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drawings/drawing2.xml" ContentType="application/vnd.openxmlformats-officedocument.drawing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drawings/drawing3.xml" ContentType="application/vnd.openxmlformats-officedocument.drawing+xml"/>
  <Override PartName="/xl/comments14.xml" ContentType="application/vnd.openxmlformats-officedocument.spreadsheetml.comments+xml"/>
  <Override PartName="/xl/drawings/drawing4.xml" ContentType="application/vnd.openxmlformats-officedocument.drawing+xml"/>
  <Override PartName="/xl/comments15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925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Jonathan\Desktop\USA Valet Projects\"/>
    </mc:Choice>
  </mc:AlternateContent>
  <workbookProtection workbookAlgorithmName="SHA-512" workbookHashValue="jUCcJqraAmVubrgBDBhRUVG5IaSqTxHXjoaxgxTlyHbzBaS+PsGictxXFjyl/kNPwoqFUd2zFUMkHqoyWA7KCQ==" workbookSaltValue="TJKoPhmzErTOdW5D8vL7/w==" workbookSpinCount="100000" lockStructure="1"/>
  <bookViews>
    <workbookView xWindow="0" yWindow="0" windowWidth="19470" windowHeight="8115" tabRatio="586"/>
  </bookViews>
  <sheets>
    <sheet name="Total" sheetId="1" r:id="rId1"/>
    <sheet name="Driver" sheetId="2" r:id="rId2"/>
    <sheet name="PP" sheetId="3" r:id="rId3"/>
    <sheet name="PC" sheetId="4" r:id="rId4"/>
    <sheet name="FH" sheetId="5" r:id="rId5"/>
    <sheet name="T22" sheetId="6" r:id="rId6"/>
    <sheet name="RF" sheetId="7" r:id="rId7"/>
    <sheet name="SC" sheetId="8" r:id="rId8"/>
    <sheet name="SCi" sheetId="14" r:id="rId9"/>
    <sheet name="RC" sheetId="15" r:id="rId10"/>
    <sheet name="HoO" sheetId="17" r:id="rId11"/>
    <sheet name="TM" sheetId="10" r:id="rId12"/>
    <sheet name="OT" sheetId="11" r:id="rId13"/>
    <sheet name="Import" sheetId="13" r:id="rId14"/>
    <sheet name="SMS" sheetId="16" r:id="rId15"/>
  </sheets>
  <functionGroups builtInGroupCount="18"/>
  <definedNames>
    <definedName name="_xlnm._FilterDatabase" localSheetId="13" hidden="1">Import!$B:$B</definedName>
    <definedName name="_xlnm._FilterDatabase" localSheetId="5" hidden="1">'T22'!$E$1:$Q$127</definedName>
    <definedName name="_xlnm._FilterDatabase" localSheetId="0" hidden="1">Total!$A$5:$X$53</definedName>
    <definedName name="DriverData">Driver!$A$1:$V$19</definedName>
    <definedName name="DriverEmp">Driver!$C$1:$V$1</definedName>
    <definedName name="DriverSortField">Driver!$C$1:$V$19</definedName>
    <definedName name="EmployeeList">Total!$Z$2:$Z$53</definedName>
    <definedName name="FHData">FH!$A$1:$AZ$97</definedName>
    <definedName name="FHday16">FH!$A$92:$A$97</definedName>
    <definedName name="FHdays">FH!$A$2:$A$97</definedName>
    <definedName name="FHEmp">FH!$E$1:$AZ$1</definedName>
    <definedName name="FHLB">FH!$C$2,FH!$C$5,FH!$C$8,FH!$C$11,FH!$C$14,FH!$C$17,FH!$C$20,FH!$C$23,FH!$C$26,FH!$C$29,FH!$C$32,FH!$C$35,FH!$C$38,FH!$C$41,FH!$C$44,FH!$C$47,FH!$C$50,FH!$C$53,FH!$C$56,FH!$C$59,FH!$C$62,FH!$C$65,FH!$C$68,FH!$C$71,FH!$C$74,FH!$C$77,FH!$C$80,FH!$C$83,FH!$C$86,FH!$C$89,FH!$C$92,FH!$C$95</definedName>
    <definedName name="FHSortField">FH!$E$1:$AZ$99</definedName>
    <definedName name="HoOCopyFrom">HoO!$B$18:$Y$32</definedName>
    <definedName name="HoOData">HoO!$A$1:$Y$36</definedName>
    <definedName name="HoOData1">HoO!$A$2:$Y$16</definedName>
    <definedName name="HoOData2">HoO!$A$18:$Y$33</definedName>
    <definedName name="HoOEmp">HoO!$E$1:$Y$1</definedName>
    <definedName name="HoOPasteTo">HoO!$B$2:$Y$16</definedName>
    <definedName name="HoOSortField">HoO!$E$1:$Y$36</definedName>
    <definedName name="HoursSpentTracker">Import!$X$1:$AA$1</definedName>
    <definedName name="ImportTable">Import!$J$1:$V$4,Import!$J$6:$K$6</definedName>
    <definedName name="ManagerRange">Total!$A$2:$A$4</definedName>
    <definedName name="Password">Import!$V$23</definedName>
    <definedName name="PayDay1">Import!$V$7</definedName>
    <definedName name="PayDay10">Import!$V$16</definedName>
    <definedName name="PayDay11">Import!$V$17</definedName>
    <definedName name="PayDay12">Import!$V$18</definedName>
    <definedName name="PayDay13">Import!$V$19</definedName>
    <definedName name="PayDay14">Import!$V$20</definedName>
    <definedName name="PayDay15">Import!$V$21</definedName>
    <definedName name="PayDay16">Import!$V$22</definedName>
    <definedName name="PayDay2">Import!$V$8</definedName>
    <definedName name="PayDay3">Import!$V$9</definedName>
    <definedName name="PayDay4">Import!$V$10</definedName>
    <definedName name="PayDay5">Import!$V$11</definedName>
    <definedName name="PayDay6">Import!$V$12</definedName>
    <definedName name="PayDay7">Import!$V$13</definedName>
    <definedName name="PayDay8">Import!$V$14</definedName>
    <definedName name="PayDay9">Import!$V$15</definedName>
    <definedName name="PayPeriod">Import!$V$7:$V$22</definedName>
    <definedName name="PCData">PC!$A$1:$BD$81</definedName>
    <definedName name="PCEmp">PC!$D$1:$BD$1</definedName>
    <definedName name="PCSortField">PC!$D$1:$BD$87</definedName>
    <definedName name="PPData">PP!$A$1:$BD$81</definedName>
    <definedName name="PPEmp">PP!$D$1:$BD$1</definedName>
    <definedName name="PPSortField">PP!$D$1:$BD$86</definedName>
    <definedName name="RCData">'RC'!$A$1:$AK$18</definedName>
    <definedName name="RCEmp">'RC'!$D$1:$AK$1</definedName>
    <definedName name="RCSortField">'RC'!$D$1:$AK$20</definedName>
    <definedName name="RegWage">Total!$B$2:$B$53</definedName>
    <definedName name="RFData">RF!$A$1:$AO$21</definedName>
    <definedName name="RFEmp">RF!$H$1:$AO$1</definedName>
    <definedName name="RFLead">RF!$B$21</definedName>
    <definedName name="RFSortField">RF!$H$1:$AO$22</definedName>
    <definedName name="SCCopyFrom">SC!$B$19:$Z$33</definedName>
    <definedName name="SCData">SC!$A$1:$Z$38</definedName>
    <definedName name="SCData1">SC!$A$2:$Z$16</definedName>
    <definedName name="SCData2">SC!$A$19:$Z$34</definedName>
    <definedName name="SCEmp">SC!$F$1:$Z$1</definedName>
    <definedName name="SCiCopyFrom">SCi!$B$18:$H$32</definedName>
    <definedName name="SCiData">SCi!$A$2:$H$34</definedName>
    <definedName name="SCiData1">SCi!$A$2:$H$16</definedName>
    <definedName name="SCiData2">SCi!$A$18:$H$33</definedName>
    <definedName name="SCiPasteTo">SCi!$B$2:$H$16</definedName>
    <definedName name="SCPasteTo">SC!$B$2:$Z$16</definedName>
    <definedName name="SCSortField">SC!$F$1:$Z$38</definedName>
    <definedName name="T22Data">'T22'!$A$1:$AZ$97</definedName>
    <definedName name="T22days">'T22'!$A$2:$A$97</definedName>
    <definedName name="T22Emp">'T22'!$E$1:$AZ$1</definedName>
    <definedName name="T22SortField">'T22'!$E$1:$AZ$99</definedName>
    <definedName name="TMData">TM!$A$1:$AK$18</definedName>
    <definedName name="TMEmp">TM!$D$1:$AK$1</definedName>
    <definedName name="TMSortField">TM!$D$1:$AK$20</definedName>
    <definedName name="TotalEmp">Total!$A$5:$A$53</definedName>
    <definedName name="TotalMisc">Total!$W$2:$W$53</definedName>
    <definedName name="TotalNonHrly">Total!$Z$2:$Z$4</definedName>
    <definedName name="TotalRegWage">Total!$B$2:$B$53</definedName>
    <definedName name="TotalSecWage">Total!$C$2:$C$53</definedName>
    <definedName name="TotalSortField">Total!$A$5:$Z$53</definedName>
    <definedName name="TotalTotals">Total!$D$60:$G$60</definedName>
    <definedName name="TotalVariance">Total!$X$57</definedName>
    <definedName name="Z_802CA4C3_1A0C_4029_B73F_1EE5B8B22311_.wvu.FilterData" localSheetId="13" hidden="1">Import!$B:$B</definedName>
    <definedName name="Z_802CA4C3_1A0C_4029_B73F_1EE5B8B22311_.wvu.FilterData" localSheetId="5" hidden="1">'T22'!$E$1:$Q$127</definedName>
    <definedName name="Z_802CA4C3_1A0C_4029_B73F_1EE5B8B22311_.wvu.FilterData" localSheetId="0" hidden="1">Total!$A$5:$X$53</definedName>
  </definedNames>
  <calcPr calcId="171027"/>
  <customWorkbookViews>
    <customWorkbookView name="Jonathan Richter - Personal View" guid="{802CA4C3-1A0C-4029-B73F-1EE5B8B22311}" mergeInterval="0" personalView="1" maximized="1" xWindow="-8" yWindow="-8" windowWidth="1616" windowHeight="876" tabRatio="525" activeSheetId="12"/>
  </customWorkbookViews>
</workbook>
</file>

<file path=xl/calcChain.xml><?xml version="1.0" encoding="utf-8"?>
<calcChain xmlns="http://schemas.openxmlformats.org/spreadsheetml/2006/main">
  <c r="Z3" i="1" l="1"/>
  <c r="H3" i="1" s="1"/>
  <c r="Z222" i="13"/>
  <c r="Z221" i="13"/>
  <c r="O3" i="1" l="1"/>
  <c r="G3" i="1"/>
  <c r="R3" i="1"/>
  <c r="N3" i="1"/>
  <c r="J3" i="1"/>
  <c r="F3" i="1"/>
  <c r="S3" i="1"/>
  <c r="K3" i="1"/>
  <c r="U3" i="1"/>
  <c r="Q3" i="1"/>
  <c r="M3" i="1"/>
  <c r="I3" i="1"/>
  <c r="T3" i="1"/>
  <c r="P3" i="1"/>
  <c r="L3" i="1"/>
  <c r="Z52" i="1"/>
  <c r="AX1" i="11" s="1"/>
  <c r="J92" i="16"/>
  <c r="I92" i="16"/>
  <c r="J91" i="16"/>
  <c r="I91" i="16"/>
  <c r="J90" i="16"/>
  <c r="I90" i="16"/>
  <c r="J89" i="16"/>
  <c r="I89" i="16"/>
  <c r="J211" i="16"/>
  <c r="I211" i="16"/>
  <c r="J88" i="16"/>
  <c r="I88" i="16"/>
  <c r="J87" i="16"/>
  <c r="I87" i="16"/>
  <c r="J210" i="16"/>
  <c r="I210" i="16"/>
  <c r="J86" i="16"/>
  <c r="I86" i="16"/>
  <c r="J85" i="16"/>
  <c r="I85" i="16"/>
  <c r="J84" i="16"/>
  <c r="I84" i="16"/>
  <c r="J83" i="16"/>
  <c r="I83" i="16"/>
  <c r="J209" i="16"/>
  <c r="I209" i="16"/>
  <c r="J82" i="16"/>
  <c r="I82" i="16"/>
  <c r="J81" i="16"/>
  <c r="I81" i="16"/>
  <c r="J208" i="16"/>
  <c r="I208" i="16"/>
  <c r="J207" i="16"/>
  <c r="I207" i="16"/>
  <c r="J206" i="16"/>
  <c r="I206" i="16"/>
  <c r="J205" i="16"/>
  <c r="I205" i="16"/>
  <c r="J24" i="16"/>
  <c r="I24" i="16"/>
  <c r="J80" i="16"/>
  <c r="I80" i="16"/>
  <c r="J7" i="16"/>
  <c r="I7" i="16"/>
  <c r="J79" i="16"/>
  <c r="I79" i="16"/>
  <c r="J23" i="16"/>
  <c r="I23" i="16"/>
  <c r="J204" i="16"/>
  <c r="I204" i="16"/>
  <c r="J203" i="16"/>
  <c r="I203" i="16"/>
  <c r="J202" i="16"/>
  <c r="I202" i="16"/>
  <c r="J78" i="16"/>
  <c r="I78" i="16"/>
  <c r="J77" i="16"/>
  <c r="I77" i="16"/>
  <c r="J22" i="16"/>
  <c r="I22" i="16"/>
  <c r="J201" i="16"/>
  <c r="I201" i="16"/>
  <c r="J200" i="16"/>
  <c r="I200" i="16"/>
  <c r="J199" i="16"/>
  <c r="I199" i="16"/>
  <c r="J198" i="16"/>
  <c r="I198" i="16"/>
  <c r="J197" i="16"/>
  <c r="I197" i="16"/>
  <c r="J76" i="16"/>
  <c r="I76" i="16"/>
  <c r="J75" i="16"/>
  <c r="I75" i="16"/>
  <c r="J74" i="16"/>
  <c r="I74" i="16"/>
  <c r="J73" i="16"/>
  <c r="I73" i="16"/>
  <c r="J3" i="16"/>
  <c r="I3" i="16"/>
  <c r="J72" i="16"/>
  <c r="I72" i="16"/>
  <c r="J196" i="16"/>
  <c r="I196" i="16"/>
  <c r="J195" i="16"/>
  <c r="I195" i="16"/>
  <c r="J194" i="16"/>
  <c r="I194" i="16"/>
  <c r="J193" i="16"/>
  <c r="I193" i="16"/>
  <c r="J192" i="16"/>
  <c r="I192" i="16"/>
  <c r="J71" i="16"/>
  <c r="I71" i="16"/>
  <c r="J70" i="16"/>
  <c r="I70" i="16"/>
  <c r="J21" i="16"/>
  <c r="I21" i="16"/>
  <c r="J69" i="16"/>
  <c r="I69" i="16"/>
  <c r="J4" i="16"/>
  <c r="I4" i="16"/>
  <c r="J8" i="16"/>
  <c r="I8" i="16"/>
  <c r="J20" i="16"/>
  <c r="I20" i="16"/>
  <c r="J68" i="16"/>
  <c r="I68" i="16"/>
  <c r="J191" i="16"/>
  <c r="I191" i="16"/>
  <c r="J190" i="16"/>
  <c r="I190" i="16"/>
  <c r="J189" i="16"/>
  <c r="I189" i="16"/>
  <c r="J188" i="16"/>
  <c r="I188" i="16"/>
  <c r="J187" i="16"/>
  <c r="I187" i="16"/>
  <c r="J186" i="16"/>
  <c r="I186" i="16"/>
  <c r="J185" i="16"/>
  <c r="I185" i="16"/>
  <c r="J184" i="16"/>
  <c r="I184" i="16"/>
  <c r="J183" i="16"/>
  <c r="I183" i="16"/>
  <c r="J182" i="16"/>
  <c r="I182" i="16"/>
  <c r="J181" i="16"/>
  <c r="I181" i="16"/>
  <c r="J180" i="16"/>
  <c r="I180" i="16"/>
  <c r="J179" i="16"/>
  <c r="I179" i="16"/>
  <c r="J67" i="16"/>
  <c r="I67" i="16"/>
  <c r="J66" i="16"/>
  <c r="I66" i="16"/>
  <c r="J65" i="16"/>
  <c r="I65" i="16"/>
  <c r="J64" i="16"/>
  <c r="I64" i="16"/>
  <c r="J63" i="16"/>
  <c r="I63" i="16"/>
  <c r="J178" i="16"/>
  <c r="I178" i="16"/>
  <c r="J62" i="16"/>
  <c r="I62" i="16"/>
  <c r="J61" i="16"/>
  <c r="I61" i="16"/>
  <c r="J177" i="16"/>
  <c r="I177" i="16"/>
  <c r="J176" i="16"/>
  <c r="I176" i="16"/>
  <c r="J175" i="16"/>
  <c r="I175" i="16"/>
  <c r="J174" i="16"/>
  <c r="I174" i="16"/>
  <c r="J173" i="16"/>
  <c r="I173" i="16"/>
  <c r="J172" i="16"/>
  <c r="I172" i="16"/>
  <c r="J171" i="16"/>
  <c r="I171" i="16"/>
  <c r="J170" i="16"/>
  <c r="I170" i="16"/>
  <c r="J169" i="16"/>
  <c r="I169" i="16"/>
  <c r="J168" i="16"/>
  <c r="I168" i="16"/>
  <c r="J167" i="16"/>
  <c r="I167" i="16"/>
  <c r="J166" i="16"/>
  <c r="I166" i="16"/>
  <c r="J165" i="16"/>
  <c r="I165" i="16"/>
  <c r="J164" i="16"/>
  <c r="I164" i="16"/>
  <c r="J163" i="16"/>
  <c r="I163" i="16"/>
  <c r="J162" i="16"/>
  <c r="I162" i="16"/>
  <c r="J60" i="16"/>
  <c r="I60" i="16"/>
  <c r="J19" i="16"/>
  <c r="I19" i="16"/>
  <c r="J18" i="16"/>
  <c r="I18" i="16"/>
  <c r="J6" i="16"/>
  <c r="I6" i="16"/>
  <c r="J161" i="16"/>
  <c r="I161" i="16"/>
  <c r="J160" i="16"/>
  <c r="I160" i="16"/>
  <c r="J59" i="16"/>
  <c r="I59" i="16"/>
  <c r="J159" i="16"/>
  <c r="I159" i="16"/>
  <c r="J158" i="16"/>
  <c r="I158" i="16"/>
  <c r="J157" i="16"/>
  <c r="I157" i="16"/>
  <c r="J156" i="16"/>
  <c r="I156" i="16"/>
  <c r="J155" i="16"/>
  <c r="I155" i="16"/>
  <c r="J154" i="16"/>
  <c r="I154" i="16"/>
  <c r="J153" i="16"/>
  <c r="I153" i="16"/>
  <c r="J152" i="16"/>
  <c r="I152" i="16"/>
  <c r="J151" i="16"/>
  <c r="I151" i="16"/>
  <c r="J150" i="16"/>
  <c r="I150" i="16"/>
  <c r="J149" i="16"/>
  <c r="I149" i="16"/>
  <c r="J148" i="16"/>
  <c r="I148" i="16"/>
  <c r="J147" i="16"/>
  <c r="I147" i="16"/>
  <c r="J58" i="16"/>
  <c r="I58" i="16"/>
  <c r="J57" i="16"/>
  <c r="I57" i="16"/>
  <c r="J2" i="16"/>
  <c r="I2" i="16"/>
  <c r="J56" i="16"/>
  <c r="I56" i="16"/>
  <c r="J55" i="16"/>
  <c r="I55" i="16"/>
  <c r="J54" i="16"/>
  <c r="I54" i="16"/>
  <c r="J17" i="16"/>
  <c r="I17" i="16"/>
  <c r="J146" i="16"/>
  <c r="I146" i="16"/>
  <c r="J145" i="16"/>
  <c r="I145" i="16"/>
  <c r="J144" i="16"/>
  <c r="I144" i="16"/>
  <c r="J143" i="16"/>
  <c r="I143" i="16"/>
  <c r="J142" i="16"/>
  <c r="I142" i="16"/>
  <c r="J141" i="16"/>
  <c r="I141" i="16"/>
  <c r="J140" i="16"/>
  <c r="I140" i="16"/>
  <c r="J139" i="16"/>
  <c r="I139" i="16"/>
  <c r="J53" i="16"/>
  <c r="I53" i="16"/>
  <c r="J52" i="16"/>
  <c r="I52" i="16"/>
  <c r="J51" i="16"/>
  <c r="I51" i="16"/>
  <c r="J16" i="16"/>
  <c r="I16" i="16"/>
  <c r="J138" i="16"/>
  <c r="I138" i="16"/>
  <c r="J137" i="16"/>
  <c r="I137" i="16"/>
  <c r="J136" i="16"/>
  <c r="I136" i="16"/>
  <c r="J135" i="16"/>
  <c r="I135" i="16"/>
  <c r="J134" i="16"/>
  <c r="I134" i="16"/>
  <c r="J15" i="16"/>
  <c r="I15" i="16"/>
  <c r="J14" i="16"/>
  <c r="I14" i="16"/>
  <c r="J50" i="16"/>
  <c r="I50" i="16"/>
  <c r="J49" i="16"/>
  <c r="I49" i="16"/>
  <c r="J133" i="16"/>
  <c r="I133" i="16"/>
  <c r="J132" i="16"/>
  <c r="I132" i="16"/>
  <c r="J131" i="16"/>
  <c r="I131" i="16"/>
  <c r="J130" i="16"/>
  <c r="I130" i="16"/>
  <c r="J129" i="16"/>
  <c r="I129" i="16"/>
  <c r="J128" i="16"/>
  <c r="I128" i="16"/>
  <c r="J127" i="16"/>
  <c r="I127" i="16"/>
  <c r="J48" i="16"/>
  <c r="I48" i="16"/>
  <c r="J126" i="16"/>
  <c r="I126" i="16"/>
  <c r="J47" i="16"/>
  <c r="I47" i="16"/>
  <c r="J46" i="16"/>
  <c r="I46" i="16"/>
  <c r="J13" i="16"/>
  <c r="I13" i="16"/>
  <c r="J45" i="16"/>
  <c r="I45" i="16"/>
  <c r="J44" i="16"/>
  <c r="I44" i="16"/>
  <c r="J5" i="16"/>
  <c r="I5" i="16"/>
  <c r="J43" i="16"/>
  <c r="I43" i="16"/>
  <c r="J12" i="16"/>
  <c r="I12" i="16"/>
  <c r="J42" i="16"/>
  <c r="I42" i="16"/>
  <c r="J125" i="16"/>
  <c r="I125" i="16"/>
  <c r="J124" i="16"/>
  <c r="I124" i="16"/>
  <c r="J123" i="16"/>
  <c r="I123" i="16"/>
  <c r="J41" i="16"/>
  <c r="I41" i="16"/>
  <c r="J11" i="16"/>
  <c r="I11" i="16"/>
  <c r="J40" i="16"/>
  <c r="I40" i="16"/>
  <c r="J10" i="16"/>
  <c r="I10" i="16"/>
  <c r="J39" i="16"/>
  <c r="I39" i="16"/>
  <c r="J122" i="16"/>
  <c r="I122" i="16"/>
  <c r="J38" i="16"/>
  <c r="I38" i="16"/>
  <c r="J121" i="16"/>
  <c r="I121" i="16"/>
  <c r="J120" i="16"/>
  <c r="I120" i="16"/>
  <c r="J119" i="16"/>
  <c r="I119" i="16"/>
  <c r="J118" i="16"/>
  <c r="I118" i="16"/>
  <c r="J117" i="16"/>
  <c r="I117" i="16"/>
  <c r="J116" i="16"/>
  <c r="I116" i="16"/>
  <c r="J115" i="16"/>
  <c r="I115" i="16"/>
  <c r="J114" i="16"/>
  <c r="I114" i="16"/>
  <c r="J113" i="16"/>
  <c r="I113" i="16"/>
  <c r="J112" i="16"/>
  <c r="I112" i="16"/>
  <c r="J111" i="16"/>
  <c r="I111" i="16"/>
  <c r="J110" i="16"/>
  <c r="I110" i="16"/>
  <c r="J109" i="16"/>
  <c r="I109" i="16"/>
  <c r="J108" i="16"/>
  <c r="I108" i="16"/>
  <c r="J107" i="16"/>
  <c r="I107" i="16"/>
  <c r="J106" i="16"/>
  <c r="I106" i="16"/>
  <c r="J105" i="16"/>
  <c r="I105" i="16"/>
  <c r="J37" i="16"/>
  <c r="I37" i="16"/>
  <c r="J36" i="16"/>
  <c r="I36" i="16"/>
  <c r="J35" i="16"/>
  <c r="I35" i="16"/>
  <c r="J34" i="16"/>
  <c r="I34" i="16"/>
  <c r="J33" i="16"/>
  <c r="I33" i="16"/>
  <c r="J32" i="16"/>
  <c r="I32" i="16"/>
  <c r="J9" i="16"/>
  <c r="I9" i="16"/>
  <c r="J104" i="16"/>
  <c r="I104" i="16"/>
  <c r="J31" i="16"/>
  <c r="I31" i="16"/>
  <c r="J30" i="16"/>
  <c r="I30" i="16"/>
  <c r="J103" i="16"/>
  <c r="I103" i="16"/>
  <c r="J102" i="16"/>
  <c r="I102" i="16"/>
  <c r="J101" i="16"/>
  <c r="I101" i="16"/>
  <c r="J100" i="16"/>
  <c r="I100" i="16"/>
  <c r="J29" i="16"/>
  <c r="I29" i="16"/>
  <c r="J28" i="16"/>
  <c r="I28" i="16"/>
  <c r="J99" i="16"/>
  <c r="I99" i="16"/>
  <c r="J98" i="16"/>
  <c r="I98" i="16"/>
  <c r="J27" i="16"/>
  <c r="I27" i="16"/>
  <c r="J26" i="16"/>
  <c r="I26" i="16"/>
  <c r="J97" i="16"/>
  <c r="I97" i="16"/>
  <c r="J96" i="16"/>
  <c r="I96" i="16"/>
  <c r="J25" i="16"/>
  <c r="I25" i="16"/>
  <c r="J95" i="16"/>
  <c r="I95" i="16"/>
  <c r="J94" i="16"/>
  <c r="I94" i="16"/>
  <c r="J93" i="16"/>
  <c r="I93" i="16"/>
  <c r="Z220" i="13"/>
  <c r="Z219" i="13"/>
  <c r="Z218" i="13"/>
  <c r="Z214" i="13"/>
  <c r="Z217" i="13"/>
  <c r="Z215" i="13"/>
  <c r="Z216" i="13"/>
  <c r="D3" i="1" l="1"/>
  <c r="U52" i="1"/>
  <c r="M52" i="1"/>
  <c r="R52" i="1"/>
  <c r="J52" i="1"/>
  <c r="Q52" i="1"/>
  <c r="I52" i="1"/>
  <c r="N52" i="1"/>
  <c r="F52" i="1"/>
  <c r="S52" i="1"/>
  <c r="O52" i="1"/>
  <c r="K52" i="1"/>
  <c r="G52" i="1"/>
  <c r="T52" i="1"/>
  <c r="P52" i="1"/>
  <c r="L52" i="1"/>
  <c r="H52" i="1"/>
  <c r="D52" i="1" l="1"/>
  <c r="Z213" i="13"/>
  <c r="Z94" i="6"/>
  <c r="F88" i="6"/>
  <c r="H79" i="6"/>
  <c r="J70" i="6"/>
  <c r="L61" i="6"/>
  <c r="N52" i="6"/>
  <c r="P43" i="6"/>
  <c r="R34" i="6"/>
  <c r="U94" i="6"/>
  <c r="W85" i="6"/>
  <c r="Y76" i="6"/>
  <c r="E70" i="6"/>
  <c r="G61" i="6"/>
  <c r="I52" i="6"/>
  <c r="K43" i="6"/>
  <c r="M34" i="6"/>
  <c r="P94" i="6"/>
  <c r="R85" i="6"/>
  <c r="T76" i="6"/>
  <c r="V67" i="6"/>
  <c r="X58" i="6"/>
  <c r="Z49" i="6"/>
  <c r="F43" i="6"/>
  <c r="H34" i="6"/>
  <c r="K88" i="6"/>
  <c r="M79" i="6"/>
  <c r="H82" i="6"/>
  <c r="N55" i="6"/>
  <c r="R37" i="6"/>
  <c r="Y73" i="6"/>
  <c r="Q88" i="6"/>
  <c r="W61" i="6"/>
  <c r="I28" i="6"/>
  <c r="R61" i="6"/>
  <c r="G82" i="6"/>
  <c r="J94" i="6"/>
  <c r="L85" i="6"/>
  <c r="N76" i="6"/>
  <c r="P67" i="6"/>
  <c r="R58" i="6"/>
  <c r="T49" i="6"/>
  <c r="V40" i="6"/>
  <c r="X31" i="6"/>
  <c r="E94" i="6"/>
  <c r="G85" i="6"/>
  <c r="I76" i="6"/>
  <c r="K67" i="6"/>
  <c r="M58" i="6"/>
  <c r="O49" i="6"/>
  <c r="Q40" i="6"/>
  <c r="S31" i="6"/>
  <c r="V91" i="6"/>
  <c r="X82" i="6"/>
  <c r="Z73" i="6"/>
  <c r="F67" i="6"/>
  <c r="H58" i="6"/>
  <c r="J49" i="6"/>
  <c r="L40" i="6"/>
  <c r="O94" i="6"/>
  <c r="Q85" i="6"/>
  <c r="S76" i="6"/>
  <c r="F91" i="6"/>
  <c r="L64" i="6"/>
  <c r="P46" i="6"/>
  <c r="W82" i="6"/>
  <c r="N28" i="6"/>
  <c r="Y52" i="6"/>
  <c r="L88" i="6"/>
  <c r="T52" i="6"/>
  <c r="E91" i="6"/>
  <c r="P91" i="6"/>
  <c r="R82" i="6"/>
  <c r="T73" i="6"/>
  <c r="V64" i="6"/>
  <c r="X55" i="6"/>
  <c r="Z46" i="6"/>
  <c r="F40" i="6"/>
  <c r="H31" i="6"/>
  <c r="K91" i="6"/>
  <c r="M82" i="6"/>
  <c r="O73" i="6"/>
  <c r="Q64" i="6"/>
  <c r="S55" i="6"/>
  <c r="U46" i="6"/>
  <c r="W37" i="6"/>
  <c r="Y28" i="6"/>
  <c r="J73" i="6"/>
  <c r="U91" i="6"/>
  <c r="E46" i="6"/>
  <c r="N79" i="6"/>
  <c r="V43" i="6"/>
  <c r="V88" i="6"/>
  <c r="X79" i="6"/>
  <c r="Z70" i="6"/>
  <c r="F64" i="6"/>
  <c r="H55" i="6"/>
  <c r="J46" i="6"/>
  <c r="L37" i="6"/>
  <c r="S79" i="6"/>
  <c r="U70" i="6"/>
  <c r="G37" i="6"/>
  <c r="P70" i="6"/>
  <c r="X34" i="6"/>
  <c r="Z212" i="13"/>
  <c r="V94" i="6"/>
  <c r="X85" i="6"/>
  <c r="Z76" i="6"/>
  <c r="F70" i="6"/>
  <c r="H61" i="6"/>
  <c r="J52" i="6"/>
  <c r="L43" i="6"/>
  <c r="N34" i="6"/>
  <c r="Q94" i="6"/>
  <c r="S85" i="6"/>
  <c r="U76" i="6"/>
  <c r="W67" i="6"/>
  <c r="Y58" i="6"/>
  <c r="E52" i="6"/>
  <c r="G43" i="6"/>
  <c r="I34" i="6"/>
  <c r="L94" i="6"/>
  <c r="N85" i="6"/>
  <c r="P76" i="6"/>
  <c r="T58" i="6"/>
  <c r="X40" i="6"/>
  <c r="I79" i="6"/>
  <c r="F94" i="6"/>
  <c r="H85" i="6"/>
  <c r="J76" i="6"/>
  <c r="L67" i="6"/>
  <c r="N58" i="6"/>
  <c r="P49" i="6"/>
  <c r="R40" i="6"/>
  <c r="T31" i="6"/>
  <c r="W91" i="6"/>
  <c r="Y82" i="6"/>
  <c r="E76" i="6"/>
  <c r="G67" i="6"/>
  <c r="I58" i="6"/>
  <c r="K49" i="6"/>
  <c r="M40" i="6"/>
  <c r="O31" i="6"/>
  <c r="R91" i="6"/>
  <c r="T82" i="6"/>
  <c r="V73" i="6"/>
  <c r="X64" i="6"/>
  <c r="Z55" i="6"/>
  <c r="F49" i="6"/>
  <c r="H40" i="6"/>
  <c r="K94" i="6"/>
  <c r="M85" i="6"/>
  <c r="O76" i="6"/>
  <c r="J55" i="6"/>
  <c r="L46" i="6"/>
  <c r="Q91" i="6"/>
  <c r="S82" i="6"/>
  <c r="L91" i="6"/>
  <c r="N82" i="6"/>
  <c r="P73" i="6"/>
  <c r="R64" i="6"/>
  <c r="T55" i="6"/>
  <c r="V46" i="6"/>
  <c r="X37" i="6"/>
  <c r="Z28" i="6"/>
  <c r="G91" i="6"/>
  <c r="I82" i="6"/>
  <c r="K73" i="6"/>
  <c r="M64" i="6"/>
  <c r="O55" i="6"/>
  <c r="Q46" i="6"/>
  <c r="S37" i="6"/>
  <c r="U28" i="6"/>
  <c r="X88" i="6"/>
  <c r="Z79" i="6"/>
  <c r="F73" i="6"/>
  <c r="H64" i="6"/>
  <c r="N37" i="6"/>
  <c r="U73" i="6"/>
  <c r="R88" i="6"/>
  <c r="T79" i="6"/>
  <c r="V70" i="6"/>
  <c r="X61" i="6"/>
  <c r="Z52" i="6"/>
  <c r="F46" i="6"/>
  <c r="H37" i="6"/>
  <c r="J28" i="6"/>
  <c r="M88" i="6"/>
  <c r="O79" i="6"/>
  <c r="Q70" i="6"/>
  <c r="S61" i="6"/>
  <c r="U52" i="6"/>
  <c r="W43" i="6"/>
  <c r="Y34" i="6"/>
  <c r="E28" i="6"/>
  <c r="H88" i="6"/>
  <c r="J79" i="6"/>
  <c r="L70" i="6"/>
  <c r="N61" i="6"/>
  <c r="P52" i="6"/>
  <c r="R43" i="6"/>
  <c r="T34" i="6"/>
  <c r="W88" i="6"/>
  <c r="Y79" i="6"/>
  <c r="R67" i="6"/>
  <c r="V49" i="6"/>
  <c r="Z31" i="6"/>
  <c r="G88" i="6"/>
  <c r="Z211" i="13"/>
  <c r="R94" i="6"/>
  <c r="T85" i="6"/>
  <c r="V76" i="6"/>
  <c r="X67" i="6"/>
  <c r="Z58" i="6"/>
  <c r="F52" i="6"/>
  <c r="H43" i="6"/>
  <c r="J34" i="6"/>
  <c r="M94" i="6"/>
  <c r="O85" i="6"/>
  <c r="Q76" i="6"/>
  <c r="S67" i="6"/>
  <c r="U58" i="6"/>
  <c r="W49" i="6"/>
  <c r="Y40" i="6"/>
  <c r="E34" i="6"/>
  <c r="H94" i="6"/>
  <c r="J85" i="6"/>
  <c r="L76" i="6"/>
  <c r="N67" i="6"/>
  <c r="P58" i="6"/>
  <c r="R49" i="6"/>
  <c r="T40" i="6"/>
  <c r="W94" i="6"/>
  <c r="X91" i="6"/>
  <c r="Z82" i="6"/>
  <c r="F76" i="6"/>
  <c r="H67" i="6"/>
  <c r="J58" i="6"/>
  <c r="L49" i="6"/>
  <c r="N40" i="6"/>
  <c r="P31" i="6"/>
  <c r="S91" i="6"/>
  <c r="U82" i="6"/>
  <c r="W73" i="6"/>
  <c r="Y64" i="6"/>
  <c r="E58" i="6"/>
  <c r="G49" i="6"/>
  <c r="I40" i="6"/>
  <c r="K31" i="6"/>
  <c r="N91" i="6"/>
  <c r="P82" i="6"/>
  <c r="R73" i="6"/>
  <c r="T64" i="6"/>
  <c r="V55" i="6"/>
  <c r="X46" i="6"/>
  <c r="Z37" i="6"/>
  <c r="G94" i="6"/>
  <c r="M91" i="6"/>
  <c r="H91" i="6"/>
  <c r="J82" i="6"/>
  <c r="L73" i="6"/>
  <c r="N64" i="6"/>
  <c r="P55" i="6"/>
  <c r="R46" i="6"/>
  <c r="T37" i="6"/>
  <c r="V28" i="6"/>
  <c r="Y88" i="6"/>
  <c r="E82" i="6"/>
  <c r="G73" i="6"/>
  <c r="I64" i="6"/>
  <c r="K55" i="6"/>
  <c r="M46" i="6"/>
  <c r="O37" i="6"/>
  <c r="Q28" i="6"/>
  <c r="T88" i="6"/>
  <c r="V79" i="6"/>
  <c r="X70" i="6"/>
  <c r="Z61" i="6"/>
  <c r="F55" i="6"/>
  <c r="H46" i="6"/>
  <c r="J37" i="6"/>
  <c r="N88" i="6"/>
  <c r="P79" i="6"/>
  <c r="R70" i="6"/>
  <c r="T61" i="6"/>
  <c r="V52" i="6"/>
  <c r="X43" i="6"/>
  <c r="Z34" i="6"/>
  <c r="F28" i="6"/>
  <c r="I88" i="6"/>
  <c r="K79" i="6"/>
  <c r="M70" i="6"/>
  <c r="O61" i="6"/>
  <c r="Q52" i="6"/>
  <c r="S43" i="6"/>
  <c r="U34" i="6"/>
  <c r="X94" i="6"/>
  <c r="Z85" i="6"/>
  <c r="F79" i="6"/>
  <c r="H70" i="6"/>
  <c r="J61" i="6"/>
  <c r="L52" i="6"/>
  <c r="N43" i="6"/>
  <c r="P34" i="6"/>
  <c r="Z210" i="13"/>
  <c r="Z40" i="1" l="1"/>
  <c r="Z38" i="1"/>
  <c r="N94" i="6"/>
  <c r="P85" i="6"/>
  <c r="R76" i="6"/>
  <c r="T67" i="6"/>
  <c r="V58" i="6"/>
  <c r="X49" i="6"/>
  <c r="Z40" i="6"/>
  <c r="F34" i="6"/>
  <c r="I94" i="6"/>
  <c r="K85" i="6"/>
  <c r="M76" i="6"/>
  <c r="O67" i="6"/>
  <c r="Q58" i="6"/>
  <c r="S49" i="6"/>
  <c r="U40" i="6"/>
  <c r="W31" i="6"/>
  <c r="Z91" i="6"/>
  <c r="F85" i="6"/>
  <c r="H76" i="6"/>
  <c r="J67" i="6"/>
  <c r="L58" i="6"/>
  <c r="N49" i="6"/>
  <c r="P40" i="6"/>
  <c r="S94" i="6"/>
  <c r="U85" i="6"/>
  <c r="W76" i="6"/>
  <c r="Y67" i="6"/>
  <c r="E61" i="6"/>
  <c r="G52" i="6"/>
  <c r="I43" i="6"/>
  <c r="K34" i="6"/>
  <c r="S22" i="6"/>
  <c r="I73" i="6"/>
  <c r="M61" i="6"/>
  <c r="Q49" i="6"/>
  <c r="Q37" i="6"/>
  <c r="E25" i="6"/>
  <c r="U13" i="6"/>
  <c r="W4" i="6"/>
  <c r="P28" i="6"/>
  <c r="L19" i="6"/>
  <c r="N10" i="6"/>
  <c r="S25" i="6"/>
  <c r="U16" i="6"/>
  <c r="W7" i="6"/>
  <c r="V25" i="6"/>
  <c r="X16" i="6"/>
  <c r="Z7" i="6"/>
  <c r="F91" i="5"/>
  <c r="R79" i="5"/>
  <c r="K70" i="5"/>
  <c r="W58" i="5"/>
  <c r="P49" i="5"/>
  <c r="I40" i="5"/>
  <c r="U28" i="5"/>
  <c r="N19" i="5"/>
  <c r="T88" i="5"/>
  <c r="M79" i="5"/>
  <c r="F70" i="5"/>
  <c r="R58" i="5"/>
  <c r="K49" i="5"/>
  <c r="W37" i="5"/>
  <c r="P91" i="5"/>
  <c r="I82" i="5"/>
  <c r="G70" i="6"/>
  <c r="G58" i="6"/>
  <c r="K46" i="6"/>
  <c r="O34" i="6"/>
  <c r="U19" i="6"/>
  <c r="W10" i="6"/>
  <c r="T7" i="6"/>
  <c r="L25" i="6"/>
  <c r="N16" i="6"/>
  <c r="H7" i="6"/>
  <c r="U22" i="6"/>
  <c r="W13" i="6"/>
  <c r="Y4" i="6"/>
  <c r="X22" i="6"/>
  <c r="Z13" i="6"/>
  <c r="X4" i="6"/>
  <c r="E88" i="5"/>
  <c r="Q76" i="5"/>
  <c r="J67" i="5"/>
  <c r="V55" i="5"/>
  <c r="O46" i="5"/>
  <c r="H37" i="5"/>
  <c r="T25" i="5"/>
  <c r="M16" i="5"/>
  <c r="S85" i="5"/>
  <c r="L76" i="5"/>
  <c r="E67" i="5"/>
  <c r="Q55" i="5"/>
  <c r="J46" i="5"/>
  <c r="I85" i="6"/>
  <c r="W64" i="6"/>
  <c r="E55" i="6"/>
  <c r="E43" i="6"/>
  <c r="E31" i="6"/>
  <c r="W16" i="6"/>
  <c r="Y7" i="6"/>
  <c r="F4" i="6"/>
  <c r="N22" i="6"/>
  <c r="P13" i="6"/>
  <c r="Q31" i="6"/>
  <c r="W19" i="6"/>
  <c r="Y10" i="6"/>
  <c r="L4" i="6"/>
  <c r="Z19" i="6"/>
  <c r="F13" i="6"/>
  <c r="T91" i="6"/>
  <c r="V82" i="6"/>
  <c r="X73" i="6"/>
  <c r="Z64" i="6"/>
  <c r="F58" i="6"/>
  <c r="H49" i="6"/>
  <c r="J40" i="6"/>
  <c r="L31" i="6"/>
  <c r="O91" i="6"/>
  <c r="Q82" i="6"/>
  <c r="S73" i="6"/>
  <c r="U64" i="6"/>
  <c r="W55" i="6"/>
  <c r="Y46" i="6"/>
  <c r="E40" i="6"/>
  <c r="G31" i="6"/>
  <c r="J91" i="6"/>
  <c r="L82" i="6"/>
  <c r="N73" i="6"/>
  <c r="P64" i="6"/>
  <c r="R55" i="6"/>
  <c r="T46" i="6"/>
  <c r="V37" i="6"/>
  <c r="Y91" i="6"/>
  <c r="E85" i="6"/>
  <c r="G76" i="6"/>
  <c r="I67" i="6"/>
  <c r="K58" i="6"/>
  <c r="M49" i="6"/>
  <c r="O40" i="6"/>
  <c r="V31" i="6"/>
  <c r="Y19" i="6"/>
  <c r="K70" i="6"/>
  <c r="O58" i="6"/>
  <c r="O46" i="6"/>
  <c r="S34" i="6"/>
  <c r="G22" i="6"/>
  <c r="E13" i="6"/>
  <c r="G4" i="6"/>
  <c r="P25" i="6"/>
  <c r="R16" i="6"/>
  <c r="P7" i="6"/>
  <c r="Y22" i="6"/>
  <c r="E16" i="6"/>
  <c r="G7" i="6"/>
  <c r="F25" i="6"/>
  <c r="H16" i="6"/>
  <c r="J7" i="6"/>
  <c r="I88" i="5"/>
  <c r="U76" i="5"/>
  <c r="N67" i="5"/>
  <c r="G58" i="5"/>
  <c r="S46" i="5"/>
  <c r="L37" i="5"/>
  <c r="E28" i="5"/>
  <c r="Q16" i="5"/>
  <c r="W85" i="5"/>
  <c r="P76" i="5"/>
  <c r="I67" i="5"/>
  <c r="U55" i="5"/>
  <c r="N46" i="5"/>
  <c r="G37" i="5"/>
  <c r="S88" i="5"/>
  <c r="Y85" i="6"/>
  <c r="E67" i="6"/>
  <c r="I55" i="6"/>
  <c r="M43" i="6"/>
  <c r="M31" i="6"/>
  <c r="E19" i="6"/>
  <c r="G10" i="6"/>
  <c r="N4" i="6"/>
  <c r="R22" i="6"/>
  <c r="T13" i="6"/>
  <c r="H4" i="6"/>
  <c r="E22" i="6"/>
  <c r="G13" i="6"/>
  <c r="E4" i="6"/>
  <c r="H22" i="6"/>
  <c r="J13" i="6"/>
  <c r="O94" i="5"/>
  <c r="H85" i="5"/>
  <c r="T73" i="5"/>
  <c r="M64" i="5"/>
  <c r="F55" i="5"/>
  <c r="R43" i="5"/>
  <c r="K34" i="5"/>
  <c r="W22" i="5"/>
  <c r="J94" i="5"/>
  <c r="V82" i="5"/>
  <c r="O73" i="5"/>
  <c r="H64" i="5"/>
  <c r="T52" i="5"/>
  <c r="M43" i="5"/>
  <c r="K76" i="6"/>
  <c r="Y61" i="6"/>
  <c r="Y49" i="6"/>
  <c r="G40" i="6"/>
  <c r="Q25" i="6"/>
  <c r="G16" i="6"/>
  <c r="I7" i="6"/>
  <c r="J31" i="6"/>
  <c r="T19" i="6"/>
  <c r="V10" i="6"/>
  <c r="G28" i="6"/>
  <c r="G19" i="6"/>
  <c r="I10" i="6"/>
  <c r="L28" i="6"/>
  <c r="J19" i="6"/>
  <c r="L10" i="6"/>
  <c r="N91" i="5"/>
  <c r="G82" i="5"/>
  <c r="S70" i="5"/>
  <c r="L61" i="5"/>
  <c r="E52" i="5"/>
  <c r="Q40" i="5"/>
  <c r="J31" i="5"/>
  <c r="V19" i="5"/>
  <c r="I91" i="5"/>
  <c r="U79" i="5"/>
  <c r="N70" i="5"/>
  <c r="G61" i="5"/>
  <c r="S49" i="5"/>
  <c r="L40" i="5"/>
  <c r="O70" i="6"/>
  <c r="S58" i="6"/>
  <c r="W46" i="6"/>
  <c r="W34" i="6"/>
  <c r="Z88" i="6"/>
  <c r="F82" i="6"/>
  <c r="H73" i="6"/>
  <c r="J64" i="6"/>
  <c r="L55" i="6"/>
  <c r="N46" i="6"/>
  <c r="P37" i="6"/>
  <c r="R28" i="6"/>
  <c r="U88" i="6"/>
  <c r="W79" i="6"/>
  <c r="Y70" i="6"/>
  <c r="E64" i="6"/>
  <c r="G55" i="6"/>
  <c r="I46" i="6"/>
  <c r="K37" i="6"/>
  <c r="M28" i="6"/>
  <c r="P88" i="6"/>
  <c r="R79" i="6"/>
  <c r="T70" i="6"/>
  <c r="V61" i="6"/>
  <c r="X52" i="6"/>
  <c r="Z43" i="6"/>
  <c r="F37" i="6"/>
  <c r="I91" i="6"/>
  <c r="K82" i="6"/>
  <c r="M73" i="6"/>
  <c r="O64" i="6"/>
  <c r="Q55" i="6"/>
  <c r="S46" i="6"/>
  <c r="U37" i="6"/>
  <c r="K28" i="6"/>
  <c r="S88" i="6"/>
  <c r="M67" i="6"/>
  <c r="M55" i="6"/>
  <c r="Q43" i="6"/>
  <c r="U31" i="6"/>
  <c r="I19" i="6"/>
  <c r="K10" i="6"/>
  <c r="R4" i="6"/>
  <c r="V22" i="6"/>
  <c r="X13" i="6"/>
  <c r="F7" i="6"/>
  <c r="I22" i="6"/>
  <c r="K13" i="6"/>
  <c r="M4" i="6"/>
  <c r="L22" i="6"/>
  <c r="N13" i="6"/>
  <c r="S94" i="5"/>
  <c r="L85" i="5"/>
  <c r="E76" i="5"/>
  <c r="Q64" i="5"/>
  <c r="J55" i="5"/>
  <c r="V43" i="5"/>
  <c r="O34" i="5"/>
  <c r="H25" i="5"/>
  <c r="N94" i="5"/>
  <c r="G85" i="5"/>
  <c r="S73" i="5"/>
  <c r="L64" i="5"/>
  <c r="E55" i="5"/>
  <c r="Q43" i="5"/>
  <c r="J34" i="5"/>
  <c r="V85" i="5"/>
  <c r="E79" i="6"/>
  <c r="G64" i="6"/>
  <c r="K52" i="6"/>
  <c r="K40" i="6"/>
  <c r="U25" i="6"/>
  <c r="K16" i="6"/>
  <c r="M7" i="6"/>
  <c r="R31" i="6"/>
  <c r="X19" i="6"/>
  <c r="Z10" i="6"/>
  <c r="O28" i="6"/>
  <c r="K19" i="6"/>
  <c r="M10" i="6"/>
  <c r="T28" i="6"/>
  <c r="N19" i="6"/>
  <c r="P10" i="6"/>
  <c r="R91" i="5"/>
  <c r="K82" i="5"/>
  <c r="W70" i="5"/>
  <c r="P61" i="5"/>
  <c r="I52" i="5"/>
  <c r="U40" i="5"/>
  <c r="N31" i="5"/>
  <c r="G22" i="5"/>
  <c r="M91" i="5"/>
  <c r="F82" i="5"/>
  <c r="R70" i="5"/>
  <c r="K61" i="5"/>
  <c r="W49" i="5"/>
  <c r="P40" i="5"/>
  <c r="W70" i="6"/>
  <c r="W58" i="6"/>
  <c r="E49" i="6"/>
  <c r="I37" i="6"/>
  <c r="O22" i="6"/>
  <c r="M13" i="6"/>
  <c r="O4" i="6"/>
  <c r="X25" i="6"/>
  <c r="Z16" i="6"/>
  <c r="F10" i="6"/>
  <c r="K25" i="6"/>
  <c r="M16" i="6"/>
  <c r="O7" i="6"/>
  <c r="N25" i="6"/>
  <c r="P16" i="6"/>
  <c r="R7" i="6"/>
  <c r="J88" i="6"/>
  <c r="L79" i="6"/>
  <c r="N70" i="6"/>
  <c r="P61" i="6"/>
  <c r="R52" i="6"/>
  <c r="T43" i="6"/>
  <c r="V34" i="6"/>
  <c r="Y94" i="6"/>
  <c r="E88" i="6"/>
  <c r="G79" i="6"/>
  <c r="I70" i="6"/>
  <c r="K61" i="6"/>
  <c r="M52" i="6"/>
  <c r="O43" i="6"/>
  <c r="Q34" i="6"/>
  <c r="T94" i="6"/>
  <c r="V85" i="6"/>
  <c r="X76" i="6"/>
  <c r="Z67" i="6"/>
  <c r="F61" i="6"/>
  <c r="H52" i="6"/>
  <c r="J43" i="6"/>
  <c r="L34" i="6"/>
  <c r="O88" i="6"/>
  <c r="Q79" i="6"/>
  <c r="S70" i="6"/>
  <c r="U61" i="6"/>
  <c r="W52" i="6"/>
  <c r="Y43" i="6"/>
  <c r="E37" i="6"/>
  <c r="M25" i="6"/>
  <c r="U79" i="6"/>
  <c r="K64" i="6"/>
  <c r="O52" i="6"/>
  <c r="S40" i="6"/>
  <c r="Y25" i="6"/>
  <c r="O16" i="6"/>
  <c r="Q7" i="6"/>
  <c r="T4" i="6"/>
  <c r="F22" i="6"/>
  <c r="H13" i="6"/>
  <c r="W28" i="6"/>
  <c r="O19" i="6"/>
  <c r="Q10" i="6"/>
  <c r="F31" i="6"/>
  <c r="R19" i="6"/>
  <c r="T10" i="6"/>
  <c r="V91" i="5"/>
  <c r="O82" i="5"/>
  <c r="H73" i="5"/>
  <c r="T61" i="5"/>
  <c r="M52" i="5"/>
  <c r="F43" i="5"/>
  <c r="R31" i="5"/>
  <c r="K22" i="5"/>
  <c r="Q91" i="5"/>
  <c r="J82" i="5"/>
  <c r="V70" i="5"/>
  <c r="O61" i="5"/>
  <c r="H52" i="5"/>
  <c r="T40" i="5"/>
  <c r="M94" i="5"/>
  <c r="F85" i="5"/>
  <c r="E73" i="6"/>
  <c r="I61" i="6"/>
  <c r="I49" i="6"/>
  <c r="M37" i="6"/>
  <c r="W22" i="6"/>
  <c r="Q13" i="6"/>
  <c r="S4" i="6"/>
  <c r="H28" i="6"/>
  <c r="H19" i="6"/>
  <c r="J10" i="6"/>
  <c r="O25" i="6"/>
  <c r="Q16" i="6"/>
  <c r="S7" i="6"/>
  <c r="R25" i="6"/>
  <c r="T16" i="6"/>
  <c r="V7" i="6"/>
  <c r="U88" i="5"/>
  <c r="N79" i="5"/>
  <c r="G70" i="5"/>
  <c r="S58" i="5"/>
  <c r="L49" i="5"/>
  <c r="E40" i="5"/>
  <c r="Q28" i="5"/>
  <c r="J19" i="5"/>
  <c r="P88" i="5"/>
  <c r="I79" i="5"/>
  <c r="U67" i="5"/>
  <c r="N58" i="5"/>
  <c r="G49" i="5"/>
  <c r="S37" i="5"/>
  <c r="U67" i="6"/>
  <c r="Y55" i="6"/>
  <c r="G46" i="6"/>
  <c r="G34" i="6"/>
  <c r="Q19" i="6"/>
  <c r="S10" i="6"/>
  <c r="L7" i="6"/>
  <c r="H25" i="6"/>
  <c r="J16" i="6"/>
  <c r="V4" i="6"/>
  <c r="Q22" i="6"/>
  <c r="S13" i="6"/>
  <c r="U4" i="6"/>
  <c r="T22" i="6"/>
  <c r="V13" i="6"/>
  <c r="P4" i="6"/>
  <c r="T85" i="5"/>
  <c r="M76" i="5"/>
  <c r="F67" i="5"/>
  <c r="R55" i="5"/>
  <c r="K46" i="5"/>
  <c r="W34" i="5"/>
  <c r="P25" i="5"/>
  <c r="V94" i="5"/>
  <c r="O85" i="5"/>
  <c r="H76" i="5"/>
  <c r="T64" i="5"/>
  <c r="M55" i="5"/>
  <c r="F46" i="5"/>
  <c r="O82" i="6"/>
  <c r="S64" i="6"/>
  <c r="S52" i="6"/>
  <c r="W40" i="6"/>
  <c r="S28" i="6"/>
  <c r="K94" i="5"/>
  <c r="P73" i="5"/>
  <c r="U52" i="5"/>
  <c r="G34" i="5"/>
  <c r="F94" i="5"/>
  <c r="K73" i="5"/>
  <c r="P52" i="5"/>
  <c r="Q73" i="6"/>
  <c r="U49" i="6"/>
  <c r="I25" i="6"/>
  <c r="Y13" i="6"/>
  <c r="E7" i="6"/>
  <c r="X28" i="6"/>
  <c r="P19" i="6"/>
  <c r="R10" i="6"/>
  <c r="W25" i="6"/>
  <c r="Y16" i="6"/>
  <c r="E10" i="6"/>
  <c r="Z25" i="6"/>
  <c r="F19" i="6"/>
  <c r="H10" i="6"/>
  <c r="J91" i="5"/>
  <c r="V79" i="5"/>
  <c r="O70" i="5"/>
  <c r="H61" i="5"/>
  <c r="T49" i="5"/>
  <c r="M40" i="5"/>
  <c r="F31" i="5"/>
  <c r="R19" i="5"/>
  <c r="E91" i="5"/>
  <c r="Q79" i="5"/>
  <c r="J70" i="5"/>
  <c r="V58" i="5"/>
  <c r="O49" i="5"/>
  <c r="H40" i="5"/>
  <c r="T91" i="5"/>
  <c r="M82" i="5"/>
  <c r="V34" i="5"/>
  <c r="L79" i="5"/>
  <c r="P67" i="5"/>
  <c r="I58" i="5"/>
  <c r="U46" i="5"/>
  <c r="N37" i="5"/>
  <c r="G28" i="5"/>
  <c r="S16" i="5"/>
  <c r="E61" i="5"/>
  <c r="S25" i="5"/>
  <c r="R10" i="5"/>
  <c r="Q37" i="5"/>
  <c r="F88" i="5"/>
  <c r="P46" i="5"/>
  <c r="O19" i="5"/>
  <c r="P7" i="5"/>
  <c r="K19" i="5"/>
  <c r="Q73" i="5"/>
  <c r="H34" i="5"/>
  <c r="U13" i="5"/>
  <c r="N4" i="5"/>
  <c r="Q13" i="5"/>
  <c r="I61" i="5"/>
  <c r="Q82" i="5"/>
  <c r="I70" i="5"/>
  <c r="U58" i="5"/>
  <c r="N49" i="5"/>
  <c r="G40" i="5"/>
  <c r="S28" i="5"/>
  <c r="L19" i="5"/>
  <c r="O67" i="5"/>
  <c r="E31" i="5"/>
  <c r="K13" i="5"/>
  <c r="S67" i="5"/>
  <c r="P94" i="5"/>
  <c r="G55" i="5"/>
  <c r="T22" i="5"/>
  <c r="I10" i="5"/>
  <c r="R28" i="5"/>
  <c r="H82" i="5"/>
  <c r="R40" i="5"/>
  <c r="T10" i="5"/>
  <c r="F34" i="5"/>
  <c r="W76" i="5"/>
  <c r="H67" i="5"/>
  <c r="T55" i="5"/>
  <c r="M46" i="5"/>
  <c r="F37" i="5"/>
  <c r="R25" i="5"/>
  <c r="T94" i="5"/>
  <c r="K55" i="5"/>
  <c r="V22" i="5"/>
  <c r="J10" i="5"/>
  <c r="J28" i="5"/>
  <c r="L82" i="5"/>
  <c r="V40" i="5"/>
  <c r="R16" i="5"/>
  <c r="H7" i="5"/>
  <c r="P13" i="5"/>
  <c r="W67" i="5"/>
  <c r="I31" i="5"/>
  <c r="M13" i="5"/>
  <c r="F4" i="5"/>
  <c r="U94" i="5"/>
  <c r="O76" i="5"/>
  <c r="W64" i="5"/>
  <c r="P55" i="5"/>
  <c r="U34" i="5"/>
  <c r="W91" i="5"/>
  <c r="N22" i="5"/>
  <c r="Q88" i="5"/>
  <c r="V67" i="5"/>
  <c r="H49" i="5"/>
  <c r="M28" i="5"/>
  <c r="L88" i="5"/>
  <c r="Q67" i="5"/>
  <c r="V46" i="5"/>
  <c r="Q67" i="6"/>
  <c r="U43" i="6"/>
  <c r="K22" i="6"/>
  <c r="I13" i="6"/>
  <c r="K4" i="6"/>
  <c r="T25" i="6"/>
  <c r="V16" i="6"/>
  <c r="X7" i="6"/>
  <c r="G25" i="6"/>
  <c r="I16" i="6"/>
  <c r="K7" i="6"/>
  <c r="J25" i="6"/>
  <c r="L16" i="6"/>
  <c r="N7" i="6"/>
  <c r="M88" i="5"/>
  <c r="F79" i="5"/>
  <c r="R67" i="5"/>
  <c r="K58" i="5"/>
  <c r="W46" i="5"/>
  <c r="P37" i="5"/>
  <c r="I28" i="5"/>
  <c r="U16" i="5"/>
  <c r="H88" i="5"/>
  <c r="T76" i="5"/>
  <c r="M67" i="5"/>
  <c r="F58" i="5"/>
  <c r="R46" i="5"/>
  <c r="K37" i="5"/>
  <c r="W88" i="5"/>
  <c r="P79" i="5"/>
  <c r="I94" i="5"/>
  <c r="K76" i="5"/>
  <c r="S64" i="5"/>
  <c r="L55" i="5"/>
  <c r="E46" i="5"/>
  <c r="Q34" i="5"/>
  <c r="J25" i="5"/>
  <c r="G91" i="5"/>
  <c r="Q49" i="5"/>
  <c r="F22" i="5"/>
  <c r="U7" i="5"/>
  <c r="S19" i="5"/>
  <c r="R76" i="5"/>
  <c r="I37" i="5"/>
  <c r="G16" i="5"/>
  <c r="S4" i="5"/>
  <c r="K10" i="5"/>
  <c r="J64" i="5"/>
  <c r="L28" i="5"/>
  <c r="E13" i="5"/>
  <c r="K91" i="5"/>
  <c r="G7" i="5"/>
  <c r="R34" i="5"/>
  <c r="H79" i="5"/>
  <c r="L67" i="5"/>
  <c r="E58" i="5"/>
  <c r="Q46" i="5"/>
  <c r="J37" i="5"/>
  <c r="V25" i="5"/>
  <c r="O16" i="5"/>
  <c r="H58" i="5"/>
  <c r="K25" i="5"/>
  <c r="N10" i="5"/>
  <c r="O31" i="5"/>
  <c r="I85" i="5"/>
  <c r="S43" i="5"/>
  <c r="G19" i="5"/>
  <c r="L7" i="5"/>
  <c r="I16" i="5"/>
  <c r="T70" i="5"/>
  <c r="Q31" i="5"/>
  <c r="N88" i="5"/>
  <c r="L91" i="5"/>
  <c r="R73" i="5"/>
  <c r="K64" i="5"/>
  <c r="W52" i="5"/>
  <c r="P43" i="5"/>
  <c r="I34" i="5"/>
  <c r="U22" i="5"/>
  <c r="M85" i="5"/>
  <c r="W43" i="5"/>
  <c r="I19" i="5"/>
  <c r="M7" i="5"/>
  <c r="T13" i="5"/>
  <c r="E73" i="5"/>
  <c r="S31" i="5"/>
  <c r="R13" i="5"/>
  <c r="K4" i="5"/>
  <c r="F7" i="5"/>
  <c r="P58" i="5"/>
  <c r="O25" i="5"/>
  <c r="P10" i="5"/>
  <c r="Q85" i="5"/>
  <c r="H91" i="5"/>
  <c r="N73" i="5"/>
  <c r="G64" i="5"/>
  <c r="S52" i="5"/>
  <c r="L43" i="5"/>
  <c r="E34" i="5"/>
  <c r="Q22" i="5"/>
  <c r="P82" i="5"/>
  <c r="G43" i="5"/>
  <c r="T16" i="5"/>
  <c r="I7" i="5"/>
  <c r="H13" i="5"/>
  <c r="H70" i="5"/>
  <c r="K31" i="5"/>
  <c r="N13" i="5"/>
  <c r="G4" i="5"/>
  <c r="M4" i="5"/>
  <c r="S55" i="5"/>
  <c r="G25" i="5"/>
  <c r="L10" i="5"/>
  <c r="T82" i="5"/>
  <c r="E16" i="5"/>
  <c r="U25" i="5"/>
  <c r="J4" i="5"/>
  <c r="T34" i="5"/>
  <c r="O40" i="5"/>
  <c r="T19" i="5"/>
  <c r="U31" i="5"/>
  <c r="W82" i="5"/>
  <c r="I64" i="5"/>
  <c r="N43" i="5"/>
  <c r="S22" i="5"/>
  <c r="R82" i="5"/>
  <c r="W61" i="5"/>
  <c r="I43" i="5"/>
  <c r="Q61" i="6"/>
  <c r="Y37" i="6"/>
  <c r="M19" i="6"/>
  <c r="O10" i="6"/>
  <c r="Z4" i="6"/>
  <c r="Z22" i="6"/>
  <c r="F16" i="6"/>
  <c r="J4" i="6"/>
  <c r="M22" i="6"/>
  <c r="O13" i="6"/>
  <c r="Q4" i="6"/>
  <c r="P22" i="6"/>
  <c r="R13" i="6"/>
  <c r="W94" i="5"/>
  <c r="P85" i="5"/>
  <c r="I76" i="5"/>
  <c r="U64" i="5"/>
  <c r="N55" i="5"/>
  <c r="G46" i="5"/>
  <c r="S34" i="5"/>
  <c r="L25" i="5"/>
  <c r="R94" i="5"/>
  <c r="K85" i="5"/>
  <c r="W73" i="5"/>
  <c r="P64" i="5"/>
  <c r="I55" i="5"/>
  <c r="U43" i="5"/>
  <c r="N34" i="5"/>
  <c r="G88" i="5"/>
  <c r="S76" i="5"/>
  <c r="O88" i="5"/>
  <c r="J73" i="5"/>
  <c r="V61" i="5"/>
  <c r="O52" i="5"/>
  <c r="H43" i="5"/>
  <c r="T31" i="5"/>
  <c r="M22" i="5"/>
  <c r="S79" i="5"/>
  <c r="J40" i="5"/>
  <c r="L16" i="5"/>
  <c r="E7" i="5"/>
  <c r="O10" i="5"/>
  <c r="K67" i="5"/>
  <c r="V28" i="5"/>
  <c r="J13" i="5"/>
  <c r="V64" i="5"/>
  <c r="L94" i="5"/>
  <c r="V52" i="5"/>
  <c r="R22" i="5"/>
  <c r="H10" i="5"/>
  <c r="U49" i="5"/>
  <c r="G79" i="5"/>
  <c r="E94" i="5"/>
  <c r="G76" i="5"/>
  <c r="O64" i="5"/>
  <c r="H55" i="5"/>
  <c r="T43" i="5"/>
  <c r="M34" i="5"/>
  <c r="F25" i="5"/>
  <c r="J88" i="5"/>
  <c r="T46" i="5"/>
  <c r="Q19" i="5"/>
  <c r="Q7" i="5"/>
  <c r="N16" i="5"/>
  <c r="U73" i="5"/>
  <c r="L34" i="5"/>
  <c r="V13" i="5"/>
  <c r="O4" i="5"/>
  <c r="R7" i="5"/>
  <c r="M61" i="5"/>
  <c r="W25" i="5"/>
  <c r="S10" i="5"/>
  <c r="R85" i="5"/>
  <c r="U70" i="5"/>
  <c r="N61" i="5"/>
  <c r="G52" i="5"/>
  <c r="S40" i="5"/>
  <c r="L31" i="5"/>
  <c r="E22" i="5"/>
  <c r="F76" i="5"/>
  <c r="P34" i="5"/>
  <c r="W13" i="5"/>
  <c r="P4" i="5"/>
  <c r="J7" i="5"/>
  <c r="Q61" i="5"/>
  <c r="F28" i="5"/>
  <c r="U10" i="5"/>
  <c r="E49" i="5"/>
  <c r="R88" i="5"/>
  <c r="I49" i="5"/>
  <c r="U19" i="5"/>
  <c r="S7" i="5"/>
  <c r="J76" i="5"/>
  <c r="N85" i="5"/>
  <c r="Q70" i="5"/>
  <c r="J61" i="5"/>
  <c r="V49" i="5"/>
  <c r="H31" i="5"/>
  <c r="I73" i="5"/>
  <c r="S13" i="5"/>
  <c r="J79" i="5"/>
  <c r="O58" i="5"/>
  <c r="T37" i="5"/>
  <c r="F19" i="5"/>
  <c r="E79" i="5"/>
  <c r="J58" i="5"/>
  <c r="O37" i="5"/>
  <c r="U55" i="6"/>
  <c r="Y31" i="6"/>
  <c r="S16" i="6"/>
  <c r="U7" i="6"/>
  <c r="I4" i="6"/>
  <c r="J22" i="6"/>
  <c r="L13" i="6"/>
  <c r="I31" i="6"/>
  <c r="S19" i="6"/>
  <c r="U10" i="6"/>
  <c r="N31" i="6"/>
  <c r="V19" i="6"/>
  <c r="X10" i="6"/>
  <c r="G94" i="5"/>
  <c r="S82" i="5"/>
  <c r="L73" i="5"/>
  <c r="E64" i="5"/>
  <c r="Q52" i="5"/>
  <c r="J43" i="5"/>
  <c r="V31" i="5"/>
  <c r="O22" i="5"/>
  <c r="U91" i="5"/>
  <c r="N82" i="5"/>
  <c r="G73" i="5"/>
  <c r="S61" i="5"/>
  <c r="L52" i="5"/>
  <c r="E43" i="5"/>
  <c r="Q94" i="5"/>
  <c r="J85" i="5"/>
  <c r="V73" i="5"/>
  <c r="U82" i="5"/>
  <c r="M70" i="5"/>
  <c r="F61" i="5"/>
  <c r="R49" i="5"/>
  <c r="K40" i="5"/>
  <c r="W28" i="5"/>
  <c r="P19" i="5"/>
  <c r="L70" i="5"/>
  <c r="M31" i="5"/>
  <c r="O13" i="5"/>
  <c r="H4" i="5"/>
  <c r="E4" i="5"/>
  <c r="W55" i="5"/>
  <c r="I25" i="5"/>
  <c r="M10" i="5"/>
  <c r="W31" i="5"/>
  <c r="E85" i="5"/>
  <c r="O43" i="5"/>
  <c r="E19" i="5"/>
  <c r="K7" i="5"/>
  <c r="L13" i="5"/>
  <c r="K43" i="5"/>
  <c r="K88" i="5"/>
  <c r="F73" i="5"/>
  <c r="R61" i="5"/>
  <c r="K52" i="5"/>
  <c r="W40" i="5"/>
  <c r="P31" i="5"/>
  <c r="I22" i="5"/>
  <c r="V76" i="5"/>
  <c r="M37" i="5"/>
  <c r="H16" i="5"/>
  <c r="T4" i="5"/>
  <c r="V7" i="5"/>
  <c r="N64" i="5"/>
  <c r="N28" i="5"/>
  <c r="F13" i="5"/>
  <c r="O55" i="5"/>
  <c r="O91" i="5"/>
  <c r="F52" i="5"/>
  <c r="J22" i="5"/>
  <c r="V16" i="5"/>
  <c r="E82" i="5"/>
  <c r="E70" i="5"/>
  <c r="Q58" i="5"/>
  <c r="J49" i="5"/>
  <c r="V37" i="5"/>
  <c r="O28" i="5"/>
  <c r="H19" i="5"/>
  <c r="R64" i="5"/>
  <c r="P28" i="5"/>
  <c r="G13" i="5"/>
  <c r="R52" i="5"/>
  <c r="S91" i="5"/>
  <c r="J52" i="5"/>
  <c r="L22" i="5"/>
  <c r="E10" i="5"/>
  <c r="M25" i="5"/>
  <c r="K79" i="5"/>
  <c r="U37" i="5"/>
  <c r="J16" i="5"/>
  <c r="V4" i="5"/>
  <c r="G10" i="5"/>
  <c r="T79" i="5"/>
  <c r="T67" i="5"/>
  <c r="M58" i="5"/>
  <c r="F49" i="5"/>
  <c r="R37" i="5"/>
  <c r="K28" i="5"/>
  <c r="W16" i="5"/>
  <c r="U61" i="5"/>
  <c r="H28" i="5"/>
  <c r="V10" i="5"/>
  <c r="H46" i="5"/>
  <c r="V88" i="5"/>
  <c r="M49" i="5"/>
  <c r="W19" i="5"/>
  <c r="T7" i="5"/>
  <c r="P22" i="5"/>
  <c r="N76" i="5"/>
  <c r="E37" i="5"/>
  <c r="F16" i="5"/>
  <c r="R4" i="5"/>
  <c r="L58" i="5"/>
  <c r="W79" i="5"/>
  <c r="P16" i="5"/>
  <c r="H22" i="5"/>
  <c r="I46" i="5"/>
  <c r="N25" i="5"/>
  <c r="N52" i="5"/>
  <c r="F10" i="5"/>
  <c r="O79" i="5"/>
  <c r="K16" i="5"/>
  <c r="W10" i="5"/>
  <c r="T28" i="5"/>
  <c r="H94" i="5"/>
  <c r="P70" i="5"/>
  <c r="I4" i="5"/>
  <c r="G31" i="5"/>
  <c r="L4" i="5"/>
  <c r="T58" i="5"/>
  <c r="Q10" i="5"/>
  <c r="U85" i="5"/>
  <c r="M19" i="5"/>
  <c r="M73" i="5"/>
  <c r="U4" i="5"/>
  <c r="W4" i="5"/>
  <c r="I13" i="5"/>
  <c r="W7" i="5"/>
  <c r="E25" i="5"/>
  <c r="F40" i="5"/>
  <c r="G67" i="5"/>
  <c r="Q4" i="5"/>
  <c r="Q25" i="5"/>
  <c r="N40" i="5"/>
  <c r="L46" i="5"/>
  <c r="O7" i="5"/>
  <c r="N7" i="5"/>
  <c r="F64" i="5"/>
  <c r="Z208" i="13"/>
  <c r="Z182" i="13"/>
  <c r="Z209" i="13"/>
  <c r="Z204" i="13"/>
  <c r="Z201" i="13"/>
  <c r="Z184" i="13"/>
  <c r="Z202" i="13"/>
  <c r="Z178" i="13"/>
  <c r="Z195" i="13"/>
  <c r="Z205" i="13"/>
  <c r="Z186" i="13"/>
  <c r="Z175" i="13"/>
  <c r="Z192" i="13"/>
  <c r="Z181" i="13"/>
  <c r="Z199" i="13"/>
  <c r="Z188" i="13"/>
  <c r="Z179" i="13"/>
  <c r="Z189" i="13"/>
  <c r="Z207" i="13"/>
  <c r="Z193" i="13"/>
  <c r="Z187" i="13"/>
  <c r="Z198" i="13"/>
  <c r="Z191" i="13"/>
  <c r="Z203" i="13"/>
  <c r="Z176" i="13"/>
  <c r="Z190" i="13"/>
  <c r="Z196" i="13"/>
  <c r="Z197" i="13"/>
  <c r="Z194" i="13"/>
  <c r="Z180" i="13"/>
  <c r="Z183" i="13"/>
  <c r="Z177" i="13"/>
  <c r="Z185" i="13"/>
  <c r="Z206" i="13"/>
  <c r="Z200" i="13"/>
  <c r="Z162" i="13"/>
  <c r="Z169" i="13"/>
  <c r="Z160" i="13"/>
  <c r="Z172" i="13"/>
  <c r="Z161" i="13"/>
  <c r="Z168" i="13"/>
  <c r="Z158" i="13"/>
  <c r="Z171" i="13"/>
  <c r="Z166" i="13"/>
  <c r="Z163" i="13"/>
  <c r="Z174" i="13"/>
  <c r="Z173" i="13"/>
  <c r="Z170" i="13"/>
  <c r="Z159" i="13"/>
  <c r="Z164" i="13"/>
  <c r="Z165" i="13"/>
  <c r="Z167" i="13"/>
  <c r="M40" i="1" l="1"/>
  <c r="U40" i="1"/>
  <c r="Q40" i="1"/>
  <c r="I40" i="1"/>
  <c r="T40" i="1"/>
  <c r="S40" i="1"/>
  <c r="O40" i="1"/>
  <c r="K40" i="1"/>
  <c r="P40" i="1"/>
  <c r="L40" i="1"/>
  <c r="H40" i="1"/>
  <c r="R40" i="1"/>
  <c r="N40" i="1"/>
  <c r="J40" i="1"/>
  <c r="F40" i="1"/>
  <c r="U38" i="1"/>
  <c r="M38" i="1"/>
  <c r="I38" i="1"/>
  <c r="S38" i="1"/>
  <c r="O38" i="1"/>
  <c r="G38" i="1"/>
  <c r="Q38" i="1"/>
  <c r="T38" i="1"/>
  <c r="P38" i="1"/>
  <c r="L38" i="1"/>
  <c r="Z146" i="13"/>
  <c r="Z144" i="13"/>
  <c r="Z147" i="13"/>
  <c r="Z142" i="13"/>
  <c r="Z156" i="13"/>
  <c r="Z139" i="13"/>
  <c r="Z153" i="13"/>
  <c r="Z141" i="13"/>
  <c r="Z136" i="13"/>
  <c r="Z151" i="13"/>
  <c r="Z148" i="13"/>
  <c r="Z157" i="13"/>
  <c r="Z143" i="13"/>
  <c r="Z145" i="13"/>
  <c r="Z137" i="13"/>
  <c r="Z138" i="13"/>
  <c r="Z154" i="13"/>
  <c r="Z134" i="13"/>
  <c r="Z150" i="13"/>
  <c r="Z133" i="13"/>
  <c r="Z149" i="13"/>
  <c r="Z152" i="13"/>
  <c r="Z140" i="13"/>
  <c r="Z135" i="13"/>
  <c r="Z155" i="13"/>
  <c r="U2" i="13" l="1"/>
  <c r="T2" i="13"/>
  <c r="S2" i="13"/>
  <c r="R2" i="13"/>
  <c r="Q2" i="13"/>
  <c r="P2" i="13"/>
  <c r="O2" i="13"/>
  <c r="N2" i="13"/>
  <c r="M2" i="13"/>
  <c r="L2" i="13"/>
  <c r="K2" i="13"/>
  <c r="B207" i="11"/>
  <c r="B201" i="11"/>
  <c r="B200" i="11"/>
  <c r="B199" i="11"/>
  <c r="B198" i="11"/>
  <c r="B194" i="11"/>
  <c r="B188" i="11"/>
  <c r="B187" i="11"/>
  <c r="B186" i="11"/>
  <c r="B185" i="11"/>
  <c r="B181" i="11"/>
  <c r="B175" i="11"/>
  <c r="B174" i="11"/>
  <c r="B173" i="11"/>
  <c r="B172" i="11"/>
  <c r="B168" i="11"/>
  <c r="B162" i="11"/>
  <c r="B161" i="11"/>
  <c r="B160" i="11"/>
  <c r="B159" i="11"/>
  <c r="B155" i="11"/>
  <c r="B149" i="11"/>
  <c r="B148" i="11"/>
  <c r="B147" i="11"/>
  <c r="B146" i="11"/>
  <c r="B142" i="11"/>
  <c r="B136" i="11"/>
  <c r="B135" i="11"/>
  <c r="B134" i="11"/>
  <c r="B133" i="11"/>
  <c r="B129" i="11"/>
  <c r="B123" i="11"/>
  <c r="B122" i="11"/>
  <c r="B121" i="11"/>
  <c r="B120" i="11"/>
  <c r="B116" i="11"/>
  <c r="B110" i="11"/>
  <c r="B109" i="11"/>
  <c r="B108" i="11"/>
  <c r="B107" i="11"/>
  <c r="B103" i="11"/>
  <c r="B97" i="11"/>
  <c r="B96" i="11"/>
  <c r="B95" i="11"/>
  <c r="B94" i="11"/>
  <c r="B90" i="11"/>
  <c r="B84" i="11"/>
  <c r="B83" i="11"/>
  <c r="B82" i="11"/>
  <c r="B81" i="11"/>
  <c r="B77" i="11"/>
  <c r="B71" i="11"/>
  <c r="B70" i="11"/>
  <c r="B69" i="11"/>
  <c r="B68" i="11"/>
  <c r="B64" i="11"/>
  <c r="B58" i="11"/>
  <c r="B57" i="11"/>
  <c r="B56" i="11"/>
  <c r="B55" i="11"/>
  <c r="B51" i="11"/>
  <c r="B45" i="11"/>
  <c r="B44" i="11"/>
  <c r="B43" i="11"/>
  <c r="B42" i="11"/>
  <c r="B38" i="11"/>
  <c r="B32" i="11"/>
  <c r="B31" i="11"/>
  <c r="B30" i="11"/>
  <c r="B29" i="11"/>
  <c r="B25" i="11"/>
  <c r="B19" i="11"/>
  <c r="B18" i="11"/>
  <c r="B17" i="11"/>
  <c r="B16" i="11"/>
  <c r="B12" i="11"/>
  <c r="B6" i="11"/>
  <c r="B5" i="11"/>
  <c r="B4" i="11"/>
  <c r="B3" i="11"/>
  <c r="A2" i="11"/>
  <c r="M17" i="10"/>
  <c r="A17" i="10"/>
  <c r="AG17" i="10" s="1"/>
  <c r="A16" i="10"/>
  <c r="AI16" i="10" s="1"/>
  <c r="AC15" i="10"/>
  <c r="Q15" i="10"/>
  <c r="H15" i="10"/>
  <c r="A15" i="10"/>
  <c r="AK15" i="10" s="1"/>
  <c r="A14" i="10"/>
  <c r="AK14" i="10" s="1"/>
  <c r="AC13" i="10"/>
  <c r="Q13" i="10"/>
  <c r="H13" i="10"/>
  <c r="A13" i="10"/>
  <c r="AK13" i="10" s="1"/>
  <c r="AH12" i="10"/>
  <c r="AB12" i="10"/>
  <c r="Y12" i="10"/>
  <c r="U12" i="10"/>
  <c r="Q12" i="10"/>
  <c r="O12" i="10"/>
  <c r="K12" i="10"/>
  <c r="H12" i="10"/>
  <c r="G12" i="10"/>
  <c r="A12" i="10"/>
  <c r="AF12" i="10" s="1"/>
  <c r="A11" i="10"/>
  <c r="AH11" i="10" s="1"/>
  <c r="AH10" i="10"/>
  <c r="AA10" i="10"/>
  <c r="U10" i="10"/>
  <c r="M10" i="10"/>
  <c r="E10" i="10"/>
  <c r="A10" i="10"/>
  <c r="AG10" i="10" s="1"/>
  <c r="AJ9" i="10"/>
  <c r="AG9" i="10"/>
  <c r="AD9" i="10"/>
  <c r="AB9" i="10"/>
  <c r="Y9" i="10"/>
  <c r="V9" i="10"/>
  <c r="T9" i="10"/>
  <c r="Q9" i="10"/>
  <c r="N9" i="10"/>
  <c r="L9" i="10"/>
  <c r="I9" i="10"/>
  <c r="E9" i="10"/>
  <c r="G9" i="10"/>
  <c r="A9" i="10"/>
  <c r="AI9" i="10" s="1"/>
  <c r="A8" i="10"/>
  <c r="AJ8" i="10" s="1"/>
  <c r="A7" i="10"/>
  <c r="AJ7" i="10" s="1"/>
  <c r="AK6" i="10"/>
  <c r="AH6" i="10"/>
  <c r="AG6" i="10"/>
  <c r="AC6" i="10"/>
  <c r="AB6" i="10"/>
  <c r="Z6" i="10"/>
  <c r="V6" i="10"/>
  <c r="U6" i="10"/>
  <c r="R6" i="10"/>
  <c r="P6" i="10"/>
  <c r="M6" i="10"/>
  <c r="L6" i="10"/>
  <c r="F6" i="10"/>
  <c r="E6" i="10"/>
  <c r="D6" i="10"/>
  <c r="A6" i="10"/>
  <c r="A5" i="10"/>
  <c r="V4" i="10"/>
  <c r="K4" i="10"/>
  <c r="A4" i="10"/>
  <c r="P4" i="10" s="1"/>
  <c r="A3" i="10"/>
  <c r="AH2" i="10"/>
  <c r="AB2" i="10"/>
  <c r="U2" i="10"/>
  <c r="M2" i="10"/>
  <c r="E2" i="10"/>
  <c r="A2" i="10"/>
  <c r="AK2" i="10" s="1"/>
  <c r="U33" i="17"/>
  <c r="M33" i="17"/>
  <c r="F33" i="17"/>
  <c r="A33" i="17"/>
  <c r="X33" i="17" s="1"/>
  <c r="P32" i="17"/>
  <c r="A32" i="17"/>
  <c r="Q31" i="17"/>
  <c r="E31" i="17"/>
  <c r="A31" i="17"/>
  <c r="L31" i="17" s="1"/>
  <c r="A30" i="17"/>
  <c r="W30" i="17" s="1"/>
  <c r="A29" i="17"/>
  <c r="Q29" i="17" s="1"/>
  <c r="R28" i="17"/>
  <c r="L28" i="17"/>
  <c r="G28" i="17"/>
  <c r="A28" i="17"/>
  <c r="N27" i="17"/>
  <c r="M27" i="17"/>
  <c r="E27" i="17"/>
  <c r="A27" i="17"/>
  <c r="A26" i="17"/>
  <c r="A25" i="17"/>
  <c r="U25" i="17" s="1"/>
  <c r="V24" i="17"/>
  <c r="T24" i="17"/>
  <c r="N24" i="17"/>
  <c r="J24" i="17"/>
  <c r="H24" i="17"/>
  <c r="A24" i="17"/>
  <c r="A23" i="17"/>
  <c r="Y23" i="17" s="1"/>
  <c r="K22" i="17"/>
  <c r="A22" i="17"/>
  <c r="R22" i="17" s="1"/>
  <c r="X21" i="17"/>
  <c r="U21" i="17"/>
  <c r="L21" i="17"/>
  <c r="J21" i="17"/>
  <c r="A21" i="17"/>
  <c r="R21" i="17" s="1"/>
  <c r="W20" i="17"/>
  <c r="V20" i="17"/>
  <c r="S20" i="17"/>
  <c r="P20" i="17"/>
  <c r="N20" i="17"/>
  <c r="L20" i="17"/>
  <c r="H20" i="17"/>
  <c r="G20" i="17"/>
  <c r="E20" i="17"/>
  <c r="A20" i="17"/>
  <c r="X20" i="17" s="1"/>
  <c r="X19" i="17"/>
  <c r="V19" i="17"/>
  <c r="T19" i="17"/>
  <c r="M19" i="17"/>
  <c r="I19" i="17"/>
  <c r="E19" i="17"/>
  <c r="A19" i="17"/>
  <c r="X18" i="17"/>
  <c r="T18" i="17"/>
  <c r="R18" i="17"/>
  <c r="O18" i="17"/>
  <c r="J18" i="17"/>
  <c r="H18" i="17"/>
  <c r="G18" i="17"/>
  <c r="A18" i="17"/>
  <c r="W18" i="17" s="1"/>
  <c r="Y17" i="17"/>
  <c r="X17" i="17"/>
  <c r="W17" i="17"/>
  <c r="V17" i="17"/>
  <c r="U17" i="17"/>
  <c r="T17" i="17"/>
  <c r="S17" i="17"/>
  <c r="R17" i="17"/>
  <c r="Q17" i="17"/>
  <c r="P17" i="17"/>
  <c r="O17" i="17"/>
  <c r="N17" i="17"/>
  <c r="M17" i="17"/>
  <c r="L17" i="17"/>
  <c r="K17" i="17"/>
  <c r="J17" i="17"/>
  <c r="I17" i="17"/>
  <c r="H17" i="17"/>
  <c r="G17" i="17"/>
  <c r="E17" i="17"/>
  <c r="F17" i="17"/>
  <c r="D17" i="17"/>
  <c r="C17" i="17"/>
  <c r="B17" i="17"/>
  <c r="B38" i="17" s="1"/>
  <c r="AK17" i="15"/>
  <c r="AJ17" i="15"/>
  <c r="AH17" i="15"/>
  <c r="AD17" i="15"/>
  <c r="AC17" i="15"/>
  <c r="Z17" i="15"/>
  <c r="X17" i="15"/>
  <c r="U17" i="15"/>
  <c r="T17" i="15"/>
  <c r="Q17" i="15"/>
  <c r="P17" i="15"/>
  <c r="N17" i="15"/>
  <c r="L17" i="15"/>
  <c r="J17" i="15"/>
  <c r="I17" i="15"/>
  <c r="F17" i="15"/>
  <c r="E17" i="15"/>
  <c r="D17" i="15"/>
  <c r="A17" i="15"/>
  <c r="A16" i="15"/>
  <c r="AK15" i="15"/>
  <c r="Z15" i="15"/>
  <c r="V15" i="15"/>
  <c r="K15" i="15"/>
  <c r="F15" i="15"/>
  <c r="A15" i="15"/>
  <c r="AG15" i="15" s="1"/>
  <c r="AJ14" i="15"/>
  <c r="AH14" i="15"/>
  <c r="AC14" i="15"/>
  <c r="AB14" i="15"/>
  <c r="V14" i="15"/>
  <c r="T14" i="15"/>
  <c r="N14" i="15"/>
  <c r="M14" i="15"/>
  <c r="G14" i="15"/>
  <c r="F14" i="15"/>
  <c r="A14" i="15"/>
  <c r="AG14" i="15" s="1"/>
  <c r="AG13" i="15"/>
  <c r="AB13" i="15"/>
  <c r="W13" i="15"/>
  <c r="S13" i="15"/>
  <c r="L13" i="15"/>
  <c r="G13" i="15"/>
  <c r="H13" i="15"/>
  <c r="A13" i="15"/>
  <c r="AC13" i="15" s="1"/>
  <c r="AJ12" i="15"/>
  <c r="AF12" i="15"/>
  <c r="Z12" i="15"/>
  <c r="V12" i="15"/>
  <c r="T12" i="15"/>
  <c r="K12" i="15"/>
  <c r="J12" i="15"/>
  <c r="D12" i="15"/>
  <c r="A12" i="15"/>
  <c r="A11" i="15"/>
  <c r="AG10" i="15"/>
  <c r="R10" i="15"/>
  <c r="E10" i="15"/>
  <c r="A10" i="15"/>
  <c r="Y9" i="15"/>
  <c r="K9" i="15"/>
  <c r="D9" i="15"/>
  <c r="A9" i="15"/>
  <c r="A8" i="15"/>
  <c r="A7" i="15"/>
  <c r="AK6" i="15"/>
  <c r="AJ6" i="15"/>
  <c r="AG6" i="15"/>
  <c r="AF6" i="15"/>
  <c r="AD6" i="15"/>
  <c r="AB6" i="15"/>
  <c r="Z6" i="15"/>
  <c r="Y6" i="15"/>
  <c r="V6" i="15"/>
  <c r="U6" i="15"/>
  <c r="T6" i="15"/>
  <c r="Q6" i="15"/>
  <c r="P6" i="15"/>
  <c r="N6" i="15"/>
  <c r="L6" i="15"/>
  <c r="J6" i="15"/>
  <c r="I6" i="15"/>
  <c r="F6" i="15"/>
  <c r="E6" i="15"/>
  <c r="D6" i="15"/>
  <c r="A6" i="15"/>
  <c r="AI6" i="15" s="1"/>
  <c r="A5" i="15"/>
  <c r="AE4" i="15"/>
  <c r="W4" i="15"/>
  <c r="L4" i="15"/>
  <c r="F4" i="15"/>
  <c r="A4" i="15"/>
  <c r="A3" i="15"/>
  <c r="AK2" i="15"/>
  <c r="AH2" i="15"/>
  <c r="AG2" i="15"/>
  <c r="AC2" i="15"/>
  <c r="AB2" i="15"/>
  <c r="Z2" i="15"/>
  <c r="V2" i="15"/>
  <c r="U2" i="15"/>
  <c r="R2" i="15"/>
  <c r="P2" i="15"/>
  <c r="M2" i="15"/>
  <c r="L2" i="15"/>
  <c r="G2" i="15"/>
  <c r="F2" i="15"/>
  <c r="E2" i="15"/>
  <c r="A2" i="15"/>
  <c r="E34" i="14"/>
  <c r="D34" i="14"/>
  <c r="D35" i="14" s="1"/>
  <c r="A33" i="14"/>
  <c r="F33" i="14" s="1"/>
  <c r="G33" i="14" s="1"/>
  <c r="A32" i="14"/>
  <c r="F32" i="14" s="1"/>
  <c r="G32" i="14" s="1"/>
  <c r="A31" i="14"/>
  <c r="F31" i="14" s="1"/>
  <c r="G31" i="14" s="1"/>
  <c r="A30" i="14"/>
  <c r="F30" i="14" s="1"/>
  <c r="G30" i="14" s="1"/>
  <c r="A29" i="14"/>
  <c r="F29" i="14" s="1"/>
  <c r="G29" i="14" s="1"/>
  <c r="A28" i="14"/>
  <c r="F28" i="14" s="1"/>
  <c r="G28" i="14" s="1"/>
  <c r="A27" i="14"/>
  <c r="F27" i="14" s="1"/>
  <c r="G27" i="14" s="1"/>
  <c r="F26" i="14"/>
  <c r="G26" i="14" s="1"/>
  <c r="A26" i="14"/>
  <c r="A25" i="14"/>
  <c r="F25" i="14" s="1"/>
  <c r="G25" i="14" s="1"/>
  <c r="A24" i="14"/>
  <c r="F24" i="14" s="1"/>
  <c r="G24" i="14" s="1"/>
  <c r="F23" i="14"/>
  <c r="G23" i="14" s="1"/>
  <c r="A23" i="14"/>
  <c r="F22" i="14"/>
  <c r="G22" i="14" s="1"/>
  <c r="A22" i="14"/>
  <c r="F21" i="14"/>
  <c r="G21" i="14" s="1"/>
  <c r="A21" i="14"/>
  <c r="A20" i="14"/>
  <c r="F20" i="14" s="1"/>
  <c r="G20" i="14" s="1"/>
  <c r="A19" i="14"/>
  <c r="F19" i="14" s="1"/>
  <c r="G19" i="14" s="1"/>
  <c r="F18" i="14"/>
  <c r="A18" i="14"/>
  <c r="G17" i="14"/>
  <c r="B40" i="8" s="1"/>
  <c r="F17" i="14"/>
  <c r="E17" i="14"/>
  <c r="E35" i="14" s="1"/>
  <c r="D17" i="14"/>
  <c r="E35" i="8"/>
  <c r="C41" i="8" s="1"/>
  <c r="T34" i="8"/>
  <c r="L34" i="8"/>
  <c r="A34" i="8"/>
  <c r="S34" i="8" s="1"/>
  <c r="Y33" i="8"/>
  <c r="R33" i="8"/>
  <c r="N33" i="8"/>
  <c r="H33" i="8"/>
  <c r="F33" i="8"/>
  <c r="A33" i="8"/>
  <c r="X32" i="8"/>
  <c r="W32" i="8"/>
  <c r="V32" i="8"/>
  <c r="S32" i="8"/>
  <c r="R32" i="8"/>
  <c r="P32" i="8"/>
  <c r="N32" i="8"/>
  <c r="L32" i="8"/>
  <c r="K32" i="8"/>
  <c r="H32" i="8"/>
  <c r="G32" i="8"/>
  <c r="F32" i="8"/>
  <c r="A32" i="8"/>
  <c r="Y32" i="8" s="1"/>
  <c r="A31" i="8"/>
  <c r="U31" i="8" s="1"/>
  <c r="W30" i="8"/>
  <c r="V30" i="8"/>
  <c r="T30" i="8"/>
  <c r="P30" i="8"/>
  <c r="O30" i="8"/>
  <c r="L30" i="8"/>
  <c r="J30" i="8"/>
  <c r="G30" i="8"/>
  <c r="F30" i="8"/>
  <c r="A30" i="8"/>
  <c r="X29" i="8"/>
  <c r="V29" i="8"/>
  <c r="T29" i="8"/>
  <c r="Q29" i="8"/>
  <c r="N29" i="8"/>
  <c r="M29" i="8"/>
  <c r="I29" i="8"/>
  <c r="H29" i="8"/>
  <c r="F29" i="8"/>
  <c r="A29" i="8"/>
  <c r="Y29" i="8" s="1"/>
  <c r="A28" i="8"/>
  <c r="X28" i="8" s="1"/>
  <c r="A27" i="8"/>
  <c r="J27" i="8" s="1"/>
  <c r="A26" i="8"/>
  <c r="X26" i="8" s="1"/>
  <c r="T25" i="8"/>
  <c r="R25" i="8"/>
  <c r="L25" i="8"/>
  <c r="H25" i="8"/>
  <c r="A25" i="8"/>
  <c r="Y25" i="8" s="1"/>
  <c r="X24" i="8"/>
  <c r="W24" i="8"/>
  <c r="V24" i="8"/>
  <c r="S24" i="8"/>
  <c r="R24" i="8"/>
  <c r="P24" i="8"/>
  <c r="N24" i="8"/>
  <c r="L24" i="8"/>
  <c r="K24" i="8"/>
  <c r="H24" i="8"/>
  <c r="G24" i="8"/>
  <c r="F24" i="8"/>
  <c r="A24" i="8"/>
  <c r="Y24" i="8" s="1"/>
  <c r="Y23" i="8"/>
  <c r="A23" i="8"/>
  <c r="N23" i="8" s="1"/>
  <c r="X22" i="8"/>
  <c r="W22" i="8"/>
  <c r="V22" i="8"/>
  <c r="S22" i="8"/>
  <c r="R22" i="8"/>
  <c r="P22" i="8"/>
  <c r="N22" i="8"/>
  <c r="L22" i="8"/>
  <c r="K22" i="8"/>
  <c r="H22" i="8"/>
  <c r="G22" i="8"/>
  <c r="F22" i="8"/>
  <c r="A22" i="8"/>
  <c r="Y22" i="8" s="1"/>
  <c r="Y21" i="8"/>
  <c r="V21" i="8"/>
  <c r="R21" i="8"/>
  <c r="Q21" i="8"/>
  <c r="L21" i="8"/>
  <c r="I21" i="8"/>
  <c r="H21" i="8"/>
  <c r="A21" i="8"/>
  <c r="X20" i="8"/>
  <c r="V20" i="8"/>
  <c r="P20" i="8"/>
  <c r="O20" i="8"/>
  <c r="J20" i="8"/>
  <c r="H20" i="8"/>
  <c r="A20" i="8"/>
  <c r="T20" i="8" s="1"/>
  <c r="Z19" i="8"/>
  <c r="Q19" i="8"/>
  <c r="J19" i="8"/>
  <c r="F19" i="8"/>
  <c r="A19" i="8"/>
  <c r="U19" i="8" s="1"/>
  <c r="Z17" i="8"/>
  <c r="Y17" i="8"/>
  <c r="X17" i="8"/>
  <c r="W17" i="8"/>
  <c r="V17" i="8"/>
  <c r="U17" i="8"/>
  <c r="T17" i="8"/>
  <c r="S17" i="8"/>
  <c r="R17" i="8"/>
  <c r="Q17" i="8"/>
  <c r="P17" i="8"/>
  <c r="O17" i="8"/>
  <c r="N17" i="8"/>
  <c r="M17" i="8"/>
  <c r="L17" i="8"/>
  <c r="K17" i="8"/>
  <c r="J17" i="8"/>
  <c r="I17" i="8"/>
  <c r="H17" i="8"/>
  <c r="G17" i="8"/>
  <c r="F17" i="8"/>
  <c r="E17" i="8"/>
  <c r="C40" i="8" s="1"/>
  <c r="C42" i="8" s="1"/>
  <c r="B16" i="8"/>
  <c r="C16" i="8" s="1"/>
  <c r="D16" i="8" s="1"/>
  <c r="B15" i="8"/>
  <c r="C15" i="8" s="1"/>
  <c r="D15" i="8" s="1"/>
  <c r="B14" i="8"/>
  <c r="C14" i="8" s="1"/>
  <c r="D14" i="8" s="1"/>
  <c r="B13" i="8"/>
  <c r="C13" i="8" s="1"/>
  <c r="D13" i="8" s="1"/>
  <c r="B12" i="8"/>
  <c r="C12" i="8" s="1"/>
  <c r="D12" i="8" s="1"/>
  <c r="B11" i="8"/>
  <c r="C11" i="8" s="1"/>
  <c r="D11" i="8" s="1"/>
  <c r="B10" i="8"/>
  <c r="C10" i="8" s="1"/>
  <c r="D10" i="8" s="1"/>
  <c r="B9" i="8"/>
  <c r="C9" i="8" s="1"/>
  <c r="D9" i="8" s="1"/>
  <c r="B8" i="8"/>
  <c r="C8" i="8" s="1"/>
  <c r="D8" i="8" s="1"/>
  <c r="B7" i="8"/>
  <c r="C7" i="8" s="1"/>
  <c r="D7" i="8" s="1"/>
  <c r="B6" i="8"/>
  <c r="C6" i="8" s="1"/>
  <c r="D6" i="8" s="1"/>
  <c r="B5" i="8"/>
  <c r="C5" i="8" s="1"/>
  <c r="D5" i="8" s="1"/>
  <c r="B4" i="8"/>
  <c r="C4" i="8" s="1"/>
  <c r="D4" i="8" s="1"/>
  <c r="B3" i="8"/>
  <c r="C3" i="8" s="1"/>
  <c r="D3" i="8" s="1"/>
  <c r="B2" i="8"/>
  <c r="AO22" i="7"/>
  <c r="AN22" i="7"/>
  <c r="AM22" i="7"/>
  <c r="AL22" i="7"/>
  <c r="AK22" i="7"/>
  <c r="AJ22" i="7"/>
  <c r="AI22" i="7"/>
  <c r="AH22" i="7"/>
  <c r="AG22" i="7"/>
  <c r="AF22" i="7"/>
  <c r="AE22" i="7"/>
  <c r="AD22" i="7"/>
  <c r="AC22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N22" i="7"/>
  <c r="L22" i="7"/>
  <c r="K22" i="7"/>
  <c r="I22" i="7"/>
  <c r="G18" i="7"/>
  <c r="AK17" i="7"/>
  <c r="O17" i="7"/>
  <c r="E17" i="7"/>
  <c r="A17" i="7"/>
  <c r="AI17" i="7" s="1"/>
  <c r="AO16" i="7"/>
  <c r="AE16" i="7"/>
  <c r="U16" i="7"/>
  <c r="M16" i="7"/>
  <c r="E16" i="7"/>
  <c r="A16" i="7"/>
  <c r="AM16" i="7" s="1"/>
  <c r="AO15" i="7"/>
  <c r="E15" i="7"/>
  <c r="A15" i="7"/>
  <c r="R15" i="7" s="1"/>
  <c r="AG14" i="7"/>
  <c r="R14" i="7"/>
  <c r="H14" i="7"/>
  <c r="E14" i="7"/>
  <c r="A14" i="7"/>
  <c r="AL14" i="7" s="1"/>
  <c r="AM13" i="7"/>
  <c r="AE13" i="7"/>
  <c r="Y13" i="7"/>
  <c r="R13" i="7"/>
  <c r="H13" i="7"/>
  <c r="E13" i="7"/>
  <c r="A13" i="7"/>
  <c r="AI13" i="7" s="1"/>
  <c r="E12" i="7"/>
  <c r="A12" i="7"/>
  <c r="AI12" i="7" s="1"/>
  <c r="AK11" i="7"/>
  <c r="AC11" i="7"/>
  <c r="AA11" i="7"/>
  <c r="Q11" i="7"/>
  <c r="H11" i="7"/>
  <c r="E11" i="7"/>
  <c r="A11" i="7"/>
  <c r="AE11" i="7" s="1"/>
  <c r="AL10" i="7"/>
  <c r="AK10" i="7"/>
  <c r="AI10" i="7"/>
  <c r="AD10" i="7"/>
  <c r="AA10" i="7"/>
  <c r="Y10" i="7"/>
  <c r="U10" i="7"/>
  <c r="Q10" i="7"/>
  <c r="O10" i="7"/>
  <c r="H10" i="7"/>
  <c r="K10" i="7"/>
  <c r="E10" i="7"/>
  <c r="A10" i="7"/>
  <c r="AE10" i="7" s="1"/>
  <c r="AM9" i="7"/>
  <c r="AK9" i="7"/>
  <c r="AE9" i="7"/>
  <c r="AD9" i="7"/>
  <c r="Y9" i="7"/>
  <c r="W9" i="7"/>
  <c r="R9" i="7"/>
  <c r="O9" i="7"/>
  <c r="H9" i="7"/>
  <c r="K9" i="7"/>
  <c r="E9" i="7"/>
  <c r="A9" i="7"/>
  <c r="AO9" i="7" s="1"/>
  <c r="E8" i="7"/>
  <c r="A8" i="7"/>
  <c r="AC8" i="7" s="1"/>
  <c r="AC7" i="7"/>
  <c r="AA7" i="7"/>
  <c r="L7" i="7"/>
  <c r="I7" i="7"/>
  <c r="E7" i="7"/>
  <c r="A7" i="7"/>
  <c r="AK7" i="7" s="1"/>
  <c r="AM6" i="7"/>
  <c r="AL6" i="7"/>
  <c r="Z6" i="7"/>
  <c r="W6" i="7"/>
  <c r="L6" i="7"/>
  <c r="H6" i="7"/>
  <c r="E6" i="7"/>
  <c r="A6" i="7"/>
  <c r="AE6" i="7" s="1"/>
  <c r="E5" i="7"/>
  <c r="A5" i="7"/>
  <c r="Z5" i="7" s="1"/>
  <c r="AM4" i="7"/>
  <c r="AJ4" i="7"/>
  <c r="AI4" i="7"/>
  <c r="AE4" i="7"/>
  <c r="AD4" i="7"/>
  <c r="AB4" i="7"/>
  <c r="X4" i="7"/>
  <c r="W4" i="7"/>
  <c r="T4" i="7"/>
  <c r="R4" i="7"/>
  <c r="O4" i="7"/>
  <c r="N4" i="7"/>
  <c r="H4" i="7"/>
  <c r="I4" i="7"/>
  <c r="E4" i="7"/>
  <c r="A4" i="7"/>
  <c r="AN4" i="7" s="1"/>
  <c r="AM3" i="7"/>
  <c r="AL3" i="7"/>
  <c r="AI3" i="7"/>
  <c r="AD3" i="7"/>
  <c r="AB3" i="7"/>
  <c r="X3" i="7"/>
  <c r="V3" i="7"/>
  <c r="R3" i="7"/>
  <c r="P3" i="7"/>
  <c r="L3" i="7"/>
  <c r="I3" i="7"/>
  <c r="E3" i="7"/>
  <c r="A3" i="7"/>
  <c r="AF3" i="7" s="1"/>
  <c r="AM2" i="7"/>
  <c r="AL2" i="7"/>
  <c r="AJ2" i="7"/>
  <c r="AE2" i="7"/>
  <c r="AB2" i="7"/>
  <c r="Z2" i="7"/>
  <c r="V2" i="7"/>
  <c r="R2" i="7"/>
  <c r="P2" i="7"/>
  <c r="L2" i="7"/>
  <c r="H2" i="7"/>
  <c r="E2" i="7"/>
  <c r="E18" i="7" s="1"/>
  <c r="A2" i="7"/>
  <c r="AF2" i="7" s="1"/>
  <c r="A95" i="6"/>
  <c r="A94" i="6"/>
  <c r="A92" i="6"/>
  <c r="A89" i="6"/>
  <c r="A88" i="6"/>
  <c r="A87" i="6" s="1"/>
  <c r="A90" i="6" s="1"/>
  <c r="A86" i="6"/>
  <c r="A83" i="6"/>
  <c r="A82" i="6"/>
  <c r="A80" i="6"/>
  <c r="A79" i="6"/>
  <c r="A77" i="6"/>
  <c r="A76" i="6"/>
  <c r="A75" i="6"/>
  <c r="A78" i="6" s="1"/>
  <c r="A74" i="6"/>
  <c r="A71" i="6"/>
  <c r="A70" i="6"/>
  <c r="A68" i="6"/>
  <c r="A65" i="6"/>
  <c r="A64" i="6"/>
  <c r="A67" i="6" s="1"/>
  <c r="A63" i="6"/>
  <c r="A66" i="6" s="1"/>
  <c r="A62" i="6"/>
  <c r="A59" i="6"/>
  <c r="A58" i="6"/>
  <c r="A56" i="6"/>
  <c r="A55" i="6"/>
  <c r="A53" i="6"/>
  <c r="A52" i="6"/>
  <c r="A51" i="6"/>
  <c r="A54" i="6" s="1"/>
  <c r="A50" i="6"/>
  <c r="A47" i="6"/>
  <c r="A46" i="6"/>
  <c r="A44" i="6"/>
  <c r="A43" i="6"/>
  <c r="A41" i="6"/>
  <c r="A40" i="6"/>
  <c r="A39" i="6" s="1"/>
  <c r="A42" i="6" s="1"/>
  <c r="A38" i="6"/>
  <c r="A35" i="6"/>
  <c r="A34" i="6"/>
  <c r="A32" i="6"/>
  <c r="A31" i="6"/>
  <c r="A30" i="6"/>
  <c r="A29" i="6"/>
  <c r="A28" i="6"/>
  <c r="A27" i="6"/>
  <c r="A26" i="6"/>
  <c r="A23" i="6"/>
  <c r="A22" i="6"/>
  <c r="A20" i="6"/>
  <c r="A19" i="6"/>
  <c r="A17" i="6"/>
  <c r="A16" i="6"/>
  <c r="A15" i="6"/>
  <c r="A18" i="6" s="1"/>
  <c r="A14" i="6"/>
  <c r="A11" i="6"/>
  <c r="A10" i="6"/>
  <c r="A8" i="6"/>
  <c r="A7" i="6"/>
  <c r="A5" i="6"/>
  <c r="A4" i="6"/>
  <c r="A3" i="6"/>
  <c r="A6" i="6" s="1"/>
  <c r="A2" i="6"/>
  <c r="C96" i="5"/>
  <c r="A95" i="5"/>
  <c r="A94" i="5"/>
  <c r="C93" i="5"/>
  <c r="A92" i="5"/>
  <c r="C90" i="5"/>
  <c r="A89" i="5"/>
  <c r="A88" i="5"/>
  <c r="A87" i="5" s="1"/>
  <c r="A90" i="5" s="1"/>
  <c r="C87" i="5"/>
  <c r="A86" i="5"/>
  <c r="A85" i="5"/>
  <c r="C84" i="5"/>
  <c r="A83" i="5"/>
  <c r="A82" i="5"/>
  <c r="A81" i="5" s="1"/>
  <c r="C81" i="5"/>
  <c r="A80" i="5"/>
  <c r="C78" i="5"/>
  <c r="A77" i="5"/>
  <c r="A76" i="5"/>
  <c r="A75" i="5" s="1"/>
  <c r="A78" i="5" s="1"/>
  <c r="C75" i="5"/>
  <c r="A74" i="5"/>
  <c r="C72" i="5"/>
  <c r="A71" i="5"/>
  <c r="A70" i="5"/>
  <c r="C69" i="5"/>
  <c r="A68" i="5"/>
  <c r="C66" i="5"/>
  <c r="A65" i="5"/>
  <c r="A64" i="5"/>
  <c r="A63" i="5" s="1"/>
  <c r="C63" i="5"/>
  <c r="A62" i="5"/>
  <c r="C60" i="5"/>
  <c r="A59" i="5"/>
  <c r="B58" i="5"/>
  <c r="A58" i="5"/>
  <c r="A57" i="5" s="1"/>
  <c r="A60" i="5" s="1"/>
  <c r="C57" i="5"/>
  <c r="A56" i="5"/>
  <c r="A55" i="5"/>
  <c r="C54" i="5"/>
  <c r="A53" i="5"/>
  <c r="A52" i="5"/>
  <c r="A51" i="5" s="1"/>
  <c r="A54" i="5" s="1"/>
  <c r="C51" i="5"/>
  <c r="A50" i="5"/>
  <c r="C48" i="5"/>
  <c r="A47" i="5"/>
  <c r="A46" i="5"/>
  <c r="C45" i="5"/>
  <c r="A44" i="5"/>
  <c r="C42" i="5"/>
  <c r="A41" i="5"/>
  <c r="A40" i="5"/>
  <c r="A39" i="5" s="1"/>
  <c r="A42" i="5" s="1"/>
  <c r="C39" i="5"/>
  <c r="A38" i="5"/>
  <c r="C36" i="5"/>
  <c r="A35" i="5"/>
  <c r="B34" i="5"/>
  <c r="A34" i="5"/>
  <c r="A33" i="5" s="1"/>
  <c r="A36" i="5" s="1"/>
  <c r="C33" i="5"/>
  <c r="A32" i="5"/>
  <c r="C30" i="5"/>
  <c r="A29" i="5"/>
  <c r="A28" i="5"/>
  <c r="A27" i="5" s="1"/>
  <c r="C27" i="5"/>
  <c r="A26" i="5"/>
  <c r="C24" i="5"/>
  <c r="A23" i="5"/>
  <c r="A22" i="5"/>
  <c r="C21" i="5"/>
  <c r="A20" i="5"/>
  <c r="C18" i="5"/>
  <c r="A17" i="5"/>
  <c r="A16" i="5"/>
  <c r="A15" i="5" s="1"/>
  <c r="A18" i="5" s="1"/>
  <c r="C15" i="5"/>
  <c r="A14" i="5"/>
  <c r="C12" i="5"/>
  <c r="A11" i="5"/>
  <c r="A10" i="5"/>
  <c r="A9" i="5" s="1"/>
  <c r="A12" i="5" s="1"/>
  <c r="C9" i="5"/>
  <c r="A8" i="5"/>
  <c r="C6" i="5"/>
  <c r="A5" i="5"/>
  <c r="A4" i="5"/>
  <c r="A3" i="5" s="1"/>
  <c r="C3" i="5"/>
  <c r="A2" i="5"/>
  <c r="BD87" i="4"/>
  <c r="BC87" i="4"/>
  <c r="BB87" i="4"/>
  <c r="BA87" i="4"/>
  <c r="AZ87" i="4"/>
  <c r="AY87" i="4"/>
  <c r="AX87" i="4"/>
  <c r="AW87" i="4"/>
  <c r="AV87" i="4"/>
  <c r="AU87" i="4"/>
  <c r="AT87" i="4"/>
  <c r="AS87" i="4"/>
  <c r="AR87" i="4"/>
  <c r="AQ87" i="4"/>
  <c r="AP87" i="4"/>
  <c r="AO87" i="4"/>
  <c r="AN87" i="4"/>
  <c r="AM87" i="4"/>
  <c r="AL87" i="4"/>
  <c r="AK87" i="4"/>
  <c r="AJ87" i="4"/>
  <c r="AI87" i="4"/>
  <c r="AH87" i="4"/>
  <c r="AG87" i="4"/>
  <c r="AF87" i="4"/>
  <c r="AE87" i="4"/>
  <c r="AD87" i="4"/>
  <c r="AC87" i="4"/>
  <c r="AB87" i="4"/>
  <c r="AA87" i="4"/>
  <c r="Z87" i="4"/>
  <c r="Y87" i="4"/>
  <c r="X87" i="4"/>
  <c r="W87" i="4"/>
  <c r="V87" i="4"/>
  <c r="U87" i="4"/>
  <c r="T87" i="4"/>
  <c r="S87" i="4"/>
  <c r="R87" i="4"/>
  <c r="Q87" i="4"/>
  <c r="P87" i="4"/>
  <c r="O87" i="4"/>
  <c r="N87" i="4"/>
  <c r="M87" i="4"/>
  <c r="L87" i="4"/>
  <c r="K87" i="4"/>
  <c r="J87" i="4"/>
  <c r="I87" i="4"/>
  <c r="H87" i="4"/>
  <c r="G87" i="4"/>
  <c r="F87" i="4"/>
  <c r="E87" i="4"/>
  <c r="D87" i="4"/>
  <c r="C80" i="4"/>
  <c r="A77" i="4"/>
  <c r="AY78" i="4" s="1"/>
  <c r="C75" i="4"/>
  <c r="BA73" i="4"/>
  <c r="AX73" i="4"/>
  <c r="AS73" i="4"/>
  <c r="AR73" i="4"/>
  <c r="AL73" i="4"/>
  <c r="AK73" i="4"/>
  <c r="AF73" i="4"/>
  <c r="AC73" i="4"/>
  <c r="X73" i="4"/>
  <c r="V73" i="4"/>
  <c r="Q73" i="4"/>
  <c r="P73" i="4"/>
  <c r="J73" i="4"/>
  <c r="H73" i="4"/>
  <c r="BC72" i="4"/>
  <c r="BB72" i="4"/>
  <c r="AW72" i="4"/>
  <c r="AU72" i="4"/>
  <c r="AP72" i="4"/>
  <c r="AM72" i="4"/>
  <c r="AH72" i="4"/>
  <c r="AG72" i="4"/>
  <c r="AA72" i="4"/>
  <c r="Z72" i="4"/>
  <c r="U72" i="4"/>
  <c r="R72" i="4"/>
  <c r="M72" i="4"/>
  <c r="K72" i="4"/>
  <c r="F72" i="4"/>
  <c r="E72" i="4"/>
  <c r="A72" i="4"/>
  <c r="BD73" i="4" s="1"/>
  <c r="C70" i="4"/>
  <c r="AZ68" i="4"/>
  <c r="AS68" i="4"/>
  <c r="X68" i="4"/>
  <c r="Q68" i="4"/>
  <c r="AW67" i="4"/>
  <c r="AO67" i="4"/>
  <c r="S67" i="4"/>
  <c r="M67" i="4"/>
  <c r="A67" i="4"/>
  <c r="BD68" i="4" s="1"/>
  <c r="C65" i="4"/>
  <c r="BA63" i="4"/>
  <c r="AS63" i="4"/>
  <c r="AD63" i="4"/>
  <c r="P63" i="4"/>
  <c r="D63" i="4"/>
  <c r="AP62" i="4"/>
  <c r="AC62" i="4"/>
  <c r="U62" i="4"/>
  <c r="G62" i="4"/>
  <c r="A62" i="4"/>
  <c r="C60" i="4"/>
  <c r="BB58" i="4"/>
  <c r="AV58" i="4"/>
  <c r="AT58" i="4"/>
  <c r="AG58" i="4"/>
  <c r="AF58" i="4"/>
  <c r="AD58" i="4"/>
  <c r="V58" i="4"/>
  <c r="T58" i="4"/>
  <c r="P58" i="4"/>
  <c r="J58" i="4"/>
  <c r="E58" i="4"/>
  <c r="D58" i="4"/>
  <c r="AW57" i="4"/>
  <c r="AU57" i="4"/>
  <c r="AQ57" i="4"/>
  <c r="AK57" i="4"/>
  <c r="AI57" i="4"/>
  <c r="AD57" i="4"/>
  <c r="Z57" i="4"/>
  <c r="U57" i="4"/>
  <c r="S57" i="4"/>
  <c r="K57" i="4"/>
  <c r="I57" i="4"/>
  <c r="F57" i="4"/>
  <c r="A57" i="4"/>
  <c r="C55" i="4"/>
  <c r="A52" i="4"/>
  <c r="BD53" i="4" s="1"/>
  <c r="C50" i="4"/>
  <c r="AR48" i="4"/>
  <c r="X48" i="4"/>
  <c r="I48" i="4"/>
  <c r="AT47" i="4"/>
  <c r="AA47" i="4"/>
  <c r="K47" i="4"/>
  <c r="A47" i="4"/>
  <c r="C45" i="4"/>
  <c r="BD43" i="4"/>
  <c r="AZ43" i="4"/>
  <c r="AV43" i="4"/>
  <c r="AT43" i="4"/>
  <c r="AO43" i="4"/>
  <c r="AN43" i="4"/>
  <c r="AK43" i="4"/>
  <c r="AF43" i="4"/>
  <c r="AD43" i="4"/>
  <c r="Z43" i="4"/>
  <c r="X43" i="4"/>
  <c r="T43" i="4"/>
  <c r="R43" i="4"/>
  <c r="M43" i="4"/>
  <c r="J43" i="4"/>
  <c r="I43" i="4"/>
  <c r="D43" i="4"/>
  <c r="BC42" i="4"/>
  <c r="AY42" i="4"/>
  <c r="AU42" i="4"/>
  <c r="AS42" i="4"/>
  <c r="AP42" i="4"/>
  <c r="AK42" i="4"/>
  <c r="AI42" i="4"/>
  <c r="AH42" i="4"/>
  <c r="AC42" i="4"/>
  <c r="Z42" i="4"/>
  <c r="W42" i="4"/>
  <c r="S42" i="4"/>
  <c r="O42" i="4"/>
  <c r="N42" i="4"/>
  <c r="I42" i="4"/>
  <c r="G42" i="4"/>
  <c r="E42" i="4"/>
  <c r="A42" i="4"/>
  <c r="BA43" i="4" s="1"/>
  <c r="C40" i="4"/>
  <c r="A37" i="4"/>
  <c r="AO38" i="4" s="1"/>
  <c r="C35" i="4"/>
  <c r="BD33" i="4"/>
  <c r="AW33" i="4"/>
  <c r="AP33" i="4"/>
  <c r="AK33" i="4"/>
  <c r="AC33" i="4"/>
  <c r="V33" i="4"/>
  <c r="R33" i="4"/>
  <c r="M33" i="4"/>
  <c r="G33" i="4"/>
  <c r="E33" i="4"/>
  <c r="AZ32" i="4"/>
  <c r="AU32" i="4"/>
  <c r="AQ32" i="4"/>
  <c r="AL32" i="4"/>
  <c r="AF32" i="4"/>
  <c r="AB32" i="4"/>
  <c r="W32" i="4"/>
  <c r="R32" i="4"/>
  <c r="O32" i="4"/>
  <c r="J32" i="4"/>
  <c r="D32" i="4"/>
  <c r="A32" i="4"/>
  <c r="AS33" i="4" s="1"/>
  <c r="C30" i="4"/>
  <c r="AC28" i="4"/>
  <c r="R28" i="4"/>
  <c r="BB27" i="4"/>
  <c r="AH27" i="4"/>
  <c r="N27" i="4"/>
  <c r="F27" i="4"/>
  <c r="A27" i="4"/>
  <c r="C25" i="4"/>
  <c r="BC23" i="4"/>
  <c r="BA23" i="4"/>
  <c r="AT23" i="4"/>
  <c r="AS23" i="4"/>
  <c r="AO23" i="4"/>
  <c r="AH23" i="4"/>
  <c r="AE23" i="4"/>
  <c r="Z23" i="4"/>
  <c r="W23" i="4"/>
  <c r="R23" i="4"/>
  <c r="O23" i="4"/>
  <c r="I23" i="4"/>
  <c r="E23" i="4"/>
  <c r="BD22" i="4"/>
  <c r="AX22" i="4"/>
  <c r="AU22" i="4"/>
  <c r="AP22" i="4"/>
  <c r="AJ22" i="4"/>
  <c r="AH22" i="4"/>
  <c r="AD22" i="4"/>
  <c r="W22" i="4"/>
  <c r="T22" i="4"/>
  <c r="S22" i="4"/>
  <c r="L22" i="4"/>
  <c r="H22" i="4"/>
  <c r="D22" i="4"/>
  <c r="A22" i="4"/>
  <c r="C20" i="4"/>
  <c r="AO18" i="4"/>
  <c r="AA18" i="4"/>
  <c r="S18" i="4"/>
  <c r="BD17" i="4"/>
  <c r="AQ17" i="4"/>
  <c r="AI17" i="4"/>
  <c r="P17" i="4"/>
  <c r="F17" i="4"/>
  <c r="A17" i="4"/>
  <c r="AL18" i="4" s="1"/>
  <c r="C15" i="4"/>
  <c r="BB13" i="4"/>
  <c r="BA13" i="4"/>
  <c r="AX13" i="4"/>
  <c r="AU13" i="4"/>
  <c r="AS13" i="4"/>
  <c r="AQ13" i="4"/>
  <c r="AM13" i="4"/>
  <c r="AL13" i="4"/>
  <c r="AK13" i="4"/>
  <c r="AG13" i="4"/>
  <c r="AE13" i="4"/>
  <c r="AC13" i="4"/>
  <c r="Z13" i="4"/>
  <c r="W13" i="4"/>
  <c r="V13" i="4"/>
  <c r="R13" i="4"/>
  <c r="Q13" i="4"/>
  <c r="O13" i="4"/>
  <c r="K13" i="4"/>
  <c r="J13" i="4"/>
  <c r="G13" i="4"/>
  <c r="E13" i="4"/>
  <c r="BC12" i="4"/>
  <c r="BB12" i="4"/>
  <c r="AX12" i="4"/>
  <c r="AV12" i="4"/>
  <c r="AU12" i="4"/>
  <c r="AQ12" i="4"/>
  <c r="AP12" i="4"/>
  <c r="AM12" i="4"/>
  <c r="AJ12" i="4"/>
  <c r="AH12" i="4"/>
  <c r="AF12" i="4"/>
  <c r="AB12" i="4"/>
  <c r="AA12" i="4"/>
  <c r="Z12" i="4"/>
  <c r="V12" i="4"/>
  <c r="T12" i="4"/>
  <c r="R12" i="4"/>
  <c r="O12" i="4"/>
  <c r="L12" i="4"/>
  <c r="K12" i="4"/>
  <c r="G12" i="4"/>
  <c r="F12" i="4"/>
  <c r="D12" i="4"/>
  <c r="A12" i="4"/>
  <c r="BC13" i="4" s="1"/>
  <c r="C10" i="4"/>
  <c r="BC8" i="4"/>
  <c r="AS8" i="4"/>
  <c r="AD8" i="4"/>
  <c r="R8" i="4"/>
  <c r="F8" i="4"/>
  <c r="AR7" i="4"/>
  <c r="AH7" i="4"/>
  <c r="V7" i="4"/>
  <c r="G7" i="4"/>
  <c r="A7" i="4"/>
  <c r="C5" i="4"/>
  <c r="BA3" i="4"/>
  <c r="AP3" i="4"/>
  <c r="AC3" i="4"/>
  <c r="N3" i="4"/>
  <c r="E3" i="4"/>
  <c r="AR2" i="4"/>
  <c r="AD2" i="4"/>
  <c r="T2" i="4"/>
  <c r="G2" i="4"/>
  <c r="A2" i="4"/>
  <c r="BD86" i="3"/>
  <c r="BC86" i="3"/>
  <c r="BB86" i="3"/>
  <c r="BA86" i="3"/>
  <c r="AZ86" i="3"/>
  <c r="AY86" i="3"/>
  <c r="AX86" i="3"/>
  <c r="AW86" i="3"/>
  <c r="AV86" i="3"/>
  <c r="AU86" i="3"/>
  <c r="AT86" i="3"/>
  <c r="AS86" i="3"/>
  <c r="AR86" i="3"/>
  <c r="AQ86" i="3"/>
  <c r="AP86" i="3"/>
  <c r="AO86" i="3"/>
  <c r="AN86" i="3"/>
  <c r="AM86" i="3"/>
  <c r="AL86" i="3"/>
  <c r="AK86" i="3"/>
  <c r="AJ86" i="3"/>
  <c r="AI86" i="3"/>
  <c r="AH86" i="3"/>
  <c r="I86" i="3"/>
  <c r="G86" i="3"/>
  <c r="E86" i="3"/>
  <c r="AD86" i="3"/>
  <c r="F38" i="1" s="1"/>
  <c r="Y86" i="3"/>
  <c r="T86" i="3"/>
  <c r="R86" i="3"/>
  <c r="O86" i="3"/>
  <c r="M86" i="3"/>
  <c r="AF86" i="3"/>
  <c r="X86" i="3"/>
  <c r="P86" i="3"/>
  <c r="F86" i="3"/>
  <c r="AB86" i="3"/>
  <c r="Z86" i="3"/>
  <c r="W86" i="3"/>
  <c r="V86" i="3"/>
  <c r="S86" i="3"/>
  <c r="N86" i="3"/>
  <c r="J86" i="3"/>
  <c r="H86" i="3"/>
  <c r="D86" i="3"/>
  <c r="AG86" i="3"/>
  <c r="AE86" i="3"/>
  <c r="AC86" i="3"/>
  <c r="AA86" i="3"/>
  <c r="U86" i="3"/>
  <c r="Q86" i="3"/>
  <c r="L86" i="3"/>
  <c r="K86" i="3"/>
  <c r="C80" i="3"/>
  <c r="BC78" i="3"/>
  <c r="AR78" i="3"/>
  <c r="AD78" i="3"/>
  <c r="W78" i="3"/>
  <c r="Q78" i="3"/>
  <c r="AR77" i="3"/>
  <c r="I77" i="3"/>
  <c r="F77" i="3"/>
  <c r="U77" i="3"/>
  <c r="A77" i="3"/>
  <c r="C75" i="3"/>
  <c r="A72" i="3"/>
  <c r="C70" i="3"/>
  <c r="BC68" i="3"/>
  <c r="AY68" i="3"/>
  <c r="AV68" i="3"/>
  <c r="AT68" i="3"/>
  <c r="AN68" i="3"/>
  <c r="AM68" i="3"/>
  <c r="AL68" i="3"/>
  <c r="G68" i="3"/>
  <c r="AD68" i="3"/>
  <c r="R68" i="3"/>
  <c r="X68" i="3"/>
  <c r="Z68" i="3"/>
  <c r="W68" i="3"/>
  <c r="D68" i="3"/>
  <c r="AG68" i="3"/>
  <c r="AA68" i="3"/>
  <c r="BD67" i="3"/>
  <c r="BC67" i="3"/>
  <c r="AY67" i="3"/>
  <c r="AV67" i="3"/>
  <c r="AR67" i="3"/>
  <c r="AQ67" i="3"/>
  <c r="AK67" i="3"/>
  <c r="AI67" i="3"/>
  <c r="I67" i="3"/>
  <c r="T67" i="3"/>
  <c r="R67" i="3"/>
  <c r="X67" i="3"/>
  <c r="Z67" i="3"/>
  <c r="S67" i="3"/>
  <c r="H67" i="3"/>
  <c r="AA67" i="3"/>
  <c r="U67" i="3"/>
  <c r="L67" i="3"/>
  <c r="A67" i="3"/>
  <c r="BB68" i="3" s="1"/>
  <c r="C65" i="3"/>
  <c r="AB63" i="3"/>
  <c r="M62" i="3"/>
  <c r="A62" i="3"/>
  <c r="C60" i="3"/>
  <c r="BC58" i="3"/>
  <c r="AY58" i="3"/>
  <c r="AV58" i="3"/>
  <c r="AT58" i="3"/>
  <c r="AN58" i="3"/>
  <c r="AM58" i="3"/>
  <c r="AL58" i="3"/>
  <c r="G58" i="3"/>
  <c r="AD58" i="3"/>
  <c r="R58" i="3"/>
  <c r="X58" i="3"/>
  <c r="Z58" i="3"/>
  <c r="W58" i="3"/>
  <c r="D58" i="3"/>
  <c r="AG58" i="3"/>
  <c r="AA58" i="3"/>
  <c r="BD57" i="3"/>
  <c r="BC57" i="3"/>
  <c r="AY57" i="3"/>
  <c r="AV57" i="3"/>
  <c r="AR57" i="3"/>
  <c r="AQ57" i="3"/>
  <c r="AK57" i="3"/>
  <c r="AI57" i="3"/>
  <c r="I57" i="3"/>
  <c r="T57" i="3"/>
  <c r="R57" i="3"/>
  <c r="X57" i="3"/>
  <c r="Z57" i="3"/>
  <c r="S57" i="3"/>
  <c r="H57" i="3"/>
  <c r="AA57" i="3"/>
  <c r="U57" i="3"/>
  <c r="L57" i="3"/>
  <c r="A57" i="3"/>
  <c r="BB58" i="3" s="1"/>
  <c r="C55" i="3"/>
  <c r="A52" i="3"/>
  <c r="C50" i="3"/>
  <c r="BB48" i="3"/>
  <c r="AV48" i="3"/>
  <c r="AR48" i="3"/>
  <c r="AN48" i="3"/>
  <c r="AH48" i="3"/>
  <c r="G48" i="3"/>
  <c r="AD48" i="3"/>
  <c r="X48" i="3"/>
  <c r="Z48" i="3"/>
  <c r="S48" i="3"/>
  <c r="AG48" i="3"/>
  <c r="Q48" i="3"/>
  <c r="BD47" i="3"/>
  <c r="AW47" i="3"/>
  <c r="AV47" i="3"/>
  <c r="AR47" i="3"/>
  <c r="AK47" i="3"/>
  <c r="AI47" i="3"/>
  <c r="Y47" i="3"/>
  <c r="R47" i="3"/>
  <c r="F47" i="3"/>
  <c r="Z47" i="3"/>
  <c r="D47" i="3"/>
  <c r="AA47" i="3"/>
  <c r="U47" i="3"/>
  <c r="A47" i="3"/>
  <c r="C45" i="3"/>
  <c r="AD43" i="3"/>
  <c r="AG43" i="3"/>
  <c r="AJ42" i="3"/>
  <c r="AA42" i="3"/>
  <c r="A42" i="3"/>
  <c r="C40" i="3"/>
  <c r="AY38" i="3"/>
  <c r="AM38" i="3"/>
  <c r="AF38" i="3"/>
  <c r="D38" i="3"/>
  <c r="BC37" i="3"/>
  <c r="AR37" i="3"/>
  <c r="AI37" i="3"/>
  <c r="R37" i="3"/>
  <c r="S37" i="3"/>
  <c r="U37" i="3"/>
  <c r="A37" i="3"/>
  <c r="C35" i="3"/>
  <c r="A32" i="3"/>
  <c r="C30" i="3"/>
  <c r="A27" i="3"/>
  <c r="C25" i="3"/>
  <c r="BC23" i="3"/>
  <c r="AW23" i="3"/>
  <c r="R23" i="3"/>
  <c r="F23" i="3"/>
  <c r="AZ22" i="3"/>
  <c r="AR22" i="3"/>
  <c r="X22" i="3"/>
  <c r="S22" i="3"/>
  <c r="A22" i="3"/>
  <c r="AP23" i="3" s="1"/>
  <c r="C20" i="3"/>
  <c r="BC18" i="3"/>
  <c r="AY18" i="3"/>
  <c r="AW18" i="3"/>
  <c r="AT18" i="3"/>
  <c r="AO18" i="3"/>
  <c r="AM18" i="3"/>
  <c r="AL18" i="3"/>
  <c r="I18" i="3"/>
  <c r="AD18" i="3"/>
  <c r="R18" i="3"/>
  <c r="X18" i="3"/>
  <c r="Z18" i="3"/>
  <c r="W18" i="3"/>
  <c r="H18" i="3"/>
  <c r="AG18" i="3"/>
  <c r="AC18" i="3"/>
  <c r="BD17" i="3"/>
  <c r="BC17" i="3"/>
  <c r="AY17" i="3"/>
  <c r="AV17" i="3"/>
  <c r="AR17" i="3"/>
  <c r="AQ17" i="3"/>
  <c r="AL17" i="3"/>
  <c r="AI17" i="3"/>
  <c r="AH17" i="3"/>
  <c r="T17" i="3"/>
  <c r="R17" i="3"/>
  <c r="X17" i="3"/>
  <c r="Z17" i="3"/>
  <c r="S17" i="3"/>
  <c r="J17" i="3"/>
  <c r="AA17" i="3"/>
  <c r="U17" i="3"/>
  <c r="Q17" i="3"/>
  <c r="A17" i="3"/>
  <c r="BB18" i="3" s="1"/>
  <c r="C15" i="3"/>
  <c r="A12" i="3"/>
  <c r="C10" i="3"/>
  <c r="A7" i="3"/>
  <c r="C5" i="3"/>
  <c r="BA3" i="3"/>
  <c r="AU3" i="3"/>
  <c r="AP3" i="3"/>
  <c r="AK3" i="3"/>
  <c r="E3" i="3"/>
  <c r="O3" i="3"/>
  <c r="F3" i="3"/>
  <c r="N3" i="3"/>
  <c r="AE3" i="3"/>
  <c r="L3" i="3"/>
  <c r="AZ2" i="3"/>
  <c r="AU2" i="3"/>
  <c r="AP2" i="3"/>
  <c r="AJ2" i="3"/>
  <c r="E2" i="3"/>
  <c r="O2" i="3"/>
  <c r="AB2" i="3"/>
  <c r="N2" i="3"/>
  <c r="AE2" i="3"/>
  <c r="K2" i="3"/>
  <c r="A2" i="3"/>
  <c r="BB3" i="3" s="1"/>
  <c r="B19" i="2"/>
  <c r="Q56" i="1" s="1"/>
  <c r="T17" i="2"/>
  <c r="O17" i="2"/>
  <c r="I17" i="2"/>
  <c r="C17" i="2"/>
  <c r="A17" i="2"/>
  <c r="V17" i="2" s="1"/>
  <c r="P16" i="2"/>
  <c r="J16" i="2"/>
  <c r="E16" i="2"/>
  <c r="A16" i="2"/>
  <c r="V16" i="2" s="1"/>
  <c r="A15" i="2"/>
  <c r="O14" i="2"/>
  <c r="C14" i="2"/>
  <c r="A14" i="2"/>
  <c r="V14" i="2" s="1"/>
  <c r="U13" i="2"/>
  <c r="S13" i="2"/>
  <c r="P13" i="2"/>
  <c r="M13" i="2"/>
  <c r="K13" i="2"/>
  <c r="H13" i="2"/>
  <c r="E13" i="2"/>
  <c r="D13" i="2"/>
  <c r="A13" i="2"/>
  <c r="V13" i="2" s="1"/>
  <c r="J12" i="2"/>
  <c r="A12" i="2"/>
  <c r="V12" i="2" s="1"/>
  <c r="O11" i="2"/>
  <c r="J11" i="2"/>
  <c r="E11" i="2"/>
  <c r="A11" i="2"/>
  <c r="V11" i="2" s="1"/>
  <c r="T10" i="2"/>
  <c r="A10" i="2"/>
  <c r="G9" i="2"/>
  <c r="A9" i="2"/>
  <c r="Q9" i="2" s="1"/>
  <c r="P8" i="2"/>
  <c r="E8" i="2"/>
  <c r="A8" i="2"/>
  <c r="V8" i="2" s="1"/>
  <c r="J7" i="2"/>
  <c r="A7" i="2"/>
  <c r="V7" i="2" s="1"/>
  <c r="O6" i="2"/>
  <c r="J6" i="2"/>
  <c r="C6" i="2"/>
  <c r="A6" i="2"/>
  <c r="V6" i="2" s="1"/>
  <c r="U5" i="2"/>
  <c r="T5" i="2"/>
  <c r="S5" i="2"/>
  <c r="P5" i="2"/>
  <c r="O5" i="2"/>
  <c r="M5" i="2"/>
  <c r="K5" i="2"/>
  <c r="I5" i="2"/>
  <c r="H5" i="2"/>
  <c r="E5" i="2"/>
  <c r="C5" i="2"/>
  <c r="D5" i="2"/>
  <c r="A5" i="2"/>
  <c r="V5" i="2" s="1"/>
  <c r="A4" i="2"/>
  <c r="O3" i="2"/>
  <c r="E3" i="2"/>
  <c r="A3" i="2"/>
  <c r="V3" i="2" s="1"/>
  <c r="J2" i="2"/>
  <c r="A2" i="2"/>
  <c r="V2" i="2" s="1"/>
  <c r="W54" i="1"/>
  <c r="W56" i="1" s="1"/>
  <c r="W57" i="1" s="1"/>
  <c r="Z13" i="1"/>
  <c r="Z37" i="1"/>
  <c r="Z36" i="1"/>
  <c r="Z35" i="1"/>
  <c r="Z34" i="1"/>
  <c r="Z31" i="1"/>
  <c r="Z33" i="1"/>
  <c r="Z32" i="1"/>
  <c r="Z53" i="1"/>
  <c r="Z30" i="1"/>
  <c r="Z29" i="1"/>
  <c r="Z16" i="1"/>
  <c r="Z21" i="1"/>
  <c r="Z12" i="1"/>
  <c r="Z27" i="1"/>
  <c r="Z48" i="1"/>
  <c r="Z46" i="1"/>
  <c r="Z18" i="1"/>
  <c r="Z19" i="1"/>
  <c r="Z11" i="1"/>
  <c r="Z44" i="1"/>
  <c r="Z17" i="1"/>
  <c r="Z23" i="1"/>
  <c r="Z15" i="1"/>
  <c r="Z50" i="1"/>
  <c r="AV1" i="11" s="1"/>
  <c r="Z49" i="1"/>
  <c r="Z5" i="1"/>
  <c r="Z28" i="1"/>
  <c r="Z26" i="1"/>
  <c r="Z25" i="1"/>
  <c r="Z51" i="1"/>
  <c r="AW1" i="11" s="1"/>
  <c r="Z24" i="1"/>
  <c r="Z20" i="1"/>
  <c r="Z47" i="1"/>
  <c r="Z45" i="1"/>
  <c r="Z14" i="1"/>
  <c r="Z39" i="1"/>
  <c r="Z43" i="1"/>
  <c r="Z10" i="1"/>
  <c r="Z42" i="1"/>
  <c r="Z9" i="1"/>
  <c r="Z8" i="1"/>
  <c r="Z41" i="1"/>
  <c r="Z7" i="1"/>
  <c r="Z6" i="1"/>
  <c r="Z22" i="1"/>
  <c r="U22" i="1" s="1"/>
  <c r="Z4" i="1"/>
  <c r="U4" i="1" s="1"/>
  <c r="Z2" i="1"/>
  <c r="Z111" i="13"/>
  <c r="Z103" i="13"/>
  <c r="Z37" i="13"/>
  <c r="Z42" i="13"/>
  <c r="Z132" i="13"/>
  <c r="Z87" i="13"/>
  <c r="Z32" i="13"/>
  <c r="Z70" i="13"/>
  <c r="Z125" i="13"/>
  <c r="Z22" i="13"/>
  <c r="Z45" i="13"/>
  <c r="Z21" i="13"/>
  <c r="Z110" i="13"/>
  <c r="Z97" i="13"/>
  <c r="Z88" i="13"/>
  <c r="Z77" i="13"/>
  <c r="Z89" i="13"/>
  <c r="Z79" i="13"/>
  <c r="Z56" i="13"/>
  <c r="Z54" i="13"/>
  <c r="Z93" i="13"/>
  <c r="Z35" i="13"/>
  <c r="Z18" i="13"/>
  <c r="Z20" i="13"/>
  <c r="Z100" i="13"/>
  <c r="Z13" i="13"/>
  <c r="Z65" i="13"/>
  <c r="Z67" i="13"/>
  <c r="Z44" i="13"/>
  <c r="Z69" i="13"/>
  <c r="Z46" i="13"/>
  <c r="Z6" i="13"/>
  <c r="Z127" i="13"/>
  <c r="Z116" i="13"/>
  <c r="Z96" i="13"/>
  <c r="Z48" i="13"/>
  <c r="Z15" i="13"/>
  <c r="Z73" i="13"/>
  <c r="Z60" i="13"/>
  <c r="Z129" i="13"/>
  <c r="Z86" i="13"/>
  <c r="Z19" i="13"/>
  <c r="Z99" i="13"/>
  <c r="Z109" i="13"/>
  <c r="Z71" i="13"/>
  <c r="Z25" i="13"/>
  <c r="Z68" i="13"/>
  <c r="Z84" i="13"/>
  <c r="Z12" i="13"/>
  <c r="Z58" i="13"/>
  <c r="Z27" i="13"/>
  <c r="Z47" i="13"/>
  <c r="Z123" i="13"/>
  <c r="Z90" i="13"/>
  <c r="Z57" i="13"/>
  <c r="Z10" i="13"/>
  <c r="Z28" i="13"/>
  <c r="Z104" i="13"/>
  <c r="Z130" i="13"/>
  <c r="Z120" i="13"/>
  <c r="Z122" i="13"/>
  <c r="Z80" i="13"/>
  <c r="Z118" i="13"/>
  <c r="Z85" i="13"/>
  <c r="Z59" i="13"/>
  <c r="Z121" i="13"/>
  <c r="Z4" i="13"/>
  <c r="Z64" i="13"/>
  <c r="Z3" i="13"/>
  <c r="Z5" i="13"/>
  <c r="Z26" i="13"/>
  <c r="Z16" i="13"/>
  <c r="Z49" i="13"/>
  <c r="Z128" i="13"/>
  <c r="Z112" i="13"/>
  <c r="Z76" i="13"/>
  <c r="Z108" i="13"/>
  <c r="Z33" i="13"/>
  <c r="Z81" i="13"/>
  <c r="Z14" i="13"/>
  <c r="Z98" i="13"/>
  <c r="Z131" i="13"/>
  <c r="Z7" i="13"/>
  <c r="Z38" i="13"/>
  <c r="Z61" i="13"/>
  <c r="Z126" i="13"/>
  <c r="Z9" i="13"/>
  <c r="Z62" i="13"/>
  <c r="Z91" i="13"/>
  <c r="Z53" i="13"/>
  <c r="Z83" i="13"/>
  <c r="Z34" i="13"/>
  <c r="Z52" i="13"/>
  <c r="Z55" i="13"/>
  <c r="Z94" i="13"/>
  <c r="Z101" i="13"/>
  <c r="Z39" i="13"/>
  <c r="Z95" i="13"/>
  <c r="Z24" i="13"/>
  <c r="Z107" i="13"/>
  <c r="Z11" i="13"/>
  <c r="Z78" i="13"/>
  <c r="Z66" i="13"/>
  <c r="Z23" i="13"/>
  <c r="Z31" i="13"/>
  <c r="Z36" i="13"/>
  <c r="Z29" i="13"/>
  <c r="Z113" i="13"/>
  <c r="Z74" i="13"/>
  <c r="Z119" i="13"/>
  <c r="Z8" i="13"/>
  <c r="Z117" i="13"/>
  <c r="Z115" i="13"/>
  <c r="Z75" i="13"/>
  <c r="Z92" i="13"/>
  <c r="Z82" i="13"/>
  <c r="Z72" i="13"/>
  <c r="Z63" i="13"/>
  <c r="Z41" i="13"/>
  <c r="Z30" i="13"/>
  <c r="Z114" i="13"/>
  <c r="Z106" i="13"/>
  <c r="Z50" i="13"/>
  <c r="Z40" i="13"/>
  <c r="Z102" i="13"/>
  <c r="Z43" i="13"/>
  <c r="Z105" i="13"/>
  <c r="Z124" i="13"/>
  <c r="Z2" i="13"/>
  <c r="Z17" i="13"/>
  <c r="Z51" i="13"/>
  <c r="N2" i="1" l="1"/>
  <c r="AX211" i="11"/>
  <c r="AX212" i="11"/>
  <c r="AM1" i="11"/>
  <c r="AM212" i="11" s="1"/>
  <c r="AQ1" i="11"/>
  <c r="AO1" i="11"/>
  <c r="AS1" i="11"/>
  <c r="AL1" i="11"/>
  <c r="AL211" i="11" s="1"/>
  <c r="AP1" i="11"/>
  <c r="AT1" i="11"/>
  <c r="AU1" i="11"/>
  <c r="AN1" i="11"/>
  <c r="AN212" i="11" s="1"/>
  <c r="AR1" i="11"/>
  <c r="AY1" i="11"/>
  <c r="V4" i="2"/>
  <c r="E4" i="2"/>
  <c r="P4" i="2"/>
  <c r="J4" i="2"/>
  <c r="AE22" i="3"/>
  <c r="AL22" i="3"/>
  <c r="H23" i="3"/>
  <c r="V9" i="2"/>
  <c r="S9" i="2"/>
  <c r="M9" i="2"/>
  <c r="H9" i="2"/>
  <c r="D9" i="2"/>
  <c r="U9" i="2"/>
  <c r="P9" i="2"/>
  <c r="K9" i="2"/>
  <c r="E9" i="2"/>
  <c r="T9" i="2"/>
  <c r="O9" i="2"/>
  <c r="I9" i="2"/>
  <c r="C9" i="2"/>
  <c r="V10" i="2"/>
  <c r="C10" i="2"/>
  <c r="O10" i="2"/>
  <c r="J10" i="2"/>
  <c r="V15" i="2"/>
  <c r="E15" i="2"/>
  <c r="O15" i="2"/>
  <c r="J15" i="2"/>
  <c r="U4" i="2"/>
  <c r="U15" i="2"/>
  <c r="L9" i="2"/>
  <c r="AX23" i="3"/>
  <c r="AQ23" i="3"/>
  <c r="AK23" i="3"/>
  <c r="Y23" i="3"/>
  <c r="P23" i="3"/>
  <c r="N23" i="3"/>
  <c r="U23" i="3"/>
  <c r="BB22" i="3"/>
  <c r="AU22" i="3"/>
  <c r="AM22" i="3"/>
  <c r="G22" i="3"/>
  <c r="O22" i="3"/>
  <c r="W22" i="3"/>
  <c r="AG22" i="3"/>
  <c r="K22" i="3"/>
  <c r="BB23" i="3"/>
  <c r="AU23" i="3"/>
  <c r="AM23" i="3"/>
  <c r="I23" i="3"/>
  <c r="O23" i="3"/>
  <c r="W23" i="3"/>
  <c r="AG23" i="3"/>
  <c r="L23" i="3"/>
  <c r="AX22" i="3"/>
  <c r="AQ22" i="3"/>
  <c r="AJ22" i="3"/>
  <c r="T22" i="3"/>
  <c r="P22" i="3"/>
  <c r="N22" i="3"/>
  <c r="U22" i="3"/>
  <c r="BA23" i="3"/>
  <c r="AS23" i="3"/>
  <c r="AL23" i="3"/>
  <c r="E23" i="3"/>
  <c r="X23" i="3"/>
  <c r="V23" i="3"/>
  <c r="AE23" i="3"/>
  <c r="BC22" i="3"/>
  <c r="AV22" i="3"/>
  <c r="AP22" i="3"/>
  <c r="AH22" i="3"/>
  <c r="R22" i="3"/>
  <c r="AB22" i="3"/>
  <c r="D22" i="3"/>
  <c r="Q22" i="3"/>
  <c r="E22" i="3"/>
  <c r="Q23" i="3"/>
  <c r="AH23" i="3"/>
  <c r="T2" i="2"/>
  <c r="U7" i="2"/>
  <c r="U12" i="2"/>
  <c r="G17" i="2"/>
  <c r="L17" i="2"/>
  <c r="Q17" i="2"/>
  <c r="BC38" i="3"/>
  <c r="AT38" i="3"/>
  <c r="AL38" i="3"/>
  <c r="R38" i="3"/>
  <c r="W38" i="3"/>
  <c r="AA38" i="3"/>
  <c r="D37" i="3"/>
  <c r="F37" i="3"/>
  <c r="Y37" i="3"/>
  <c r="AN37" i="3"/>
  <c r="AW37" i="3"/>
  <c r="Q38" i="3"/>
  <c r="Z38" i="3"/>
  <c r="G38" i="3"/>
  <c r="AR38" i="3"/>
  <c r="AY63" i="3"/>
  <c r="AD63" i="3"/>
  <c r="AS62" i="3"/>
  <c r="AA62" i="3"/>
  <c r="BA62" i="3"/>
  <c r="AV63" i="3"/>
  <c r="AY78" i="3"/>
  <c r="AN78" i="3"/>
  <c r="G78" i="3"/>
  <c r="X78" i="3"/>
  <c r="D78" i="3"/>
  <c r="BD77" i="3"/>
  <c r="AV77" i="3"/>
  <c r="AK77" i="3"/>
  <c r="T77" i="3"/>
  <c r="Z77" i="3"/>
  <c r="AA77" i="3"/>
  <c r="H77" i="3"/>
  <c r="R77" i="3"/>
  <c r="AN77" i="3"/>
  <c r="AY77" i="3"/>
  <c r="AG78" i="3"/>
  <c r="AF78" i="3"/>
  <c r="AL78" i="3"/>
  <c r="AV78" i="3"/>
  <c r="AY8" i="4"/>
  <c r="AO8" i="4"/>
  <c r="AG8" i="4"/>
  <c r="W8" i="4"/>
  <c r="M8" i="4"/>
  <c r="BD7" i="4"/>
  <c r="AV7" i="4"/>
  <c r="AL7" i="4"/>
  <c r="AB7" i="4"/>
  <c r="S7" i="4"/>
  <c r="H7" i="4"/>
  <c r="N7" i="4"/>
  <c r="AA7" i="4"/>
  <c r="AN7" i="4"/>
  <c r="AY7" i="4"/>
  <c r="K8" i="4"/>
  <c r="Y8" i="4"/>
  <c r="AL8" i="4"/>
  <c r="AW8" i="4"/>
  <c r="AA37" i="4"/>
  <c r="U38" i="4"/>
  <c r="AZ48" i="4"/>
  <c r="AN48" i="4"/>
  <c r="AC48" i="4"/>
  <c r="N48" i="4"/>
  <c r="BC47" i="4"/>
  <c r="AQ47" i="4"/>
  <c r="AC47" i="4"/>
  <c r="R47" i="4"/>
  <c r="F47" i="4"/>
  <c r="S47" i="4"/>
  <c r="AI47" i="4"/>
  <c r="BB47" i="4"/>
  <c r="R48" i="4"/>
  <c r="AG48" i="4"/>
  <c r="AX48" i="4"/>
  <c r="G52" i="4"/>
  <c r="Q52" i="4"/>
  <c r="Z52" i="4"/>
  <c r="AK52" i="4"/>
  <c r="AS52" i="4"/>
  <c r="BB52" i="4"/>
  <c r="P53" i="4"/>
  <c r="AB53" i="4"/>
  <c r="AL53" i="4"/>
  <c r="BA53" i="4"/>
  <c r="C2" i="2"/>
  <c r="U3" i="2"/>
  <c r="E7" i="2"/>
  <c r="U8" i="2"/>
  <c r="E12" i="2"/>
  <c r="G13" i="2"/>
  <c r="L13" i="2"/>
  <c r="Q13" i="2"/>
  <c r="T14" i="2"/>
  <c r="D17" i="2"/>
  <c r="H17" i="2"/>
  <c r="M17" i="2"/>
  <c r="S17" i="2"/>
  <c r="D2" i="3"/>
  <c r="X2" i="3"/>
  <c r="AH2" i="3"/>
  <c r="AR2" i="3"/>
  <c r="BC2" i="3"/>
  <c r="H3" i="3"/>
  <c r="X3" i="3"/>
  <c r="AH3" i="3"/>
  <c r="AS3" i="3"/>
  <c r="BC3" i="3"/>
  <c r="L37" i="3"/>
  <c r="H37" i="3"/>
  <c r="X37" i="3"/>
  <c r="I37" i="3"/>
  <c r="AQ37" i="3"/>
  <c r="AY37" i="3"/>
  <c r="AG38" i="3"/>
  <c r="X38" i="3"/>
  <c r="AH38" i="3"/>
  <c r="AV38" i="3"/>
  <c r="AY43" i="3"/>
  <c r="AN43" i="3"/>
  <c r="BA42" i="3"/>
  <c r="S42" i="3"/>
  <c r="AS42" i="3"/>
  <c r="AV43" i="3"/>
  <c r="S62" i="3"/>
  <c r="AG63" i="3"/>
  <c r="L77" i="3"/>
  <c r="S77" i="3"/>
  <c r="Y77" i="3"/>
  <c r="AQ77" i="3"/>
  <c r="BC77" i="3"/>
  <c r="S78" i="3"/>
  <c r="R78" i="3"/>
  <c r="AM78" i="3"/>
  <c r="BB78" i="3"/>
  <c r="AX3" i="4"/>
  <c r="AM3" i="4"/>
  <c r="S3" i="4"/>
  <c r="AZ2" i="4"/>
  <c r="AI2" i="4"/>
  <c r="O2" i="4"/>
  <c r="X2" i="4"/>
  <c r="AX2" i="4"/>
  <c r="Y3" i="4"/>
  <c r="AU3" i="4"/>
  <c r="F7" i="4"/>
  <c r="P7" i="4"/>
  <c r="AD7" i="4"/>
  <c r="AQ7" i="4"/>
  <c r="BC7" i="4"/>
  <c r="Q8" i="4"/>
  <c r="AA8" i="4"/>
  <c r="AM8" i="4"/>
  <c r="BB8" i="4"/>
  <c r="O17" i="4"/>
  <c r="AJ17" i="4"/>
  <c r="J18" i="4"/>
  <c r="AU23" i="4"/>
  <c r="AM23" i="4"/>
  <c r="AD23" i="4"/>
  <c r="S23" i="4"/>
  <c r="J23" i="4"/>
  <c r="BC22" i="4"/>
  <c r="AR22" i="4"/>
  <c r="AI22" i="4"/>
  <c r="Z22" i="4"/>
  <c r="O22" i="4"/>
  <c r="G22" i="4"/>
  <c r="N22" i="4"/>
  <c r="AB22" i="4"/>
  <c r="AN22" i="4"/>
  <c r="AY22" i="4"/>
  <c r="M23" i="4"/>
  <c r="Y23" i="4"/>
  <c r="AK23" i="4"/>
  <c r="AY23" i="4"/>
  <c r="AY28" i="4"/>
  <c r="AT28" i="4"/>
  <c r="I28" i="4"/>
  <c r="X27" i="4"/>
  <c r="AQ27" i="4"/>
  <c r="AL28" i="4"/>
  <c r="G32" i="4"/>
  <c r="P32" i="4"/>
  <c r="Z32" i="4"/>
  <c r="AJ32" i="4"/>
  <c r="AR32" i="4"/>
  <c r="BB32" i="4"/>
  <c r="K33" i="4"/>
  <c r="U33" i="4"/>
  <c r="AF33" i="4"/>
  <c r="AK37" i="4"/>
  <c r="G47" i="4"/>
  <c r="Y47" i="4"/>
  <c r="AM47" i="4"/>
  <c r="D48" i="4"/>
  <c r="V48" i="4"/>
  <c r="AL48" i="4"/>
  <c r="J52" i="4"/>
  <c r="R52" i="4"/>
  <c r="AC52" i="4"/>
  <c r="AL52" i="4"/>
  <c r="AU52" i="4"/>
  <c r="F53" i="4"/>
  <c r="Q53" i="4"/>
  <c r="AC53" i="4"/>
  <c r="AR53" i="4"/>
  <c r="BD63" i="4"/>
  <c r="AZ63" i="4"/>
  <c r="AK63" i="4"/>
  <c r="X63" i="4"/>
  <c r="I63" i="4"/>
  <c r="AU62" i="4"/>
  <c r="AH62" i="4"/>
  <c r="S62" i="4"/>
  <c r="E62" i="4"/>
  <c r="AN63" i="4"/>
  <c r="R63" i="4"/>
  <c r="BC62" i="4"/>
  <c r="AI62" i="4"/>
  <c r="N62" i="4"/>
  <c r="Z62" i="4"/>
  <c r="AX62" i="4"/>
  <c r="Y63" i="4"/>
  <c r="AT63" i="4"/>
  <c r="BA38" i="4"/>
  <c r="AF38" i="4"/>
  <c r="AT37" i="4"/>
  <c r="I37" i="4"/>
  <c r="D38" i="4"/>
  <c r="AW38" i="4"/>
  <c r="BB53" i="4"/>
  <c r="AV53" i="4"/>
  <c r="AN53" i="4"/>
  <c r="AG53" i="4"/>
  <c r="Z53" i="4"/>
  <c r="R53" i="4"/>
  <c r="L53" i="4"/>
  <c r="E53" i="4"/>
  <c r="AX53" i="4"/>
  <c r="AP53" i="4"/>
  <c r="AF53" i="4"/>
  <c r="V53" i="4"/>
  <c r="M53" i="4"/>
  <c r="BC52" i="4"/>
  <c r="AW52" i="4"/>
  <c r="AP52" i="4"/>
  <c r="AH52" i="4"/>
  <c r="AA52" i="4"/>
  <c r="U52" i="4"/>
  <c r="M52" i="4"/>
  <c r="F52" i="4"/>
  <c r="K52" i="4"/>
  <c r="V52" i="4"/>
  <c r="AE52" i="4"/>
  <c r="AM52" i="4"/>
  <c r="AX52" i="4"/>
  <c r="H53" i="4"/>
  <c r="U53" i="4"/>
  <c r="AH53" i="4"/>
  <c r="AS53" i="4"/>
  <c r="M4" i="1"/>
  <c r="O2" i="2"/>
  <c r="J3" i="2"/>
  <c r="G5" i="2"/>
  <c r="L5" i="2"/>
  <c r="Q5" i="2"/>
  <c r="T6" i="2"/>
  <c r="O7" i="2"/>
  <c r="J8" i="2"/>
  <c r="U11" i="2"/>
  <c r="P12" i="2"/>
  <c r="C13" i="2"/>
  <c r="I13" i="2"/>
  <c r="O13" i="2"/>
  <c r="T13" i="2"/>
  <c r="J14" i="2"/>
  <c r="U16" i="2"/>
  <c r="E17" i="2"/>
  <c r="K17" i="2"/>
  <c r="P17" i="2"/>
  <c r="U17" i="2"/>
  <c r="U2" i="3"/>
  <c r="W2" i="3"/>
  <c r="T2" i="3"/>
  <c r="AM2" i="3"/>
  <c r="AX2" i="3"/>
  <c r="U3" i="3"/>
  <c r="W3" i="3"/>
  <c r="Y3" i="3"/>
  <c r="AM3" i="3"/>
  <c r="AX3" i="3"/>
  <c r="D17" i="3"/>
  <c r="P17" i="3"/>
  <c r="AD17" i="3"/>
  <c r="AN17" i="3"/>
  <c r="AX17" i="3"/>
  <c r="Q18" i="3"/>
  <c r="V18" i="3"/>
  <c r="M18" i="3"/>
  <c r="AH18" i="3"/>
  <c r="AS18" i="3"/>
  <c r="AA37" i="3"/>
  <c r="Z37" i="3"/>
  <c r="T37" i="3"/>
  <c r="AK37" i="3"/>
  <c r="AV37" i="3"/>
  <c r="BD37" i="3"/>
  <c r="S38" i="3"/>
  <c r="AD38" i="3"/>
  <c r="AN38" i="3"/>
  <c r="BB38" i="3"/>
  <c r="M42" i="3"/>
  <c r="AB43" i="3"/>
  <c r="BC48" i="3"/>
  <c r="AT48" i="3"/>
  <c r="AL48" i="3"/>
  <c r="R48" i="3"/>
  <c r="W48" i="3"/>
  <c r="AA48" i="3"/>
  <c r="AY47" i="3"/>
  <c r="AQ47" i="3"/>
  <c r="I47" i="3"/>
  <c r="X47" i="3"/>
  <c r="H47" i="3"/>
  <c r="L47" i="3"/>
  <c r="S47" i="3"/>
  <c r="T47" i="3"/>
  <c r="AN47" i="3"/>
  <c r="BC47" i="3"/>
  <c r="D48" i="3"/>
  <c r="AF48" i="3"/>
  <c r="AM48" i="3"/>
  <c r="AY48" i="3"/>
  <c r="AJ62" i="3"/>
  <c r="AN63" i="3"/>
  <c r="D77" i="3"/>
  <c r="X77" i="3"/>
  <c r="AI77" i="3"/>
  <c r="AW77" i="3"/>
  <c r="AA78" i="3"/>
  <c r="Z78" i="3"/>
  <c r="AH78" i="3"/>
  <c r="AT78" i="3"/>
  <c r="J2" i="4"/>
  <c r="AM2" i="4"/>
  <c r="J3" i="4"/>
  <c r="AH3" i="4"/>
  <c r="L7" i="4"/>
  <c r="W7" i="4"/>
  <c r="AI7" i="4"/>
  <c r="AX7" i="4"/>
  <c r="I8" i="4"/>
  <c r="S8" i="4"/>
  <c r="AH8" i="4"/>
  <c r="AT8" i="4"/>
  <c r="BA18" i="4"/>
  <c r="AW18" i="4"/>
  <c r="AE18" i="4"/>
  <c r="K18" i="4"/>
  <c r="AT17" i="4"/>
  <c r="AA17" i="4"/>
  <c r="H17" i="4"/>
  <c r="X17" i="4"/>
  <c r="AZ17" i="4"/>
  <c r="U18" i="4"/>
  <c r="AU18" i="4"/>
  <c r="BA33" i="4"/>
  <c r="AR33" i="4"/>
  <c r="AH33" i="4"/>
  <c r="X33" i="4"/>
  <c r="Q33" i="4"/>
  <c r="J33" i="4"/>
  <c r="BC32" i="4"/>
  <c r="AV32" i="4"/>
  <c r="AP32" i="4"/>
  <c r="AH32" i="4"/>
  <c r="AA32" i="4"/>
  <c r="T32" i="4"/>
  <c r="L32" i="4"/>
  <c r="F32" i="4"/>
  <c r="K32" i="4"/>
  <c r="V32" i="4"/>
  <c r="AE32" i="4"/>
  <c r="AM32" i="4"/>
  <c r="AX32" i="4"/>
  <c r="F33" i="4"/>
  <c r="O33" i="4"/>
  <c r="AB33" i="4"/>
  <c r="AL33" i="4"/>
  <c r="AX33" i="4"/>
  <c r="Q37" i="4"/>
  <c r="L38" i="4"/>
  <c r="N47" i="4"/>
  <c r="AH47" i="4"/>
  <c r="AW47" i="4"/>
  <c r="L48" i="4"/>
  <c r="AD48" i="4"/>
  <c r="AT48" i="4"/>
  <c r="E52" i="4"/>
  <c r="O52" i="4"/>
  <c r="W52" i="4"/>
  <c r="AG52" i="4"/>
  <c r="AQ52" i="4"/>
  <c r="BA52" i="4"/>
  <c r="J53" i="4"/>
  <c r="X53" i="4"/>
  <c r="AK53" i="4"/>
  <c r="AW53" i="4"/>
  <c r="M62" i="4"/>
  <c r="AO62" i="4"/>
  <c r="J63" i="4"/>
  <c r="AF63" i="4"/>
  <c r="D57" i="3"/>
  <c r="F57" i="3"/>
  <c r="Y57" i="3"/>
  <c r="AN57" i="3"/>
  <c r="AW57" i="3"/>
  <c r="Q58" i="3"/>
  <c r="S58" i="3"/>
  <c r="AF58" i="3"/>
  <c r="AH58" i="3"/>
  <c r="AR58" i="3"/>
  <c r="D67" i="3"/>
  <c r="F67" i="3"/>
  <c r="Y67" i="3"/>
  <c r="AN67" i="3"/>
  <c r="AW67" i="3"/>
  <c r="Q68" i="3"/>
  <c r="S68" i="3"/>
  <c r="AF68" i="3"/>
  <c r="AH68" i="3"/>
  <c r="AR68" i="3"/>
  <c r="J12" i="4"/>
  <c r="P12" i="4"/>
  <c r="W12" i="4"/>
  <c r="AE12" i="4"/>
  <c r="AL12" i="4"/>
  <c r="AR12" i="4"/>
  <c r="AZ12" i="4"/>
  <c r="F13" i="4"/>
  <c r="M13" i="4"/>
  <c r="U13" i="4"/>
  <c r="AA13" i="4"/>
  <c r="AH13" i="4"/>
  <c r="AP13" i="4"/>
  <c r="AW13" i="4"/>
  <c r="M42" i="4"/>
  <c r="U42" i="4"/>
  <c r="AD42" i="4"/>
  <c r="AO42" i="4"/>
  <c r="AX42" i="4"/>
  <c r="E43" i="4"/>
  <c r="P43" i="4"/>
  <c r="Y43" i="4"/>
  <c r="AH43" i="4"/>
  <c r="AS43" i="4"/>
  <c r="BA58" i="4"/>
  <c r="AL58" i="4"/>
  <c r="Z58" i="4"/>
  <c r="Q58" i="4"/>
  <c r="I58" i="4"/>
  <c r="AY57" i="4"/>
  <c r="AP57" i="4"/>
  <c r="AG57" i="4"/>
  <c r="V57" i="4"/>
  <c r="N57" i="4"/>
  <c r="E57" i="4"/>
  <c r="O57" i="4"/>
  <c r="AA57" i="4"/>
  <c r="AO57" i="4"/>
  <c r="BB57" i="4"/>
  <c r="L58" i="4"/>
  <c r="Y58" i="4"/>
  <c r="AO58" i="4"/>
  <c r="A30" i="5"/>
  <c r="B28" i="5"/>
  <c r="Q77" i="4"/>
  <c r="AH77" i="4"/>
  <c r="BB77" i="4"/>
  <c r="U78" i="4"/>
  <c r="AM78" i="4"/>
  <c r="A7" i="5"/>
  <c r="B10" i="5"/>
  <c r="A79" i="5"/>
  <c r="A91" i="6"/>
  <c r="O2" i="7"/>
  <c r="W2" i="7"/>
  <c r="N3" i="7"/>
  <c r="W3" i="7"/>
  <c r="J4" i="7"/>
  <c r="S4" i="7"/>
  <c r="Z4" i="7"/>
  <c r="AH4" i="7"/>
  <c r="L5" i="7"/>
  <c r="AF5" i="7"/>
  <c r="R6" i="7"/>
  <c r="AF6" i="7"/>
  <c r="U7" i="7"/>
  <c r="AM7" i="7"/>
  <c r="M8" i="7"/>
  <c r="AG8" i="7"/>
  <c r="N9" i="7"/>
  <c r="U9" i="7"/>
  <c r="AC9" i="7"/>
  <c r="AI9" i="7"/>
  <c r="N10" i="7"/>
  <c r="V10" i="7"/>
  <c r="U11" i="7"/>
  <c r="AL11" i="7"/>
  <c r="M12" i="7"/>
  <c r="AA12" i="7"/>
  <c r="AL12" i="7"/>
  <c r="K13" i="7"/>
  <c r="O13" i="7"/>
  <c r="W13" i="7"/>
  <c r="AD13" i="7"/>
  <c r="AK13" i="7"/>
  <c r="AE14" i="7"/>
  <c r="H16" i="7"/>
  <c r="S16" i="7"/>
  <c r="AC16" i="7"/>
  <c r="K17" i="7"/>
  <c r="F20" i="8"/>
  <c r="N20" i="8"/>
  <c r="T21" i="8"/>
  <c r="M21" i="8"/>
  <c r="F21" i="8"/>
  <c r="N21" i="8"/>
  <c r="X21" i="8"/>
  <c r="F25" i="8"/>
  <c r="N25" i="8"/>
  <c r="J26" i="8"/>
  <c r="P26" i="8"/>
  <c r="Y27" i="8"/>
  <c r="J28" i="8"/>
  <c r="R28" i="8"/>
  <c r="Y30" i="8"/>
  <c r="X30" i="8"/>
  <c r="S30" i="8"/>
  <c r="N30" i="8"/>
  <c r="H30" i="8"/>
  <c r="K30" i="8"/>
  <c r="R30" i="8"/>
  <c r="Z30" i="8"/>
  <c r="X33" i="8"/>
  <c r="Q33" i="8"/>
  <c r="I33" i="8"/>
  <c r="M33" i="8"/>
  <c r="V33" i="8"/>
  <c r="J34" i="8"/>
  <c r="AF4" i="15"/>
  <c r="Z4" i="15"/>
  <c r="R4" i="15"/>
  <c r="K4" i="15"/>
  <c r="D4" i="15"/>
  <c r="AJ4" i="15"/>
  <c r="AA4" i="15"/>
  <c r="P4" i="15"/>
  <c r="H4" i="15"/>
  <c r="AB4" i="15"/>
  <c r="T4" i="15"/>
  <c r="J4" i="15"/>
  <c r="V4" i="15"/>
  <c r="AI10" i="15"/>
  <c r="AJ10" i="15"/>
  <c r="AD10" i="15"/>
  <c r="Y10" i="15"/>
  <c r="T10" i="15"/>
  <c r="N10" i="15"/>
  <c r="I10" i="15"/>
  <c r="D10" i="15"/>
  <c r="AH10" i="15"/>
  <c r="AB10" i="15"/>
  <c r="U10" i="15"/>
  <c r="M10" i="15"/>
  <c r="F10" i="15"/>
  <c r="AK10" i="15"/>
  <c r="AC10" i="15"/>
  <c r="V10" i="15"/>
  <c r="P10" i="15"/>
  <c r="G10" i="15"/>
  <c r="Q10" i="15"/>
  <c r="AF10" i="15"/>
  <c r="AA67" i="4"/>
  <c r="BC67" i="4"/>
  <c r="AD68" i="4"/>
  <c r="G72" i="4"/>
  <c r="O72" i="4"/>
  <c r="V72" i="4"/>
  <c r="AC72" i="4"/>
  <c r="AK72" i="4"/>
  <c r="AQ72" i="4"/>
  <c r="AX72" i="4"/>
  <c r="E73" i="4"/>
  <c r="L73" i="4"/>
  <c r="R73" i="4"/>
  <c r="Z73" i="4"/>
  <c r="AG73" i="4"/>
  <c r="AN73" i="4"/>
  <c r="AV73" i="4"/>
  <c r="BB73" i="4"/>
  <c r="E77" i="4"/>
  <c r="X77" i="4"/>
  <c r="AP77" i="4"/>
  <c r="H78" i="4"/>
  <c r="AB78" i="4"/>
  <c r="AS78" i="4"/>
  <c r="A31" i="5"/>
  <c r="S5" i="7"/>
  <c r="AL5" i="7"/>
  <c r="S8" i="7"/>
  <c r="AM8" i="7"/>
  <c r="Q12" i="7"/>
  <c r="AC12" i="7"/>
  <c r="AO12" i="7"/>
  <c r="Y26" i="8"/>
  <c r="W26" i="8"/>
  <c r="R26" i="8"/>
  <c r="L26" i="8"/>
  <c r="G26" i="8"/>
  <c r="K26" i="8"/>
  <c r="S26" i="8"/>
  <c r="Z26" i="8"/>
  <c r="Y28" i="8"/>
  <c r="V28" i="8"/>
  <c r="P28" i="8"/>
  <c r="K28" i="8"/>
  <c r="F28" i="8"/>
  <c r="L28" i="8"/>
  <c r="S28" i="8"/>
  <c r="Z28" i="8"/>
  <c r="F67" i="4"/>
  <c r="AH67" i="4"/>
  <c r="I68" i="4"/>
  <c r="AL68" i="4"/>
  <c r="J72" i="4"/>
  <c r="Q72" i="4"/>
  <c r="W72" i="4"/>
  <c r="AE72" i="4"/>
  <c r="AL72" i="4"/>
  <c r="AS72" i="4"/>
  <c r="BA72" i="4"/>
  <c r="F73" i="4"/>
  <c r="M73" i="4"/>
  <c r="U73" i="4"/>
  <c r="AB73" i="4"/>
  <c r="AH73" i="4"/>
  <c r="AP73" i="4"/>
  <c r="AW73" i="4"/>
  <c r="F77" i="4"/>
  <c r="Z77" i="4"/>
  <c r="AS77" i="4"/>
  <c r="K78" i="4"/>
  <c r="AC78" i="4"/>
  <c r="AW78" i="4"/>
  <c r="B16" i="5"/>
  <c r="B88" i="5"/>
  <c r="X5" i="7"/>
  <c r="AN5" i="7"/>
  <c r="V8" i="7"/>
  <c r="AO8" i="7"/>
  <c r="S12" i="7"/>
  <c r="AD12" i="7"/>
  <c r="M13" i="7"/>
  <c r="S13" i="7"/>
  <c r="Z13" i="7"/>
  <c r="AH13" i="7"/>
  <c r="AO13" i="7"/>
  <c r="AL15" i="7"/>
  <c r="AD15" i="7"/>
  <c r="AK16" i="7"/>
  <c r="AD16" i="7"/>
  <c r="W16" i="7"/>
  <c r="O16" i="7"/>
  <c r="K16" i="7"/>
  <c r="N16" i="7"/>
  <c r="Y16" i="7"/>
  <c r="AH16" i="7"/>
  <c r="AO17" i="7"/>
  <c r="Z17" i="7"/>
  <c r="S17" i="7"/>
  <c r="F26" i="8"/>
  <c r="N26" i="8"/>
  <c r="T26" i="8"/>
  <c r="G28" i="8"/>
  <c r="N28" i="8"/>
  <c r="T28" i="8"/>
  <c r="Y34" i="8"/>
  <c r="V34" i="8"/>
  <c r="P34" i="8"/>
  <c r="K34" i="8"/>
  <c r="F34" i="8"/>
  <c r="W34" i="8"/>
  <c r="O34" i="8"/>
  <c r="H34" i="8"/>
  <c r="N34" i="8"/>
  <c r="X34" i="8"/>
  <c r="J10" i="15"/>
  <c r="X10" i="15"/>
  <c r="AH11" i="15"/>
  <c r="R11" i="15"/>
  <c r="AC11" i="15"/>
  <c r="M77" i="4"/>
  <c r="AG77" i="4"/>
  <c r="BA77" i="4"/>
  <c r="Q78" i="4"/>
  <c r="AK78" i="4"/>
  <c r="BD78" i="4"/>
  <c r="B40" i="5"/>
  <c r="H5" i="7"/>
  <c r="P6" i="7"/>
  <c r="R7" i="7"/>
  <c r="L8" i="7"/>
  <c r="M9" i="7"/>
  <c r="S9" i="7"/>
  <c r="Z9" i="7"/>
  <c r="AH9" i="7"/>
  <c r="K12" i="7"/>
  <c r="V12" i="7"/>
  <c r="N13" i="7"/>
  <c r="U13" i="7"/>
  <c r="AC13" i="7"/>
  <c r="U14" i="7"/>
  <c r="R16" i="7"/>
  <c r="Z16" i="7"/>
  <c r="AI16" i="7"/>
  <c r="AA17" i="7"/>
  <c r="Y20" i="8"/>
  <c r="W20" i="8"/>
  <c r="R20" i="8"/>
  <c r="L20" i="8"/>
  <c r="G20" i="8"/>
  <c r="K20" i="8"/>
  <c r="S20" i="8"/>
  <c r="Z20" i="8"/>
  <c r="X25" i="8"/>
  <c r="Q25" i="8"/>
  <c r="I25" i="8"/>
  <c r="M25" i="8"/>
  <c r="V25" i="8"/>
  <c r="H26" i="8"/>
  <c r="O26" i="8"/>
  <c r="V26" i="8"/>
  <c r="Q27" i="8"/>
  <c r="H28" i="8"/>
  <c r="O28" i="8"/>
  <c r="W28" i="8"/>
  <c r="L33" i="8"/>
  <c r="T33" i="8"/>
  <c r="G34" i="8"/>
  <c r="R34" i="8"/>
  <c r="Z34" i="8"/>
  <c r="O4" i="15"/>
  <c r="AH4" i="15"/>
  <c r="L10" i="15"/>
  <c r="Z10" i="15"/>
  <c r="H11" i="15"/>
  <c r="T19" i="8"/>
  <c r="J22" i="8"/>
  <c r="O22" i="8"/>
  <c r="T22" i="8"/>
  <c r="Z22" i="8"/>
  <c r="J24" i="8"/>
  <c r="O24" i="8"/>
  <c r="T24" i="8"/>
  <c r="Z24" i="8"/>
  <c r="L29" i="8"/>
  <c r="R29" i="8"/>
  <c r="J32" i="8"/>
  <c r="O32" i="8"/>
  <c r="T32" i="8"/>
  <c r="Z32" i="8"/>
  <c r="AI2" i="15"/>
  <c r="AJ2" i="15"/>
  <c r="AD2" i="15"/>
  <c r="Y2" i="15"/>
  <c r="T2" i="15"/>
  <c r="N2" i="15"/>
  <c r="I2" i="15"/>
  <c r="D2" i="15"/>
  <c r="J2" i="15"/>
  <c r="Q2" i="15"/>
  <c r="X2" i="15"/>
  <c r="AF2" i="15"/>
  <c r="AJ9" i="15"/>
  <c r="S9" i="15"/>
  <c r="AF9" i="15"/>
  <c r="AH12" i="15"/>
  <c r="AA12" i="15"/>
  <c r="P12" i="15"/>
  <c r="F12" i="15"/>
  <c r="O12" i="15"/>
  <c r="AE12" i="15"/>
  <c r="D14" i="15"/>
  <c r="L14" i="15"/>
  <c r="R14" i="15"/>
  <c r="Y14" i="15"/>
  <c r="E15" i="15"/>
  <c r="Q15" i="15"/>
  <c r="F21" i="17"/>
  <c r="W28" i="17"/>
  <c r="P28" i="17"/>
  <c r="H28" i="17"/>
  <c r="X28" i="17"/>
  <c r="N28" i="17"/>
  <c r="E28" i="17"/>
  <c r="S28" i="17"/>
  <c r="K28" i="17"/>
  <c r="V28" i="17"/>
  <c r="W32" i="17"/>
  <c r="V32" i="17"/>
  <c r="K32" i="17"/>
  <c r="N32" i="17"/>
  <c r="X32" i="17"/>
  <c r="H32" i="17"/>
  <c r="S32" i="17"/>
  <c r="E32" i="17"/>
  <c r="T25" i="17"/>
  <c r="I25" i="17"/>
  <c r="X25" i="17"/>
  <c r="M25" i="17"/>
  <c r="P25" i="17"/>
  <c r="F25" i="17"/>
  <c r="X26" i="17"/>
  <c r="T26" i="17"/>
  <c r="G26" i="17"/>
  <c r="O26" i="17"/>
  <c r="H26" i="17"/>
  <c r="U29" i="17"/>
  <c r="M29" i="17"/>
  <c r="E29" i="17"/>
  <c r="R29" i="17"/>
  <c r="J29" i="17"/>
  <c r="X29" i="17"/>
  <c r="P29" i="17"/>
  <c r="F29" i="17"/>
  <c r="V29" i="17"/>
  <c r="H25" i="17"/>
  <c r="N26" i="17"/>
  <c r="H29" i="17"/>
  <c r="T30" i="17"/>
  <c r="G30" i="17"/>
  <c r="J30" i="17"/>
  <c r="R30" i="17"/>
  <c r="AI14" i="15"/>
  <c r="AK14" i="15"/>
  <c r="AF14" i="15"/>
  <c r="Z14" i="15"/>
  <c r="U14" i="15"/>
  <c r="P14" i="15"/>
  <c r="J14" i="15"/>
  <c r="E14" i="15"/>
  <c r="I14" i="15"/>
  <c r="Q14" i="15"/>
  <c r="X14" i="15"/>
  <c r="AD14" i="15"/>
  <c r="AH15" i="15"/>
  <c r="AE15" i="15"/>
  <c r="U15" i="15"/>
  <c r="J15" i="15"/>
  <c r="O15" i="15"/>
  <c r="AA15" i="15"/>
  <c r="V21" i="17"/>
  <c r="P21" i="17"/>
  <c r="H21" i="17"/>
  <c r="Q21" i="17"/>
  <c r="E21" i="17"/>
  <c r="M21" i="17"/>
  <c r="N25" i="17"/>
  <c r="W26" i="17"/>
  <c r="L29" i="17"/>
  <c r="L30" i="17"/>
  <c r="D40" i="8"/>
  <c r="G6" i="15"/>
  <c r="M6" i="15"/>
  <c r="R6" i="15"/>
  <c r="X6" i="15"/>
  <c r="AC6" i="15"/>
  <c r="AH6" i="15"/>
  <c r="Q13" i="15"/>
  <c r="AI17" i="15"/>
  <c r="AG17" i="15"/>
  <c r="AB17" i="15"/>
  <c r="V17" i="15"/>
  <c r="G17" i="15"/>
  <c r="M17" i="15"/>
  <c r="R17" i="15"/>
  <c r="Y17" i="15"/>
  <c r="AF17" i="15"/>
  <c r="Q19" i="17"/>
  <c r="H19" i="17"/>
  <c r="N19" i="17"/>
  <c r="X24" i="17"/>
  <c r="O24" i="17"/>
  <c r="E24" i="17"/>
  <c r="P24" i="17"/>
  <c r="X27" i="17"/>
  <c r="V27" i="17"/>
  <c r="H27" i="17"/>
  <c r="T27" i="17"/>
  <c r="J33" i="17"/>
  <c r="F2" i="10"/>
  <c r="P2" i="10"/>
  <c r="V2" i="10"/>
  <c r="AC2" i="10"/>
  <c r="AI6" i="10"/>
  <c r="AJ6" i="10"/>
  <c r="AD6" i="10"/>
  <c r="Y6" i="10"/>
  <c r="T6" i="10"/>
  <c r="N6" i="10"/>
  <c r="I6" i="10"/>
  <c r="G6" i="10"/>
  <c r="J6" i="10"/>
  <c r="Q6" i="10"/>
  <c r="X6" i="10"/>
  <c r="AF6" i="10"/>
  <c r="AI2" i="10"/>
  <c r="AJ2" i="10"/>
  <c r="AD2" i="10"/>
  <c r="Y2" i="10"/>
  <c r="T2" i="10"/>
  <c r="N2" i="10"/>
  <c r="I2" i="10"/>
  <c r="G2" i="10"/>
  <c r="J2" i="10"/>
  <c r="Q2" i="10"/>
  <c r="X2" i="10"/>
  <c r="AF2" i="10"/>
  <c r="V31" i="17"/>
  <c r="I31" i="17"/>
  <c r="T31" i="17"/>
  <c r="V33" i="17"/>
  <c r="R33" i="17"/>
  <c r="H33" i="17"/>
  <c r="P33" i="17"/>
  <c r="D2" i="10"/>
  <c r="L2" i="10"/>
  <c r="R2" i="10"/>
  <c r="Z2" i="10"/>
  <c r="AG2" i="10"/>
  <c r="AH4" i="10"/>
  <c r="AA4" i="10"/>
  <c r="E4" i="10"/>
  <c r="AF4" i="10"/>
  <c r="J14" i="10"/>
  <c r="R14" i="10"/>
  <c r="Z14" i="10"/>
  <c r="AH14" i="10"/>
  <c r="J16" i="10"/>
  <c r="R16" i="10"/>
  <c r="Z16" i="10"/>
  <c r="AH16" i="10"/>
  <c r="D9" i="10"/>
  <c r="J9" i="10"/>
  <c r="P9" i="10"/>
  <c r="U9" i="10"/>
  <c r="Z9" i="10"/>
  <c r="AF9" i="10"/>
  <c r="AK9" i="10"/>
  <c r="H10" i="10"/>
  <c r="O10" i="10"/>
  <c r="V10" i="10"/>
  <c r="AC10" i="10"/>
  <c r="AK10" i="10"/>
  <c r="D12" i="10"/>
  <c r="L12" i="10"/>
  <c r="T12" i="10"/>
  <c r="AA12" i="10"/>
  <c r="AJ12" i="10"/>
  <c r="I13" i="10"/>
  <c r="U13" i="10"/>
  <c r="AE13" i="10"/>
  <c r="G14" i="10"/>
  <c r="L14" i="10"/>
  <c r="T14" i="10"/>
  <c r="AB14" i="10"/>
  <c r="AJ14" i="10"/>
  <c r="I15" i="10"/>
  <c r="U15" i="10"/>
  <c r="AE15" i="10"/>
  <c r="G16" i="10"/>
  <c r="L16" i="10"/>
  <c r="T16" i="10"/>
  <c r="AB16" i="10"/>
  <c r="AJ16" i="10"/>
  <c r="U17" i="10"/>
  <c r="J10" i="10"/>
  <c r="Q10" i="10"/>
  <c r="W10" i="10"/>
  <c r="AE10" i="10"/>
  <c r="M13" i="10"/>
  <c r="W13" i="10"/>
  <c r="AG13" i="10"/>
  <c r="E14" i="10"/>
  <c r="N14" i="10"/>
  <c r="V14" i="10"/>
  <c r="AD14" i="10"/>
  <c r="M15" i="10"/>
  <c r="W15" i="10"/>
  <c r="AG15" i="10"/>
  <c r="E16" i="10"/>
  <c r="N16" i="10"/>
  <c r="V16" i="10"/>
  <c r="AD16" i="10"/>
  <c r="N18" i="17"/>
  <c r="K20" i="17"/>
  <c r="R20" i="17"/>
  <c r="F9" i="10"/>
  <c r="M9" i="10"/>
  <c r="R9" i="10"/>
  <c r="X9" i="10"/>
  <c r="AC9" i="10"/>
  <c r="AH9" i="10"/>
  <c r="D10" i="10"/>
  <c r="K10" i="10"/>
  <c r="R10" i="10"/>
  <c r="Z10" i="10"/>
  <c r="I12" i="10"/>
  <c r="P12" i="10"/>
  <c r="W12" i="10"/>
  <c r="D13" i="10"/>
  <c r="O13" i="10"/>
  <c r="Y13" i="10"/>
  <c r="F14" i="10"/>
  <c r="P14" i="10"/>
  <c r="X14" i="10"/>
  <c r="AF14" i="10"/>
  <c r="D15" i="10"/>
  <c r="O15" i="10"/>
  <c r="Y15" i="10"/>
  <c r="F16" i="10"/>
  <c r="P16" i="10"/>
  <c r="X16" i="10"/>
  <c r="AF16" i="10"/>
  <c r="D17" i="10"/>
  <c r="AK1" i="11"/>
  <c r="AK211" i="11" s="1"/>
  <c r="AJ1" i="11"/>
  <c r="Q1" i="11"/>
  <c r="Q211" i="11" s="1"/>
  <c r="W1" i="11"/>
  <c r="AI1" i="11"/>
  <c r="S2" i="1"/>
  <c r="AW211" i="11"/>
  <c r="AW212" i="11"/>
  <c r="F2" i="1"/>
  <c r="A15" i="11"/>
  <c r="AV212" i="11"/>
  <c r="AV211" i="11"/>
  <c r="H2" i="1"/>
  <c r="P2" i="1"/>
  <c r="G4" i="1"/>
  <c r="O4" i="1"/>
  <c r="J2" i="1"/>
  <c r="R2" i="1"/>
  <c r="I4" i="1"/>
  <c r="Q4" i="1"/>
  <c r="L2" i="1"/>
  <c r="T2" i="1"/>
  <c r="K4" i="1"/>
  <c r="S4" i="1"/>
  <c r="AG1" i="11"/>
  <c r="AG212" i="11" s="1"/>
  <c r="A3" i="11"/>
  <c r="S1" i="11"/>
  <c r="S211" i="11" s="1"/>
  <c r="AH1" i="11"/>
  <c r="AF1" i="11"/>
  <c r="AE1" i="11"/>
  <c r="V2" i="13"/>
  <c r="L1" i="11"/>
  <c r="L211" i="11" s="1"/>
  <c r="P1" i="11"/>
  <c r="P212" i="11" s="1"/>
  <c r="BA73" i="3"/>
  <c r="AW73" i="3"/>
  <c r="AS73" i="3"/>
  <c r="AO73" i="3"/>
  <c r="AK73" i="3"/>
  <c r="I73" i="3"/>
  <c r="Y73" i="3"/>
  <c r="M73" i="3"/>
  <c r="F73" i="3"/>
  <c r="V73" i="3"/>
  <c r="H73" i="3"/>
  <c r="AC73" i="3"/>
  <c r="L73" i="3"/>
  <c r="BB72" i="3"/>
  <c r="AX72" i="3"/>
  <c r="AT72" i="3"/>
  <c r="AP72" i="3"/>
  <c r="AL72" i="3"/>
  <c r="AH72" i="3"/>
  <c r="AD72" i="3"/>
  <c r="O72" i="3"/>
  <c r="P72" i="3"/>
  <c r="W72" i="3"/>
  <c r="J72" i="3"/>
  <c r="AE72" i="3"/>
  <c r="Q72" i="3"/>
  <c r="BC73" i="3"/>
  <c r="AX73" i="3"/>
  <c r="AR73" i="3"/>
  <c r="AM73" i="3"/>
  <c r="AH73" i="3"/>
  <c r="T73" i="3"/>
  <c r="X73" i="3"/>
  <c r="W73" i="3"/>
  <c r="D73" i="3"/>
  <c r="U73" i="3"/>
  <c r="BC72" i="3"/>
  <c r="AW72" i="3"/>
  <c r="AR72" i="3"/>
  <c r="AM72" i="3"/>
  <c r="I72" i="3"/>
  <c r="T72" i="3"/>
  <c r="X72" i="3"/>
  <c r="V72" i="3"/>
  <c r="D72" i="3"/>
  <c r="U72" i="3"/>
  <c r="AZ73" i="3"/>
  <c r="AT73" i="3"/>
  <c r="AL73" i="3"/>
  <c r="E73" i="3"/>
  <c r="AF73" i="3"/>
  <c r="S73" i="3"/>
  <c r="AE73" i="3"/>
  <c r="BD72" i="3"/>
  <c r="AV72" i="3"/>
  <c r="AO72" i="3"/>
  <c r="AI72" i="3"/>
  <c r="R72" i="3"/>
  <c r="AB72" i="3"/>
  <c r="H72" i="3"/>
  <c r="L72" i="3"/>
  <c r="AG72" i="3"/>
  <c r="F72" i="3"/>
  <c r="E72" i="3"/>
  <c r="AN72" i="3"/>
  <c r="AY72" i="3"/>
  <c r="Q73" i="3"/>
  <c r="N73" i="3"/>
  <c r="O73" i="3"/>
  <c r="AI73" i="3"/>
  <c r="AQ73" i="3"/>
  <c r="BB73" i="3"/>
  <c r="BD8" i="3"/>
  <c r="AZ8" i="3"/>
  <c r="AV8" i="3"/>
  <c r="AR8" i="3"/>
  <c r="AN8" i="3"/>
  <c r="AJ8" i="3"/>
  <c r="G8" i="3"/>
  <c r="T8" i="3"/>
  <c r="AF8" i="3"/>
  <c r="AB8" i="3"/>
  <c r="S8" i="3"/>
  <c r="D8" i="3"/>
  <c r="AA8" i="3"/>
  <c r="K8" i="3"/>
  <c r="BA7" i="3"/>
  <c r="AW7" i="3"/>
  <c r="AS7" i="3"/>
  <c r="AO7" i="3"/>
  <c r="AK7" i="3"/>
  <c r="I7" i="3"/>
  <c r="Y7" i="3"/>
  <c r="M7" i="3"/>
  <c r="F7" i="3"/>
  <c r="V7" i="3"/>
  <c r="H7" i="3"/>
  <c r="AC7" i="3"/>
  <c r="L7" i="3"/>
  <c r="BC8" i="3"/>
  <c r="AX8" i="3"/>
  <c r="AS8" i="3"/>
  <c r="AM8" i="3"/>
  <c r="AH8" i="3"/>
  <c r="Y8" i="3"/>
  <c r="X8" i="3"/>
  <c r="W8" i="3"/>
  <c r="H8" i="3"/>
  <c r="U8" i="3"/>
  <c r="BC7" i="3"/>
  <c r="AX7" i="3"/>
  <c r="AR7" i="3"/>
  <c r="AM7" i="3"/>
  <c r="AH7" i="3"/>
  <c r="T7" i="3"/>
  <c r="X7" i="3"/>
  <c r="AA7" i="3"/>
  <c r="J7" i="3"/>
  <c r="Z7" i="3"/>
  <c r="O7" i="3"/>
  <c r="G7" i="3"/>
  <c r="AN7" i="3"/>
  <c r="AU7" i="3"/>
  <c r="BB7" i="3"/>
  <c r="AC8" i="3"/>
  <c r="N8" i="3"/>
  <c r="P8" i="3"/>
  <c r="AD8" i="3"/>
  <c r="AK8" i="3"/>
  <c r="AQ8" i="3"/>
  <c r="AY8" i="3"/>
  <c r="BD13" i="3"/>
  <c r="AZ13" i="3"/>
  <c r="AV13" i="3"/>
  <c r="AR13" i="3"/>
  <c r="AN13" i="3"/>
  <c r="AJ13" i="3"/>
  <c r="G13" i="3"/>
  <c r="T13" i="3"/>
  <c r="AF13" i="3"/>
  <c r="AB13" i="3"/>
  <c r="S13" i="3"/>
  <c r="D13" i="3"/>
  <c r="AA13" i="3"/>
  <c r="K13" i="3"/>
  <c r="BA12" i="3"/>
  <c r="AW12" i="3"/>
  <c r="AS12" i="3"/>
  <c r="AO12" i="3"/>
  <c r="AK12" i="3"/>
  <c r="I12" i="3"/>
  <c r="Y12" i="3"/>
  <c r="M12" i="3"/>
  <c r="F12" i="3"/>
  <c r="V12" i="3"/>
  <c r="H12" i="3"/>
  <c r="AC12" i="3"/>
  <c r="L12" i="3"/>
  <c r="BB13" i="3"/>
  <c r="AW13" i="3"/>
  <c r="AQ13" i="3"/>
  <c r="AL13" i="3"/>
  <c r="I13" i="3"/>
  <c r="R13" i="3"/>
  <c r="P13" i="3"/>
  <c r="V13" i="3"/>
  <c r="AG13" i="3"/>
  <c r="Q13" i="3"/>
  <c r="BB12" i="3"/>
  <c r="AV12" i="3"/>
  <c r="AQ12" i="3"/>
  <c r="AL12" i="3"/>
  <c r="G12" i="3"/>
  <c r="R12" i="3"/>
  <c r="P12" i="3"/>
  <c r="S12" i="3"/>
  <c r="AG12" i="3"/>
  <c r="Q12" i="3"/>
  <c r="AE12" i="3"/>
  <c r="W12" i="3"/>
  <c r="AF12" i="3"/>
  <c r="E12" i="3"/>
  <c r="AM12" i="3"/>
  <c r="AT12" i="3"/>
  <c r="AZ12" i="3"/>
  <c r="U13" i="3"/>
  <c r="J13" i="3"/>
  <c r="F13" i="3"/>
  <c r="Y13" i="3"/>
  <c r="AI13" i="3"/>
  <c r="AP13" i="3"/>
  <c r="AX13" i="3"/>
  <c r="BA28" i="3"/>
  <c r="AW28" i="3"/>
  <c r="AS28" i="3"/>
  <c r="AO28" i="3"/>
  <c r="AK28" i="3"/>
  <c r="I28" i="3"/>
  <c r="Y28" i="3"/>
  <c r="M28" i="3"/>
  <c r="F28" i="3"/>
  <c r="V28" i="3"/>
  <c r="H28" i="3"/>
  <c r="AC28" i="3"/>
  <c r="L28" i="3"/>
  <c r="BB27" i="3"/>
  <c r="AX27" i="3"/>
  <c r="AT27" i="3"/>
  <c r="AP27" i="3"/>
  <c r="AZ28" i="3"/>
  <c r="AU28" i="3"/>
  <c r="AP28" i="3"/>
  <c r="AJ28" i="3"/>
  <c r="E28" i="3"/>
  <c r="O28" i="3"/>
  <c r="AB28" i="3"/>
  <c r="N28" i="3"/>
  <c r="AE28" i="3"/>
  <c r="K28" i="3"/>
  <c r="AZ27" i="3"/>
  <c r="AU27" i="3"/>
  <c r="AO27" i="3"/>
  <c r="AK27" i="3"/>
  <c r="I27" i="3"/>
  <c r="Y27" i="3"/>
  <c r="M27" i="3"/>
  <c r="F27" i="3"/>
  <c r="V27" i="3"/>
  <c r="H27" i="3"/>
  <c r="AC27" i="3"/>
  <c r="L27" i="3"/>
  <c r="BD28" i="3"/>
  <c r="AX28" i="3"/>
  <c r="AQ28" i="3"/>
  <c r="AI28" i="3"/>
  <c r="T28" i="3"/>
  <c r="P28" i="3"/>
  <c r="J28" i="3"/>
  <c r="U28" i="3"/>
  <c r="BA27" i="3"/>
  <c r="AS27" i="3"/>
  <c r="AM27" i="3"/>
  <c r="AH27" i="3"/>
  <c r="T27" i="3"/>
  <c r="X27" i="3"/>
  <c r="W27" i="3"/>
  <c r="D27" i="3"/>
  <c r="U27" i="3"/>
  <c r="AE27" i="3"/>
  <c r="S27" i="3"/>
  <c r="AF27" i="3"/>
  <c r="E27" i="3"/>
  <c r="AL27" i="3"/>
  <c r="AV27" i="3"/>
  <c r="BD27" i="3"/>
  <c r="D28" i="3"/>
  <c r="X28" i="3"/>
  <c r="G28" i="3"/>
  <c r="AN28" i="3"/>
  <c r="AY28" i="3"/>
  <c r="BA33" i="3"/>
  <c r="AW33" i="3"/>
  <c r="AS33" i="3"/>
  <c r="AO33" i="3"/>
  <c r="AK33" i="3"/>
  <c r="I33" i="3"/>
  <c r="Y33" i="3"/>
  <c r="M33" i="3"/>
  <c r="F33" i="3"/>
  <c r="V33" i="3"/>
  <c r="H33" i="3"/>
  <c r="AC33" i="3"/>
  <c r="L33" i="3"/>
  <c r="BB32" i="3"/>
  <c r="AX32" i="3"/>
  <c r="AT32" i="3"/>
  <c r="AP32" i="3"/>
  <c r="AL32" i="3"/>
  <c r="AH32" i="3"/>
  <c r="AD32" i="3"/>
  <c r="O32" i="3"/>
  <c r="P32" i="3"/>
  <c r="W32" i="3"/>
  <c r="J32" i="3"/>
  <c r="AE32" i="3"/>
  <c r="Q32" i="3"/>
  <c r="BC33" i="3"/>
  <c r="AX33" i="3"/>
  <c r="AR33" i="3"/>
  <c r="AM33" i="3"/>
  <c r="AH33" i="3"/>
  <c r="T33" i="3"/>
  <c r="X33" i="3"/>
  <c r="W33" i="3"/>
  <c r="D33" i="3"/>
  <c r="U33" i="3"/>
  <c r="BC32" i="3"/>
  <c r="AW32" i="3"/>
  <c r="AR32" i="3"/>
  <c r="AM32" i="3"/>
  <c r="I32" i="3"/>
  <c r="T32" i="3"/>
  <c r="X32" i="3"/>
  <c r="V32" i="3"/>
  <c r="D32" i="3"/>
  <c r="U32" i="3"/>
  <c r="AZ33" i="3"/>
  <c r="AT33" i="3"/>
  <c r="AL33" i="3"/>
  <c r="E33" i="3"/>
  <c r="AF33" i="3"/>
  <c r="S33" i="3"/>
  <c r="AE33" i="3"/>
  <c r="BD32" i="3"/>
  <c r="AV32" i="3"/>
  <c r="AO32" i="3"/>
  <c r="AI32" i="3"/>
  <c r="R32" i="3"/>
  <c r="AB32" i="3"/>
  <c r="H32" i="3"/>
  <c r="L32" i="3"/>
  <c r="AG32" i="3"/>
  <c r="F32" i="3"/>
  <c r="E32" i="3"/>
  <c r="AN32" i="3"/>
  <c r="AY32" i="3"/>
  <c r="Q33" i="3"/>
  <c r="N33" i="3"/>
  <c r="O33" i="3"/>
  <c r="AI33" i="3"/>
  <c r="AQ33" i="3"/>
  <c r="BB33" i="3"/>
  <c r="BA53" i="3"/>
  <c r="AW53" i="3"/>
  <c r="AS53" i="3"/>
  <c r="AO53" i="3"/>
  <c r="AK53" i="3"/>
  <c r="I53" i="3"/>
  <c r="Y53" i="3"/>
  <c r="M53" i="3"/>
  <c r="F53" i="3"/>
  <c r="V53" i="3"/>
  <c r="H53" i="3"/>
  <c r="AC53" i="3"/>
  <c r="L53" i="3"/>
  <c r="BB52" i="3"/>
  <c r="AX52" i="3"/>
  <c r="AT52" i="3"/>
  <c r="AP52" i="3"/>
  <c r="AL52" i="3"/>
  <c r="AH52" i="3"/>
  <c r="AD52" i="3"/>
  <c r="O52" i="3"/>
  <c r="P52" i="3"/>
  <c r="W52" i="3"/>
  <c r="J52" i="3"/>
  <c r="AE52" i="3"/>
  <c r="Q52" i="3"/>
  <c r="BC53" i="3"/>
  <c r="AX53" i="3"/>
  <c r="AR53" i="3"/>
  <c r="AM53" i="3"/>
  <c r="AH53" i="3"/>
  <c r="T53" i="3"/>
  <c r="X53" i="3"/>
  <c r="W53" i="3"/>
  <c r="D53" i="3"/>
  <c r="U53" i="3"/>
  <c r="BC52" i="3"/>
  <c r="AW52" i="3"/>
  <c r="AR52" i="3"/>
  <c r="AM52" i="3"/>
  <c r="I52" i="3"/>
  <c r="T52" i="3"/>
  <c r="X52" i="3"/>
  <c r="V52" i="3"/>
  <c r="D52" i="3"/>
  <c r="U52" i="3"/>
  <c r="AZ53" i="3"/>
  <c r="AT53" i="3"/>
  <c r="AL53" i="3"/>
  <c r="E53" i="3"/>
  <c r="AF53" i="3"/>
  <c r="S53" i="3"/>
  <c r="AE53" i="3"/>
  <c r="BD52" i="3"/>
  <c r="AV52" i="3"/>
  <c r="AO52" i="3"/>
  <c r="AI52" i="3"/>
  <c r="R52" i="3"/>
  <c r="AB52" i="3"/>
  <c r="H52" i="3"/>
  <c r="L52" i="3"/>
  <c r="AG52" i="3"/>
  <c r="F52" i="3"/>
  <c r="E52" i="3"/>
  <c r="AN52" i="3"/>
  <c r="AY52" i="3"/>
  <c r="Q53" i="3"/>
  <c r="N53" i="3"/>
  <c r="O53" i="3"/>
  <c r="AI53" i="3"/>
  <c r="AQ53" i="3"/>
  <c r="BB53" i="3"/>
  <c r="I2" i="1"/>
  <c r="M2" i="1"/>
  <c r="Q2" i="1"/>
  <c r="U2" i="1"/>
  <c r="H4" i="1"/>
  <c r="L4" i="1"/>
  <c r="P4" i="1"/>
  <c r="T4" i="1"/>
  <c r="F2" i="2"/>
  <c r="K2" i="2"/>
  <c r="P2" i="2"/>
  <c r="F3" i="2"/>
  <c r="K3" i="2"/>
  <c r="Q3" i="2"/>
  <c r="F4" i="2"/>
  <c r="L4" i="2"/>
  <c r="Q4" i="2"/>
  <c r="F6" i="2"/>
  <c r="K6" i="2"/>
  <c r="P6" i="2"/>
  <c r="F7" i="2"/>
  <c r="K7" i="2"/>
  <c r="Q7" i="2"/>
  <c r="F8" i="2"/>
  <c r="L8" i="2"/>
  <c r="Q8" i="2"/>
  <c r="F10" i="2"/>
  <c r="K10" i="2"/>
  <c r="P10" i="2"/>
  <c r="F11" i="2"/>
  <c r="K11" i="2"/>
  <c r="Q11" i="2"/>
  <c r="F12" i="2"/>
  <c r="L12" i="2"/>
  <c r="Q12" i="2"/>
  <c r="F14" i="2"/>
  <c r="K14" i="2"/>
  <c r="P14" i="2"/>
  <c r="F15" i="2"/>
  <c r="K15" i="2"/>
  <c r="Q15" i="2"/>
  <c r="F16" i="2"/>
  <c r="L16" i="2"/>
  <c r="Q16" i="2"/>
  <c r="Q2" i="3"/>
  <c r="AG2" i="3"/>
  <c r="S2" i="3"/>
  <c r="P2" i="3"/>
  <c r="R2" i="3"/>
  <c r="G2" i="3"/>
  <c r="AL2" i="3"/>
  <c r="AQ2" i="3"/>
  <c r="AV2" i="3"/>
  <c r="BB2" i="3"/>
  <c r="Q3" i="3"/>
  <c r="AG3" i="3"/>
  <c r="V3" i="3"/>
  <c r="P3" i="3"/>
  <c r="R3" i="3"/>
  <c r="I3" i="3"/>
  <c r="AL3" i="3"/>
  <c r="AQ3" i="3"/>
  <c r="AW3" i="3"/>
  <c r="K7" i="3"/>
  <c r="AE7" i="3"/>
  <c r="N7" i="3"/>
  <c r="AB7" i="3"/>
  <c r="R7" i="3"/>
  <c r="AI7" i="3"/>
  <c r="AP7" i="3"/>
  <c r="AV7" i="3"/>
  <c r="BD7" i="3"/>
  <c r="AE8" i="3"/>
  <c r="V8" i="3"/>
  <c r="M8" i="3"/>
  <c r="E8" i="3"/>
  <c r="AL8" i="3"/>
  <c r="AT8" i="3"/>
  <c r="BA8" i="3"/>
  <c r="K12" i="3"/>
  <c r="D12" i="3"/>
  <c r="Z12" i="3"/>
  <c r="O12" i="3"/>
  <c r="AH12" i="3"/>
  <c r="AN12" i="3"/>
  <c r="AU12" i="3"/>
  <c r="BC12" i="3"/>
  <c r="AC13" i="3"/>
  <c r="N13" i="3"/>
  <c r="X13" i="3"/>
  <c r="AD13" i="3"/>
  <c r="AK13" i="3"/>
  <c r="AS13" i="3"/>
  <c r="AY13" i="3"/>
  <c r="BD18" i="3"/>
  <c r="AZ18" i="3"/>
  <c r="AV18" i="3"/>
  <c r="AR18" i="3"/>
  <c r="AN18" i="3"/>
  <c r="AJ18" i="3"/>
  <c r="G18" i="3"/>
  <c r="T18" i="3"/>
  <c r="AF18" i="3"/>
  <c r="AB18" i="3"/>
  <c r="S18" i="3"/>
  <c r="D18" i="3"/>
  <c r="AA18" i="3"/>
  <c r="K18" i="3"/>
  <c r="BA17" i="3"/>
  <c r="AW17" i="3"/>
  <c r="AS17" i="3"/>
  <c r="AO17" i="3"/>
  <c r="AK17" i="3"/>
  <c r="I17" i="3"/>
  <c r="Y17" i="3"/>
  <c r="M17" i="3"/>
  <c r="F17" i="3"/>
  <c r="V17" i="3"/>
  <c r="H17" i="3"/>
  <c r="AC17" i="3"/>
  <c r="L17" i="3"/>
  <c r="BA18" i="3"/>
  <c r="AU18" i="3"/>
  <c r="AP18" i="3"/>
  <c r="AK18" i="3"/>
  <c r="E18" i="3"/>
  <c r="O18" i="3"/>
  <c r="F18" i="3"/>
  <c r="N18" i="3"/>
  <c r="AE18" i="3"/>
  <c r="L18" i="3"/>
  <c r="AZ17" i="3"/>
  <c r="AU17" i="3"/>
  <c r="AP17" i="3"/>
  <c r="AJ17" i="3"/>
  <c r="E17" i="3"/>
  <c r="O17" i="3"/>
  <c r="AB17" i="3"/>
  <c r="N17" i="3"/>
  <c r="AE17" i="3"/>
  <c r="K17" i="3"/>
  <c r="AG17" i="3"/>
  <c r="W17" i="3"/>
  <c r="AF17" i="3"/>
  <c r="G17" i="3"/>
  <c r="AM17" i="3"/>
  <c r="AT17" i="3"/>
  <c r="BB17" i="3"/>
  <c r="U18" i="3"/>
  <c r="J18" i="3"/>
  <c r="P18" i="3"/>
  <c r="Y18" i="3"/>
  <c r="AI18" i="3"/>
  <c r="AQ18" i="3"/>
  <c r="AX18" i="3"/>
  <c r="K27" i="3"/>
  <c r="AG27" i="3"/>
  <c r="Z27" i="3"/>
  <c r="O27" i="3"/>
  <c r="G27" i="3"/>
  <c r="AN27" i="3"/>
  <c r="AW27" i="3"/>
  <c r="Q28" i="3"/>
  <c r="S28" i="3"/>
  <c r="AF28" i="3"/>
  <c r="AH28" i="3"/>
  <c r="AR28" i="3"/>
  <c r="BB28" i="3"/>
  <c r="K32" i="3"/>
  <c r="N32" i="3"/>
  <c r="AF32" i="3"/>
  <c r="G32" i="3"/>
  <c r="AQ32" i="3"/>
  <c r="AZ32" i="3"/>
  <c r="AA33" i="3"/>
  <c r="Z33" i="3"/>
  <c r="R33" i="3"/>
  <c r="AJ33" i="3"/>
  <c r="AU33" i="3"/>
  <c r="BD33" i="3"/>
  <c r="AC42" i="3"/>
  <c r="Z42" i="3"/>
  <c r="Y42" i="3"/>
  <c r="AK42" i="3"/>
  <c r="AU42" i="3"/>
  <c r="K43" i="3"/>
  <c r="J43" i="3"/>
  <c r="P43" i="3"/>
  <c r="G43" i="3"/>
  <c r="AP43" i="3"/>
  <c r="K52" i="3"/>
  <c r="N52" i="3"/>
  <c r="AF52" i="3"/>
  <c r="G52" i="3"/>
  <c r="AQ52" i="3"/>
  <c r="AZ52" i="3"/>
  <c r="AA53" i="3"/>
  <c r="Z53" i="3"/>
  <c r="R53" i="3"/>
  <c r="AJ53" i="3"/>
  <c r="AU53" i="3"/>
  <c r="BD53" i="3"/>
  <c r="AC62" i="3"/>
  <c r="Z62" i="3"/>
  <c r="Y62" i="3"/>
  <c r="AK62" i="3"/>
  <c r="AU62" i="3"/>
  <c r="K63" i="3"/>
  <c r="J63" i="3"/>
  <c r="P63" i="3"/>
  <c r="G63" i="3"/>
  <c r="AP63" i="3"/>
  <c r="K72" i="3"/>
  <c r="N72" i="3"/>
  <c r="AF72" i="3"/>
  <c r="G72" i="3"/>
  <c r="AQ72" i="3"/>
  <c r="AZ72" i="3"/>
  <c r="AA73" i="3"/>
  <c r="Z73" i="3"/>
  <c r="R73" i="3"/>
  <c r="AJ73" i="3"/>
  <c r="AU73" i="3"/>
  <c r="BD73" i="3"/>
  <c r="H2" i="4"/>
  <c r="R2" i="4"/>
  <c r="AB2" i="4"/>
  <c r="AJ2" i="4"/>
  <c r="AT2" i="4"/>
  <c r="BD2" i="4"/>
  <c r="M3" i="4"/>
  <c r="U3" i="4"/>
  <c r="AE3" i="4"/>
  <c r="AO3" i="4"/>
  <c r="J17" i="4"/>
  <c r="T17" i="4"/>
  <c r="AD17" i="4"/>
  <c r="AL17" i="4"/>
  <c r="AV17" i="4"/>
  <c r="E18" i="4"/>
  <c r="N18" i="4"/>
  <c r="Y18" i="4"/>
  <c r="AG18" i="4"/>
  <c r="AP18" i="4"/>
  <c r="G27" i="4"/>
  <c r="R27" i="4"/>
  <c r="AA27" i="4"/>
  <c r="AI27" i="4"/>
  <c r="AT27" i="4"/>
  <c r="BC27" i="4"/>
  <c r="K28" i="4"/>
  <c r="V28" i="4"/>
  <c r="AD28" i="4"/>
  <c r="AM28" i="4"/>
  <c r="AX28" i="4"/>
  <c r="U2" i="2"/>
  <c r="Q2" i="2"/>
  <c r="M2" i="2"/>
  <c r="I2" i="2"/>
  <c r="E2" i="2"/>
  <c r="G2" i="2"/>
  <c r="L2" i="2"/>
  <c r="R2" i="2"/>
  <c r="T3" i="2"/>
  <c r="P3" i="2"/>
  <c r="L3" i="2"/>
  <c r="H3" i="2"/>
  <c r="C3" i="2"/>
  <c r="G3" i="2"/>
  <c r="M3" i="2"/>
  <c r="R3" i="2"/>
  <c r="S4" i="2"/>
  <c r="O4" i="2"/>
  <c r="K4" i="2"/>
  <c r="G4" i="2"/>
  <c r="D4" i="2"/>
  <c r="H4" i="2"/>
  <c r="M4" i="2"/>
  <c r="R4" i="2"/>
  <c r="U6" i="2"/>
  <c r="Q6" i="2"/>
  <c r="M6" i="2"/>
  <c r="I6" i="2"/>
  <c r="E6" i="2"/>
  <c r="G6" i="2"/>
  <c r="L6" i="2"/>
  <c r="R6" i="2"/>
  <c r="T7" i="2"/>
  <c r="P7" i="2"/>
  <c r="L7" i="2"/>
  <c r="H7" i="2"/>
  <c r="C7" i="2"/>
  <c r="G7" i="2"/>
  <c r="M7" i="2"/>
  <c r="R7" i="2"/>
  <c r="S8" i="2"/>
  <c r="O8" i="2"/>
  <c r="K8" i="2"/>
  <c r="G8" i="2"/>
  <c r="D8" i="2"/>
  <c r="H8" i="2"/>
  <c r="M8" i="2"/>
  <c r="R8" i="2"/>
  <c r="U10" i="2"/>
  <c r="Q10" i="2"/>
  <c r="M10" i="2"/>
  <c r="I10" i="2"/>
  <c r="E10" i="2"/>
  <c r="G10" i="2"/>
  <c r="L10" i="2"/>
  <c r="R10" i="2"/>
  <c r="T11" i="2"/>
  <c r="P11" i="2"/>
  <c r="L11" i="2"/>
  <c r="H11" i="2"/>
  <c r="C11" i="2"/>
  <c r="G11" i="2"/>
  <c r="M11" i="2"/>
  <c r="R11" i="2"/>
  <c r="S12" i="2"/>
  <c r="O12" i="2"/>
  <c r="K12" i="2"/>
  <c r="G12" i="2"/>
  <c r="D12" i="2"/>
  <c r="H12" i="2"/>
  <c r="M12" i="2"/>
  <c r="R12" i="2"/>
  <c r="U14" i="2"/>
  <c r="Q14" i="2"/>
  <c r="M14" i="2"/>
  <c r="I14" i="2"/>
  <c r="E14" i="2"/>
  <c r="G14" i="2"/>
  <c r="L14" i="2"/>
  <c r="R14" i="2"/>
  <c r="T15" i="2"/>
  <c r="P15" i="2"/>
  <c r="L15" i="2"/>
  <c r="H15" i="2"/>
  <c r="C15" i="2"/>
  <c r="G15" i="2"/>
  <c r="M15" i="2"/>
  <c r="R15" i="2"/>
  <c r="S16" i="2"/>
  <c r="O16" i="2"/>
  <c r="K16" i="2"/>
  <c r="G16" i="2"/>
  <c r="D16" i="2"/>
  <c r="H16" i="2"/>
  <c r="M16" i="2"/>
  <c r="R16" i="2"/>
  <c r="Q7" i="3"/>
  <c r="AG7" i="3"/>
  <c r="S7" i="3"/>
  <c r="P7" i="3"/>
  <c r="AD7" i="3"/>
  <c r="AJ7" i="3"/>
  <c r="AQ7" i="3"/>
  <c r="AY7" i="3"/>
  <c r="L8" i="3"/>
  <c r="AG8" i="3"/>
  <c r="Z8" i="3"/>
  <c r="O8" i="3"/>
  <c r="I8" i="3"/>
  <c r="AO8" i="3"/>
  <c r="AU8" i="3"/>
  <c r="BB8" i="3"/>
  <c r="U12" i="3"/>
  <c r="J12" i="3"/>
  <c r="AB12" i="3"/>
  <c r="T12" i="3"/>
  <c r="AI12" i="3"/>
  <c r="AP12" i="3"/>
  <c r="AX12" i="3"/>
  <c r="BD12" i="3"/>
  <c r="AE13" i="3"/>
  <c r="W13" i="3"/>
  <c r="M13" i="3"/>
  <c r="E13" i="3"/>
  <c r="AM13" i="3"/>
  <c r="AT13" i="3"/>
  <c r="BA13" i="3"/>
  <c r="Q27" i="3"/>
  <c r="J27" i="3"/>
  <c r="AB27" i="3"/>
  <c r="R27" i="3"/>
  <c r="AI27" i="3"/>
  <c r="AQ27" i="3"/>
  <c r="AY27" i="3"/>
  <c r="AA28" i="3"/>
  <c r="W28" i="3"/>
  <c r="R28" i="3"/>
  <c r="AL28" i="3"/>
  <c r="AT28" i="3"/>
  <c r="BC28" i="3"/>
  <c r="AA32" i="3"/>
  <c r="S32" i="3"/>
  <c r="M32" i="3"/>
  <c r="AJ32" i="3"/>
  <c r="AS32" i="3"/>
  <c r="BA32" i="3"/>
  <c r="AG33" i="3"/>
  <c r="AB33" i="3"/>
  <c r="AD33" i="3"/>
  <c r="AN33" i="3"/>
  <c r="AV33" i="3"/>
  <c r="BA43" i="3"/>
  <c r="AW43" i="3"/>
  <c r="AS43" i="3"/>
  <c r="AO43" i="3"/>
  <c r="AK43" i="3"/>
  <c r="I43" i="3"/>
  <c r="Y43" i="3"/>
  <c r="M43" i="3"/>
  <c r="F43" i="3"/>
  <c r="V43" i="3"/>
  <c r="H43" i="3"/>
  <c r="AC43" i="3"/>
  <c r="L43" i="3"/>
  <c r="BB42" i="3"/>
  <c r="AX42" i="3"/>
  <c r="AT42" i="3"/>
  <c r="AP42" i="3"/>
  <c r="AL42" i="3"/>
  <c r="AH42" i="3"/>
  <c r="AD42" i="3"/>
  <c r="O42" i="3"/>
  <c r="P42" i="3"/>
  <c r="W42" i="3"/>
  <c r="J42" i="3"/>
  <c r="AE42" i="3"/>
  <c r="Q42" i="3"/>
  <c r="BC43" i="3"/>
  <c r="AX43" i="3"/>
  <c r="AR43" i="3"/>
  <c r="AM43" i="3"/>
  <c r="AH43" i="3"/>
  <c r="T43" i="3"/>
  <c r="X43" i="3"/>
  <c r="W43" i="3"/>
  <c r="D43" i="3"/>
  <c r="U43" i="3"/>
  <c r="BC42" i="3"/>
  <c r="AW42" i="3"/>
  <c r="AR42" i="3"/>
  <c r="AM42" i="3"/>
  <c r="I42" i="3"/>
  <c r="T42" i="3"/>
  <c r="X42" i="3"/>
  <c r="V42" i="3"/>
  <c r="D42" i="3"/>
  <c r="U42" i="3"/>
  <c r="AZ43" i="3"/>
  <c r="AT43" i="3"/>
  <c r="AL43" i="3"/>
  <c r="E43" i="3"/>
  <c r="AF43" i="3"/>
  <c r="S43" i="3"/>
  <c r="AE43" i="3"/>
  <c r="BD42" i="3"/>
  <c r="AV42" i="3"/>
  <c r="AO42" i="3"/>
  <c r="AI42" i="3"/>
  <c r="R42" i="3"/>
  <c r="AB42" i="3"/>
  <c r="H42" i="3"/>
  <c r="L42" i="3"/>
  <c r="AG42" i="3"/>
  <c r="F42" i="3"/>
  <c r="E42" i="3"/>
  <c r="AN42" i="3"/>
  <c r="AY42" i="3"/>
  <c r="Q43" i="3"/>
  <c r="N43" i="3"/>
  <c r="O43" i="3"/>
  <c r="AI43" i="3"/>
  <c r="AQ43" i="3"/>
  <c r="BB43" i="3"/>
  <c r="AA52" i="3"/>
  <c r="S52" i="3"/>
  <c r="M52" i="3"/>
  <c r="AJ52" i="3"/>
  <c r="AS52" i="3"/>
  <c r="BA52" i="3"/>
  <c r="AG53" i="3"/>
  <c r="AB53" i="3"/>
  <c r="AD53" i="3"/>
  <c r="AN53" i="3"/>
  <c r="AV53" i="3"/>
  <c r="BA63" i="3"/>
  <c r="AW63" i="3"/>
  <c r="AS63" i="3"/>
  <c r="AO63" i="3"/>
  <c r="AK63" i="3"/>
  <c r="I63" i="3"/>
  <c r="Y63" i="3"/>
  <c r="M63" i="3"/>
  <c r="F63" i="3"/>
  <c r="V63" i="3"/>
  <c r="H63" i="3"/>
  <c r="AC63" i="3"/>
  <c r="L63" i="3"/>
  <c r="BB62" i="3"/>
  <c r="AX62" i="3"/>
  <c r="AT62" i="3"/>
  <c r="AP62" i="3"/>
  <c r="AL62" i="3"/>
  <c r="AH62" i="3"/>
  <c r="AD62" i="3"/>
  <c r="O62" i="3"/>
  <c r="P62" i="3"/>
  <c r="W62" i="3"/>
  <c r="J62" i="3"/>
  <c r="AE62" i="3"/>
  <c r="Q62" i="3"/>
  <c r="BC63" i="3"/>
  <c r="AX63" i="3"/>
  <c r="AR63" i="3"/>
  <c r="AM63" i="3"/>
  <c r="AH63" i="3"/>
  <c r="T63" i="3"/>
  <c r="X63" i="3"/>
  <c r="W63" i="3"/>
  <c r="D63" i="3"/>
  <c r="U63" i="3"/>
  <c r="BC62" i="3"/>
  <c r="AW62" i="3"/>
  <c r="AR62" i="3"/>
  <c r="AM62" i="3"/>
  <c r="I62" i="3"/>
  <c r="T62" i="3"/>
  <c r="X62" i="3"/>
  <c r="V62" i="3"/>
  <c r="D62" i="3"/>
  <c r="U62" i="3"/>
  <c r="AZ63" i="3"/>
  <c r="AT63" i="3"/>
  <c r="AL63" i="3"/>
  <c r="E63" i="3"/>
  <c r="AF63" i="3"/>
  <c r="S63" i="3"/>
  <c r="AE63" i="3"/>
  <c r="BD62" i="3"/>
  <c r="AV62" i="3"/>
  <c r="AO62" i="3"/>
  <c r="AI62" i="3"/>
  <c r="R62" i="3"/>
  <c r="AB62" i="3"/>
  <c r="H62" i="3"/>
  <c r="L62" i="3"/>
  <c r="AG62" i="3"/>
  <c r="F62" i="3"/>
  <c r="E62" i="3"/>
  <c r="AN62" i="3"/>
  <c r="AY62" i="3"/>
  <c r="Q63" i="3"/>
  <c r="N63" i="3"/>
  <c r="O63" i="3"/>
  <c r="AI63" i="3"/>
  <c r="AQ63" i="3"/>
  <c r="BB63" i="3"/>
  <c r="AA72" i="3"/>
  <c r="S72" i="3"/>
  <c r="M72" i="3"/>
  <c r="AJ72" i="3"/>
  <c r="AS72" i="3"/>
  <c r="BA72" i="3"/>
  <c r="AG73" i="3"/>
  <c r="AB73" i="3"/>
  <c r="AD73" i="3"/>
  <c r="AN73" i="3"/>
  <c r="AV73" i="3"/>
  <c r="BD18" i="4"/>
  <c r="AZ18" i="4"/>
  <c r="AV18" i="4"/>
  <c r="AR18" i="4"/>
  <c r="AN18" i="4"/>
  <c r="AJ18" i="4"/>
  <c r="AF18" i="4"/>
  <c r="AB18" i="4"/>
  <c r="X18" i="4"/>
  <c r="T18" i="4"/>
  <c r="P18" i="4"/>
  <c r="L18" i="4"/>
  <c r="H18" i="4"/>
  <c r="D18" i="4"/>
  <c r="BA17" i="4"/>
  <c r="AW17" i="4"/>
  <c r="AS17" i="4"/>
  <c r="AO17" i="4"/>
  <c r="AK17" i="4"/>
  <c r="AG17" i="4"/>
  <c r="AC17" i="4"/>
  <c r="Y17" i="4"/>
  <c r="U17" i="4"/>
  <c r="Q17" i="4"/>
  <c r="M17" i="4"/>
  <c r="I17" i="4"/>
  <c r="E17" i="4"/>
  <c r="BC18" i="4"/>
  <c r="AX18" i="4"/>
  <c r="AS18" i="4"/>
  <c r="AM18" i="4"/>
  <c r="AH18" i="4"/>
  <c r="AC18" i="4"/>
  <c r="W18" i="4"/>
  <c r="R18" i="4"/>
  <c r="M18" i="4"/>
  <c r="G18" i="4"/>
  <c r="BC17" i="4"/>
  <c r="AX17" i="4"/>
  <c r="AR17" i="4"/>
  <c r="AM17" i="4"/>
  <c r="AH17" i="4"/>
  <c r="AB17" i="4"/>
  <c r="W17" i="4"/>
  <c r="R17" i="4"/>
  <c r="L17" i="4"/>
  <c r="G17" i="4"/>
  <c r="AY18" i="4"/>
  <c r="AQ18" i="4"/>
  <c r="AK18" i="4"/>
  <c r="AD18" i="4"/>
  <c r="V18" i="4"/>
  <c r="O18" i="4"/>
  <c r="I18" i="4"/>
  <c r="BB17" i="4"/>
  <c r="AU17" i="4"/>
  <c r="AN17" i="4"/>
  <c r="AF17" i="4"/>
  <c r="Z17" i="4"/>
  <c r="S17" i="4"/>
  <c r="K17" i="4"/>
  <c r="D17" i="4"/>
  <c r="N17" i="4"/>
  <c r="V17" i="4"/>
  <c r="AE17" i="4"/>
  <c r="AP17" i="4"/>
  <c r="AY17" i="4"/>
  <c r="F18" i="4"/>
  <c r="Q18" i="4"/>
  <c r="Z18" i="4"/>
  <c r="AI18" i="4"/>
  <c r="AT18" i="4"/>
  <c r="BB18" i="4"/>
  <c r="K27" i="4"/>
  <c r="S27" i="4"/>
  <c r="AB27" i="4"/>
  <c r="AM27" i="4"/>
  <c r="AV27" i="4"/>
  <c r="BD27" i="4"/>
  <c r="N28" i="4"/>
  <c r="W28" i="4"/>
  <c r="AG28" i="4"/>
  <c r="AQ28" i="4"/>
  <c r="G2" i="1"/>
  <c r="K2" i="1"/>
  <c r="O2" i="1"/>
  <c r="F4" i="1"/>
  <c r="J4" i="1"/>
  <c r="N4" i="1"/>
  <c r="R4" i="1"/>
  <c r="D2" i="2"/>
  <c r="H2" i="2"/>
  <c r="N2" i="2"/>
  <c r="S2" i="2"/>
  <c r="D3" i="2"/>
  <c r="I3" i="2"/>
  <c r="N3" i="2"/>
  <c r="S3" i="2"/>
  <c r="C4" i="2"/>
  <c r="I4" i="2"/>
  <c r="N4" i="2"/>
  <c r="T4" i="2"/>
  <c r="D6" i="2"/>
  <c r="H6" i="2"/>
  <c r="N6" i="2"/>
  <c r="S6" i="2"/>
  <c r="D7" i="2"/>
  <c r="I7" i="2"/>
  <c r="N7" i="2"/>
  <c r="S7" i="2"/>
  <c r="C8" i="2"/>
  <c r="I8" i="2"/>
  <c r="N8" i="2"/>
  <c r="T8" i="2"/>
  <c r="D10" i="2"/>
  <c r="H10" i="2"/>
  <c r="N10" i="2"/>
  <c r="S10" i="2"/>
  <c r="D11" i="2"/>
  <c r="I11" i="2"/>
  <c r="N11" i="2"/>
  <c r="S11" i="2"/>
  <c r="C12" i="2"/>
  <c r="I12" i="2"/>
  <c r="N12" i="2"/>
  <c r="T12" i="2"/>
  <c r="D14" i="2"/>
  <c r="H14" i="2"/>
  <c r="N14" i="2"/>
  <c r="S14" i="2"/>
  <c r="D15" i="2"/>
  <c r="I15" i="2"/>
  <c r="N15" i="2"/>
  <c r="S15" i="2"/>
  <c r="C16" i="2"/>
  <c r="I16" i="2"/>
  <c r="N16" i="2"/>
  <c r="T16" i="2"/>
  <c r="BD3" i="3"/>
  <c r="AZ3" i="3"/>
  <c r="AV3" i="3"/>
  <c r="AR3" i="3"/>
  <c r="AN3" i="3"/>
  <c r="AJ3" i="3"/>
  <c r="G3" i="3"/>
  <c r="T3" i="3"/>
  <c r="AF3" i="3"/>
  <c r="AB3" i="3"/>
  <c r="S3" i="3"/>
  <c r="D3" i="3"/>
  <c r="AA3" i="3"/>
  <c r="K3" i="3"/>
  <c r="BA2" i="3"/>
  <c r="AW2" i="3"/>
  <c r="AS2" i="3"/>
  <c r="AO2" i="3"/>
  <c r="AK2" i="3"/>
  <c r="I2" i="3"/>
  <c r="Y2" i="3"/>
  <c r="M2" i="3"/>
  <c r="F2" i="3"/>
  <c r="V2" i="3"/>
  <c r="H2" i="3"/>
  <c r="AC2" i="3"/>
  <c r="L2" i="3"/>
  <c r="AA2" i="3"/>
  <c r="J2" i="3"/>
  <c r="Z2" i="3"/>
  <c r="AF2" i="3"/>
  <c r="AD2" i="3"/>
  <c r="AI2" i="3"/>
  <c r="AN2" i="3"/>
  <c r="AT2" i="3"/>
  <c r="AY2" i="3"/>
  <c r="BD2" i="3"/>
  <c r="AC3" i="3"/>
  <c r="J3" i="3"/>
  <c r="Z3" i="3"/>
  <c r="M3" i="3"/>
  <c r="AD3" i="3"/>
  <c r="AI3" i="3"/>
  <c r="AO3" i="3"/>
  <c r="AT3" i="3"/>
  <c r="AY3" i="3"/>
  <c r="U7" i="3"/>
  <c r="D7" i="3"/>
  <c r="D84" i="3" s="1"/>
  <c r="W7" i="3"/>
  <c r="AF7" i="3"/>
  <c r="E7" i="3"/>
  <c r="AL7" i="3"/>
  <c r="AT7" i="3"/>
  <c r="AZ7" i="3"/>
  <c r="Q8" i="3"/>
  <c r="J8" i="3"/>
  <c r="F8" i="3"/>
  <c r="R8" i="3"/>
  <c r="AI8" i="3"/>
  <c r="AP8" i="3"/>
  <c r="AW8" i="3"/>
  <c r="AA12" i="3"/>
  <c r="N12" i="3"/>
  <c r="X12" i="3"/>
  <c r="AD12" i="3"/>
  <c r="AJ12" i="3"/>
  <c r="AR12" i="3"/>
  <c r="AY12" i="3"/>
  <c r="L13" i="3"/>
  <c r="H13" i="3"/>
  <c r="Z13" i="3"/>
  <c r="O13" i="3"/>
  <c r="AH13" i="3"/>
  <c r="AO13" i="3"/>
  <c r="AU13" i="3"/>
  <c r="BC13" i="3"/>
  <c r="AA27" i="3"/>
  <c r="N27" i="3"/>
  <c r="P27" i="3"/>
  <c r="AD27" i="3"/>
  <c r="AJ27" i="3"/>
  <c r="AR27" i="3"/>
  <c r="BC27" i="3"/>
  <c r="AG28" i="3"/>
  <c r="Z28" i="3"/>
  <c r="AD28" i="3"/>
  <c r="AM28" i="3"/>
  <c r="AV28" i="3"/>
  <c r="AC32" i="3"/>
  <c r="Z32" i="3"/>
  <c r="Y32" i="3"/>
  <c r="AK32" i="3"/>
  <c r="AU32" i="3"/>
  <c r="K33" i="3"/>
  <c r="J33" i="3"/>
  <c r="P33" i="3"/>
  <c r="G33" i="3"/>
  <c r="AP33" i="3"/>
  <c r="AY33" i="3"/>
  <c r="K42" i="3"/>
  <c r="N42" i="3"/>
  <c r="AF42" i="3"/>
  <c r="G42" i="3"/>
  <c r="AQ42" i="3"/>
  <c r="AZ42" i="3"/>
  <c r="AA43" i="3"/>
  <c r="Z43" i="3"/>
  <c r="R43" i="3"/>
  <c r="AJ43" i="3"/>
  <c r="AU43" i="3"/>
  <c r="BD43" i="3"/>
  <c r="AC52" i="3"/>
  <c r="Z52" i="3"/>
  <c r="Y52" i="3"/>
  <c r="AK52" i="3"/>
  <c r="AU52" i="3"/>
  <c r="K53" i="3"/>
  <c r="J53" i="3"/>
  <c r="P53" i="3"/>
  <c r="G53" i="3"/>
  <c r="AP53" i="3"/>
  <c r="AY53" i="3"/>
  <c r="K62" i="3"/>
  <c r="N62" i="3"/>
  <c r="AF62" i="3"/>
  <c r="G62" i="3"/>
  <c r="AQ62" i="3"/>
  <c r="AZ62" i="3"/>
  <c r="AA63" i="3"/>
  <c r="Z63" i="3"/>
  <c r="R63" i="3"/>
  <c r="AJ63" i="3"/>
  <c r="AU63" i="3"/>
  <c r="BD63" i="3"/>
  <c r="AC72" i="3"/>
  <c r="Z72" i="3"/>
  <c r="Y72" i="3"/>
  <c r="AK72" i="3"/>
  <c r="AU72" i="3"/>
  <c r="K73" i="3"/>
  <c r="J73" i="3"/>
  <c r="P73" i="3"/>
  <c r="G73" i="3"/>
  <c r="AP73" i="3"/>
  <c r="AY73" i="3"/>
  <c r="BD3" i="4"/>
  <c r="AZ3" i="4"/>
  <c r="AV3" i="4"/>
  <c r="AR3" i="4"/>
  <c r="AN3" i="4"/>
  <c r="AJ3" i="4"/>
  <c r="AF3" i="4"/>
  <c r="AB3" i="4"/>
  <c r="X3" i="4"/>
  <c r="T3" i="4"/>
  <c r="P3" i="4"/>
  <c r="L3" i="4"/>
  <c r="H3" i="4"/>
  <c r="D3" i="4"/>
  <c r="BA2" i="4"/>
  <c r="AW2" i="4"/>
  <c r="AS2" i="4"/>
  <c r="AO2" i="4"/>
  <c r="AK2" i="4"/>
  <c r="AG2" i="4"/>
  <c r="AC2" i="4"/>
  <c r="Y2" i="4"/>
  <c r="U2" i="4"/>
  <c r="Q2" i="4"/>
  <c r="M2" i="4"/>
  <c r="I2" i="4"/>
  <c r="E2" i="4"/>
  <c r="BB3" i="4"/>
  <c r="AW3" i="4"/>
  <c r="AQ3" i="4"/>
  <c r="AL3" i="4"/>
  <c r="AG3" i="4"/>
  <c r="AA3" i="4"/>
  <c r="V3" i="4"/>
  <c r="Q3" i="4"/>
  <c r="K3" i="4"/>
  <c r="F3" i="4"/>
  <c r="BB2" i="4"/>
  <c r="AV2" i="4"/>
  <c r="AQ2" i="4"/>
  <c r="AL2" i="4"/>
  <c r="AF2" i="4"/>
  <c r="AA2" i="4"/>
  <c r="V2" i="4"/>
  <c r="P2" i="4"/>
  <c r="K2" i="4"/>
  <c r="F2" i="4"/>
  <c r="AY3" i="4"/>
  <c r="AS3" i="4"/>
  <c r="AK3" i="4"/>
  <c r="AD3" i="4"/>
  <c r="W3" i="4"/>
  <c r="O3" i="4"/>
  <c r="I3" i="4"/>
  <c r="BC2" i="4"/>
  <c r="AU2" i="4"/>
  <c r="AN2" i="4"/>
  <c r="AH2" i="4"/>
  <c r="Z2" i="4"/>
  <c r="S2" i="4"/>
  <c r="L2" i="4"/>
  <c r="D2" i="4"/>
  <c r="N2" i="4"/>
  <c r="W2" i="4"/>
  <c r="AE2" i="4"/>
  <c r="AP2" i="4"/>
  <c r="AY2" i="4"/>
  <c r="G3" i="4"/>
  <c r="R3" i="4"/>
  <c r="Z3" i="4"/>
  <c r="AI3" i="4"/>
  <c r="AT3" i="4"/>
  <c r="BC3" i="4"/>
  <c r="BD28" i="4"/>
  <c r="AZ28" i="4"/>
  <c r="AV28" i="4"/>
  <c r="AR28" i="4"/>
  <c r="AN28" i="4"/>
  <c r="AJ28" i="4"/>
  <c r="AF28" i="4"/>
  <c r="AB28" i="4"/>
  <c r="X28" i="4"/>
  <c r="T28" i="4"/>
  <c r="P28" i="4"/>
  <c r="L28" i="4"/>
  <c r="H28" i="4"/>
  <c r="D28" i="4"/>
  <c r="BA27" i="4"/>
  <c r="AW27" i="4"/>
  <c r="AS27" i="4"/>
  <c r="AO27" i="4"/>
  <c r="AK27" i="4"/>
  <c r="AG27" i="4"/>
  <c r="AC27" i="4"/>
  <c r="Y27" i="4"/>
  <c r="U27" i="4"/>
  <c r="Q27" i="4"/>
  <c r="M27" i="4"/>
  <c r="I27" i="4"/>
  <c r="E27" i="4"/>
  <c r="BA28" i="4"/>
  <c r="AU28" i="4"/>
  <c r="AP28" i="4"/>
  <c r="AK28" i="4"/>
  <c r="AE28" i="4"/>
  <c r="Z28" i="4"/>
  <c r="U28" i="4"/>
  <c r="O28" i="4"/>
  <c r="J28" i="4"/>
  <c r="E28" i="4"/>
  <c r="AZ27" i="4"/>
  <c r="AU27" i="4"/>
  <c r="AP27" i="4"/>
  <c r="AJ27" i="4"/>
  <c r="AE27" i="4"/>
  <c r="Z27" i="4"/>
  <c r="T27" i="4"/>
  <c r="O27" i="4"/>
  <c r="J27" i="4"/>
  <c r="D27" i="4"/>
  <c r="BC28" i="4"/>
  <c r="AW28" i="4"/>
  <c r="AO28" i="4"/>
  <c r="AH28" i="4"/>
  <c r="AA28" i="4"/>
  <c r="S28" i="4"/>
  <c r="M28" i="4"/>
  <c r="F28" i="4"/>
  <c r="AY27" i="4"/>
  <c r="AR27" i="4"/>
  <c r="AL27" i="4"/>
  <c r="AD27" i="4"/>
  <c r="W27" i="4"/>
  <c r="P27" i="4"/>
  <c r="H27" i="4"/>
  <c r="L27" i="4"/>
  <c r="V27" i="4"/>
  <c r="AF27" i="4"/>
  <c r="AN27" i="4"/>
  <c r="AX27" i="4"/>
  <c r="G28" i="4"/>
  <c r="Q28" i="4"/>
  <c r="Y28" i="4"/>
  <c r="AI28" i="4"/>
  <c r="AS28" i="4"/>
  <c r="BB28" i="4"/>
  <c r="J37" i="4"/>
  <c r="U37" i="4"/>
  <c r="AD37" i="4"/>
  <c r="AL37" i="4"/>
  <c r="AW37" i="4"/>
  <c r="E38" i="4"/>
  <c r="N38" i="4"/>
  <c r="Y38" i="4"/>
  <c r="AG38" i="4"/>
  <c r="AP38" i="4"/>
  <c r="BC38" i="4"/>
  <c r="AY38" i="4"/>
  <c r="AU38" i="4"/>
  <c r="AQ38" i="4"/>
  <c r="AM38" i="4"/>
  <c r="AI38" i="4"/>
  <c r="AE38" i="4"/>
  <c r="AA38" i="4"/>
  <c r="W38" i="4"/>
  <c r="S38" i="4"/>
  <c r="O38" i="4"/>
  <c r="K38" i="4"/>
  <c r="G38" i="4"/>
  <c r="BD37" i="4"/>
  <c r="AZ37" i="4"/>
  <c r="AV37" i="4"/>
  <c r="AR37" i="4"/>
  <c r="AN37" i="4"/>
  <c r="AJ37" i="4"/>
  <c r="AF37" i="4"/>
  <c r="AB37" i="4"/>
  <c r="X37" i="4"/>
  <c r="T37" i="4"/>
  <c r="P37" i="4"/>
  <c r="L37" i="4"/>
  <c r="H37" i="4"/>
  <c r="D37" i="4"/>
  <c r="BD38" i="4"/>
  <c r="AX38" i="4"/>
  <c r="AS38" i="4"/>
  <c r="AN38" i="4"/>
  <c r="AH38" i="4"/>
  <c r="AC38" i="4"/>
  <c r="X38" i="4"/>
  <c r="R38" i="4"/>
  <c r="M38" i="4"/>
  <c r="H38" i="4"/>
  <c r="BC37" i="4"/>
  <c r="AX37" i="4"/>
  <c r="AS37" i="4"/>
  <c r="AM37" i="4"/>
  <c r="AH37" i="4"/>
  <c r="AC37" i="4"/>
  <c r="W37" i="4"/>
  <c r="R37" i="4"/>
  <c r="M37" i="4"/>
  <c r="G37" i="4"/>
  <c r="AZ38" i="4"/>
  <c r="AR38" i="4"/>
  <c r="AK38" i="4"/>
  <c r="AD38" i="4"/>
  <c r="V38" i="4"/>
  <c r="P38" i="4"/>
  <c r="I38" i="4"/>
  <c r="BB37" i="4"/>
  <c r="AU37" i="4"/>
  <c r="AO37" i="4"/>
  <c r="AG37" i="4"/>
  <c r="Z37" i="4"/>
  <c r="S37" i="4"/>
  <c r="K37" i="4"/>
  <c r="E37" i="4"/>
  <c r="N37" i="4"/>
  <c r="V37" i="4"/>
  <c r="AE37" i="4"/>
  <c r="AP37" i="4"/>
  <c r="AY37" i="4"/>
  <c r="F38" i="4"/>
  <c r="Q38" i="4"/>
  <c r="Z38" i="4"/>
  <c r="AJ38" i="4"/>
  <c r="AT38" i="4"/>
  <c r="BB38" i="4"/>
  <c r="BD23" i="3"/>
  <c r="AZ23" i="3"/>
  <c r="AV23" i="3"/>
  <c r="AR23" i="3"/>
  <c r="AN23" i="3"/>
  <c r="AJ23" i="3"/>
  <c r="G23" i="3"/>
  <c r="T23" i="3"/>
  <c r="AF23" i="3"/>
  <c r="AB23" i="3"/>
  <c r="S23" i="3"/>
  <c r="D23" i="3"/>
  <c r="AA23" i="3"/>
  <c r="K23" i="3"/>
  <c r="BA22" i="3"/>
  <c r="AW22" i="3"/>
  <c r="AS22" i="3"/>
  <c r="AO22" i="3"/>
  <c r="AK22" i="3"/>
  <c r="I22" i="3"/>
  <c r="Y22" i="3"/>
  <c r="M22" i="3"/>
  <c r="F22" i="3"/>
  <c r="F84" i="3" s="1"/>
  <c r="V22" i="3"/>
  <c r="H22" i="3"/>
  <c r="AC22" i="3"/>
  <c r="L22" i="3"/>
  <c r="L84" i="3" s="1"/>
  <c r="AA22" i="3"/>
  <c r="J22" i="3"/>
  <c r="Z22" i="3"/>
  <c r="AF22" i="3"/>
  <c r="AD22" i="3"/>
  <c r="AI22" i="3"/>
  <c r="AN22" i="3"/>
  <c r="AT22" i="3"/>
  <c r="AY22" i="3"/>
  <c r="BD22" i="3"/>
  <c r="AC23" i="3"/>
  <c r="J23" i="3"/>
  <c r="Z23" i="3"/>
  <c r="M23" i="3"/>
  <c r="AD23" i="3"/>
  <c r="AI23" i="3"/>
  <c r="AO23" i="3"/>
  <c r="AT23" i="3"/>
  <c r="AY23" i="3"/>
  <c r="BA38" i="3"/>
  <c r="AW38" i="3"/>
  <c r="AS38" i="3"/>
  <c r="AO38" i="3"/>
  <c r="AK38" i="3"/>
  <c r="I38" i="3"/>
  <c r="Y38" i="3"/>
  <c r="M38" i="3"/>
  <c r="F38" i="3"/>
  <c r="V38" i="3"/>
  <c r="H38" i="3"/>
  <c r="AC38" i="3"/>
  <c r="L38" i="3"/>
  <c r="BB37" i="3"/>
  <c r="AX37" i="3"/>
  <c r="AT37" i="3"/>
  <c r="AP37" i="3"/>
  <c r="AL37" i="3"/>
  <c r="AH37" i="3"/>
  <c r="AD37" i="3"/>
  <c r="O37" i="3"/>
  <c r="P37" i="3"/>
  <c r="W37" i="3"/>
  <c r="J37" i="3"/>
  <c r="AE37" i="3"/>
  <c r="Q37" i="3"/>
  <c r="AZ38" i="3"/>
  <c r="AU38" i="3"/>
  <c r="AP38" i="3"/>
  <c r="AJ38" i="3"/>
  <c r="E38" i="3"/>
  <c r="O38" i="3"/>
  <c r="AB38" i="3"/>
  <c r="N38" i="3"/>
  <c r="AE38" i="3"/>
  <c r="K38" i="3"/>
  <c r="AZ37" i="3"/>
  <c r="AU37" i="3"/>
  <c r="AO37" i="3"/>
  <c r="AJ37" i="3"/>
  <c r="E37" i="3"/>
  <c r="M37" i="3"/>
  <c r="AB37" i="3"/>
  <c r="N37" i="3"/>
  <c r="AC37" i="3"/>
  <c r="K37" i="3"/>
  <c r="AG37" i="3"/>
  <c r="V37" i="3"/>
  <c r="AF37" i="3"/>
  <c r="G37" i="3"/>
  <c r="AM37" i="3"/>
  <c r="AS37" i="3"/>
  <c r="BA37" i="3"/>
  <c r="U38" i="3"/>
  <c r="J38" i="3"/>
  <c r="P38" i="3"/>
  <c r="T38" i="3"/>
  <c r="AI38" i="3"/>
  <c r="AQ38" i="3"/>
  <c r="AX38" i="3"/>
  <c r="BD38" i="3"/>
  <c r="BA48" i="3"/>
  <c r="AW48" i="3"/>
  <c r="AS48" i="3"/>
  <c r="AO48" i="3"/>
  <c r="AK48" i="3"/>
  <c r="I48" i="3"/>
  <c r="Y48" i="3"/>
  <c r="M48" i="3"/>
  <c r="F48" i="3"/>
  <c r="V48" i="3"/>
  <c r="H48" i="3"/>
  <c r="AC48" i="3"/>
  <c r="L48" i="3"/>
  <c r="BB47" i="3"/>
  <c r="AX47" i="3"/>
  <c r="AT47" i="3"/>
  <c r="AP47" i="3"/>
  <c r="AL47" i="3"/>
  <c r="AH47" i="3"/>
  <c r="AD47" i="3"/>
  <c r="O47" i="3"/>
  <c r="P47" i="3"/>
  <c r="W47" i="3"/>
  <c r="J47" i="3"/>
  <c r="AE47" i="3"/>
  <c r="Q47" i="3"/>
  <c r="AZ48" i="3"/>
  <c r="AU48" i="3"/>
  <c r="AP48" i="3"/>
  <c r="AJ48" i="3"/>
  <c r="E48" i="3"/>
  <c r="O48" i="3"/>
  <c r="AB48" i="3"/>
  <c r="N48" i="3"/>
  <c r="AE48" i="3"/>
  <c r="K48" i="3"/>
  <c r="AZ47" i="3"/>
  <c r="AU47" i="3"/>
  <c r="AO47" i="3"/>
  <c r="AJ47" i="3"/>
  <c r="E47" i="3"/>
  <c r="M47" i="3"/>
  <c r="AB47" i="3"/>
  <c r="N47" i="3"/>
  <c r="AC47" i="3"/>
  <c r="K47" i="3"/>
  <c r="AG47" i="3"/>
  <c r="V47" i="3"/>
  <c r="AF47" i="3"/>
  <c r="G47" i="3"/>
  <c r="AM47" i="3"/>
  <c r="AS47" i="3"/>
  <c r="BA47" i="3"/>
  <c r="U48" i="3"/>
  <c r="J48" i="3"/>
  <c r="P48" i="3"/>
  <c r="T48" i="3"/>
  <c r="AI48" i="3"/>
  <c r="AQ48" i="3"/>
  <c r="AX48" i="3"/>
  <c r="BD48" i="3"/>
  <c r="BA58" i="3"/>
  <c r="AW58" i="3"/>
  <c r="AS58" i="3"/>
  <c r="AO58" i="3"/>
  <c r="AK58" i="3"/>
  <c r="I58" i="3"/>
  <c r="Y58" i="3"/>
  <c r="M58" i="3"/>
  <c r="F58" i="3"/>
  <c r="V58" i="3"/>
  <c r="H58" i="3"/>
  <c r="AC58" i="3"/>
  <c r="L58" i="3"/>
  <c r="BB57" i="3"/>
  <c r="AX57" i="3"/>
  <c r="AT57" i="3"/>
  <c r="AP57" i="3"/>
  <c r="AL57" i="3"/>
  <c r="AH57" i="3"/>
  <c r="AD57" i="3"/>
  <c r="O57" i="3"/>
  <c r="P57" i="3"/>
  <c r="W57" i="3"/>
  <c r="J57" i="3"/>
  <c r="AE57" i="3"/>
  <c r="Q57" i="3"/>
  <c r="AZ58" i="3"/>
  <c r="AU58" i="3"/>
  <c r="AP58" i="3"/>
  <c r="AJ58" i="3"/>
  <c r="E58" i="3"/>
  <c r="O58" i="3"/>
  <c r="AB58" i="3"/>
  <c r="N58" i="3"/>
  <c r="AE58" i="3"/>
  <c r="K58" i="3"/>
  <c r="AZ57" i="3"/>
  <c r="AU57" i="3"/>
  <c r="AO57" i="3"/>
  <c r="AJ57" i="3"/>
  <c r="E57" i="3"/>
  <c r="M57" i="3"/>
  <c r="AB57" i="3"/>
  <c r="N57" i="3"/>
  <c r="AC57" i="3"/>
  <c r="K57" i="3"/>
  <c r="AG57" i="3"/>
  <c r="V57" i="3"/>
  <c r="AF57" i="3"/>
  <c r="G57" i="3"/>
  <c r="AM57" i="3"/>
  <c r="AS57" i="3"/>
  <c r="BA57" i="3"/>
  <c r="U58" i="3"/>
  <c r="J58" i="3"/>
  <c r="P58" i="3"/>
  <c r="T58" i="3"/>
  <c r="AI58" i="3"/>
  <c r="AQ58" i="3"/>
  <c r="AX58" i="3"/>
  <c r="BD58" i="3"/>
  <c r="BA68" i="3"/>
  <c r="AW68" i="3"/>
  <c r="AS68" i="3"/>
  <c r="AO68" i="3"/>
  <c r="AK68" i="3"/>
  <c r="I68" i="3"/>
  <c r="Y68" i="3"/>
  <c r="M68" i="3"/>
  <c r="F68" i="3"/>
  <c r="V68" i="3"/>
  <c r="H68" i="3"/>
  <c r="AC68" i="3"/>
  <c r="L68" i="3"/>
  <c r="BB67" i="3"/>
  <c r="AX67" i="3"/>
  <c r="AT67" i="3"/>
  <c r="AP67" i="3"/>
  <c r="AL67" i="3"/>
  <c r="AH67" i="3"/>
  <c r="AD67" i="3"/>
  <c r="O67" i="3"/>
  <c r="P67" i="3"/>
  <c r="W67" i="3"/>
  <c r="J67" i="3"/>
  <c r="AE67" i="3"/>
  <c r="Q67" i="3"/>
  <c r="AZ68" i="3"/>
  <c r="AU68" i="3"/>
  <c r="AP68" i="3"/>
  <c r="AJ68" i="3"/>
  <c r="E68" i="3"/>
  <c r="O68" i="3"/>
  <c r="AB68" i="3"/>
  <c r="N68" i="3"/>
  <c r="AE68" i="3"/>
  <c r="K68" i="3"/>
  <c r="AZ67" i="3"/>
  <c r="AU67" i="3"/>
  <c r="AO67" i="3"/>
  <c r="AJ67" i="3"/>
  <c r="E67" i="3"/>
  <c r="M67" i="3"/>
  <c r="AB67" i="3"/>
  <c r="N67" i="3"/>
  <c r="AC67" i="3"/>
  <c r="K67" i="3"/>
  <c r="AG67" i="3"/>
  <c r="V67" i="3"/>
  <c r="AF67" i="3"/>
  <c r="G67" i="3"/>
  <c r="AM67" i="3"/>
  <c r="AS67" i="3"/>
  <c r="BA67" i="3"/>
  <c r="U68" i="3"/>
  <c r="J68" i="3"/>
  <c r="P68" i="3"/>
  <c r="T68" i="3"/>
  <c r="AI68" i="3"/>
  <c r="AQ68" i="3"/>
  <c r="AX68" i="3"/>
  <c r="BD68" i="3"/>
  <c r="BA78" i="3"/>
  <c r="AW78" i="3"/>
  <c r="AS78" i="3"/>
  <c r="AO78" i="3"/>
  <c r="AK78" i="3"/>
  <c r="I78" i="3"/>
  <c r="Y78" i="3"/>
  <c r="M78" i="3"/>
  <c r="F78" i="3"/>
  <c r="V78" i="3"/>
  <c r="H78" i="3"/>
  <c r="AC78" i="3"/>
  <c r="L78" i="3"/>
  <c r="BB77" i="3"/>
  <c r="AX77" i="3"/>
  <c r="AT77" i="3"/>
  <c r="AP77" i="3"/>
  <c r="AL77" i="3"/>
  <c r="AH77" i="3"/>
  <c r="AD77" i="3"/>
  <c r="O77" i="3"/>
  <c r="P77" i="3"/>
  <c r="W77" i="3"/>
  <c r="J77" i="3"/>
  <c r="AE77" i="3"/>
  <c r="Q77" i="3"/>
  <c r="AZ78" i="3"/>
  <c r="AU78" i="3"/>
  <c r="AP78" i="3"/>
  <c r="AJ78" i="3"/>
  <c r="E78" i="3"/>
  <c r="O78" i="3"/>
  <c r="AB78" i="3"/>
  <c r="N78" i="3"/>
  <c r="AE78" i="3"/>
  <c r="K78" i="3"/>
  <c r="AZ77" i="3"/>
  <c r="AU77" i="3"/>
  <c r="AO77" i="3"/>
  <c r="AJ77" i="3"/>
  <c r="E77" i="3"/>
  <c r="M77" i="3"/>
  <c r="AB77" i="3"/>
  <c r="N77" i="3"/>
  <c r="AC77" i="3"/>
  <c r="K77" i="3"/>
  <c r="AG77" i="3"/>
  <c r="V77" i="3"/>
  <c r="AF77" i="3"/>
  <c r="G77" i="3"/>
  <c r="AM77" i="3"/>
  <c r="AS77" i="3"/>
  <c r="BA77" i="3"/>
  <c r="U78" i="3"/>
  <c r="J78" i="3"/>
  <c r="P78" i="3"/>
  <c r="T78" i="3"/>
  <c r="AI78" i="3"/>
  <c r="AQ78" i="3"/>
  <c r="AX78" i="3"/>
  <c r="BD78" i="3"/>
  <c r="BD8" i="4"/>
  <c r="AZ8" i="4"/>
  <c r="AV8" i="4"/>
  <c r="AR8" i="4"/>
  <c r="AN8" i="4"/>
  <c r="AJ8" i="4"/>
  <c r="AF8" i="4"/>
  <c r="AB8" i="4"/>
  <c r="X8" i="4"/>
  <c r="T8" i="4"/>
  <c r="P8" i="4"/>
  <c r="L8" i="4"/>
  <c r="H8" i="4"/>
  <c r="D8" i="4"/>
  <c r="BA7" i="4"/>
  <c r="AW7" i="4"/>
  <c r="AS7" i="4"/>
  <c r="AO7" i="4"/>
  <c r="AK7" i="4"/>
  <c r="AG7" i="4"/>
  <c r="AC7" i="4"/>
  <c r="Y7" i="4"/>
  <c r="U7" i="4"/>
  <c r="Q7" i="4"/>
  <c r="M7" i="4"/>
  <c r="I7" i="4"/>
  <c r="E7" i="4"/>
  <c r="BA8" i="4"/>
  <c r="AU8" i="4"/>
  <c r="AP8" i="4"/>
  <c r="AK8" i="4"/>
  <c r="AE8" i="4"/>
  <c r="Z8" i="4"/>
  <c r="U8" i="4"/>
  <c r="O8" i="4"/>
  <c r="J8" i="4"/>
  <c r="E8" i="4"/>
  <c r="AZ7" i="4"/>
  <c r="AU7" i="4"/>
  <c r="AP7" i="4"/>
  <c r="AJ7" i="4"/>
  <c r="AE7" i="4"/>
  <c r="Z7" i="4"/>
  <c r="T7" i="4"/>
  <c r="O7" i="4"/>
  <c r="J7" i="4"/>
  <c r="D7" i="4"/>
  <c r="K7" i="4"/>
  <c r="R7" i="4"/>
  <c r="X7" i="4"/>
  <c r="AF7" i="4"/>
  <c r="AM7" i="4"/>
  <c r="AT7" i="4"/>
  <c r="BB7" i="4"/>
  <c r="G8" i="4"/>
  <c r="N8" i="4"/>
  <c r="V8" i="4"/>
  <c r="AC8" i="4"/>
  <c r="AI8" i="4"/>
  <c r="AQ8" i="4"/>
  <c r="AX8" i="4"/>
  <c r="BD23" i="4"/>
  <c r="AZ23" i="4"/>
  <c r="AV23" i="4"/>
  <c r="AR23" i="4"/>
  <c r="AN23" i="4"/>
  <c r="AJ23" i="4"/>
  <c r="AF23" i="4"/>
  <c r="AB23" i="4"/>
  <c r="X23" i="4"/>
  <c r="T23" i="4"/>
  <c r="P23" i="4"/>
  <c r="L23" i="4"/>
  <c r="H23" i="4"/>
  <c r="D23" i="4"/>
  <c r="BA22" i="4"/>
  <c r="AW22" i="4"/>
  <c r="AS22" i="4"/>
  <c r="AO22" i="4"/>
  <c r="AK22" i="4"/>
  <c r="AG22" i="4"/>
  <c r="AC22" i="4"/>
  <c r="Y22" i="4"/>
  <c r="U22" i="4"/>
  <c r="Q22" i="4"/>
  <c r="M22" i="4"/>
  <c r="I22" i="4"/>
  <c r="E22" i="4"/>
  <c r="BB23" i="4"/>
  <c r="AW23" i="4"/>
  <c r="AQ23" i="4"/>
  <c r="AL23" i="4"/>
  <c r="AG23" i="4"/>
  <c r="AA23" i="4"/>
  <c r="V23" i="4"/>
  <c r="Q23" i="4"/>
  <c r="K23" i="4"/>
  <c r="F23" i="4"/>
  <c r="BB22" i="4"/>
  <c r="AV22" i="4"/>
  <c r="AQ22" i="4"/>
  <c r="AL22" i="4"/>
  <c r="AF22" i="4"/>
  <c r="AA22" i="4"/>
  <c r="V22" i="4"/>
  <c r="P22" i="4"/>
  <c r="K22" i="4"/>
  <c r="F22" i="4"/>
  <c r="J22" i="4"/>
  <c r="R22" i="4"/>
  <c r="X22" i="4"/>
  <c r="AE22" i="4"/>
  <c r="AM22" i="4"/>
  <c r="AT22" i="4"/>
  <c r="AZ22" i="4"/>
  <c r="G23" i="4"/>
  <c r="N23" i="4"/>
  <c r="U23" i="4"/>
  <c r="AC23" i="4"/>
  <c r="AI23" i="4"/>
  <c r="AP23" i="4"/>
  <c r="AX23" i="4"/>
  <c r="F37" i="4"/>
  <c r="O37" i="4"/>
  <c r="Y37" i="4"/>
  <c r="AI37" i="4"/>
  <c r="AQ37" i="4"/>
  <c r="BA37" i="4"/>
  <c r="J38" i="4"/>
  <c r="T38" i="4"/>
  <c r="AB38" i="4"/>
  <c r="AL38" i="4"/>
  <c r="AV38" i="4"/>
  <c r="BC48" i="4"/>
  <c r="AY48" i="4"/>
  <c r="AU48" i="4"/>
  <c r="AQ48" i="4"/>
  <c r="AM48" i="4"/>
  <c r="AI48" i="4"/>
  <c r="AE48" i="4"/>
  <c r="AA48" i="4"/>
  <c r="W48" i="4"/>
  <c r="S48" i="4"/>
  <c r="O48" i="4"/>
  <c r="K48" i="4"/>
  <c r="G48" i="4"/>
  <c r="BD47" i="4"/>
  <c r="AZ47" i="4"/>
  <c r="AV47" i="4"/>
  <c r="AR47" i="4"/>
  <c r="AN47" i="4"/>
  <c r="AJ47" i="4"/>
  <c r="AF47" i="4"/>
  <c r="AB47" i="4"/>
  <c r="X47" i="4"/>
  <c r="T47" i="4"/>
  <c r="P47" i="4"/>
  <c r="L47" i="4"/>
  <c r="H47" i="4"/>
  <c r="D47" i="4"/>
  <c r="BA48" i="4"/>
  <c r="AV48" i="4"/>
  <c r="AP48" i="4"/>
  <c r="AK48" i="4"/>
  <c r="AF48" i="4"/>
  <c r="Z48" i="4"/>
  <c r="U48" i="4"/>
  <c r="P48" i="4"/>
  <c r="J48" i="4"/>
  <c r="E48" i="4"/>
  <c r="BA47" i="4"/>
  <c r="AU47" i="4"/>
  <c r="AP47" i="4"/>
  <c r="AK47" i="4"/>
  <c r="AE47" i="4"/>
  <c r="Z47" i="4"/>
  <c r="U47" i="4"/>
  <c r="O47" i="4"/>
  <c r="J47" i="4"/>
  <c r="E47" i="4"/>
  <c r="BD48" i="4"/>
  <c r="AW48" i="4"/>
  <c r="AO48" i="4"/>
  <c r="AH48" i="4"/>
  <c r="AB48" i="4"/>
  <c r="T48" i="4"/>
  <c r="M48" i="4"/>
  <c r="F48" i="4"/>
  <c r="AY47" i="4"/>
  <c r="AS47" i="4"/>
  <c r="AL47" i="4"/>
  <c r="AD47" i="4"/>
  <c r="W47" i="4"/>
  <c r="Q47" i="4"/>
  <c r="I47" i="4"/>
  <c r="M47" i="4"/>
  <c r="V47" i="4"/>
  <c r="AG47" i="4"/>
  <c r="AO47" i="4"/>
  <c r="AX47" i="4"/>
  <c r="H48" i="4"/>
  <c r="Q48" i="4"/>
  <c r="Y48" i="4"/>
  <c r="AJ48" i="4"/>
  <c r="AS48" i="4"/>
  <c r="BB48" i="4"/>
  <c r="A73" i="5"/>
  <c r="A69" i="5"/>
  <c r="A61" i="6"/>
  <c r="A57" i="6"/>
  <c r="A60" i="6" s="1"/>
  <c r="A73" i="6"/>
  <c r="A69" i="6"/>
  <c r="A72" i="6" s="1"/>
  <c r="F5" i="2"/>
  <c r="J5" i="2"/>
  <c r="N5" i="2"/>
  <c r="R5" i="2"/>
  <c r="F9" i="2"/>
  <c r="J9" i="2"/>
  <c r="N9" i="2"/>
  <c r="R9" i="2"/>
  <c r="F13" i="2"/>
  <c r="J13" i="2"/>
  <c r="N13" i="2"/>
  <c r="R13" i="2"/>
  <c r="F17" i="2"/>
  <c r="J17" i="2"/>
  <c r="N17" i="2"/>
  <c r="R17" i="2"/>
  <c r="BD13" i="4"/>
  <c r="AZ13" i="4"/>
  <c r="AV13" i="4"/>
  <c r="AR13" i="4"/>
  <c r="AN13" i="4"/>
  <c r="AJ13" i="4"/>
  <c r="AF13" i="4"/>
  <c r="AB13" i="4"/>
  <c r="X13" i="4"/>
  <c r="T13" i="4"/>
  <c r="P13" i="4"/>
  <c r="L13" i="4"/>
  <c r="H13" i="4"/>
  <c r="D13" i="4"/>
  <c r="BA12" i="4"/>
  <c r="AW12" i="4"/>
  <c r="AS12" i="4"/>
  <c r="AO12" i="4"/>
  <c r="AK12" i="4"/>
  <c r="AG12" i="4"/>
  <c r="AC12" i="4"/>
  <c r="Y12" i="4"/>
  <c r="U12" i="4"/>
  <c r="Q12" i="4"/>
  <c r="M12" i="4"/>
  <c r="I12" i="4"/>
  <c r="E12" i="4"/>
  <c r="H12" i="4"/>
  <c r="N12" i="4"/>
  <c r="S12" i="4"/>
  <c r="X12" i="4"/>
  <c r="AD12" i="4"/>
  <c r="AI12" i="4"/>
  <c r="AN12" i="4"/>
  <c r="AT12" i="4"/>
  <c r="AY12" i="4"/>
  <c r="BD12" i="4"/>
  <c r="I13" i="4"/>
  <c r="N13" i="4"/>
  <c r="S13" i="4"/>
  <c r="Y13" i="4"/>
  <c r="AD13" i="4"/>
  <c r="AI13" i="4"/>
  <c r="AO13" i="4"/>
  <c r="AT13" i="4"/>
  <c r="AY13" i="4"/>
  <c r="BC33" i="4"/>
  <c r="AY33" i="4"/>
  <c r="AU33" i="4"/>
  <c r="AQ33" i="4"/>
  <c r="AM33" i="4"/>
  <c r="AI33" i="4"/>
  <c r="AE33" i="4"/>
  <c r="AA33" i="4"/>
  <c r="W33" i="4"/>
  <c r="AZ33" i="4"/>
  <c r="AT33" i="4"/>
  <c r="AO33" i="4"/>
  <c r="AJ33" i="4"/>
  <c r="AD33" i="4"/>
  <c r="Y33" i="4"/>
  <c r="T33" i="4"/>
  <c r="P33" i="4"/>
  <c r="L33" i="4"/>
  <c r="H33" i="4"/>
  <c r="D33" i="4"/>
  <c r="BA32" i="4"/>
  <c r="AW32" i="4"/>
  <c r="AS32" i="4"/>
  <c r="AO32" i="4"/>
  <c r="AK32" i="4"/>
  <c r="AG32" i="4"/>
  <c r="AC32" i="4"/>
  <c r="Y32" i="4"/>
  <c r="U32" i="4"/>
  <c r="Q32" i="4"/>
  <c r="M32" i="4"/>
  <c r="I32" i="4"/>
  <c r="E32" i="4"/>
  <c r="H32" i="4"/>
  <c r="N32" i="4"/>
  <c r="S32" i="4"/>
  <c r="X32" i="4"/>
  <c r="AD32" i="4"/>
  <c r="AI32" i="4"/>
  <c r="AN32" i="4"/>
  <c r="AT32" i="4"/>
  <c r="AY32" i="4"/>
  <c r="BD32" i="4"/>
  <c r="I33" i="4"/>
  <c r="N33" i="4"/>
  <c r="S33" i="4"/>
  <c r="Z33" i="4"/>
  <c r="AG33" i="4"/>
  <c r="AN33" i="4"/>
  <c r="AV33" i="4"/>
  <c r="BB33" i="4"/>
  <c r="BC43" i="4"/>
  <c r="AY43" i="4"/>
  <c r="AU43" i="4"/>
  <c r="AQ43" i="4"/>
  <c r="AM43" i="4"/>
  <c r="AI43" i="4"/>
  <c r="AE43" i="4"/>
  <c r="AA43" i="4"/>
  <c r="W43" i="4"/>
  <c r="S43" i="4"/>
  <c r="O43" i="4"/>
  <c r="K43" i="4"/>
  <c r="G43" i="4"/>
  <c r="BD42" i="4"/>
  <c r="AZ42" i="4"/>
  <c r="AV42" i="4"/>
  <c r="AR42" i="4"/>
  <c r="AN42" i="4"/>
  <c r="AJ42" i="4"/>
  <c r="AF42" i="4"/>
  <c r="AB42" i="4"/>
  <c r="X42" i="4"/>
  <c r="T42" i="4"/>
  <c r="P42" i="4"/>
  <c r="L42" i="4"/>
  <c r="H42" i="4"/>
  <c r="D42" i="4"/>
  <c r="BB43" i="4"/>
  <c r="AW43" i="4"/>
  <c r="AR43" i="4"/>
  <c r="AL43" i="4"/>
  <c r="AG43" i="4"/>
  <c r="AB43" i="4"/>
  <c r="V43" i="4"/>
  <c r="Q43" i="4"/>
  <c r="L43" i="4"/>
  <c r="F43" i="4"/>
  <c r="BB42" i="4"/>
  <c r="AW42" i="4"/>
  <c r="AQ42" i="4"/>
  <c r="AL42" i="4"/>
  <c r="AG42" i="4"/>
  <c r="AA42" i="4"/>
  <c r="V42" i="4"/>
  <c r="Q42" i="4"/>
  <c r="K42" i="4"/>
  <c r="F42" i="4"/>
  <c r="J42" i="4"/>
  <c r="R42" i="4"/>
  <c r="Y42" i="4"/>
  <c r="AE42" i="4"/>
  <c r="AM42" i="4"/>
  <c r="AT42" i="4"/>
  <c r="BA42" i="4"/>
  <c r="H43" i="4"/>
  <c r="N43" i="4"/>
  <c r="U43" i="4"/>
  <c r="AC43" i="4"/>
  <c r="AJ43" i="4"/>
  <c r="AP43" i="4"/>
  <c r="AX43" i="4"/>
  <c r="BC58" i="4"/>
  <c r="AY58" i="4"/>
  <c r="AU58" i="4"/>
  <c r="AQ58" i="4"/>
  <c r="AM58" i="4"/>
  <c r="AI58" i="4"/>
  <c r="AE58" i="4"/>
  <c r="AA58" i="4"/>
  <c r="W58" i="4"/>
  <c r="S58" i="4"/>
  <c r="O58" i="4"/>
  <c r="K58" i="4"/>
  <c r="G58" i="4"/>
  <c r="BD57" i="4"/>
  <c r="AZ57" i="4"/>
  <c r="AV57" i="4"/>
  <c r="AR57" i="4"/>
  <c r="AN57" i="4"/>
  <c r="AJ57" i="4"/>
  <c r="AF57" i="4"/>
  <c r="AB57" i="4"/>
  <c r="X57" i="4"/>
  <c r="T57" i="4"/>
  <c r="P57" i="4"/>
  <c r="L57" i="4"/>
  <c r="H57" i="4"/>
  <c r="D57" i="4"/>
  <c r="BD58" i="4"/>
  <c r="AX58" i="4"/>
  <c r="AS58" i="4"/>
  <c r="AN58" i="4"/>
  <c r="AH58" i="4"/>
  <c r="AC58" i="4"/>
  <c r="X58" i="4"/>
  <c r="R58" i="4"/>
  <c r="M58" i="4"/>
  <c r="H58" i="4"/>
  <c r="BC57" i="4"/>
  <c r="AX57" i="4"/>
  <c r="AS57" i="4"/>
  <c r="AM57" i="4"/>
  <c r="AH57" i="4"/>
  <c r="AC57" i="4"/>
  <c r="W57" i="4"/>
  <c r="R57" i="4"/>
  <c r="M57" i="4"/>
  <c r="G57" i="4"/>
  <c r="J57" i="4"/>
  <c r="Q57" i="4"/>
  <c r="Y57" i="4"/>
  <c r="AE57" i="4"/>
  <c r="AL57" i="4"/>
  <c r="AT57" i="4"/>
  <c r="BA57" i="4"/>
  <c r="F58" i="4"/>
  <c r="N58" i="4"/>
  <c r="U58" i="4"/>
  <c r="AB58" i="4"/>
  <c r="AJ58" i="4"/>
  <c r="AP58" i="4"/>
  <c r="AW58" i="4"/>
  <c r="I62" i="4"/>
  <c r="O62" i="4"/>
  <c r="W62" i="4"/>
  <c r="AD62" i="4"/>
  <c r="AK62" i="4"/>
  <c r="AS62" i="4"/>
  <c r="AY62" i="4"/>
  <c r="E63" i="4"/>
  <c r="M63" i="4"/>
  <c r="T63" i="4"/>
  <c r="Z63" i="4"/>
  <c r="AH63" i="4"/>
  <c r="AO63" i="4"/>
  <c r="AV63" i="4"/>
  <c r="G67" i="4"/>
  <c r="N67" i="4"/>
  <c r="V67" i="4"/>
  <c r="AC67" i="4"/>
  <c r="AI67" i="4"/>
  <c r="AQ67" i="4"/>
  <c r="AX67" i="4"/>
  <c r="D68" i="4"/>
  <c r="L68" i="4"/>
  <c r="R68" i="4"/>
  <c r="Y68" i="4"/>
  <c r="AG68" i="4"/>
  <c r="AN68" i="4"/>
  <c r="AT68" i="4"/>
  <c r="BB68" i="4"/>
  <c r="J77" i="4"/>
  <c r="R77" i="4"/>
  <c r="AB77" i="4"/>
  <c r="AL77" i="4"/>
  <c r="AV77" i="4"/>
  <c r="BD77" i="4"/>
  <c r="M78" i="4"/>
  <c r="W78" i="4"/>
  <c r="AF78" i="4"/>
  <c r="AQ78" i="4"/>
  <c r="A67" i="5"/>
  <c r="A84" i="5"/>
  <c r="B82" i="5"/>
  <c r="A97" i="6"/>
  <c r="A93" i="6"/>
  <c r="A96" i="6" s="1"/>
  <c r="AO5" i="7"/>
  <c r="AK5" i="7"/>
  <c r="AG5" i="7"/>
  <c r="AC5" i="7"/>
  <c r="Y5" i="7"/>
  <c r="U5" i="7"/>
  <c r="Q5" i="7"/>
  <c r="M5" i="7"/>
  <c r="K5" i="7"/>
  <c r="AM5" i="7"/>
  <c r="AH5" i="7"/>
  <c r="AB5" i="7"/>
  <c r="W5" i="7"/>
  <c r="R5" i="7"/>
  <c r="J5" i="7"/>
  <c r="AJ5" i="7"/>
  <c r="AD5" i="7"/>
  <c r="V5" i="7"/>
  <c r="O5" i="7"/>
  <c r="I5" i="7"/>
  <c r="AI5" i="7"/>
  <c r="AA5" i="7"/>
  <c r="T5" i="7"/>
  <c r="N5" i="7"/>
  <c r="P5" i="7"/>
  <c r="AE5" i="7"/>
  <c r="AK58" i="4"/>
  <c r="AR58" i="4"/>
  <c r="AZ58" i="4"/>
  <c r="BC63" i="4"/>
  <c r="AY63" i="4"/>
  <c r="AU63" i="4"/>
  <c r="AQ63" i="4"/>
  <c r="AM63" i="4"/>
  <c r="AI63" i="4"/>
  <c r="AE63" i="4"/>
  <c r="AA63" i="4"/>
  <c r="W63" i="4"/>
  <c r="S63" i="4"/>
  <c r="O63" i="4"/>
  <c r="K63" i="4"/>
  <c r="G63" i="4"/>
  <c r="BD62" i="4"/>
  <c r="AZ62" i="4"/>
  <c r="AV62" i="4"/>
  <c r="AR62" i="4"/>
  <c r="AN62" i="4"/>
  <c r="AJ62" i="4"/>
  <c r="AF62" i="4"/>
  <c r="AB62" i="4"/>
  <c r="X62" i="4"/>
  <c r="T62" i="4"/>
  <c r="P62" i="4"/>
  <c r="L62" i="4"/>
  <c r="H62" i="4"/>
  <c r="D62" i="4"/>
  <c r="BB63" i="4"/>
  <c r="AW63" i="4"/>
  <c r="AR63" i="4"/>
  <c r="AL63" i="4"/>
  <c r="AG63" i="4"/>
  <c r="AB63" i="4"/>
  <c r="V63" i="4"/>
  <c r="Q63" i="4"/>
  <c r="L63" i="4"/>
  <c r="F63" i="4"/>
  <c r="BB62" i="4"/>
  <c r="AW62" i="4"/>
  <c r="AQ62" i="4"/>
  <c r="AL62" i="4"/>
  <c r="AG62" i="4"/>
  <c r="AA62" i="4"/>
  <c r="V62" i="4"/>
  <c r="Q62" i="4"/>
  <c r="K62" i="4"/>
  <c r="F62" i="4"/>
  <c r="J62" i="4"/>
  <c r="R62" i="4"/>
  <c r="Y62" i="4"/>
  <c r="AE62" i="4"/>
  <c r="AM62" i="4"/>
  <c r="AT62" i="4"/>
  <c r="BA62" i="4"/>
  <c r="H63" i="4"/>
  <c r="N63" i="4"/>
  <c r="U63" i="4"/>
  <c r="AC63" i="4"/>
  <c r="AJ63" i="4"/>
  <c r="AP63" i="4"/>
  <c r="AX63" i="4"/>
  <c r="I67" i="4"/>
  <c r="Q67" i="4"/>
  <c r="W67" i="4"/>
  <c r="AD67" i="4"/>
  <c r="AL67" i="4"/>
  <c r="AS67" i="4"/>
  <c r="AY67" i="4"/>
  <c r="F68" i="4"/>
  <c r="M68" i="4"/>
  <c r="T68" i="4"/>
  <c r="AB68" i="4"/>
  <c r="AH68" i="4"/>
  <c r="AO68" i="4"/>
  <c r="AW68" i="4"/>
  <c r="BB78" i="4"/>
  <c r="AX78" i="4"/>
  <c r="AT78" i="4"/>
  <c r="AP78" i="4"/>
  <c r="AL78" i="4"/>
  <c r="AH78" i="4"/>
  <c r="AD78" i="4"/>
  <c r="Z78" i="4"/>
  <c r="V78" i="4"/>
  <c r="R78" i="4"/>
  <c r="N78" i="4"/>
  <c r="J78" i="4"/>
  <c r="F78" i="4"/>
  <c r="BC77" i="4"/>
  <c r="AY77" i="4"/>
  <c r="AU77" i="4"/>
  <c r="AQ77" i="4"/>
  <c r="AM77" i="4"/>
  <c r="AI77" i="4"/>
  <c r="AE77" i="4"/>
  <c r="AA77" i="4"/>
  <c r="W77" i="4"/>
  <c r="S77" i="4"/>
  <c r="O77" i="4"/>
  <c r="K77" i="4"/>
  <c r="G77" i="4"/>
  <c r="AZ78" i="4"/>
  <c r="AU78" i="4"/>
  <c r="AO78" i="4"/>
  <c r="AJ78" i="4"/>
  <c r="AE78" i="4"/>
  <c r="Y78" i="4"/>
  <c r="T78" i="4"/>
  <c r="O78" i="4"/>
  <c r="I78" i="4"/>
  <c r="D78" i="4"/>
  <c r="AZ77" i="4"/>
  <c r="AT77" i="4"/>
  <c r="AO77" i="4"/>
  <c r="AJ77" i="4"/>
  <c r="AD77" i="4"/>
  <c r="Y77" i="4"/>
  <c r="T77" i="4"/>
  <c r="N77" i="4"/>
  <c r="I77" i="4"/>
  <c r="D77" i="4"/>
  <c r="BC78" i="4"/>
  <c r="AV78" i="4"/>
  <c r="AN78" i="4"/>
  <c r="AG78" i="4"/>
  <c r="AA78" i="4"/>
  <c r="S78" i="4"/>
  <c r="L78" i="4"/>
  <c r="E78" i="4"/>
  <c r="AX77" i="4"/>
  <c r="AR77" i="4"/>
  <c r="AK77" i="4"/>
  <c r="AC77" i="4"/>
  <c r="V77" i="4"/>
  <c r="P77" i="4"/>
  <c r="H77" i="4"/>
  <c r="L77" i="4"/>
  <c r="U77" i="4"/>
  <c r="AF77" i="4"/>
  <c r="AN77" i="4"/>
  <c r="AW77" i="4"/>
  <c r="G78" i="4"/>
  <c r="P78" i="4"/>
  <c r="X78" i="4"/>
  <c r="AI78" i="4"/>
  <c r="AR78" i="4"/>
  <c r="BA78" i="4"/>
  <c r="A19" i="5"/>
  <c r="A37" i="5"/>
  <c r="B52" i="5"/>
  <c r="A66" i="5"/>
  <c r="B64" i="5"/>
  <c r="A97" i="5"/>
  <c r="A93" i="5"/>
  <c r="A37" i="6"/>
  <c r="A33" i="6"/>
  <c r="A36" i="6" s="1"/>
  <c r="A49" i="6"/>
  <c r="A45" i="6"/>
  <c r="A48" i="6" s="1"/>
  <c r="BC68" i="4"/>
  <c r="AY68" i="4"/>
  <c r="AU68" i="4"/>
  <c r="AQ68" i="4"/>
  <c r="AM68" i="4"/>
  <c r="AI68" i="4"/>
  <c r="AE68" i="4"/>
  <c r="AA68" i="4"/>
  <c r="W68" i="4"/>
  <c r="S68" i="4"/>
  <c r="O68" i="4"/>
  <c r="K68" i="4"/>
  <c r="G68" i="4"/>
  <c r="BD67" i="4"/>
  <c r="AZ67" i="4"/>
  <c r="AV67" i="4"/>
  <c r="AR67" i="4"/>
  <c r="AN67" i="4"/>
  <c r="AJ67" i="4"/>
  <c r="AF67" i="4"/>
  <c r="AB67" i="4"/>
  <c r="X67" i="4"/>
  <c r="T67" i="4"/>
  <c r="P67" i="4"/>
  <c r="L67" i="4"/>
  <c r="H67" i="4"/>
  <c r="D67" i="4"/>
  <c r="BA68" i="4"/>
  <c r="AV68" i="4"/>
  <c r="AP68" i="4"/>
  <c r="AK68" i="4"/>
  <c r="AF68" i="4"/>
  <c r="Z68" i="4"/>
  <c r="U68" i="4"/>
  <c r="P68" i="4"/>
  <c r="J68" i="4"/>
  <c r="E68" i="4"/>
  <c r="BA67" i="4"/>
  <c r="AU67" i="4"/>
  <c r="AP67" i="4"/>
  <c r="AK67" i="4"/>
  <c r="AE67" i="4"/>
  <c r="Z67" i="4"/>
  <c r="U67" i="4"/>
  <c r="O67" i="4"/>
  <c r="J67" i="4"/>
  <c r="E67" i="4"/>
  <c r="K67" i="4"/>
  <c r="R67" i="4"/>
  <c r="Y67" i="4"/>
  <c r="AG67" i="4"/>
  <c r="AM67" i="4"/>
  <c r="AT67" i="4"/>
  <c r="BB67" i="4"/>
  <c r="H68" i="4"/>
  <c r="N68" i="4"/>
  <c r="V68" i="4"/>
  <c r="AC68" i="4"/>
  <c r="AJ68" i="4"/>
  <c r="AR68" i="4"/>
  <c r="AX68" i="4"/>
  <c r="A6" i="5"/>
  <c r="B4" i="5"/>
  <c r="A13" i="5"/>
  <c r="A49" i="5"/>
  <c r="A45" i="5"/>
  <c r="B76" i="5"/>
  <c r="A91" i="5"/>
  <c r="A13" i="6"/>
  <c r="A9" i="6"/>
  <c r="A12" i="6" s="1"/>
  <c r="AO6" i="7"/>
  <c r="AK6" i="7"/>
  <c r="AG6" i="7"/>
  <c r="AC6" i="7"/>
  <c r="Y6" i="7"/>
  <c r="U6" i="7"/>
  <c r="Q6" i="7"/>
  <c r="M6" i="7"/>
  <c r="K6" i="7"/>
  <c r="AN6" i="7"/>
  <c r="AI6" i="7"/>
  <c r="AD6" i="7"/>
  <c r="X6" i="7"/>
  <c r="S6" i="7"/>
  <c r="N6" i="7"/>
  <c r="I6" i="7"/>
  <c r="J6" i="7"/>
  <c r="T6" i="7"/>
  <c r="AA6" i="7"/>
  <c r="AH6" i="7"/>
  <c r="AN7" i="7"/>
  <c r="AJ7" i="7"/>
  <c r="AF7" i="7"/>
  <c r="AB7" i="7"/>
  <c r="X7" i="7"/>
  <c r="T7" i="7"/>
  <c r="P7" i="7"/>
  <c r="J7" i="7"/>
  <c r="AO7" i="7"/>
  <c r="AI7" i="7"/>
  <c r="AD7" i="7"/>
  <c r="Y7" i="7"/>
  <c r="S7" i="7"/>
  <c r="N7" i="7"/>
  <c r="K7" i="7"/>
  <c r="AL7" i="7"/>
  <c r="AE7" i="7"/>
  <c r="W7" i="7"/>
  <c r="Q7" i="7"/>
  <c r="H7" i="7"/>
  <c r="M7" i="7"/>
  <c r="V7" i="7"/>
  <c r="AG7" i="7"/>
  <c r="AN8" i="7"/>
  <c r="AJ8" i="7"/>
  <c r="AF8" i="7"/>
  <c r="AB8" i="7"/>
  <c r="X8" i="7"/>
  <c r="T8" i="7"/>
  <c r="P8" i="7"/>
  <c r="J8" i="7"/>
  <c r="I8" i="7"/>
  <c r="AK8" i="7"/>
  <c r="AE8" i="7"/>
  <c r="Z8" i="7"/>
  <c r="U8" i="7"/>
  <c r="O8" i="7"/>
  <c r="H8" i="7"/>
  <c r="AL8" i="7"/>
  <c r="AD8" i="7"/>
  <c r="W8" i="7"/>
  <c r="Q8" i="7"/>
  <c r="K8" i="7"/>
  <c r="N8" i="7"/>
  <c r="Y8" i="7"/>
  <c r="AH8" i="7"/>
  <c r="M11" i="7"/>
  <c r="V11" i="7"/>
  <c r="AN12" i="7"/>
  <c r="AJ12" i="7"/>
  <c r="AF12" i="7"/>
  <c r="AB12" i="7"/>
  <c r="X12" i="7"/>
  <c r="T12" i="7"/>
  <c r="P12" i="7"/>
  <c r="J12" i="7"/>
  <c r="I12" i="7"/>
  <c r="AK12" i="7"/>
  <c r="AE12" i="7"/>
  <c r="Z12" i="7"/>
  <c r="U12" i="7"/>
  <c r="O12" i="7"/>
  <c r="H12" i="7"/>
  <c r="AM12" i="7"/>
  <c r="AG12" i="7"/>
  <c r="Y12" i="7"/>
  <c r="R12" i="7"/>
  <c r="L12" i="7"/>
  <c r="N12" i="7"/>
  <c r="W12" i="7"/>
  <c r="AH12" i="7"/>
  <c r="L14" i="7"/>
  <c r="W14" i="7"/>
  <c r="K15" i="7"/>
  <c r="S15" i="7"/>
  <c r="AG15" i="7"/>
  <c r="BC53" i="4"/>
  <c r="AY53" i="4"/>
  <c r="AU53" i="4"/>
  <c r="AQ53" i="4"/>
  <c r="AM53" i="4"/>
  <c r="AI53" i="4"/>
  <c r="AE53" i="4"/>
  <c r="AA53" i="4"/>
  <c r="W53" i="4"/>
  <c r="S53" i="4"/>
  <c r="O53" i="4"/>
  <c r="K53" i="4"/>
  <c r="G53" i="4"/>
  <c r="BD52" i="4"/>
  <c r="AZ52" i="4"/>
  <c r="AV52" i="4"/>
  <c r="AR52" i="4"/>
  <c r="AN52" i="4"/>
  <c r="AJ52" i="4"/>
  <c r="AF52" i="4"/>
  <c r="AB52" i="4"/>
  <c r="X52" i="4"/>
  <c r="T52" i="4"/>
  <c r="P52" i="4"/>
  <c r="L52" i="4"/>
  <c r="H52" i="4"/>
  <c r="D52" i="4"/>
  <c r="I52" i="4"/>
  <c r="N52" i="4"/>
  <c r="S52" i="4"/>
  <c r="Y52" i="4"/>
  <c r="AD52" i="4"/>
  <c r="AI52" i="4"/>
  <c r="AO52" i="4"/>
  <c r="AT52" i="4"/>
  <c r="AY52" i="4"/>
  <c r="D53" i="4"/>
  <c r="I53" i="4"/>
  <c r="N53" i="4"/>
  <c r="T53" i="4"/>
  <c r="Y53" i="4"/>
  <c r="AD53" i="4"/>
  <c r="AJ53" i="4"/>
  <c r="AO53" i="4"/>
  <c r="AT53" i="4"/>
  <c r="AZ53" i="4"/>
  <c r="BC73" i="4"/>
  <c r="AY73" i="4"/>
  <c r="AU73" i="4"/>
  <c r="AQ73" i="4"/>
  <c r="AM73" i="4"/>
  <c r="AI73" i="4"/>
  <c r="AE73" i="4"/>
  <c r="AA73" i="4"/>
  <c r="W73" i="4"/>
  <c r="S73" i="4"/>
  <c r="O73" i="4"/>
  <c r="K73" i="4"/>
  <c r="G73" i="4"/>
  <c r="BD72" i="4"/>
  <c r="AZ72" i="4"/>
  <c r="AV72" i="4"/>
  <c r="AR72" i="4"/>
  <c r="AN72" i="4"/>
  <c r="AJ72" i="4"/>
  <c r="AF72" i="4"/>
  <c r="AB72" i="4"/>
  <c r="X72" i="4"/>
  <c r="T72" i="4"/>
  <c r="P72" i="4"/>
  <c r="L72" i="4"/>
  <c r="H72" i="4"/>
  <c r="D72" i="4"/>
  <c r="I72" i="4"/>
  <c r="N72" i="4"/>
  <c r="S72" i="4"/>
  <c r="Y72" i="4"/>
  <c r="AD72" i="4"/>
  <c r="AI72" i="4"/>
  <c r="AO72" i="4"/>
  <c r="AT72" i="4"/>
  <c r="AY72" i="4"/>
  <c r="D73" i="4"/>
  <c r="I73" i="4"/>
  <c r="N73" i="4"/>
  <c r="T73" i="4"/>
  <c r="Y73" i="4"/>
  <c r="AD73" i="4"/>
  <c r="AJ73" i="4"/>
  <c r="AO73" i="4"/>
  <c r="AT73" i="4"/>
  <c r="AZ73" i="4"/>
  <c r="A25" i="5"/>
  <c r="A21" i="5"/>
  <c r="A43" i="5"/>
  <c r="A61" i="5"/>
  <c r="A25" i="6"/>
  <c r="A21" i="6"/>
  <c r="A24" i="6" s="1"/>
  <c r="A85" i="6"/>
  <c r="A81" i="6"/>
  <c r="A84" i="6" s="1"/>
  <c r="AO2" i="7"/>
  <c r="AK2" i="7"/>
  <c r="AG2" i="7"/>
  <c r="AC2" i="7"/>
  <c r="Y2" i="7"/>
  <c r="U2" i="7"/>
  <c r="Q2" i="7"/>
  <c r="M2" i="7"/>
  <c r="K2" i="7"/>
  <c r="AN2" i="7"/>
  <c r="AI2" i="7"/>
  <c r="AD2" i="7"/>
  <c r="X2" i="7"/>
  <c r="S2" i="7"/>
  <c r="N2" i="7"/>
  <c r="I2" i="7"/>
  <c r="J2" i="7"/>
  <c r="T2" i="7"/>
  <c r="AA2" i="7"/>
  <c r="AH2" i="7"/>
  <c r="AO3" i="7"/>
  <c r="AK3" i="7"/>
  <c r="AG3" i="7"/>
  <c r="AC3" i="7"/>
  <c r="Y3" i="7"/>
  <c r="U3" i="7"/>
  <c r="Q3" i="7"/>
  <c r="M3" i="7"/>
  <c r="K3" i="7"/>
  <c r="AJ3" i="7"/>
  <c r="AE3" i="7"/>
  <c r="Z3" i="7"/>
  <c r="T3" i="7"/>
  <c r="O3" i="7"/>
  <c r="H3" i="7"/>
  <c r="J3" i="7"/>
  <c r="S3" i="7"/>
  <c r="AA3" i="7"/>
  <c r="AH3" i="7"/>
  <c r="AN3" i="7"/>
  <c r="O6" i="7"/>
  <c r="V6" i="7"/>
  <c r="AB6" i="7"/>
  <c r="AJ6" i="7"/>
  <c r="O7" i="7"/>
  <c r="Z7" i="7"/>
  <c r="AH7" i="7"/>
  <c r="R8" i="7"/>
  <c r="AA8" i="7"/>
  <c r="AI8" i="7"/>
  <c r="AN11" i="7"/>
  <c r="AJ11" i="7"/>
  <c r="AF11" i="7"/>
  <c r="AB11" i="7"/>
  <c r="X11" i="7"/>
  <c r="T11" i="7"/>
  <c r="P11" i="7"/>
  <c r="J11" i="7"/>
  <c r="I11" i="7"/>
  <c r="AO11" i="7"/>
  <c r="AI11" i="7"/>
  <c r="AD11" i="7"/>
  <c r="Y11" i="7"/>
  <c r="S11" i="7"/>
  <c r="N11" i="7"/>
  <c r="K11" i="7"/>
  <c r="AM11" i="7"/>
  <c r="AG11" i="7"/>
  <c r="Z11" i="7"/>
  <c r="R11" i="7"/>
  <c r="L11" i="7"/>
  <c r="O11" i="7"/>
  <c r="W11" i="7"/>
  <c r="AH11" i="7"/>
  <c r="AN14" i="7"/>
  <c r="AJ14" i="7"/>
  <c r="AF14" i="7"/>
  <c r="AB14" i="7"/>
  <c r="X14" i="7"/>
  <c r="T14" i="7"/>
  <c r="P14" i="7"/>
  <c r="J14" i="7"/>
  <c r="I14" i="7"/>
  <c r="AO14" i="7"/>
  <c r="AI14" i="7"/>
  <c r="AD14" i="7"/>
  <c r="Y14" i="7"/>
  <c r="S14" i="7"/>
  <c r="N14" i="7"/>
  <c r="K14" i="7"/>
  <c r="AK14" i="7"/>
  <c r="AC14" i="7"/>
  <c r="V14" i="7"/>
  <c r="O14" i="7"/>
  <c r="AH14" i="7"/>
  <c r="Z14" i="7"/>
  <c r="Q14" i="7"/>
  <c r="M14" i="7"/>
  <c r="AA14" i="7"/>
  <c r="AM14" i="7"/>
  <c r="L15" i="7"/>
  <c r="W15" i="7"/>
  <c r="AN15" i="7"/>
  <c r="AJ15" i="7"/>
  <c r="AF15" i="7"/>
  <c r="AB15" i="7"/>
  <c r="X15" i="7"/>
  <c r="T15" i="7"/>
  <c r="P15" i="7"/>
  <c r="J15" i="7"/>
  <c r="I15" i="7"/>
  <c r="AK15" i="7"/>
  <c r="AE15" i="7"/>
  <c r="Z15" i="7"/>
  <c r="U15" i="7"/>
  <c r="O15" i="7"/>
  <c r="H15" i="7"/>
  <c r="AI15" i="7"/>
  <c r="AC15" i="7"/>
  <c r="V15" i="7"/>
  <c r="N15" i="7"/>
  <c r="AH15" i="7"/>
  <c r="Y15" i="7"/>
  <c r="Q15" i="7"/>
  <c r="M15" i="7"/>
  <c r="AA15" i="7"/>
  <c r="AM15" i="7"/>
  <c r="W23" i="8"/>
  <c r="S23" i="8"/>
  <c r="O23" i="8"/>
  <c r="K23" i="8"/>
  <c r="G23" i="8"/>
  <c r="X23" i="8"/>
  <c r="R23" i="8"/>
  <c r="M23" i="8"/>
  <c r="H23" i="8"/>
  <c r="V23" i="8"/>
  <c r="P23" i="8"/>
  <c r="I23" i="8"/>
  <c r="U23" i="8"/>
  <c r="L23" i="8"/>
  <c r="T23" i="8"/>
  <c r="J23" i="8"/>
  <c r="Z23" i="8"/>
  <c r="Q23" i="8"/>
  <c r="F23" i="8"/>
  <c r="AO4" i="7"/>
  <c r="AK4" i="7"/>
  <c r="AG4" i="7"/>
  <c r="AC4" i="7"/>
  <c r="Y4" i="7"/>
  <c r="U4" i="7"/>
  <c r="Q4" i="7"/>
  <c r="M4" i="7"/>
  <c r="K4" i="7"/>
  <c r="L4" i="7"/>
  <c r="P4" i="7"/>
  <c r="V4" i="7"/>
  <c r="AA4" i="7"/>
  <c r="AF4" i="7"/>
  <c r="AL4" i="7"/>
  <c r="AN10" i="7"/>
  <c r="AJ10" i="7"/>
  <c r="AF10" i="7"/>
  <c r="AB10" i="7"/>
  <c r="X10" i="7"/>
  <c r="T10" i="7"/>
  <c r="P10" i="7"/>
  <c r="J10" i="7"/>
  <c r="I10" i="7"/>
  <c r="AM10" i="7"/>
  <c r="AH10" i="7"/>
  <c r="AC10" i="7"/>
  <c r="W10" i="7"/>
  <c r="R10" i="7"/>
  <c r="M10" i="7"/>
  <c r="L10" i="7"/>
  <c r="S10" i="7"/>
  <c r="Z10" i="7"/>
  <c r="AG10" i="7"/>
  <c r="AO10" i="7"/>
  <c r="L17" i="7"/>
  <c r="U17" i="7"/>
  <c r="AD17" i="7"/>
  <c r="L19" i="8"/>
  <c r="AN17" i="7"/>
  <c r="AJ17" i="7"/>
  <c r="AF17" i="7"/>
  <c r="AB17" i="7"/>
  <c r="X17" i="7"/>
  <c r="T17" i="7"/>
  <c r="P17" i="7"/>
  <c r="J17" i="7"/>
  <c r="I17" i="7"/>
  <c r="AM17" i="7"/>
  <c r="AH17" i="7"/>
  <c r="AC17" i="7"/>
  <c r="W17" i="7"/>
  <c r="R17" i="7"/>
  <c r="M17" i="7"/>
  <c r="AL17" i="7"/>
  <c r="AE17" i="7"/>
  <c r="Y17" i="7"/>
  <c r="Q17" i="7"/>
  <c r="H17" i="7"/>
  <c r="N17" i="7"/>
  <c r="V17" i="7"/>
  <c r="AG17" i="7"/>
  <c r="W19" i="8"/>
  <c r="S19" i="8"/>
  <c r="O19" i="8"/>
  <c r="K19" i="8"/>
  <c r="G19" i="8"/>
  <c r="X19" i="8"/>
  <c r="R19" i="8"/>
  <c r="M19" i="8"/>
  <c r="H19" i="8"/>
  <c r="V19" i="8"/>
  <c r="P19" i="8"/>
  <c r="I19" i="8"/>
  <c r="N19" i="8"/>
  <c r="Y19" i="8"/>
  <c r="W27" i="8"/>
  <c r="S27" i="8"/>
  <c r="O27" i="8"/>
  <c r="K27" i="8"/>
  <c r="G27" i="8"/>
  <c r="X27" i="8"/>
  <c r="R27" i="8"/>
  <c r="M27" i="8"/>
  <c r="H27" i="8"/>
  <c r="L27" i="8"/>
  <c r="T27" i="8"/>
  <c r="Z27" i="8"/>
  <c r="W31" i="8"/>
  <c r="S31" i="8"/>
  <c r="O31" i="8"/>
  <c r="K31" i="8"/>
  <c r="G31" i="8"/>
  <c r="Y31" i="8"/>
  <c r="T31" i="8"/>
  <c r="N31" i="8"/>
  <c r="I31" i="8"/>
  <c r="X31" i="8"/>
  <c r="R31" i="8"/>
  <c r="M31" i="8"/>
  <c r="H31" i="8"/>
  <c r="V31" i="8"/>
  <c r="Q31" i="8"/>
  <c r="L31" i="8"/>
  <c r="F31" i="8"/>
  <c r="Z31" i="8"/>
  <c r="F27" i="8"/>
  <c r="N27" i="8"/>
  <c r="U27" i="8"/>
  <c r="J31" i="8"/>
  <c r="AN9" i="7"/>
  <c r="AJ9" i="7"/>
  <c r="AF9" i="7"/>
  <c r="AB9" i="7"/>
  <c r="X9" i="7"/>
  <c r="T9" i="7"/>
  <c r="P9" i="7"/>
  <c r="J9" i="7"/>
  <c r="I9" i="7"/>
  <c r="L9" i="7"/>
  <c r="Q9" i="7"/>
  <c r="V9" i="7"/>
  <c r="AA9" i="7"/>
  <c r="AG9" i="7"/>
  <c r="AL9" i="7"/>
  <c r="AN13" i="7"/>
  <c r="AJ13" i="7"/>
  <c r="AF13" i="7"/>
  <c r="AB13" i="7"/>
  <c r="X13" i="7"/>
  <c r="T13" i="7"/>
  <c r="P13" i="7"/>
  <c r="J13" i="7"/>
  <c r="I13" i="7"/>
  <c r="L13" i="7"/>
  <c r="Q13" i="7"/>
  <c r="V13" i="7"/>
  <c r="AA13" i="7"/>
  <c r="AG13" i="7"/>
  <c r="AL13" i="7"/>
  <c r="I27" i="8"/>
  <c r="P27" i="8"/>
  <c r="V27" i="8"/>
  <c r="P31" i="8"/>
  <c r="AJ3" i="15"/>
  <c r="AF3" i="15"/>
  <c r="AB3" i="15"/>
  <c r="X3" i="15"/>
  <c r="T3" i="15"/>
  <c r="P3" i="15"/>
  <c r="L3" i="15"/>
  <c r="G3" i="15"/>
  <c r="D3" i="15"/>
  <c r="I3" i="15"/>
  <c r="N3" i="15"/>
  <c r="S3" i="15"/>
  <c r="Y3" i="15"/>
  <c r="AD3" i="15"/>
  <c r="AI3" i="15"/>
  <c r="AH5" i="15"/>
  <c r="AD5" i="15"/>
  <c r="Z5" i="15"/>
  <c r="V5" i="15"/>
  <c r="R5" i="15"/>
  <c r="N5" i="15"/>
  <c r="J5" i="15"/>
  <c r="F5" i="15"/>
  <c r="AJ5" i="15"/>
  <c r="AE5" i="15"/>
  <c r="Y5" i="15"/>
  <c r="T5" i="15"/>
  <c r="O5" i="15"/>
  <c r="I5" i="15"/>
  <c r="G5" i="15"/>
  <c r="P5" i="15"/>
  <c r="W5" i="15"/>
  <c r="AC5" i="15"/>
  <c r="AK5" i="15"/>
  <c r="AJ7" i="15"/>
  <c r="AF7" i="15"/>
  <c r="AB7" i="15"/>
  <c r="X7" i="15"/>
  <c r="T7" i="15"/>
  <c r="P7" i="15"/>
  <c r="L7" i="15"/>
  <c r="G7" i="15"/>
  <c r="D7" i="15"/>
  <c r="AH7" i="15"/>
  <c r="AC7" i="15"/>
  <c r="W7" i="15"/>
  <c r="R7" i="15"/>
  <c r="M7" i="15"/>
  <c r="H7" i="15"/>
  <c r="J7" i="15"/>
  <c r="Q7" i="15"/>
  <c r="Y7" i="15"/>
  <c r="AE7" i="15"/>
  <c r="AK8" i="15"/>
  <c r="AG8" i="15"/>
  <c r="AC8" i="15"/>
  <c r="Y8" i="15"/>
  <c r="U8" i="15"/>
  <c r="Q8" i="15"/>
  <c r="M8" i="15"/>
  <c r="I8" i="15"/>
  <c r="E8" i="15"/>
  <c r="AJ8" i="15"/>
  <c r="AE8" i="15"/>
  <c r="Z8" i="15"/>
  <c r="T8" i="15"/>
  <c r="O8" i="15"/>
  <c r="J8" i="15"/>
  <c r="D8" i="15"/>
  <c r="K8" i="15"/>
  <c r="R8" i="15"/>
  <c r="X8" i="15"/>
  <c r="AF8" i="15"/>
  <c r="AH16" i="15"/>
  <c r="AG16" i="15"/>
  <c r="AC16" i="15"/>
  <c r="Y16" i="15"/>
  <c r="U16" i="15"/>
  <c r="Q16" i="15"/>
  <c r="M16" i="15"/>
  <c r="I16" i="15"/>
  <c r="E16" i="15"/>
  <c r="AF16" i="15"/>
  <c r="AA16" i="15"/>
  <c r="V16" i="15"/>
  <c r="P16" i="15"/>
  <c r="K16" i="15"/>
  <c r="F16" i="15"/>
  <c r="AK16" i="15"/>
  <c r="AE16" i="15"/>
  <c r="Z16" i="15"/>
  <c r="T16" i="15"/>
  <c r="O16" i="15"/>
  <c r="J16" i="15"/>
  <c r="D16" i="15"/>
  <c r="N16" i="15"/>
  <c r="X16" i="15"/>
  <c r="AJ16" i="15"/>
  <c r="E3" i="15"/>
  <c r="J3" i="15"/>
  <c r="O3" i="15"/>
  <c r="U3" i="15"/>
  <c r="Z3" i="15"/>
  <c r="AE3" i="15"/>
  <c r="AK3" i="15"/>
  <c r="D5" i="15"/>
  <c r="K5" i="15"/>
  <c r="Q5" i="15"/>
  <c r="X5" i="15"/>
  <c r="AF5" i="15"/>
  <c r="E7" i="15"/>
  <c r="K7" i="15"/>
  <c r="S7" i="15"/>
  <c r="Z7" i="15"/>
  <c r="AG7" i="15"/>
  <c r="F8" i="15"/>
  <c r="L8" i="15"/>
  <c r="S8" i="15"/>
  <c r="AA8" i="15"/>
  <c r="AH8" i="15"/>
  <c r="E9" i="15"/>
  <c r="M9" i="15"/>
  <c r="T9" i="15"/>
  <c r="AA9" i="15"/>
  <c r="AI9" i="15"/>
  <c r="I11" i="15"/>
  <c r="S11" i="15"/>
  <c r="AD11" i="15"/>
  <c r="H16" i="15"/>
  <c r="R16" i="15"/>
  <c r="AB16" i="15"/>
  <c r="W23" i="17"/>
  <c r="S23" i="17"/>
  <c r="O23" i="17"/>
  <c r="K23" i="17"/>
  <c r="G23" i="17"/>
  <c r="X23" i="17"/>
  <c r="R23" i="17"/>
  <c r="M23" i="17"/>
  <c r="H23" i="17"/>
  <c r="U23" i="17"/>
  <c r="N23" i="17"/>
  <c r="E23" i="17"/>
  <c r="T23" i="17"/>
  <c r="L23" i="17"/>
  <c r="F23" i="17"/>
  <c r="V23" i="17"/>
  <c r="P23" i="17"/>
  <c r="I23" i="17"/>
  <c r="AN16" i="7"/>
  <c r="AJ16" i="7"/>
  <c r="AF16" i="7"/>
  <c r="AB16" i="7"/>
  <c r="X16" i="7"/>
  <c r="T16" i="7"/>
  <c r="P16" i="7"/>
  <c r="J16" i="7"/>
  <c r="I16" i="7"/>
  <c r="L16" i="7"/>
  <c r="Q16" i="7"/>
  <c r="V16" i="7"/>
  <c r="AA16" i="7"/>
  <c r="AG16" i="7"/>
  <c r="AL16" i="7"/>
  <c r="W21" i="8"/>
  <c r="S21" i="8"/>
  <c r="O21" i="8"/>
  <c r="K21" i="8"/>
  <c r="G21" i="8"/>
  <c r="J21" i="8"/>
  <c r="P21" i="8"/>
  <c r="U21" i="8"/>
  <c r="Z21" i="8"/>
  <c r="W25" i="8"/>
  <c r="S25" i="8"/>
  <c r="O25" i="8"/>
  <c r="K25" i="8"/>
  <c r="G25" i="8"/>
  <c r="J25" i="8"/>
  <c r="P25" i="8"/>
  <c r="U25" i="8"/>
  <c r="Z25" i="8"/>
  <c r="W29" i="8"/>
  <c r="S29" i="8"/>
  <c r="O29" i="8"/>
  <c r="K29" i="8"/>
  <c r="G29" i="8"/>
  <c r="J29" i="8"/>
  <c r="P29" i="8"/>
  <c r="U29" i="8"/>
  <c r="Z29" i="8"/>
  <c r="W33" i="8"/>
  <c r="S33" i="8"/>
  <c r="O33" i="8"/>
  <c r="K33" i="8"/>
  <c r="G33" i="8"/>
  <c r="J33" i="8"/>
  <c r="P33" i="8"/>
  <c r="U33" i="8"/>
  <c r="Z33" i="8"/>
  <c r="F34" i="14"/>
  <c r="F35" i="14" s="1"/>
  <c r="F3" i="15"/>
  <c r="K3" i="15"/>
  <c r="Q3" i="15"/>
  <c r="V3" i="15"/>
  <c r="AA3" i="15"/>
  <c r="AG3" i="15"/>
  <c r="AK4" i="15"/>
  <c r="AG4" i="15"/>
  <c r="AC4" i="15"/>
  <c r="Y4" i="15"/>
  <c r="U4" i="15"/>
  <c r="Q4" i="15"/>
  <c r="M4" i="15"/>
  <c r="I4" i="15"/>
  <c r="E4" i="15"/>
  <c r="G4" i="15"/>
  <c r="N4" i="15"/>
  <c r="S4" i="15"/>
  <c r="X4" i="15"/>
  <c r="AD4" i="15"/>
  <c r="AI4" i="15"/>
  <c r="E5" i="15"/>
  <c r="L5" i="15"/>
  <c r="S5" i="15"/>
  <c r="AA5" i="15"/>
  <c r="AG5" i="15"/>
  <c r="F7" i="15"/>
  <c r="N7" i="15"/>
  <c r="U7" i="15"/>
  <c r="AA7" i="15"/>
  <c r="AI7" i="15"/>
  <c r="H8" i="15"/>
  <c r="N8" i="15"/>
  <c r="V8" i="15"/>
  <c r="AB8" i="15"/>
  <c r="AI8" i="15"/>
  <c r="G9" i="15"/>
  <c r="O9" i="15"/>
  <c r="U9" i="15"/>
  <c r="AC9" i="15"/>
  <c r="M11" i="15"/>
  <c r="W11" i="15"/>
  <c r="AH13" i="15"/>
  <c r="AD13" i="15"/>
  <c r="Z13" i="15"/>
  <c r="V13" i="15"/>
  <c r="R13" i="15"/>
  <c r="N13" i="15"/>
  <c r="J13" i="15"/>
  <c r="F13" i="15"/>
  <c r="AK13" i="15"/>
  <c r="AF13" i="15"/>
  <c r="AA13" i="15"/>
  <c r="U13" i="15"/>
  <c r="P13" i="15"/>
  <c r="K13" i="15"/>
  <c r="E13" i="15"/>
  <c r="AJ13" i="15"/>
  <c r="AE13" i="15"/>
  <c r="Y13" i="15"/>
  <c r="T13" i="15"/>
  <c r="O13" i="15"/>
  <c r="I13" i="15"/>
  <c r="D13" i="15"/>
  <c r="M13" i="15"/>
  <c r="X13" i="15"/>
  <c r="AI13" i="15"/>
  <c r="G16" i="15"/>
  <c r="S16" i="15"/>
  <c r="AD16" i="15"/>
  <c r="Y22" i="17"/>
  <c r="U22" i="17"/>
  <c r="Q22" i="17"/>
  <c r="M22" i="17"/>
  <c r="I22" i="17"/>
  <c r="F22" i="17"/>
  <c r="X22" i="17"/>
  <c r="S22" i="17"/>
  <c r="N22" i="17"/>
  <c r="H22" i="17"/>
  <c r="V22" i="17"/>
  <c r="O22" i="17"/>
  <c r="G22" i="17"/>
  <c r="T22" i="17"/>
  <c r="L22" i="17"/>
  <c r="E22" i="17"/>
  <c r="W22" i="17"/>
  <c r="P22" i="17"/>
  <c r="J22" i="17"/>
  <c r="J23" i="17"/>
  <c r="H3" i="15"/>
  <c r="M3" i="15"/>
  <c r="R3" i="15"/>
  <c r="W3" i="15"/>
  <c r="AC3" i="15"/>
  <c r="AH3" i="15"/>
  <c r="H5" i="15"/>
  <c r="M5" i="15"/>
  <c r="U5" i="15"/>
  <c r="AB5" i="15"/>
  <c r="AI5" i="15"/>
  <c r="I7" i="15"/>
  <c r="O7" i="15"/>
  <c r="V7" i="15"/>
  <c r="AD7" i="15"/>
  <c r="AK7" i="15"/>
  <c r="G8" i="15"/>
  <c r="P8" i="15"/>
  <c r="W8" i="15"/>
  <c r="AD8" i="15"/>
  <c r="AH9" i="15"/>
  <c r="AD9" i="15"/>
  <c r="Z9" i="15"/>
  <c r="V9" i="15"/>
  <c r="R9" i="15"/>
  <c r="N9" i="15"/>
  <c r="J9" i="15"/>
  <c r="F9" i="15"/>
  <c r="AG9" i="15"/>
  <c r="AB9" i="15"/>
  <c r="W9" i="15"/>
  <c r="Q9" i="15"/>
  <c r="L9" i="15"/>
  <c r="H9" i="15"/>
  <c r="I9" i="15"/>
  <c r="P9" i="15"/>
  <c r="X9" i="15"/>
  <c r="AE9" i="15"/>
  <c r="AK9" i="15"/>
  <c r="AJ11" i="15"/>
  <c r="AF11" i="15"/>
  <c r="AB11" i="15"/>
  <c r="X11" i="15"/>
  <c r="T11" i="15"/>
  <c r="P11" i="15"/>
  <c r="L11" i="15"/>
  <c r="G11" i="15"/>
  <c r="D11" i="15"/>
  <c r="AG11" i="15"/>
  <c r="AA11" i="15"/>
  <c r="V11" i="15"/>
  <c r="Q11" i="15"/>
  <c r="K11" i="15"/>
  <c r="F11" i="15"/>
  <c r="AK11" i="15"/>
  <c r="AE11" i="15"/>
  <c r="Z11" i="15"/>
  <c r="U11" i="15"/>
  <c r="O11" i="15"/>
  <c r="J11" i="15"/>
  <c r="E11" i="15"/>
  <c r="N11" i="15"/>
  <c r="Y11" i="15"/>
  <c r="AI11" i="15"/>
  <c r="L16" i="15"/>
  <c r="W16" i="15"/>
  <c r="AI16" i="15"/>
  <c r="Q23" i="17"/>
  <c r="H12" i="15"/>
  <c r="L12" i="15"/>
  <c r="R12" i="15"/>
  <c r="W12" i="15"/>
  <c r="AB12" i="15"/>
  <c r="H15" i="15"/>
  <c r="M15" i="15"/>
  <c r="R15" i="15"/>
  <c r="W15" i="15"/>
  <c r="AC15" i="15"/>
  <c r="Y18" i="17"/>
  <c r="U18" i="17"/>
  <c r="Q18" i="17"/>
  <c r="M18" i="17"/>
  <c r="I18" i="17"/>
  <c r="F18" i="17"/>
  <c r="V18" i="17"/>
  <c r="P18" i="17"/>
  <c r="K18" i="17"/>
  <c r="E18" i="17"/>
  <c r="L18" i="17"/>
  <c r="S18" i="17"/>
  <c r="W19" i="17"/>
  <c r="S19" i="17"/>
  <c r="O19" i="17"/>
  <c r="K19" i="17"/>
  <c r="G19" i="17"/>
  <c r="U19" i="17"/>
  <c r="P19" i="17"/>
  <c r="J19" i="17"/>
  <c r="F19" i="17"/>
  <c r="L19" i="17"/>
  <c r="R19" i="17"/>
  <c r="Y19" i="17"/>
  <c r="Y24" i="17"/>
  <c r="U24" i="17"/>
  <c r="Q24" i="17"/>
  <c r="M24" i="17"/>
  <c r="I24" i="17"/>
  <c r="F24" i="17"/>
  <c r="W24" i="17"/>
  <c r="R24" i="17"/>
  <c r="L24" i="17"/>
  <c r="G24" i="17"/>
  <c r="K24" i="17"/>
  <c r="S24" i="17"/>
  <c r="W25" i="17"/>
  <c r="S25" i="17"/>
  <c r="O25" i="17"/>
  <c r="K25" i="17"/>
  <c r="G25" i="17"/>
  <c r="V25" i="17"/>
  <c r="Q25" i="17"/>
  <c r="L25" i="17"/>
  <c r="E25" i="17"/>
  <c r="J25" i="17"/>
  <c r="R25" i="17"/>
  <c r="Y25" i="17"/>
  <c r="J26" i="17"/>
  <c r="R26" i="17"/>
  <c r="I27" i="17"/>
  <c r="Q27" i="17"/>
  <c r="Y30" i="17"/>
  <c r="U30" i="17"/>
  <c r="Q30" i="17"/>
  <c r="M30" i="17"/>
  <c r="I30" i="17"/>
  <c r="F30" i="17"/>
  <c r="V30" i="17"/>
  <c r="P30" i="17"/>
  <c r="K30" i="17"/>
  <c r="E30" i="17"/>
  <c r="X30" i="17"/>
  <c r="S30" i="17"/>
  <c r="N30" i="17"/>
  <c r="H30" i="17"/>
  <c r="O30" i="17"/>
  <c r="W31" i="17"/>
  <c r="S31" i="17"/>
  <c r="O31" i="17"/>
  <c r="K31" i="17"/>
  <c r="G31" i="17"/>
  <c r="U31" i="17"/>
  <c r="P31" i="17"/>
  <c r="J31" i="17"/>
  <c r="F31" i="17"/>
  <c r="X31" i="17"/>
  <c r="R31" i="17"/>
  <c r="M31" i="17"/>
  <c r="H31" i="17"/>
  <c r="N31" i="17"/>
  <c r="Y31" i="17"/>
  <c r="AK12" i="15"/>
  <c r="AG12" i="15"/>
  <c r="AC12" i="15"/>
  <c r="Y12" i="15"/>
  <c r="U12" i="15"/>
  <c r="Q12" i="15"/>
  <c r="M12" i="15"/>
  <c r="I12" i="15"/>
  <c r="E12" i="15"/>
  <c r="G12" i="15"/>
  <c r="N12" i="15"/>
  <c r="S12" i="15"/>
  <c r="X12" i="15"/>
  <c r="AD12" i="15"/>
  <c r="AI12" i="15"/>
  <c r="AJ15" i="15"/>
  <c r="AF15" i="15"/>
  <c r="AB15" i="15"/>
  <c r="X15" i="15"/>
  <c r="T15" i="15"/>
  <c r="P15" i="15"/>
  <c r="L15" i="15"/>
  <c r="G15" i="15"/>
  <c r="D15" i="15"/>
  <c r="I15" i="15"/>
  <c r="N15" i="15"/>
  <c r="S15" i="15"/>
  <c r="Y15" i="15"/>
  <c r="AD15" i="15"/>
  <c r="AI15" i="15"/>
  <c r="Y26" i="17"/>
  <c r="U26" i="17"/>
  <c r="Q26" i="17"/>
  <c r="M26" i="17"/>
  <c r="I26" i="17"/>
  <c r="F26" i="17"/>
  <c r="V26" i="17"/>
  <c r="P26" i="17"/>
  <c r="K26" i="17"/>
  <c r="E26" i="17"/>
  <c r="L26" i="17"/>
  <c r="S26" i="17"/>
  <c r="W27" i="17"/>
  <c r="S27" i="17"/>
  <c r="O27" i="17"/>
  <c r="K27" i="17"/>
  <c r="G27" i="17"/>
  <c r="U27" i="17"/>
  <c r="P27" i="17"/>
  <c r="J27" i="17"/>
  <c r="F27" i="17"/>
  <c r="L27" i="17"/>
  <c r="R27" i="17"/>
  <c r="Y27" i="17"/>
  <c r="AJ3" i="10"/>
  <c r="AF3" i="10"/>
  <c r="AB3" i="10"/>
  <c r="X3" i="10"/>
  <c r="T3" i="10"/>
  <c r="P3" i="10"/>
  <c r="L3" i="10"/>
  <c r="F3" i="10"/>
  <c r="G3" i="10"/>
  <c r="I3" i="10"/>
  <c r="N3" i="10"/>
  <c r="S3" i="10"/>
  <c r="Y3" i="10"/>
  <c r="AD3" i="10"/>
  <c r="AI3" i="10"/>
  <c r="AH5" i="10"/>
  <c r="AD5" i="10"/>
  <c r="Z5" i="10"/>
  <c r="V5" i="10"/>
  <c r="R5" i="10"/>
  <c r="N5" i="10"/>
  <c r="J5" i="10"/>
  <c r="E5" i="10"/>
  <c r="F5" i="10"/>
  <c r="M5" i="10"/>
  <c r="S5" i="10"/>
  <c r="X5" i="10"/>
  <c r="AC5" i="10"/>
  <c r="AI5" i="10"/>
  <c r="E7" i="10"/>
  <c r="L7" i="10"/>
  <c r="T7" i="10"/>
  <c r="AA7" i="10"/>
  <c r="AH7" i="10"/>
  <c r="H8" i="10"/>
  <c r="M8" i="10"/>
  <c r="T8" i="10"/>
  <c r="AB8" i="10"/>
  <c r="AI8" i="10"/>
  <c r="I20" i="8"/>
  <c r="M20" i="8"/>
  <c r="Q20" i="8"/>
  <c r="U20" i="8"/>
  <c r="I22" i="8"/>
  <c r="M22" i="8"/>
  <c r="Q22" i="8"/>
  <c r="U22" i="8"/>
  <c r="I24" i="8"/>
  <c r="M24" i="8"/>
  <c r="Q24" i="8"/>
  <c r="U24" i="8"/>
  <c r="I26" i="8"/>
  <c r="M26" i="8"/>
  <c r="Q26" i="8"/>
  <c r="U26" i="8"/>
  <c r="I28" i="8"/>
  <c r="M28" i="8"/>
  <c r="Q28" i="8"/>
  <c r="U28" i="8"/>
  <c r="I30" i="8"/>
  <c r="M30" i="8"/>
  <c r="Q30" i="8"/>
  <c r="U30" i="8"/>
  <c r="I32" i="8"/>
  <c r="M32" i="8"/>
  <c r="Q32" i="8"/>
  <c r="U32" i="8"/>
  <c r="I34" i="8"/>
  <c r="M34" i="8"/>
  <c r="Q34" i="8"/>
  <c r="U34" i="8"/>
  <c r="H2" i="15"/>
  <c r="K2" i="15"/>
  <c r="O2" i="15"/>
  <c r="S2" i="15"/>
  <c r="W2" i="15"/>
  <c r="AA2" i="15"/>
  <c r="AE2" i="15"/>
  <c r="H6" i="15"/>
  <c r="K6" i="15"/>
  <c r="O6" i="15"/>
  <c r="S6" i="15"/>
  <c r="W6" i="15"/>
  <c r="AA6" i="15"/>
  <c r="AE6" i="15"/>
  <c r="H10" i="15"/>
  <c r="K10" i="15"/>
  <c r="O10" i="15"/>
  <c r="S10" i="15"/>
  <c r="W10" i="15"/>
  <c r="AA10" i="15"/>
  <c r="AE10" i="15"/>
  <c r="H14" i="15"/>
  <c r="K14" i="15"/>
  <c r="O14" i="15"/>
  <c r="S14" i="15"/>
  <c r="W14" i="15"/>
  <c r="AA14" i="15"/>
  <c r="AE14" i="15"/>
  <c r="Y20" i="17"/>
  <c r="U20" i="17"/>
  <c r="Q20" i="17"/>
  <c r="M20" i="17"/>
  <c r="I20" i="17"/>
  <c r="F20" i="17"/>
  <c r="J20" i="17"/>
  <c r="O20" i="17"/>
  <c r="T20" i="17"/>
  <c r="W21" i="17"/>
  <c r="S21" i="17"/>
  <c r="O21" i="17"/>
  <c r="K21" i="17"/>
  <c r="G21" i="17"/>
  <c r="I21" i="17"/>
  <c r="N21" i="17"/>
  <c r="T21" i="17"/>
  <c r="Y21" i="17"/>
  <c r="Y28" i="17"/>
  <c r="U28" i="17"/>
  <c r="Q28" i="17"/>
  <c r="M28" i="17"/>
  <c r="I28" i="17"/>
  <c r="F28" i="17"/>
  <c r="J28" i="17"/>
  <c r="O28" i="17"/>
  <c r="T28" i="17"/>
  <c r="W29" i="17"/>
  <c r="S29" i="17"/>
  <c r="O29" i="17"/>
  <c r="K29" i="17"/>
  <c r="G29" i="17"/>
  <c r="I29" i="17"/>
  <c r="N29" i="17"/>
  <c r="T29" i="17"/>
  <c r="Y29" i="17"/>
  <c r="G32" i="17"/>
  <c r="L32" i="17"/>
  <c r="R32" i="17"/>
  <c r="E33" i="17"/>
  <c r="L33" i="17"/>
  <c r="Q33" i="17"/>
  <c r="D3" i="10"/>
  <c r="J3" i="10"/>
  <c r="O3" i="10"/>
  <c r="U3" i="10"/>
  <c r="Z3" i="10"/>
  <c r="AE3" i="10"/>
  <c r="AK3" i="10"/>
  <c r="H4" i="10"/>
  <c r="L4" i="10"/>
  <c r="R4" i="10"/>
  <c r="W4" i="10"/>
  <c r="AB4" i="10"/>
  <c r="G5" i="10"/>
  <c r="I5" i="10"/>
  <c r="O5" i="10"/>
  <c r="T5" i="10"/>
  <c r="Y5" i="10"/>
  <c r="AE5" i="10"/>
  <c r="AJ5" i="10"/>
  <c r="H7" i="10"/>
  <c r="O7" i="10"/>
  <c r="V7" i="10"/>
  <c r="AB7" i="10"/>
  <c r="F8" i="10"/>
  <c r="O8" i="10"/>
  <c r="W8" i="10"/>
  <c r="AC8" i="10"/>
  <c r="E3" i="10"/>
  <c r="K3" i="10"/>
  <c r="Q3" i="10"/>
  <c r="V3" i="10"/>
  <c r="AA3" i="10"/>
  <c r="AG3" i="10"/>
  <c r="AK4" i="10"/>
  <c r="AG4" i="10"/>
  <c r="AC4" i="10"/>
  <c r="Y4" i="10"/>
  <c r="U4" i="10"/>
  <c r="Q4" i="10"/>
  <c r="M4" i="10"/>
  <c r="I4" i="10"/>
  <c r="D4" i="10"/>
  <c r="F4" i="10"/>
  <c r="N4" i="10"/>
  <c r="S4" i="10"/>
  <c r="X4" i="10"/>
  <c r="AD4" i="10"/>
  <c r="AI4" i="10"/>
  <c r="D5" i="10"/>
  <c r="K5" i="10"/>
  <c r="P5" i="10"/>
  <c r="U5" i="10"/>
  <c r="AA5" i="10"/>
  <c r="AF5" i="10"/>
  <c r="AK5" i="10"/>
  <c r="AK7" i="10"/>
  <c r="AG7" i="10"/>
  <c r="AC7" i="10"/>
  <c r="Y7" i="10"/>
  <c r="U7" i="10"/>
  <c r="Q7" i="10"/>
  <c r="M7" i="10"/>
  <c r="I7" i="10"/>
  <c r="AI7" i="10"/>
  <c r="AD7" i="10"/>
  <c r="X7" i="10"/>
  <c r="S7" i="10"/>
  <c r="N7" i="10"/>
  <c r="F7" i="10"/>
  <c r="G7" i="10"/>
  <c r="J7" i="10"/>
  <c r="P7" i="10"/>
  <c r="W7" i="10"/>
  <c r="AE7" i="10"/>
  <c r="AH8" i="10"/>
  <c r="AD8" i="10"/>
  <c r="Z8" i="10"/>
  <c r="V8" i="10"/>
  <c r="R8" i="10"/>
  <c r="N8" i="10"/>
  <c r="J8" i="10"/>
  <c r="E8" i="10"/>
  <c r="AK8" i="10"/>
  <c r="AF8" i="10"/>
  <c r="AA8" i="10"/>
  <c r="U8" i="10"/>
  <c r="P8" i="10"/>
  <c r="K8" i="10"/>
  <c r="D8" i="10"/>
  <c r="I8" i="10"/>
  <c r="Q8" i="10"/>
  <c r="X8" i="10"/>
  <c r="AE8" i="10"/>
  <c r="Y32" i="17"/>
  <c r="U32" i="17"/>
  <c r="Q32" i="17"/>
  <c r="M32" i="17"/>
  <c r="I32" i="17"/>
  <c r="F32" i="17"/>
  <c r="J32" i="17"/>
  <c r="O32" i="17"/>
  <c r="T32" i="17"/>
  <c r="W33" i="17"/>
  <c r="S33" i="17"/>
  <c r="O33" i="17"/>
  <c r="K33" i="17"/>
  <c r="G33" i="17"/>
  <c r="I33" i="17"/>
  <c r="N33" i="17"/>
  <c r="T33" i="17"/>
  <c r="Y33" i="17"/>
  <c r="H3" i="10"/>
  <c r="M3" i="10"/>
  <c r="R3" i="10"/>
  <c r="W3" i="10"/>
  <c r="AC3" i="10"/>
  <c r="AH3" i="10"/>
  <c r="G4" i="10"/>
  <c r="J4" i="10"/>
  <c r="O4" i="10"/>
  <c r="T4" i="10"/>
  <c r="Z4" i="10"/>
  <c r="AE4" i="10"/>
  <c r="AJ4" i="10"/>
  <c r="H5" i="10"/>
  <c r="L5" i="10"/>
  <c r="Q5" i="10"/>
  <c r="W5" i="10"/>
  <c r="AB5" i="10"/>
  <c r="AG5" i="10"/>
  <c r="D7" i="10"/>
  <c r="K7" i="10"/>
  <c r="R7" i="10"/>
  <c r="Z7" i="10"/>
  <c r="AF7" i="10"/>
  <c r="G8" i="10"/>
  <c r="L8" i="10"/>
  <c r="S8" i="10"/>
  <c r="Y8" i="10"/>
  <c r="AG8" i="10"/>
  <c r="G11" i="10"/>
  <c r="J11" i="10"/>
  <c r="O11" i="10"/>
  <c r="T11" i="10"/>
  <c r="Z11" i="10"/>
  <c r="AE11" i="10"/>
  <c r="AJ11" i="10"/>
  <c r="H17" i="15"/>
  <c r="K17" i="15"/>
  <c r="O17" i="15"/>
  <c r="S17" i="15"/>
  <c r="W17" i="15"/>
  <c r="AA17" i="15"/>
  <c r="AE17" i="15"/>
  <c r="H2" i="10"/>
  <c r="K2" i="10"/>
  <c r="O2" i="10"/>
  <c r="S2" i="10"/>
  <c r="W2" i="10"/>
  <c r="AA2" i="10"/>
  <c r="AE2" i="10"/>
  <c r="H6" i="10"/>
  <c r="K6" i="10"/>
  <c r="O6" i="10"/>
  <c r="S6" i="10"/>
  <c r="W6" i="10"/>
  <c r="AA6" i="10"/>
  <c r="AE6" i="10"/>
  <c r="AJ10" i="10"/>
  <c r="AF10" i="10"/>
  <c r="AB10" i="10"/>
  <c r="X10" i="10"/>
  <c r="T10" i="10"/>
  <c r="P10" i="10"/>
  <c r="L10" i="10"/>
  <c r="F10" i="10"/>
  <c r="G10" i="10"/>
  <c r="I10" i="10"/>
  <c r="N10" i="10"/>
  <c r="S10" i="10"/>
  <c r="Y10" i="10"/>
  <c r="AD10" i="10"/>
  <c r="AI10" i="10"/>
  <c r="E11" i="10"/>
  <c r="K11" i="10"/>
  <c r="P11" i="10"/>
  <c r="V11" i="10"/>
  <c r="AA11" i="10"/>
  <c r="AF11" i="10"/>
  <c r="AI12" i="10"/>
  <c r="AE12" i="10"/>
  <c r="AK12" i="10"/>
  <c r="AG12" i="10"/>
  <c r="AD12" i="10"/>
  <c r="Z12" i="10"/>
  <c r="V12" i="10"/>
  <c r="R12" i="10"/>
  <c r="N12" i="10"/>
  <c r="J12" i="10"/>
  <c r="E12" i="10"/>
  <c r="F12" i="10"/>
  <c r="M12" i="10"/>
  <c r="S12" i="10"/>
  <c r="X12" i="10"/>
  <c r="AC12" i="10"/>
  <c r="H11" i="10"/>
  <c r="L11" i="10"/>
  <c r="R11" i="10"/>
  <c r="W11" i="10"/>
  <c r="AB11" i="10"/>
  <c r="AK11" i="10"/>
  <c r="AG11" i="10"/>
  <c r="AC11" i="10"/>
  <c r="Y11" i="10"/>
  <c r="U11" i="10"/>
  <c r="Q11" i="10"/>
  <c r="M11" i="10"/>
  <c r="I11" i="10"/>
  <c r="D11" i="10"/>
  <c r="F11" i="10"/>
  <c r="N11" i="10"/>
  <c r="S11" i="10"/>
  <c r="X11" i="10"/>
  <c r="AD11" i="10"/>
  <c r="AI11" i="10"/>
  <c r="I17" i="10"/>
  <c r="Q17" i="10"/>
  <c r="Y17" i="10"/>
  <c r="H9" i="10"/>
  <c r="K9" i="10"/>
  <c r="O9" i="10"/>
  <c r="S9" i="10"/>
  <c r="W9" i="10"/>
  <c r="AA9" i="10"/>
  <c r="AE9" i="10"/>
  <c r="AJ13" i="10"/>
  <c r="AF13" i="10"/>
  <c r="AB13" i="10"/>
  <c r="X13" i="10"/>
  <c r="T13" i="10"/>
  <c r="P13" i="10"/>
  <c r="L13" i="10"/>
  <c r="F13" i="10"/>
  <c r="G13" i="10"/>
  <c r="AH13" i="10"/>
  <c r="AD13" i="10"/>
  <c r="Z13" i="10"/>
  <c r="V13" i="10"/>
  <c r="R13" i="10"/>
  <c r="N13" i="10"/>
  <c r="J13" i="10"/>
  <c r="E13" i="10"/>
  <c r="K13" i="10"/>
  <c r="S13" i="10"/>
  <c r="AA13" i="10"/>
  <c r="AI13" i="10"/>
  <c r="AH15" i="10"/>
  <c r="AD15" i="10"/>
  <c r="Z15" i="10"/>
  <c r="V15" i="10"/>
  <c r="R15" i="10"/>
  <c r="N15" i="10"/>
  <c r="J15" i="10"/>
  <c r="E15" i="10"/>
  <c r="AJ15" i="10"/>
  <c r="AF15" i="10"/>
  <c r="AB15" i="10"/>
  <c r="X15" i="10"/>
  <c r="T15" i="10"/>
  <c r="P15" i="10"/>
  <c r="L15" i="10"/>
  <c r="F15" i="10"/>
  <c r="G15" i="10"/>
  <c r="K15" i="10"/>
  <c r="S15" i="10"/>
  <c r="AA15" i="10"/>
  <c r="AI15" i="10"/>
  <c r="AJ17" i="10"/>
  <c r="AF17" i="10"/>
  <c r="AB17" i="10"/>
  <c r="X17" i="10"/>
  <c r="T17" i="10"/>
  <c r="P17" i="10"/>
  <c r="L17" i="10"/>
  <c r="F17" i="10"/>
  <c r="G17" i="10"/>
  <c r="AH17" i="10"/>
  <c r="AD17" i="10"/>
  <c r="Z17" i="10"/>
  <c r="V17" i="10"/>
  <c r="R17" i="10"/>
  <c r="N17" i="10"/>
  <c r="J17" i="10"/>
  <c r="E17" i="10"/>
  <c r="K17" i="10"/>
  <c r="S17" i="10"/>
  <c r="AA17" i="10"/>
  <c r="AI17" i="10"/>
  <c r="A16" i="11"/>
  <c r="AC17" i="10"/>
  <c r="AK17" i="10"/>
  <c r="H17" i="10"/>
  <c r="O17" i="10"/>
  <c r="W17" i="10"/>
  <c r="AE17" i="10"/>
  <c r="H14" i="10"/>
  <c r="K14" i="10"/>
  <c r="O14" i="10"/>
  <c r="S14" i="10"/>
  <c r="W14" i="10"/>
  <c r="AA14" i="10"/>
  <c r="AE14" i="10"/>
  <c r="AI14" i="10"/>
  <c r="D16" i="10"/>
  <c r="I16" i="10"/>
  <c r="M16" i="10"/>
  <c r="Q16" i="10"/>
  <c r="U16" i="10"/>
  <c r="Y16" i="10"/>
  <c r="AC16" i="10"/>
  <c r="AG16" i="10"/>
  <c r="AK16" i="10"/>
  <c r="D14" i="10"/>
  <c r="I14" i="10"/>
  <c r="M14" i="10"/>
  <c r="Q14" i="10"/>
  <c r="U14" i="10"/>
  <c r="Y14" i="10"/>
  <c r="AC14" i="10"/>
  <c r="AG14" i="10"/>
  <c r="H16" i="10"/>
  <c r="K16" i="10"/>
  <c r="O16" i="10"/>
  <c r="S16" i="10"/>
  <c r="W16" i="10"/>
  <c r="AA16" i="10"/>
  <c r="AE16" i="10"/>
  <c r="G1" i="11"/>
  <c r="K1" i="11"/>
  <c r="K211" i="11" s="1"/>
  <c r="AA1" i="11"/>
  <c r="AA211" i="11" s="1"/>
  <c r="O1" i="11"/>
  <c r="F31" i="1"/>
  <c r="V1" i="11"/>
  <c r="Z1" i="11"/>
  <c r="AD1" i="11"/>
  <c r="H1" i="11"/>
  <c r="T1" i="11"/>
  <c r="G18" i="14"/>
  <c r="G34" i="14" s="1"/>
  <c r="D1" i="11"/>
  <c r="D212" i="11" s="1"/>
  <c r="L22" i="1"/>
  <c r="E1" i="11"/>
  <c r="I1" i="11"/>
  <c r="M1" i="11"/>
  <c r="M212" i="11" s="1"/>
  <c r="U1" i="11"/>
  <c r="X1" i="11"/>
  <c r="AB1" i="11"/>
  <c r="C58" i="4"/>
  <c r="T22" i="1"/>
  <c r="F1" i="11"/>
  <c r="F211" i="11" s="1"/>
  <c r="J1" i="11"/>
  <c r="N1" i="11"/>
  <c r="N212" i="11" s="1"/>
  <c r="R1" i="11"/>
  <c r="R212" i="11" s="1"/>
  <c r="Y1" i="11"/>
  <c r="AC1" i="11"/>
  <c r="F13" i="1"/>
  <c r="K31" i="1"/>
  <c r="H22" i="1"/>
  <c r="U15" i="1"/>
  <c r="N31" i="1"/>
  <c r="Q42" i="1"/>
  <c r="Q12" i="1"/>
  <c r="Q31" i="1"/>
  <c r="M43" i="1"/>
  <c r="Q43" i="1"/>
  <c r="S28" i="1"/>
  <c r="I31" i="1"/>
  <c r="S31" i="1"/>
  <c r="F17" i="1"/>
  <c r="G43" i="1"/>
  <c r="U43" i="1"/>
  <c r="M37" i="1"/>
  <c r="I7" i="1"/>
  <c r="O17" i="1"/>
  <c r="S17" i="1"/>
  <c r="L17" i="1"/>
  <c r="T17" i="1"/>
  <c r="F27" i="1"/>
  <c r="F29" i="1"/>
  <c r="Q30" i="1"/>
  <c r="G17" i="1"/>
  <c r="F30" i="1"/>
  <c r="P30" i="1"/>
  <c r="G35" i="1"/>
  <c r="N37" i="1"/>
  <c r="P17" i="1"/>
  <c r="L35" i="1"/>
  <c r="F37" i="1"/>
  <c r="Q37" i="1"/>
  <c r="F43" i="1"/>
  <c r="O43" i="1"/>
  <c r="O20" i="1"/>
  <c r="I17" i="1"/>
  <c r="M17" i="1"/>
  <c r="Q17" i="1"/>
  <c r="U17" i="1"/>
  <c r="N29" i="1"/>
  <c r="J30" i="1"/>
  <c r="I37" i="1"/>
  <c r="U37" i="1"/>
  <c r="B33" i="8"/>
  <c r="C33" i="8" s="1"/>
  <c r="D33" i="8" s="1"/>
  <c r="F18" i="15"/>
  <c r="N44" i="1" s="1"/>
  <c r="R18" i="15"/>
  <c r="V18" i="15"/>
  <c r="Z18" i="15"/>
  <c r="AD18" i="15"/>
  <c r="AH18" i="15"/>
  <c r="C32" i="4"/>
  <c r="C67" i="4"/>
  <c r="G51" i="1"/>
  <c r="G8" i="1"/>
  <c r="Q8" i="1"/>
  <c r="U42" i="1"/>
  <c r="U20" i="1"/>
  <c r="O11" i="1"/>
  <c r="F18" i="1"/>
  <c r="M18" i="1"/>
  <c r="U18" i="1"/>
  <c r="I12" i="1"/>
  <c r="U12" i="1"/>
  <c r="J31" i="1"/>
  <c r="O31" i="1"/>
  <c r="U31" i="1"/>
  <c r="M35" i="1"/>
  <c r="U35" i="1"/>
  <c r="C52" i="4"/>
  <c r="C53" i="4"/>
  <c r="C62" i="4"/>
  <c r="F39" i="1"/>
  <c r="O51" i="1"/>
  <c r="F49" i="1"/>
  <c r="M12" i="1"/>
  <c r="I35" i="1"/>
  <c r="O35" i="1"/>
  <c r="C23" i="4"/>
  <c r="I42" i="1"/>
  <c r="Q7" i="1"/>
  <c r="F8" i="1"/>
  <c r="M8" i="1"/>
  <c r="U8" i="1"/>
  <c r="M42" i="1"/>
  <c r="K43" i="1"/>
  <c r="R43" i="1"/>
  <c r="R39" i="1"/>
  <c r="T14" i="1"/>
  <c r="S51" i="1"/>
  <c r="I28" i="1"/>
  <c r="J49" i="1"/>
  <c r="O15" i="1"/>
  <c r="L19" i="1"/>
  <c r="Q18" i="1"/>
  <c r="L30" i="1"/>
  <c r="G31" i="1"/>
  <c r="M31" i="1"/>
  <c r="Q35" i="1"/>
  <c r="F36" i="1"/>
  <c r="N49" i="1"/>
  <c r="P22" i="1"/>
  <c r="I8" i="1"/>
  <c r="N8" i="1"/>
  <c r="S8" i="1"/>
  <c r="I43" i="1"/>
  <c r="S43" i="1"/>
  <c r="H39" i="1"/>
  <c r="U39" i="1"/>
  <c r="U28" i="1"/>
  <c r="G49" i="1"/>
  <c r="K49" i="1"/>
  <c r="O49" i="1"/>
  <c r="S49" i="1"/>
  <c r="U11" i="1"/>
  <c r="T19" i="1"/>
  <c r="I18" i="1"/>
  <c r="N18" i="1"/>
  <c r="T18" i="1"/>
  <c r="T27" i="1"/>
  <c r="L12" i="1"/>
  <c r="T12" i="1"/>
  <c r="T29" i="1"/>
  <c r="I30" i="1"/>
  <c r="N30" i="1"/>
  <c r="T30" i="1"/>
  <c r="F33" i="1"/>
  <c r="T33" i="1"/>
  <c r="L31" i="1"/>
  <c r="P31" i="1"/>
  <c r="T31" i="1"/>
  <c r="F35" i="1"/>
  <c r="S35" i="1"/>
  <c r="N36" i="1"/>
  <c r="R37" i="1"/>
  <c r="N13" i="1"/>
  <c r="C43" i="4"/>
  <c r="B30" i="8"/>
  <c r="C30" i="8" s="1"/>
  <c r="D30" i="8" s="1"/>
  <c r="AI18" i="15"/>
  <c r="M39" i="1"/>
  <c r="L49" i="1"/>
  <c r="P49" i="1"/>
  <c r="T49" i="1"/>
  <c r="J18" i="2"/>
  <c r="N18" i="2"/>
  <c r="R18" i="2"/>
  <c r="V18" i="2"/>
  <c r="Q84" i="3"/>
  <c r="P84" i="3"/>
  <c r="BB84" i="3"/>
  <c r="C12" i="4"/>
  <c r="C18" i="4"/>
  <c r="C27" i="4"/>
  <c r="C72" i="4"/>
  <c r="C78" i="4"/>
  <c r="L18" i="15"/>
  <c r="T18" i="15"/>
  <c r="AB18" i="15"/>
  <c r="AJ18" i="15"/>
  <c r="P23" i="1"/>
  <c r="O32" i="1"/>
  <c r="J33" i="1"/>
  <c r="T24" i="1"/>
  <c r="O28" i="1"/>
  <c r="I49" i="1"/>
  <c r="Q49" i="1"/>
  <c r="T23" i="1"/>
  <c r="L27" i="1"/>
  <c r="L29" i="1"/>
  <c r="U32" i="1"/>
  <c r="L33" i="1"/>
  <c r="C3" i="4"/>
  <c r="C68" i="4"/>
  <c r="M18" i="15"/>
  <c r="Q18" i="15"/>
  <c r="U18" i="15"/>
  <c r="Y18" i="15"/>
  <c r="AC18" i="15"/>
  <c r="AG18" i="15"/>
  <c r="AK18" i="15"/>
  <c r="F48" i="1"/>
  <c r="Q48" i="1"/>
  <c r="Q20" i="1"/>
  <c r="G25" i="1"/>
  <c r="S25" i="1"/>
  <c r="F15" i="1"/>
  <c r="Q15" i="1"/>
  <c r="F11" i="1"/>
  <c r="Q11" i="1"/>
  <c r="G48" i="1"/>
  <c r="M48" i="1"/>
  <c r="G18" i="2"/>
  <c r="K18" i="2"/>
  <c r="O18" i="2"/>
  <c r="S18" i="2"/>
  <c r="F25" i="1"/>
  <c r="F16" i="1"/>
  <c r="K16" i="1"/>
  <c r="Q16" i="1"/>
  <c r="G45" i="1"/>
  <c r="O45" i="1"/>
  <c r="S45" i="1"/>
  <c r="O25" i="1"/>
  <c r="M16" i="1"/>
  <c r="R16" i="1"/>
  <c r="O6" i="1"/>
  <c r="G7" i="1"/>
  <c r="O7" i="1"/>
  <c r="S7" i="1"/>
  <c r="L45" i="1"/>
  <c r="P45" i="1"/>
  <c r="T45" i="1"/>
  <c r="F20" i="1"/>
  <c r="M20" i="1"/>
  <c r="G15" i="1"/>
  <c r="M15" i="1"/>
  <c r="I16" i="1"/>
  <c r="N16" i="1"/>
  <c r="S16" i="1"/>
  <c r="P29" i="1"/>
  <c r="N33" i="1"/>
  <c r="L18" i="2"/>
  <c r="T18" i="2"/>
  <c r="F45" i="1"/>
  <c r="B9" i="2"/>
  <c r="F7" i="1"/>
  <c r="N7" i="1"/>
  <c r="L9" i="1"/>
  <c r="F42" i="1"/>
  <c r="N42" i="1"/>
  <c r="F32" i="1"/>
  <c r="Q32" i="1"/>
  <c r="P36" i="1"/>
  <c r="P9" i="1"/>
  <c r="G42" i="1"/>
  <c r="O42" i="1"/>
  <c r="S42" i="1"/>
  <c r="I39" i="1"/>
  <c r="P39" i="1"/>
  <c r="L25" i="1"/>
  <c r="P25" i="1"/>
  <c r="T25" i="1"/>
  <c r="F28" i="1"/>
  <c r="Q28" i="1"/>
  <c r="G11" i="1"/>
  <c r="M11" i="1"/>
  <c r="F19" i="1"/>
  <c r="I48" i="1"/>
  <c r="N48" i="1"/>
  <c r="S48" i="1"/>
  <c r="P27" i="1"/>
  <c r="F12" i="1"/>
  <c r="N12" i="1"/>
  <c r="G32" i="1"/>
  <c r="M32" i="1"/>
  <c r="J36" i="1"/>
  <c r="G37" i="1"/>
  <c r="K37" i="1"/>
  <c r="O37" i="1"/>
  <c r="S37" i="1"/>
  <c r="H18" i="2"/>
  <c r="P18" i="2"/>
  <c r="B11" i="2"/>
  <c r="S6" i="1"/>
  <c r="P7" i="1"/>
  <c r="T9" i="1"/>
  <c r="L42" i="1"/>
  <c r="P42" i="1"/>
  <c r="T42" i="1"/>
  <c r="J39" i="1"/>
  <c r="Q39" i="1"/>
  <c r="I45" i="1"/>
  <c r="M45" i="1"/>
  <c r="Q45" i="1"/>
  <c r="U45" i="1"/>
  <c r="I20" i="1"/>
  <c r="N20" i="1"/>
  <c r="S20" i="1"/>
  <c r="L24" i="1"/>
  <c r="I25" i="1"/>
  <c r="M25" i="1"/>
  <c r="Q25" i="1"/>
  <c r="U25" i="1"/>
  <c r="M28" i="1"/>
  <c r="F5" i="1"/>
  <c r="N5" i="1"/>
  <c r="I15" i="1"/>
  <c r="S15" i="1"/>
  <c r="L23" i="1"/>
  <c r="I11" i="1"/>
  <c r="N11" i="1"/>
  <c r="S11" i="1"/>
  <c r="P19" i="1"/>
  <c r="G18" i="1"/>
  <c r="S18" i="1"/>
  <c r="O48" i="1"/>
  <c r="U48" i="1"/>
  <c r="G12" i="1"/>
  <c r="O12" i="1"/>
  <c r="S12" i="1"/>
  <c r="J16" i="1"/>
  <c r="O16" i="1"/>
  <c r="U16" i="1"/>
  <c r="J29" i="1"/>
  <c r="G30" i="1"/>
  <c r="K30" i="1"/>
  <c r="O30" i="1"/>
  <c r="S30" i="1"/>
  <c r="F53" i="1"/>
  <c r="I32" i="1"/>
  <c r="N32" i="1"/>
  <c r="S32" i="1"/>
  <c r="P33" i="1"/>
  <c r="L36" i="1"/>
  <c r="T36" i="1"/>
  <c r="H37" i="1"/>
  <c r="L37" i="1"/>
  <c r="P37" i="1"/>
  <c r="T37" i="1"/>
  <c r="J13" i="1"/>
  <c r="I18" i="2"/>
  <c r="M18" i="2"/>
  <c r="Q18" i="2"/>
  <c r="U18" i="2"/>
  <c r="B16" i="2"/>
  <c r="H84" i="3"/>
  <c r="Y84" i="3"/>
  <c r="H32" i="1" s="1"/>
  <c r="AK84" i="3"/>
  <c r="AS84" i="3"/>
  <c r="G6" i="1"/>
  <c r="N45" i="1"/>
  <c r="B5" i="2"/>
  <c r="C13" i="4"/>
  <c r="C28" i="4"/>
  <c r="C37" i="4"/>
  <c r="C42" i="4"/>
  <c r="C63" i="4"/>
  <c r="C73" i="4"/>
  <c r="I18" i="7"/>
  <c r="P18" i="7"/>
  <c r="T18" i="7"/>
  <c r="X18" i="7"/>
  <c r="AB18" i="7"/>
  <c r="AF18" i="7"/>
  <c r="AJ18" i="7"/>
  <c r="AN18" i="7"/>
  <c r="K35" i="8"/>
  <c r="O35" i="8"/>
  <c r="S35" i="8"/>
  <c r="W35" i="8"/>
  <c r="B21" i="8"/>
  <c r="C21" i="8" s="1"/>
  <c r="D21" i="8" s="1"/>
  <c r="J35" i="8"/>
  <c r="N35" i="8"/>
  <c r="R35" i="8"/>
  <c r="V35" i="8"/>
  <c r="Z35" i="8"/>
  <c r="E85" i="4"/>
  <c r="I85" i="4"/>
  <c r="M85" i="4"/>
  <c r="Q85" i="4"/>
  <c r="U85" i="4"/>
  <c r="Y85" i="4"/>
  <c r="AC85" i="4"/>
  <c r="AG85" i="4"/>
  <c r="AK85" i="4"/>
  <c r="AO85" i="4"/>
  <c r="AS85" i="4"/>
  <c r="AW85" i="4"/>
  <c r="BA85" i="4"/>
  <c r="C7" i="4"/>
  <c r="C33" i="4"/>
  <c r="C38" i="4"/>
  <c r="C47" i="4"/>
  <c r="C87" i="4"/>
  <c r="U18" i="7"/>
  <c r="Y18" i="7"/>
  <c r="AC18" i="7"/>
  <c r="AG18" i="7"/>
  <c r="AK18" i="7"/>
  <c r="AO18" i="7"/>
  <c r="L35" i="8"/>
  <c r="P35" i="8"/>
  <c r="T35" i="8"/>
  <c r="X35" i="8"/>
  <c r="B27" i="8"/>
  <c r="C27" i="8" s="1"/>
  <c r="D27" i="8" s="1"/>
  <c r="H34" i="17"/>
  <c r="X34" i="17"/>
  <c r="C86" i="3"/>
  <c r="F85" i="4"/>
  <c r="J85" i="4"/>
  <c r="N85" i="4"/>
  <c r="R85" i="4"/>
  <c r="V85" i="4"/>
  <c r="Z85" i="4"/>
  <c r="AD85" i="4"/>
  <c r="AH85" i="4"/>
  <c r="AL85" i="4"/>
  <c r="AP85" i="4"/>
  <c r="AT85" i="4"/>
  <c r="AX85" i="4"/>
  <c r="BB85" i="4"/>
  <c r="C8" i="4"/>
  <c r="C17" i="4"/>
  <c r="C48" i="4"/>
  <c r="C77" i="4"/>
  <c r="R18" i="7"/>
  <c r="V18" i="7"/>
  <c r="Z18" i="7"/>
  <c r="AD18" i="7"/>
  <c r="AH18" i="7"/>
  <c r="AL18" i="7"/>
  <c r="B17" i="8"/>
  <c r="M35" i="8"/>
  <c r="Q35" i="8"/>
  <c r="Y35" i="8"/>
  <c r="B29" i="8"/>
  <c r="C29" i="8" s="1"/>
  <c r="D29" i="8" s="1"/>
  <c r="B31" i="8"/>
  <c r="C31" i="8" s="1"/>
  <c r="D31" i="8" s="1"/>
  <c r="V34" i="17"/>
  <c r="F10" i="1"/>
  <c r="F44" i="1"/>
  <c r="J44" i="1"/>
  <c r="R44" i="1"/>
  <c r="J53" i="1"/>
  <c r="R53" i="1"/>
  <c r="F47" i="1"/>
  <c r="N47" i="1"/>
  <c r="J26" i="1"/>
  <c r="N26" i="1"/>
  <c r="F46" i="1"/>
  <c r="N46" i="1"/>
  <c r="AJ212" i="11"/>
  <c r="AJ211" i="11"/>
  <c r="F34" i="1"/>
  <c r="J34" i="1"/>
  <c r="N34" i="1"/>
  <c r="I22" i="1"/>
  <c r="M22" i="1"/>
  <c r="Q22" i="1"/>
  <c r="G41" i="1"/>
  <c r="O41" i="1"/>
  <c r="S41" i="1"/>
  <c r="I9" i="1"/>
  <c r="M9" i="1"/>
  <c r="Q9" i="1"/>
  <c r="U9" i="1"/>
  <c r="G10" i="1"/>
  <c r="S10" i="1"/>
  <c r="L212" i="11"/>
  <c r="I14" i="1"/>
  <c r="M14" i="1"/>
  <c r="Q14" i="1"/>
  <c r="U14" i="1"/>
  <c r="G47" i="1"/>
  <c r="O47" i="1"/>
  <c r="S47" i="1"/>
  <c r="I24" i="1"/>
  <c r="M24" i="1"/>
  <c r="Q24" i="1"/>
  <c r="U24" i="1"/>
  <c r="L51" i="1"/>
  <c r="P51" i="1"/>
  <c r="T51" i="1"/>
  <c r="G26" i="1"/>
  <c r="O26" i="1"/>
  <c r="S26" i="1"/>
  <c r="I5" i="1"/>
  <c r="M5" i="1"/>
  <c r="Q5" i="1"/>
  <c r="U5" i="1"/>
  <c r="G50" i="1"/>
  <c r="K50" i="1"/>
  <c r="O50" i="1"/>
  <c r="S50" i="1"/>
  <c r="I23" i="1"/>
  <c r="M23" i="1"/>
  <c r="Q23" i="1"/>
  <c r="U23" i="1"/>
  <c r="G44" i="1"/>
  <c r="O44" i="1"/>
  <c r="S44" i="1"/>
  <c r="I19" i="1"/>
  <c r="M19" i="1"/>
  <c r="Q19" i="1"/>
  <c r="U19" i="1"/>
  <c r="G46" i="1"/>
  <c r="O46" i="1"/>
  <c r="S46" i="1"/>
  <c r="AG211" i="11"/>
  <c r="I27" i="1"/>
  <c r="M27" i="1"/>
  <c r="Q27" i="1"/>
  <c r="U27" i="1"/>
  <c r="G21" i="1"/>
  <c r="O21" i="1"/>
  <c r="S21" i="1"/>
  <c r="AK212" i="11"/>
  <c r="I29" i="1"/>
  <c r="M29" i="1"/>
  <c r="Q29" i="1"/>
  <c r="U29" i="1"/>
  <c r="G53" i="1"/>
  <c r="K53" i="1"/>
  <c r="O53" i="1"/>
  <c r="S53" i="1"/>
  <c r="AO211" i="11"/>
  <c r="AO212" i="11"/>
  <c r="I33" i="1"/>
  <c r="M33" i="1"/>
  <c r="Q33" i="1"/>
  <c r="U33" i="1"/>
  <c r="G34" i="1"/>
  <c r="O34" i="1"/>
  <c r="S34" i="1"/>
  <c r="AS211" i="11"/>
  <c r="AS212" i="11"/>
  <c r="I36" i="1"/>
  <c r="M36" i="1"/>
  <c r="Q36" i="1"/>
  <c r="U36" i="1"/>
  <c r="G13" i="1"/>
  <c r="K13" i="1"/>
  <c r="O13" i="1"/>
  <c r="S13" i="1"/>
  <c r="B2" i="2"/>
  <c r="F41" i="1"/>
  <c r="N41" i="1"/>
  <c r="F26" i="1"/>
  <c r="F50" i="1"/>
  <c r="N50" i="1"/>
  <c r="N53" i="1"/>
  <c r="AY212" i="11"/>
  <c r="AY211" i="11"/>
  <c r="C1" i="11"/>
  <c r="V3" i="1" s="1"/>
  <c r="E3" i="1" s="1"/>
  <c r="X3" i="1" s="1"/>
  <c r="AH19" i="10"/>
  <c r="AD19" i="10"/>
  <c r="Z19" i="10"/>
  <c r="V19" i="10"/>
  <c r="R19" i="10"/>
  <c r="N19" i="10"/>
  <c r="J19" i="10"/>
  <c r="E19" i="10"/>
  <c r="X35" i="17"/>
  <c r="T35" i="17"/>
  <c r="P35" i="17"/>
  <c r="L35" i="17"/>
  <c r="H35" i="17"/>
  <c r="AK19" i="15"/>
  <c r="AG19" i="15"/>
  <c r="AC19" i="15"/>
  <c r="Y19" i="15"/>
  <c r="U19" i="15"/>
  <c r="Q19" i="15"/>
  <c r="M19" i="15"/>
  <c r="I19" i="15"/>
  <c r="E19" i="15"/>
  <c r="X37" i="8"/>
  <c r="T37" i="8"/>
  <c r="P37" i="8"/>
  <c r="P36" i="8" s="1"/>
  <c r="L37" i="8"/>
  <c r="H37" i="8"/>
  <c r="AO19" i="7"/>
  <c r="AK19" i="7"/>
  <c r="AG19" i="7"/>
  <c r="AC19" i="7"/>
  <c r="Y19" i="7"/>
  <c r="U19" i="7"/>
  <c r="Q19" i="7"/>
  <c r="M19" i="7"/>
  <c r="K19" i="7"/>
  <c r="BD83" i="4"/>
  <c r="AZ83" i="4"/>
  <c r="AV83" i="4"/>
  <c r="AR83" i="4"/>
  <c r="AN83" i="4"/>
  <c r="AJ83" i="4"/>
  <c r="AF83" i="4"/>
  <c r="AB83" i="4"/>
  <c r="X83" i="4"/>
  <c r="T83" i="4"/>
  <c r="P83" i="4"/>
  <c r="L83" i="4"/>
  <c r="H83" i="4"/>
  <c r="D83" i="4"/>
  <c r="BA82" i="4"/>
  <c r="BA81" i="4" s="1"/>
  <c r="AW82" i="4"/>
  <c r="AW81" i="4" s="1"/>
  <c r="AS82" i="4"/>
  <c r="AS21" i="4" s="1"/>
  <c r="AO82" i="4"/>
  <c r="AO56" i="4" s="1"/>
  <c r="AK82" i="4"/>
  <c r="AK11" i="4" s="1"/>
  <c r="AG82" i="4"/>
  <c r="AG26" i="4" s="1"/>
  <c r="AC82" i="4"/>
  <c r="Y82" i="4"/>
  <c r="Y76" i="4" s="1"/>
  <c r="U82" i="4"/>
  <c r="U51" i="4" s="1"/>
  <c r="Q82" i="4"/>
  <c r="Q26" i="4" s="1"/>
  <c r="M82" i="4"/>
  <c r="M21" i="4" s="1"/>
  <c r="I82" i="4"/>
  <c r="I76" i="4" s="1"/>
  <c r="E82" i="4"/>
  <c r="E66" i="4" s="1"/>
  <c r="AK19" i="10"/>
  <c r="AG19" i="10"/>
  <c r="AC19" i="10"/>
  <c r="Y19" i="10"/>
  <c r="U19" i="10"/>
  <c r="Q19" i="10"/>
  <c r="M19" i="10"/>
  <c r="I19" i="10"/>
  <c r="D19" i="10"/>
  <c r="W35" i="17"/>
  <c r="S35" i="17"/>
  <c r="O35" i="17"/>
  <c r="K35" i="17"/>
  <c r="G35" i="17"/>
  <c r="AJ19" i="15"/>
  <c r="AF19" i="15"/>
  <c r="AB19" i="15"/>
  <c r="X19" i="15"/>
  <c r="T19" i="15"/>
  <c r="P19" i="15"/>
  <c r="L19" i="15"/>
  <c r="G19" i="15"/>
  <c r="D19" i="15"/>
  <c r="W37" i="8"/>
  <c r="S37" i="8"/>
  <c r="S18" i="8" s="1"/>
  <c r="O37" i="8"/>
  <c r="K37" i="8"/>
  <c r="K36" i="8" s="1"/>
  <c r="G37" i="8"/>
  <c r="AN19" i="7"/>
  <c r="AJ19" i="7"/>
  <c r="AF19" i="7"/>
  <c r="AB19" i="7"/>
  <c r="X19" i="7"/>
  <c r="T19" i="7"/>
  <c r="P19" i="7"/>
  <c r="J19" i="7"/>
  <c r="I19" i="7"/>
  <c r="BC83" i="4"/>
  <c r="AY83" i="4"/>
  <c r="AU83" i="4"/>
  <c r="AQ83" i="4"/>
  <c r="AM83" i="4"/>
  <c r="AI83" i="4"/>
  <c r="AE83" i="4"/>
  <c r="AA83" i="4"/>
  <c r="W83" i="4"/>
  <c r="S83" i="4"/>
  <c r="O83" i="4"/>
  <c r="K83" i="4"/>
  <c r="G83" i="4"/>
  <c r="BD82" i="4"/>
  <c r="BD26" i="4" s="1"/>
  <c r="AZ82" i="4"/>
  <c r="AZ81" i="4" s="1"/>
  <c r="AV82" i="4"/>
  <c r="AV31" i="4" s="1"/>
  <c r="AR82" i="4"/>
  <c r="AR6" i="4" s="1"/>
  <c r="AN82" i="4"/>
  <c r="AN71" i="4" s="1"/>
  <c r="AJ82" i="4"/>
  <c r="AJ26" i="4" s="1"/>
  <c r="AF82" i="4"/>
  <c r="AF31" i="4" s="1"/>
  <c r="AB82" i="4"/>
  <c r="AB6" i="4" s="1"/>
  <c r="X82" i="4"/>
  <c r="X11" i="4" s="1"/>
  <c r="T82" i="4"/>
  <c r="T66" i="4" s="1"/>
  <c r="P82" i="4"/>
  <c r="P31" i="4" s="1"/>
  <c r="L82" i="4"/>
  <c r="L6" i="4" s="1"/>
  <c r="H82" i="4"/>
  <c r="H11" i="4" s="1"/>
  <c r="D82" i="4"/>
  <c r="D21" i="4" s="1"/>
  <c r="AJ19" i="10"/>
  <c r="AF19" i="10"/>
  <c r="AB19" i="10"/>
  <c r="X19" i="10"/>
  <c r="T19" i="10"/>
  <c r="P19" i="10"/>
  <c r="L19" i="10"/>
  <c r="F19" i="10"/>
  <c r="G19" i="10"/>
  <c r="V35" i="17"/>
  <c r="R35" i="17"/>
  <c r="N35" i="17"/>
  <c r="J35" i="17"/>
  <c r="E35" i="17"/>
  <c r="AI19" i="15"/>
  <c r="AE19" i="15"/>
  <c r="AA19" i="15"/>
  <c r="W19" i="15"/>
  <c r="S19" i="15"/>
  <c r="O19" i="15"/>
  <c r="K19" i="15"/>
  <c r="H19" i="15"/>
  <c r="Z37" i="8"/>
  <c r="Z36" i="8" s="1"/>
  <c r="V37" i="8"/>
  <c r="V18" i="8" s="1"/>
  <c r="R37" i="8"/>
  <c r="R36" i="8" s="1"/>
  <c r="N37" i="8"/>
  <c r="N36" i="8" s="1"/>
  <c r="J37" i="8"/>
  <c r="F37" i="8"/>
  <c r="F36" i="8" s="1"/>
  <c r="U6" i="1" s="1"/>
  <c r="AM19" i="7"/>
  <c r="AI19" i="7"/>
  <c r="AE19" i="7"/>
  <c r="AA19" i="7"/>
  <c r="W19" i="7"/>
  <c r="S19" i="7"/>
  <c r="O19" i="7"/>
  <c r="L19" i="7"/>
  <c r="BB83" i="4"/>
  <c r="AX83" i="4"/>
  <c r="AT83" i="4"/>
  <c r="AP83" i="4"/>
  <c r="AL83" i="4"/>
  <c r="AH83" i="4"/>
  <c r="AD83" i="4"/>
  <c r="Z83" i="4"/>
  <c r="V83" i="4"/>
  <c r="R83" i="4"/>
  <c r="N83" i="4"/>
  <c r="J83" i="4"/>
  <c r="F83" i="4"/>
  <c r="BC82" i="4"/>
  <c r="BC11" i="4" s="1"/>
  <c r="AY82" i="4"/>
  <c r="AY31" i="4" s="1"/>
  <c r="AU82" i="4"/>
  <c r="AU66" i="4" s="1"/>
  <c r="AQ82" i="4"/>
  <c r="AQ36" i="4" s="1"/>
  <c r="AM82" i="4"/>
  <c r="AM66" i="4" s="1"/>
  <c r="AI82" i="4"/>
  <c r="AI76" i="4" s="1"/>
  <c r="AE82" i="4"/>
  <c r="AE61" i="4" s="1"/>
  <c r="AA82" i="4"/>
  <c r="AA36" i="4" s="1"/>
  <c r="W82" i="4"/>
  <c r="S82" i="4"/>
  <c r="S76" i="4" s="1"/>
  <c r="O82" i="4"/>
  <c r="O76" i="4" s="1"/>
  <c r="K82" i="4"/>
  <c r="K6" i="4" s="1"/>
  <c r="G82" i="4"/>
  <c r="AI19" i="10"/>
  <c r="AE19" i="10"/>
  <c r="AA19" i="10"/>
  <c r="W19" i="10"/>
  <c r="S19" i="10"/>
  <c r="O19" i="10"/>
  <c r="K19" i="10"/>
  <c r="H19" i="10"/>
  <c r="Y35" i="17"/>
  <c r="U35" i="17"/>
  <c r="Q35" i="17"/>
  <c r="M35" i="17"/>
  <c r="I35" i="17"/>
  <c r="F35" i="17"/>
  <c r="AH19" i="15"/>
  <c r="AD19" i="15"/>
  <c r="Z19" i="15"/>
  <c r="V19" i="15"/>
  <c r="R19" i="15"/>
  <c r="N19" i="15"/>
  <c r="J19" i="15"/>
  <c r="F19" i="15"/>
  <c r="Y37" i="8"/>
  <c r="U37" i="8"/>
  <c r="Q37" i="8"/>
  <c r="M37" i="8"/>
  <c r="I37" i="8"/>
  <c r="AL19" i="7"/>
  <c r="AH19" i="7"/>
  <c r="AD19" i="7"/>
  <c r="Z19" i="7"/>
  <c r="V19" i="7"/>
  <c r="R19" i="7"/>
  <c r="N19" i="7"/>
  <c r="H19" i="7"/>
  <c r="BA83" i="4"/>
  <c r="AW83" i="4"/>
  <c r="AS83" i="4"/>
  <c r="AO83" i="4"/>
  <c r="AK83" i="4"/>
  <c r="AG83" i="4"/>
  <c r="AC83" i="4"/>
  <c r="Y83" i="4"/>
  <c r="U83" i="4"/>
  <c r="Q83" i="4"/>
  <c r="M83" i="4"/>
  <c r="I83" i="4"/>
  <c r="E83" i="4"/>
  <c r="BB82" i="4"/>
  <c r="BB76" i="4" s="1"/>
  <c r="AX82" i="4"/>
  <c r="AX41" i="4" s="1"/>
  <c r="AT82" i="4"/>
  <c r="AT16" i="4" s="1"/>
  <c r="AP82" i="4"/>
  <c r="AL82" i="4"/>
  <c r="AL76" i="4" s="1"/>
  <c r="AH82" i="4"/>
  <c r="AH36" i="4" s="1"/>
  <c r="AD82" i="4"/>
  <c r="AD16" i="4" s="1"/>
  <c r="Z82" i="4"/>
  <c r="V82" i="4"/>
  <c r="V6" i="4" s="1"/>
  <c r="R82" i="4"/>
  <c r="R56" i="4" s="1"/>
  <c r="N82" i="4"/>
  <c r="N16" i="4" s="1"/>
  <c r="J82" i="4"/>
  <c r="F82" i="4"/>
  <c r="F36" i="4" s="1"/>
  <c r="BC82" i="3"/>
  <c r="BC81" i="3" s="1"/>
  <c r="AY82" i="3"/>
  <c r="AY16" i="3" s="1"/>
  <c r="AU82" i="3"/>
  <c r="AU11" i="3" s="1"/>
  <c r="AQ82" i="3"/>
  <c r="AM82" i="3"/>
  <c r="AM56" i="3" s="1"/>
  <c r="AI82" i="3"/>
  <c r="AI81" i="3" s="1"/>
  <c r="E82" i="3"/>
  <c r="E11" i="3" s="1"/>
  <c r="R82" i="3"/>
  <c r="X82" i="3"/>
  <c r="X76" i="3" s="1"/>
  <c r="Z82" i="3"/>
  <c r="N82" i="3"/>
  <c r="N11" i="3" s="1"/>
  <c r="AG82" i="3"/>
  <c r="U82" i="3"/>
  <c r="U71" i="3" s="1"/>
  <c r="BB82" i="3"/>
  <c r="BB41" i="3" s="1"/>
  <c r="AX82" i="3"/>
  <c r="AT82" i="3"/>
  <c r="AP82" i="3"/>
  <c r="AL82" i="3"/>
  <c r="AH82" i="3"/>
  <c r="AD82" i="3"/>
  <c r="AD81" i="3" s="1"/>
  <c r="O82" i="3"/>
  <c r="O51" i="3" s="1"/>
  <c r="P82" i="3"/>
  <c r="W82" i="3"/>
  <c r="J82" i="3"/>
  <c r="AE82" i="3"/>
  <c r="AE51" i="3" s="1"/>
  <c r="Q82" i="3"/>
  <c r="Q41" i="3" s="1"/>
  <c r="BA82" i="3"/>
  <c r="AW82" i="3"/>
  <c r="AS82" i="3"/>
  <c r="AO82" i="3"/>
  <c r="AO51" i="3" s="1"/>
  <c r="AK82" i="3"/>
  <c r="I82" i="3"/>
  <c r="Y82" i="3"/>
  <c r="Y61" i="3" s="1"/>
  <c r="M82" i="3"/>
  <c r="M56" i="3" s="1"/>
  <c r="F82" i="3"/>
  <c r="V82" i="3"/>
  <c r="V66" i="3" s="1"/>
  <c r="H82" i="3"/>
  <c r="AC82" i="3"/>
  <c r="AC6" i="3" s="1"/>
  <c r="L82" i="3"/>
  <c r="BD82" i="3"/>
  <c r="AZ82" i="3"/>
  <c r="AZ76" i="3" s="1"/>
  <c r="AV82" i="3"/>
  <c r="AR82" i="3"/>
  <c r="AR71" i="3" s="1"/>
  <c r="AN82" i="3"/>
  <c r="AJ82" i="3"/>
  <c r="AJ76" i="3" s="1"/>
  <c r="G82" i="3"/>
  <c r="G11" i="3" s="1"/>
  <c r="T82" i="3"/>
  <c r="AF82" i="3"/>
  <c r="AF76" i="3" s="1"/>
  <c r="AB82" i="3"/>
  <c r="AB71" i="3" s="1"/>
  <c r="S82" i="3"/>
  <c r="S11" i="3" s="1"/>
  <c r="D82" i="3"/>
  <c r="D71" i="3" s="1"/>
  <c r="AA82" i="3"/>
  <c r="K82" i="3"/>
  <c r="K71" i="3" s="1"/>
  <c r="I6" i="1"/>
  <c r="Q6" i="1"/>
  <c r="F9" i="1"/>
  <c r="N9" i="1"/>
  <c r="L10" i="1"/>
  <c r="P10" i="1"/>
  <c r="T10" i="1"/>
  <c r="F14" i="1"/>
  <c r="N14" i="1"/>
  <c r="T47" i="1"/>
  <c r="Q212" i="11"/>
  <c r="I51" i="1"/>
  <c r="Q51" i="1"/>
  <c r="F23" i="1"/>
  <c r="N23" i="1"/>
  <c r="H44" i="1"/>
  <c r="L44" i="1"/>
  <c r="P44" i="1"/>
  <c r="T44" i="1"/>
  <c r="L46" i="1"/>
  <c r="P46" i="1"/>
  <c r="T46" i="1"/>
  <c r="AH211" i="11"/>
  <c r="AH212" i="11"/>
  <c r="L21" i="1"/>
  <c r="P21" i="1"/>
  <c r="T21" i="1"/>
  <c r="H53" i="1"/>
  <c r="L53" i="1"/>
  <c r="P53" i="1"/>
  <c r="T53" i="1"/>
  <c r="AP211" i="11"/>
  <c r="AP212" i="11"/>
  <c r="AP15" i="11"/>
  <c r="L34" i="1"/>
  <c r="P34" i="1"/>
  <c r="T34" i="1"/>
  <c r="AT211" i="11"/>
  <c r="AT212" i="11"/>
  <c r="H13" i="1"/>
  <c r="L13" i="1"/>
  <c r="T13" i="1"/>
  <c r="J50" i="1"/>
  <c r="AF212" i="11"/>
  <c r="AF211" i="11"/>
  <c r="F21" i="1"/>
  <c r="N21" i="1"/>
  <c r="AR212" i="11"/>
  <c r="AR211" i="11"/>
  <c r="F22" i="1"/>
  <c r="N22" i="1"/>
  <c r="L41" i="1"/>
  <c r="P41" i="1"/>
  <c r="T41" i="1"/>
  <c r="L47" i="1"/>
  <c r="P47" i="1"/>
  <c r="F24" i="1"/>
  <c r="N24" i="1"/>
  <c r="L26" i="1"/>
  <c r="P26" i="1"/>
  <c r="T26" i="1"/>
  <c r="L50" i="1"/>
  <c r="P50" i="1"/>
  <c r="T50" i="1"/>
  <c r="O22" i="1"/>
  <c r="S22" i="1"/>
  <c r="F6" i="1"/>
  <c r="N6" i="1"/>
  <c r="I41" i="1"/>
  <c r="M41" i="1"/>
  <c r="Q41" i="1"/>
  <c r="U41" i="1"/>
  <c r="L8" i="1"/>
  <c r="P8" i="1"/>
  <c r="T8" i="1"/>
  <c r="G9" i="1"/>
  <c r="O9" i="1"/>
  <c r="S9" i="1"/>
  <c r="I10" i="1"/>
  <c r="M10" i="1"/>
  <c r="Q10" i="1"/>
  <c r="U10" i="1"/>
  <c r="H43" i="1"/>
  <c r="L43" i="1"/>
  <c r="P43" i="1"/>
  <c r="T43" i="1"/>
  <c r="G39" i="1"/>
  <c r="K39" i="1"/>
  <c r="O39" i="1"/>
  <c r="S39" i="1"/>
  <c r="G14" i="1"/>
  <c r="S14" i="1"/>
  <c r="I47" i="1"/>
  <c r="M47" i="1"/>
  <c r="Q47" i="1"/>
  <c r="U47" i="1"/>
  <c r="L20" i="1"/>
  <c r="P20" i="1"/>
  <c r="T20" i="1"/>
  <c r="G24" i="1"/>
  <c r="O24" i="1"/>
  <c r="S24" i="1"/>
  <c r="F51" i="1"/>
  <c r="J51" i="1"/>
  <c r="N51" i="1"/>
  <c r="I26" i="1"/>
  <c r="M26" i="1"/>
  <c r="Q26" i="1"/>
  <c r="U26" i="1"/>
  <c r="L28" i="1"/>
  <c r="P28" i="1"/>
  <c r="T28" i="1"/>
  <c r="G5" i="1"/>
  <c r="O5" i="1"/>
  <c r="S5" i="1"/>
  <c r="W212" i="11"/>
  <c r="W211" i="11"/>
  <c r="I50" i="1"/>
  <c r="M50" i="1"/>
  <c r="Q50" i="1"/>
  <c r="U50" i="1"/>
  <c r="L15" i="1"/>
  <c r="P15" i="1"/>
  <c r="T15" i="1"/>
  <c r="G23" i="1"/>
  <c r="K23" i="1"/>
  <c r="O23" i="1"/>
  <c r="S23" i="1"/>
  <c r="I44" i="1"/>
  <c r="M44" i="1"/>
  <c r="Q44" i="1"/>
  <c r="U44" i="1"/>
  <c r="L11" i="1"/>
  <c r="T11" i="1"/>
  <c r="G19" i="1"/>
  <c r="O19" i="1"/>
  <c r="S19" i="1"/>
  <c r="AE211" i="11"/>
  <c r="I46" i="1"/>
  <c r="M46" i="1"/>
  <c r="Q46" i="1"/>
  <c r="U46" i="1"/>
  <c r="L48" i="1"/>
  <c r="P48" i="1"/>
  <c r="T48" i="1"/>
  <c r="G27" i="1"/>
  <c r="O27" i="1"/>
  <c r="S27" i="1"/>
  <c r="AI212" i="11"/>
  <c r="AI211" i="11"/>
  <c r="I21" i="1"/>
  <c r="M21" i="1"/>
  <c r="Q21" i="1"/>
  <c r="U21" i="1"/>
  <c r="H16" i="1"/>
  <c r="P16" i="1"/>
  <c r="T16" i="1"/>
  <c r="G29" i="1"/>
  <c r="K29" i="1"/>
  <c r="O29" i="1"/>
  <c r="S29" i="1"/>
  <c r="I53" i="1"/>
  <c r="M53" i="1"/>
  <c r="Q53" i="1"/>
  <c r="U53" i="1"/>
  <c r="L32" i="1"/>
  <c r="T32" i="1"/>
  <c r="G33" i="1"/>
  <c r="K33" i="1"/>
  <c r="O33" i="1"/>
  <c r="S33" i="1"/>
  <c r="AQ212" i="11"/>
  <c r="AQ211" i="11"/>
  <c r="AQ15" i="11"/>
  <c r="I34" i="1"/>
  <c r="Q34" i="1"/>
  <c r="P35" i="1"/>
  <c r="T35" i="1"/>
  <c r="G36" i="1"/>
  <c r="O36" i="1"/>
  <c r="S36" i="1"/>
  <c r="AU212" i="11"/>
  <c r="AU211" i="11"/>
  <c r="AU2" i="11"/>
  <c r="I13" i="1"/>
  <c r="M13" i="1"/>
  <c r="Q13" i="1"/>
  <c r="U13" i="1"/>
  <c r="U84" i="3"/>
  <c r="H27" i="1" s="1"/>
  <c r="Z84" i="3"/>
  <c r="H33" i="1" s="1"/>
  <c r="R84" i="3"/>
  <c r="C2" i="4"/>
  <c r="C22" i="4"/>
  <c r="D85" i="4"/>
  <c r="H85" i="4"/>
  <c r="L85" i="4"/>
  <c r="P85" i="4"/>
  <c r="T85" i="4"/>
  <c r="X85" i="4"/>
  <c r="AB85" i="4"/>
  <c r="AF85" i="4"/>
  <c r="AJ85" i="4"/>
  <c r="AN85" i="4"/>
  <c r="AR85" i="4"/>
  <c r="AV85" i="4"/>
  <c r="AZ85" i="4"/>
  <c r="BD85" i="4"/>
  <c r="C57" i="4"/>
  <c r="F35" i="8"/>
  <c r="M6" i="1" s="1"/>
  <c r="C28" i="17"/>
  <c r="D28" i="17" s="1"/>
  <c r="E34" i="17"/>
  <c r="O8" i="1" s="1"/>
  <c r="T39" i="1"/>
  <c r="B18" i="17"/>
  <c r="B22" i="17"/>
  <c r="C2" i="8"/>
  <c r="D2" i="8" s="1"/>
  <c r="C91" i="6"/>
  <c r="AX2" i="11" l="1"/>
  <c r="AN211" i="11"/>
  <c r="AL212" i="11"/>
  <c r="AM211" i="11"/>
  <c r="S212" i="11"/>
  <c r="AX15" i="11"/>
  <c r="M7" i="1"/>
  <c r="U7" i="1"/>
  <c r="O10" i="1"/>
  <c r="N17" i="1"/>
  <c r="P211" i="11"/>
  <c r="C33" i="17"/>
  <c r="D33" i="17" s="1"/>
  <c r="H47" i="1"/>
  <c r="G18" i="15"/>
  <c r="X84" i="3"/>
  <c r="H31" i="1" s="1"/>
  <c r="B20" i="17"/>
  <c r="C31" i="17"/>
  <c r="D31" i="17" s="1"/>
  <c r="C3" i="15"/>
  <c r="B25" i="8"/>
  <c r="C25" i="8" s="1"/>
  <c r="D25" i="8" s="1"/>
  <c r="C16" i="7"/>
  <c r="B23" i="17"/>
  <c r="C5" i="15"/>
  <c r="E18" i="15"/>
  <c r="C4" i="7"/>
  <c r="H35" i="8"/>
  <c r="B23" i="8"/>
  <c r="C23" i="8" s="1"/>
  <c r="D23" i="8" s="1"/>
  <c r="J18" i="7"/>
  <c r="J22" i="7" s="1"/>
  <c r="C14" i="7"/>
  <c r="C12" i="7"/>
  <c r="C7" i="7"/>
  <c r="K18" i="7"/>
  <c r="M84" i="3"/>
  <c r="H14" i="1" s="1"/>
  <c r="W84" i="3"/>
  <c r="H30" i="1" s="1"/>
  <c r="AH84" i="3"/>
  <c r="E84" i="3"/>
  <c r="H5" i="1" s="1"/>
  <c r="AE84" i="3"/>
  <c r="O84" i="3"/>
  <c r="N84" i="3"/>
  <c r="AD84" i="3"/>
  <c r="H38" i="1" s="1"/>
  <c r="J84" i="3"/>
  <c r="W15" i="11"/>
  <c r="AL15" i="11"/>
  <c r="B8" i="2"/>
  <c r="B6" i="2"/>
  <c r="C18" i="2"/>
  <c r="G22" i="1" s="1"/>
  <c r="B3" i="2"/>
  <c r="AY2" i="11"/>
  <c r="AG84" i="3"/>
  <c r="H19" i="1"/>
  <c r="V84" i="3"/>
  <c r="I84" i="3"/>
  <c r="H15" i="1"/>
  <c r="H45" i="1"/>
  <c r="B30" i="17"/>
  <c r="B7" i="2"/>
  <c r="D18" i="15"/>
  <c r="G35" i="8"/>
  <c r="M49" i="1" s="1"/>
  <c r="H36" i="8"/>
  <c r="H18" i="7"/>
  <c r="H22" i="7" s="1"/>
  <c r="T5" i="1" s="1"/>
  <c r="AF15" i="11"/>
  <c r="AT15" i="11"/>
  <c r="B12" i="2"/>
  <c r="D18" i="2"/>
  <c r="AI15" i="11"/>
  <c r="W2" i="11"/>
  <c r="AM15" i="11"/>
  <c r="AR2" i="11"/>
  <c r="J51" i="3"/>
  <c r="W61" i="3"/>
  <c r="T71" i="3"/>
  <c r="P41" i="3"/>
  <c r="Z26" i="3"/>
  <c r="C27" i="17"/>
  <c r="D27" i="17" s="1"/>
  <c r="C25" i="17"/>
  <c r="D25" i="17" s="1"/>
  <c r="C32" i="17"/>
  <c r="D32" i="17" s="1"/>
  <c r="C11" i="15"/>
  <c r="C9" i="15"/>
  <c r="N18" i="15"/>
  <c r="C16" i="15"/>
  <c r="C7" i="15"/>
  <c r="B19" i="8"/>
  <c r="C19" i="8" s="1"/>
  <c r="D19" i="8" s="1"/>
  <c r="C11" i="7"/>
  <c r="C3" i="7"/>
  <c r="C2" i="7"/>
  <c r="N18" i="7"/>
  <c r="C6" i="7"/>
  <c r="C5" i="7"/>
  <c r="AM84" i="3"/>
  <c r="AO84" i="3"/>
  <c r="AT84" i="3"/>
  <c r="AI84" i="3"/>
  <c r="AY84" i="3"/>
  <c r="BC84" i="3"/>
  <c r="AF2" i="11"/>
  <c r="B10" i="2"/>
  <c r="F18" i="2"/>
  <c r="AQ84" i="3"/>
  <c r="AU84" i="3"/>
  <c r="AX84" i="3"/>
  <c r="B20" i="8"/>
  <c r="C20" i="8" s="1"/>
  <c r="D20" i="8" s="1"/>
  <c r="Q18" i="7"/>
  <c r="AW84" i="3"/>
  <c r="J18" i="15"/>
  <c r="C13" i="7"/>
  <c r="BA84" i="3"/>
  <c r="B17" i="2"/>
  <c r="B13" i="2"/>
  <c r="B14" i="2"/>
  <c r="AL84" i="3"/>
  <c r="B19" i="17"/>
  <c r="C30" i="17"/>
  <c r="D30" i="17" s="1"/>
  <c r="C29" i="17"/>
  <c r="D29" i="17" s="1"/>
  <c r="C24" i="17"/>
  <c r="D24" i="17" s="1"/>
  <c r="C26" i="17"/>
  <c r="D26" i="17" s="1"/>
  <c r="C22" i="17"/>
  <c r="D22" i="17" s="1"/>
  <c r="B25" i="17"/>
  <c r="C23" i="17"/>
  <c r="D23" i="17" s="1"/>
  <c r="C20" i="17"/>
  <c r="D20" i="17" s="1"/>
  <c r="C19" i="17"/>
  <c r="D19" i="17" s="1"/>
  <c r="C18" i="17"/>
  <c r="C4" i="15"/>
  <c r="C8" i="15"/>
  <c r="C13" i="15"/>
  <c r="C18" i="3"/>
  <c r="C8" i="3"/>
  <c r="AC84" i="3"/>
  <c r="C32" i="3"/>
  <c r="C37" i="3"/>
  <c r="C62" i="3"/>
  <c r="AW66" i="3"/>
  <c r="C78" i="3"/>
  <c r="AV11" i="3"/>
  <c r="C48" i="3"/>
  <c r="C67" i="3"/>
  <c r="C3" i="3"/>
  <c r="C22" i="3"/>
  <c r="AT51" i="3"/>
  <c r="C17" i="3"/>
  <c r="AS6" i="3"/>
  <c r="C38" i="3"/>
  <c r="AP81" i="3"/>
  <c r="AP84" i="3"/>
  <c r="C13" i="3"/>
  <c r="C77" i="3"/>
  <c r="C23" i="3"/>
  <c r="AN76" i="3"/>
  <c r="C42" i="3"/>
  <c r="C57" i="3"/>
  <c r="C47" i="3"/>
  <c r="C63" i="3"/>
  <c r="C43" i="3"/>
  <c r="C53" i="3"/>
  <c r="C52" i="3"/>
  <c r="C33" i="3"/>
  <c r="C28" i="3"/>
  <c r="C7" i="3"/>
  <c r="C73" i="3"/>
  <c r="C72" i="3"/>
  <c r="AL41" i="3"/>
  <c r="C12" i="3"/>
  <c r="C58" i="3"/>
  <c r="C68" i="3"/>
  <c r="C2" i="3"/>
  <c r="C27" i="3"/>
  <c r="AU15" i="11"/>
  <c r="AR15" i="11"/>
  <c r="P15" i="11"/>
  <c r="AN2" i="11"/>
  <c r="AJ2" i="11"/>
  <c r="B15" i="2"/>
  <c r="AQ2" i="11"/>
  <c r="AM2" i="11"/>
  <c r="AI2" i="11"/>
  <c r="AH2" i="11"/>
  <c r="Q2" i="11"/>
  <c r="AS2" i="11"/>
  <c r="AO2" i="11"/>
  <c r="AK2" i="11"/>
  <c r="AG2" i="11"/>
  <c r="AN15" i="11"/>
  <c r="AJ15" i="11"/>
  <c r="B4" i="2"/>
  <c r="AT2" i="11"/>
  <c r="AP2" i="11"/>
  <c r="AL2" i="11"/>
  <c r="AH15" i="11"/>
  <c r="Q15" i="11"/>
  <c r="AS15" i="11"/>
  <c r="AO15" i="11"/>
  <c r="AK15" i="11"/>
  <c r="AG15" i="11"/>
  <c r="AD15" i="11"/>
  <c r="P2" i="11"/>
  <c r="AY15" i="11"/>
  <c r="E18" i="2"/>
  <c r="C10" i="7"/>
  <c r="M18" i="7"/>
  <c r="M22" i="7" s="1"/>
  <c r="C17" i="7"/>
  <c r="C9" i="7"/>
  <c r="C15" i="7"/>
  <c r="C8" i="7"/>
  <c r="M211" i="11"/>
  <c r="D2" i="11"/>
  <c r="AV71" i="4"/>
  <c r="AA15" i="11"/>
  <c r="E61" i="4"/>
  <c r="AJ76" i="4"/>
  <c r="AU76" i="4"/>
  <c r="T16" i="4"/>
  <c r="AF18" i="15"/>
  <c r="D46" i="4"/>
  <c r="AK6" i="4"/>
  <c r="AZ66" i="4"/>
  <c r="AD212" i="11"/>
  <c r="N211" i="11"/>
  <c r="M2" i="11"/>
  <c r="P18" i="15"/>
  <c r="AU61" i="4"/>
  <c r="AX36" i="4"/>
  <c r="N2" i="11"/>
  <c r="D15" i="11"/>
  <c r="AD211" i="11"/>
  <c r="M20" i="15"/>
  <c r="AC20" i="15"/>
  <c r="P81" i="4"/>
  <c r="Q76" i="4"/>
  <c r="N15" i="11"/>
  <c r="M15" i="11"/>
  <c r="D211" i="11"/>
  <c r="AD2" i="11"/>
  <c r="AI20" i="15"/>
  <c r="AZ61" i="4"/>
  <c r="U71" i="4"/>
  <c r="AH81" i="4"/>
  <c r="U66" i="4"/>
  <c r="AU71" i="4"/>
  <c r="AK61" i="4"/>
  <c r="R41" i="4"/>
  <c r="D26" i="4"/>
  <c r="R71" i="4"/>
  <c r="AX56" i="4"/>
  <c r="AE76" i="4"/>
  <c r="O61" i="4"/>
  <c r="U6" i="4"/>
  <c r="AJ71" i="4"/>
  <c r="BA76" i="4"/>
  <c r="AJ66" i="4"/>
  <c r="AE56" i="4"/>
  <c r="O31" i="4"/>
  <c r="E11" i="4"/>
  <c r="O66" i="4"/>
  <c r="AK71" i="4"/>
  <c r="D51" i="4"/>
  <c r="AK66" i="4"/>
  <c r="BA61" i="4"/>
  <c r="BA51" i="4"/>
  <c r="AZ26" i="4"/>
  <c r="AH71" i="4"/>
  <c r="R61" i="4"/>
  <c r="AH46" i="4"/>
  <c r="Y66" i="3"/>
  <c r="U51" i="1" l="1"/>
  <c r="U34" i="1"/>
  <c r="M51" i="1"/>
  <c r="M34" i="1"/>
  <c r="M30" i="1"/>
  <c r="G16" i="1"/>
  <c r="G40" i="1"/>
  <c r="D40" i="1" s="1"/>
  <c r="N10" i="1"/>
  <c r="N39" i="1"/>
  <c r="H11" i="1"/>
  <c r="H20" i="1"/>
  <c r="G20" i="1"/>
  <c r="G28" i="1"/>
  <c r="H10" i="1"/>
  <c r="H6" i="1"/>
  <c r="H50" i="1"/>
  <c r="H36" i="1"/>
  <c r="H21" i="1"/>
  <c r="H29" i="1"/>
  <c r="L39" i="1"/>
  <c r="L16" i="1"/>
  <c r="N43" i="1"/>
  <c r="N15" i="1"/>
  <c r="N19" i="1"/>
  <c r="N27" i="1"/>
  <c r="L7" i="1"/>
  <c r="T6" i="1"/>
  <c r="T7" i="1"/>
  <c r="H28" i="1"/>
  <c r="H9" i="1"/>
  <c r="H49" i="1"/>
  <c r="AD6" i="4"/>
  <c r="R46" i="4"/>
  <c r="AP51" i="3"/>
  <c r="V20" i="7"/>
  <c r="AL20" i="7"/>
  <c r="AW2" i="11"/>
  <c r="K76" i="3"/>
  <c r="AZ71" i="3"/>
  <c r="C2" i="10"/>
  <c r="D66" i="4"/>
  <c r="T81" i="4"/>
  <c r="AX71" i="4"/>
  <c r="AE66" i="4"/>
  <c r="T61" i="4"/>
  <c r="AH6" i="4"/>
  <c r="AE81" i="4"/>
  <c r="BA71" i="4"/>
  <c r="AH66" i="4"/>
  <c r="E56" i="4"/>
  <c r="BA6" i="4"/>
  <c r="R76" i="4"/>
  <c r="BA66" i="4"/>
  <c r="AX61" i="4"/>
  <c r="U81" i="4"/>
  <c r="U76" i="4"/>
  <c r="O71" i="4"/>
  <c r="P66" i="4"/>
  <c r="U61" i="4"/>
  <c r="D56" i="4"/>
  <c r="AX46" i="4"/>
  <c r="AH41" i="4"/>
  <c r="AU31" i="4"/>
  <c r="T26" i="4"/>
  <c r="Q11" i="4"/>
  <c r="AE61" i="3"/>
  <c r="Y6" i="3"/>
  <c r="AW76" i="4"/>
  <c r="AW51" i="4"/>
  <c r="D61" i="4"/>
  <c r="D76" i="4"/>
  <c r="AJ61" i="4"/>
  <c r="E71" i="4"/>
  <c r="AK56" i="4"/>
  <c r="D11" i="4"/>
  <c r="E6" i="4"/>
  <c r="AX76" i="4"/>
  <c r="D71" i="4"/>
  <c r="AK76" i="4"/>
  <c r="AE71" i="4"/>
  <c r="AG61" i="4"/>
  <c r="X81" i="3"/>
  <c r="AP61" i="3"/>
  <c r="T20" i="15"/>
  <c r="A4" i="11"/>
  <c r="A17" i="11"/>
  <c r="V36" i="17"/>
  <c r="A28" i="11"/>
  <c r="AX28" i="11" s="1"/>
  <c r="AW15" i="11"/>
  <c r="D20" i="15"/>
  <c r="N20" i="15"/>
  <c r="AD20" i="15"/>
  <c r="AV15" i="11"/>
  <c r="AV2" i="11"/>
  <c r="AV28" i="11"/>
  <c r="P76" i="4"/>
  <c r="N66" i="4"/>
  <c r="AG56" i="4"/>
  <c r="AG66" i="4"/>
  <c r="AG81" i="4"/>
  <c r="AV66" i="4"/>
  <c r="AV56" i="4"/>
  <c r="AL51" i="3"/>
  <c r="S2" i="11"/>
  <c r="AT76" i="4"/>
  <c r="N61" i="4"/>
  <c r="AA71" i="4"/>
  <c r="AQ56" i="4"/>
  <c r="N36" i="4"/>
  <c r="P16" i="4"/>
  <c r="Q61" i="3"/>
  <c r="AQ81" i="4"/>
  <c r="S15" i="11"/>
  <c r="L2" i="11"/>
  <c r="L15" i="11"/>
  <c r="BB81" i="3"/>
  <c r="AV81" i="4"/>
  <c r="AV76" i="4"/>
  <c r="AD71" i="4"/>
  <c r="AQ66" i="4"/>
  <c r="K66" i="4"/>
  <c r="AF61" i="4"/>
  <c r="N56" i="4"/>
  <c r="N6" i="4"/>
  <c r="AQ76" i="4"/>
  <c r="K76" i="4"/>
  <c r="AG71" i="4"/>
  <c r="AT66" i="4"/>
  <c r="K61" i="4"/>
  <c r="Q56" i="4"/>
  <c r="AG6" i="4"/>
  <c r="AD81" i="4"/>
  <c r="AD76" i="4"/>
  <c r="AT61" i="4"/>
  <c r="AF56" i="4"/>
  <c r="AG51" i="4"/>
  <c r="AT46" i="4"/>
  <c r="N46" i="4"/>
  <c r="AD41" i="4"/>
  <c r="AT36" i="4"/>
  <c r="K31" i="4"/>
  <c r="AF26" i="4"/>
  <c r="AV16" i="4"/>
  <c r="AW11" i="4"/>
  <c r="S71" i="3"/>
  <c r="AL61" i="3"/>
  <c r="AE15" i="11"/>
  <c r="AE212" i="11"/>
  <c r="AF81" i="4"/>
  <c r="AT56" i="4"/>
  <c r="AT6" i="4"/>
  <c r="AA81" i="4"/>
  <c r="AQ61" i="4"/>
  <c r="AW56" i="4"/>
  <c r="N81" i="4"/>
  <c r="AF71" i="4"/>
  <c r="AW66" i="4"/>
  <c r="Q66" i="4"/>
  <c r="AD61" i="4"/>
  <c r="Q81" i="4"/>
  <c r="AG76" i="4"/>
  <c r="AQ71" i="4"/>
  <c r="K71" i="4"/>
  <c r="AF66" i="4"/>
  <c r="AW61" i="4"/>
  <c r="Q61" i="4"/>
  <c r="AQ31" i="4"/>
  <c r="AF16" i="4"/>
  <c r="Z81" i="3"/>
  <c r="P61" i="3"/>
  <c r="BB51" i="3"/>
  <c r="P51" i="3"/>
  <c r="AE2" i="11"/>
  <c r="AE28" i="11"/>
  <c r="AA56" i="4"/>
  <c r="AF76" i="4"/>
  <c r="AT71" i="4"/>
  <c r="N71" i="4"/>
  <c r="AA66" i="4"/>
  <c r="AV61" i="4"/>
  <c r="P61" i="4"/>
  <c r="AD56" i="4"/>
  <c r="K81" i="4"/>
  <c r="AA76" i="4"/>
  <c r="AW71" i="4"/>
  <c r="Q71" i="4"/>
  <c r="AD66" i="4"/>
  <c r="AA61" i="4"/>
  <c r="AW6" i="4"/>
  <c r="Q6" i="4"/>
  <c r="AT81" i="4"/>
  <c r="N76" i="4"/>
  <c r="P71" i="4"/>
  <c r="Q51" i="4"/>
  <c r="AD46" i="4"/>
  <c r="AT41" i="4"/>
  <c r="N41" i="4"/>
  <c r="AD36" i="4"/>
  <c r="AA31" i="4"/>
  <c r="AV26" i="4"/>
  <c r="P26" i="4"/>
  <c r="AG11" i="4"/>
  <c r="AY81" i="3"/>
  <c r="BB61" i="3"/>
  <c r="Q51" i="3"/>
  <c r="AG41" i="4"/>
  <c r="L6" i="1"/>
  <c r="W34" i="17"/>
  <c r="U34" i="17"/>
  <c r="I35" i="8"/>
  <c r="Y97" i="6"/>
  <c r="A18" i="11" l="1"/>
  <c r="A41" i="11"/>
  <c r="AX41" i="11" s="1"/>
  <c r="AW28" i="11"/>
  <c r="AG28" i="11"/>
  <c r="L28" i="11"/>
  <c r="P28" i="11"/>
  <c r="A29" i="11"/>
  <c r="AS28" i="11"/>
  <c r="AY28" i="11"/>
  <c r="AD28" i="11"/>
  <c r="AK28" i="11"/>
  <c r="AO28" i="11"/>
  <c r="AL28" i="11"/>
  <c r="AJ28" i="11"/>
  <c r="AN28" i="11"/>
  <c r="Q28" i="11"/>
  <c r="AR28" i="11"/>
  <c r="AP28" i="11"/>
  <c r="AT28" i="11"/>
  <c r="AF28" i="11"/>
  <c r="AH28" i="11"/>
  <c r="N28" i="11"/>
  <c r="M28" i="11"/>
  <c r="W28" i="11"/>
  <c r="AI28" i="11"/>
  <c r="D28" i="11"/>
  <c r="S28" i="11"/>
  <c r="AM28" i="11"/>
  <c r="AU28" i="11"/>
  <c r="AQ28" i="11"/>
  <c r="A5" i="11"/>
  <c r="K34" i="17"/>
  <c r="F34" i="17"/>
  <c r="O18" i="1" s="1"/>
  <c r="B22" i="8"/>
  <c r="C22" i="8" s="1"/>
  <c r="D22" i="8" s="1"/>
  <c r="B24" i="17"/>
  <c r="B29" i="17"/>
  <c r="C14" i="15"/>
  <c r="L34" i="17"/>
  <c r="B31" i="17"/>
  <c r="T20" i="7"/>
  <c r="AJ20" i="7"/>
  <c r="J34" i="17"/>
  <c r="C4" i="10"/>
  <c r="C3" i="10"/>
  <c r="G34" i="17"/>
  <c r="B28" i="17"/>
  <c r="B21" i="17"/>
  <c r="M34" i="17"/>
  <c r="K18" i="15"/>
  <c r="B32" i="8"/>
  <c r="C32" i="8" s="1"/>
  <c r="D32" i="8" s="1"/>
  <c r="B28" i="8"/>
  <c r="C28" i="8" s="1"/>
  <c r="D28" i="8" s="1"/>
  <c r="B26" i="8"/>
  <c r="C26" i="8" s="1"/>
  <c r="D26" i="8" s="1"/>
  <c r="B24" i="8"/>
  <c r="C24" i="8" s="1"/>
  <c r="D24" i="8" s="1"/>
  <c r="R34" i="17"/>
  <c r="P34" i="17"/>
  <c r="B26" i="17"/>
  <c r="C7" i="10"/>
  <c r="Y34" i="17"/>
  <c r="O34" i="17"/>
  <c r="C6" i="15"/>
  <c r="U35" i="8"/>
  <c r="B27" i="17"/>
  <c r="C15" i="15"/>
  <c r="X18" i="15"/>
  <c r="C12" i="15"/>
  <c r="N34" i="17"/>
  <c r="S18" i="15"/>
  <c r="S20" i="15" s="1"/>
  <c r="AD18" i="10"/>
  <c r="AA21" i="4"/>
  <c r="I18" i="15"/>
  <c r="W18" i="15"/>
  <c r="G28" i="11"/>
  <c r="C11" i="10"/>
  <c r="I34" i="17"/>
  <c r="P51" i="4"/>
  <c r="G212" i="11"/>
  <c r="H18" i="10"/>
  <c r="I18" i="10"/>
  <c r="Q18" i="10"/>
  <c r="C6" i="10"/>
  <c r="C17" i="10"/>
  <c r="Y18" i="10"/>
  <c r="O18" i="10"/>
  <c r="E18" i="10"/>
  <c r="V18" i="10"/>
  <c r="AF18" i="10"/>
  <c r="X18" i="10"/>
  <c r="C12" i="10"/>
  <c r="AE18" i="10"/>
  <c r="B33" i="17"/>
  <c r="B32" i="17"/>
  <c r="P18" i="10"/>
  <c r="S34" i="17"/>
  <c r="Q34" i="17"/>
  <c r="T34" i="17"/>
  <c r="C10" i="15"/>
  <c r="H18" i="15"/>
  <c r="B34" i="8"/>
  <c r="C34" i="8" s="1"/>
  <c r="D34" i="8" s="1"/>
  <c r="C5" i="10"/>
  <c r="AR84" i="3"/>
  <c r="C13" i="10"/>
  <c r="C8" i="10"/>
  <c r="C21" i="17"/>
  <c r="D21" i="17" s="1"/>
  <c r="AA18" i="15"/>
  <c r="AP94" i="6"/>
  <c r="AI91" i="6"/>
  <c r="AU91" i="6"/>
  <c r="I97" i="6"/>
  <c r="AX94" i="6"/>
  <c r="Q97" i="6"/>
  <c r="AL94" i="6"/>
  <c r="AA91" i="6"/>
  <c r="E97" i="6"/>
  <c r="U97" i="6"/>
  <c r="AH94" i="6"/>
  <c r="AG97" i="6"/>
  <c r="AK97" i="6"/>
  <c r="P11" i="1" l="1"/>
  <c r="P13" i="1"/>
  <c r="N28" i="1"/>
  <c r="N38" i="1"/>
  <c r="N25" i="1"/>
  <c r="N35" i="1"/>
  <c r="P24" i="1"/>
  <c r="P32" i="1"/>
  <c r="A54" i="11"/>
  <c r="AX54" i="11" s="1"/>
  <c r="AW41" i="11"/>
  <c r="AJ41" i="11"/>
  <c r="AO41" i="11"/>
  <c r="AY41" i="11"/>
  <c r="A42" i="11"/>
  <c r="L41" i="11"/>
  <c r="AG41" i="11"/>
  <c r="AK41" i="11"/>
  <c r="AS41" i="11"/>
  <c r="AD41" i="11"/>
  <c r="AN41" i="11"/>
  <c r="AL41" i="11"/>
  <c r="AF41" i="11"/>
  <c r="P41" i="11"/>
  <c r="AH41" i="11"/>
  <c r="AP41" i="11"/>
  <c r="Q41" i="11"/>
  <c r="AT41" i="11"/>
  <c r="AR41" i="11"/>
  <c r="W41" i="11"/>
  <c r="AI41" i="11"/>
  <c r="D41" i="11"/>
  <c r="N41" i="11"/>
  <c r="M41" i="11"/>
  <c r="AM41" i="11"/>
  <c r="AQ41" i="11"/>
  <c r="AU41" i="11"/>
  <c r="AV41" i="11"/>
  <c r="S41" i="11"/>
  <c r="AE41" i="11"/>
  <c r="A6" i="11"/>
  <c r="AX6" i="11" s="1"/>
  <c r="A30" i="11"/>
  <c r="A19" i="11"/>
  <c r="AX19" i="11" s="1"/>
  <c r="O14" i="1"/>
  <c r="F61" i="4"/>
  <c r="AN16" i="4"/>
  <c r="V6" i="3"/>
  <c r="AC66" i="3"/>
  <c r="AV76" i="3"/>
  <c r="G71" i="3"/>
  <c r="G76" i="3"/>
  <c r="K66" i="3"/>
  <c r="S76" i="3"/>
  <c r="M66" i="3"/>
  <c r="AD51" i="3"/>
  <c r="AO6" i="3"/>
  <c r="AN81" i="4"/>
  <c r="AV71" i="3"/>
  <c r="AO66" i="3"/>
  <c r="M6" i="3"/>
  <c r="AO61" i="3"/>
  <c r="S6" i="3"/>
  <c r="N18" i="10"/>
  <c r="K15" i="11"/>
  <c r="AK18" i="10"/>
  <c r="W18" i="10"/>
  <c r="F18" i="10"/>
  <c r="P12" i="1" s="1"/>
  <c r="AE18" i="15"/>
  <c r="G2" i="11"/>
  <c r="C2" i="15"/>
  <c r="AM18" i="7"/>
  <c r="AM20" i="7" s="1"/>
  <c r="AE18" i="7"/>
  <c r="AE20" i="7" s="1"/>
  <c r="AB84" i="3"/>
  <c r="H35" i="1" s="1"/>
  <c r="C14" i="10"/>
  <c r="U18" i="10"/>
  <c r="C16" i="10"/>
  <c r="C15" i="10"/>
  <c r="T18" i="10"/>
  <c r="AJ18" i="10"/>
  <c r="R18" i="10"/>
  <c r="AH18" i="10"/>
  <c r="C9" i="10"/>
  <c r="S18" i="10"/>
  <c r="AB18" i="10"/>
  <c r="M18" i="10"/>
  <c r="AI18" i="10"/>
  <c r="C10" i="10"/>
  <c r="C17" i="15"/>
  <c r="O18" i="7"/>
  <c r="AJ84" i="3"/>
  <c r="AG18" i="10"/>
  <c r="AI85" i="4"/>
  <c r="O85" i="4"/>
  <c r="K84" i="3"/>
  <c r="H12" i="1" s="1"/>
  <c r="AZ84" i="3"/>
  <c r="AC18" i="10"/>
  <c r="L18" i="10"/>
  <c r="AA18" i="10"/>
  <c r="J18" i="10"/>
  <c r="Z18" i="10"/>
  <c r="L18" i="7"/>
  <c r="W18" i="7"/>
  <c r="W20" i="7" s="1"/>
  <c r="AM85" i="4"/>
  <c r="G85" i="4"/>
  <c r="T84" i="3"/>
  <c r="AO97" i="6"/>
  <c r="AD94" i="6"/>
  <c r="AW97" i="6"/>
  <c r="AS97" i="6"/>
  <c r="AC97" i="6"/>
  <c r="AT94" i="6"/>
  <c r="AE91" i="6"/>
  <c r="AQ91" i="6"/>
  <c r="L14" i="1" l="1"/>
  <c r="L18" i="1"/>
  <c r="H17" i="1"/>
  <c r="H18" i="1"/>
  <c r="H24" i="1"/>
  <c r="H41" i="1"/>
  <c r="H42" i="1"/>
  <c r="O20" i="7"/>
  <c r="O22" i="7"/>
  <c r="A20" i="11"/>
  <c r="AX20" i="11" s="1"/>
  <c r="AW19" i="11"/>
  <c r="Q19" i="11"/>
  <c r="AH19" i="11"/>
  <c r="AP19" i="11"/>
  <c r="AD19" i="11"/>
  <c r="AT19" i="11"/>
  <c r="AB19" i="11"/>
  <c r="S19" i="11"/>
  <c r="W19" i="11"/>
  <c r="AI19" i="11"/>
  <c r="AL19" i="11"/>
  <c r="AF19" i="11"/>
  <c r="AR19" i="11"/>
  <c r="D19" i="11"/>
  <c r="N19" i="11"/>
  <c r="AM19" i="11"/>
  <c r="AU19" i="11"/>
  <c r="AQ19" i="11"/>
  <c r="M19" i="11"/>
  <c r="AS19" i="11"/>
  <c r="AG19" i="11"/>
  <c r="L19" i="11"/>
  <c r="AV19" i="11"/>
  <c r="AO19" i="11"/>
  <c r="P19" i="11"/>
  <c r="AN19" i="11"/>
  <c r="AY19" i="11"/>
  <c r="AK19" i="11"/>
  <c r="AE19" i="11"/>
  <c r="V19" i="11"/>
  <c r="G19" i="11"/>
  <c r="A7" i="11"/>
  <c r="AX7" i="11" s="1"/>
  <c r="AW6" i="11"/>
  <c r="AN6" i="11"/>
  <c r="AS6" i="11"/>
  <c r="AY6" i="11"/>
  <c r="AJ6" i="11"/>
  <c r="AK6" i="11"/>
  <c r="AO6" i="11"/>
  <c r="P6" i="11"/>
  <c r="AG6" i="11"/>
  <c r="AF6" i="11"/>
  <c r="AR6" i="11"/>
  <c r="M6" i="11"/>
  <c r="Q6" i="11"/>
  <c r="AD6" i="11"/>
  <c r="AP6" i="11"/>
  <c r="AT6" i="11"/>
  <c r="AL6" i="11"/>
  <c r="W6" i="11"/>
  <c r="AH6" i="11"/>
  <c r="D6" i="11"/>
  <c r="N6" i="11"/>
  <c r="AM6" i="11"/>
  <c r="AQ6" i="11"/>
  <c r="AI6" i="11"/>
  <c r="AU6" i="11"/>
  <c r="AA6" i="11"/>
  <c r="AV6" i="11"/>
  <c r="L6" i="11"/>
  <c r="AE6" i="11"/>
  <c r="S6" i="11"/>
  <c r="A31" i="11"/>
  <c r="A43" i="11"/>
  <c r="A67" i="11"/>
  <c r="AW54" i="11"/>
  <c r="P54" i="11"/>
  <c r="A55" i="11"/>
  <c r="AG54" i="11"/>
  <c r="AJ54" i="11"/>
  <c r="AN54" i="11"/>
  <c r="AK54" i="11"/>
  <c r="AO54" i="11"/>
  <c r="Q54" i="11"/>
  <c r="AD54" i="11"/>
  <c r="AH54" i="11"/>
  <c r="AF54" i="11"/>
  <c r="AS54" i="11"/>
  <c r="AP54" i="11"/>
  <c r="M54" i="11"/>
  <c r="AY54" i="11"/>
  <c r="AL54" i="11"/>
  <c r="D54" i="11"/>
  <c r="AA54" i="11"/>
  <c r="AE54" i="11"/>
  <c r="AM54" i="11"/>
  <c r="AR54" i="11"/>
  <c r="N54" i="11"/>
  <c r="AQ54" i="11"/>
  <c r="AT54" i="11"/>
  <c r="AI54" i="11"/>
  <c r="AU54" i="11"/>
  <c r="W54" i="11"/>
  <c r="L54" i="11"/>
  <c r="AV54" i="11"/>
  <c r="S54" i="11"/>
  <c r="G54" i="11"/>
  <c r="L20" i="7"/>
  <c r="G6" i="11"/>
  <c r="G41" i="11"/>
  <c r="G211" i="11"/>
  <c r="AJ20" i="11"/>
  <c r="K18" i="10"/>
  <c r="D18" i="10"/>
  <c r="G18" i="10"/>
  <c r="O18" i="15"/>
  <c r="B46" i="5"/>
  <c r="A48" i="5"/>
  <c r="K85" i="4"/>
  <c r="AF84" i="3"/>
  <c r="H26" i="1" s="1"/>
  <c r="AV84" i="3"/>
  <c r="AE85" i="4"/>
  <c r="AN84" i="3"/>
  <c r="G7" i="11"/>
  <c r="G15" i="11"/>
  <c r="AJ19" i="11"/>
  <c r="AA18" i="7"/>
  <c r="AA20" i="7" s="1"/>
  <c r="AI18" i="7"/>
  <c r="AI20" i="7" s="1"/>
  <c r="B94" i="5"/>
  <c r="A96" i="5"/>
  <c r="B70" i="5"/>
  <c r="A72" i="5"/>
  <c r="W85" i="4"/>
  <c r="S85" i="4"/>
  <c r="AU85" i="4"/>
  <c r="AQ85" i="4"/>
  <c r="BD84" i="3"/>
  <c r="S84" i="3"/>
  <c r="H25" i="1" s="1"/>
  <c r="S18" i="7"/>
  <c r="S20" i="7" s="1"/>
  <c r="B22" i="5"/>
  <c r="A24" i="5"/>
  <c r="AY85" i="4"/>
  <c r="BC85" i="4"/>
  <c r="AA85" i="4"/>
  <c r="AA84" i="3"/>
  <c r="H34" i="1" s="1"/>
  <c r="G84" i="3"/>
  <c r="AB6" i="3"/>
  <c r="AB76" i="3"/>
  <c r="AJ6" i="3"/>
  <c r="AJ71" i="3"/>
  <c r="O81" i="3"/>
  <c r="O61" i="3"/>
  <c r="R36" i="4"/>
  <c r="R81" i="4"/>
  <c r="R66" i="4"/>
  <c r="R6" i="4"/>
  <c r="AH61" i="4"/>
  <c r="AH76" i="4"/>
  <c r="AH56" i="4"/>
  <c r="AX81" i="4"/>
  <c r="AX66" i="4"/>
  <c r="AX6" i="4"/>
  <c r="O21" i="4"/>
  <c r="O81" i="4"/>
  <c r="AU56" i="4"/>
  <c r="AU81" i="4"/>
  <c r="D16" i="4"/>
  <c r="D31" i="4"/>
  <c r="D81" i="4"/>
  <c r="T56" i="4"/>
  <c r="T71" i="4"/>
  <c r="T76" i="4"/>
  <c r="AJ11" i="4"/>
  <c r="AJ16" i="4"/>
  <c r="AJ81" i="4"/>
  <c r="AZ71" i="4"/>
  <c r="AZ76" i="4"/>
  <c r="E51" i="4"/>
  <c r="E76" i="4"/>
  <c r="E81" i="4"/>
  <c r="U11" i="4"/>
  <c r="U56" i="4"/>
  <c r="AK41" i="4"/>
  <c r="AK51" i="4"/>
  <c r="AK81" i="4"/>
  <c r="BA11" i="4"/>
  <c r="BA56" i="4"/>
  <c r="K7" i="11"/>
  <c r="H20" i="11"/>
  <c r="AK46" i="4"/>
  <c r="K6" i="11"/>
  <c r="R2" i="11"/>
  <c r="K54" i="11"/>
  <c r="K212" i="11"/>
  <c r="K20" i="11"/>
  <c r="K28" i="11"/>
  <c r="K19" i="11"/>
  <c r="K2" i="11"/>
  <c r="H28" i="11"/>
  <c r="K41" i="11"/>
  <c r="K67" i="11"/>
  <c r="Z28" i="11"/>
  <c r="AB67" i="11"/>
  <c r="J15" i="11"/>
  <c r="AA19" i="11"/>
  <c r="AA20" i="11"/>
  <c r="AA7" i="11"/>
  <c r="AA28" i="11"/>
  <c r="AA212" i="11"/>
  <c r="AA2" i="11"/>
  <c r="AA41" i="11"/>
  <c r="AA67" i="11"/>
  <c r="AG46" i="4"/>
  <c r="AF11" i="4"/>
  <c r="S66" i="3"/>
  <c r="AC212" i="11"/>
  <c r="AC41" i="11"/>
  <c r="AC28" i="11"/>
  <c r="AC19" i="11"/>
  <c r="AC7" i="11"/>
  <c r="AC211" i="11"/>
  <c r="AC67" i="11"/>
  <c r="AC15" i="11"/>
  <c r="AC54" i="11"/>
  <c r="AC6" i="11"/>
  <c r="AC20" i="11"/>
  <c r="AC2" i="11"/>
  <c r="J212" i="11"/>
  <c r="J19" i="11"/>
  <c r="J54" i="11"/>
  <c r="J211" i="11"/>
  <c r="J67" i="11"/>
  <c r="J2" i="11"/>
  <c r="J7" i="11"/>
  <c r="J41" i="11"/>
  <c r="J28" i="11"/>
  <c r="AB212" i="11"/>
  <c r="AB15" i="11"/>
  <c r="AB7" i="11"/>
  <c r="AB54" i="11"/>
  <c r="AB20" i="11"/>
  <c r="AB211" i="11"/>
  <c r="AB41" i="11"/>
  <c r="AB6" i="11"/>
  <c r="I211" i="11"/>
  <c r="I67" i="11"/>
  <c r="I15" i="11"/>
  <c r="I20" i="11"/>
  <c r="I28" i="11"/>
  <c r="I2" i="11"/>
  <c r="Z212" i="11"/>
  <c r="Z19" i="11"/>
  <c r="Z15" i="11"/>
  <c r="Z54" i="11"/>
  <c r="Z6" i="11"/>
  <c r="O54" i="11"/>
  <c r="O211" i="11"/>
  <c r="O67" i="11"/>
  <c r="O41" i="11"/>
  <c r="O6" i="11"/>
  <c r="O212" i="11"/>
  <c r="O20" i="11"/>
  <c r="O28" i="11"/>
  <c r="O19" i="11"/>
  <c r="O2" i="11"/>
  <c r="O15" i="11"/>
  <c r="O7" i="11"/>
  <c r="I6" i="11"/>
  <c r="I54" i="11"/>
  <c r="Z2" i="11"/>
  <c r="Z211" i="11"/>
  <c r="J6" i="11"/>
  <c r="I19" i="11"/>
  <c r="Z41" i="11"/>
  <c r="Z67" i="11"/>
  <c r="AB2" i="11"/>
  <c r="AB28" i="11"/>
  <c r="I7" i="11"/>
  <c r="I41" i="11"/>
  <c r="I212" i="11"/>
  <c r="Z20" i="11"/>
  <c r="J20" i="11"/>
  <c r="AC56" i="3"/>
  <c r="AC61" i="3"/>
  <c r="AI26" i="3"/>
  <c r="AI71" i="3"/>
  <c r="K36" i="4"/>
  <c r="K16" i="4"/>
  <c r="G20" i="10"/>
  <c r="T20" i="10"/>
  <c r="AJ20" i="10"/>
  <c r="AW26" i="4"/>
  <c r="AW41" i="4"/>
  <c r="O16" i="4"/>
  <c r="O56" i="4"/>
  <c r="O20" i="15"/>
  <c r="AE20" i="15"/>
  <c r="P20" i="15"/>
  <c r="R20" i="7"/>
  <c r="AH20" i="7"/>
  <c r="J20" i="15"/>
  <c r="Z20" i="15"/>
  <c r="R36" i="17"/>
  <c r="P20" i="7"/>
  <c r="AF20" i="7"/>
  <c r="AJ20" i="15"/>
  <c r="I20" i="15"/>
  <c r="Y20" i="15"/>
  <c r="BD71" i="3"/>
  <c r="BD66" i="3"/>
  <c r="I41" i="4"/>
  <c r="I11" i="4"/>
  <c r="I66" i="3"/>
  <c r="I6" i="3"/>
  <c r="Y211" i="11"/>
  <c r="E212" i="11"/>
  <c r="E19" i="11"/>
  <c r="E28" i="11"/>
  <c r="E15" i="11"/>
  <c r="E7" i="11"/>
  <c r="V211" i="11"/>
  <c r="V54" i="11"/>
  <c r="BD81" i="4"/>
  <c r="AL56" i="4"/>
  <c r="AL6" i="4"/>
  <c r="AO66" i="4"/>
  <c r="V61" i="4"/>
  <c r="F46" i="4"/>
  <c r="R19" i="11"/>
  <c r="R15" i="11"/>
  <c r="R20" i="11"/>
  <c r="R6" i="11"/>
  <c r="U28" i="11"/>
  <c r="U212" i="11"/>
  <c r="U41" i="11"/>
  <c r="H212" i="11"/>
  <c r="H7" i="11"/>
  <c r="H54" i="11"/>
  <c r="H41" i="11"/>
  <c r="V71" i="4"/>
  <c r="F56" i="4"/>
  <c r="V66" i="4"/>
  <c r="I56" i="4"/>
  <c r="BD71" i="4"/>
  <c r="I66" i="4"/>
  <c r="AL61" i="4"/>
  <c r="AO51" i="4"/>
  <c r="V46" i="4"/>
  <c r="AL36" i="4"/>
  <c r="Y11" i="4"/>
  <c r="R211" i="11"/>
  <c r="H15" i="11"/>
  <c r="AJ51" i="4"/>
  <c r="AE81" i="3"/>
  <c r="X56" i="3"/>
  <c r="T41" i="11"/>
  <c r="F71" i="4"/>
  <c r="V36" i="4"/>
  <c r="X81" i="4"/>
  <c r="AL71" i="4"/>
  <c r="AL66" i="4"/>
  <c r="V76" i="4"/>
  <c r="X71" i="4"/>
  <c r="BD56" i="4"/>
  <c r="I51" i="4"/>
  <c r="AL46" i="4"/>
  <c r="X16" i="4"/>
  <c r="BD76" i="3"/>
  <c r="V212" i="11"/>
  <c r="R54" i="11"/>
  <c r="H6" i="11"/>
  <c r="K46" i="3"/>
  <c r="K6" i="3"/>
  <c r="AZ6" i="3"/>
  <c r="AZ66" i="3"/>
  <c r="H61" i="3"/>
  <c r="H6" i="3"/>
  <c r="H66" i="3"/>
  <c r="AS61" i="3"/>
  <c r="AS66" i="3"/>
  <c r="U76" i="3"/>
  <c r="U56" i="3"/>
  <c r="U81" i="3"/>
  <c r="AM76" i="3"/>
  <c r="AM71" i="3"/>
  <c r="AM81" i="3"/>
  <c r="BC56" i="3"/>
  <c r="BC71" i="3"/>
  <c r="AE21" i="4"/>
  <c r="AE16" i="4"/>
  <c r="AE31" i="4"/>
  <c r="AU16" i="4"/>
  <c r="AU21" i="4"/>
  <c r="T11" i="4"/>
  <c r="T51" i="4"/>
  <c r="AZ11" i="4"/>
  <c r="AZ16" i="4"/>
  <c r="E46" i="4"/>
  <c r="E41" i="4"/>
  <c r="U41" i="4"/>
  <c r="U46" i="4"/>
  <c r="BA46" i="4"/>
  <c r="BA41" i="4"/>
  <c r="H20" i="15"/>
  <c r="W20" i="15"/>
  <c r="G20" i="15"/>
  <c r="X20" i="15"/>
  <c r="U20" i="7"/>
  <c r="AK20" i="7"/>
  <c r="R20" i="10"/>
  <c r="AH20" i="10"/>
  <c r="T211" i="11"/>
  <c r="T54" i="11"/>
  <c r="T15" i="11"/>
  <c r="T20" i="11"/>
  <c r="T6" i="11"/>
  <c r="T212" i="11"/>
  <c r="T7" i="11"/>
  <c r="E67" i="11"/>
  <c r="Y15" i="11"/>
  <c r="Y67" i="11"/>
  <c r="Y54" i="11"/>
  <c r="F212" i="11"/>
  <c r="F2" i="11"/>
  <c r="X211" i="11"/>
  <c r="X54" i="11"/>
  <c r="X20" i="11"/>
  <c r="E211" i="11"/>
  <c r="E20" i="11"/>
  <c r="E6" i="11"/>
  <c r="V41" i="11"/>
  <c r="V28" i="11"/>
  <c r="V7" i="11"/>
  <c r="AF71" i="3"/>
  <c r="AW6" i="3"/>
  <c r="E2" i="11"/>
  <c r="E54" i="11"/>
  <c r="E41" i="11"/>
  <c r="V2" i="11"/>
  <c r="H81" i="4"/>
  <c r="BB71" i="4"/>
  <c r="V56" i="4"/>
  <c r="BB6" i="4"/>
  <c r="F6" i="4"/>
  <c r="F66" i="4"/>
  <c r="Y56" i="4"/>
  <c r="F76" i="4"/>
  <c r="Y66" i="4"/>
  <c r="B35" i="8"/>
  <c r="M56" i="1" s="1"/>
  <c r="AY56" i="4"/>
  <c r="X26" i="4"/>
  <c r="H21" i="4"/>
  <c r="V6" i="11"/>
  <c r="V20" i="11"/>
  <c r="V15" i="11"/>
  <c r="V67" i="11"/>
  <c r="J81" i="3"/>
  <c r="AA76" i="3"/>
  <c r="AA71" i="3"/>
  <c r="I36" i="17"/>
  <c r="Y36" i="17"/>
  <c r="AI16" i="4"/>
  <c r="AI31" i="4"/>
  <c r="AY76" i="4"/>
  <c r="AY16" i="4"/>
  <c r="AN11" i="4"/>
  <c r="AN26" i="4"/>
  <c r="BD11" i="4"/>
  <c r="BD16" i="4"/>
  <c r="Y41" i="4"/>
  <c r="Y51" i="4"/>
  <c r="AO11" i="4"/>
  <c r="AO76" i="4"/>
  <c r="Y6" i="11"/>
  <c r="W20" i="10"/>
  <c r="P20" i="10"/>
  <c r="AF20" i="10"/>
  <c r="G36" i="17"/>
  <c r="W36" i="17"/>
  <c r="Q20" i="10"/>
  <c r="AG20" i="10"/>
  <c r="H36" i="17"/>
  <c r="X36" i="17"/>
  <c r="AZ51" i="4"/>
  <c r="BC76" i="3"/>
  <c r="X71" i="3"/>
  <c r="AN66" i="3"/>
  <c r="AN71" i="3"/>
  <c r="BB36" i="4"/>
  <c r="BB46" i="4"/>
  <c r="BB61" i="4"/>
  <c r="BB66" i="4"/>
  <c r="BB56" i="4"/>
  <c r="S21" i="4"/>
  <c r="S16" i="4"/>
  <c r="S31" i="4"/>
  <c r="AI21" i="4"/>
  <c r="AI56" i="4"/>
  <c r="H16" i="4"/>
  <c r="H26" i="4"/>
  <c r="H71" i="4"/>
  <c r="J11" i="4"/>
  <c r="J71" i="4"/>
  <c r="Z26" i="4"/>
  <c r="Z71" i="4"/>
  <c r="AP26" i="4"/>
  <c r="AP71" i="4"/>
  <c r="Y20" i="7"/>
  <c r="AO20" i="7"/>
  <c r="E20" i="10"/>
  <c r="V20" i="10"/>
  <c r="Y7" i="11"/>
  <c r="Y19" i="11"/>
  <c r="X67" i="11"/>
  <c r="T2" i="11"/>
  <c r="T19" i="11"/>
  <c r="T28" i="11"/>
  <c r="T67" i="11"/>
  <c r="K21" i="4"/>
  <c r="P81" i="3"/>
  <c r="AI76" i="3"/>
  <c r="G66" i="3"/>
  <c r="Z56" i="3"/>
  <c r="AV6" i="3"/>
  <c r="N20" i="7"/>
  <c r="AD20" i="7"/>
  <c r="N36" i="17"/>
  <c r="J20" i="7"/>
  <c r="AB20" i="7"/>
  <c r="Y28" i="11"/>
  <c r="Y41" i="11"/>
  <c r="Y212" i="11"/>
  <c r="F28" i="11"/>
  <c r="U20" i="15"/>
  <c r="AK20" i="15"/>
  <c r="Y2" i="11"/>
  <c r="Y20" i="11"/>
  <c r="X7" i="11"/>
  <c r="F20" i="11"/>
  <c r="F67" i="11"/>
  <c r="G11" i="4"/>
  <c r="G76" i="4"/>
  <c r="AU76" i="3"/>
  <c r="R67" i="11"/>
  <c r="R41" i="11"/>
  <c r="R28" i="11"/>
  <c r="R7" i="11"/>
  <c r="U211" i="11"/>
  <c r="U15" i="11"/>
  <c r="U54" i="11"/>
  <c r="U6" i="11"/>
  <c r="U20" i="11"/>
  <c r="U2" i="11"/>
  <c r="U67" i="11"/>
  <c r="U19" i="11"/>
  <c r="U7" i="11"/>
  <c r="H211" i="11"/>
  <c r="H19" i="11"/>
  <c r="H2" i="11"/>
  <c r="W11" i="4"/>
  <c r="W76" i="4"/>
  <c r="AC21" i="4"/>
  <c r="AC6" i="4"/>
  <c r="AR66" i="4"/>
  <c r="G81" i="4"/>
  <c r="Z81" i="4"/>
  <c r="AB71" i="4"/>
  <c r="L71" i="4"/>
  <c r="AU81" i="3"/>
  <c r="AM11" i="4"/>
  <c r="AM76" i="4"/>
  <c r="M6" i="4"/>
  <c r="AR71" i="4"/>
  <c r="AP61" i="4"/>
  <c r="Z61" i="4"/>
  <c r="J61" i="4"/>
  <c r="G71" i="4"/>
  <c r="W66" i="4"/>
  <c r="W81" i="4"/>
  <c r="BC76" i="4"/>
  <c r="AS71" i="4"/>
  <c r="BC61" i="4"/>
  <c r="L20" i="10"/>
  <c r="AB20" i="10"/>
  <c r="Q20" i="7"/>
  <c r="AG20" i="7"/>
  <c r="N20" i="10"/>
  <c r="AD20" i="10"/>
  <c r="R20" i="15"/>
  <c r="AH20" i="15"/>
  <c r="Q36" i="17"/>
  <c r="AV51" i="4"/>
  <c r="AQ16" i="4"/>
  <c r="AV11" i="4"/>
  <c r="Q81" i="3"/>
  <c r="Z76" i="3"/>
  <c r="M61" i="3"/>
  <c r="AY56" i="3"/>
  <c r="G6" i="3"/>
  <c r="O20" i="10"/>
  <c r="AE20" i="10"/>
  <c r="AF20" i="15"/>
  <c r="O36" i="17"/>
  <c r="I20" i="10"/>
  <c r="Y20" i="10"/>
  <c r="P36" i="17"/>
  <c r="T21" i="3"/>
  <c r="T76" i="3"/>
  <c r="L46" i="3"/>
  <c r="L6" i="3"/>
  <c r="L66" i="3"/>
  <c r="BA46" i="3"/>
  <c r="BA6" i="3"/>
  <c r="BA66" i="3"/>
  <c r="AX31" i="3"/>
  <c r="AX51" i="3"/>
  <c r="AB76" i="4"/>
  <c r="L61" i="4"/>
  <c r="AS56" i="4"/>
  <c r="M56" i="4"/>
  <c r="BC71" i="4"/>
  <c r="BC31" i="4"/>
  <c r="AM31" i="4"/>
  <c r="AB26" i="4"/>
  <c r="AR81" i="4"/>
  <c r="AB81" i="4"/>
  <c r="L81" i="4"/>
  <c r="AR76" i="4"/>
  <c r="AB61" i="4"/>
  <c r="AP56" i="4"/>
  <c r="Z56" i="4"/>
  <c r="J56" i="4"/>
  <c r="AM61" i="4"/>
  <c r="J81" i="4"/>
  <c r="AP76" i="4"/>
  <c r="Z76" i="4"/>
  <c r="J76" i="4"/>
  <c r="M81" i="4"/>
  <c r="AS76" i="4"/>
  <c r="AC76" i="4"/>
  <c r="M76" i="4"/>
  <c r="AS61" i="4"/>
  <c r="AB56" i="4"/>
  <c r="AP46" i="4"/>
  <c r="Z46" i="4"/>
  <c r="J46" i="4"/>
  <c r="AP41" i="4"/>
  <c r="AS11" i="4"/>
  <c r="AC11" i="4"/>
  <c r="M11" i="4"/>
  <c r="E81" i="3"/>
  <c r="D21" i="3"/>
  <c r="D76" i="3"/>
  <c r="D6" i="3"/>
  <c r="AR21" i="3"/>
  <c r="AR76" i="3"/>
  <c r="F46" i="3"/>
  <c r="F6" i="3"/>
  <c r="F66" i="3"/>
  <c r="AK46" i="3"/>
  <c r="AK6" i="3"/>
  <c r="AK66" i="3"/>
  <c r="W31" i="3"/>
  <c r="W51" i="3"/>
  <c r="AH31" i="3"/>
  <c r="AH51" i="3"/>
  <c r="AH61" i="3"/>
  <c r="AC56" i="4"/>
  <c r="AC61" i="4"/>
  <c r="BC56" i="4"/>
  <c r="AM56" i="4"/>
  <c r="W31" i="4"/>
  <c r="G31" i="4"/>
  <c r="AR26" i="4"/>
  <c r="L26" i="4"/>
  <c r="AJ66" i="3"/>
  <c r="K26" i="3"/>
  <c r="X41" i="11"/>
  <c r="F7" i="11"/>
  <c r="F41" i="11"/>
  <c r="G35" i="14"/>
  <c r="B42" i="8" s="1"/>
  <c r="D42" i="8" s="1"/>
  <c r="B41" i="8"/>
  <c r="D41" i="8" s="1"/>
  <c r="K56" i="4"/>
  <c r="AF51" i="4"/>
  <c r="AW46" i="4"/>
  <c r="Q46" i="4"/>
  <c r="Q41" i="4"/>
  <c r="AQ21" i="4"/>
  <c r="AA16" i="4"/>
  <c r="P11" i="4"/>
  <c r="AL81" i="3"/>
  <c r="AY76" i="3"/>
  <c r="AY71" i="3"/>
  <c r="Z71" i="3"/>
  <c r="AV66" i="3"/>
  <c r="AB66" i="3"/>
  <c r="AI56" i="3"/>
  <c r="X2" i="11"/>
  <c r="X15" i="11"/>
  <c r="X212" i="11"/>
  <c r="F6" i="11"/>
  <c r="F15" i="11"/>
  <c r="L5" i="1"/>
  <c r="C18" i="7"/>
  <c r="X6" i="11"/>
  <c r="X19" i="11"/>
  <c r="X28" i="11"/>
  <c r="F54" i="11"/>
  <c r="F19" i="11"/>
  <c r="C18" i="10"/>
  <c r="P56" i="1" s="1"/>
  <c r="BC66" i="4"/>
  <c r="AR61" i="4"/>
  <c r="AP6" i="4"/>
  <c r="Z6" i="4"/>
  <c r="J6" i="4"/>
  <c r="AM81" i="4"/>
  <c r="M71" i="4"/>
  <c r="G61" i="4"/>
  <c r="AS6" i="4"/>
  <c r="AP81" i="4"/>
  <c r="AS66" i="4"/>
  <c r="AC66" i="4"/>
  <c r="M66" i="4"/>
  <c r="AC81" i="4"/>
  <c r="W71" i="4"/>
  <c r="L66" i="4"/>
  <c r="G6" i="4"/>
  <c r="AR56" i="4"/>
  <c r="L56" i="4"/>
  <c r="AS51" i="4"/>
  <c r="AC51" i="4"/>
  <c r="M51" i="4"/>
  <c r="J41" i="4"/>
  <c r="AP36" i="4"/>
  <c r="Z36" i="4"/>
  <c r="J36" i="4"/>
  <c r="AX61" i="3"/>
  <c r="D66" i="3"/>
  <c r="T6" i="3"/>
  <c r="H20" i="7"/>
  <c r="Z20" i="7"/>
  <c r="K20" i="15"/>
  <c r="AA20" i="15"/>
  <c r="J36" i="17"/>
  <c r="X20" i="7"/>
  <c r="AN20" i="7"/>
  <c r="L20" i="15"/>
  <c r="AB20" i="15"/>
  <c r="L76" i="4"/>
  <c r="G66" i="4"/>
  <c r="BC81" i="4"/>
  <c r="AC71" i="4"/>
  <c r="AP66" i="4"/>
  <c r="Z66" i="4"/>
  <c r="J66" i="4"/>
  <c r="W61" i="4"/>
  <c r="AS81" i="4"/>
  <c r="AM71" i="4"/>
  <c r="AB66" i="4"/>
  <c r="M61" i="4"/>
  <c r="Z41" i="4"/>
  <c r="AR16" i="4"/>
  <c r="AB16" i="4"/>
  <c r="L16" i="4"/>
  <c r="N81" i="3"/>
  <c r="N76" i="3"/>
  <c r="AR66" i="3"/>
  <c r="T66" i="3"/>
  <c r="AR6" i="3"/>
  <c r="F36" i="17"/>
  <c r="U36" i="17"/>
  <c r="BC16" i="4"/>
  <c r="AM16" i="4"/>
  <c r="W16" i="4"/>
  <c r="G16" i="4"/>
  <c r="AR11" i="4"/>
  <c r="AB11" i="4"/>
  <c r="L11" i="4"/>
  <c r="E76" i="3"/>
  <c r="S20" i="10"/>
  <c r="AI20" i="10"/>
  <c r="S36" i="17"/>
  <c r="M20" i="10"/>
  <c r="AC20" i="10"/>
  <c r="T36" i="17"/>
  <c r="AA11" i="3"/>
  <c r="AA6" i="3"/>
  <c r="AA66" i="3"/>
  <c r="AF11" i="3"/>
  <c r="AF6" i="3"/>
  <c r="AF66" i="3"/>
  <c r="AN11" i="3"/>
  <c r="AN6" i="3"/>
  <c r="BD11" i="3"/>
  <c r="BD6" i="3"/>
  <c r="V56" i="3"/>
  <c r="V61" i="3"/>
  <c r="I56" i="3"/>
  <c r="I61" i="3"/>
  <c r="AW56" i="3"/>
  <c r="AW61" i="3"/>
  <c r="J41" i="3"/>
  <c r="J61" i="3"/>
  <c r="AD41" i="3"/>
  <c r="AD61" i="3"/>
  <c r="AT41" i="3"/>
  <c r="AT61" i="3"/>
  <c r="AG26" i="3"/>
  <c r="AG56" i="3"/>
  <c r="AG71" i="3"/>
  <c r="AG76" i="3"/>
  <c r="AG81" i="3"/>
  <c r="R11" i="3"/>
  <c r="R56" i="3"/>
  <c r="R71" i="3"/>
  <c r="R76" i="3"/>
  <c r="R81" i="3"/>
  <c r="AQ16" i="3"/>
  <c r="AQ56" i="3"/>
  <c r="AQ71" i="3"/>
  <c r="AQ76" i="3"/>
  <c r="AQ81" i="3"/>
  <c r="F41" i="4"/>
  <c r="F81" i="4"/>
  <c r="V41" i="4"/>
  <c r="V81" i="4"/>
  <c r="AL41" i="4"/>
  <c r="AL81" i="4"/>
  <c r="BB41" i="4"/>
  <c r="BB81" i="4"/>
  <c r="S36" i="4"/>
  <c r="S56" i="4"/>
  <c r="S71" i="4"/>
  <c r="S61" i="4"/>
  <c r="S81" i="4"/>
  <c r="S66" i="4"/>
  <c r="AI36" i="4"/>
  <c r="AI71" i="4"/>
  <c r="AI61" i="4"/>
  <c r="AI81" i="4"/>
  <c r="AI66" i="4"/>
  <c r="AY36" i="4"/>
  <c r="AY71" i="4"/>
  <c r="AY61" i="4"/>
  <c r="AY81" i="4"/>
  <c r="AY66" i="4"/>
  <c r="H31" i="4"/>
  <c r="H51" i="4"/>
  <c r="H66" i="4"/>
  <c r="H61" i="4"/>
  <c r="H76" i="4"/>
  <c r="X31" i="4"/>
  <c r="X51" i="4"/>
  <c r="X66" i="4"/>
  <c r="X61" i="4"/>
  <c r="X76" i="4"/>
  <c r="AN31" i="4"/>
  <c r="AN51" i="4"/>
  <c r="AN56" i="4"/>
  <c r="AN66" i="4"/>
  <c r="AN61" i="4"/>
  <c r="AN76" i="4"/>
  <c r="BD31" i="4"/>
  <c r="BD51" i="4"/>
  <c r="BD66" i="4"/>
  <c r="BD61" i="4"/>
  <c r="BD76" i="4"/>
  <c r="I26" i="4"/>
  <c r="I46" i="4"/>
  <c r="I61" i="4"/>
  <c r="I81" i="4"/>
  <c r="I6" i="4"/>
  <c r="I71" i="4"/>
  <c r="Y26" i="4"/>
  <c r="Y46" i="4"/>
  <c r="Y61" i="4"/>
  <c r="Y81" i="4"/>
  <c r="Y6" i="4"/>
  <c r="Y71" i="4"/>
  <c r="AO26" i="4"/>
  <c r="AO46" i="4"/>
  <c r="AO61" i="4"/>
  <c r="AO81" i="4"/>
  <c r="AO6" i="4"/>
  <c r="AO71" i="4"/>
  <c r="AO41" i="4"/>
  <c r="AY21" i="4"/>
  <c r="AT81" i="3"/>
  <c r="M36" i="17"/>
  <c r="W56" i="4"/>
  <c r="G56" i="4"/>
  <c r="AR51" i="4"/>
  <c r="AB51" i="4"/>
  <c r="L51" i="4"/>
  <c r="AS46" i="4"/>
  <c r="AC46" i="4"/>
  <c r="M46" i="4"/>
  <c r="G26" i="4"/>
  <c r="AU71" i="3"/>
  <c r="E71" i="3"/>
  <c r="N71" i="3"/>
  <c r="BA61" i="3"/>
  <c r="AK61" i="3"/>
  <c r="F61" i="3"/>
  <c r="AU56" i="3"/>
  <c r="E56" i="3"/>
  <c r="N56" i="3"/>
  <c r="K20" i="10"/>
  <c r="AA20" i="10"/>
  <c r="K36" i="17"/>
  <c r="U20" i="10"/>
  <c r="AK20" i="10"/>
  <c r="L36" i="17"/>
  <c r="C18" i="15"/>
  <c r="N56" i="1" s="1"/>
  <c r="AS41" i="4"/>
  <c r="AC41" i="4"/>
  <c r="M41" i="4"/>
  <c r="BC21" i="4"/>
  <c r="AM21" i="4"/>
  <c r="W21" i="4"/>
  <c r="G21" i="4"/>
  <c r="AX81" i="3"/>
  <c r="AH81" i="3"/>
  <c r="W81" i="3"/>
  <c r="L61" i="3"/>
  <c r="V20" i="15"/>
  <c r="F20" i="10"/>
  <c r="X20" i="10"/>
  <c r="M20" i="7"/>
  <c r="AC20" i="7"/>
  <c r="Q20" i="15"/>
  <c r="AG20" i="15"/>
  <c r="J20" i="10"/>
  <c r="Z20" i="10"/>
  <c r="B18" i="2"/>
  <c r="G56" i="1" s="1"/>
  <c r="F56" i="1"/>
  <c r="M97" i="6"/>
  <c r="AM91" i="6"/>
  <c r="AY91" i="6"/>
  <c r="H67" i="11" l="1"/>
  <c r="AX67" i="11"/>
  <c r="P14" i="1"/>
  <c r="P18" i="1"/>
  <c r="H7" i="1"/>
  <c r="H8" i="1"/>
  <c r="P5" i="1"/>
  <c r="P6" i="1"/>
  <c r="H23" i="1"/>
  <c r="H51" i="1"/>
  <c r="H46" i="1"/>
  <c r="H48" i="1"/>
  <c r="G67" i="11"/>
  <c r="A56" i="11"/>
  <c r="A32" i="11"/>
  <c r="AX32" i="11" s="1"/>
  <c r="A44" i="11"/>
  <c r="A80" i="11"/>
  <c r="AX80" i="11" s="1"/>
  <c r="AW67" i="11"/>
  <c r="AG67" i="11"/>
  <c r="AO67" i="11"/>
  <c r="AY67" i="11"/>
  <c r="A68" i="11"/>
  <c r="P67" i="11"/>
  <c r="AJ67" i="11"/>
  <c r="AD67" i="11"/>
  <c r="AK67" i="11"/>
  <c r="AH67" i="11"/>
  <c r="AL67" i="11"/>
  <c r="AT67" i="11"/>
  <c r="AN67" i="11"/>
  <c r="AS67" i="11"/>
  <c r="AF67" i="11"/>
  <c r="M67" i="11"/>
  <c r="Q67" i="11"/>
  <c r="AP67" i="11"/>
  <c r="AR67" i="11"/>
  <c r="N67" i="11"/>
  <c r="W67" i="11"/>
  <c r="AI67" i="11"/>
  <c r="D67" i="11"/>
  <c r="AQ67" i="11"/>
  <c r="AU67" i="11"/>
  <c r="AM67" i="11"/>
  <c r="AV67" i="11"/>
  <c r="L67" i="11"/>
  <c r="S67" i="11"/>
  <c r="AE67" i="11"/>
  <c r="A8" i="11"/>
  <c r="AX8" i="11" s="1"/>
  <c r="AW7" i="11"/>
  <c r="AY7" i="11"/>
  <c r="Q7" i="11"/>
  <c r="AD7" i="11"/>
  <c r="AH7" i="11"/>
  <c r="AL7" i="11"/>
  <c r="AP7" i="11"/>
  <c r="AR7" i="11"/>
  <c r="D7" i="11"/>
  <c r="Z7" i="11"/>
  <c r="N7" i="11"/>
  <c r="AI7" i="11"/>
  <c r="M7" i="11"/>
  <c r="S7" i="11"/>
  <c r="W7" i="11"/>
  <c r="AT7" i="11"/>
  <c r="AF7" i="11"/>
  <c r="AU7" i="11"/>
  <c r="AM7" i="11"/>
  <c r="AQ7" i="11"/>
  <c r="AV7" i="11"/>
  <c r="AE7" i="11"/>
  <c r="AS7" i="11"/>
  <c r="AK7" i="11"/>
  <c r="AN7" i="11"/>
  <c r="AO7" i="11"/>
  <c r="AG7" i="11"/>
  <c r="P7" i="11"/>
  <c r="AJ7" i="11"/>
  <c r="L7" i="11"/>
  <c r="A21" i="11"/>
  <c r="AX21" i="11" s="1"/>
  <c r="AW20" i="11"/>
  <c r="AH20" i="11"/>
  <c r="Q20" i="11"/>
  <c r="D20" i="11"/>
  <c r="M20" i="11"/>
  <c r="AD20" i="11"/>
  <c r="AL20" i="11"/>
  <c r="N20" i="11"/>
  <c r="AF20" i="11"/>
  <c r="AR20" i="11"/>
  <c r="W20" i="11"/>
  <c r="AI20" i="11"/>
  <c r="AT20" i="11"/>
  <c r="S20" i="11"/>
  <c r="AP20" i="11"/>
  <c r="AM20" i="11"/>
  <c r="AQ20" i="11"/>
  <c r="AU20" i="11"/>
  <c r="AV20" i="11"/>
  <c r="AY20" i="11"/>
  <c r="AE20" i="11"/>
  <c r="AO20" i="11"/>
  <c r="L20" i="11"/>
  <c r="AN20" i="11"/>
  <c r="P20" i="11"/>
  <c r="AK20" i="11"/>
  <c r="AS20" i="11"/>
  <c r="G20" i="11"/>
  <c r="AG20" i="11"/>
  <c r="F54" i="1"/>
  <c r="F60" i="1" s="1"/>
  <c r="AB36" i="4"/>
  <c r="J21" i="4"/>
  <c r="L36" i="4"/>
  <c r="AU66" i="3"/>
  <c r="B34" i="17"/>
  <c r="O56" i="1" s="1"/>
  <c r="AP21" i="4"/>
  <c r="E66" i="3"/>
  <c r="AR36" i="4"/>
  <c r="Z21" i="4"/>
  <c r="N66" i="3"/>
  <c r="C85" i="4"/>
  <c r="I56" i="1" s="1"/>
  <c r="C66" i="4"/>
  <c r="A66" i="4" s="1"/>
  <c r="C61" i="4"/>
  <c r="A61" i="4" s="1"/>
  <c r="C71" i="4"/>
  <c r="A71" i="4" s="1"/>
  <c r="AM21" i="11"/>
  <c r="W21" i="11"/>
  <c r="O54" i="1"/>
  <c r="T3" i="13" s="1"/>
  <c r="T4" i="13" s="1"/>
  <c r="Q54" i="1"/>
  <c r="Q57" i="1" s="1"/>
  <c r="F21" i="11"/>
  <c r="X21" i="11"/>
  <c r="AJ8" i="11"/>
  <c r="AN21" i="11"/>
  <c r="K21" i="11"/>
  <c r="U8" i="11"/>
  <c r="AC8" i="11"/>
  <c r="AK8" i="11"/>
  <c r="AS8" i="11"/>
  <c r="O8" i="11"/>
  <c r="AY21" i="11"/>
  <c r="Q21" i="11"/>
  <c r="AD8" i="11"/>
  <c r="AL8" i="11"/>
  <c r="AT8" i="11"/>
  <c r="J21" i="11"/>
  <c r="T21" i="11"/>
  <c r="AB21" i="11"/>
  <c r="AF8" i="11"/>
  <c r="AR21" i="11"/>
  <c r="R8" i="11"/>
  <c r="Z8" i="11"/>
  <c r="E21" i="11"/>
  <c r="S21" i="11"/>
  <c r="K8" i="11"/>
  <c r="L21" i="11"/>
  <c r="P8" i="11"/>
  <c r="U21" i="11"/>
  <c r="AC21" i="11"/>
  <c r="AK21" i="11"/>
  <c r="AS21" i="11"/>
  <c r="AD21" i="11"/>
  <c r="AL21" i="11"/>
  <c r="AT21" i="11"/>
  <c r="H8" i="11"/>
  <c r="M8" i="11"/>
  <c r="R21" i="11"/>
  <c r="Z21" i="11"/>
  <c r="I8" i="11"/>
  <c r="S8" i="11"/>
  <c r="AA8" i="11"/>
  <c r="X8" i="11"/>
  <c r="AJ21" i="11"/>
  <c r="AN8" i="11"/>
  <c r="G21" i="11"/>
  <c r="L8" i="11"/>
  <c r="Y8" i="11"/>
  <c r="AG8" i="11"/>
  <c r="AO8" i="11"/>
  <c r="Q8" i="11"/>
  <c r="AH8" i="11"/>
  <c r="AP8" i="11"/>
  <c r="T8" i="11"/>
  <c r="AB8" i="11"/>
  <c r="AF21" i="11"/>
  <c r="AR8" i="11"/>
  <c r="D21" i="11"/>
  <c r="M21" i="11"/>
  <c r="V8" i="11"/>
  <c r="E8" i="11"/>
  <c r="I21" i="11"/>
  <c r="N8" i="11"/>
  <c r="F8" i="11"/>
  <c r="G8" i="11"/>
  <c r="P21" i="11"/>
  <c r="Y21" i="11"/>
  <c r="AG21" i="11"/>
  <c r="AO21" i="11"/>
  <c r="O21" i="11"/>
  <c r="AY8" i="11"/>
  <c r="AH21" i="11"/>
  <c r="AP21" i="11"/>
  <c r="J8" i="11"/>
  <c r="D8" i="11"/>
  <c r="H21" i="11"/>
  <c r="V21" i="11"/>
  <c r="N21" i="11"/>
  <c r="W8" i="11"/>
  <c r="AU8" i="11"/>
  <c r="AQ8" i="11"/>
  <c r="AI8" i="11"/>
  <c r="F57" i="1"/>
  <c r="AQ21" i="11"/>
  <c r="AI21" i="11"/>
  <c r="AE21" i="11"/>
  <c r="G54" i="1"/>
  <c r="C76" i="4"/>
  <c r="A76" i="4" s="1"/>
  <c r="D18" i="17"/>
  <c r="D34" i="17" s="1"/>
  <c r="C34" i="17"/>
  <c r="C81" i="4"/>
  <c r="A81" i="4" s="1"/>
  <c r="E19" i="7"/>
  <c r="L56" i="1"/>
  <c r="C84" i="3"/>
  <c r="H56" i="1" s="1"/>
  <c r="AU21" i="11"/>
  <c r="AM8" i="11"/>
  <c r="AE8" i="11"/>
  <c r="AA21" i="11"/>
  <c r="K56" i="3"/>
  <c r="K36" i="3"/>
  <c r="K16" i="3"/>
  <c r="AB56" i="3"/>
  <c r="AB36" i="3"/>
  <c r="AB16" i="3"/>
  <c r="AJ56" i="3"/>
  <c r="AJ36" i="3"/>
  <c r="AJ16" i="3"/>
  <c r="AZ56" i="3"/>
  <c r="AZ51" i="3"/>
  <c r="AZ36" i="3"/>
  <c r="AZ16" i="3"/>
  <c r="H81" i="3"/>
  <c r="H31" i="3"/>
  <c r="H11" i="3"/>
  <c r="Y81" i="3"/>
  <c r="Y31" i="3"/>
  <c r="Y11" i="3"/>
  <c r="AS71" i="3"/>
  <c r="AS81" i="3"/>
  <c r="AS31" i="3"/>
  <c r="AS11" i="3"/>
  <c r="AE46" i="3"/>
  <c r="AE26" i="3"/>
  <c r="AE6" i="3"/>
  <c r="O46" i="3"/>
  <c r="O26" i="3"/>
  <c r="O6" i="3"/>
  <c r="AP46" i="3"/>
  <c r="AP26" i="3"/>
  <c r="AP6" i="3"/>
  <c r="U41" i="3"/>
  <c r="U21" i="3"/>
  <c r="X41" i="3"/>
  <c r="X21" i="3"/>
  <c r="AM41" i="3"/>
  <c r="AM21" i="3"/>
  <c r="BC61" i="3"/>
  <c r="BC41" i="3"/>
  <c r="BC21" i="3"/>
  <c r="R51" i="4"/>
  <c r="R31" i="4"/>
  <c r="R11" i="4"/>
  <c r="AH51" i="4"/>
  <c r="AH31" i="4"/>
  <c r="AH11" i="4"/>
  <c r="AX51" i="4"/>
  <c r="AX31" i="4"/>
  <c r="AX11" i="4"/>
  <c r="O46" i="4"/>
  <c r="O26" i="4"/>
  <c r="O6" i="4"/>
  <c r="AE46" i="4"/>
  <c r="AE26" i="4"/>
  <c r="AE6" i="4"/>
  <c r="AU46" i="4"/>
  <c r="AU26" i="4"/>
  <c r="AU6" i="4"/>
  <c r="D41" i="4"/>
  <c r="T41" i="4"/>
  <c r="T21" i="4"/>
  <c r="AJ56" i="4"/>
  <c r="AJ41" i="4"/>
  <c r="AJ21" i="4"/>
  <c r="AZ56" i="4"/>
  <c r="AZ41" i="4"/>
  <c r="AZ21" i="4"/>
  <c r="G18" i="8"/>
  <c r="G36" i="8"/>
  <c r="W18" i="8"/>
  <c r="W36" i="8"/>
  <c r="E36" i="4"/>
  <c r="U36" i="4"/>
  <c r="U16" i="4"/>
  <c r="AK36" i="4"/>
  <c r="AK16" i="4"/>
  <c r="BA36" i="4"/>
  <c r="BA16" i="4"/>
  <c r="X18" i="8"/>
  <c r="X36" i="8"/>
  <c r="BC51" i="4"/>
  <c r="AM51" i="4"/>
  <c r="W51" i="4"/>
  <c r="G51" i="4"/>
  <c r="AR46" i="4"/>
  <c r="AB46" i="4"/>
  <c r="L46" i="4"/>
  <c r="AV36" i="4"/>
  <c r="AF36" i="4"/>
  <c r="P36" i="4"/>
  <c r="BA31" i="4"/>
  <c r="AK31" i="4"/>
  <c r="U31" i="4"/>
  <c r="E31" i="4"/>
  <c r="J26" i="4"/>
  <c r="AT21" i="4"/>
  <c r="AD21" i="4"/>
  <c r="N21" i="4"/>
  <c r="AX16" i="4"/>
  <c r="AH16" i="4"/>
  <c r="R16" i="4"/>
  <c r="L81" i="3"/>
  <c r="AP76" i="3"/>
  <c r="O76" i="3"/>
  <c r="AE76" i="3"/>
  <c r="AT71" i="3"/>
  <c r="AD71" i="3"/>
  <c r="J71" i="3"/>
  <c r="AY66" i="3"/>
  <c r="AI66" i="3"/>
  <c r="Z66" i="3"/>
  <c r="BD61" i="3"/>
  <c r="AN61" i="3"/>
  <c r="AF61" i="3"/>
  <c r="AA61" i="3"/>
  <c r="AT56" i="3"/>
  <c r="AD56" i="3"/>
  <c r="J56" i="3"/>
  <c r="I54" i="1"/>
  <c r="AU41" i="4"/>
  <c r="AE41" i="4"/>
  <c r="O41" i="4"/>
  <c r="AV81" i="3"/>
  <c r="G81" i="3"/>
  <c r="S81" i="3"/>
  <c r="BA76" i="3"/>
  <c r="AK76" i="3"/>
  <c r="F76" i="3"/>
  <c r="L76" i="3"/>
  <c r="Y71" i="3"/>
  <c r="H71" i="3"/>
  <c r="AP66" i="3"/>
  <c r="O66" i="3"/>
  <c r="AE66" i="3"/>
  <c r="E61" i="3"/>
  <c r="N61" i="3"/>
  <c r="AQ46" i="3"/>
  <c r="R46" i="3"/>
  <c r="AG46" i="3"/>
  <c r="AV41" i="3"/>
  <c r="G41" i="3"/>
  <c r="S41" i="3"/>
  <c r="BD31" i="3"/>
  <c r="AN31" i="3"/>
  <c r="AF31" i="3"/>
  <c r="AA31" i="3"/>
  <c r="AS26" i="3"/>
  <c r="Y26" i="3"/>
  <c r="H26" i="3"/>
  <c r="AX21" i="3"/>
  <c r="AH21" i="3"/>
  <c r="W21" i="3"/>
  <c r="BB16" i="3"/>
  <c r="AL16" i="3"/>
  <c r="P16" i="3"/>
  <c r="Q16" i="3"/>
  <c r="AP11" i="3"/>
  <c r="O11" i="3"/>
  <c r="AE11" i="3"/>
  <c r="AU6" i="3"/>
  <c r="E6" i="3"/>
  <c r="N6" i="3"/>
  <c r="AG36" i="3"/>
  <c r="AQ31" i="3"/>
  <c r="R31" i="3"/>
  <c r="U31" i="3"/>
  <c r="AR26" i="3"/>
  <c r="AF26" i="3"/>
  <c r="AA26" i="3"/>
  <c r="AO21" i="3"/>
  <c r="F21" i="3"/>
  <c r="L21" i="3"/>
  <c r="AK16" i="3"/>
  <c r="F16" i="3"/>
  <c r="AM11" i="3"/>
  <c r="BA51" i="3"/>
  <c r="Y51" i="3"/>
  <c r="AC51" i="3"/>
  <c r="AU36" i="3"/>
  <c r="R36" i="3"/>
  <c r="AN26" i="3"/>
  <c r="AU51" i="3"/>
  <c r="BD56" i="3"/>
  <c r="AF56" i="3"/>
  <c r="AV51" i="3"/>
  <c r="AF51" i="3"/>
  <c r="K51" i="3"/>
  <c r="AO46" i="3"/>
  <c r="M46" i="3"/>
  <c r="AC46" i="3"/>
  <c r="AX36" i="3"/>
  <c r="AH36" i="3"/>
  <c r="W36" i="3"/>
  <c r="BB31" i="3"/>
  <c r="AL31" i="3"/>
  <c r="P31" i="3"/>
  <c r="Q31" i="3"/>
  <c r="AQ26" i="3"/>
  <c r="R26" i="3"/>
  <c r="AV21" i="3"/>
  <c r="G21" i="3"/>
  <c r="S21" i="3"/>
  <c r="AY51" i="3"/>
  <c r="E51" i="3"/>
  <c r="N51" i="3"/>
  <c r="AZ46" i="3"/>
  <c r="AJ46" i="3"/>
  <c r="AB46" i="3"/>
  <c r="BA41" i="3"/>
  <c r="AK41" i="3"/>
  <c r="F41" i="3"/>
  <c r="L41" i="3"/>
  <c r="AK36" i="3"/>
  <c r="F36" i="3"/>
  <c r="L36" i="3"/>
  <c r="X16" i="3"/>
  <c r="U16" i="3"/>
  <c r="AA36" i="3"/>
  <c r="AA16" i="3"/>
  <c r="AF36" i="3"/>
  <c r="AF16" i="3"/>
  <c r="AN36" i="3"/>
  <c r="AN16" i="3"/>
  <c r="BD36" i="3"/>
  <c r="BD16" i="3"/>
  <c r="V81" i="3"/>
  <c r="V51" i="3"/>
  <c r="V31" i="3"/>
  <c r="V11" i="3"/>
  <c r="I81" i="3"/>
  <c r="I51" i="3"/>
  <c r="I31" i="3"/>
  <c r="I11" i="3"/>
  <c r="AW71" i="3"/>
  <c r="AW81" i="3"/>
  <c r="AW51" i="3"/>
  <c r="AW31" i="3"/>
  <c r="AW11" i="3"/>
  <c r="J46" i="3"/>
  <c r="J26" i="3"/>
  <c r="J6" i="3"/>
  <c r="AD46" i="3"/>
  <c r="AD26" i="3"/>
  <c r="AD6" i="3"/>
  <c r="AT46" i="3"/>
  <c r="AT26" i="3"/>
  <c r="AT6" i="3"/>
  <c r="AG41" i="3"/>
  <c r="AG21" i="3"/>
  <c r="R41" i="3"/>
  <c r="R21" i="3"/>
  <c r="AQ61" i="3"/>
  <c r="AQ41" i="3"/>
  <c r="AQ21" i="3"/>
  <c r="F51" i="4"/>
  <c r="F31" i="4"/>
  <c r="V51" i="4"/>
  <c r="V31" i="4"/>
  <c r="V11" i="4"/>
  <c r="AL51" i="4"/>
  <c r="AL31" i="4"/>
  <c r="AL11" i="4"/>
  <c r="BB51" i="4"/>
  <c r="BB31" i="4"/>
  <c r="BB11" i="4"/>
  <c r="S46" i="4"/>
  <c r="S26" i="4"/>
  <c r="S6" i="4"/>
  <c r="AI46" i="4"/>
  <c r="AI26" i="4"/>
  <c r="AI6" i="4"/>
  <c r="AY46" i="4"/>
  <c r="AY26" i="4"/>
  <c r="AY6" i="4"/>
  <c r="H56" i="4"/>
  <c r="H41" i="4"/>
  <c r="X56" i="4"/>
  <c r="X41" i="4"/>
  <c r="X21" i="4"/>
  <c r="AN41" i="4"/>
  <c r="AN21" i="4"/>
  <c r="BD41" i="4"/>
  <c r="BD21" i="4"/>
  <c r="I36" i="4"/>
  <c r="I16" i="4"/>
  <c r="Y36" i="4"/>
  <c r="Y16" i="4"/>
  <c r="AO36" i="4"/>
  <c r="AO16" i="4"/>
  <c r="L36" i="8"/>
  <c r="L18" i="8"/>
  <c r="AY51" i="4"/>
  <c r="AI51" i="4"/>
  <c r="S51" i="4"/>
  <c r="BD46" i="4"/>
  <c r="AN46" i="4"/>
  <c r="X46" i="4"/>
  <c r="H46" i="4"/>
  <c r="AW31" i="4"/>
  <c r="AG31" i="4"/>
  <c r="Q31" i="4"/>
  <c r="BB26" i="4"/>
  <c r="AL26" i="4"/>
  <c r="V26" i="4"/>
  <c r="F26" i="4"/>
  <c r="AY11" i="4"/>
  <c r="AI11" i="4"/>
  <c r="S11" i="4"/>
  <c r="BD6" i="4"/>
  <c r="AN6" i="4"/>
  <c r="X6" i="4"/>
  <c r="H6" i="4"/>
  <c r="BB76" i="3"/>
  <c r="AL76" i="3"/>
  <c r="P76" i="3"/>
  <c r="Q76" i="3"/>
  <c r="AP71" i="3"/>
  <c r="O71" i="3"/>
  <c r="AE71" i="3"/>
  <c r="AZ61" i="3"/>
  <c r="AJ61" i="3"/>
  <c r="AB61" i="3"/>
  <c r="K61" i="3"/>
  <c r="AP56" i="3"/>
  <c r="O56" i="3"/>
  <c r="AE56" i="3"/>
  <c r="AQ41" i="4"/>
  <c r="AA41" i="4"/>
  <c r="K41" i="4"/>
  <c r="AU36" i="4"/>
  <c r="AE36" i="4"/>
  <c r="O36" i="4"/>
  <c r="AZ31" i="4"/>
  <c r="AJ31" i="4"/>
  <c r="T31" i="4"/>
  <c r="BA26" i="4"/>
  <c r="AK26" i="4"/>
  <c r="U26" i="4"/>
  <c r="E26" i="4"/>
  <c r="AO21" i="4"/>
  <c r="Y21" i="4"/>
  <c r="I21" i="4"/>
  <c r="F11" i="4"/>
  <c r="AR81" i="3"/>
  <c r="T81" i="3"/>
  <c r="D81" i="3"/>
  <c r="AW76" i="3"/>
  <c r="I76" i="3"/>
  <c r="V76" i="3"/>
  <c r="AO71" i="3"/>
  <c r="M71" i="3"/>
  <c r="AC71" i="3"/>
  <c r="AL66" i="3"/>
  <c r="P66" i="3"/>
  <c r="Q66" i="3"/>
  <c r="R61" i="3"/>
  <c r="AG61" i="3"/>
  <c r="AS56" i="3"/>
  <c r="Y56" i="3"/>
  <c r="H56" i="3"/>
  <c r="BC46" i="3"/>
  <c r="AM46" i="3"/>
  <c r="X46" i="3"/>
  <c r="U46" i="3"/>
  <c r="AR41" i="3"/>
  <c r="T41" i="3"/>
  <c r="D41" i="3"/>
  <c r="AZ31" i="3"/>
  <c r="AJ31" i="3"/>
  <c r="AB31" i="3"/>
  <c r="K31" i="3"/>
  <c r="AO26" i="3"/>
  <c r="M26" i="3"/>
  <c r="AC26" i="3"/>
  <c r="AT21" i="3"/>
  <c r="AD21" i="3"/>
  <c r="J21" i="3"/>
  <c r="AX16" i="3"/>
  <c r="AH16" i="3"/>
  <c r="W16" i="3"/>
  <c r="BB11" i="3"/>
  <c r="AL11" i="3"/>
  <c r="P11" i="3"/>
  <c r="Q11" i="3"/>
  <c r="AQ6" i="3"/>
  <c r="R6" i="3"/>
  <c r="AG6" i="3"/>
  <c r="E36" i="3"/>
  <c r="U36" i="3"/>
  <c r="AM31" i="3"/>
  <c r="X31" i="3"/>
  <c r="BD26" i="3"/>
  <c r="AJ26" i="3"/>
  <c r="AB26" i="3"/>
  <c r="BA21" i="3"/>
  <c r="AK21" i="3"/>
  <c r="V21" i="3"/>
  <c r="AW16" i="3"/>
  <c r="I16" i="3"/>
  <c r="V16" i="3"/>
  <c r="BA36" i="3"/>
  <c r="AS51" i="3"/>
  <c r="M51" i="3"/>
  <c r="L51" i="3"/>
  <c r="AQ36" i="3"/>
  <c r="N36" i="3"/>
  <c r="Y21" i="3"/>
  <c r="AV56" i="3"/>
  <c r="S56" i="3"/>
  <c r="AN51" i="3"/>
  <c r="AB51" i="3"/>
  <c r="AP41" i="3"/>
  <c r="O41" i="3"/>
  <c r="AE41" i="3"/>
  <c r="AT36" i="3"/>
  <c r="AD36" i="3"/>
  <c r="J36" i="3"/>
  <c r="BC26" i="3"/>
  <c r="AM26" i="3"/>
  <c r="X26" i="3"/>
  <c r="U26" i="3"/>
  <c r="AZ11" i="3"/>
  <c r="AJ11" i="3"/>
  <c r="AB11" i="3"/>
  <c r="K11" i="3"/>
  <c r="AQ51" i="3"/>
  <c r="R51" i="3"/>
  <c r="AG51" i="3"/>
  <c r="AV46" i="3"/>
  <c r="G46" i="3"/>
  <c r="S46" i="3"/>
  <c r="AW41" i="3"/>
  <c r="I41" i="3"/>
  <c r="V41" i="3"/>
  <c r="AW36" i="3"/>
  <c r="I36" i="3"/>
  <c r="V36" i="3"/>
  <c r="BC16" i="3"/>
  <c r="AI16" i="3"/>
  <c r="Z16" i="3"/>
  <c r="BC11" i="3"/>
  <c r="S54" i="1"/>
  <c r="D56" i="3"/>
  <c r="D51" i="3"/>
  <c r="D36" i="3"/>
  <c r="D16" i="3"/>
  <c r="T56" i="3"/>
  <c r="T51" i="3"/>
  <c r="T36" i="3"/>
  <c r="T16" i="3"/>
  <c r="AR56" i="3"/>
  <c r="AR51" i="3"/>
  <c r="AR36" i="3"/>
  <c r="AR16" i="3"/>
  <c r="L31" i="3"/>
  <c r="L11" i="3"/>
  <c r="F81" i="3"/>
  <c r="F31" i="3"/>
  <c r="F11" i="3"/>
  <c r="AK81" i="3"/>
  <c r="AK31" i="3"/>
  <c r="AK11" i="3"/>
  <c r="BA71" i="3"/>
  <c r="BA81" i="3"/>
  <c r="BA31" i="3"/>
  <c r="BA11" i="3"/>
  <c r="W46" i="3"/>
  <c r="W26" i="3"/>
  <c r="W6" i="3"/>
  <c r="AH46" i="3"/>
  <c r="AH26" i="3"/>
  <c r="AH6" i="3"/>
  <c r="AX66" i="3"/>
  <c r="AX46" i="3"/>
  <c r="AX26" i="3"/>
  <c r="AX6" i="3"/>
  <c r="N41" i="3"/>
  <c r="N21" i="3"/>
  <c r="E41" i="3"/>
  <c r="E21" i="3"/>
  <c r="AU61" i="3"/>
  <c r="AU41" i="3"/>
  <c r="AU21" i="3"/>
  <c r="J51" i="4"/>
  <c r="J31" i="4"/>
  <c r="Z51" i="4"/>
  <c r="Z31" i="4"/>
  <c r="Z11" i="4"/>
  <c r="AP51" i="4"/>
  <c r="AP31" i="4"/>
  <c r="AP11" i="4"/>
  <c r="G46" i="4"/>
  <c r="W46" i="4"/>
  <c r="W26" i="4"/>
  <c r="W6" i="4"/>
  <c r="AM46" i="4"/>
  <c r="AM26" i="4"/>
  <c r="AM6" i="4"/>
  <c r="BC46" i="4"/>
  <c r="BC26" i="4"/>
  <c r="BC6" i="4"/>
  <c r="E36" i="17"/>
  <c r="L41" i="4"/>
  <c r="L21" i="4"/>
  <c r="AB41" i="4"/>
  <c r="AB21" i="4"/>
  <c r="AR41" i="4"/>
  <c r="AR21" i="4"/>
  <c r="M36" i="4"/>
  <c r="M16" i="4"/>
  <c r="AC36" i="4"/>
  <c r="AC16" i="4"/>
  <c r="AS36" i="4"/>
  <c r="AS16" i="4"/>
  <c r="AU51" i="4"/>
  <c r="AE51" i="4"/>
  <c r="O51" i="4"/>
  <c r="AZ46" i="4"/>
  <c r="AJ46" i="4"/>
  <c r="T46" i="4"/>
  <c r="BD36" i="4"/>
  <c r="AN36" i="4"/>
  <c r="X36" i="4"/>
  <c r="H36" i="4"/>
  <c r="AS31" i="4"/>
  <c r="AC31" i="4"/>
  <c r="M31" i="4"/>
  <c r="AX26" i="4"/>
  <c r="AH26" i="4"/>
  <c r="R26" i="4"/>
  <c r="BB21" i="4"/>
  <c r="AL21" i="4"/>
  <c r="V21" i="4"/>
  <c r="F21" i="4"/>
  <c r="AP16" i="4"/>
  <c r="Z16" i="4"/>
  <c r="J16" i="4"/>
  <c r="AU11" i="4"/>
  <c r="AE11" i="4"/>
  <c r="O11" i="4"/>
  <c r="AZ6" i="4"/>
  <c r="AJ6" i="4"/>
  <c r="T6" i="4"/>
  <c r="D6" i="4"/>
  <c r="AX76" i="3"/>
  <c r="AH76" i="3"/>
  <c r="W76" i="3"/>
  <c r="BB71" i="3"/>
  <c r="AL71" i="3"/>
  <c r="P71" i="3"/>
  <c r="Q71" i="3"/>
  <c r="AQ66" i="3"/>
  <c r="R66" i="3"/>
  <c r="AG66" i="3"/>
  <c r="AV61" i="3"/>
  <c r="G61" i="3"/>
  <c r="S61" i="3"/>
  <c r="BB56" i="3"/>
  <c r="AL56" i="3"/>
  <c r="P56" i="3"/>
  <c r="Q56" i="3"/>
  <c r="BC41" i="4"/>
  <c r="AM41" i="4"/>
  <c r="W41" i="4"/>
  <c r="G41" i="4"/>
  <c r="BA21" i="4"/>
  <c r="AK21" i="4"/>
  <c r="U21" i="4"/>
  <c r="E21" i="4"/>
  <c r="BD81" i="3"/>
  <c r="AN81" i="3"/>
  <c r="AF81" i="3"/>
  <c r="AA81" i="3"/>
  <c r="AS76" i="3"/>
  <c r="Y76" i="3"/>
  <c r="H76" i="3"/>
  <c r="AK71" i="3"/>
  <c r="F71" i="3"/>
  <c r="L71" i="3"/>
  <c r="AH66" i="3"/>
  <c r="W66" i="3"/>
  <c r="AM61" i="3"/>
  <c r="X61" i="3"/>
  <c r="U61" i="3"/>
  <c r="AO56" i="3"/>
  <c r="AY46" i="3"/>
  <c r="AI46" i="3"/>
  <c r="Z46" i="3"/>
  <c r="BD41" i="3"/>
  <c r="AN41" i="3"/>
  <c r="AF41" i="3"/>
  <c r="AA41" i="3"/>
  <c r="AV31" i="3"/>
  <c r="G31" i="3"/>
  <c r="S31" i="3"/>
  <c r="BA26" i="3"/>
  <c r="AK26" i="3"/>
  <c r="F26" i="3"/>
  <c r="L26" i="3"/>
  <c r="AP21" i="3"/>
  <c r="O21" i="3"/>
  <c r="AE21" i="3"/>
  <c r="AT16" i="3"/>
  <c r="AD16" i="3"/>
  <c r="J16" i="3"/>
  <c r="AX11" i="3"/>
  <c r="AH11" i="3"/>
  <c r="W11" i="3"/>
  <c r="BC6" i="3"/>
  <c r="AM6" i="3"/>
  <c r="X6" i="3"/>
  <c r="U6" i="3"/>
  <c r="X36" i="3"/>
  <c r="BC31" i="3"/>
  <c r="AI31" i="3"/>
  <c r="Z31" i="3"/>
  <c r="AZ26" i="3"/>
  <c r="G26" i="3"/>
  <c r="S26" i="3"/>
  <c r="AW21" i="3"/>
  <c r="I21" i="3"/>
  <c r="H21" i="3"/>
  <c r="AS16" i="3"/>
  <c r="Y16" i="3"/>
  <c r="H16" i="3"/>
  <c r="AM16" i="3"/>
  <c r="Z11" i="3"/>
  <c r="F51" i="3"/>
  <c r="BC36" i="3"/>
  <c r="AM36" i="3"/>
  <c r="AY31" i="3"/>
  <c r="BA16" i="3"/>
  <c r="X11" i="3"/>
  <c r="AN56" i="3"/>
  <c r="AA56" i="3"/>
  <c r="AJ51" i="3"/>
  <c r="S51" i="3"/>
  <c r="AW46" i="3"/>
  <c r="I46" i="3"/>
  <c r="V46" i="3"/>
  <c r="AP36" i="3"/>
  <c r="O36" i="3"/>
  <c r="AE36" i="3"/>
  <c r="AT31" i="3"/>
  <c r="AD31" i="3"/>
  <c r="J31" i="3"/>
  <c r="AY26" i="3"/>
  <c r="BD21" i="3"/>
  <c r="AN21" i="3"/>
  <c r="AF21" i="3"/>
  <c r="AA21" i="3"/>
  <c r="AM51" i="3"/>
  <c r="X51" i="3"/>
  <c r="U51" i="3"/>
  <c r="AR46" i="3"/>
  <c r="T46" i="3"/>
  <c r="D46" i="3"/>
  <c r="AS41" i="3"/>
  <c r="Y41" i="3"/>
  <c r="H41" i="3"/>
  <c r="AS36" i="3"/>
  <c r="Y36" i="3"/>
  <c r="H36" i="3"/>
  <c r="E16" i="3"/>
  <c r="N16" i="3"/>
  <c r="AQ11" i="3"/>
  <c r="U11" i="3"/>
  <c r="S36" i="3"/>
  <c r="S16" i="3"/>
  <c r="G36" i="3"/>
  <c r="G16" i="3"/>
  <c r="AV36" i="3"/>
  <c r="AV16" i="3"/>
  <c r="AC31" i="3"/>
  <c r="AC11" i="3"/>
  <c r="M81" i="3"/>
  <c r="M31" i="3"/>
  <c r="M11" i="3"/>
  <c r="AO81" i="3"/>
  <c r="AO31" i="3"/>
  <c r="AO11" i="3"/>
  <c r="Q46" i="3"/>
  <c r="Q26" i="3"/>
  <c r="Q6" i="3"/>
  <c r="P46" i="3"/>
  <c r="P26" i="3"/>
  <c r="P6" i="3"/>
  <c r="AL46" i="3"/>
  <c r="AL26" i="3"/>
  <c r="AL6" i="3"/>
  <c r="BB66" i="3"/>
  <c r="BB46" i="3"/>
  <c r="BB26" i="3"/>
  <c r="BB6" i="3"/>
  <c r="Z41" i="3"/>
  <c r="Z21" i="3"/>
  <c r="AI41" i="3"/>
  <c r="AI21" i="3"/>
  <c r="AY61" i="3"/>
  <c r="AY41" i="3"/>
  <c r="AY21" i="3"/>
  <c r="N51" i="4"/>
  <c r="N31" i="4"/>
  <c r="N11" i="4"/>
  <c r="AD51" i="4"/>
  <c r="AD31" i="4"/>
  <c r="AD11" i="4"/>
  <c r="AT51" i="4"/>
  <c r="AT31" i="4"/>
  <c r="AT11" i="4"/>
  <c r="K46" i="4"/>
  <c r="K26" i="4"/>
  <c r="AA46" i="4"/>
  <c r="AA26" i="4"/>
  <c r="AA6" i="4"/>
  <c r="AQ46" i="4"/>
  <c r="AQ26" i="4"/>
  <c r="AQ6" i="4"/>
  <c r="P56" i="4"/>
  <c r="P41" i="4"/>
  <c r="P21" i="4"/>
  <c r="AF41" i="4"/>
  <c r="AF21" i="4"/>
  <c r="AV41" i="4"/>
  <c r="AV21" i="4"/>
  <c r="Q36" i="4"/>
  <c r="Q16" i="4"/>
  <c r="AG36" i="4"/>
  <c r="AG16" i="4"/>
  <c r="AW36" i="4"/>
  <c r="AW16" i="4"/>
  <c r="T36" i="8"/>
  <c r="T18" i="8"/>
  <c r="C212" i="11"/>
  <c r="C211" i="11"/>
  <c r="C80" i="11"/>
  <c r="C67" i="11"/>
  <c r="C20" i="11"/>
  <c r="C54" i="11"/>
  <c r="C32" i="11"/>
  <c r="C28" i="11"/>
  <c r="C21" i="11"/>
  <c r="C41" i="11"/>
  <c r="C19" i="11"/>
  <c r="C15" i="11"/>
  <c r="C6" i="11"/>
  <c r="C2" i="11"/>
  <c r="C7" i="11"/>
  <c r="C8" i="11"/>
  <c r="V2" i="1"/>
  <c r="V4" i="1"/>
  <c r="AQ51" i="4"/>
  <c r="AA51" i="4"/>
  <c r="K51" i="4"/>
  <c r="AV46" i="4"/>
  <c r="AF46" i="4"/>
  <c r="P46" i="4"/>
  <c r="AZ36" i="4"/>
  <c r="AJ36" i="4"/>
  <c r="T36" i="4"/>
  <c r="D36" i="4"/>
  <c r="AO31" i="4"/>
  <c r="Y31" i="4"/>
  <c r="I31" i="4"/>
  <c r="AT26" i="4"/>
  <c r="AD26" i="4"/>
  <c r="N26" i="4"/>
  <c r="AX21" i="4"/>
  <c r="AH21" i="4"/>
  <c r="R21" i="4"/>
  <c r="BB16" i="4"/>
  <c r="AL16" i="4"/>
  <c r="V16" i="4"/>
  <c r="F16" i="4"/>
  <c r="AQ11" i="4"/>
  <c r="AA11" i="4"/>
  <c r="K11" i="4"/>
  <c r="AV6" i="4"/>
  <c r="AF6" i="4"/>
  <c r="P6" i="4"/>
  <c r="AC81" i="3"/>
  <c r="AT76" i="3"/>
  <c r="AD76" i="3"/>
  <c r="J76" i="3"/>
  <c r="AX71" i="3"/>
  <c r="AH71" i="3"/>
  <c r="W71" i="3"/>
  <c r="BC66" i="3"/>
  <c r="AM66" i="3"/>
  <c r="X66" i="3"/>
  <c r="U66" i="3"/>
  <c r="AR61" i="3"/>
  <c r="T61" i="3"/>
  <c r="D61" i="3"/>
  <c r="AX56" i="3"/>
  <c r="AH56" i="3"/>
  <c r="W56" i="3"/>
  <c r="AY41" i="4"/>
  <c r="AI41" i="4"/>
  <c r="S41" i="4"/>
  <c r="BC36" i="4"/>
  <c r="AM36" i="4"/>
  <c r="W36" i="4"/>
  <c r="G36" i="4"/>
  <c r="AR31" i="4"/>
  <c r="AB31" i="4"/>
  <c r="L31" i="4"/>
  <c r="AS26" i="4"/>
  <c r="AC26" i="4"/>
  <c r="M26" i="4"/>
  <c r="AW21" i="4"/>
  <c r="AG21" i="4"/>
  <c r="Q21" i="4"/>
  <c r="E16" i="4"/>
  <c r="AZ81" i="3"/>
  <c r="AJ81" i="3"/>
  <c r="AB81" i="3"/>
  <c r="K81" i="3"/>
  <c r="AO76" i="3"/>
  <c r="M76" i="3"/>
  <c r="AC76" i="3"/>
  <c r="I71" i="3"/>
  <c r="V71" i="3"/>
  <c r="AT66" i="3"/>
  <c r="AD66" i="3"/>
  <c r="J66" i="3"/>
  <c r="AI61" i="3"/>
  <c r="Z61" i="3"/>
  <c r="BA56" i="3"/>
  <c r="AK56" i="3"/>
  <c r="F56" i="3"/>
  <c r="L56" i="3"/>
  <c r="AU46" i="3"/>
  <c r="E46" i="3"/>
  <c r="N46" i="3"/>
  <c r="AZ41" i="3"/>
  <c r="AJ41" i="3"/>
  <c r="AB41" i="3"/>
  <c r="K41" i="3"/>
  <c r="AR31" i="3"/>
  <c r="T31" i="3"/>
  <c r="D31" i="3"/>
  <c r="AW26" i="3"/>
  <c r="I26" i="3"/>
  <c r="V26" i="3"/>
  <c r="BB21" i="3"/>
  <c r="AL21" i="3"/>
  <c r="P21" i="3"/>
  <c r="Q21" i="3"/>
  <c r="AP16" i="3"/>
  <c r="O16" i="3"/>
  <c r="AE16" i="3"/>
  <c r="AT11" i="3"/>
  <c r="AD11" i="3"/>
  <c r="J11" i="3"/>
  <c r="AY6" i="3"/>
  <c r="AI6" i="3"/>
  <c r="Z6" i="3"/>
  <c r="Z36" i="3"/>
  <c r="AU31" i="3"/>
  <c r="E31" i="3"/>
  <c r="N31" i="3"/>
  <c r="AV26" i="3"/>
  <c r="T26" i="3"/>
  <c r="D26" i="3"/>
  <c r="AS21" i="3"/>
  <c r="M21" i="3"/>
  <c r="AC21" i="3"/>
  <c r="AO16" i="3"/>
  <c r="M16" i="3"/>
  <c r="L16" i="3"/>
  <c r="AY11" i="3"/>
  <c r="AG11" i="3"/>
  <c r="AK51" i="3"/>
  <c r="H51" i="3"/>
  <c r="AY36" i="3"/>
  <c r="AI36" i="3"/>
  <c r="AG31" i="3"/>
  <c r="AC16" i="3"/>
  <c r="G56" i="3"/>
  <c r="BD51" i="3"/>
  <c r="G51" i="3"/>
  <c r="AA51" i="3"/>
  <c r="AS46" i="3"/>
  <c r="Y46" i="3"/>
  <c r="H46" i="3"/>
  <c r="AX41" i="3"/>
  <c r="AH41" i="3"/>
  <c r="W41" i="3"/>
  <c r="BB36" i="3"/>
  <c r="AL36" i="3"/>
  <c r="P36" i="3"/>
  <c r="Q36" i="3"/>
  <c r="AP31" i="3"/>
  <c r="O31" i="3"/>
  <c r="AE31" i="3"/>
  <c r="AU26" i="3"/>
  <c r="E26" i="3"/>
  <c r="N26" i="3"/>
  <c r="AZ21" i="3"/>
  <c r="AJ21" i="3"/>
  <c r="AB21" i="3"/>
  <c r="K21" i="3"/>
  <c r="AR11" i="3"/>
  <c r="T11" i="3"/>
  <c r="D11" i="3"/>
  <c r="BC51" i="3"/>
  <c r="AI51" i="3"/>
  <c r="Z51" i="3"/>
  <c r="BD46" i="3"/>
  <c r="AN46" i="3"/>
  <c r="AF46" i="3"/>
  <c r="AA46" i="3"/>
  <c r="AO41" i="3"/>
  <c r="M41" i="3"/>
  <c r="AC41" i="3"/>
  <c r="AO36" i="3"/>
  <c r="M36" i="3"/>
  <c r="AC36" i="3"/>
  <c r="AU16" i="3"/>
  <c r="R16" i="3"/>
  <c r="AG16" i="3"/>
  <c r="AI11" i="3"/>
  <c r="C79" i="6"/>
  <c r="H54" i="1" l="1"/>
  <c r="U49" i="1"/>
  <c r="U30" i="1"/>
  <c r="A9" i="11"/>
  <c r="AX9" i="11" s="1"/>
  <c r="AW8" i="11"/>
  <c r="AV8" i="11"/>
  <c r="A33" i="11"/>
  <c r="AX33" i="11" s="1"/>
  <c r="AW32" i="11"/>
  <c r="AJ32" i="11"/>
  <c r="AN32" i="11"/>
  <c r="AK32" i="11"/>
  <c r="AO32" i="11"/>
  <c r="AS32" i="11"/>
  <c r="AY32" i="11"/>
  <c r="AG32" i="11"/>
  <c r="AP32" i="11"/>
  <c r="P32" i="11"/>
  <c r="AT32" i="11"/>
  <c r="AF32" i="11"/>
  <c r="AD32" i="11"/>
  <c r="M32" i="11"/>
  <c r="Q32" i="11"/>
  <c r="W32" i="11"/>
  <c r="AI32" i="11"/>
  <c r="AH32" i="11"/>
  <c r="AL32" i="11"/>
  <c r="D32" i="11"/>
  <c r="AR32" i="11"/>
  <c r="AM32" i="11"/>
  <c r="AU32" i="11"/>
  <c r="AQ32" i="11"/>
  <c r="N32" i="11"/>
  <c r="L32" i="11"/>
  <c r="AV32" i="11"/>
  <c r="S32" i="11"/>
  <c r="AE32" i="11"/>
  <c r="E32" i="11"/>
  <c r="G32" i="11"/>
  <c r="K32" i="11"/>
  <c r="I32" i="11"/>
  <c r="AB32" i="11"/>
  <c r="Z32" i="11"/>
  <c r="V32" i="11"/>
  <c r="AC32" i="11"/>
  <c r="J32" i="11"/>
  <c r="O32" i="11"/>
  <c r="AA32" i="11"/>
  <c r="R32" i="11"/>
  <c r="H32" i="11"/>
  <c r="T32" i="11"/>
  <c r="X32" i="11"/>
  <c r="U32" i="11"/>
  <c r="Y32" i="11"/>
  <c r="F32" i="11"/>
  <c r="A22" i="11"/>
  <c r="AX22" i="11" s="1"/>
  <c r="AW21" i="11"/>
  <c r="AV21" i="11"/>
  <c r="A45" i="11"/>
  <c r="AX45" i="11" s="1"/>
  <c r="A69" i="11"/>
  <c r="A57" i="11"/>
  <c r="A93" i="11"/>
  <c r="AX93" i="11" s="1"/>
  <c r="AW80" i="11"/>
  <c r="AJ80" i="11"/>
  <c r="A81" i="11"/>
  <c r="P80" i="11"/>
  <c r="AS80" i="11"/>
  <c r="AK80" i="11"/>
  <c r="AY80" i="11"/>
  <c r="AD80" i="11"/>
  <c r="Q80" i="11"/>
  <c r="AL80" i="11"/>
  <c r="AT80" i="11"/>
  <c r="AR80" i="11"/>
  <c r="AN80" i="11"/>
  <c r="AO80" i="11"/>
  <c r="AG80" i="11"/>
  <c r="AF80" i="11"/>
  <c r="AP80" i="11"/>
  <c r="M80" i="11"/>
  <c r="AH80" i="11"/>
  <c r="N80" i="11"/>
  <c r="AA80" i="11"/>
  <c r="W80" i="11"/>
  <c r="AI80" i="11"/>
  <c r="D80" i="11"/>
  <c r="AQ80" i="11"/>
  <c r="AM80" i="11"/>
  <c r="AU80" i="11"/>
  <c r="L80" i="11"/>
  <c r="AV80" i="11"/>
  <c r="S80" i="11"/>
  <c r="AE80" i="11"/>
  <c r="R80" i="11"/>
  <c r="T80" i="11"/>
  <c r="K80" i="11"/>
  <c r="J80" i="11"/>
  <c r="V80" i="11"/>
  <c r="H80" i="11"/>
  <c r="G80" i="11"/>
  <c r="AC80" i="11"/>
  <c r="AB80" i="11"/>
  <c r="O80" i="11"/>
  <c r="E80" i="11"/>
  <c r="F80" i="11"/>
  <c r="U80" i="11"/>
  <c r="Z80" i="11"/>
  <c r="I80" i="11"/>
  <c r="Y80" i="11"/>
  <c r="X80" i="11"/>
  <c r="AH85" i="3"/>
  <c r="AV85" i="3"/>
  <c r="AW86" i="4"/>
  <c r="W86" i="4"/>
  <c r="N86" i="4"/>
  <c r="B39" i="17"/>
  <c r="B40" i="17" s="1"/>
  <c r="AB88" i="6"/>
  <c r="AP82" i="6"/>
  <c r="AQ79" i="6"/>
  <c r="AT82" i="6"/>
  <c r="AO85" i="6"/>
  <c r="AW85" i="6"/>
  <c r="AI79" i="6"/>
  <c r="AL82" i="6"/>
  <c r="AF88" i="6"/>
  <c r="AC85" i="6"/>
  <c r="AZ88" i="6"/>
  <c r="AU79" i="6"/>
  <c r="AE79" i="6"/>
  <c r="AR88" i="6"/>
  <c r="AH82" i="6"/>
  <c r="AY79" i="6"/>
  <c r="AG85" i="6"/>
  <c r="AK85" i="6"/>
  <c r="AA79" i="6"/>
  <c r="AX82" i="6"/>
  <c r="AJ88" i="6"/>
  <c r="AV88" i="6"/>
  <c r="AN88" i="6"/>
  <c r="AD82" i="6"/>
  <c r="AS85" i="6"/>
  <c r="AM79" i="6"/>
  <c r="A58" i="11" l="1"/>
  <c r="AX58" i="11" s="1"/>
  <c r="A23" i="11"/>
  <c r="AW22" i="11"/>
  <c r="Q22" i="11"/>
  <c r="AD22" i="11"/>
  <c r="AL22" i="11"/>
  <c r="AT22" i="11"/>
  <c r="AH22" i="11"/>
  <c r="D22" i="11"/>
  <c r="N22" i="11"/>
  <c r="S22" i="11"/>
  <c r="AF22" i="11"/>
  <c r="AR22" i="11"/>
  <c r="M22" i="11"/>
  <c r="W22" i="11"/>
  <c r="AI22" i="11"/>
  <c r="AQ22" i="11"/>
  <c r="AM22" i="11"/>
  <c r="AU22" i="11"/>
  <c r="AP22" i="11"/>
  <c r="AE22" i="11"/>
  <c r="AV22" i="11"/>
  <c r="AK22" i="11"/>
  <c r="AY22" i="11"/>
  <c r="AG22" i="11"/>
  <c r="AS22" i="11"/>
  <c r="L22" i="11"/>
  <c r="AO22" i="11"/>
  <c r="G22" i="11"/>
  <c r="P22" i="11"/>
  <c r="H22" i="11"/>
  <c r="AB22" i="11"/>
  <c r="AN22" i="11"/>
  <c r="AJ22" i="11"/>
  <c r="K22" i="11"/>
  <c r="AC22" i="11"/>
  <c r="Y22" i="11"/>
  <c r="F22" i="11"/>
  <c r="AA22" i="11"/>
  <c r="O22" i="11"/>
  <c r="V22" i="11"/>
  <c r="U22" i="11"/>
  <c r="I22" i="11"/>
  <c r="J22" i="11"/>
  <c r="Z22" i="11"/>
  <c r="E22" i="11"/>
  <c r="R22" i="11"/>
  <c r="T22" i="11"/>
  <c r="X22" i="11"/>
  <c r="C22" i="11"/>
  <c r="A34" i="11"/>
  <c r="AX34" i="11" s="1"/>
  <c r="AW33" i="11"/>
  <c r="AY33" i="11"/>
  <c r="AD33" i="11"/>
  <c r="AH33" i="11"/>
  <c r="AP33" i="11"/>
  <c r="AF33" i="11"/>
  <c r="AL33" i="11"/>
  <c r="Q33" i="11"/>
  <c r="AR33" i="11"/>
  <c r="M33" i="11"/>
  <c r="W33" i="11"/>
  <c r="AI33" i="11"/>
  <c r="AT33" i="11"/>
  <c r="R33" i="11"/>
  <c r="D33" i="11"/>
  <c r="AM33" i="11"/>
  <c r="AU33" i="11"/>
  <c r="N33" i="11"/>
  <c r="AQ33" i="11"/>
  <c r="AV33" i="11"/>
  <c r="S33" i="11"/>
  <c r="AE33" i="11"/>
  <c r="AS33" i="11"/>
  <c r="AN33" i="11"/>
  <c r="AO33" i="11"/>
  <c r="P33" i="11"/>
  <c r="L33" i="11"/>
  <c r="AK33" i="11"/>
  <c r="AG33" i="11"/>
  <c r="AJ33" i="11"/>
  <c r="G33" i="11"/>
  <c r="AC33" i="11"/>
  <c r="H33" i="11"/>
  <c r="V33" i="11"/>
  <c r="J33" i="11"/>
  <c r="U33" i="11"/>
  <c r="E33" i="11"/>
  <c r="Y33" i="11"/>
  <c r="K33" i="11"/>
  <c r="AA33" i="11"/>
  <c r="AB33" i="11"/>
  <c r="Z33" i="11"/>
  <c r="T33" i="11"/>
  <c r="O33" i="11"/>
  <c r="I33" i="11"/>
  <c r="X33" i="11"/>
  <c r="F33" i="11"/>
  <c r="C33" i="11"/>
  <c r="A46" i="11"/>
  <c r="AX46" i="11" s="1"/>
  <c r="AW45" i="11"/>
  <c r="AN45" i="11"/>
  <c r="Q45" i="11"/>
  <c r="AD45" i="11"/>
  <c r="AH45" i="11"/>
  <c r="AT45" i="11"/>
  <c r="AR45" i="11"/>
  <c r="AL45" i="11"/>
  <c r="AF45" i="11"/>
  <c r="D45" i="11"/>
  <c r="M45" i="11"/>
  <c r="AP45" i="11"/>
  <c r="N45" i="11"/>
  <c r="AA45" i="11"/>
  <c r="AM45" i="11"/>
  <c r="W45" i="11"/>
  <c r="AE45" i="11"/>
  <c r="AQ45" i="11"/>
  <c r="AU45" i="11"/>
  <c r="AI45" i="11"/>
  <c r="AV45" i="11"/>
  <c r="S45" i="11"/>
  <c r="AG45" i="11"/>
  <c r="AO45" i="11"/>
  <c r="AY45" i="11"/>
  <c r="P45" i="11"/>
  <c r="AS45" i="11"/>
  <c r="AK45" i="11"/>
  <c r="L45" i="11"/>
  <c r="G45" i="11"/>
  <c r="K45" i="11"/>
  <c r="J45" i="11"/>
  <c r="Z45" i="11"/>
  <c r="AC45" i="11"/>
  <c r="I45" i="11"/>
  <c r="E45" i="11"/>
  <c r="U45" i="11"/>
  <c r="AB45" i="11"/>
  <c r="F45" i="11"/>
  <c r="AJ45" i="11"/>
  <c r="O45" i="11"/>
  <c r="V45" i="11"/>
  <c r="H45" i="11"/>
  <c r="R45" i="11"/>
  <c r="T45" i="11"/>
  <c r="X45" i="11"/>
  <c r="Y45" i="11"/>
  <c r="C45" i="11"/>
  <c r="A106" i="11"/>
  <c r="AX106" i="11" s="1"/>
  <c r="AW93" i="11"/>
  <c r="AJ93" i="11"/>
  <c r="AN93" i="11"/>
  <c r="A94" i="11"/>
  <c r="AG93" i="11"/>
  <c r="AO93" i="11"/>
  <c r="AS93" i="11"/>
  <c r="Q93" i="11"/>
  <c r="AY93" i="11"/>
  <c r="AP93" i="11"/>
  <c r="P93" i="11"/>
  <c r="AK93" i="11"/>
  <c r="AH93" i="11"/>
  <c r="AR93" i="11"/>
  <c r="AD93" i="11"/>
  <c r="AT93" i="11"/>
  <c r="D93" i="11"/>
  <c r="M93" i="11"/>
  <c r="AL93" i="11"/>
  <c r="AI93" i="11"/>
  <c r="AF93" i="11"/>
  <c r="AA93" i="11"/>
  <c r="N93" i="11"/>
  <c r="W93" i="11"/>
  <c r="AE93" i="11"/>
  <c r="AU93" i="11"/>
  <c r="AM93" i="11"/>
  <c r="AQ93" i="11"/>
  <c r="AV93" i="11"/>
  <c r="S93" i="11"/>
  <c r="L93" i="11"/>
  <c r="U93" i="11"/>
  <c r="K93" i="11"/>
  <c r="O93" i="11"/>
  <c r="E93" i="11"/>
  <c r="J93" i="11"/>
  <c r="AB93" i="11"/>
  <c r="Y93" i="11"/>
  <c r="H93" i="11"/>
  <c r="X93" i="11"/>
  <c r="R93" i="11"/>
  <c r="V93" i="11"/>
  <c r="T93" i="11"/>
  <c r="G93" i="11"/>
  <c r="AC93" i="11"/>
  <c r="I93" i="11"/>
  <c r="Z93" i="11"/>
  <c r="F93" i="11"/>
  <c r="C93" i="11"/>
  <c r="A82" i="11"/>
  <c r="A70" i="11"/>
  <c r="A10" i="11"/>
  <c r="AW9" i="11"/>
  <c r="AY9" i="11"/>
  <c r="AD9" i="11"/>
  <c r="AL9" i="11"/>
  <c r="AT9" i="11"/>
  <c r="AF9" i="11"/>
  <c r="AH9" i="11"/>
  <c r="D9" i="11"/>
  <c r="AA9" i="11"/>
  <c r="AE9" i="11"/>
  <c r="Q9" i="11"/>
  <c r="N9" i="11"/>
  <c r="AQ9" i="11"/>
  <c r="AU9" i="11"/>
  <c r="M9" i="11"/>
  <c r="AI9" i="11"/>
  <c r="W9" i="11"/>
  <c r="AR9" i="11"/>
  <c r="AM9" i="11"/>
  <c r="AP9" i="11"/>
  <c r="S9" i="11"/>
  <c r="AV9" i="11"/>
  <c r="G9" i="11"/>
  <c r="AS9" i="11"/>
  <c r="P9" i="11"/>
  <c r="L9" i="11"/>
  <c r="AG9" i="11"/>
  <c r="AO9" i="11"/>
  <c r="AK9" i="11"/>
  <c r="AN9" i="11"/>
  <c r="AJ9" i="11"/>
  <c r="J9" i="11"/>
  <c r="O9" i="11"/>
  <c r="Z9" i="11"/>
  <c r="V9" i="11"/>
  <c r="K9" i="11"/>
  <c r="AB9" i="11"/>
  <c r="E9" i="11"/>
  <c r="T9" i="11"/>
  <c r="R9" i="11"/>
  <c r="Y9" i="11"/>
  <c r="U9" i="11"/>
  <c r="AC9" i="11"/>
  <c r="I9" i="11"/>
  <c r="H9" i="11"/>
  <c r="X9" i="11"/>
  <c r="F9" i="11"/>
  <c r="C9" i="11"/>
  <c r="AB86" i="4"/>
  <c r="AM86" i="4"/>
  <c r="AV86" i="4"/>
  <c r="R86" i="4"/>
  <c r="AD86" i="4"/>
  <c r="AO86" i="4"/>
  <c r="U86" i="4"/>
  <c r="O86" i="4"/>
  <c r="T85" i="3"/>
  <c r="AR86" i="4"/>
  <c r="AT85" i="3"/>
  <c r="BC86" i="4"/>
  <c r="K86" i="4"/>
  <c r="AH86" i="4"/>
  <c r="AT86" i="4"/>
  <c r="AR85" i="3"/>
  <c r="AG86" i="4"/>
  <c r="AS86" i="4"/>
  <c r="G86" i="4"/>
  <c r="AU86" i="4"/>
  <c r="AP86" i="4"/>
  <c r="AN86" i="4"/>
  <c r="X38" i="8"/>
  <c r="Q86" i="4"/>
  <c r="AA86" i="4"/>
  <c r="P85" i="3"/>
  <c r="AC85" i="3"/>
  <c r="R36" i="1" s="1"/>
  <c r="X85" i="3"/>
  <c r="R31" i="1" s="1"/>
  <c r="C71" i="3"/>
  <c r="A71" i="3" s="1"/>
  <c r="T86" i="4"/>
  <c r="F85" i="3"/>
  <c r="AJ85" i="3"/>
  <c r="AG85" i="3"/>
  <c r="C66" i="3"/>
  <c r="A66" i="3" s="1"/>
  <c r="C11" i="4"/>
  <c r="A11" i="4" s="1"/>
  <c r="C26" i="4"/>
  <c r="A26" i="4" s="1"/>
  <c r="AE86" i="4"/>
  <c r="X86" i="4"/>
  <c r="Y86" i="4"/>
  <c r="S86" i="4"/>
  <c r="AK86" i="4"/>
  <c r="AE85" i="3"/>
  <c r="C26" i="3"/>
  <c r="A26" i="3" s="1"/>
  <c r="AY85" i="3"/>
  <c r="P86" i="4"/>
  <c r="AQ86" i="4"/>
  <c r="BB85" i="3"/>
  <c r="AL85" i="3"/>
  <c r="C46" i="3"/>
  <c r="A46" i="3" s="1"/>
  <c r="M85" i="3"/>
  <c r="R14" i="1" s="1"/>
  <c r="AF85" i="3"/>
  <c r="AM85" i="3"/>
  <c r="AJ86" i="4"/>
  <c r="M86" i="4"/>
  <c r="AK85" i="3"/>
  <c r="AZ85" i="3"/>
  <c r="R85" i="3"/>
  <c r="C56" i="4"/>
  <c r="A56" i="4" s="1"/>
  <c r="AI86" i="4"/>
  <c r="V86" i="4"/>
  <c r="AN85" i="3"/>
  <c r="AX86" i="4"/>
  <c r="J86" i="4"/>
  <c r="O85" i="3"/>
  <c r="R20" i="1" s="1"/>
  <c r="BC85" i="3"/>
  <c r="L85" i="3"/>
  <c r="R13" i="1" s="1"/>
  <c r="J85" i="3"/>
  <c r="AF86" i="4"/>
  <c r="AO85" i="3"/>
  <c r="S85" i="3"/>
  <c r="R46" i="1" s="1"/>
  <c r="N85" i="3"/>
  <c r="H85" i="3"/>
  <c r="C21" i="4"/>
  <c r="A21" i="4" s="1"/>
  <c r="AZ86" i="4"/>
  <c r="AQ85" i="3"/>
  <c r="BD86" i="4"/>
  <c r="I86" i="4"/>
  <c r="AY86" i="4"/>
  <c r="AL86" i="4"/>
  <c r="AW85" i="3"/>
  <c r="C31" i="4"/>
  <c r="A31" i="4" s="1"/>
  <c r="BA86" i="4"/>
  <c r="AP85" i="3"/>
  <c r="B42" i="17"/>
  <c r="B43" i="17" s="1"/>
  <c r="AI85" i="3"/>
  <c r="AU85" i="3"/>
  <c r="D85" i="3"/>
  <c r="R22" i="1" s="1"/>
  <c r="G85" i="3"/>
  <c r="Z85" i="3"/>
  <c r="R33" i="1" s="1"/>
  <c r="AD85" i="3"/>
  <c r="R38" i="1" s="1"/>
  <c r="C16" i="4"/>
  <c r="A16" i="4" s="1"/>
  <c r="C6" i="3"/>
  <c r="A6" i="3" s="1"/>
  <c r="E85" i="3"/>
  <c r="BA85" i="3"/>
  <c r="Y85" i="3"/>
  <c r="R32" i="1" s="1"/>
  <c r="U85" i="3"/>
  <c r="R27" i="1" s="1"/>
  <c r="W85" i="3"/>
  <c r="AA85" i="3"/>
  <c r="R34" i="1" s="1"/>
  <c r="Z86" i="4"/>
  <c r="AC86" i="4"/>
  <c r="L86" i="4"/>
  <c r="C46" i="4"/>
  <c r="A46" i="4" s="1"/>
  <c r="C51" i="4"/>
  <c r="A51" i="4" s="1"/>
  <c r="AX85" i="3"/>
  <c r="AB85" i="3"/>
  <c r="R35" i="1" s="1"/>
  <c r="H86" i="4"/>
  <c r="BB86" i="4"/>
  <c r="I85" i="3"/>
  <c r="R10" i="1" s="1"/>
  <c r="V85" i="3"/>
  <c r="R29" i="1" s="1"/>
  <c r="BD85" i="3"/>
  <c r="C76" i="3"/>
  <c r="A76" i="3" s="1"/>
  <c r="AS85" i="3"/>
  <c r="C11" i="3"/>
  <c r="A11" i="3" s="1"/>
  <c r="F86" i="4"/>
  <c r="C56" i="3"/>
  <c r="A56" i="3" s="1"/>
  <c r="L3" i="13"/>
  <c r="L4" i="13" s="1"/>
  <c r="G57" i="1"/>
  <c r="C81" i="3"/>
  <c r="A81" i="3" s="1"/>
  <c r="C36" i="4"/>
  <c r="A36" i="4" s="1"/>
  <c r="Q85" i="3"/>
  <c r="E86" i="4"/>
  <c r="C41" i="4"/>
  <c r="A41" i="4" s="1"/>
  <c r="K85" i="3"/>
  <c r="C6" i="4"/>
  <c r="C31" i="3"/>
  <c r="A31" i="3" s="1"/>
  <c r="C61" i="3"/>
  <c r="A61" i="3" s="1"/>
  <c r="C51" i="3"/>
  <c r="A51" i="3" s="1"/>
  <c r="N3" i="13"/>
  <c r="N4" i="13" s="1"/>
  <c r="I57" i="1"/>
  <c r="D86" i="4"/>
  <c r="C16" i="3"/>
  <c r="A16" i="3" s="1"/>
  <c r="M3" i="13"/>
  <c r="M4" i="13" s="1"/>
  <c r="H57" i="1"/>
  <c r="C21" i="3"/>
  <c r="A21" i="3" s="1"/>
  <c r="C41" i="3"/>
  <c r="A41" i="3" s="1"/>
  <c r="C36" i="3"/>
  <c r="A36" i="3" s="1"/>
  <c r="C67" i="6"/>
  <c r="AX94" i="11" l="1"/>
  <c r="AX16" i="11"/>
  <c r="AX3" i="11"/>
  <c r="AX29" i="11"/>
  <c r="AX42" i="11"/>
  <c r="AX55" i="11"/>
  <c r="AX68" i="11"/>
  <c r="AX81" i="11"/>
  <c r="R18" i="1"/>
  <c r="R30" i="1"/>
  <c r="R26" i="1"/>
  <c r="R45" i="1"/>
  <c r="R17" i="1"/>
  <c r="R49" i="1"/>
  <c r="R21" i="1"/>
  <c r="R50" i="1"/>
  <c r="R41" i="1"/>
  <c r="R7" i="1"/>
  <c r="R5" i="1"/>
  <c r="R23" i="1"/>
  <c r="R51" i="1"/>
  <c r="R8" i="1"/>
  <c r="R25" i="1"/>
  <c r="R42" i="1"/>
  <c r="R9" i="1"/>
  <c r="R48" i="1"/>
  <c r="R12" i="1"/>
  <c r="R24" i="1"/>
  <c r="R28" i="1"/>
  <c r="R15" i="1"/>
  <c r="R47" i="1"/>
  <c r="R6" i="1"/>
  <c r="R11" i="1"/>
  <c r="R19" i="1"/>
  <c r="A35" i="11"/>
  <c r="AX35" i="11" s="1"/>
  <c r="AW34" i="11"/>
  <c r="AV34" i="11"/>
  <c r="L34" i="11"/>
  <c r="AO34" i="11"/>
  <c r="AY34" i="11"/>
  <c r="AP34" i="11"/>
  <c r="V34" i="11"/>
  <c r="D34" i="11"/>
  <c r="E34" i="11"/>
  <c r="AC34" i="11"/>
  <c r="AK34" i="11"/>
  <c r="AB34" i="11"/>
  <c r="H34" i="11"/>
  <c r="I34" i="11"/>
  <c r="F34" i="11"/>
  <c r="U34" i="11"/>
  <c r="O34" i="11"/>
  <c r="AL34" i="11"/>
  <c r="J34" i="11"/>
  <c r="X34" i="11"/>
  <c r="AN34" i="11"/>
  <c r="K34" i="11"/>
  <c r="AS34" i="11"/>
  <c r="M34" i="11"/>
  <c r="S34" i="11"/>
  <c r="AA34" i="11"/>
  <c r="AU34" i="11"/>
  <c r="C34" i="11"/>
  <c r="AQ34" i="11"/>
  <c r="AI34" i="11"/>
  <c r="Y34" i="11"/>
  <c r="AH34" i="11"/>
  <c r="AJ34" i="11"/>
  <c r="G34" i="11"/>
  <c r="Q34" i="11"/>
  <c r="W34" i="11"/>
  <c r="P34" i="11"/>
  <c r="AD34" i="11"/>
  <c r="R34" i="11"/>
  <c r="Z34" i="11"/>
  <c r="T34" i="11"/>
  <c r="AR34" i="11"/>
  <c r="AG34" i="11"/>
  <c r="AF34" i="11"/>
  <c r="N34" i="11"/>
  <c r="AE34" i="11"/>
  <c r="AT34" i="11"/>
  <c r="AM34" i="11"/>
  <c r="AW16" i="11"/>
  <c r="AW3" i="11"/>
  <c r="AW29" i="11"/>
  <c r="AW42" i="11"/>
  <c r="AW55" i="11"/>
  <c r="AW68" i="11"/>
  <c r="A71" i="11"/>
  <c r="AX71" i="11" s="1"/>
  <c r="A95" i="11"/>
  <c r="AW94" i="11"/>
  <c r="A119" i="11"/>
  <c r="AX119" i="11" s="1"/>
  <c r="AW106" i="11"/>
  <c r="AJ106" i="11"/>
  <c r="L106" i="11"/>
  <c r="AG106" i="11"/>
  <c r="AK106" i="11"/>
  <c r="AS106" i="11"/>
  <c r="AY106" i="11"/>
  <c r="A107" i="11"/>
  <c r="AX107" i="11" s="1"/>
  <c r="AN106" i="11"/>
  <c r="P106" i="11"/>
  <c r="AO106" i="11"/>
  <c r="M106" i="11"/>
  <c r="AD106" i="11"/>
  <c r="D106" i="11"/>
  <c r="Q106" i="11"/>
  <c r="AL106" i="11"/>
  <c r="AT106" i="11"/>
  <c r="AH106" i="11"/>
  <c r="AR106" i="11"/>
  <c r="W106" i="11"/>
  <c r="AP106" i="11"/>
  <c r="AM106" i="11"/>
  <c r="AU106" i="11"/>
  <c r="AF106" i="11"/>
  <c r="N106" i="11"/>
  <c r="AI106" i="11"/>
  <c r="AQ106" i="11"/>
  <c r="S106" i="11"/>
  <c r="AE106" i="11"/>
  <c r="AV106" i="11"/>
  <c r="AA106" i="11"/>
  <c r="Z106" i="11"/>
  <c r="E106" i="11"/>
  <c r="AC106" i="11"/>
  <c r="J106" i="11"/>
  <c r="Y106" i="11"/>
  <c r="R106" i="11"/>
  <c r="G106" i="11"/>
  <c r="I106" i="11"/>
  <c r="O106" i="11"/>
  <c r="K106" i="11"/>
  <c r="AB106" i="11"/>
  <c r="T106" i="11"/>
  <c r="V106" i="11"/>
  <c r="U106" i="11"/>
  <c r="H106" i="11"/>
  <c r="F106" i="11"/>
  <c r="X106" i="11"/>
  <c r="C106" i="11"/>
  <c r="A24" i="11"/>
  <c r="AX24" i="11" s="1"/>
  <c r="AW81" i="11"/>
  <c r="A47" i="11"/>
  <c r="AX47" i="11" s="1"/>
  <c r="AW46" i="11"/>
  <c r="AY46" i="11"/>
  <c r="AD46" i="11"/>
  <c r="Q46" i="11"/>
  <c r="AH46" i="11"/>
  <c r="AL46" i="11"/>
  <c r="AF46" i="11"/>
  <c r="AP46" i="11"/>
  <c r="AT46" i="11"/>
  <c r="AR46" i="11"/>
  <c r="D46" i="11"/>
  <c r="M46" i="11"/>
  <c r="N46" i="11"/>
  <c r="Z46" i="11"/>
  <c r="W46" i="11"/>
  <c r="AA46" i="11"/>
  <c r="AQ46" i="11"/>
  <c r="AM46" i="11"/>
  <c r="AU46" i="11"/>
  <c r="AI46" i="11"/>
  <c r="AS46" i="11"/>
  <c r="S46" i="11"/>
  <c r="AE46" i="11"/>
  <c r="AV46" i="11"/>
  <c r="P46" i="11"/>
  <c r="K46" i="11"/>
  <c r="AN46" i="11"/>
  <c r="AO46" i="11"/>
  <c r="AK46" i="11"/>
  <c r="AG46" i="11"/>
  <c r="L46" i="11"/>
  <c r="AJ46" i="11"/>
  <c r="AB46" i="11"/>
  <c r="H46" i="11"/>
  <c r="T46" i="11"/>
  <c r="J46" i="11"/>
  <c r="U46" i="11"/>
  <c r="G46" i="11"/>
  <c r="AC46" i="11"/>
  <c r="I46" i="11"/>
  <c r="O46" i="11"/>
  <c r="V46" i="11"/>
  <c r="E46" i="11"/>
  <c r="Y46" i="11"/>
  <c r="F46" i="11"/>
  <c r="R46" i="11"/>
  <c r="X46" i="11"/>
  <c r="C46" i="11"/>
  <c r="A11" i="11"/>
  <c r="AX11" i="11" s="1"/>
  <c r="A83" i="11"/>
  <c r="A59" i="11"/>
  <c r="AX59" i="11" s="1"/>
  <c r="AW58" i="11"/>
  <c r="AS58" i="11"/>
  <c r="AJ58" i="11"/>
  <c r="AN58" i="11"/>
  <c r="AK58" i="11"/>
  <c r="AO58" i="11"/>
  <c r="P58" i="11"/>
  <c r="AY58" i="11"/>
  <c r="Q58" i="11"/>
  <c r="AH58" i="11"/>
  <c r="AT58" i="11"/>
  <c r="AR58" i="11"/>
  <c r="AG58" i="11"/>
  <c r="AD58" i="11"/>
  <c r="AL58" i="11"/>
  <c r="D58" i="11"/>
  <c r="AP58" i="11"/>
  <c r="M58" i="11"/>
  <c r="AA58" i="11"/>
  <c r="N58" i="11"/>
  <c r="W58" i="11"/>
  <c r="AF58" i="11"/>
  <c r="AI58" i="11"/>
  <c r="AU58" i="11"/>
  <c r="AM58" i="11"/>
  <c r="AQ58" i="11"/>
  <c r="S58" i="11"/>
  <c r="L58" i="11"/>
  <c r="AE58" i="11"/>
  <c r="AV58" i="11"/>
  <c r="AC58" i="11"/>
  <c r="J58" i="11"/>
  <c r="Z58" i="11"/>
  <c r="I58" i="11"/>
  <c r="V58" i="11"/>
  <c r="G58" i="11"/>
  <c r="K58" i="11"/>
  <c r="U58" i="11"/>
  <c r="R58" i="11"/>
  <c r="E58" i="11"/>
  <c r="T58" i="11"/>
  <c r="Y58" i="11"/>
  <c r="AB58" i="11"/>
  <c r="O58" i="11"/>
  <c r="H58" i="11"/>
  <c r="F58" i="11"/>
  <c r="X58" i="11"/>
  <c r="C58" i="11"/>
  <c r="AV68" i="11"/>
  <c r="AV81" i="11"/>
  <c r="AV94" i="11"/>
  <c r="AV3" i="11"/>
  <c r="AV107" i="11"/>
  <c r="AV16" i="11"/>
  <c r="AV29" i="11"/>
  <c r="AV42" i="11"/>
  <c r="AV55" i="11"/>
  <c r="C85" i="3"/>
  <c r="R56" i="1" s="1"/>
  <c r="C86" i="4"/>
  <c r="S56" i="1" s="1"/>
  <c r="S57" i="1" s="1"/>
  <c r="C88" i="4"/>
  <c r="A88" i="4" s="1"/>
  <c r="A6" i="4"/>
  <c r="AW23" i="11" s="1"/>
  <c r="F42" i="11"/>
  <c r="X94" i="11"/>
  <c r="AJ29" i="11"/>
  <c r="AJ16" i="11"/>
  <c r="AJ3" i="11"/>
  <c r="AN94" i="11"/>
  <c r="G94" i="11"/>
  <c r="G29" i="11"/>
  <c r="G16" i="11"/>
  <c r="G3" i="11"/>
  <c r="K107" i="11"/>
  <c r="K68" i="11"/>
  <c r="L94" i="11"/>
  <c r="L81" i="11"/>
  <c r="P81" i="11"/>
  <c r="P55" i="11"/>
  <c r="P42" i="11"/>
  <c r="U94" i="11"/>
  <c r="U107" i="11"/>
  <c r="U68" i="11"/>
  <c r="U42" i="11"/>
  <c r="Y81" i="11"/>
  <c r="Y55" i="11"/>
  <c r="Y3" i="11"/>
  <c r="AC107" i="11"/>
  <c r="AC68" i="11"/>
  <c r="AC42" i="11"/>
  <c r="AG81" i="11"/>
  <c r="AG55" i="11"/>
  <c r="AG3" i="11"/>
  <c r="AK107" i="11"/>
  <c r="AK42" i="11"/>
  <c r="AO81" i="11"/>
  <c r="AO55" i="11"/>
  <c r="AO3" i="11"/>
  <c r="O94" i="11"/>
  <c r="O81" i="11"/>
  <c r="O55" i="11"/>
  <c r="O42" i="11"/>
  <c r="AY94" i="11"/>
  <c r="AY81" i="11"/>
  <c r="AY3" i="11"/>
  <c r="Q81" i="11"/>
  <c r="Q16" i="11"/>
  <c r="AD42" i="11"/>
  <c r="AH55" i="11"/>
  <c r="AH3" i="11"/>
  <c r="AL42" i="11"/>
  <c r="AP107" i="11"/>
  <c r="AP94" i="11"/>
  <c r="AP68" i="11"/>
  <c r="AP55" i="11"/>
  <c r="AP3" i="11"/>
  <c r="J94" i="11"/>
  <c r="J42" i="11"/>
  <c r="T107" i="11"/>
  <c r="AF94" i="11"/>
  <c r="AF68" i="11"/>
  <c r="AF29" i="11"/>
  <c r="AF16" i="11"/>
  <c r="AR94" i="11"/>
  <c r="D94" i="11"/>
  <c r="D29" i="11"/>
  <c r="D16" i="11"/>
  <c r="D3" i="11"/>
  <c r="H94" i="11"/>
  <c r="H81" i="11"/>
  <c r="H55" i="11"/>
  <c r="M94" i="11"/>
  <c r="M68" i="11"/>
  <c r="M29" i="11"/>
  <c r="R81" i="11"/>
  <c r="R42" i="11"/>
  <c r="V94" i="11"/>
  <c r="V55" i="11"/>
  <c r="V3" i="11"/>
  <c r="Z42" i="11"/>
  <c r="E81" i="11"/>
  <c r="E16" i="11"/>
  <c r="I107" i="11"/>
  <c r="I81" i="11"/>
  <c r="I29" i="11"/>
  <c r="I3" i="11"/>
  <c r="N94" i="11"/>
  <c r="N68" i="11"/>
  <c r="N16" i="11"/>
  <c r="N55" i="11"/>
  <c r="S68" i="11"/>
  <c r="F81" i="11"/>
  <c r="F16" i="11"/>
  <c r="F55" i="11"/>
  <c r="X81" i="11"/>
  <c r="X55" i="11"/>
  <c r="X42" i="11"/>
  <c r="AJ94" i="11"/>
  <c r="AJ81" i="11"/>
  <c r="AN81" i="11"/>
  <c r="AN55" i="11"/>
  <c r="AN42" i="11"/>
  <c r="G81" i="11"/>
  <c r="K55" i="11"/>
  <c r="K42" i="11"/>
  <c r="P94" i="11"/>
  <c r="P68" i="11"/>
  <c r="P29" i="11"/>
  <c r="P16" i="11"/>
  <c r="U16" i="11"/>
  <c r="Y94" i="11"/>
  <c r="Y107" i="11"/>
  <c r="Y29" i="11"/>
  <c r="AC16" i="11"/>
  <c r="AG94" i="11"/>
  <c r="AG107" i="11"/>
  <c r="AG29" i="11"/>
  <c r="AK94" i="11"/>
  <c r="AK81" i="11"/>
  <c r="AK16" i="11"/>
  <c r="AO107" i="11"/>
  <c r="AO29" i="11"/>
  <c r="AS42" i="11"/>
  <c r="O29" i="11"/>
  <c r="O16" i="11"/>
  <c r="O3" i="11"/>
  <c r="AY55" i="11"/>
  <c r="Q107" i="11"/>
  <c r="Q55" i="11"/>
  <c r="Q3" i="11"/>
  <c r="AD94" i="11"/>
  <c r="AD68" i="11"/>
  <c r="AD16" i="11"/>
  <c r="AH107" i="11"/>
  <c r="AH68" i="11"/>
  <c r="AH29" i="11"/>
  <c r="AL107" i="11"/>
  <c r="AL16" i="11"/>
  <c r="AP81" i="11"/>
  <c r="AP29" i="11"/>
  <c r="AT42" i="11"/>
  <c r="J107" i="11"/>
  <c r="J16" i="11"/>
  <c r="J55" i="11"/>
  <c r="T68" i="11"/>
  <c r="T55" i="11"/>
  <c r="T42" i="11"/>
  <c r="AB107" i="11"/>
  <c r="AB68" i="11"/>
  <c r="AB55" i="11"/>
  <c r="AB42" i="11"/>
  <c r="AF3" i="11"/>
  <c r="AR81" i="11"/>
  <c r="AR107" i="11"/>
  <c r="AR68" i="11"/>
  <c r="AR55" i="11"/>
  <c r="AR42" i="11"/>
  <c r="H29" i="11"/>
  <c r="H42" i="11"/>
  <c r="M42" i="11"/>
  <c r="R16" i="11"/>
  <c r="V29" i="11"/>
  <c r="Z94" i="11"/>
  <c r="Z16" i="11"/>
  <c r="E55" i="11"/>
  <c r="N81" i="11"/>
  <c r="N29" i="11"/>
  <c r="N3" i="11"/>
  <c r="S55" i="11"/>
  <c r="S42" i="11"/>
  <c r="S3" i="11"/>
  <c r="W94" i="11"/>
  <c r="W81" i="11"/>
  <c r="AA55" i="11"/>
  <c r="AA42" i="11"/>
  <c r="AA3" i="11"/>
  <c r="AE94" i="11"/>
  <c r="AE81" i="11"/>
  <c r="F107" i="11"/>
  <c r="F94" i="11"/>
  <c r="F68" i="11"/>
  <c r="F29" i="11"/>
  <c r="F3" i="11"/>
  <c r="X29" i="11"/>
  <c r="X16" i="11"/>
  <c r="AN29" i="11"/>
  <c r="AN16" i="11"/>
  <c r="G68" i="11"/>
  <c r="K81" i="11"/>
  <c r="K29" i="11"/>
  <c r="K16" i="11"/>
  <c r="K3" i="11"/>
  <c r="L107" i="11"/>
  <c r="L68" i="11"/>
  <c r="L55" i="11"/>
  <c r="L42" i="11"/>
  <c r="P107" i="11"/>
  <c r="P3" i="11"/>
  <c r="U81" i="11"/>
  <c r="U55" i="11"/>
  <c r="U3" i="11"/>
  <c r="Y68" i="11"/>
  <c r="Y42" i="11"/>
  <c r="AC81" i="11"/>
  <c r="AC55" i="11"/>
  <c r="AC3" i="11"/>
  <c r="AG68" i="11"/>
  <c r="AG42" i="11"/>
  <c r="AK55" i="11"/>
  <c r="AK3" i="11"/>
  <c r="AO94" i="11"/>
  <c r="AO68" i="11"/>
  <c r="AO42" i="11"/>
  <c r="AS107" i="11"/>
  <c r="AS81" i="11"/>
  <c r="AS16" i="11"/>
  <c r="AS55" i="11"/>
  <c r="AS3" i="11"/>
  <c r="O107" i="11"/>
  <c r="AY29" i="11"/>
  <c r="AY42" i="11"/>
  <c r="Q94" i="11"/>
  <c r="Q68" i="11"/>
  <c r="Q29" i="11"/>
  <c r="AD81" i="11"/>
  <c r="AD55" i="11"/>
  <c r="AD3" i="11"/>
  <c r="AH81" i="11"/>
  <c r="AH94" i="11"/>
  <c r="AH42" i="11"/>
  <c r="AL81" i="11"/>
  <c r="AL68" i="11"/>
  <c r="AL55" i="11"/>
  <c r="AL3" i="11"/>
  <c r="AP42" i="11"/>
  <c r="AT94" i="11"/>
  <c r="AT68" i="11"/>
  <c r="AT16" i="11"/>
  <c r="AT55" i="11"/>
  <c r="AT3" i="11"/>
  <c r="J81" i="11"/>
  <c r="J29" i="11"/>
  <c r="J3" i="11"/>
  <c r="T94" i="11"/>
  <c r="T29" i="11"/>
  <c r="T16" i="11"/>
  <c r="T3" i="11"/>
  <c r="AB29" i="11"/>
  <c r="AB16" i="11"/>
  <c r="AB3" i="11"/>
  <c r="AF107" i="11"/>
  <c r="AR29" i="11"/>
  <c r="AR16" i="11"/>
  <c r="AR3" i="11"/>
  <c r="D68" i="11"/>
  <c r="H107" i="11"/>
  <c r="H68" i="11"/>
  <c r="H16" i="11"/>
  <c r="H3" i="11"/>
  <c r="M81" i="11"/>
  <c r="M16" i="11"/>
  <c r="R68" i="11"/>
  <c r="R55" i="11"/>
  <c r="R3" i="11"/>
  <c r="V42" i="11"/>
  <c r="Z81" i="11"/>
  <c r="Z68" i="11"/>
  <c r="Z55" i="11"/>
  <c r="Z3" i="11"/>
  <c r="E94" i="11"/>
  <c r="E29" i="11"/>
  <c r="E3" i="11"/>
  <c r="I68" i="11"/>
  <c r="I42" i="11"/>
  <c r="S29" i="11"/>
  <c r="S16" i="11"/>
  <c r="X107" i="11"/>
  <c r="X68" i="11"/>
  <c r="X3" i="11"/>
  <c r="AJ107" i="11"/>
  <c r="AJ68" i="11"/>
  <c r="AJ55" i="11"/>
  <c r="AJ42" i="11"/>
  <c r="AN107" i="11"/>
  <c r="AN68" i="11"/>
  <c r="AN3" i="11"/>
  <c r="G107" i="11"/>
  <c r="G55" i="11"/>
  <c r="G42" i="11"/>
  <c r="K94" i="11"/>
  <c r="L29" i="11"/>
  <c r="L16" i="11"/>
  <c r="L3" i="11"/>
  <c r="U29" i="11"/>
  <c r="Y16" i="11"/>
  <c r="AC94" i="11"/>
  <c r="AC29" i="11"/>
  <c r="AG16" i="11"/>
  <c r="AK68" i="11"/>
  <c r="AK29" i="11"/>
  <c r="AO16" i="11"/>
  <c r="AS94" i="11"/>
  <c r="AS68" i="11"/>
  <c r="AS29" i="11"/>
  <c r="O68" i="11"/>
  <c r="AY107" i="11"/>
  <c r="AY68" i="11"/>
  <c r="AY16" i="11"/>
  <c r="Q42" i="11"/>
  <c r="AD107" i="11"/>
  <c r="AD29" i="11"/>
  <c r="AH16" i="11"/>
  <c r="AL94" i="11"/>
  <c r="AL29" i="11"/>
  <c r="AP16" i="11"/>
  <c r="AT107" i="11"/>
  <c r="AT81" i="11"/>
  <c r="AT29" i="11"/>
  <c r="J68" i="11"/>
  <c r="T81" i="11"/>
  <c r="AB94" i="11"/>
  <c r="AB81" i="11"/>
  <c r="AF81" i="11"/>
  <c r="AF55" i="11"/>
  <c r="AF42" i="11"/>
  <c r="D107" i="11"/>
  <c r="D81" i="11"/>
  <c r="D55" i="11"/>
  <c r="D42" i="11"/>
  <c r="M107" i="11"/>
  <c r="M55" i="11"/>
  <c r="M3" i="11"/>
  <c r="R107" i="11"/>
  <c r="R94" i="11"/>
  <c r="R29" i="11"/>
  <c r="V107" i="11"/>
  <c r="V81" i="11"/>
  <c r="V68" i="11"/>
  <c r="V16" i="11"/>
  <c r="Z107" i="11"/>
  <c r="Z29" i="11"/>
  <c r="E107" i="11"/>
  <c r="E68" i="11"/>
  <c r="E42" i="11"/>
  <c r="I94" i="11"/>
  <c r="I16" i="11"/>
  <c r="I55" i="11"/>
  <c r="N107" i="11"/>
  <c r="N42" i="11"/>
  <c r="S107" i="11"/>
  <c r="S94" i="11"/>
  <c r="S81" i="11"/>
  <c r="W107" i="11"/>
  <c r="W55" i="11"/>
  <c r="W42" i="11"/>
  <c r="AA94" i="11"/>
  <c r="AA16" i="11"/>
  <c r="AM55" i="11"/>
  <c r="AM42" i="11"/>
  <c r="AQ107" i="11"/>
  <c r="AQ81" i="11"/>
  <c r="AU107" i="11"/>
  <c r="AU94" i="11"/>
  <c r="AU81" i="11"/>
  <c r="AU68" i="11"/>
  <c r="W68" i="11"/>
  <c r="W29" i="11"/>
  <c r="W16" i="11"/>
  <c r="W3" i="11"/>
  <c r="AA107" i="11"/>
  <c r="AA81" i="11"/>
  <c r="AA68" i="11"/>
  <c r="AE107" i="11"/>
  <c r="AE42" i="11"/>
  <c r="AE16" i="11"/>
  <c r="AE3" i="11"/>
  <c r="AI107" i="11"/>
  <c r="AI94" i="11"/>
  <c r="AI81" i="11"/>
  <c r="AI68" i="11"/>
  <c r="AM107" i="11"/>
  <c r="AM29" i="11"/>
  <c r="AM16" i="11"/>
  <c r="AM3" i="11"/>
  <c r="AQ94" i="11"/>
  <c r="AQ68" i="11"/>
  <c r="AU55" i="11"/>
  <c r="AA29" i="11"/>
  <c r="AE68" i="11"/>
  <c r="AI55" i="11"/>
  <c r="AI42" i="11"/>
  <c r="AI3" i="11"/>
  <c r="AM94" i="11"/>
  <c r="AM81" i="11"/>
  <c r="AQ55" i="11"/>
  <c r="AQ42" i="11"/>
  <c r="AQ3" i="11"/>
  <c r="AU29" i="11"/>
  <c r="AU42" i="11"/>
  <c r="AE55" i="11"/>
  <c r="AE29" i="11"/>
  <c r="AI29" i="11"/>
  <c r="AI16" i="11"/>
  <c r="AM68" i="11"/>
  <c r="AQ29" i="11"/>
  <c r="AQ16" i="11"/>
  <c r="AU16" i="11"/>
  <c r="AU3" i="11"/>
  <c r="C94" i="11"/>
  <c r="C81" i="11"/>
  <c r="C68" i="11"/>
  <c r="C55" i="11"/>
  <c r="C42" i="11"/>
  <c r="C107" i="11"/>
  <c r="C29" i="11"/>
  <c r="C16" i="11"/>
  <c r="C3" i="11"/>
  <c r="C87" i="3"/>
  <c r="A87" i="3" s="1"/>
  <c r="AS73" i="6"/>
  <c r="C55" i="6"/>
  <c r="AX10" i="11" l="1"/>
  <c r="AX23" i="11"/>
  <c r="R54" i="1"/>
  <c r="AW10" i="11"/>
  <c r="A60" i="11"/>
  <c r="AX60" i="11" s="1"/>
  <c r="AW59" i="11"/>
  <c r="AY59" i="11"/>
  <c r="AP59" i="11"/>
  <c r="AL59" i="11"/>
  <c r="AT59" i="11"/>
  <c r="AR59" i="11"/>
  <c r="M59" i="11"/>
  <c r="Q59" i="11"/>
  <c r="AH59" i="11"/>
  <c r="AF59" i="11"/>
  <c r="D59" i="11"/>
  <c r="AA59" i="11"/>
  <c r="AD59" i="11"/>
  <c r="W59" i="11"/>
  <c r="AI59" i="11"/>
  <c r="AM59" i="11"/>
  <c r="N59" i="11"/>
  <c r="AQ59" i="11"/>
  <c r="AU59" i="11"/>
  <c r="AS59" i="11"/>
  <c r="AV59" i="11"/>
  <c r="L59" i="11"/>
  <c r="S59" i="11"/>
  <c r="AE59" i="11"/>
  <c r="AN59" i="11"/>
  <c r="AK59" i="11"/>
  <c r="P59" i="11"/>
  <c r="AG59" i="11"/>
  <c r="AO59" i="11"/>
  <c r="AJ59" i="11"/>
  <c r="I59" i="11"/>
  <c r="E59" i="11"/>
  <c r="AC59" i="11"/>
  <c r="T59" i="11"/>
  <c r="V59" i="11"/>
  <c r="J59" i="11"/>
  <c r="AB59" i="11"/>
  <c r="Z59" i="11"/>
  <c r="U59" i="11"/>
  <c r="G59" i="11"/>
  <c r="R59" i="11"/>
  <c r="K59" i="11"/>
  <c r="O59" i="11"/>
  <c r="H59" i="11"/>
  <c r="Y59" i="11"/>
  <c r="F59" i="11"/>
  <c r="X59" i="11"/>
  <c r="C59" i="11"/>
  <c r="A12" i="11"/>
  <c r="AW11" i="11"/>
  <c r="P11" i="11"/>
  <c r="AG11" i="11"/>
  <c r="AK11" i="11"/>
  <c r="AS11" i="11"/>
  <c r="AY11" i="11"/>
  <c r="AJ11" i="11"/>
  <c r="AN11" i="11"/>
  <c r="AO11" i="11"/>
  <c r="AH11" i="11"/>
  <c r="AT11" i="11"/>
  <c r="AR11" i="11"/>
  <c r="Q11" i="11"/>
  <c r="AD11" i="11"/>
  <c r="AP11" i="11"/>
  <c r="AF11" i="11"/>
  <c r="D11" i="11"/>
  <c r="M11" i="11"/>
  <c r="AA11" i="11"/>
  <c r="N11" i="11"/>
  <c r="AL11" i="11"/>
  <c r="W11" i="11"/>
  <c r="AI11" i="11"/>
  <c r="AQ11" i="11"/>
  <c r="AM11" i="11"/>
  <c r="AU11" i="11"/>
  <c r="AE11" i="11"/>
  <c r="AV11" i="11"/>
  <c r="L11" i="11"/>
  <c r="Y11" i="11"/>
  <c r="S11" i="11"/>
  <c r="K11" i="11"/>
  <c r="O11" i="11"/>
  <c r="R11" i="11"/>
  <c r="T11" i="11"/>
  <c r="E11" i="11"/>
  <c r="AB11" i="11"/>
  <c r="H11" i="11"/>
  <c r="J11" i="11"/>
  <c r="Z11" i="11"/>
  <c r="G11" i="11"/>
  <c r="AC11" i="11"/>
  <c r="I11" i="11"/>
  <c r="V11" i="11"/>
  <c r="U11" i="11"/>
  <c r="X11" i="11"/>
  <c r="F11" i="11"/>
  <c r="C11" i="11"/>
  <c r="A25" i="11"/>
  <c r="AW24" i="11"/>
  <c r="L24" i="11"/>
  <c r="AP24" i="11"/>
  <c r="AR24" i="11"/>
  <c r="AK24" i="11"/>
  <c r="Q24" i="11"/>
  <c r="D24" i="11"/>
  <c r="M24" i="11"/>
  <c r="AT24" i="11"/>
  <c r="AH24" i="11"/>
  <c r="AD24" i="11"/>
  <c r="AL24" i="11"/>
  <c r="AF24" i="11"/>
  <c r="W24" i="11"/>
  <c r="AI24" i="11"/>
  <c r="N24" i="11"/>
  <c r="AM24" i="11"/>
  <c r="AQ24" i="11"/>
  <c r="AU24" i="11"/>
  <c r="P24" i="11"/>
  <c r="AY24" i="11"/>
  <c r="AV24" i="11"/>
  <c r="AJ24" i="11"/>
  <c r="S24" i="11"/>
  <c r="T24" i="11"/>
  <c r="AO24" i="11"/>
  <c r="AN24" i="11"/>
  <c r="AS24" i="11"/>
  <c r="AE24" i="11"/>
  <c r="AG24" i="11"/>
  <c r="AA24" i="11"/>
  <c r="J24" i="11"/>
  <c r="Z24" i="11"/>
  <c r="AC24" i="11"/>
  <c r="O24" i="11"/>
  <c r="G24" i="11"/>
  <c r="V24" i="11"/>
  <c r="R24" i="11"/>
  <c r="H24" i="11"/>
  <c r="E24" i="11"/>
  <c r="U24" i="11"/>
  <c r="K24" i="11"/>
  <c r="AB24" i="11"/>
  <c r="I24" i="11"/>
  <c r="Y24" i="11"/>
  <c r="F24" i="11"/>
  <c r="X24" i="11"/>
  <c r="C24" i="11"/>
  <c r="A96" i="11"/>
  <c r="A48" i="11"/>
  <c r="AX48" i="11" s="1"/>
  <c r="AW47" i="11"/>
  <c r="AV47" i="11"/>
  <c r="AC47" i="11"/>
  <c r="AK47" i="11"/>
  <c r="AS47" i="11"/>
  <c r="AD47" i="11"/>
  <c r="AT47" i="11"/>
  <c r="Z47" i="11"/>
  <c r="Y47" i="11"/>
  <c r="O47" i="11"/>
  <c r="X47" i="11"/>
  <c r="AN47" i="11"/>
  <c r="K47" i="11"/>
  <c r="S47" i="11"/>
  <c r="AM47" i="11"/>
  <c r="AQ47" i="11"/>
  <c r="AI47" i="11"/>
  <c r="AL47" i="11"/>
  <c r="R47" i="11"/>
  <c r="AJ47" i="11"/>
  <c r="G47" i="11"/>
  <c r="W47" i="11"/>
  <c r="P47" i="11"/>
  <c r="AH47" i="11"/>
  <c r="AP47" i="11"/>
  <c r="F47" i="11"/>
  <c r="E47" i="11"/>
  <c r="U47" i="11"/>
  <c r="AF47" i="11"/>
  <c r="M47" i="11"/>
  <c r="AE47" i="11"/>
  <c r="AO47" i="11"/>
  <c r="H47" i="11"/>
  <c r="AY47" i="11"/>
  <c r="J47" i="11"/>
  <c r="T47" i="11"/>
  <c r="AR47" i="11"/>
  <c r="C47" i="11"/>
  <c r="AB47" i="11"/>
  <c r="AU47" i="11"/>
  <c r="AA47" i="11"/>
  <c r="L47" i="11"/>
  <c r="D47" i="11"/>
  <c r="I47" i="11"/>
  <c r="AG47" i="11"/>
  <c r="V47" i="11"/>
  <c r="N47" i="11"/>
  <c r="Q47" i="11"/>
  <c r="A36" i="11"/>
  <c r="AX36" i="11" s="1"/>
  <c r="AW35" i="11"/>
  <c r="Q35" i="11"/>
  <c r="AH35" i="11"/>
  <c r="AD35" i="11"/>
  <c r="AL35" i="11"/>
  <c r="AP35" i="11"/>
  <c r="AF35" i="11"/>
  <c r="AR35" i="11"/>
  <c r="AE35" i="11"/>
  <c r="D35" i="11"/>
  <c r="AM35" i="11"/>
  <c r="M35" i="11"/>
  <c r="I35" i="11"/>
  <c r="N35" i="11"/>
  <c r="AI35" i="11"/>
  <c r="AQ35" i="11"/>
  <c r="AU35" i="11"/>
  <c r="W35" i="11"/>
  <c r="AA35" i="11"/>
  <c r="AT35" i="11"/>
  <c r="AV35" i="11"/>
  <c r="S35" i="11"/>
  <c r="AG35" i="11"/>
  <c r="AS35" i="11"/>
  <c r="AK35" i="11"/>
  <c r="AY35" i="11"/>
  <c r="L35" i="11"/>
  <c r="G35" i="11"/>
  <c r="P35" i="11"/>
  <c r="AO35" i="11"/>
  <c r="AJ35" i="11"/>
  <c r="AN35" i="11"/>
  <c r="O35" i="11"/>
  <c r="K35" i="11"/>
  <c r="J35" i="11"/>
  <c r="AB35" i="11"/>
  <c r="R35" i="11"/>
  <c r="E35" i="11"/>
  <c r="T35" i="11"/>
  <c r="AC35" i="11"/>
  <c r="Z35" i="11"/>
  <c r="V35" i="11"/>
  <c r="Y35" i="11"/>
  <c r="H35" i="11"/>
  <c r="U35" i="11"/>
  <c r="X35" i="11"/>
  <c r="F35" i="11"/>
  <c r="C35" i="11"/>
  <c r="A84" i="11"/>
  <c r="AX84" i="11" s="1"/>
  <c r="A108" i="11"/>
  <c r="AW107" i="11"/>
  <c r="AW119" i="11"/>
  <c r="A120" i="11"/>
  <c r="AX120" i="11" s="1"/>
  <c r="AJ119" i="11"/>
  <c r="AN119" i="11"/>
  <c r="AO119" i="11"/>
  <c r="AS119" i="11"/>
  <c r="A132" i="11"/>
  <c r="AX132" i="11" s="1"/>
  <c r="P119" i="11"/>
  <c r="AG119" i="11"/>
  <c r="AY119" i="11"/>
  <c r="AH119" i="11"/>
  <c r="Q119" i="11"/>
  <c r="AT119" i="11"/>
  <c r="AR119" i="11"/>
  <c r="AK119" i="11"/>
  <c r="AP119" i="11"/>
  <c r="AL119" i="11"/>
  <c r="AB119" i="11"/>
  <c r="AF119" i="11"/>
  <c r="AD119" i="11"/>
  <c r="S119" i="11"/>
  <c r="M119" i="11"/>
  <c r="N119" i="11"/>
  <c r="W119" i="11"/>
  <c r="D119" i="11"/>
  <c r="AI119" i="11"/>
  <c r="AQ119" i="11"/>
  <c r="AM119" i="11"/>
  <c r="AU119" i="11"/>
  <c r="L119" i="11"/>
  <c r="AE119" i="11"/>
  <c r="AV119" i="11"/>
  <c r="G119" i="11"/>
  <c r="J119" i="11"/>
  <c r="Z119" i="11"/>
  <c r="T119" i="11"/>
  <c r="AC119" i="11"/>
  <c r="I119" i="11"/>
  <c r="O119" i="11"/>
  <c r="H119" i="11"/>
  <c r="AA119" i="11"/>
  <c r="E119" i="11"/>
  <c r="U119" i="11"/>
  <c r="K119" i="11"/>
  <c r="R119" i="11"/>
  <c r="V119" i="11"/>
  <c r="F119" i="11"/>
  <c r="Y119" i="11"/>
  <c r="X119" i="11"/>
  <c r="C119" i="11"/>
  <c r="A72" i="11"/>
  <c r="AX72" i="11" s="1"/>
  <c r="AW71" i="11"/>
  <c r="AN71" i="11"/>
  <c r="AK71" i="11"/>
  <c r="AS71" i="11"/>
  <c r="AJ71" i="11"/>
  <c r="AG71" i="11"/>
  <c r="AO71" i="11"/>
  <c r="AY71" i="11"/>
  <c r="AH71" i="11"/>
  <c r="P71" i="11"/>
  <c r="Q71" i="11"/>
  <c r="AR71" i="11"/>
  <c r="D71" i="11"/>
  <c r="I71" i="11"/>
  <c r="AL71" i="11"/>
  <c r="AP71" i="11"/>
  <c r="AD71" i="11"/>
  <c r="AF71" i="11"/>
  <c r="M71" i="11"/>
  <c r="AA71" i="11"/>
  <c r="AM71" i="11"/>
  <c r="AT71" i="11"/>
  <c r="W71" i="11"/>
  <c r="AQ71" i="11"/>
  <c r="AU71" i="11"/>
  <c r="N71" i="11"/>
  <c r="AI71" i="11"/>
  <c r="AE71" i="11"/>
  <c r="U71" i="11"/>
  <c r="AV71" i="11"/>
  <c r="S71" i="11"/>
  <c r="L71" i="11"/>
  <c r="G71" i="11"/>
  <c r="K71" i="11"/>
  <c r="Z71" i="11"/>
  <c r="R71" i="11"/>
  <c r="J71" i="11"/>
  <c r="V71" i="11"/>
  <c r="T71" i="11"/>
  <c r="E71" i="11"/>
  <c r="H71" i="11"/>
  <c r="AC71" i="11"/>
  <c r="AB71" i="11"/>
  <c r="O71" i="11"/>
  <c r="Y71" i="11"/>
  <c r="F71" i="11"/>
  <c r="X71" i="11"/>
  <c r="C71" i="11"/>
  <c r="AV36" i="11"/>
  <c r="AV23" i="11"/>
  <c r="AV10" i="11"/>
  <c r="AL58" i="6"/>
  <c r="AT58" i="6"/>
  <c r="AP70" i="6"/>
  <c r="AF76" i="6"/>
  <c r="AU67" i="6"/>
  <c r="AQ55" i="6"/>
  <c r="AI67" i="6"/>
  <c r="AW73" i="6"/>
  <c r="AO73" i="6"/>
  <c r="AA55" i="6"/>
  <c r="AB76" i="6"/>
  <c r="AC73" i="6"/>
  <c r="AQ67" i="6"/>
  <c r="AN76" i="6"/>
  <c r="AO61" i="6"/>
  <c r="AG73" i="6"/>
  <c r="AU55" i="6"/>
  <c r="A85" i="11" l="1"/>
  <c r="AX85" i="11" s="1"/>
  <c r="AW84" i="11"/>
  <c r="AG84" i="11"/>
  <c r="AK84" i="11"/>
  <c r="AN84" i="11"/>
  <c r="AJ84" i="11"/>
  <c r="P84" i="11"/>
  <c r="AS84" i="11"/>
  <c r="AY84" i="11"/>
  <c r="AP84" i="11"/>
  <c r="AR84" i="11"/>
  <c r="AO84" i="11"/>
  <c r="AD84" i="11"/>
  <c r="AL84" i="11"/>
  <c r="AF84" i="11"/>
  <c r="AT84" i="11"/>
  <c r="M84" i="11"/>
  <c r="W84" i="11"/>
  <c r="AE84" i="11"/>
  <c r="AI84" i="11"/>
  <c r="AH84" i="11"/>
  <c r="D84" i="11"/>
  <c r="Z84" i="11"/>
  <c r="N84" i="11"/>
  <c r="AU84" i="11"/>
  <c r="AA84" i="11"/>
  <c r="Q84" i="11"/>
  <c r="AM84" i="11"/>
  <c r="AQ84" i="11"/>
  <c r="L84" i="11"/>
  <c r="AV84" i="11"/>
  <c r="S84" i="11"/>
  <c r="G84" i="11"/>
  <c r="AB84" i="11"/>
  <c r="V84" i="11"/>
  <c r="H84" i="11"/>
  <c r="K84" i="11"/>
  <c r="E84" i="11"/>
  <c r="Y84" i="11"/>
  <c r="U84" i="11"/>
  <c r="AC84" i="11"/>
  <c r="J84" i="11"/>
  <c r="T84" i="11"/>
  <c r="I84" i="11"/>
  <c r="O84" i="11"/>
  <c r="R84" i="11"/>
  <c r="F84" i="11"/>
  <c r="X84" i="11"/>
  <c r="C84" i="11"/>
  <c r="A49" i="11"/>
  <c r="AX49" i="11" s="1"/>
  <c r="AW48" i="11"/>
  <c r="AH48" i="11"/>
  <c r="AT48" i="11"/>
  <c r="AR48" i="11"/>
  <c r="D48" i="11"/>
  <c r="M48" i="11"/>
  <c r="AL48" i="11"/>
  <c r="AP48" i="11"/>
  <c r="AD48" i="11"/>
  <c r="N48" i="11"/>
  <c r="W48" i="11"/>
  <c r="AA48" i="11"/>
  <c r="AQ48" i="11"/>
  <c r="AU48" i="11"/>
  <c r="AI48" i="11"/>
  <c r="AM48" i="11"/>
  <c r="Q48" i="11"/>
  <c r="S48" i="11"/>
  <c r="AE48" i="11"/>
  <c r="AF48" i="11"/>
  <c r="AV48" i="11"/>
  <c r="AO48" i="11"/>
  <c r="AS48" i="11"/>
  <c r="P48" i="11"/>
  <c r="AG48" i="11"/>
  <c r="AJ48" i="11"/>
  <c r="AK48" i="11"/>
  <c r="AY48" i="11"/>
  <c r="AN48" i="11"/>
  <c r="L48" i="11"/>
  <c r="K48" i="11"/>
  <c r="G48" i="11"/>
  <c r="AB48" i="11"/>
  <c r="V48" i="11"/>
  <c r="Z48" i="11"/>
  <c r="J48" i="11"/>
  <c r="R48" i="11"/>
  <c r="Y48" i="11"/>
  <c r="E48" i="11"/>
  <c r="AC48" i="11"/>
  <c r="I48" i="11"/>
  <c r="T48" i="11"/>
  <c r="O48" i="11"/>
  <c r="U48" i="11"/>
  <c r="F48" i="11"/>
  <c r="H48" i="11"/>
  <c r="X48" i="11"/>
  <c r="C48" i="11"/>
  <c r="A97" i="11"/>
  <c r="AX97" i="11" s="1"/>
  <c r="A73" i="11"/>
  <c r="AX73" i="11" s="1"/>
  <c r="AW72" i="11"/>
  <c r="AS72" i="11"/>
  <c r="Q72" i="11"/>
  <c r="AD72" i="11"/>
  <c r="AP72" i="11"/>
  <c r="AL72" i="11"/>
  <c r="AT72" i="11"/>
  <c r="AR72" i="11"/>
  <c r="AH72" i="11"/>
  <c r="AF72" i="11"/>
  <c r="D72" i="11"/>
  <c r="W72" i="11"/>
  <c r="M72" i="11"/>
  <c r="N72" i="11"/>
  <c r="AA72" i="11"/>
  <c r="AM72" i="11"/>
  <c r="AU72" i="11"/>
  <c r="AI72" i="11"/>
  <c r="AQ72" i="11"/>
  <c r="S72" i="11"/>
  <c r="AY72" i="11"/>
  <c r="AE72" i="11"/>
  <c r="AV72" i="11"/>
  <c r="L72" i="11"/>
  <c r="AK72" i="11"/>
  <c r="AG72" i="11"/>
  <c r="P72" i="11"/>
  <c r="AJ72" i="11"/>
  <c r="G72" i="11"/>
  <c r="AN72" i="11"/>
  <c r="AO72" i="11"/>
  <c r="AB72" i="11"/>
  <c r="Z72" i="11"/>
  <c r="H72" i="11"/>
  <c r="V72" i="11"/>
  <c r="K72" i="11"/>
  <c r="O72" i="11"/>
  <c r="I72" i="11"/>
  <c r="T72" i="11"/>
  <c r="J72" i="11"/>
  <c r="R72" i="11"/>
  <c r="Y72" i="11"/>
  <c r="AC72" i="11"/>
  <c r="E72" i="11"/>
  <c r="U72" i="11"/>
  <c r="X72" i="11"/>
  <c r="F72" i="11"/>
  <c r="C72" i="11"/>
  <c r="AJ132" i="11"/>
  <c r="AW132" i="11"/>
  <c r="AP132" i="11"/>
  <c r="W132" i="11"/>
  <c r="N132" i="11"/>
  <c r="M132" i="11"/>
  <c r="AU132" i="11"/>
  <c r="AR132" i="11"/>
  <c r="AL132" i="11"/>
  <c r="AT132" i="11"/>
  <c r="AD132" i="11"/>
  <c r="AY132" i="11"/>
  <c r="AO132" i="11"/>
  <c r="L132" i="11"/>
  <c r="G132" i="11"/>
  <c r="S132" i="11"/>
  <c r="AM132" i="11"/>
  <c r="AV132" i="11"/>
  <c r="AF132" i="11"/>
  <c r="AG132" i="11"/>
  <c r="D132" i="11"/>
  <c r="Q132" i="11"/>
  <c r="AQ132" i="11"/>
  <c r="AH132" i="11"/>
  <c r="AI132" i="11"/>
  <c r="AE132" i="11"/>
  <c r="P132" i="11"/>
  <c r="AS132" i="11"/>
  <c r="AA132" i="11"/>
  <c r="AK132" i="11"/>
  <c r="A133" i="11"/>
  <c r="AX133" i="11" s="1"/>
  <c r="AB132" i="11"/>
  <c r="Z132" i="11"/>
  <c r="R132" i="11"/>
  <c r="T132" i="11"/>
  <c r="AN132" i="11"/>
  <c r="K132" i="11"/>
  <c r="J132" i="11"/>
  <c r="O132" i="11"/>
  <c r="X132" i="11"/>
  <c r="I132" i="11"/>
  <c r="V132" i="11"/>
  <c r="E132" i="11"/>
  <c r="A145" i="11"/>
  <c r="AX145" i="11" s="1"/>
  <c r="H132" i="11"/>
  <c r="AC132" i="11"/>
  <c r="Y132" i="11"/>
  <c r="F132" i="11"/>
  <c r="U132" i="11"/>
  <c r="C132" i="11"/>
  <c r="A109" i="11"/>
  <c r="A37" i="11"/>
  <c r="AX37" i="11" s="1"/>
  <c r="AW36" i="11"/>
  <c r="A26" i="11"/>
  <c r="A27" i="11" s="1"/>
  <c r="A121" i="11"/>
  <c r="AW120" i="11"/>
  <c r="AV120" i="11"/>
  <c r="P120" i="11"/>
  <c r="Z120" i="11"/>
  <c r="T120" i="11"/>
  <c r="K120" i="11"/>
  <c r="AL120" i="11"/>
  <c r="R120" i="11"/>
  <c r="S120" i="11"/>
  <c r="AY120" i="11"/>
  <c r="AP120" i="11"/>
  <c r="J120" i="11"/>
  <c r="D120" i="11"/>
  <c r="AM120" i="11"/>
  <c r="AA120" i="11"/>
  <c r="AU120" i="11"/>
  <c r="Y120" i="11"/>
  <c r="Q120" i="11"/>
  <c r="X120" i="11"/>
  <c r="U120" i="11"/>
  <c r="O120" i="11"/>
  <c r="M120" i="11"/>
  <c r="N120" i="11"/>
  <c r="AQ120" i="11"/>
  <c r="W120" i="11"/>
  <c r="AG120" i="11"/>
  <c r="AD120" i="11"/>
  <c r="AO120" i="11"/>
  <c r="AH120" i="11"/>
  <c r="AT120" i="11"/>
  <c r="AC120" i="11"/>
  <c r="AB120" i="11"/>
  <c r="G120" i="11"/>
  <c r="H120" i="11"/>
  <c r="V120" i="11"/>
  <c r="C120" i="11"/>
  <c r="AE120" i="11"/>
  <c r="AJ120" i="11"/>
  <c r="AK120" i="11"/>
  <c r="E120" i="11"/>
  <c r="I120" i="11"/>
  <c r="F120" i="11"/>
  <c r="AS120" i="11"/>
  <c r="AN120" i="11"/>
  <c r="L120" i="11"/>
  <c r="AF120" i="11"/>
  <c r="AR120" i="11"/>
  <c r="AI120" i="11"/>
  <c r="A13" i="11"/>
  <c r="A14" i="11" s="1"/>
  <c r="A61" i="11"/>
  <c r="AX61" i="11" s="1"/>
  <c r="AW60" i="11"/>
  <c r="AV60" i="11"/>
  <c r="W60" i="11"/>
  <c r="AU60" i="11"/>
  <c r="AA60" i="11"/>
  <c r="G60" i="11"/>
  <c r="AL60" i="11"/>
  <c r="D60" i="11"/>
  <c r="R60" i="11"/>
  <c r="I60" i="11"/>
  <c r="AJ60" i="11"/>
  <c r="AK60" i="11"/>
  <c r="J60" i="11"/>
  <c r="U60" i="11"/>
  <c r="AP60" i="11"/>
  <c r="AF60" i="11"/>
  <c r="AD60" i="11"/>
  <c r="AQ60" i="11"/>
  <c r="Y60" i="11"/>
  <c r="Q60" i="11"/>
  <c r="X60" i="11"/>
  <c r="AN60" i="11"/>
  <c r="AY60" i="11"/>
  <c r="V60" i="11"/>
  <c r="T60" i="11"/>
  <c r="AR60" i="11"/>
  <c r="AM60" i="11"/>
  <c r="AI60" i="11"/>
  <c r="F60" i="11"/>
  <c r="L60" i="11"/>
  <c r="AG60" i="11"/>
  <c r="AT60" i="11"/>
  <c r="H60" i="11"/>
  <c r="O60" i="11"/>
  <c r="K60" i="11"/>
  <c r="N60" i="11"/>
  <c r="S60" i="11"/>
  <c r="P60" i="11"/>
  <c r="AB60" i="11"/>
  <c r="AE60" i="11"/>
  <c r="C60" i="11"/>
  <c r="AO60" i="11"/>
  <c r="Z60" i="11"/>
  <c r="AS60" i="11"/>
  <c r="E60" i="11"/>
  <c r="AC60" i="11"/>
  <c r="M60" i="11"/>
  <c r="AH60" i="11"/>
  <c r="R57" i="1"/>
  <c r="F36" i="11"/>
  <c r="X36" i="11"/>
  <c r="X23" i="11"/>
  <c r="AN36" i="11"/>
  <c r="AN23" i="11"/>
  <c r="K36" i="11"/>
  <c r="K23" i="11"/>
  <c r="L49" i="11"/>
  <c r="P10" i="11"/>
  <c r="Y49" i="11"/>
  <c r="Y10" i="11"/>
  <c r="AG49" i="11"/>
  <c r="AG10" i="11"/>
  <c r="AO49" i="11"/>
  <c r="AO10" i="11"/>
  <c r="AS23" i="11"/>
  <c r="O10" i="11"/>
  <c r="AY36" i="11"/>
  <c r="AY49" i="11"/>
  <c r="Q36" i="11"/>
  <c r="AH49" i="11"/>
  <c r="AH10" i="11"/>
  <c r="AP49" i="11"/>
  <c r="AP10" i="11"/>
  <c r="AT23" i="11"/>
  <c r="J36" i="11"/>
  <c r="T36" i="11"/>
  <c r="T23" i="11"/>
  <c r="AB36" i="11"/>
  <c r="AB23" i="11"/>
  <c r="AR36" i="11"/>
  <c r="AR23" i="11"/>
  <c r="H10" i="11"/>
  <c r="H23" i="11"/>
  <c r="M23" i="11"/>
  <c r="V49" i="11"/>
  <c r="V10" i="11"/>
  <c r="E36" i="11"/>
  <c r="I49" i="11"/>
  <c r="I10" i="11"/>
  <c r="N10" i="11"/>
  <c r="S36" i="11"/>
  <c r="F10" i="11"/>
  <c r="X10" i="11"/>
  <c r="AJ49" i="11"/>
  <c r="AN10" i="11"/>
  <c r="G49" i="11"/>
  <c r="K10" i="11"/>
  <c r="L36" i="11"/>
  <c r="L23" i="11"/>
  <c r="U36" i="11"/>
  <c r="Y23" i="11"/>
  <c r="AC36" i="11"/>
  <c r="AG23" i="11"/>
  <c r="AK36" i="11"/>
  <c r="AO23" i="11"/>
  <c r="AS36" i="11"/>
  <c r="AY10" i="11"/>
  <c r="AY23" i="11"/>
  <c r="Q49" i="11"/>
  <c r="AD36" i="11"/>
  <c r="AH23" i="11"/>
  <c r="AL36" i="11"/>
  <c r="AP23" i="11"/>
  <c r="AT36" i="11"/>
  <c r="J10" i="11"/>
  <c r="T10" i="11"/>
  <c r="AB10" i="11"/>
  <c r="AF49" i="11"/>
  <c r="AR10" i="11"/>
  <c r="D49" i="11"/>
  <c r="R36" i="11"/>
  <c r="V23" i="11"/>
  <c r="Z36" i="11"/>
  <c r="E49" i="11"/>
  <c r="I23" i="11"/>
  <c r="N49" i="11"/>
  <c r="S10" i="11"/>
  <c r="W49" i="11"/>
  <c r="AA10" i="11"/>
  <c r="AE49" i="11"/>
  <c r="F49" i="11"/>
  <c r="AJ36" i="11"/>
  <c r="AJ23" i="11"/>
  <c r="G36" i="11"/>
  <c r="G23" i="11"/>
  <c r="L10" i="11"/>
  <c r="P49" i="11"/>
  <c r="U49" i="11"/>
  <c r="U10" i="11"/>
  <c r="AC49" i="11"/>
  <c r="AC10" i="11"/>
  <c r="AK49" i="11"/>
  <c r="AK10" i="11"/>
  <c r="AS10" i="11"/>
  <c r="O49" i="11"/>
  <c r="Q23" i="11"/>
  <c r="AD49" i="11"/>
  <c r="AD10" i="11"/>
  <c r="AL49" i="11"/>
  <c r="AL10" i="11"/>
  <c r="AT10" i="11"/>
  <c r="J49" i="11"/>
  <c r="AF36" i="11"/>
  <c r="AF23" i="11"/>
  <c r="D36" i="11"/>
  <c r="D23" i="11"/>
  <c r="M36" i="11"/>
  <c r="R49" i="11"/>
  <c r="R10" i="11"/>
  <c r="Z49" i="11"/>
  <c r="Z10" i="11"/>
  <c r="E23" i="11"/>
  <c r="I36" i="11"/>
  <c r="N23" i="11"/>
  <c r="F23" i="11"/>
  <c r="X49" i="11"/>
  <c r="AJ10" i="11"/>
  <c r="AN49" i="11"/>
  <c r="G10" i="11"/>
  <c r="K49" i="11"/>
  <c r="P36" i="11"/>
  <c r="P23" i="11"/>
  <c r="U23" i="11"/>
  <c r="Y36" i="11"/>
  <c r="AC23" i="11"/>
  <c r="AG36" i="11"/>
  <c r="AK23" i="11"/>
  <c r="AO36" i="11"/>
  <c r="AS49" i="11"/>
  <c r="O36" i="11"/>
  <c r="O23" i="11"/>
  <c r="Q10" i="11"/>
  <c r="AD23" i="11"/>
  <c r="AH36" i="11"/>
  <c r="AL23" i="11"/>
  <c r="AP36" i="11"/>
  <c r="AT49" i="11"/>
  <c r="J23" i="11"/>
  <c r="T49" i="11"/>
  <c r="AB49" i="11"/>
  <c r="AF10" i="11"/>
  <c r="AR49" i="11"/>
  <c r="D10" i="11"/>
  <c r="H36" i="11"/>
  <c r="H49" i="11"/>
  <c r="M49" i="11"/>
  <c r="M10" i="11"/>
  <c r="R23" i="11"/>
  <c r="V36" i="11"/>
  <c r="Z23" i="11"/>
  <c r="E10" i="11"/>
  <c r="N36" i="11"/>
  <c r="S49" i="11"/>
  <c r="W10" i="11"/>
  <c r="AA36" i="11"/>
  <c r="AI49" i="11"/>
  <c r="AM10" i="11"/>
  <c r="AQ49" i="11"/>
  <c r="AU36" i="11"/>
  <c r="AU49" i="11"/>
  <c r="AU10" i="11"/>
  <c r="AE36" i="11"/>
  <c r="AI36" i="11"/>
  <c r="AI23" i="11"/>
  <c r="AQ36" i="11"/>
  <c r="AQ23" i="11"/>
  <c r="AU23" i="11"/>
  <c r="AA49" i="11"/>
  <c r="AA23" i="11"/>
  <c r="AE10" i="11"/>
  <c r="AI10" i="11"/>
  <c r="AM49" i="11"/>
  <c r="AQ10" i="11"/>
  <c r="S23" i="11"/>
  <c r="W36" i="11"/>
  <c r="W23" i="11"/>
  <c r="AE23" i="11"/>
  <c r="AM36" i="11"/>
  <c r="AM23" i="11"/>
  <c r="C49" i="11"/>
  <c r="C36" i="11"/>
  <c r="C10" i="11"/>
  <c r="C23" i="11"/>
  <c r="AV76" i="6"/>
  <c r="AD58" i="6"/>
  <c r="AM67" i="6"/>
  <c r="AM55" i="6"/>
  <c r="AL70" i="6"/>
  <c r="AB64" i="6"/>
  <c r="AY55" i="6"/>
  <c r="AR64" i="6"/>
  <c r="AE55" i="6"/>
  <c r="AZ64" i="6"/>
  <c r="AN64" i="6"/>
  <c r="AH70" i="6"/>
  <c r="AC61" i="6"/>
  <c r="AK61" i="6"/>
  <c r="AW61" i="6"/>
  <c r="AA67" i="6"/>
  <c r="AG61" i="6"/>
  <c r="AH58" i="6"/>
  <c r="AK73" i="6"/>
  <c r="AJ76" i="6"/>
  <c r="AV64" i="6"/>
  <c r="AZ76" i="6"/>
  <c r="AS61" i="6"/>
  <c r="AJ64" i="6"/>
  <c r="AF64" i="6"/>
  <c r="AE67" i="6"/>
  <c r="AP58" i="6"/>
  <c r="AX70" i="6"/>
  <c r="AX58" i="6"/>
  <c r="AI55" i="6"/>
  <c r="AD70" i="6"/>
  <c r="AY67" i="6"/>
  <c r="AT70" i="6"/>
  <c r="AR76" i="6"/>
  <c r="A98" i="11" l="1"/>
  <c r="AX98" i="11" s="1"/>
  <c r="AW97" i="11"/>
  <c r="P97" i="11"/>
  <c r="AG97" i="11"/>
  <c r="AY97" i="11"/>
  <c r="AK97" i="11"/>
  <c r="AJ97" i="11"/>
  <c r="AN97" i="11"/>
  <c r="L97" i="11"/>
  <c r="AO97" i="11"/>
  <c r="AS97" i="11"/>
  <c r="AH97" i="11"/>
  <c r="AD97" i="11"/>
  <c r="AL97" i="11"/>
  <c r="AT97" i="11"/>
  <c r="D97" i="11"/>
  <c r="M97" i="11"/>
  <c r="Q97" i="11"/>
  <c r="AP97" i="11"/>
  <c r="AF97" i="11"/>
  <c r="N97" i="11"/>
  <c r="AM97" i="11"/>
  <c r="W97" i="11"/>
  <c r="AU97" i="11"/>
  <c r="AI97" i="11"/>
  <c r="AQ97" i="11"/>
  <c r="AR97" i="11"/>
  <c r="AV97" i="11"/>
  <c r="AE97" i="11"/>
  <c r="S97" i="11"/>
  <c r="G97" i="11"/>
  <c r="R97" i="11"/>
  <c r="K97" i="11"/>
  <c r="E97" i="11"/>
  <c r="V97" i="11"/>
  <c r="Y97" i="11"/>
  <c r="AB97" i="11"/>
  <c r="Z97" i="11"/>
  <c r="H97" i="11"/>
  <c r="AA97" i="11"/>
  <c r="AC97" i="11"/>
  <c r="J97" i="11"/>
  <c r="O97" i="11"/>
  <c r="I97" i="11"/>
  <c r="F97" i="11"/>
  <c r="T97" i="11"/>
  <c r="X97" i="11"/>
  <c r="U97" i="11"/>
  <c r="C97" i="11"/>
  <c r="A62" i="11"/>
  <c r="AX62" i="11" s="1"/>
  <c r="AW61" i="11"/>
  <c r="Q61" i="11"/>
  <c r="AD61" i="11"/>
  <c r="AP61" i="11"/>
  <c r="AL61" i="11"/>
  <c r="AT61" i="11"/>
  <c r="AR61" i="11"/>
  <c r="AF61" i="11"/>
  <c r="W61" i="11"/>
  <c r="AQ61" i="11"/>
  <c r="AI61" i="11"/>
  <c r="AU61" i="11"/>
  <c r="D61" i="11"/>
  <c r="M61" i="11"/>
  <c r="N61" i="11"/>
  <c r="AA61" i="11"/>
  <c r="AM61" i="11"/>
  <c r="AE61" i="11"/>
  <c r="S61" i="11"/>
  <c r="AH61" i="11"/>
  <c r="AV61" i="11"/>
  <c r="AG61" i="11"/>
  <c r="AY61" i="11"/>
  <c r="AS61" i="11"/>
  <c r="AK61" i="11"/>
  <c r="L61" i="11"/>
  <c r="P61" i="11"/>
  <c r="AO61" i="11"/>
  <c r="AJ61" i="11"/>
  <c r="G61" i="11"/>
  <c r="AC61" i="11"/>
  <c r="R61" i="11"/>
  <c r="Z61" i="11"/>
  <c r="H61" i="11"/>
  <c r="V61" i="11"/>
  <c r="U61" i="11"/>
  <c r="AN61" i="11"/>
  <c r="O61" i="11"/>
  <c r="I61" i="11"/>
  <c r="AB61" i="11"/>
  <c r="Y61" i="11"/>
  <c r="T61" i="11"/>
  <c r="K61" i="11"/>
  <c r="J61" i="11"/>
  <c r="E61" i="11"/>
  <c r="X61" i="11"/>
  <c r="F61" i="11"/>
  <c r="C61" i="11"/>
  <c r="A122" i="11"/>
  <c r="A38" i="11"/>
  <c r="AW37" i="11"/>
  <c r="AY37" i="11"/>
  <c r="AJ37" i="11"/>
  <c r="AN37" i="11"/>
  <c r="AO37" i="11"/>
  <c r="P37" i="11"/>
  <c r="AK37" i="11"/>
  <c r="AG37" i="11"/>
  <c r="AH37" i="11"/>
  <c r="AL37" i="11"/>
  <c r="AS37" i="11"/>
  <c r="AR37" i="11"/>
  <c r="D37" i="11"/>
  <c r="M37" i="11"/>
  <c r="AD37" i="11"/>
  <c r="AP37" i="11"/>
  <c r="Q37" i="11"/>
  <c r="AT37" i="11"/>
  <c r="AF37" i="11"/>
  <c r="N37" i="11"/>
  <c r="AA37" i="11"/>
  <c r="AQ37" i="11"/>
  <c r="AE37" i="11"/>
  <c r="AM37" i="11"/>
  <c r="AU37" i="11"/>
  <c r="W37" i="11"/>
  <c r="AI37" i="11"/>
  <c r="AV37" i="11"/>
  <c r="S37" i="11"/>
  <c r="L37" i="11"/>
  <c r="G37" i="11"/>
  <c r="I37" i="11"/>
  <c r="R37" i="11"/>
  <c r="E37" i="11"/>
  <c r="AC37" i="11"/>
  <c r="AB37" i="11"/>
  <c r="Z37" i="11"/>
  <c r="O37" i="11"/>
  <c r="H37" i="11"/>
  <c r="V37" i="11"/>
  <c r="X37" i="11"/>
  <c r="K37" i="11"/>
  <c r="J37" i="11"/>
  <c r="T37" i="11"/>
  <c r="Y37" i="11"/>
  <c r="U37" i="11"/>
  <c r="F37" i="11"/>
  <c r="C37" i="11"/>
  <c r="A50" i="11"/>
  <c r="AX50" i="11" s="1"/>
  <c r="AW49" i="11"/>
  <c r="AV49" i="11"/>
  <c r="AW145" i="11"/>
  <c r="AV145" i="11"/>
  <c r="K145" i="11"/>
  <c r="AC145" i="11"/>
  <c r="V145" i="11"/>
  <c r="T145" i="11"/>
  <c r="Y145" i="11"/>
  <c r="AA145" i="11"/>
  <c r="AB145" i="11"/>
  <c r="J145" i="11"/>
  <c r="Z145" i="11"/>
  <c r="U145" i="11"/>
  <c r="O145" i="11"/>
  <c r="H145" i="11"/>
  <c r="E145" i="11"/>
  <c r="F145" i="11"/>
  <c r="X145" i="11"/>
  <c r="A146" i="11"/>
  <c r="AX146" i="11" s="1"/>
  <c r="G145" i="11"/>
  <c r="Q145" i="11"/>
  <c r="AE145" i="11"/>
  <c r="AL145" i="11"/>
  <c r="AY145" i="11"/>
  <c r="AD145" i="11"/>
  <c r="AM145" i="11"/>
  <c r="AJ145" i="11"/>
  <c r="P145" i="11"/>
  <c r="N145" i="11"/>
  <c r="AG145" i="11"/>
  <c r="M145" i="11"/>
  <c r="AP145" i="11"/>
  <c r="AT145" i="11"/>
  <c r="AI145" i="11"/>
  <c r="C145" i="11"/>
  <c r="L145" i="11"/>
  <c r="AK145" i="11"/>
  <c r="S145" i="11"/>
  <c r="AO145" i="11"/>
  <c r="R145" i="11"/>
  <c r="AR145" i="11"/>
  <c r="AF145" i="11"/>
  <c r="AU145" i="11"/>
  <c r="A158" i="11"/>
  <c r="AX158" i="11" s="1"/>
  <c r="AN145" i="11"/>
  <c r="AS145" i="11"/>
  <c r="W145" i="11"/>
  <c r="AH145" i="11"/>
  <c r="AQ145" i="11"/>
  <c r="D145" i="11"/>
  <c r="I145" i="11"/>
  <c r="A74" i="11"/>
  <c r="AX74" i="11" s="1"/>
  <c r="AW73" i="11"/>
  <c r="AV73" i="11"/>
  <c r="O73" i="11"/>
  <c r="G73" i="11"/>
  <c r="K73" i="11"/>
  <c r="P73" i="11"/>
  <c r="T73" i="11"/>
  <c r="Z73" i="11"/>
  <c r="W73" i="11"/>
  <c r="D73" i="11"/>
  <c r="E73" i="11"/>
  <c r="AC73" i="11"/>
  <c r="AS73" i="11"/>
  <c r="AH73" i="11"/>
  <c r="AP73" i="11"/>
  <c r="AR73" i="11"/>
  <c r="AI73" i="11"/>
  <c r="AE73" i="11"/>
  <c r="M73" i="11"/>
  <c r="Y73" i="11"/>
  <c r="J73" i="11"/>
  <c r="R73" i="11"/>
  <c r="S73" i="11"/>
  <c r="AB73" i="11"/>
  <c r="U73" i="11"/>
  <c r="AY73" i="11"/>
  <c r="AD73" i="11"/>
  <c r="AM73" i="11"/>
  <c r="AU73" i="11"/>
  <c r="AA73" i="11"/>
  <c r="C73" i="11"/>
  <c r="AQ73" i="11"/>
  <c r="AG73" i="11"/>
  <c r="AO73" i="11"/>
  <c r="H73" i="11"/>
  <c r="V73" i="11"/>
  <c r="I73" i="11"/>
  <c r="X73" i="11"/>
  <c r="AN73" i="11"/>
  <c r="AJ73" i="11"/>
  <c r="N73" i="11"/>
  <c r="AK73" i="11"/>
  <c r="F73" i="11"/>
  <c r="AT73" i="11"/>
  <c r="AF73" i="11"/>
  <c r="Q73" i="11"/>
  <c r="L73" i="11"/>
  <c r="AL73" i="11"/>
  <c r="A86" i="11"/>
  <c r="AX86" i="11" s="1"/>
  <c r="AW85" i="11"/>
  <c r="AY85" i="11"/>
  <c r="Q85" i="11"/>
  <c r="AH85" i="11"/>
  <c r="D85" i="11"/>
  <c r="AP85" i="11"/>
  <c r="AR85" i="11"/>
  <c r="AD85" i="11"/>
  <c r="AT85" i="11"/>
  <c r="W85" i="11"/>
  <c r="AL85" i="11"/>
  <c r="M85" i="11"/>
  <c r="N85" i="11"/>
  <c r="AF85" i="11"/>
  <c r="AI85" i="11"/>
  <c r="AM85" i="11"/>
  <c r="AQ85" i="11"/>
  <c r="AU85" i="11"/>
  <c r="S85" i="11"/>
  <c r="AS85" i="11"/>
  <c r="AV85" i="11"/>
  <c r="AE85" i="11"/>
  <c r="L85" i="11"/>
  <c r="AK85" i="11"/>
  <c r="P85" i="11"/>
  <c r="AO85" i="11"/>
  <c r="AJ85" i="11"/>
  <c r="AG85" i="11"/>
  <c r="AN85" i="11"/>
  <c r="I85" i="11"/>
  <c r="E85" i="11"/>
  <c r="G85" i="11"/>
  <c r="AB85" i="11"/>
  <c r="V85" i="11"/>
  <c r="H85" i="11"/>
  <c r="AA85" i="11"/>
  <c r="AC85" i="11"/>
  <c r="J85" i="11"/>
  <c r="O85" i="11"/>
  <c r="T85" i="11"/>
  <c r="Y85" i="11"/>
  <c r="K85" i="11"/>
  <c r="Z85" i="11"/>
  <c r="R85" i="11"/>
  <c r="F85" i="11"/>
  <c r="X85" i="11"/>
  <c r="U85" i="11"/>
  <c r="C85" i="11"/>
  <c r="A110" i="11"/>
  <c r="AX110" i="11" s="1"/>
  <c r="A134" i="11"/>
  <c r="AW133" i="11"/>
  <c r="AP133" i="11"/>
  <c r="D133" i="11"/>
  <c r="AG133" i="11"/>
  <c r="I133" i="11"/>
  <c r="AT133" i="11"/>
  <c r="T133" i="11"/>
  <c r="U133" i="11"/>
  <c r="AK133" i="11"/>
  <c r="M133" i="11"/>
  <c r="AE133" i="11"/>
  <c r="AM133" i="11"/>
  <c r="C133" i="11"/>
  <c r="F133" i="11"/>
  <c r="X133" i="11"/>
  <c r="AN133" i="11"/>
  <c r="L133" i="11"/>
  <c r="P133" i="11"/>
  <c r="AY133" i="11"/>
  <c r="AL133" i="11"/>
  <c r="G133" i="11"/>
  <c r="AO133" i="11"/>
  <c r="AR133" i="11"/>
  <c r="W133" i="11"/>
  <c r="AC133" i="11"/>
  <c r="O133" i="11"/>
  <c r="AI133" i="11"/>
  <c r="AV133" i="11"/>
  <c r="H133" i="11"/>
  <c r="R133" i="11"/>
  <c r="AJ133" i="11"/>
  <c r="AA133" i="11"/>
  <c r="AS133" i="11"/>
  <c r="Q133" i="11"/>
  <c r="AD133" i="11"/>
  <c r="V133" i="11"/>
  <c r="N133" i="11"/>
  <c r="AH133" i="11"/>
  <c r="E133" i="11"/>
  <c r="AQ133" i="11"/>
  <c r="AU133" i="11"/>
  <c r="K133" i="11"/>
  <c r="AF133" i="11"/>
  <c r="Z133" i="11"/>
  <c r="Y133" i="11"/>
  <c r="AB133" i="11"/>
  <c r="J133" i="11"/>
  <c r="S133" i="11"/>
  <c r="V36" i="8"/>
  <c r="V38" i="8" s="1"/>
  <c r="B10" i="10"/>
  <c r="N18" i="8"/>
  <c r="N38" i="8" s="1"/>
  <c r="N54" i="1"/>
  <c r="N57" i="1" s="1"/>
  <c r="E4" i="1"/>
  <c r="D16" i="1"/>
  <c r="P18" i="8"/>
  <c r="P38" i="8" s="1"/>
  <c r="D50" i="1"/>
  <c r="D53" i="1"/>
  <c r="T56" i="1"/>
  <c r="T38" i="8"/>
  <c r="B14" i="10"/>
  <c r="D16" i="7"/>
  <c r="F16" i="7" s="1"/>
  <c r="L38" i="8"/>
  <c r="B4" i="15"/>
  <c r="F18" i="8"/>
  <c r="B6" i="10"/>
  <c r="H20" i="10"/>
  <c r="D39" i="1"/>
  <c r="D29" i="1"/>
  <c r="D33" i="1"/>
  <c r="H18" i="8"/>
  <c r="H38" i="8" s="1"/>
  <c r="B16" i="15"/>
  <c r="B12" i="15"/>
  <c r="L54" i="1"/>
  <c r="E2" i="1"/>
  <c r="D49" i="1"/>
  <c r="D30" i="1"/>
  <c r="D31" i="1"/>
  <c r="J18" i="8"/>
  <c r="R18" i="8"/>
  <c r="R38" i="8" s="1"/>
  <c r="J36" i="8"/>
  <c r="E20" i="15"/>
  <c r="B15" i="10"/>
  <c r="P54" i="1"/>
  <c r="U3" i="13" s="1"/>
  <c r="U4" i="13" s="1"/>
  <c r="M54" i="1"/>
  <c r="R3" i="13" s="1"/>
  <c r="R4" i="13" s="1"/>
  <c r="U54" i="1"/>
  <c r="D4" i="1"/>
  <c r="D13" i="1"/>
  <c r="Z18" i="8"/>
  <c r="Z38" i="8" s="1"/>
  <c r="B2" i="10"/>
  <c r="K8" i="13"/>
  <c r="T54" i="1"/>
  <c r="D2" i="1"/>
  <c r="K20" i="7"/>
  <c r="D13" i="7"/>
  <c r="F13" i="7" s="1"/>
  <c r="D10" i="7"/>
  <c r="F10" i="7" s="1"/>
  <c r="D5" i="7"/>
  <c r="F5" i="7" s="1"/>
  <c r="D2" i="7"/>
  <c r="D17" i="7"/>
  <c r="F17" i="7" s="1"/>
  <c r="D14" i="7"/>
  <c r="F14" i="7" s="1"/>
  <c r="D9" i="7"/>
  <c r="F9" i="7" s="1"/>
  <c r="D6" i="7"/>
  <c r="F6" i="7" s="1"/>
  <c r="D8" i="7"/>
  <c r="F8" i="7" s="1"/>
  <c r="D15" i="7"/>
  <c r="F15" i="7" s="1"/>
  <c r="D11" i="7"/>
  <c r="F11" i="7" s="1"/>
  <c r="D7" i="7"/>
  <c r="F7" i="7" s="1"/>
  <c r="D3" i="7"/>
  <c r="F3" i="7" s="1"/>
  <c r="B8" i="15"/>
  <c r="G38" i="8"/>
  <c r="W38" i="8"/>
  <c r="B3" i="15"/>
  <c r="B11" i="15"/>
  <c r="F20" i="15"/>
  <c r="B17" i="15"/>
  <c r="B13" i="15"/>
  <c r="B9" i="15"/>
  <c r="B5" i="15"/>
  <c r="I20" i="7"/>
  <c r="O18" i="8"/>
  <c r="S36" i="8"/>
  <c r="S38" i="8" s="1"/>
  <c r="D4" i="7"/>
  <c r="F4" i="7" s="1"/>
  <c r="D12" i="7"/>
  <c r="F12" i="7" s="1"/>
  <c r="K18" i="8"/>
  <c r="K38" i="8" s="1"/>
  <c r="O36" i="8"/>
  <c r="I36" i="8"/>
  <c r="I18" i="8"/>
  <c r="M36" i="8"/>
  <c r="M18" i="8"/>
  <c r="Q36" i="8"/>
  <c r="Q18" i="8"/>
  <c r="U36" i="8"/>
  <c r="U18" i="8"/>
  <c r="Y36" i="8"/>
  <c r="Y18" i="8"/>
  <c r="B7" i="15"/>
  <c r="B15" i="15"/>
  <c r="B14" i="15"/>
  <c r="B4" i="10"/>
  <c r="B8" i="10"/>
  <c r="B12" i="10"/>
  <c r="B16" i="10"/>
  <c r="D20" i="10"/>
  <c r="B2" i="15"/>
  <c r="B6" i="15"/>
  <c r="B10" i="15"/>
  <c r="B5" i="10"/>
  <c r="B9" i="10"/>
  <c r="B13" i="10"/>
  <c r="B17" i="10"/>
  <c r="B3" i="10"/>
  <c r="B7" i="10"/>
  <c r="B11" i="10"/>
  <c r="AX25" i="11" l="1"/>
  <c r="AX12" i="11"/>
  <c r="AX38" i="11"/>
  <c r="S3" i="13"/>
  <c r="S4" i="13" s="1"/>
  <c r="A135" i="11"/>
  <c r="A75" i="11"/>
  <c r="AX75" i="11" s="1"/>
  <c r="AW74" i="11"/>
  <c r="AL74" i="11"/>
  <c r="W74" i="11"/>
  <c r="AI74" i="11"/>
  <c r="N74" i="11"/>
  <c r="AH74" i="11"/>
  <c r="AR74" i="11"/>
  <c r="AT74" i="11"/>
  <c r="AM74" i="11"/>
  <c r="M74" i="11"/>
  <c r="AQ74" i="11"/>
  <c r="AU74" i="11"/>
  <c r="D74" i="11"/>
  <c r="AD74" i="11"/>
  <c r="E74" i="11"/>
  <c r="S74" i="11"/>
  <c r="AE74" i="11"/>
  <c r="AP74" i="11"/>
  <c r="AV74" i="11"/>
  <c r="Q74" i="11"/>
  <c r="AF74" i="11"/>
  <c r="AK74" i="11"/>
  <c r="L74" i="11"/>
  <c r="P74" i="11"/>
  <c r="AO74" i="11"/>
  <c r="AY74" i="11"/>
  <c r="AJ74" i="11"/>
  <c r="AS74" i="11"/>
  <c r="AG74" i="11"/>
  <c r="AN74" i="11"/>
  <c r="G74" i="11"/>
  <c r="Z74" i="11"/>
  <c r="I74" i="11"/>
  <c r="J74" i="11"/>
  <c r="H74" i="11"/>
  <c r="AB74" i="11"/>
  <c r="V74" i="11"/>
  <c r="K74" i="11"/>
  <c r="AA74" i="11"/>
  <c r="AC74" i="11"/>
  <c r="Y74" i="11"/>
  <c r="R74" i="11"/>
  <c r="O74" i="11"/>
  <c r="T74" i="11"/>
  <c r="U74" i="11"/>
  <c r="F74" i="11"/>
  <c r="X74" i="11"/>
  <c r="C74" i="11"/>
  <c r="C158" i="11"/>
  <c r="AW158" i="11"/>
  <c r="AV158" i="11"/>
  <c r="A171" i="11"/>
  <c r="AX171" i="11" s="1"/>
  <c r="AP158" i="11"/>
  <c r="AG158" i="11"/>
  <c r="AM158" i="11"/>
  <c r="U158" i="11"/>
  <c r="G158" i="11"/>
  <c r="AL158" i="11"/>
  <c r="E158" i="11"/>
  <c r="AR158" i="11"/>
  <c r="Q158" i="11"/>
  <c r="X158" i="11"/>
  <c r="L158" i="11"/>
  <c r="P158" i="11"/>
  <c r="W158" i="11"/>
  <c r="AY158" i="11"/>
  <c r="AO158" i="11"/>
  <c r="AT158" i="11"/>
  <c r="M158" i="11"/>
  <c r="AA158" i="11"/>
  <c r="V158" i="11"/>
  <c r="T158" i="11"/>
  <c r="O158" i="11"/>
  <c r="F158" i="11"/>
  <c r="AS158" i="11"/>
  <c r="AC158" i="11"/>
  <c r="I158" i="11"/>
  <c r="Y158" i="11"/>
  <c r="AQ158" i="11"/>
  <c r="AB158" i="11"/>
  <c r="AN158" i="11"/>
  <c r="AH158" i="11"/>
  <c r="AI158" i="11"/>
  <c r="S158" i="11"/>
  <c r="AF158" i="11"/>
  <c r="N158" i="11"/>
  <c r="R158" i="11"/>
  <c r="Z158" i="11"/>
  <c r="AJ158" i="11"/>
  <c r="AU158" i="11"/>
  <c r="AD158" i="11"/>
  <c r="D158" i="11"/>
  <c r="J158" i="11"/>
  <c r="H158" i="11"/>
  <c r="A159" i="11"/>
  <c r="AX159" i="11" s="1"/>
  <c r="AK158" i="11"/>
  <c r="AE158" i="11"/>
  <c r="K158" i="11"/>
  <c r="A123" i="11"/>
  <c r="AX123" i="11" s="1"/>
  <c r="A147" i="11"/>
  <c r="AW146" i="11"/>
  <c r="AV146" i="11"/>
  <c r="AN146" i="11"/>
  <c r="AO146" i="11"/>
  <c r="AH146" i="11"/>
  <c r="Z146" i="11"/>
  <c r="G146" i="11"/>
  <c r="O146" i="11"/>
  <c r="AU146" i="11"/>
  <c r="AG146" i="11"/>
  <c r="Q146" i="11"/>
  <c r="T146" i="11"/>
  <c r="S146" i="11"/>
  <c r="L146" i="11"/>
  <c r="J146" i="11"/>
  <c r="E146" i="11"/>
  <c r="AI146" i="11"/>
  <c r="X146" i="11"/>
  <c r="U146" i="11"/>
  <c r="AB146" i="11"/>
  <c r="K146" i="11"/>
  <c r="H146" i="11"/>
  <c r="W146" i="11"/>
  <c r="AQ146" i="11"/>
  <c r="F146" i="11"/>
  <c r="AL146" i="11"/>
  <c r="AP146" i="11"/>
  <c r="V146" i="11"/>
  <c r="I146" i="11"/>
  <c r="Y146" i="11"/>
  <c r="AR146" i="11"/>
  <c r="P146" i="11"/>
  <c r="D146" i="11"/>
  <c r="AJ146" i="11"/>
  <c r="AC146" i="11"/>
  <c r="AT146" i="11"/>
  <c r="AM146" i="11"/>
  <c r="AA146" i="11"/>
  <c r="AE146" i="11"/>
  <c r="C146" i="11"/>
  <c r="R146" i="11"/>
  <c r="AY146" i="11"/>
  <c r="AD146" i="11"/>
  <c r="AF146" i="11"/>
  <c r="N146" i="11"/>
  <c r="AK146" i="11"/>
  <c r="AS146" i="11"/>
  <c r="M146" i="11"/>
  <c r="A51" i="11"/>
  <c r="AX51" i="11" s="1"/>
  <c r="AW50" i="11"/>
  <c r="AN50" i="11"/>
  <c r="AT50" i="11"/>
  <c r="AL50" i="11"/>
  <c r="AF50" i="11"/>
  <c r="AR50" i="11"/>
  <c r="AD50" i="11"/>
  <c r="D50" i="11"/>
  <c r="M50" i="11"/>
  <c r="Q50" i="11"/>
  <c r="AP50" i="11"/>
  <c r="AH50" i="11"/>
  <c r="N50" i="11"/>
  <c r="S50" i="11"/>
  <c r="W50" i="11"/>
  <c r="AI50" i="11"/>
  <c r="AM50" i="11"/>
  <c r="AU50" i="11"/>
  <c r="AQ50" i="11"/>
  <c r="AV50" i="11"/>
  <c r="AO50" i="11"/>
  <c r="AY50" i="11"/>
  <c r="P50" i="11"/>
  <c r="AK50" i="11"/>
  <c r="L50" i="11"/>
  <c r="H50" i="11"/>
  <c r="AS50" i="11"/>
  <c r="AG50" i="11"/>
  <c r="AE50" i="11"/>
  <c r="G50" i="11"/>
  <c r="AA50" i="11"/>
  <c r="R50" i="11"/>
  <c r="T50" i="11"/>
  <c r="AJ50" i="11"/>
  <c r="K50" i="11"/>
  <c r="I50" i="11"/>
  <c r="Z50" i="11"/>
  <c r="AC50" i="11"/>
  <c r="E50" i="11"/>
  <c r="X50" i="11"/>
  <c r="Y50" i="11"/>
  <c r="U50" i="11"/>
  <c r="J50" i="11"/>
  <c r="AB50" i="11"/>
  <c r="O50" i="11"/>
  <c r="V50" i="11"/>
  <c r="F50" i="11"/>
  <c r="C50" i="11"/>
  <c r="A63" i="11"/>
  <c r="AX63" i="11" s="1"/>
  <c r="AW62" i="11"/>
  <c r="AV62" i="11"/>
  <c r="L62" i="11"/>
  <c r="N62" i="11"/>
  <c r="K62" i="11"/>
  <c r="P62" i="11"/>
  <c r="Y62" i="11"/>
  <c r="AC62" i="11"/>
  <c r="AP62" i="11"/>
  <c r="AR62" i="11"/>
  <c r="AT62" i="11"/>
  <c r="M62" i="11"/>
  <c r="AG62" i="11"/>
  <c r="J62" i="11"/>
  <c r="Z62" i="11"/>
  <c r="I62" i="11"/>
  <c r="S62" i="11"/>
  <c r="AJ62" i="11"/>
  <c r="U62" i="11"/>
  <c r="AK62" i="11"/>
  <c r="F62" i="11"/>
  <c r="AF62" i="11"/>
  <c r="T62" i="11"/>
  <c r="H62" i="11"/>
  <c r="X62" i="11"/>
  <c r="Q62" i="11"/>
  <c r="AQ62" i="11"/>
  <c r="AS62" i="11"/>
  <c r="AY62" i="11"/>
  <c r="AD62" i="11"/>
  <c r="AH62" i="11"/>
  <c r="AL62" i="11"/>
  <c r="O62" i="11"/>
  <c r="G62" i="11"/>
  <c r="AO62" i="11"/>
  <c r="R62" i="11"/>
  <c r="V62" i="11"/>
  <c r="AN62" i="11"/>
  <c r="AB62" i="11"/>
  <c r="D62" i="11"/>
  <c r="W62" i="11"/>
  <c r="AM62" i="11"/>
  <c r="AA62" i="11"/>
  <c r="AE62" i="11"/>
  <c r="C62" i="11"/>
  <c r="AU62" i="11"/>
  <c r="E62" i="11"/>
  <c r="AI62" i="11"/>
  <c r="A111" i="11"/>
  <c r="AX111" i="11" s="1"/>
  <c r="AW110" i="11"/>
  <c r="AG110" i="11"/>
  <c r="AH110" i="11"/>
  <c r="AR110" i="11"/>
  <c r="AM110" i="11"/>
  <c r="AQ110" i="11"/>
  <c r="AI110" i="11"/>
  <c r="I110" i="11"/>
  <c r="N110" i="11"/>
  <c r="Q110" i="11"/>
  <c r="AJ110" i="11"/>
  <c r="AY110" i="11"/>
  <c r="P110" i="11"/>
  <c r="AV110" i="11"/>
  <c r="AE110" i="11"/>
  <c r="W110" i="11"/>
  <c r="AK110" i="11"/>
  <c r="AN110" i="11"/>
  <c r="M110" i="11"/>
  <c r="D110" i="11"/>
  <c r="AF110" i="11"/>
  <c r="S110" i="11"/>
  <c r="L110" i="11"/>
  <c r="AL110" i="11"/>
  <c r="AU110" i="11"/>
  <c r="AT110" i="11"/>
  <c r="AO110" i="11"/>
  <c r="AP110" i="11"/>
  <c r="AD110" i="11"/>
  <c r="AS110" i="11"/>
  <c r="G110" i="11"/>
  <c r="K110" i="11"/>
  <c r="AA110" i="11"/>
  <c r="AC110" i="11"/>
  <c r="AB110" i="11"/>
  <c r="O110" i="11"/>
  <c r="H110" i="11"/>
  <c r="T110" i="11"/>
  <c r="J110" i="11"/>
  <c r="U110" i="11"/>
  <c r="Z110" i="11"/>
  <c r="V110" i="11"/>
  <c r="R110" i="11"/>
  <c r="E110" i="11"/>
  <c r="Y110" i="11"/>
  <c r="F110" i="11"/>
  <c r="X110" i="11"/>
  <c r="C110" i="11"/>
  <c r="A39" i="11"/>
  <c r="A40" i="11" s="1"/>
  <c r="AW38" i="11"/>
  <c r="AW12" i="11"/>
  <c r="AW25" i="11"/>
  <c r="A87" i="11"/>
  <c r="AX87" i="11" s="1"/>
  <c r="AW86" i="11"/>
  <c r="AV86" i="11"/>
  <c r="Y86" i="11"/>
  <c r="M86" i="11"/>
  <c r="V86" i="11"/>
  <c r="AA86" i="11"/>
  <c r="I86" i="11"/>
  <c r="F86" i="11"/>
  <c r="U86" i="11"/>
  <c r="AY86" i="11"/>
  <c r="E86" i="11"/>
  <c r="AQ86" i="11"/>
  <c r="C86" i="11"/>
  <c r="L86" i="11"/>
  <c r="AG86" i="11"/>
  <c r="AD86" i="11"/>
  <c r="R86" i="11"/>
  <c r="Z86" i="11"/>
  <c r="S86" i="11"/>
  <c r="P86" i="11"/>
  <c r="AB86" i="11"/>
  <c r="H86" i="11"/>
  <c r="AU86" i="11"/>
  <c r="AE86" i="11"/>
  <c r="K86" i="11"/>
  <c r="AO86" i="11"/>
  <c r="AH86" i="11"/>
  <c r="N86" i="11"/>
  <c r="G86" i="11"/>
  <c r="Q86" i="11"/>
  <c r="AT86" i="11"/>
  <c r="W86" i="11"/>
  <c r="AM86" i="11"/>
  <c r="AR86" i="11"/>
  <c r="AI86" i="11"/>
  <c r="AS86" i="11"/>
  <c r="O86" i="11"/>
  <c r="AL86" i="11"/>
  <c r="D86" i="11"/>
  <c r="AJ86" i="11"/>
  <c r="AC86" i="11"/>
  <c r="J86" i="11"/>
  <c r="T86" i="11"/>
  <c r="AK86" i="11"/>
  <c r="AP86" i="11"/>
  <c r="AF86" i="11"/>
  <c r="X86" i="11"/>
  <c r="AN86" i="11"/>
  <c r="A99" i="11"/>
  <c r="AX99" i="11" s="1"/>
  <c r="AW98" i="11"/>
  <c r="AG98" i="11"/>
  <c r="Q98" i="11"/>
  <c r="AS98" i="11"/>
  <c r="AL98" i="11"/>
  <c r="AR98" i="11"/>
  <c r="AD98" i="11"/>
  <c r="AF98" i="11"/>
  <c r="AH98" i="11"/>
  <c r="AP98" i="11"/>
  <c r="D98" i="11"/>
  <c r="AT98" i="11"/>
  <c r="N98" i="11"/>
  <c r="AE98" i="11"/>
  <c r="AM98" i="11"/>
  <c r="M98" i="11"/>
  <c r="W98" i="11"/>
  <c r="AU98" i="11"/>
  <c r="AI98" i="11"/>
  <c r="AQ98" i="11"/>
  <c r="S98" i="11"/>
  <c r="AV98" i="11"/>
  <c r="L98" i="11"/>
  <c r="AN98" i="11"/>
  <c r="AK98" i="11"/>
  <c r="AY98" i="11"/>
  <c r="G98" i="11"/>
  <c r="AO98" i="11"/>
  <c r="P98" i="11"/>
  <c r="AJ98" i="11"/>
  <c r="K98" i="11"/>
  <c r="AC98" i="11"/>
  <c r="V98" i="11"/>
  <c r="I98" i="11"/>
  <c r="E98" i="11"/>
  <c r="J98" i="11"/>
  <c r="O98" i="11"/>
  <c r="Z98" i="11"/>
  <c r="T98" i="11"/>
  <c r="Y98" i="11"/>
  <c r="U98" i="11"/>
  <c r="AA98" i="11"/>
  <c r="AB98" i="11"/>
  <c r="H98" i="11"/>
  <c r="X98" i="11"/>
  <c r="F98" i="11"/>
  <c r="R98" i="11"/>
  <c r="C98" i="11"/>
  <c r="F38" i="8"/>
  <c r="AV38" i="11"/>
  <c r="AV51" i="11"/>
  <c r="AV12" i="11"/>
  <c r="AV25" i="11"/>
  <c r="T57" i="1"/>
  <c r="P57" i="1"/>
  <c r="J38" i="8"/>
  <c r="M57" i="1"/>
  <c r="X4" i="1"/>
  <c r="AG38" i="11"/>
  <c r="B18" i="15"/>
  <c r="B21" i="15" s="1"/>
  <c r="B22" i="15" s="1"/>
  <c r="B18" i="10"/>
  <c r="B21" i="10" s="1"/>
  <c r="B22" i="10" s="1"/>
  <c r="M25" i="11"/>
  <c r="F12" i="11"/>
  <c r="AS25" i="11"/>
  <c r="AP25" i="11"/>
  <c r="AE25" i="11"/>
  <c r="AU38" i="11"/>
  <c r="P25" i="11"/>
  <c r="D51" i="11"/>
  <c r="AC12" i="11"/>
  <c r="Z25" i="11"/>
  <c r="U12" i="11"/>
  <c r="V12" i="11"/>
  <c r="O12" i="11"/>
  <c r="AO12" i="11"/>
  <c r="Q38" i="11"/>
  <c r="AL12" i="11"/>
  <c r="N38" i="11"/>
  <c r="AE12" i="11"/>
  <c r="AU25" i="11"/>
  <c r="P12" i="11"/>
  <c r="AJ25" i="11"/>
  <c r="AB51" i="11"/>
  <c r="J25" i="11"/>
  <c r="AD38" i="11"/>
  <c r="AU12" i="11"/>
  <c r="O38" i="11"/>
  <c r="AF12" i="11"/>
  <c r="L38" i="11"/>
  <c r="AY51" i="11"/>
  <c r="AC25" i="11"/>
  <c r="AT38" i="11"/>
  <c r="O25" i="11"/>
  <c r="AE38" i="11"/>
  <c r="AY12" i="11"/>
  <c r="AF38" i="11"/>
  <c r="M51" i="11"/>
  <c r="AG51" i="11"/>
  <c r="J51" i="11"/>
  <c r="AP51" i="11"/>
  <c r="AI51" i="11"/>
  <c r="C36" i="8"/>
  <c r="U38" i="8"/>
  <c r="M38" i="8"/>
  <c r="Q12" i="11"/>
  <c r="I12" i="11"/>
  <c r="AS12" i="11"/>
  <c r="Q25" i="11"/>
  <c r="AG25" i="11"/>
  <c r="E38" i="11"/>
  <c r="U38" i="11"/>
  <c r="AK38" i="11"/>
  <c r="J12" i="11"/>
  <c r="Z12" i="11"/>
  <c r="AP12" i="11"/>
  <c r="N25" i="11"/>
  <c r="AD25" i="11"/>
  <c r="AT25" i="11"/>
  <c r="R38" i="11"/>
  <c r="AH38" i="11"/>
  <c r="C12" i="11"/>
  <c r="S12" i="11"/>
  <c r="AI12" i="11"/>
  <c r="C25" i="11"/>
  <c r="S25" i="11"/>
  <c r="AI25" i="11"/>
  <c r="C38" i="11"/>
  <c r="S38" i="11"/>
  <c r="AI38" i="11"/>
  <c r="D12" i="11"/>
  <c r="T12" i="11"/>
  <c r="AJ12" i="11"/>
  <c r="D25" i="11"/>
  <c r="T25" i="11"/>
  <c r="AR25" i="11"/>
  <c r="P38" i="11"/>
  <c r="AJ38" i="11"/>
  <c r="L51" i="11"/>
  <c r="AF51" i="11"/>
  <c r="Q51" i="11"/>
  <c r="AK51" i="11"/>
  <c r="R51" i="11"/>
  <c r="AG12" i="11"/>
  <c r="E25" i="11"/>
  <c r="U25" i="11"/>
  <c r="AK25" i="11"/>
  <c r="I38" i="11"/>
  <c r="Y38" i="11"/>
  <c r="AO38" i="11"/>
  <c r="N12" i="11"/>
  <c r="AD12" i="11"/>
  <c r="AT12" i="11"/>
  <c r="R25" i="11"/>
  <c r="AH25" i="11"/>
  <c r="F38" i="11"/>
  <c r="V38" i="11"/>
  <c r="AL38" i="11"/>
  <c r="G12" i="11"/>
  <c r="W12" i="11"/>
  <c r="AM12" i="11"/>
  <c r="G25" i="11"/>
  <c r="W25" i="11"/>
  <c r="AM25" i="11"/>
  <c r="G38" i="11"/>
  <c r="W38" i="11"/>
  <c r="AM38" i="11"/>
  <c r="H12" i="11"/>
  <c r="X12" i="11"/>
  <c r="AN12" i="11"/>
  <c r="H25" i="11"/>
  <c r="AB25" i="11"/>
  <c r="AY25" i="11"/>
  <c r="T38" i="11"/>
  <c r="AR38" i="11"/>
  <c r="P51" i="11"/>
  <c r="AJ51" i="11"/>
  <c r="U51" i="11"/>
  <c r="AS51" i="11"/>
  <c r="Z51" i="11"/>
  <c r="C51" i="11"/>
  <c r="O38" i="8"/>
  <c r="I38" i="8"/>
  <c r="Y12" i="11"/>
  <c r="Y38" i="8"/>
  <c r="Q38" i="8"/>
  <c r="AQ51" i="11"/>
  <c r="AA51" i="11"/>
  <c r="K51" i="11"/>
  <c r="C18" i="8"/>
  <c r="AM51" i="11"/>
  <c r="W51" i="11"/>
  <c r="G51" i="11"/>
  <c r="AT51" i="11"/>
  <c r="AD51" i="11"/>
  <c r="N51" i="11"/>
  <c r="AU51" i="11"/>
  <c r="AE51" i="11"/>
  <c r="O51" i="11"/>
  <c r="AL51" i="11"/>
  <c r="V51" i="11"/>
  <c r="F51" i="11"/>
  <c r="AO51" i="11"/>
  <c r="Y51" i="11"/>
  <c r="I51" i="11"/>
  <c r="AN51" i="11"/>
  <c r="X51" i="11"/>
  <c r="H51" i="11"/>
  <c r="AN38" i="11"/>
  <c r="X38" i="11"/>
  <c r="H38" i="11"/>
  <c r="AN25" i="11"/>
  <c r="X25" i="11"/>
  <c r="M12" i="11"/>
  <c r="E12" i="11"/>
  <c r="AK12" i="11"/>
  <c r="I25" i="11"/>
  <c r="Y25" i="11"/>
  <c r="AO25" i="11"/>
  <c r="M38" i="11"/>
  <c r="AC38" i="11"/>
  <c r="AS38" i="11"/>
  <c r="R12" i="11"/>
  <c r="AH12" i="11"/>
  <c r="F25" i="11"/>
  <c r="V25" i="11"/>
  <c r="AL25" i="11"/>
  <c r="J38" i="11"/>
  <c r="Z38" i="11"/>
  <c r="AP38" i="11"/>
  <c r="K12" i="11"/>
  <c r="AA12" i="11"/>
  <c r="AQ12" i="11"/>
  <c r="K25" i="11"/>
  <c r="AA25" i="11"/>
  <c r="AQ25" i="11"/>
  <c r="K38" i="11"/>
  <c r="AA38" i="11"/>
  <c r="AQ38" i="11"/>
  <c r="L12" i="11"/>
  <c r="AB12" i="11"/>
  <c r="AR12" i="11"/>
  <c r="L25" i="11"/>
  <c r="AF25" i="11"/>
  <c r="D38" i="11"/>
  <c r="AB38" i="11"/>
  <c r="AY38" i="11"/>
  <c r="T51" i="11"/>
  <c r="AR51" i="11"/>
  <c r="E51" i="11"/>
  <c r="AC51" i="11"/>
  <c r="AH51" i="11"/>
  <c r="S51" i="11"/>
  <c r="D18" i="7"/>
  <c r="F2" i="7"/>
  <c r="F18" i="7" s="1"/>
  <c r="F19" i="7" s="1"/>
  <c r="X2" i="1"/>
  <c r="A100" i="11" l="1"/>
  <c r="AX100" i="11" s="1"/>
  <c r="AW99" i="11"/>
  <c r="AV99" i="11"/>
  <c r="AI99" i="11"/>
  <c r="R99" i="11"/>
  <c r="S99" i="11"/>
  <c r="AB99" i="11"/>
  <c r="P99" i="11"/>
  <c r="J99" i="11"/>
  <c r="C99" i="11"/>
  <c r="AM99" i="11"/>
  <c r="AA99" i="11"/>
  <c r="F99" i="11"/>
  <c r="X99" i="11"/>
  <c r="AN99" i="11"/>
  <c r="AT99" i="11"/>
  <c r="M99" i="11"/>
  <c r="N99" i="11"/>
  <c r="K99" i="11"/>
  <c r="AG99" i="11"/>
  <c r="AO99" i="11"/>
  <c r="Q99" i="11"/>
  <c r="AF99" i="11"/>
  <c r="AE99" i="11"/>
  <c r="AS99" i="11"/>
  <c r="O99" i="11"/>
  <c r="AY99" i="11"/>
  <c r="D99" i="11"/>
  <c r="G99" i="11"/>
  <c r="T99" i="11"/>
  <c r="E99" i="11"/>
  <c r="AC99" i="11"/>
  <c r="AK99" i="11"/>
  <c r="AP99" i="11"/>
  <c r="AR99" i="11"/>
  <c r="L99" i="11"/>
  <c r="Y99" i="11"/>
  <c r="AH99" i="11"/>
  <c r="AL99" i="11"/>
  <c r="H99" i="11"/>
  <c r="AU99" i="11"/>
  <c r="AQ99" i="11"/>
  <c r="AJ99" i="11"/>
  <c r="AD99" i="11"/>
  <c r="V99" i="11"/>
  <c r="Z99" i="11"/>
  <c r="W99" i="11"/>
  <c r="U99" i="11"/>
  <c r="I99" i="11"/>
  <c r="A112" i="11"/>
  <c r="AX112" i="11" s="1"/>
  <c r="AW111" i="11"/>
  <c r="D111" i="11"/>
  <c r="AM111" i="11"/>
  <c r="AV111" i="11"/>
  <c r="AU111" i="11"/>
  <c r="AF111" i="11"/>
  <c r="M111" i="11"/>
  <c r="AG111" i="11"/>
  <c r="AD111" i="11"/>
  <c r="AY111" i="11"/>
  <c r="AQ111" i="11"/>
  <c r="AI111" i="11"/>
  <c r="AL111" i="11"/>
  <c r="AT111" i="11"/>
  <c r="AS111" i="11"/>
  <c r="AP111" i="11"/>
  <c r="AH111" i="11"/>
  <c r="AE111" i="11"/>
  <c r="W111" i="11"/>
  <c r="N111" i="11"/>
  <c r="AR111" i="11"/>
  <c r="Q111" i="11"/>
  <c r="S111" i="11"/>
  <c r="AO111" i="11"/>
  <c r="AJ111" i="11"/>
  <c r="P111" i="11"/>
  <c r="L111" i="11"/>
  <c r="AN111" i="11"/>
  <c r="G111" i="11"/>
  <c r="AK111" i="11"/>
  <c r="AA111" i="11"/>
  <c r="H111" i="11"/>
  <c r="K111" i="11"/>
  <c r="AC111" i="11"/>
  <c r="AB111" i="11"/>
  <c r="Z111" i="11"/>
  <c r="E111" i="11"/>
  <c r="R111" i="11"/>
  <c r="T111" i="11"/>
  <c r="Y111" i="11"/>
  <c r="V111" i="11"/>
  <c r="O111" i="11"/>
  <c r="J111" i="11"/>
  <c r="I111" i="11"/>
  <c r="F111" i="11"/>
  <c r="U111" i="11"/>
  <c r="X111" i="11"/>
  <c r="C111" i="11"/>
  <c r="AW171" i="11"/>
  <c r="AV171" i="11"/>
  <c r="A184" i="11"/>
  <c r="AX184" i="11" s="1"/>
  <c r="G171" i="11"/>
  <c r="AD171" i="11"/>
  <c r="AT171" i="11"/>
  <c r="AU171" i="11"/>
  <c r="AY171" i="11"/>
  <c r="AS171" i="11"/>
  <c r="S171" i="11"/>
  <c r="T171" i="11"/>
  <c r="I171" i="11"/>
  <c r="F171" i="11"/>
  <c r="J171" i="11"/>
  <c r="AH171" i="11"/>
  <c r="M171" i="11"/>
  <c r="Q171" i="11"/>
  <c r="AI171" i="11"/>
  <c r="O171" i="11"/>
  <c r="R171" i="11"/>
  <c r="A172" i="11"/>
  <c r="AX172" i="11" s="1"/>
  <c r="L171" i="11"/>
  <c r="Z171" i="11"/>
  <c r="AF171" i="11"/>
  <c r="X171" i="11"/>
  <c r="AA171" i="11"/>
  <c r="AJ171" i="11"/>
  <c r="AG171" i="11"/>
  <c r="AL171" i="11"/>
  <c r="W171" i="11"/>
  <c r="N171" i="11"/>
  <c r="D171" i="11"/>
  <c r="AR171" i="11"/>
  <c r="AE171" i="11"/>
  <c r="K171" i="11"/>
  <c r="E171" i="11"/>
  <c r="AB171" i="11"/>
  <c r="U171" i="11"/>
  <c r="AN171" i="11"/>
  <c r="AP171" i="11"/>
  <c r="AO171" i="11"/>
  <c r="V171" i="11"/>
  <c r="AC171" i="11"/>
  <c r="Y171" i="11"/>
  <c r="C171" i="11"/>
  <c r="AK171" i="11"/>
  <c r="AQ171" i="11"/>
  <c r="P171" i="11"/>
  <c r="AM171" i="11"/>
  <c r="H171" i="11"/>
  <c r="A76" i="11"/>
  <c r="AX76" i="11" s="1"/>
  <c r="AW75" i="11"/>
  <c r="AV75" i="11"/>
  <c r="AN75" i="11"/>
  <c r="AB75" i="11"/>
  <c r="AR75" i="11"/>
  <c r="Y75" i="11"/>
  <c r="AO75" i="11"/>
  <c r="Q75" i="11"/>
  <c r="W75" i="11"/>
  <c r="AG75" i="11"/>
  <c r="D75" i="11"/>
  <c r="R75" i="11"/>
  <c r="V75" i="11"/>
  <c r="U75" i="11"/>
  <c r="J75" i="11"/>
  <c r="AE75" i="11"/>
  <c r="K75" i="11"/>
  <c r="T75" i="11"/>
  <c r="X75" i="11"/>
  <c r="AY75" i="11"/>
  <c r="AH75" i="11"/>
  <c r="M75" i="11"/>
  <c r="I75" i="11"/>
  <c r="O75" i="11"/>
  <c r="AC75" i="11"/>
  <c r="AD75" i="11"/>
  <c r="AA75" i="11"/>
  <c r="AM75" i="11"/>
  <c r="F75" i="11"/>
  <c r="G75" i="11"/>
  <c r="P75" i="11"/>
  <c r="H75" i="11"/>
  <c r="N75" i="11"/>
  <c r="S75" i="11"/>
  <c r="L75" i="11"/>
  <c r="AS75" i="11"/>
  <c r="Z75" i="11"/>
  <c r="E75" i="11"/>
  <c r="AJ75" i="11"/>
  <c r="AT75" i="11"/>
  <c r="AF75" i="11"/>
  <c r="C75" i="11"/>
  <c r="AK75" i="11"/>
  <c r="AU75" i="11"/>
  <c r="AI75" i="11"/>
  <c r="AQ75" i="11"/>
  <c r="AP75" i="11"/>
  <c r="AL75" i="11"/>
  <c r="A64" i="11"/>
  <c r="AX64" i="11" s="1"/>
  <c r="AW63" i="11"/>
  <c r="P63" i="11"/>
  <c r="AG63" i="11"/>
  <c r="AO63" i="11"/>
  <c r="AS63" i="11"/>
  <c r="AN63" i="11"/>
  <c r="AK63" i="11"/>
  <c r="Q63" i="11"/>
  <c r="AH63" i="11"/>
  <c r="AF63" i="11"/>
  <c r="AR63" i="11"/>
  <c r="AJ63" i="11"/>
  <c r="AY63" i="11"/>
  <c r="M63" i="11"/>
  <c r="AD63" i="11"/>
  <c r="AL63" i="11"/>
  <c r="AT63" i="11"/>
  <c r="D63" i="11"/>
  <c r="S63" i="11"/>
  <c r="AP63" i="11"/>
  <c r="W63" i="11"/>
  <c r="AI63" i="11"/>
  <c r="N63" i="11"/>
  <c r="AM63" i="11"/>
  <c r="AQ63" i="11"/>
  <c r="AU63" i="11"/>
  <c r="AE63" i="11"/>
  <c r="AV63" i="11"/>
  <c r="L63" i="11"/>
  <c r="G63" i="11"/>
  <c r="AC63" i="11"/>
  <c r="K63" i="11"/>
  <c r="AA63" i="11"/>
  <c r="AB63" i="11"/>
  <c r="Z63" i="11"/>
  <c r="U63" i="11"/>
  <c r="I63" i="11"/>
  <c r="O63" i="11"/>
  <c r="R63" i="11"/>
  <c r="H63" i="11"/>
  <c r="E63" i="11"/>
  <c r="Y63" i="11"/>
  <c r="J63" i="11"/>
  <c r="V63" i="11"/>
  <c r="F63" i="11"/>
  <c r="T63" i="11"/>
  <c r="X63" i="11"/>
  <c r="C63" i="11"/>
  <c r="A124" i="11"/>
  <c r="AX124" i="11" s="1"/>
  <c r="AW123" i="11"/>
  <c r="W123" i="11"/>
  <c r="AQ123" i="11"/>
  <c r="AM123" i="11"/>
  <c r="AU123" i="11"/>
  <c r="S123" i="11"/>
  <c r="D123" i="11"/>
  <c r="AI123" i="11"/>
  <c r="AF123" i="11"/>
  <c r="P123" i="11"/>
  <c r="AK123" i="11"/>
  <c r="L123" i="11"/>
  <c r="AV123" i="11"/>
  <c r="AP123" i="11"/>
  <c r="AA123" i="11"/>
  <c r="AR123" i="11"/>
  <c r="AH123" i="11"/>
  <c r="AT123" i="11"/>
  <c r="AS123" i="11"/>
  <c r="AG123" i="11"/>
  <c r="AY123" i="11"/>
  <c r="AD123" i="11"/>
  <c r="Q123" i="11"/>
  <c r="AN123" i="11"/>
  <c r="AO123" i="11"/>
  <c r="AL123" i="11"/>
  <c r="N123" i="11"/>
  <c r="M123" i="11"/>
  <c r="AJ123" i="11"/>
  <c r="AE123" i="11"/>
  <c r="G123" i="11"/>
  <c r="H123" i="11"/>
  <c r="R123" i="11"/>
  <c r="Y123" i="11"/>
  <c r="AC123" i="11"/>
  <c r="Z123" i="11"/>
  <c r="O123" i="11"/>
  <c r="V123" i="11"/>
  <c r="K123" i="11"/>
  <c r="T123" i="11"/>
  <c r="E123" i="11"/>
  <c r="J123" i="11"/>
  <c r="AB123" i="11"/>
  <c r="I123" i="11"/>
  <c r="U123" i="11"/>
  <c r="X123" i="11"/>
  <c r="F123" i="11"/>
  <c r="C123" i="11"/>
  <c r="A160" i="11"/>
  <c r="AW159" i="11"/>
  <c r="F159" i="11"/>
  <c r="AL159" i="11"/>
  <c r="AT159" i="11"/>
  <c r="AB159" i="11"/>
  <c r="AR159" i="11"/>
  <c r="S159" i="11"/>
  <c r="L159" i="11"/>
  <c r="U159" i="11"/>
  <c r="AH159" i="11"/>
  <c r="M159" i="11"/>
  <c r="AI159" i="11"/>
  <c r="X159" i="11"/>
  <c r="AG159" i="11"/>
  <c r="D159" i="11"/>
  <c r="H159" i="11"/>
  <c r="Y159" i="11"/>
  <c r="AO159" i="11"/>
  <c r="W159" i="11"/>
  <c r="C159" i="11"/>
  <c r="AS159" i="11"/>
  <c r="AD159" i="11"/>
  <c r="K159" i="11"/>
  <c r="AJ159" i="11"/>
  <c r="V159" i="11"/>
  <c r="Q159" i="11"/>
  <c r="R159" i="11"/>
  <c r="AM159" i="11"/>
  <c r="AV159" i="11"/>
  <c r="E159" i="11"/>
  <c r="I159" i="11"/>
  <c r="J159" i="11"/>
  <c r="AF159" i="11"/>
  <c r="Z159" i="11"/>
  <c r="AU159" i="11"/>
  <c r="AA159" i="11"/>
  <c r="P159" i="11"/>
  <c r="T159" i="11"/>
  <c r="AP159" i="11"/>
  <c r="AN159" i="11"/>
  <c r="AC159" i="11"/>
  <c r="AK159" i="11"/>
  <c r="G159" i="11"/>
  <c r="O159" i="11"/>
  <c r="AY159" i="11"/>
  <c r="N159" i="11"/>
  <c r="AQ159" i="11"/>
  <c r="AE159" i="11"/>
  <c r="A88" i="11"/>
  <c r="AX88" i="11" s="1"/>
  <c r="AW87" i="11"/>
  <c r="AF87" i="11"/>
  <c r="D87" i="11"/>
  <c r="AH87" i="11"/>
  <c r="AT87" i="11"/>
  <c r="M87" i="11"/>
  <c r="AI87" i="11"/>
  <c r="AR87" i="11"/>
  <c r="N87" i="11"/>
  <c r="AA87" i="11"/>
  <c r="AQ87" i="11"/>
  <c r="AL87" i="11"/>
  <c r="AP87" i="11"/>
  <c r="W87" i="11"/>
  <c r="AM87" i="11"/>
  <c r="AU87" i="11"/>
  <c r="Q87" i="11"/>
  <c r="AV87" i="11"/>
  <c r="AD87" i="11"/>
  <c r="AE87" i="11"/>
  <c r="S87" i="11"/>
  <c r="L87" i="11"/>
  <c r="P87" i="11"/>
  <c r="AS87" i="11"/>
  <c r="AK87" i="11"/>
  <c r="AO87" i="11"/>
  <c r="AY87" i="11"/>
  <c r="AN87" i="11"/>
  <c r="AG87" i="11"/>
  <c r="AJ87" i="11"/>
  <c r="K87" i="11"/>
  <c r="J87" i="11"/>
  <c r="O87" i="11"/>
  <c r="U87" i="11"/>
  <c r="H87" i="11"/>
  <c r="V87" i="11"/>
  <c r="T87" i="11"/>
  <c r="I87" i="11"/>
  <c r="G87" i="11"/>
  <c r="AB87" i="11"/>
  <c r="Z87" i="11"/>
  <c r="E87" i="11"/>
  <c r="AC87" i="11"/>
  <c r="Y87" i="11"/>
  <c r="R87" i="11"/>
  <c r="X87" i="11"/>
  <c r="F87" i="11"/>
  <c r="C87" i="11"/>
  <c r="A52" i="11"/>
  <c r="A53" i="11" s="1"/>
  <c r="AW51" i="11"/>
  <c r="A136" i="11"/>
  <c r="AX136" i="11" s="1"/>
  <c r="A148" i="11"/>
  <c r="Q3" i="13"/>
  <c r="L57" i="1"/>
  <c r="D36" i="8"/>
  <c r="D35" i="8" s="1"/>
  <c r="C35" i="8"/>
  <c r="U56" i="1"/>
  <c r="D25" i="7"/>
  <c r="C25" i="7" s="1"/>
  <c r="D26" i="7"/>
  <c r="D19" i="7"/>
  <c r="D18" i="8"/>
  <c r="D17" i="8" s="1"/>
  <c r="C17" i="8"/>
  <c r="A149" i="11" l="1"/>
  <c r="AX149" i="11" s="1"/>
  <c r="A65" i="11"/>
  <c r="A66" i="11" s="1"/>
  <c r="AW64" i="11"/>
  <c r="AV64" i="11"/>
  <c r="D64" i="11"/>
  <c r="AO64" i="11"/>
  <c r="L64" i="11"/>
  <c r="K64" i="11"/>
  <c r="V64" i="11"/>
  <c r="W64" i="11"/>
  <c r="AH64" i="11"/>
  <c r="AK64" i="11"/>
  <c r="O64" i="11"/>
  <c r="Z64" i="11"/>
  <c r="AC64" i="11"/>
  <c r="AN64" i="11"/>
  <c r="AI64" i="11"/>
  <c r="T64" i="11"/>
  <c r="AB64" i="11"/>
  <c r="C64" i="11"/>
  <c r="AF64" i="11"/>
  <c r="S64" i="11"/>
  <c r="F64" i="11"/>
  <c r="G64" i="11"/>
  <c r="R64" i="11"/>
  <c r="J64" i="11"/>
  <c r="M64" i="11"/>
  <c r="X64" i="11"/>
  <c r="E64" i="11"/>
  <c r="Y64" i="11"/>
  <c r="AT64" i="11"/>
  <c r="Q64" i="11"/>
  <c r="N64" i="11"/>
  <c r="AM64" i="11"/>
  <c r="AE64" i="11"/>
  <c r="AP64" i="11"/>
  <c r="AS64" i="11"/>
  <c r="AR64" i="11"/>
  <c r="I64" i="11"/>
  <c r="AY64" i="11"/>
  <c r="AQ64" i="11"/>
  <c r="AU64" i="11"/>
  <c r="H64" i="11"/>
  <c r="U64" i="11"/>
  <c r="AD64" i="11"/>
  <c r="AA64" i="11"/>
  <c r="AJ64" i="11"/>
  <c r="AG64" i="11"/>
  <c r="AL64" i="11"/>
  <c r="P64" i="11"/>
  <c r="A113" i="11"/>
  <c r="AX113" i="11" s="1"/>
  <c r="AW112" i="11"/>
  <c r="AV112" i="11"/>
  <c r="AM112" i="11"/>
  <c r="AB112" i="11"/>
  <c r="AD112" i="11"/>
  <c r="AR112" i="11"/>
  <c r="M112" i="11"/>
  <c r="F112" i="11"/>
  <c r="AJ112" i="11"/>
  <c r="P112" i="11"/>
  <c r="AH112" i="11"/>
  <c r="AL112" i="11"/>
  <c r="AO112" i="11"/>
  <c r="Q112" i="11"/>
  <c r="T112" i="11"/>
  <c r="AE112" i="11"/>
  <c r="K112" i="11"/>
  <c r="AS112" i="11"/>
  <c r="S112" i="11"/>
  <c r="O112" i="11"/>
  <c r="AF112" i="11"/>
  <c r="D112" i="11"/>
  <c r="H112" i="11"/>
  <c r="AG112" i="11"/>
  <c r="AK112" i="11"/>
  <c r="J112" i="11"/>
  <c r="AQ112" i="11"/>
  <c r="AI112" i="11"/>
  <c r="C112" i="11"/>
  <c r="Z112" i="11"/>
  <c r="L112" i="11"/>
  <c r="U112" i="11"/>
  <c r="Y112" i="11"/>
  <c r="I112" i="11"/>
  <c r="V112" i="11"/>
  <c r="AA112" i="11"/>
  <c r="AU112" i="11"/>
  <c r="W112" i="11"/>
  <c r="AC112" i="11"/>
  <c r="AP112" i="11"/>
  <c r="R112" i="11"/>
  <c r="N112" i="11"/>
  <c r="X112" i="11"/>
  <c r="AN112" i="11"/>
  <c r="G112" i="11"/>
  <c r="AY112" i="11"/>
  <c r="AT112" i="11"/>
  <c r="E112" i="11"/>
  <c r="K136" i="11"/>
  <c r="AW136" i="11"/>
  <c r="AV136" i="11"/>
  <c r="AB136" i="11"/>
  <c r="O136" i="11"/>
  <c r="T136" i="11"/>
  <c r="E136" i="11"/>
  <c r="R136" i="11"/>
  <c r="Y136" i="11"/>
  <c r="I136" i="11"/>
  <c r="J136" i="11"/>
  <c r="V136" i="11"/>
  <c r="H136" i="11"/>
  <c r="U136" i="11"/>
  <c r="F136" i="11"/>
  <c r="X136" i="11"/>
  <c r="AA136" i="11"/>
  <c r="AN136" i="11"/>
  <c r="Q136" i="11"/>
  <c r="L136" i="11"/>
  <c r="AI136" i="11"/>
  <c r="AR136" i="11"/>
  <c r="AP136" i="11"/>
  <c r="W136" i="11"/>
  <c r="C136" i="11"/>
  <c r="AC136" i="11"/>
  <c r="P136" i="11"/>
  <c r="AD136" i="11"/>
  <c r="AY136" i="11"/>
  <c r="AU136" i="11"/>
  <c r="N136" i="11"/>
  <c r="AF136" i="11"/>
  <c r="AE136" i="11"/>
  <c r="A137" i="11"/>
  <c r="AX137" i="11" s="1"/>
  <c r="AG136" i="11"/>
  <c r="AT136" i="11"/>
  <c r="AH136" i="11"/>
  <c r="G136" i="11"/>
  <c r="AK136" i="11"/>
  <c r="D136" i="11"/>
  <c r="AM136" i="11"/>
  <c r="AJ136" i="11"/>
  <c r="AO136" i="11"/>
  <c r="AQ136" i="11"/>
  <c r="M136" i="11"/>
  <c r="AL136" i="11"/>
  <c r="AS136" i="11"/>
  <c r="S136" i="11"/>
  <c r="Z136" i="11"/>
  <c r="A89" i="11"/>
  <c r="AX89" i="11" s="1"/>
  <c r="AW88" i="11"/>
  <c r="AV88" i="11"/>
  <c r="AO88" i="11"/>
  <c r="J88" i="11"/>
  <c r="Z88" i="11"/>
  <c r="AG88" i="11"/>
  <c r="AT88" i="11"/>
  <c r="D88" i="11"/>
  <c r="S88" i="11"/>
  <c r="L88" i="11"/>
  <c r="AS88" i="11"/>
  <c r="X88" i="11"/>
  <c r="K88" i="11"/>
  <c r="AK88" i="11"/>
  <c r="AH88" i="11"/>
  <c r="AF88" i="11"/>
  <c r="AD88" i="11"/>
  <c r="AL88" i="11"/>
  <c r="H88" i="11"/>
  <c r="U88" i="11"/>
  <c r="V88" i="11"/>
  <c r="AJ88" i="11"/>
  <c r="AY88" i="11"/>
  <c r="R88" i="11"/>
  <c r="F88" i="11"/>
  <c r="G88" i="11"/>
  <c r="AR88" i="11"/>
  <c r="M88" i="11"/>
  <c r="N88" i="11"/>
  <c r="AQ88" i="11"/>
  <c r="AU88" i="11"/>
  <c r="AN88" i="11"/>
  <c r="Y88" i="11"/>
  <c r="Q88" i="11"/>
  <c r="P88" i="11"/>
  <c r="AC88" i="11"/>
  <c r="O88" i="11"/>
  <c r="AB88" i="11"/>
  <c r="AA88" i="11"/>
  <c r="AI88" i="11"/>
  <c r="C88" i="11"/>
  <c r="T88" i="11"/>
  <c r="AP88" i="11"/>
  <c r="E88" i="11"/>
  <c r="AM88" i="11"/>
  <c r="I88" i="11"/>
  <c r="AE88" i="11"/>
  <c r="W88" i="11"/>
  <c r="A77" i="11"/>
  <c r="AX77" i="11" s="1"/>
  <c r="AW76" i="11"/>
  <c r="AO76" i="11"/>
  <c r="AS76" i="11"/>
  <c r="AY76" i="11"/>
  <c r="AN76" i="11"/>
  <c r="AK76" i="11"/>
  <c r="P76" i="11"/>
  <c r="AG76" i="11"/>
  <c r="L76" i="11"/>
  <c r="AH76" i="11"/>
  <c r="AJ76" i="11"/>
  <c r="D76" i="11"/>
  <c r="Q76" i="11"/>
  <c r="AF76" i="11"/>
  <c r="N76" i="11"/>
  <c r="AD76" i="11"/>
  <c r="AL76" i="11"/>
  <c r="AP76" i="11"/>
  <c r="AT76" i="11"/>
  <c r="AR76" i="11"/>
  <c r="AI76" i="11"/>
  <c r="AM76" i="11"/>
  <c r="M76" i="11"/>
  <c r="S76" i="11"/>
  <c r="AU76" i="11"/>
  <c r="W76" i="11"/>
  <c r="AE76" i="11"/>
  <c r="AQ76" i="11"/>
  <c r="AV76" i="11"/>
  <c r="G76" i="11"/>
  <c r="K76" i="11"/>
  <c r="AC76" i="11"/>
  <c r="J76" i="11"/>
  <c r="H76" i="11"/>
  <c r="AA76" i="11"/>
  <c r="O76" i="11"/>
  <c r="I76" i="11"/>
  <c r="R76" i="11"/>
  <c r="T76" i="11"/>
  <c r="V76" i="11"/>
  <c r="U76" i="11"/>
  <c r="AB76" i="11"/>
  <c r="Z76" i="11"/>
  <c r="E76" i="11"/>
  <c r="X76" i="11"/>
  <c r="F76" i="11"/>
  <c r="Y76" i="11"/>
  <c r="C76" i="11"/>
  <c r="AW184" i="11"/>
  <c r="AV184" i="11"/>
  <c r="AJ184" i="11"/>
  <c r="AR184" i="11"/>
  <c r="AY184" i="11"/>
  <c r="AF184" i="11"/>
  <c r="AU184" i="11"/>
  <c r="AO184" i="11"/>
  <c r="M184" i="11"/>
  <c r="AQ184" i="11"/>
  <c r="X184" i="11"/>
  <c r="V184" i="11"/>
  <c r="H184" i="11"/>
  <c r="Y184" i="11"/>
  <c r="AN184" i="11"/>
  <c r="G184" i="11"/>
  <c r="AD184" i="11"/>
  <c r="S184" i="11"/>
  <c r="AG184" i="11"/>
  <c r="AH184" i="11"/>
  <c r="AE184" i="11"/>
  <c r="R184" i="11"/>
  <c r="K184" i="11"/>
  <c r="F184" i="11"/>
  <c r="J184" i="11"/>
  <c r="C184" i="11"/>
  <c r="A197" i="11"/>
  <c r="AX197" i="11" s="1"/>
  <c r="L184" i="11"/>
  <c r="AK184" i="11"/>
  <c r="AL184" i="11"/>
  <c r="W184" i="11"/>
  <c r="Q184" i="11"/>
  <c r="AP184" i="11"/>
  <c r="AM184" i="11"/>
  <c r="U184" i="11"/>
  <c r="AC184" i="11"/>
  <c r="E184" i="11"/>
  <c r="Z184" i="11"/>
  <c r="A185" i="11"/>
  <c r="AX185" i="11" s="1"/>
  <c r="P184" i="11"/>
  <c r="AS184" i="11"/>
  <c r="AT184" i="11"/>
  <c r="AA184" i="11"/>
  <c r="N184" i="11"/>
  <c r="D184" i="11"/>
  <c r="AI184" i="11"/>
  <c r="I184" i="11"/>
  <c r="AB184" i="11"/>
  <c r="O184" i="11"/>
  <c r="T184" i="11"/>
  <c r="A161" i="11"/>
  <c r="A101" i="11"/>
  <c r="AX101" i="11" s="1"/>
  <c r="AW100" i="11"/>
  <c r="AD100" i="11"/>
  <c r="AH100" i="11"/>
  <c r="AL100" i="11"/>
  <c r="M100" i="11"/>
  <c r="AP100" i="11"/>
  <c r="N100" i="11"/>
  <c r="AA100" i="11"/>
  <c r="AI100" i="11"/>
  <c r="D100" i="11"/>
  <c r="AM100" i="11"/>
  <c r="AR100" i="11"/>
  <c r="J100" i="11"/>
  <c r="AQ100" i="11"/>
  <c r="AU100" i="11"/>
  <c r="W100" i="11"/>
  <c r="AF100" i="11"/>
  <c r="AV100" i="11"/>
  <c r="AE100" i="11"/>
  <c r="AY100" i="11"/>
  <c r="Q100" i="11"/>
  <c r="S100" i="11"/>
  <c r="AT100" i="11"/>
  <c r="AG100" i="11"/>
  <c r="AK100" i="11"/>
  <c r="AO100" i="11"/>
  <c r="P100" i="11"/>
  <c r="L100" i="11"/>
  <c r="AS100" i="11"/>
  <c r="G100" i="11"/>
  <c r="K100" i="11"/>
  <c r="Z100" i="11"/>
  <c r="AC100" i="11"/>
  <c r="U100" i="11"/>
  <c r="T100" i="11"/>
  <c r="V100" i="11"/>
  <c r="Y100" i="11"/>
  <c r="AJ100" i="11"/>
  <c r="I100" i="11"/>
  <c r="AB100" i="11"/>
  <c r="H100" i="11"/>
  <c r="R100" i="11"/>
  <c r="AN100" i="11"/>
  <c r="O100" i="11"/>
  <c r="E100" i="11"/>
  <c r="X100" i="11"/>
  <c r="F100" i="11"/>
  <c r="C100" i="11"/>
  <c r="A125" i="11"/>
  <c r="AX125" i="11" s="1"/>
  <c r="AW124" i="11"/>
  <c r="AP124" i="11"/>
  <c r="AT124" i="11"/>
  <c r="AD124" i="11"/>
  <c r="W124" i="11"/>
  <c r="S124" i="11"/>
  <c r="AM124" i="11"/>
  <c r="D124" i="11"/>
  <c r="AU124" i="11"/>
  <c r="AL124" i="11"/>
  <c r="AA124" i="11"/>
  <c r="AR124" i="11"/>
  <c r="N124" i="11"/>
  <c r="Q124" i="11"/>
  <c r="M124" i="11"/>
  <c r="AF124" i="11"/>
  <c r="AH124" i="11"/>
  <c r="AY124" i="11"/>
  <c r="AV124" i="11"/>
  <c r="AI124" i="11"/>
  <c r="AQ124" i="11"/>
  <c r="AE124" i="11"/>
  <c r="P124" i="11"/>
  <c r="AN124" i="11"/>
  <c r="AG124" i="11"/>
  <c r="AS124" i="11"/>
  <c r="AJ124" i="11"/>
  <c r="G124" i="11"/>
  <c r="AO124" i="11"/>
  <c r="AK124" i="11"/>
  <c r="L124" i="11"/>
  <c r="AB124" i="11"/>
  <c r="E124" i="11"/>
  <c r="U124" i="11"/>
  <c r="J124" i="11"/>
  <c r="O124" i="11"/>
  <c r="Z124" i="11"/>
  <c r="H124" i="11"/>
  <c r="K124" i="11"/>
  <c r="AC124" i="11"/>
  <c r="I124" i="11"/>
  <c r="R124" i="11"/>
  <c r="V124" i="11"/>
  <c r="T124" i="11"/>
  <c r="Y124" i="11"/>
  <c r="F124" i="11"/>
  <c r="X124" i="11"/>
  <c r="C124" i="11"/>
  <c r="A173" i="11"/>
  <c r="AW172" i="11"/>
  <c r="AV172" i="11"/>
  <c r="X172" i="11"/>
  <c r="AH172" i="11"/>
  <c r="T172" i="11"/>
  <c r="K172" i="11"/>
  <c r="AF172" i="11"/>
  <c r="Q172" i="11"/>
  <c r="AL172" i="11"/>
  <c r="AM172" i="11"/>
  <c r="AC172" i="11"/>
  <c r="AR172" i="11"/>
  <c r="H172" i="11"/>
  <c r="V172" i="11"/>
  <c r="S172" i="11"/>
  <c r="AA172" i="11"/>
  <c r="P172" i="11"/>
  <c r="Y172" i="11"/>
  <c r="D172" i="11"/>
  <c r="E172" i="11"/>
  <c r="I172" i="11"/>
  <c r="N172" i="11"/>
  <c r="AJ172" i="11"/>
  <c r="AK172" i="11"/>
  <c r="O172" i="11"/>
  <c r="M172" i="11"/>
  <c r="G172" i="11"/>
  <c r="AO172" i="11"/>
  <c r="AS172" i="11"/>
  <c r="AI172" i="11"/>
  <c r="AE172" i="11"/>
  <c r="AQ172" i="11"/>
  <c r="AU172" i="11"/>
  <c r="C172" i="11"/>
  <c r="AN172" i="11"/>
  <c r="L172" i="11"/>
  <c r="AY172" i="11"/>
  <c r="R172" i="11"/>
  <c r="AG172" i="11"/>
  <c r="AT172" i="11"/>
  <c r="J172" i="11"/>
  <c r="F172" i="11"/>
  <c r="U172" i="11"/>
  <c r="AD172" i="11"/>
  <c r="AP172" i="11"/>
  <c r="AB172" i="11"/>
  <c r="Z172" i="11"/>
  <c r="W172" i="11"/>
  <c r="Q4" i="13"/>
  <c r="V3" i="13"/>
  <c r="V4" i="13" s="1"/>
  <c r="K6" i="13" s="1"/>
  <c r="B44" i="8"/>
  <c r="B45" i="8" s="1"/>
  <c r="U57" i="1"/>
  <c r="D27" i="7"/>
  <c r="C27" i="7" s="1"/>
  <c r="C26" i="7"/>
  <c r="A126" i="11" l="1"/>
  <c r="AX126" i="11" s="1"/>
  <c r="AW125" i="11"/>
  <c r="AV125" i="11"/>
  <c r="L125" i="11"/>
  <c r="S125" i="11"/>
  <c r="X125" i="11"/>
  <c r="AN125" i="11"/>
  <c r="AY125" i="11"/>
  <c r="AP125" i="11"/>
  <c r="J125" i="11"/>
  <c r="AB125" i="11"/>
  <c r="W125" i="11"/>
  <c r="AQ125" i="11"/>
  <c r="P125" i="11"/>
  <c r="AT125" i="11"/>
  <c r="H125" i="11"/>
  <c r="Z125" i="11"/>
  <c r="I125" i="11"/>
  <c r="AO125" i="11"/>
  <c r="C125" i="11"/>
  <c r="AF125" i="11"/>
  <c r="R125" i="11"/>
  <c r="E125" i="11"/>
  <c r="N125" i="11"/>
  <c r="AJ125" i="11"/>
  <c r="AC125" i="11"/>
  <c r="D125" i="11"/>
  <c r="AG125" i="11"/>
  <c r="Q125" i="11"/>
  <c r="T125" i="11"/>
  <c r="O125" i="11"/>
  <c r="AR125" i="11"/>
  <c r="AM125" i="11"/>
  <c r="AI125" i="11"/>
  <c r="AU125" i="11"/>
  <c r="AS125" i="11"/>
  <c r="G125" i="11"/>
  <c r="AD125" i="11"/>
  <c r="M125" i="11"/>
  <c r="V125" i="11"/>
  <c r="K125" i="11"/>
  <c r="U125" i="11"/>
  <c r="AK125" i="11"/>
  <c r="AA125" i="11"/>
  <c r="Y125" i="11"/>
  <c r="AH125" i="11"/>
  <c r="AL125" i="11"/>
  <c r="F125" i="11"/>
  <c r="AE125" i="11"/>
  <c r="A162" i="11"/>
  <c r="AX162" i="11" s="1"/>
  <c r="A78" i="11"/>
  <c r="A79" i="11" s="1"/>
  <c r="AW77" i="11"/>
  <c r="AV77" i="11"/>
  <c r="U77" i="11"/>
  <c r="AR77" i="11"/>
  <c r="AH77" i="11"/>
  <c r="AY77" i="11"/>
  <c r="E77" i="11"/>
  <c r="AA77" i="11"/>
  <c r="AP77" i="11"/>
  <c r="AM77" i="11"/>
  <c r="AE77" i="11"/>
  <c r="AT77" i="11"/>
  <c r="AS77" i="11"/>
  <c r="C77" i="11"/>
  <c r="AC77" i="11"/>
  <c r="AK77" i="11"/>
  <c r="K77" i="11"/>
  <c r="Z77" i="11"/>
  <c r="W77" i="11"/>
  <c r="AL77" i="11"/>
  <c r="AO77" i="11"/>
  <c r="O77" i="11"/>
  <c r="AD77" i="11"/>
  <c r="AG77" i="11"/>
  <c r="AN77" i="11"/>
  <c r="L77" i="11"/>
  <c r="AF77" i="11"/>
  <c r="T77" i="11"/>
  <c r="F77" i="11"/>
  <c r="P77" i="11"/>
  <c r="S77" i="11"/>
  <c r="D77" i="11"/>
  <c r="AI77" i="11"/>
  <c r="J77" i="11"/>
  <c r="G77" i="11"/>
  <c r="V77" i="11"/>
  <c r="Y77" i="11"/>
  <c r="N77" i="11"/>
  <c r="Q77" i="11"/>
  <c r="X77" i="11"/>
  <c r="AB77" i="11"/>
  <c r="AQ77" i="11"/>
  <c r="I77" i="11"/>
  <c r="AU77" i="11"/>
  <c r="H77" i="11"/>
  <c r="M77" i="11"/>
  <c r="AJ77" i="11"/>
  <c r="R77" i="11"/>
  <c r="A102" i="11"/>
  <c r="AX102" i="11" s="1"/>
  <c r="AW101" i="11"/>
  <c r="AV101" i="11"/>
  <c r="AH101" i="11"/>
  <c r="V101" i="11"/>
  <c r="F101" i="11"/>
  <c r="G101" i="11"/>
  <c r="AY101" i="11"/>
  <c r="D101" i="11"/>
  <c r="H101" i="11"/>
  <c r="T101" i="11"/>
  <c r="N101" i="11"/>
  <c r="AC101" i="11"/>
  <c r="AS101" i="11"/>
  <c r="AB101" i="11"/>
  <c r="AA101" i="11"/>
  <c r="X101" i="11"/>
  <c r="U101" i="11"/>
  <c r="O101" i="11"/>
  <c r="AP101" i="11"/>
  <c r="P101" i="11"/>
  <c r="AL101" i="11"/>
  <c r="J101" i="11"/>
  <c r="AE101" i="11"/>
  <c r="AI101" i="11"/>
  <c r="AO101" i="11"/>
  <c r="Q101" i="11"/>
  <c r="K101" i="11"/>
  <c r="AD101" i="11"/>
  <c r="R101" i="11"/>
  <c r="S101" i="11"/>
  <c r="AN101" i="11"/>
  <c r="L101" i="11"/>
  <c r="AT101" i="11"/>
  <c r="M101" i="11"/>
  <c r="AK101" i="11"/>
  <c r="E101" i="11"/>
  <c r="AM101" i="11"/>
  <c r="AQ101" i="11"/>
  <c r="AR101" i="11"/>
  <c r="AJ101" i="11"/>
  <c r="Y101" i="11"/>
  <c r="I101" i="11"/>
  <c r="AU101" i="11"/>
  <c r="C101" i="11"/>
  <c r="AF101" i="11"/>
  <c r="AG101" i="11"/>
  <c r="Z101" i="11"/>
  <c r="W101" i="11"/>
  <c r="A186" i="11"/>
  <c r="AW185" i="11"/>
  <c r="Q185" i="11"/>
  <c r="AD185" i="11"/>
  <c r="G185" i="11"/>
  <c r="AK185" i="11"/>
  <c r="S185" i="11"/>
  <c r="AA185" i="11"/>
  <c r="AJ185" i="11"/>
  <c r="AC185" i="11"/>
  <c r="V185" i="11"/>
  <c r="X185" i="11"/>
  <c r="AM185" i="11"/>
  <c r="AQ185" i="11"/>
  <c r="C185" i="11"/>
  <c r="AE185" i="11"/>
  <c r="AU185" i="11"/>
  <c r="AF185" i="11"/>
  <c r="AS185" i="11"/>
  <c r="H185" i="11"/>
  <c r="AP185" i="11"/>
  <c r="M185" i="11"/>
  <c r="AG185" i="11"/>
  <c r="AI185" i="11"/>
  <c r="AV185" i="11"/>
  <c r="L185" i="11"/>
  <c r="Z185" i="11"/>
  <c r="E185" i="11"/>
  <c r="P185" i="11"/>
  <c r="R185" i="11"/>
  <c r="AN185" i="11"/>
  <c r="J185" i="11"/>
  <c r="I185" i="11"/>
  <c r="N185" i="11"/>
  <c r="W185" i="11"/>
  <c r="AY185" i="11"/>
  <c r="AL185" i="11"/>
  <c r="AT185" i="11"/>
  <c r="AB185" i="11"/>
  <c r="AR185" i="11"/>
  <c r="D185" i="11"/>
  <c r="F185" i="11"/>
  <c r="K185" i="11"/>
  <c r="U185" i="11"/>
  <c r="O185" i="11"/>
  <c r="AH185" i="11"/>
  <c r="T185" i="11"/>
  <c r="Y185" i="11"/>
  <c r="AO185" i="11"/>
  <c r="AW197" i="11"/>
  <c r="AV197" i="11"/>
  <c r="AN197" i="11"/>
  <c r="AK197" i="11"/>
  <c r="AL197" i="11"/>
  <c r="AM197" i="11"/>
  <c r="Q197" i="11"/>
  <c r="AS197" i="11"/>
  <c r="AI197" i="11"/>
  <c r="K197" i="11"/>
  <c r="V197" i="11"/>
  <c r="J197" i="11"/>
  <c r="F197" i="11"/>
  <c r="C197" i="11"/>
  <c r="L197" i="11"/>
  <c r="AD197" i="11"/>
  <c r="AT197" i="11"/>
  <c r="S197" i="11"/>
  <c r="D197" i="11"/>
  <c r="AH197" i="11"/>
  <c r="AQ197" i="11"/>
  <c r="Z197" i="11"/>
  <c r="T197" i="11"/>
  <c r="AB197" i="11"/>
  <c r="I197" i="11"/>
  <c r="A198" i="11"/>
  <c r="AX198" i="11" s="1"/>
  <c r="P197" i="11"/>
  <c r="AF197" i="11"/>
  <c r="AR197" i="11"/>
  <c r="G197" i="11"/>
  <c r="M197" i="11"/>
  <c r="AP197" i="11"/>
  <c r="AA197" i="11"/>
  <c r="O197" i="11"/>
  <c r="Y197" i="11"/>
  <c r="U197" i="11"/>
  <c r="R197" i="11"/>
  <c r="AJ197" i="11"/>
  <c r="AG197" i="11"/>
  <c r="AY197" i="11"/>
  <c r="AE197" i="11"/>
  <c r="AO197" i="11"/>
  <c r="N197" i="11"/>
  <c r="W197" i="11"/>
  <c r="AU197" i="11"/>
  <c r="AC197" i="11"/>
  <c r="X197" i="11"/>
  <c r="E197" i="11"/>
  <c r="H197" i="11"/>
  <c r="A90" i="11"/>
  <c r="AX90" i="11" s="1"/>
  <c r="AW89" i="11"/>
  <c r="AN89" i="11"/>
  <c r="P89" i="11"/>
  <c r="AJ89" i="11"/>
  <c r="AK89" i="11"/>
  <c r="AO89" i="11"/>
  <c r="AD89" i="11"/>
  <c r="Q89" i="11"/>
  <c r="AF89" i="11"/>
  <c r="AG89" i="11"/>
  <c r="AS89" i="11"/>
  <c r="AY89" i="11"/>
  <c r="AP89" i="11"/>
  <c r="AT89" i="11"/>
  <c r="AR89" i="11"/>
  <c r="AL89" i="11"/>
  <c r="AH89" i="11"/>
  <c r="M89" i="11"/>
  <c r="N89" i="11"/>
  <c r="AI89" i="11"/>
  <c r="D89" i="11"/>
  <c r="S89" i="11"/>
  <c r="AM89" i="11"/>
  <c r="AE89" i="11"/>
  <c r="AU89" i="11"/>
  <c r="W89" i="11"/>
  <c r="AQ89" i="11"/>
  <c r="AV89" i="11"/>
  <c r="L89" i="11"/>
  <c r="K89" i="11"/>
  <c r="G89" i="11"/>
  <c r="AA89" i="11"/>
  <c r="AC89" i="11"/>
  <c r="AB89" i="11"/>
  <c r="Z89" i="11"/>
  <c r="R89" i="11"/>
  <c r="T89" i="11"/>
  <c r="V89" i="11"/>
  <c r="J89" i="11"/>
  <c r="O89" i="11"/>
  <c r="U89" i="11"/>
  <c r="Y89" i="11"/>
  <c r="I89" i="11"/>
  <c r="H89" i="11"/>
  <c r="E89" i="11"/>
  <c r="F89" i="11"/>
  <c r="X89" i="11"/>
  <c r="C89" i="11"/>
  <c r="AW137" i="11"/>
  <c r="AV137" i="11"/>
  <c r="C137" i="11"/>
  <c r="AN137" i="11"/>
  <c r="AR137" i="11"/>
  <c r="H137" i="11"/>
  <c r="AY137" i="11"/>
  <c r="AG137" i="11"/>
  <c r="AB137" i="11"/>
  <c r="AM137" i="11"/>
  <c r="P137" i="11"/>
  <c r="AL137" i="11"/>
  <c r="AK137" i="11"/>
  <c r="N137" i="11"/>
  <c r="L137" i="11"/>
  <c r="AD137" i="11"/>
  <c r="W137" i="11"/>
  <c r="E137" i="11"/>
  <c r="Z137" i="11"/>
  <c r="X137" i="11"/>
  <c r="V137" i="11"/>
  <c r="A138" i="11"/>
  <c r="AX138" i="11" s="1"/>
  <c r="AJ137" i="11"/>
  <c r="AO137" i="11"/>
  <c r="AP137" i="11"/>
  <c r="AQ137" i="11"/>
  <c r="O137" i="11"/>
  <c r="Y137" i="11"/>
  <c r="D137" i="11"/>
  <c r="AE137" i="11"/>
  <c r="AU137" i="11"/>
  <c r="R137" i="11"/>
  <c r="G137" i="11"/>
  <c r="AT137" i="11"/>
  <c r="U137" i="11"/>
  <c r="T137" i="11"/>
  <c r="AF137" i="11"/>
  <c r="S137" i="11"/>
  <c r="AH137" i="11"/>
  <c r="F137" i="11"/>
  <c r="AC137" i="11"/>
  <c r="AS137" i="11"/>
  <c r="Q137" i="11"/>
  <c r="M137" i="11"/>
  <c r="I137" i="11"/>
  <c r="K137" i="11"/>
  <c r="AA137" i="11"/>
  <c r="AI137" i="11"/>
  <c r="J137" i="11"/>
  <c r="AW149" i="11"/>
  <c r="AV149" i="11"/>
  <c r="C149" i="11"/>
  <c r="AJ149" i="11"/>
  <c r="AR149" i="11"/>
  <c r="AT149" i="11"/>
  <c r="W149" i="11"/>
  <c r="J149" i="11"/>
  <c r="AF149" i="11"/>
  <c r="E149" i="11"/>
  <c r="G149" i="11"/>
  <c r="AQ149" i="11"/>
  <c r="AH149" i="11"/>
  <c r="Q149" i="11"/>
  <c r="V149" i="11"/>
  <c r="T149" i="11"/>
  <c r="A150" i="11"/>
  <c r="AX150" i="11" s="1"/>
  <c r="AG149" i="11"/>
  <c r="AY149" i="11"/>
  <c r="AI149" i="11"/>
  <c r="AL149" i="11"/>
  <c r="L149" i="11"/>
  <c r="N149" i="11"/>
  <c r="AM149" i="11"/>
  <c r="X149" i="11"/>
  <c r="R149" i="11"/>
  <c r="F149" i="11"/>
  <c r="Y149" i="11"/>
  <c r="AN149" i="11"/>
  <c r="AO149" i="11"/>
  <c r="AD149" i="11"/>
  <c r="AU149" i="11"/>
  <c r="AP149" i="11"/>
  <c r="AK149" i="11"/>
  <c r="S149" i="11"/>
  <c r="AB149" i="11"/>
  <c r="K149" i="11"/>
  <c r="AA149" i="11"/>
  <c r="H149" i="11"/>
  <c r="U149" i="11"/>
  <c r="M149" i="11"/>
  <c r="P149" i="11"/>
  <c r="AS149" i="11"/>
  <c r="I149" i="11"/>
  <c r="AC149" i="11"/>
  <c r="Z149" i="11"/>
  <c r="D149" i="11"/>
  <c r="AE149" i="11"/>
  <c r="O149" i="11"/>
  <c r="A174" i="11"/>
  <c r="A114" i="11"/>
  <c r="AX114" i="11" s="1"/>
  <c r="AW113" i="11"/>
  <c r="D113" i="11"/>
  <c r="W113" i="11"/>
  <c r="AA113" i="11"/>
  <c r="AM113" i="11"/>
  <c r="AU113" i="11"/>
  <c r="AI113" i="11"/>
  <c r="AV113" i="11"/>
  <c r="AQ113" i="11"/>
  <c r="AD113" i="11"/>
  <c r="S113" i="11"/>
  <c r="AR113" i="11"/>
  <c r="AP113" i="11"/>
  <c r="N113" i="11"/>
  <c r="AF113" i="11"/>
  <c r="Q113" i="11"/>
  <c r="M113" i="11"/>
  <c r="AO113" i="11"/>
  <c r="AT113" i="11"/>
  <c r="AE113" i="11"/>
  <c r="AH113" i="11"/>
  <c r="AL113" i="11"/>
  <c r="AS113" i="11"/>
  <c r="AJ113" i="11"/>
  <c r="P113" i="11"/>
  <c r="AG113" i="11"/>
  <c r="AY113" i="11"/>
  <c r="L113" i="11"/>
  <c r="AK113" i="11"/>
  <c r="J113" i="11"/>
  <c r="O113" i="11"/>
  <c r="I113" i="11"/>
  <c r="V113" i="11"/>
  <c r="E113" i="11"/>
  <c r="T113" i="11"/>
  <c r="AN113" i="11"/>
  <c r="K113" i="11"/>
  <c r="AC113" i="11"/>
  <c r="R113" i="11"/>
  <c r="G113" i="11"/>
  <c r="H113" i="11"/>
  <c r="Z113" i="11"/>
  <c r="AB113" i="11"/>
  <c r="U113" i="11"/>
  <c r="X113" i="11"/>
  <c r="F113" i="11"/>
  <c r="Y113" i="11"/>
  <c r="C113" i="11"/>
  <c r="AW150" i="11" l="1"/>
  <c r="AV150" i="11"/>
  <c r="AJ150" i="11"/>
  <c r="AH150" i="11"/>
  <c r="AI150" i="11"/>
  <c r="AK150" i="11"/>
  <c r="W150" i="11"/>
  <c r="M150" i="11"/>
  <c r="AY150" i="11"/>
  <c r="AC150" i="11"/>
  <c r="T150" i="11"/>
  <c r="K150" i="11"/>
  <c r="AA150" i="11"/>
  <c r="X150" i="11"/>
  <c r="AL150" i="11"/>
  <c r="Q150" i="11"/>
  <c r="AB150" i="11"/>
  <c r="V150" i="11"/>
  <c r="AN150" i="11"/>
  <c r="AS150" i="11"/>
  <c r="G150" i="11"/>
  <c r="C150" i="11"/>
  <c r="P150" i="11"/>
  <c r="N150" i="11"/>
  <c r="AQ150" i="11"/>
  <c r="AF150" i="11"/>
  <c r="AP150" i="11"/>
  <c r="AG150" i="11"/>
  <c r="AE150" i="11"/>
  <c r="I150" i="11"/>
  <c r="O150" i="11"/>
  <c r="E150" i="11"/>
  <c r="Y150" i="11"/>
  <c r="A151" i="11"/>
  <c r="AX151" i="11" s="1"/>
  <c r="AD150" i="11"/>
  <c r="L150" i="11"/>
  <c r="AR150" i="11"/>
  <c r="AO150" i="11"/>
  <c r="H150" i="11"/>
  <c r="R150" i="11"/>
  <c r="AU150" i="11"/>
  <c r="D150" i="11"/>
  <c r="Z150" i="11"/>
  <c r="S150" i="11"/>
  <c r="AT150" i="11"/>
  <c r="AM150" i="11"/>
  <c r="F150" i="11"/>
  <c r="U150" i="11"/>
  <c r="J150" i="11"/>
  <c r="AW138" i="11"/>
  <c r="AV138" i="11"/>
  <c r="A139" i="11"/>
  <c r="AX139" i="11" s="1"/>
  <c r="AC138" i="11"/>
  <c r="F138" i="11"/>
  <c r="AI138" i="11"/>
  <c r="AF138" i="11"/>
  <c r="O138" i="11"/>
  <c r="AN138" i="11"/>
  <c r="S138" i="11"/>
  <c r="N138" i="11"/>
  <c r="Q138" i="11"/>
  <c r="AU138" i="11"/>
  <c r="Z138" i="11"/>
  <c r="AK138" i="11"/>
  <c r="C138" i="11"/>
  <c r="D138" i="11"/>
  <c r="AG138" i="11"/>
  <c r="G138" i="11"/>
  <c r="L138" i="11"/>
  <c r="P138" i="11"/>
  <c r="AO138" i="11"/>
  <c r="AL138" i="11"/>
  <c r="AM138" i="11"/>
  <c r="Y138" i="11"/>
  <c r="AY138" i="11"/>
  <c r="AS138" i="11"/>
  <c r="AR138" i="11"/>
  <c r="AQ138" i="11"/>
  <c r="AJ138" i="11"/>
  <c r="H138" i="11"/>
  <c r="T138" i="11"/>
  <c r="U138" i="11"/>
  <c r="AH138" i="11"/>
  <c r="V138" i="11"/>
  <c r="J138" i="11"/>
  <c r="AA138" i="11"/>
  <c r="AT138" i="11"/>
  <c r="AP138" i="11"/>
  <c r="M138" i="11"/>
  <c r="AB138" i="11"/>
  <c r="E138" i="11"/>
  <c r="X138" i="11"/>
  <c r="AD138" i="11"/>
  <c r="R138" i="11"/>
  <c r="K138" i="11"/>
  <c r="I138" i="11"/>
  <c r="AE138" i="11"/>
  <c r="W138" i="11"/>
  <c r="A187" i="11"/>
  <c r="AW162" i="11"/>
  <c r="AV162" i="11"/>
  <c r="G162" i="11"/>
  <c r="AO162" i="11"/>
  <c r="AT162" i="11"/>
  <c r="AE162" i="11"/>
  <c r="AS162" i="11"/>
  <c r="AP162" i="11"/>
  <c r="AM162" i="11"/>
  <c r="AC162" i="11"/>
  <c r="Y162" i="11"/>
  <c r="O162" i="11"/>
  <c r="K162" i="11"/>
  <c r="A163" i="11"/>
  <c r="AX163" i="11" s="1"/>
  <c r="Q162" i="11"/>
  <c r="P162" i="11"/>
  <c r="AR162" i="11"/>
  <c r="R162" i="11"/>
  <c r="X162" i="11"/>
  <c r="U162" i="11"/>
  <c r="AY162" i="11"/>
  <c r="AF162" i="11"/>
  <c r="N162" i="11"/>
  <c r="AU162" i="11"/>
  <c r="H162" i="11"/>
  <c r="AN162" i="11"/>
  <c r="M162" i="11"/>
  <c r="AD162" i="11"/>
  <c r="D162" i="11"/>
  <c r="AG162" i="11"/>
  <c r="L162" i="11"/>
  <c r="W162" i="11"/>
  <c r="AA162" i="11"/>
  <c r="T162" i="11"/>
  <c r="F162" i="11"/>
  <c r="V162" i="11"/>
  <c r="I162" i="11"/>
  <c r="AJ162" i="11"/>
  <c r="AQ162" i="11"/>
  <c r="AL162" i="11"/>
  <c r="S162" i="11"/>
  <c r="AK162" i="11"/>
  <c r="AH162" i="11"/>
  <c r="AI162" i="11"/>
  <c r="Z162" i="11"/>
  <c r="AB162" i="11"/>
  <c r="J162" i="11"/>
  <c r="E162" i="11"/>
  <c r="C162" i="11"/>
  <c r="A115" i="11"/>
  <c r="AX115" i="11" s="1"/>
  <c r="AW114" i="11"/>
  <c r="AV114" i="11"/>
  <c r="H114" i="11"/>
  <c r="M114" i="11"/>
  <c r="AN114" i="11"/>
  <c r="AF114" i="11"/>
  <c r="V114" i="11"/>
  <c r="Z114" i="11"/>
  <c r="AJ114" i="11"/>
  <c r="AC114" i="11"/>
  <c r="AP114" i="11"/>
  <c r="F114" i="11"/>
  <c r="AS114" i="11"/>
  <c r="L114" i="11"/>
  <c r="P114" i="11"/>
  <c r="AD114" i="11"/>
  <c r="R114" i="11"/>
  <c r="E114" i="11"/>
  <c r="S114" i="11"/>
  <c r="W114" i="11"/>
  <c r="D114" i="11"/>
  <c r="AG114" i="11"/>
  <c r="AE114" i="11"/>
  <c r="AM114" i="11"/>
  <c r="O114" i="11"/>
  <c r="AB114" i="11"/>
  <c r="AR114" i="11"/>
  <c r="G114" i="11"/>
  <c r="AT114" i="11"/>
  <c r="N114" i="11"/>
  <c r="X114" i="11"/>
  <c r="K114" i="11"/>
  <c r="U114" i="11"/>
  <c r="AK114" i="11"/>
  <c r="AY114" i="11"/>
  <c r="AH114" i="11"/>
  <c r="I114" i="11"/>
  <c r="AO114" i="11"/>
  <c r="T114" i="11"/>
  <c r="AU114" i="11"/>
  <c r="C114" i="11"/>
  <c r="J114" i="11"/>
  <c r="AQ114" i="11"/>
  <c r="Y114" i="11"/>
  <c r="Q114" i="11"/>
  <c r="AA114" i="11"/>
  <c r="AI114" i="11"/>
  <c r="AL114" i="11"/>
  <c r="A175" i="11"/>
  <c r="AX175" i="11" s="1"/>
  <c r="A103" i="11"/>
  <c r="AX103" i="11" s="1"/>
  <c r="AW102" i="11"/>
  <c r="AO102" i="11"/>
  <c r="AS102" i="11"/>
  <c r="P102" i="11"/>
  <c r="AY102" i="11"/>
  <c r="AK102" i="11"/>
  <c r="AD102" i="11"/>
  <c r="AJ102" i="11"/>
  <c r="AN102" i="11"/>
  <c r="AG102" i="11"/>
  <c r="AT102" i="11"/>
  <c r="AF102" i="11"/>
  <c r="AH102" i="11"/>
  <c r="AP102" i="11"/>
  <c r="D102" i="11"/>
  <c r="AR102" i="11"/>
  <c r="M102" i="11"/>
  <c r="N102" i="11"/>
  <c r="AI102" i="11"/>
  <c r="AM102" i="11"/>
  <c r="Q102" i="11"/>
  <c r="AL102" i="11"/>
  <c r="W102" i="11"/>
  <c r="AQ102" i="11"/>
  <c r="AU102" i="11"/>
  <c r="O102" i="11"/>
  <c r="AV102" i="11"/>
  <c r="S102" i="11"/>
  <c r="L102" i="11"/>
  <c r="AE102" i="11"/>
  <c r="AC102" i="11"/>
  <c r="R102" i="11"/>
  <c r="G102" i="11"/>
  <c r="I102" i="11"/>
  <c r="Y102" i="11"/>
  <c r="F102" i="11"/>
  <c r="U102" i="11"/>
  <c r="K102" i="11"/>
  <c r="AB102" i="11"/>
  <c r="H102" i="11"/>
  <c r="E102" i="11"/>
  <c r="V102" i="11"/>
  <c r="AA102" i="11"/>
  <c r="Z102" i="11"/>
  <c r="J102" i="11"/>
  <c r="T102" i="11"/>
  <c r="X102" i="11"/>
  <c r="C102" i="11"/>
  <c r="A127" i="11"/>
  <c r="AX127" i="11" s="1"/>
  <c r="AW126" i="11"/>
  <c r="AD126" i="11"/>
  <c r="AP126" i="11"/>
  <c r="D126" i="11"/>
  <c r="AE126" i="11"/>
  <c r="AQ126" i="11"/>
  <c r="AA126" i="11"/>
  <c r="AM126" i="11"/>
  <c r="S126" i="11"/>
  <c r="AV126" i="11"/>
  <c r="AI126" i="11"/>
  <c r="N126" i="11"/>
  <c r="W126" i="11"/>
  <c r="Q126" i="11"/>
  <c r="AU126" i="11"/>
  <c r="AH126" i="11"/>
  <c r="M126" i="11"/>
  <c r="H126" i="11"/>
  <c r="AR126" i="11"/>
  <c r="AT126" i="11"/>
  <c r="AF126" i="11"/>
  <c r="AL126" i="11"/>
  <c r="AO126" i="11"/>
  <c r="AY126" i="11"/>
  <c r="AJ126" i="11"/>
  <c r="G126" i="11"/>
  <c r="L126" i="11"/>
  <c r="AK126" i="11"/>
  <c r="AS126" i="11"/>
  <c r="AG126" i="11"/>
  <c r="AN126" i="11"/>
  <c r="P126" i="11"/>
  <c r="K126" i="11"/>
  <c r="AC126" i="11"/>
  <c r="I126" i="11"/>
  <c r="Z126" i="11"/>
  <c r="O126" i="11"/>
  <c r="E126" i="11"/>
  <c r="R126" i="11"/>
  <c r="J126" i="11"/>
  <c r="V126" i="11"/>
  <c r="AB126" i="11"/>
  <c r="T126" i="11"/>
  <c r="U126" i="11"/>
  <c r="X126" i="11"/>
  <c r="Y126" i="11"/>
  <c r="F126" i="11"/>
  <c r="C126" i="11"/>
  <c r="A91" i="11"/>
  <c r="A92" i="11" s="1"/>
  <c r="AW90" i="11"/>
  <c r="O90" i="11"/>
  <c r="I90" i="11"/>
  <c r="X90" i="11"/>
  <c r="AM90" i="11"/>
  <c r="AT90" i="11"/>
  <c r="U90" i="11"/>
  <c r="AJ90" i="11"/>
  <c r="M90" i="11"/>
  <c r="AB90" i="11"/>
  <c r="AQ90" i="11"/>
  <c r="AE90" i="11"/>
  <c r="H90" i="11"/>
  <c r="W90" i="11"/>
  <c r="AD90" i="11"/>
  <c r="E90" i="11"/>
  <c r="T90" i="11"/>
  <c r="AI90" i="11"/>
  <c r="AP90" i="11"/>
  <c r="AG90" i="11"/>
  <c r="AY90" i="11"/>
  <c r="L90" i="11"/>
  <c r="AA90" i="11"/>
  <c r="AH90" i="11"/>
  <c r="F90" i="11"/>
  <c r="AL90" i="11"/>
  <c r="AV90" i="11"/>
  <c r="AU90" i="11"/>
  <c r="V90" i="11"/>
  <c r="AO90" i="11"/>
  <c r="G90" i="11"/>
  <c r="N90" i="11"/>
  <c r="D90" i="11"/>
  <c r="S90" i="11"/>
  <c r="Z90" i="11"/>
  <c r="Q90" i="11"/>
  <c r="AF90" i="11"/>
  <c r="AS90" i="11"/>
  <c r="K90" i="11"/>
  <c r="R90" i="11"/>
  <c r="Y90" i="11"/>
  <c r="AN90" i="11"/>
  <c r="P90" i="11"/>
  <c r="AC90" i="11"/>
  <c r="AR90" i="11"/>
  <c r="AK90" i="11"/>
  <c r="C90" i="11"/>
  <c r="J90" i="11"/>
  <c r="AW198" i="11"/>
  <c r="AV198" i="11"/>
  <c r="A199" i="11"/>
  <c r="Z198" i="11"/>
  <c r="AG198" i="11"/>
  <c r="W198" i="11"/>
  <c r="J198" i="11"/>
  <c r="S198" i="11"/>
  <c r="AO198" i="11"/>
  <c r="T198" i="11"/>
  <c r="G198" i="11"/>
  <c r="AD198" i="11"/>
  <c r="AI198" i="11"/>
  <c r="AE198" i="11"/>
  <c r="AJ198" i="11"/>
  <c r="N198" i="11"/>
  <c r="Y198" i="11"/>
  <c r="AU198" i="11"/>
  <c r="E198" i="11"/>
  <c r="L198" i="11"/>
  <c r="AS198" i="11"/>
  <c r="AA198" i="11"/>
  <c r="I198" i="11"/>
  <c r="R198" i="11"/>
  <c r="AR198" i="11"/>
  <c r="AQ198" i="11"/>
  <c r="U198" i="11"/>
  <c r="F198" i="11"/>
  <c r="Q198" i="11"/>
  <c r="AN198" i="11"/>
  <c r="X198" i="11"/>
  <c r="AY198" i="11"/>
  <c r="D198" i="11"/>
  <c r="AH198" i="11"/>
  <c r="AM198" i="11"/>
  <c r="AT198" i="11"/>
  <c r="P198" i="11"/>
  <c r="C198" i="11"/>
  <c r="AK198" i="11"/>
  <c r="H198" i="11"/>
  <c r="O198" i="11"/>
  <c r="M198" i="11"/>
  <c r="V198" i="11"/>
  <c r="AC198" i="11"/>
  <c r="AL198" i="11"/>
  <c r="AP198" i="11"/>
  <c r="K198" i="11"/>
  <c r="AB198" i="11"/>
  <c r="AF198" i="11"/>
  <c r="A104" i="11" l="1"/>
  <c r="A105" i="11" s="1"/>
  <c r="AW103" i="11"/>
  <c r="AC103" i="11"/>
  <c r="AN103" i="11"/>
  <c r="AO103" i="11"/>
  <c r="C103" i="11"/>
  <c r="N103" i="11"/>
  <c r="E103" i="11"/>
  <c r="P103" i="11"/>
  <c r="AE103" i="11"/>
  <c r="AG103" i="11"/>
  <c r="AR103" i="11"/>
  <c r="F103" i="11"/>
  <c r="AV103" i="11"/>
  <c r="M103" i="11"/>
  <c r="X103" i="11"/>
  <c r="AM103" i="11"/>
  <c r="Y103" i="11"/>
  <c r="AJ103" i="11"/>
  <c r="O103" i="11"/>
  <c r="Q103" i="11"/>
  <c r="AB103" i="11"/>
  <c r="AQ103" i="11"/>
  <c r="Z103" i="11"/>
  <c r="S103" i="11"/>
  <c r="AD103" i="11"/>
  <c r="H103" i="11"/>
  <c r="W103" i="11"/>
  <c r="AH103" i="11"/>
  <c r="I103" i="11"/>
  <c r="T103" i="11"/>
  <c r="AI103" i="11"/>
  <c r="AT103" i="11"/>
  <c r="AK103" i="11"/>
  <c r="AY103" i="11"/>
  <c r="L103" i="11"/>
  <c r="AA103" i="11"/>
  <c r="AL103" i="11"/>
  <c r="J103" i="11"/>
  <c r="AS103" i="11"/>
  <c r="G103" i="11"/>
  <c r="R103" i="11"/>
  <c r="U103" i="11"/>
  <c r="AF103" i="11"/>
  <c r="AU103" i="11"/>
  <c r="K103" i="11"/>
  <c r="V103" i="11"/>
  <c r="AP103" i="11"/>
  <c r="D103" i="11"/>
  <c r="AW151" i="11"/>
  <c r="AV151" i="11"/>
  <c r="AG151" i="11"/>
  <c r="U151" i="11"/>
  <c r="X151" i="11"/>
  <c r="G151" i="11"/>
  <c r="AI151" i="11"/>
  <c r="AS151" i="11"/>
  <c r="AF151" i="11"/>
  <c r="L151" i="11"/>
  <c r="AK151" i="11"/>
  <c r="R151" i="11"/>
  <c r="AT151" i="11"/>
  <c r="AU151" i="11"/>
  <c r="D151" i="11"/>
  <c r="T151" i="11"/>
  <c r="Q151" i="11"/>
  <c r="AO151" i="11"/>
  <c r="C151" i="11"/>
  <c r="I151" i="11"/>
  <c r="N151" i="11"/>
  <c r="AP151" i="11"/>
  <c r="H151" i="11"/>
  <c r="F151" i="11"/>
  <c r="AR151" i="11"/>
  <c r="A152" i="11"/>
  <c r="AX152" i="11" s="1"/>
  <c r="K151" i="11"/>
  <c r="AB151" i="11"/>
  <c r="E151" i="11"/>
  <c r="Z151" i="11"/>
  <c r="AA151" i="11"/>
  <c r="Y151" i="11"/>
  <c r="W151" i="11"/>
  <c r="AM151" i="11"/>
  <c r="V151" i="11"/>
  <c r="P151" i="11"/>
  <c r="M151" i="11"/>
  <c r="AN151" i="11"/>
  <c r="O151" i="11"/>
  <c r="AQ151" i="11"/>
  <c r="S151" i="11"/>
  <c r="AE151" i="11"/>
  <c r="AJ151" i="11"/>
  <c r="AY151" i="11"/>
  <c r="AL151" i="11"/>
  <c r="AC151" i="11"/>
  <c r="J151" i="11"/>
  <c r="AD151" i="11"/>
  <c r="AH151" i="11"/>
  <c r="AW139" i="11"/>
  <c r="AV139" i="11"/>
  <c r="AJ139" i="11"/>
  <c r="P139" i="11"/>
  <c r="AE139" i="11"/>
  <c r="AL139" i="11"/>
  <c r="AA139" i="11"/>
  <c r="Q139" i="11"/>
  <c r="AI139" i="11"/>
  <c r="AQ139" i="11"/>
  <c r="AB139" i="11"/>
  <c r="I139" i="11"/>
  <c r="O139" i="11"/>
  <c r="V139" i="11"/>
  <c r="AN139" i="11"/>
  <c r="AY139" i="11"/>
  <c r="AK139" i="11"/>
  <c r="AP139" i="11"/>
  <c r="AF139" i="11"/>
  <c r="AD139" i="11"/>
  <c r="AM139" i="11"/>
  <c r="K139" i="11"/>
  <c r="Z139" i="11"/>
  <c r="H139" i="11"/>
  <c r="U139" i="11"/>
  <c r="C139" i="11"/>
  <c r="G139" i="11"/>
  <c r="AR139" i="11"/>
  <c r="AS139" i="11"/>
  <c r="N139" i="11"/>
  <c r="AG139" i="11"/>
  <c r="AT139" i="11"/>
  <c r="W139" i="11"/>
  <c r="R139" i="11"/>
  <c r="T139" i="11"/>
  <c r="X139" i="11"/>
  <c r="E139" i="11"/>
  <c r="A140" i="11"/>
  <c r="AX140" i="11" s="1"/>
  <c r="L139" i="11"/>
  <c r="D139" i="11"/>
  <c r="AH139" i="11"/>
  <c r="S139" i="11"/>
  <c r="AO139" i="11"/>
  <c r="M139" i="11"/>
  <c r="AU139" i="11"/>
  <c r="J139" i="11"/>
  <c r="AC139" i="11"/>
  <c r="F139" i="11"/>
  <c r="Y139" i="11"/>
  <c r="A200" i="11"/>
  <c r="AW175" i="11"/>
  <c r="AV175" i="11"/>
  <c r="G175" i="11"/>
  <c r="M175" i="11"/>
  <c r="Q175" i="11"/>
  <c r="AM175" i="11"/>
  <c r="AH175" i="11"/>
  <c r="AK175" i="11"/>
  <c r="AQ175" i="11"/>
  <c r="U175" i="11"/>
  <c r="AC175" i="11"/>
  <c r="J175" i="11"/>
  <c r="H175" i="11"/>
  <c r="A176" i="11"/>
  <c r="AX176" i="11" s="1"/>
  <c r="L175" i="11"/>
  <c r="AA175" i="11"/>
  <c r="AF175" i="11"/>
  <c r="S175" i="11"/>
  <c r="AL175" i="11"/>
  <c r="AY175" i="11"/>
  <c r="AU175" i="11"/>
  <c r="F175" i="11"/>
  <c r="R175" i="11"/>
  <c r="AB175" i="11"/>
  <c r="Y175" i="11"/>
  <c r="AJ175" i="11"/>
  <c r="AG175" i="11"/>
  <c r="P175" i="11"/>
  <c r="AR175" i="11"/>
  <c r="AS175" i="11"/>
  <c r="AP175" i="11"/>
  <c r="N175" i="11"/>
  <c r="AI175" i="11"/>
  <c r="K175" i="11"/>
  <c r="E175" i="11"/>
  <c r="I175" i="11"/>
  <c r="V175" i="11"/>
  <c r="AN175" i="11"/>
  <c r="D175" i="11"/>
  <c r="AO175" i="11"/>
  <c r="AE175" i="11"/>
  <c r="AD175" i="11"/>
  <c r="AT175" i="11"/>
  <c r="W175" i="11"/>
  <c r="X175" i="11"/>
  <c r="O175" i="11"/>
  <c r="T175" i="11"/>
  <c r="Z175" i="11"/>
  <c r="C175" i="11"/>
  <c r="A188" i="11"/>
  <c r="AX188" i="11" s="1"/>
  <c r="A128" i="11"/>
  <c r="AX128" i="11" s="1"/>
  <c r="AW127" i="11"/>
  <c r="AV127" i="11"/>
  <c r="K127" i="11"/>
  <c r="AC127" i="11"/>
  <c r="AP127" i="11"/>
  <c r="G127" i="11"/>
  <c r="U127" i="11"/>
  <c r="AY127" i="11"/>
  <c r="J127" i="11"/>
  <c r="AF127" i="11"/>
  <c r="AJ127" i="11"/>
  <c r="AS127" i="11"/>
  <c r="AT127" i="11"/>
  <c r="AB127" i="11"/>
  <c r="X127" i="11"/>
  <c r="AN127" i="11"/>
  <c r="L127" i="11"/>
  <c r="O127" i="11"/>
  <c r="AR127" i="11"/>
  <c r="AH127" i="11"/>
  <c r="S127" i="11"/>
  <c r="Z127" i="11"/>
  <c r="P127" i="11"/>
  <c r="AK127" i="11"/>
  <c r="V127" i="11"/>
  <c r="AL127" i="11"/>
  <c r="D127" i="11"/>
  <c r="H127" i="11"/>
  <c r="M127" i="11"/>
  <c r="Y127" i="11"/>
  <c r="AG127" i="11"/>
  <c r="I127" i="11"/>
  <c r="N127" i="11"/>
  <c r="F127" i="11"/>
  <c r="AD127" i="11"/>
  <c r="AU127" i="11"/>
  <c r="Q127" i="11"/>
  <c r="AA127" i="11"/>
  <c r="C127" i="11"/>
  <c r="AI127" i="11"/>
  <c r="AQ127" i="11"/>
  <c r="E127" i="11"/>
  <c r="W127" i="11"/>
  <c r="AE127" i="11"/>
  <c r="AM127" i="11"/>
  <c r="AO127" i="11"/>
  <c r="T127" i="11"/>
  <c r="R127" i="11"/>
  <c r="A116" i="11"/>
  <c r="AX116" i="11" s="1"/>
  <c r="AW115" i="11"/>
  <c r="AR115" i="11"/>
  <c r="N115" i="11"/>
  <c r="W115" i="11"/>
  <c r="AQ115" i="11"/>
  <c r="AU115" i="11"/>
  <c r="AV115" i="11"/>
  <c r="S115" i="11"/>
  <c r="D115" i="11"/>
  <c r="AI115" i="11"/>
  <c r="AE115" i="11"/>
  <c r="AP115" i="11"/>
  <c r="AY115" i="11"/>
  <c r="M115" i="11"/>
  <c r="P115" i="11"/>
  <c r="AM115" i="11"/>
  <c r="AH115" i="11"/>
  <c r="Q115" i="11"/>
  <c r="AS115" i="11"/>
  <c r="AG115" i="11"/>
  <c r="AL115" i="11"/>
  <c r="AD115" i="11"/>
  <c r="AO115" i="11"/>
  <c r="AF115" i="11"/>
  <c r="AK115" i="11"/>
  <c r="L115" i="11"/>
  <c r="AT115" i="11"/>
  <c r="AC115" i="11"/>
  <c r="J115" i="11"/>
  <c r="G115" i="11"/>
  <c r="AJ115" i="11"/>
  <c r="Z115" i="11"/>
  <c r="O115" i="11"/>
  <c r="I115" i="11"/>
  <c r="V115" i="11"/>
  <c r="R115" i="11"/>
  <c r="T115" i="11"/>
  <c r="Y115" i="11"/>
  <c r="U115" i="11"/>
  <c r="K115" i="11"/>
  <c r="AB115" i="11"/>
  <c r="E115" i="11"/>
  <c r="AN115" i="11"/>
  <c r="AA115" i="11"/>
  <c r="H115" i="11"/>
  <c r="F115" i="11"/>
  <c r="X115" i="11"/>
  <c r="C115" i="11"/>
  <c r="AW163" i="11"/>
  <c r="AV163" i="11"/>
  <c r="A164" i="11"/>
  <c r="AX164" i="11" s="1"/>
  <c r="L163" i="11"/>
  <c r="AF163" i="11"/>
  <c r="AD163" i="11"/>
  <c r="AA163" i="11"/>
  <c r="AH163" i="11"/>
  <c r="AY163" i="11"/>
  <c r="AE163" i="11"/>
  <c r="V163" i="11"/>
  <c r="U163" i="11"/>
  <c r="T163" i="11"/>
  <c r="O163" i="11"/>
  <c r="AN163" i="11"/>
  <c r="AG163" i="11"/>
  <c r="S163" i="11"/>
  <c r="D163" i="11"/>
  <c r="AU163" i="11"/>
  <c r="AT163" i="11"/>
  <c r="AL163" i="11"/>
  <c r="AI163" i="11"/>
  <c r="X163" i="11"/>
  <c r="H163" i="11"/>
  <c r="E163" i="11"/>
  <c r="R163" i="11"/>
  <c r="P163" i="11"/>
  <c r="AK163" i="11"/>
  <c r="AM163" i="11"/>
  <c r="Z163" i="11"/>
  <c r="AO163" i="11"/>
  <c r="AR163" i="11"/>
  <c r="AP163" i="11"/>
  <c r="AQ163" i="11"/>
  <c r="F163" i="11"/>
  <c r="AB163" i="11"/>
  <c r="AC163" i="11"/>
  <c r="C163" i="11"/>
  <c r="AJ163" i="11"/>
  <c r="AS163" i="11"/>
  <c r="G163" i="11"/>
  <c r="W163" i="11"/>
  <c r="Q163" i="11"/>
  <c r="M163" i="11"/>
  <c r="N163" i="11"/>
  <c r="K163" i="11"/>
  <c r="Y163" i="11"/>
  <c r="I163" i="11"/>
  <c r="J163" i="11"/>
  <c r="AW164" i="11" l="1"/>
  <c r="AV164" i="11"/>
  <c r="A165" i="11"/>
  <c r="AX165" i="11" s="1"/>
  <c r="M164" i="11"/>
  <c r="S164" i="11"/>
  <c r="N164" i="11"/>
  <c r="AD164" i="11"/>
  <c r="AC164" i="11"/>
  <c r="D164" i="11"/>
  <c r="W164" i="11"/>
  <c r="K164" i="11"/>
  <c r="AF164" i="11"/>
  <c r="AN164" i="11"/>
  <c r="AH164" i="11"/>
  <c r="G164" i="11"/>
  <c r="AL164" i="11"/>
  <c r="P164" i="11"/>
  <c r="F164" i="11"/>
  <c r="T164" i="11"/>
  <c r="O164" i="11"/>
  <c r="V164" i="11"/>
  <c r="AU164" i="11"/>
  <c r="AY164" i="11"/>
  <c r="U164" i="11"/>
  <c r="L164" i="11"/>
  <c r="R164" i="11"/>
  <c r="AO164" i="11"/>
  <c r="I164" i="11"/>
  <c r="C164" i="11"/>
  <c r="Y164" i="11"/>
  <c r="Q164" i="11"/>
  <c r="AP164" i="11"/>
  <c r="AI164" i="11"/>
  <c r="AM164" i="11"/>
  <c r="Z164" i="11"/>
  <c r="AK164" i="11"/>
  <c r="AS164" i="11"/>
  <c r="AQ164" i="11"/>
  <c r="H164" i="11"/>
  <c r="AA164" i="11"/>
  <c r="AB164" i="11"/>
  <c r="AG164" i="11"/>
  <c r="E164" i="11"/>
  <c r="J164" i="11"/>
  <c r="AE164" i="11"/>
  <c r="X164" i="11"/>
  <c r="AT164" i="11"/>
  <c r="AJ164" i="11"/>
  <c r="AR164" i="11"/>
  <c r="A201" i="11"/>
  <c r="AX201" i="11" s="1"/>
  <c r="A141" i="11"/>
  <c r="AX141" i="11" s="1"/>
  <c r="AW140" i="11"/>
  <c r="AV140" i="11"/>
  <c r="AS140" i="11"/>
  <c r="AT140" i="11"/>
  <c r="F140" i="11"/>
  <c r="AJ140" i="11"/>
  <c r="O140" i="11"/>
  <c r="AD140" i="11"/>
  <c r="N140" i="11"/>
  <c r="AH140" i="11"/>
  <c r="E140" i="11"/>
  <c r="S140" i="11"/>
  <c r="R140" i="11"/>
  <c r="X140" i="11"/>
  <c r="G140" i="11"/>
  <c r="L140" i="11"/>
  <c r="Q140" i="11"/>
  <c r="AB140" i="11"/>
  <c r="AK140" i="11"/>
  <c r="M140" i="11"/>
  <c r="K140" i="11"/>
  <c r="AN140" i="11"/>
  <c r="AY140" i="11"/>
  <c r="AF140" i="11"/>
  <c r="W140" i="11"/>
  <c r="AA140" i="11"/>
  <c r="AC140" i="11"/>
  <c r="V140" i="11"/>
  <c r="U140" i="11"/>
  <c r="J140" i="11"/>
  <c r="T140" i="11"/>
  <c r="AL140" i="11"/>
  <c r="P140" i="11"/>
  <c r="Y140" i="11"/>
  <c r="AO140" i="11"/>
  <c r="I140" i="11"/>
  <c r="AQ140" i="11"/>
  <c r="AE140" i="11"/>
  <c r="AG140" i="11"/>
  <c r="AR140" i="11"/>
  <c r="C140" i="11"/>
  <c r="AP140" i="11"/>
  <c r="H140" i="11"/>
  <c r="AI140" i="11"/>
  <c r="AM140" i="11"/>
  <c r="AU140" i="11"/>
  <c r="Z140" i="11"/>
  <c r="D140" i="11"/>
  <c r="AW188" i="11"/>
  <c r="AV188" i="11"/>
  <c r="AJ188" i="11"/>
  <c r="P188" i="11"/>
  <c r="Q188" i="11"/>
  <c r="S188" i="11"/>
  <c r="AQ188" i="11"/>
  <c r="M188" i="11"/>
  <c r="AR188" i="11"/>
  <c r="E188" i="11"/>
  <c r="K188" i="11"/>
  <c r="X188" i="11"/>
  <c r="Y188" i="11"/>
  <c r="F188" i="11"/>
  <c r="G188" i="11"/>
  <c r="AK188" i="11"/>
  <c r="AD188" i="11"/>
  <c r="AE188" i="11"/>
  <c r="N188" i="11"/>
  <c r="AG188" i="11"/>
  <c r="D188" i="11"/>
  <c r="AB188" i="11"/>
  <c r="AA188" i="11"/>
  <c r="J188" i="11"/>
  <c r="R188" i="11"/>
  <c r="C188" i="11"/>
  <c r="AN188" i="11"/>
  <c r="AO188" i="11"/>
  <c r="AL188" i="11"/>
  <c r="AI188" i="11"/>
  <c r="AH188" i="11"/>
  <c r="AY188" i="11"/>
  <c r="W188" i="11"/>
  <c r="O188" i="11"/>
  <c r="AC188" i="11"/>
  <c r="I188" i="11"/>
  <c r="V188" i="11"/>
  <c r="A189" i="11"/>
  <c r="AX189" i="11" s="1"/>
  <c r="L188" i="11"/>
  <c r="AS188" i="11"/>
  <c r="AT188" i="11"/>
  <c r="AM188" i="11"/>
  <c r="AP188" i="11"/>
  <c r="AF188" i="11"/>
  <c r="AU188" i="11"/>
  <c r="H188" i="11"/>
  <c r="Z188" i="11"/>
  <c r="T188" i="11"/>
  <c r="U188" i="11"/>
  <c r="AW176" i="11"/>
  <c r="AV176" i="11"/>
  <c r="AJ176" i="11"/>
  <c r="AA176" i="11"/>
  <c r="Q176" i="11"/>
  <c r="AF176" i="11"/>
  <c r="AG176" i="11"/>
  <c r="AS176" i="11"/>
  <c r="AI176" i="11"/>
  <c r="U176" i="11"/>
  <c r="F176" i="11"/>
  <c r="Y176" i="11"/>
  <c r="AC176" i="11"/>
  <c r="A177" i="11"/>
  <c r="AX177" i="11" s="1"/>
  <c r="G176" i="11"/>
  <c r="AU176" i="11"/>
  <c r="AD176" i="11"/>
  <c r="D176" i="11"/>
  <c r="AL176" i="11"/>
  <c r="AR176" i="11"/>
  <c r="AQ176" i="11"/>
  <c r="H176" i="11"/>
  <c r="X176" i="11"/>
  <c r="E176" i="11"/>
  <c r="J176" i="11"/>
  <c r="AN176" i="11"/>
  <c r="AY176" i="11"/>
  <c r="L176" i="11"/>
  <c r="AH176" i="11"/>
  <c r="M176" i="11"/>
  <c r="AT176" i="11"/>
  <c r="N176" i="11"/>
  <c r="AE176" i="11"/>
  <c r="I176" i="11"/>
  <c r="Z176" i="11"/>
  <c r="V176" i="11"/>
  <c r="AB176" i="11"/>
  <c r="P176" i="11"/>
  <c r="S176" i="11"/>
  <c r="AO176" i="11"/>
  <c r="AP176" i="11"/>
  <c r="W176" i="11"/>
  <c r="AK176" i="11"/>
  <c r="AM176" i="11"/>
  <c r="O176" i="11"/>
  <c r="R176" i="11"/>
  <c r="T176" i="11"/>
  <c r="K176" i="11"/>
  <c r="C176" i="11"/>
  <c r="A117" i="11"/>
  <c r="A118" i="11" s="1"/>
  <c r="AW116" i="11"/>
  <c r="N116" i="11"/>
  <c r="AD116" i="11"/>
  <c r="G116" i="11"/>
  <c r="V116" i="11"/>
  <c r="D116" i="11"/>
  <c r="S116" i="11"/>
  <c r="AH116" i="11"/>
  <c r="Y116" i="11"/>
  <c r="AF116" i="11"/>
  <c r="AU116" i="11"/>
  <c r="K116" i="11"/>
  <c r="Z116" i="11"/>
  <c r="AV116" i="11"/>
  <c r="AG116" i="11"/>
  <c r="AN116" i="11"/>
  <c r="F116" i="11"/>
  <c r="AS116" i="11"/>
  <c r="C116" i="11"/>
  <c r="R116" i="11"/>
  <c r="I116" i="11"/>
  <c r="P116" i="11"/>
  <c r="AE116" i="11"/>
  <c r="AK116" i="11"/>
  <c r="AR116" i="11"/>
  <c r="J116" i="11"/>
  <c r="T116" i="11"/>
  <c r="AP116" i="11"/>
  <c r="Q116" i="11"/>
  <c r="X116" i="11"/>
  <c r="AM116" i="11"/>
  <c r="AC116" i="11"/>
  <c r="AJ116" i="11"/>
  <c r="O116" i="11"/>
  <c r="U116" i="11"/>
  <c r="AB116" i="11"/>
  <c r="AQ116" i="11"/>
  <c r="H116" i="11"/>
  <c r="W116" i="11"/>
  <c r="AL116" i="11"/>
  <c r="AO116" i="11"/>
  <c r="AY116" i="11"/>
  <c r="E116" i="11"/>
  <c r="L116" i="11"/>
  <c r="AA116" i="11"/>
  <c r="AT116" i="11"/>
  <c r="M116" i="11"/>
  <c r="AI116" i="11"/>
  <c r="AW152" i="11"/>
  <c r="AV152" i="11"/>
  <c r="AN152" i="11"/>
  <c r="AY152" i="11"/>
  <c r="L152" i="11"/>
  <c r="S152" i="11"/>
  <c r="N152" i="11"/>
  <c r="AH152" i="11"/>
  <c r="AI152" i="11"/>
  <c r="AA152" i="11"/>
  <c r="E152" i="11"/>
  <c r="V152" i="11"/>
  <c r="T152" i="11"/>
  <c r="F152" i="11"/>
  <c r="G152" i="11"/>
  <c r="AL152" i="11"/>
  <c r="AK152" i="11"/>
  <c r="AM152" i="11"/>
  <c r="P152" i="11"/>
  <c r="AT152" i="11"/>
  <c r="AQ152" i="11"/>
  <c r="J152" i="11"/>
  <c r="Y152" i="11"/>
  <c r="R152" i="11"/>
  <c r="AC152" i="11"/>
  <c r="C152" i="11"/>
  <c r="AJ152" i="11"/>
  <c r="AF152" i="11"/>
  <c r="AS152" i="11"/>
  <c r="AD152" i="11"/>
  <c r="AO152" i="11"/>
  <c r="AR152" i="11"/>
  <c r="AU152" i="11"/>
  <c r="Z152" i="11"/>
  <c r="H152" i="11"/>
  <c r="K152" i="11"/>
  <c r="AB152" i="11"/>
  <c r="A153" i="11"/>
  <c r="AX153" i="11" s="1"/>
  <c r="AG152" i="11"/>
  <c r="AE152" i="11"/>
  <c r="AP152" i="11"/>
  <c r="D152" i="11"/>
  <c r="Q152" i="11"/>
  <c r="M152" i="11"/>
  <c r="W152" i="11"/>
  <c r="O152" i="11"/>
  <c r="X152" i="11"/>
  <c r="I152" i="11"/>
  <c r="U152" i="11"/>
  <c r="A129" i="11"/>
  <c r="AX129" i="11" s="1"/>
  <c r="AW128" i="11"/>
  <c r="N128" i="11"/>
  <c r="AQ128" i="11"/>
  <c r="AI128" i="11"/>
  <c r="AU128" i="11"/>
  <c r="AT128" i="11"/>
  <c r="AR128" i="11"/>
  <c r="AL128" i="11"/>
  <c r="AO128" i="11"/>
  <c r="AY128" i="11"/>
  <c r="AG128" i="11"/>
  <c r="AN128" i="11"/>
  <c r="AV128" i="11"/>
  <c r="AM128" i="11"/>
  <c r="AP128" i="11"/>
  <c r="W128" i="11"/>
  <c r="S128" i="11"/>
  <c r="M128" i="11"/>
  <c r="AJ128" i="11"/>
  <c r="P128" i="11"/>
  <c r="AK128" i="11"/>
  <c r="Q128" i="11"/>
  <c r="AD128" i="11"/>
  <c r="AF128" i="11"/>
  <c r="AS128" i="11"/>
  <c r="L128" i="11"/>
  <c r="AE128" i="11"/>
  <c r="D128" i="11"/>
  <c r="AH128" i="11"/>
  <c r="G128" i="11"/>
  <c r="I128" i="11"/>
  <c r="Z128" i="11"/>
  <c r="E128" i="11"/>
  <c r="AA128" i="11"/>
  <c r="U128" i="11"/>
  <c r="O128" i="11"/>
  <c r="H128" i="11"/>
  <c r="K128" i="11"/>
  <c r="AC128" i="11"/>
  <c r="J128" i="11"/>
  <c r="AB128" i="11"/>
  <c r="V128" i="11"/>
  <c r="T128" i="11"/>
  <c r="Y128" i="11"/>
  <c r="R128" i="11"/>
  <c r="X128" i="11"/>
  <c r="F128" i="11"/>
  <c r="C128" i="11"/>
  <c r="AW141" i="11" l="1"/>
  <c r="AV141" i="11"/>
  <c r="L141" i="11"/>
  <c r="Q141" i="11"/>
  <c r="AE141" i="11"/>
  <c r="AP141" i="11"/>
  <c r="AH141" i="11"/>
  <c r="AL141" i="11"/>
  <c r="AA141" i="11"/>
  <c r="AC141" i="11"/>
  <c r="R141" i="11"/>
  <c r="Y141" i="11"/>
  <c r="E141" i="11"/>
  <c r="C141" i="11"/>
  <c r="AN141" i="11"/>
  <c r="AT141" i="11"/>
  <c r="AM141" i="11"/>
  <c r="W141" i="11"/>
  <c r="AR141" i="11"/>
  <c r="AF141" i="11"/>
  <c r="AQ141" i="11"/>
  <c r="O141" i="11"/>
  <c r="K141" i="11"/>
  <c r="V141" i="11"/>
  <c r="T141" i="11"/>
  <c r="A142" i="11"/>
  <c r="AX142" i="11" s="1"/>
  <c r="AG141" i="11"/>
  <c r="N141" i="11"/>
  <c r="P141" i="11"/>
  <c r="AO141" i="11"/>
  <c r="G141" i="11"/>
  <c r="D141" i="11"/>
  <c r="AU141" i="11"/>
  <c r="X141" i="11"/>
  <c r="AB141" i="11"/>
  <c r="F141" i="11"/>
  <c r="I141" i="11"/>
  <c r="AJ141" i="11"/>
  <c r="AK141" i="11"/>
  <c r="S141" i="11"/>
  <c r="AS141" i="11"/>
  <c r="AD141" i="11"/>
  <c r="AY141" i="11"/>
  <c r="M141" i="11"/>
  <c r="AI141" i="11"/>
  <c r="U141" i="11"/>
  <c r="Z141" i="11"/>
  <c r="J141" i="11"/>
  <c r="H141" i="11"/>
  <c r="AW177" i="11"/>
  <c r="AV177" i="11"/>
  <c r="AM177" i="11"/>
  <c r="G177" i="11"/>
  <c r="W177" i="11"/>
  <c r="AD177" i="11"/>
  <c r="C177" i="11"/>
  <c r="U177" i="11"/>
  <c r="AT177" i="11"/>
  <c r="AR177" i="11"/>
  <c r="AJ177" i="11"/>
  <c r="AG177" i="11"/>
  <c r="Z177" i="11"/>
  <c r="AF177" i="11"/>
  <c r="Q177" i="11"/>
  <c r="T177" i="11"/>
  <c r="AN177" i="11"/>
  <c r="D177" i="11"/>
  <c r="AC177" i="11"/>
  <c r="Y177" i="11"/>
  <c r="I177" i="11"/>
  <c r="L177" i="11"/>
  <c r="AU177" i="11"/>
  <c r="AO177" i="11"/>
  <c r="V177" i="11"/>
  <c r="S177" i="11"/>
  <c r="AB177" i="11"/>
  <c r="AH177" i="11"/>
  <c r="AS177" i="11"/>
  <c r="AE177" i="11"/>
  <c r="H177" i="11"/>
  <c r="AK177" i="11"/>
  <c r="AQ177" i="11"/>
  <c r="K177" i="11"/>
  <c r="AI177" i="11"/>
  <c r="AY177" i="11"/>
  <c r="X177" i="11"/>
  <c r="E177" i="11"/>
  <c r="AA177" i="11"/>
  <c r="AL177" i="11"/>
  <c r="N177" i="11"/>
  <c r="M177" i="11"/>
  <c r="AP177" i="11"/>
  <c r="A178" i="11"/>
  <c r="AX178" i="11" s="1"/>
  <c r="R177" i="11"/>
  <c r="O177" i="11"/>
  <c r="F177" i="11"/>
  <c r="J177" i="11"/>
  <c r="P177" i="11"/>
  <c r="AW165" i="11"/>
  <c r="AV165" i="11"/>
  <c r="G165" i="11"/>
  <c r="AR165" i="11"/>
  <c r="AQ165" i="11"/>
  <c r="M165" i="11"/>
  <c r="AH165" i="11"/>
  <c r="AG165" i="11"/>
  <c r="AT165" i="11"/>
  <c r="I165" i="11"/>
  <c r="AB165" i="11"/>
  <c r="AA165" i="11"/>
  <c r="Y165" i="11"/>
  <c r="C165" i="11"/>
  <c r="L165" i="11"/>
  <c r="N165" i="11"/>
  <c r="AO165" i="11"/>
  <c r="AM165" i="11"/>
  <c r="AP165" i="11"/>
  <c r="AK165" i="11"/>
  <c r="W165" i="11"/>
  <c r="R165" i="11"/>
  <c r="J165" i="11"/>
  <c r="Z165" i="11"/>
  <c r="O165" i="11"/>
  <c r="A166" i="11"/>
  <c r="AX166" i="11" s="1"/>
  <c r="AJ165" i="11"/>
  <c r="AE165" i="11"/>
  <c r="AY165" i="11"/>
  <c r="S165" i="11"/>
  <c r="AF165" i="11"/>
  <c r="AS165" i="11"/>
  <c r="AU165" i="11"/>
  <c r="F165" i="11"/>
  <c r="H165" i="11"/>
  <c r="V165" i="11"/>
  <c r="E165" i="11"/>
  <c r="P165" i="11"/>
  <c r="Q165" i="11"/>
  <c r="D165" i="11"/>
  <c r="AC165" i="11"/>
  <c r="U165" i="11"/>
  <c r="X165" i="11"/>
  <c r="AN165" i="11"/>
  <c r="AI165" i="11"/>
  <c r="AD165" i="11"/>
  <c r="AL165" i="11"/>
  <c r="K165" i="11"/>
  <c r="T165" i="11"/>
  <c r="A130" i="11"/>
  <c r="A131" i="11" s="1"/>
  <c r="AW129" i="11"/>
  <c r="F129" i="11"/>
  <c r="D129" i="11"/>
  <c r="K129" i="11"/>
  <c r="R129" i="11"/>
  <c r="Y129" i="11"/>
  <c r="AF129" i="11"/>
  <c r="AM129" i="11"/>
  <c r="AT129" i="11"/>
  <c r="C129" i="11"/>
  <c r="J129" i="11"/>
  <c r="AV129" i="11"/>
  <c r="AG129" i="11"/>
  <c r="AN129" i="11"/>
  <c r="AU129" i="11"/>
  <c r="AS129" i="11"/>
  <c r="I129" i="11"/>
  <c r="P129" i="11"/>
  <c r="W129" i="11"/>
  <c r="AD129" i="11"/>
  <c r="AK129" i="11"/>
  <c r="AR129" i="11"/>
  <c r="Q129" i="11"/>
  <c r="X129" i="11"/>
  <c r="AE129" i="11"/>
  <c r="AL129" i="11"/>
  <c r="AC129" i="11"/>
  <c r="AJ129" i="11"/>
  <c r="AQ129" i="11"/>
  <c r="G129" i="11"/>
  <c r="N129" i="11"/>
  <c r="U129" i="11"/>
  <c r="AB129" i="11"/>
  <c r="AI129" i="11"/>
  <c r="AP129" i="11"/>
  <c r="H129" i="11"/>
  <c r="O129" i="11"/>
  <c r="V129" i="11"/>
  <c r="AO129" i="11"/>
  <c r="AY129" i="11"/>
  <c r="E129" i="11"/>
  <c r="L129" i="11"/>
  <c r="S129" i="11"/>
  <c r="Z129" i="11"/>
  <c r="M129" i="11"/>
  <c r="T129" i="11"/>
  <c r="AA129" i="11"/>
  <c r="AH129" i="11"/>
  <c r="A154" i="11"/>
  <c r="AX154" i="11" s="1"/>
  <c r="AW153" i="11"/>
  <c r="AV153" i="11"/>
  <c r="AK153" i="11"/>
  <c r="D153" i="11"/>
  <c r="R153" i="11"/>
  <c r="X153" i="11"/>
  <c r="AR153" i="11"/>
  <c r="Z153" i="11"/>
  <c r="AE153" i="11"/>
  <c r="U153" i="11"/>
  <c r="AY153" i="11"/>
  <c r="AB153" i="11"/>
  <c r="M153" i="11"/>
  <c r="AD153" i="11"/>
  <c r="P153" i="11"/>
  <c r="AC153" i="11"/>
  <c r="O153" i="11"/>
  <c r="V153" i="11"/>
  <c r="K153" i="11"/>
  <c r="AT153" i="11"/>
  <c r="H153" i="11"/>
  <c r="N153" i="11"/>
  <c r="AN153" i="11"/>
  <c r="G153" i="11"/>
  <c r="L153" i="11"/>
  <c r="Y153" i="11"/>
  <c r="AG153" i="11"/>
  <c r="AO153" i="11"/>
  <c r="AL153" i="11"/>
  <c r="I153" i="11"/>
  <c r="AH153" i="11"/>
  <c r="E153" i="11"/>
  <c r="AM153" i="11"/>
  <c r="C153" i="11"/>
  <c r="AS153" i="11"/>
  <c r="J153" i="11"/>
  <c r="AJ153" i="11"/>
  <c r="W153" i="11"/>
  <c r="F153" i="11"/>
  <c r="AP153" i="11"/>
  <c r="T153" i="11"/>
  <c r="Q153" i="11"/>
  <c r="S153" i="11"/>
  <c r="AU153" i="11"/>
  <c r="AI153" i="11"/>
  <c r="AQ153" i="11"/>
  <c r="AF153" i="11"/>
  <c r="AA153" i="11"/>
  <c r="AW189" i="11"/>
  <c r="AV189" i="11"/>
  <c r="AJ189" i="11"/>
  <c r="M189" i="11"/>
  <c r="AM189" i="11"/>
  <c r="AD189" i="11"/>
  <c r="AS189" i="11"/>
  <c r="I189" i="11"/>
  <c r="N189" i="11"/>
  <c r="AA189" i="11"/>
  <c r="AB189" i="11"/>
  <c r="T189" i="11"/>
  <c r="H189" i="11"/>
  <c r="A190" i="11"/>
  <c r="AX190" i="11" s="1"/>
  <c r="Q189" i="11"/>
  <c r="S189" i="11"/>
  <c r="AQ189" i="11"/>
  <c r="AF189" i="11"/>
  <c r="AY189" i="11"/>
  <c r="L189" i="11"/>
  <c r="AU189" i="11"/>
  <c r="AC189" i="11"/>
  <c r="Z189" i="11"/>
  <c r="K189" i="11"/>
  <c r="E189" i="11"/>
  <c r="AN189" i="11"/>
  <c r="AR189" i="11"/>
  <c r="AE189" i="11"/>
  <c r="AG189" i="11"/>
  <c r="P189" i="11"/>
  <c r="AL189" i="11"/>
  <c r="AH189" i="11"/>
  <c r="W189" i="11"/>
  <c r="O189" i="11"/>
  <c r="V189" i="11"/>
  <c r="J189" i="11"/>
  <c r="U189" i="11"/>
  <c r="G189" i="11"/>
  <c r="AI189" i="11"/>
  <c r="AT189" i="11"/>
  <c r="R189" i="11"/>
  <c r="Y189" i="11"/>
  <c r="AO189" i="11"/>
  <c r="F189" i="11"/>
  <c r="C189" i="11"/>
  <c r="D189" i="11"/>
  <c r="AK189" i="11"/>
  <c r="AP189" i="11"/>
  <c r="X189" i="11"/>
  <c r="AW201" i="11"/>
  <c r="AV201" i="11"/>
  <c r="G201" i="11"/>
  <c r="AS201" i="11"/>
  <c r="AM201" i="11"/>
  <c r="AP201" i="11"/>
  <c r="AA201" i="11"/>
  <c r="AY201" i="11"/>
  <c r="AD201" i="11"/>
  <c r="W201" i="11"/>
  <c r="H201" i="11"/>
  <c r="Y201" i="11"/>
  <c r="F201" i="11"/>
  <c r="E201" i="11"/>
  <c r="AJ201" i="11"/>
  <c r="AL201" i="11"/>
  <c r="AU201" i="11"/>
  <c r="D201" i="11"/>
  <c r="AQ201" i="11"/>
  <c r="AH201" i="11"/>
  <c r="AT201" i="11"/>
  <c r="R201" i="11"/>
  <c r="J201" i="11"/>
  <c r="U201" i="11"/>
  <c r="X201" i="11"/>
  <c r="C201" i="11"/>
  <c r="AN201" i="11"/>
  <c r="N201" i="11"/>
  <c r="AO201" i="11"/>
  <c r="M201" i="11"/>
  <c r="L201" i="11"/>
  <c r="AR201" i="11"/>
  <c r="AF201" i="11"/>
  <c r="AC201" i="11"/>
  <c r="I201" i="11"/>
  <c r="K201" i="11"/>
  <c r="O201" i="11"/>
  <c r="A202" i="11"/>
  <c r="AX202" i="11" s="1"/>
  <c r="P201" i="11"/>
  <c r="AE201" i="11"/>
  <c r="Q201" i="11"/>
  <c r="S201" i="11"/>
  <c r="AG201" i="11"/>
  <c r="AK201" i="11"/>
  <c r="AI201" i="11"/>
  <c r="Z201" i="11"/>
  <c r="T201" i="11"/>
  <c r="AB201" i="11"/>
  <c r="V201" i="11"/>
  <c r="AW190" i="11" l="1"/>
  <c r="AV190" i="11"/>
  <c r="X190" i="11"/>
  <c r="AO190" i="11"/>
  <c r="Q190" i="11"/>
  <c r="AU190" i="11"/>
  <c r="AB190" i="11"/>
  <c r="AT190" i="11"/>
  <c r="S190" i="11"/>
  <c r="H190" i="11"/>
  <c r="N190" i="11"/>
  <c r="O190" i="11"/>
  <c r="K190" i="11"/>
  <c r="AM190" i="11"/>
  <c r="U190" i="11"/>
  <c r="AD190" i="11"/>
  <c r="V190" i="11"/>
  <c r="I190" i="11"/>
  <c r="L190" i="11"/>
  <c r="J190" i="11"/>
  <c r="AQ190" i="11"/>
  <c r="AR190" i="11"/>
  <c r="AA190" i="11"/>
  <c r="T190" i="11"/>
  <c r="P190" i="11"/>
  <c r="C190" i="11"/>
  <c r="Y190" i="11"/>
  <c r="Z190" i="11"/>
  <c r="G190" i="11"/>
  <c r="AY190" i="11"/>
  <c r="AC190" i="11"/>
  <c r="AF190" i="11"/>
  <c r="W190" i="11"/>
  <c r="R190" i="11"/>
  <c r="AE190" i="11"/>
  <c r="AK190" i="11"/>
  <c r="D190" i="11"/>
  <c r="A191" i="11"/>
  <c r="AX191" i="11" s="1"/>
  <c r="AG190" i="11"/>
  <c r="AS190" i="11"/>
  <c r="M190" i="11"/>
  <c r="AH190" i="11"/>
  <c r="AL190" i="11"/>
  <c r="AJ190" i="11"/>
  <c r="F190" i="11"/>
  <c r="AP190" i="11"/>
  <c r="AN190" i="11"/>
  <c r="E190" i="11"/>
  <c r="AI190" i="11"/>
  <c r="A143" i="11"/>
  <c r="A144" i="11" s="1"/>
  <c r="AW142" i="11"/>
  <c r="AT142" i="11"/>
  <c r="E142" i="11"/>
  <c r="AN142" i="11"/>
  <c r="K142" i="11"/>
  <c r="W142" i="11"/>
  <c r="J142" i="11"/>
  <c r="AG142" i="11"/>
  <c r="AL142" i="11"/>
  <c r="AF142" i="11"/>
  <c r="I142" i="11"/>
  <c r="AR142" i="11"/>
  <c r="AA142" i="11"/>
  <c r="AM142" i="11"/>
  <c r="AD142" i="11"/>
  <c r="X142" i="11"/>
  <c r="AE142" i="11"/>
  <c r="Q142" i="11"/>
  <c r="AJ142" i="11"/>
  <c r="G142" i="11"/>
  <c r="AI142" i="11"/>
  <c r="V142" i="11"/>
  <c r="AS142" i="11"/>
  <c r="P142" i="11"/>
  <c r="AH142" i="11"/>
  <c r="AB142" i="11"/>
  <c r="C142" i="11"/>
  <c r="AU142" i="11"/>
  <c r="N142" i="11"/>
  <c r="AK142" i="11"/>
  <c r="H142" i="11"/>
  <c r="AP142" i="11"/>
  <c r="T142" i="11"/>
  <c r="O142" i="11"/>
  <c r="F142" i="11"/>
  <c r="AC142" i="11"/>
  <c r="AQ142" i="11"/>
  <c r="R142" i="11"/>
  <c r="AO142" i="11"/>
  <c r="L142" i="11"/>
  <c r="U142" i="11"/>
  <c r="M142" i="11"/>
  <c r="AY142" i="11"/>
  <c r="S142" i="11"/>
  <c r="Y142" i="11"/>
  <c r="AV142" i="11"/>
  <c r="Z142" i="11"/>
  <c r="D142" i="11"/>
  <c r="AW202" i="11"/>
  <c r="AV202" i="11"/>
  <c r="A203" i="11"/>
  <c r="AX203" i="11" s="1"/>
  <c r="G202" i="11"/>
  <c r="AU202" i="11"/>
  <c r="AD202" i="11"/>
  <c r="AM202" i="11"/>
  <c r="AY202" i="11"/>
  <c r="AT202" i="11"/>
  <c r="W202" i="11"/>
  <c r="U202" i="11"/>
  <c r="Z202" i="11"/>
  <c r="O202" i="11"/>
  <c r="F202" i="11"/>
  <c r="AJ202" i="11"/>
  <c r="AP202" i="11"/>
  <c r="AK202" i="11"/>
  <c r="AR202" i="11"/>
  <c r="S202" i="11"/>
  <c r="AL202" i="11"/>
  <c r="AF202" i="11"/>
  <c r="AI202" i="11"/>
  <c r="V202" i="11"/>
  <c r="J202" i="11"/>
  <c r="R202" i="11"/>
  <c r="X202" i="11"/>
  <c r="AN202" i="11"/>
  <c r="AS202" i="11"/>
  <c r="P202" i="11"/>
  <c r="D202" i="11"/>
  <c r="H202" i="11"/>
  <c r="E202" i="11"/>
  <c r="Q202" i="11"/>
  <c r="AO202" i="11"/>
  <c r="M202" i="11"/>
  <c r="I202" i="11"/>
  <c r="Y202" i="11"/>
  <c r="AA202" i="11"/>
  <c r="N202" i="11"/>
  <c r="L202" i="11"/>
  <c r="AC202" i="11"/>
  <c r="K202" i="11"/>
  <c r="C202" i="11"/>
  <c r="AG202" i="11"/>
  <c r="AQ202" i="11"/>
  <c r="AE202" i="11"/>
  <c r="AH202" i="11"/>
  <c r="T202" i="11"/>
  <c r="AB202" i="11"/>
  <c r="AW154" i="11"/>
  <c r="AV154" i="11"/>
  <c r="A155" i="11"/>
  <c r="AX155" i="11" s="1"/>
  <c r="P154" i="11"/>
  <c r="AS154" i="11"/>
  <c r="AH154" i="11"/>
  <c r="S154" i="11"/>
  <c r="AY154" i="11"/>
  <c r="M154" i="11"/>
  <c r="W154" i="11"/>
  <c r="H154" i="11"/>
  <c r="T154" i="11"/>
  <c r="V154" i="11"/>
  <c r="E154" i="11"/>
  <c r="AJ154" i="11"/>
  <c r="AG154" i="11"/>
  <c r="AR154" i="11"/>
  <c r="AP154" i="11"/>
  <c r="G154" i="11"/>
  <c r="Q154" i="11"/>
  <c r="AD154" i="11"/>
  <c r="AI154" i="11"/>
  <c r="Y154" i="11"/>
  <c r="X154" i="11"/>
  <c r="R154" i="11"/>
  <c r="F154" i="11"/>
  <c r="AN154" i="11"/>
  <c r="K154" i="11"/>
  <c r="N154" i="11"/>
  <c r="AE154" i="11"/>
  <c r="AC154" i="11"/>
  <c r="AF154" i="11"/>
  <c r="AL154" i="11"/>
  <c r="AU154" i="11"/>
  <c r="AA154" i="11"/>
  <c r="U154" i="11"/>
  <c r="I154" i="11"/>
  <c r="C154" i="11"/>
  <c r="L154" i="11"/>
  <c r="AM154" i="11"/>
  <c r="AO154" i="11"/>
  <c r="J154" i="11"/>
  <c r="AB154" i="11"/>
  <c r="AQ154" i="11"/>
  <c r="D154" i="11"/>
  <c r="Z154" i="11"/>
  <c r="AK154" i="11"/>
  <c r="AT154" i="11"/>
  <c r="O154" i="11"/>
  <c r="AW178" i="11"/>
  <c r="AV178" i="11"/>
  <c r="AO178" i="11"/>
  <c r="M178" i="11"/>
  <c r="G178" i="11"/>
  <c r="AE178" i="11"/>
  <c r="AS178" i="11"/>
  <c r="AT178" i="11"/>
  <c r="AA178" i="11"/>
  <c r="V178" i="11"/>
  <c r="O178" i="11"/>
  <c r="U178" i="11"/>
  <c r="H178" i="11"/>
  <c r="A179" i="11"/>
  <c r="AX179" i="11" s="1"/>
  <c r="Q178" i="11"/>
  <c r="N178" i="11"/>
  <c r="P178" i="11"/>
  <c r="AI178" i="11"/>
  <c r="AY178" i="11"/>
  <c r="AF178" i="11"/>
  <c r="AQ178" i="11"/>
  <c r="Y178" i="11"/>
  <c r="I178" i="11"/>
  <c r="AC178" i="11"/>
  <c r="K178" i="11"/>
  <c r="AJ178" i="11"/>
  <c r="AH178" i="11"/>
  <c r="W178" i="11"/>
  <c r="AG178" i="11"/>
  <c r="L178" i="11"/>
  <c r="AD178" i="11"/>
  <c r="D178" i="11"/>
  <c r="AM178" i="11"/>
  <c r="X178" i="11"/>
  <c r="T178" i="11"/>
  <c r="AB178" i="11"/>
  <c r="Z178" i="11"/>
  <c r="AN178" i="11"/>
  <c r="AP178" i="11"/>
  <c r="AU178" i="11"/>
  <c r="AR178" i="11"/>
  <c r="AK178" i="11"/>
  <c r="AL178" i="11"/>
  <c r="S178" i="11"/>
  <c r="E178" i="11"/>
  <c r="F178" i="11"/>
  <c r="R178" i="11"/>
  <c r="J178" i="11"/>
  <c r="C178" i="11"/>
  <c r="AW166" i="11"/>
  <c r="AV166" i="11"/>
  <c r="A167" i="11"/>
  <c r="AX167" i="11" s="1"/>
  <c r="AT166" i="11"/>
  <c r="AR166" i="11"/>
  <c r="Y166" i="11"/>
  <c r="AY166" i="11"/>
  <c r="P166" i="11"/>
  <c r="AB166" i="11"/>
  <c r="J166" i="11"/>
  <c r="AU166" i="11"/>
  <c r="AJ166" i="11"/>
  <c r="AD166" i="11"/>
  <c r="S166" i="11"/>
  <c r="AC166" i="11"/>
  <c r="M166" i="11"/>
  <c r="Z166" i="11"/>
  <c r="D166" i="11"/>
  <c r="AF166" i="11"/>
  <c r="U166" i="11"/>
  <c r="X166" i="11"/>
  <c r="R166" i="11"/>
  <c r="AS166" i="11"/>
  <c r="AH166" i="11"/>
  <c r="H166" i="11"/>
  <c r="W166" i="11"/>
  <c r="AG166" i="11"/>
  <c r="N166" i="11"/>
  <c r="AQ166" i="11"/>
  <c r="V166" i="11"/>
  <c r="E166" i="11"/>
  <c r="AK166" i="11"/>
  <c r="AN166" i="11"/>
  <c r="AA166" i="11"/>
  <c r="O166" i="11"/>
  <c r="AP166" i="11"/>
  <c r="L166" i="11"/>
  <c r="AE166" i="11"/>
  <c r="AO166" i="11"/>
  <c r="K166" i="11"/>
  <c r="C166" i="11"/>
  <c r="F166" i="11"/>
  <c r="AI166" i="11"/>
  <c r="Q166" i="11"/>
  <c r="AL166" i="11"/>
  <c r="AM166" i="11"/>
  <c r="I166" i="11"/>
  <c r="G166" i="11"/>
  <c r="T166" i="11"/>
  <c r="AW179" i="11" l="1"/>
  <c r="AV179" i="11"/>
  <c r="P179" i="11"/>
  <c r="O179" i="11"/>
  <c r="C179" i="11"/>
  <c r="AB179" i="11"/>
  <c r="G179" i="11"/>
  <c r="T179" i="11"/>
  <c r="AK179" i="11"/>
  <c r="AI179" i="11"/>
  <c r="AS179" i="11"/>
  <c r="AC179" i="11"/>
  <c r="AF179" i="11"/>
  <c r="AU179" i="11"/>
  <c r="AH179" i="11"/>
  <c r="AL179" i="11"/>
  <c r="AY179" i="11"/>
  <c r="Z179" i="11"/>
  <c r="L179" i="11"/>
  <c r="U179" i="11"/>
  <c r="D179" i="11"/>
  <c r="AG179" i="11"/>
  <c r="Q179" i="11"/>
  <c r="AT179" i="11"/>
  <c r="AR179" i="11"/>
  <c r="A180" i="11"/>
  <c r="AX180" i="11" s="1"/>
  <c r="H179" i="11"/>
  <c r="E179" i="11"/>
  <c r="Y179" i="11"/>
  <c r="AN179" i="11"/>
  <c r="AE179" i="11"/>
  <c r="R179" i="11"/>
  <c r="I179" i="11"/>
  <c r="J179" i="11"/>
  <c r="AM179" i="11"/>
  <c r="AJ179" i="11"/>
  <c r="X179" i="11"/>
  <c r="K179" i="11"/>
  <c r="AP179" i="11"/>
  <c r="AA179" i="11"/>
  <c r="N179" i="11"/>
  <c r="V179" i="11"/>
  <c r="M179" i="11"/>
  <c r="W179" i="11"/>
  <c r="AD179" i="11"/>
  <c r="AO179" i="11"/>
  <c r="S179" i="11"/>
  <c r="F179" i="11"/>
  <c r="AQ179" i="11"/>
  <c r="A156" i="11"/>
  <c r="A157" i="11" s="1"/>
  <c r="AW155" i="11"/>
  <c r="Y155" i="11"/>
  <c r="G155" i="11"/>
  <c r="AI155" i="11"/>
  <c r="AD155" i="11"/>
  <c r="D155" i="11"/>
  <c r="O155" i="11"/>
  <c r="AA155" i="11"/>
  <c r="Q155" i="11"/>
  <c r="AY155" i="11"/>
  <c r="F155" i="11"/>
  <c r="AC155" i="11"/>
  <c r="W155" i="11"/>
  <c r="I155" i="11"/>
  <c r="AN155" i="11"/>
  <c r="N155" i="11"/>
  <c r="AK155" i="11"/>
  <c r="S155" i="11"/>
  <c r="AP155" i="11"/>
  <c r="AF155" i="11"/>
  <c r="M155" i="11"/>
  <c r="AR155" i="11"/>
  <c r="AV155" i="11"/>
  <c r="AH155" i="11"/>
  <c r="X155" i="11"/>
  <c r="U155" i="11"/>
  <c r="AJ155" i="11"/>
  <c r="Z155" i="11"/>
  <c r="P155" i="11"/>
  <c r="K155" i="11"/>
  <c r="AM155" i="11"/>
  <c r="AL155" i="11"/>
  <c r="AB155" i="11"/>
  <c r="R155" i="11"/>
  <c r="AO155" i="11"/>
  <c r="H155" i="11"/>
  <c r="AE155" i="11"/>
  <c r="AQ155" i="11"/>
  <c r="J155" i="11"/>
  <c r="AG155" i="11"/>
  <c r="C155" i="11"/>
  <c r="V155" i="11"/>
  <c r="AS155" i="11"/>
  <c r="L155" i="11"/>
  <c r="AU155" i="11"/>
  <c r="AT155" i="11"/>
  <c r="E155" i="11"/>
  <c r="T155" i="11"/>
  <c r="AW191" i="11"/>
  <c r="AV191" i="11"/>
  <c r="AN191" i="11"/>
  <c r="L191" i="11"/>
  <c r="AH191" i="11"/>
  <c r="AL191" i="11"/>
  <c r="AU191" i="11"/>
  <c r="M191" i="11"/>
  <c r="S191" i="11"/>
  <c r="AC191" i="11"/>
  <c r="R191" i="11"/>
  <c r="J191" i="11"/>
  <c r="H191" i="11"/>
  <c r="X191" i="11"/>
  <c r="AJ191" i="11"/>
  <c r="AG191" i="11"/>
  <c r="AR191" i="11"/>
  <c r="AP191" i="11"/>
  <c r="AK191" i="11"/>
  <c r="Q191" i="11"/>
  <c r="AE191" i="11"/>
  <c r="AB191" i="11"/>
  <c r="T191" i="11"/>
  <c r="E191" i="11"/>
  <c r="Y191" i="11"/>
  <c r="C191" i="11"/>
  <c r="G191" i="11"/>
  <c r="W191" i="11"/>
  <c r="AT191" i="11"/>
  <c r="AM191" i="11"/>
  <c r="U191" i="11"/>
  <c r="V191" i="11"/>
  <c r="AS191" i="11"/>
  <c r="AI191" i="11"/>
  <c r="D191" i="11"/>
  <c r="Z191" i="11"/>
  <c r="F191" i="11"/>
  <c r="AO191" i="11"/>
  <c r="N191" i="11"/>
  <c r="AD191" i="11"/>
  <c r="O191" i="11"/>
  <c r="AA191" i="11"/>
  <c r="A192" i="11"/>
  <c r="AX192" i="11" s="1"/>
  <c r="P191" i="11"/>
  <c r="AY191" i="11"/>
  <c r="AF191" i="11"/>
  <c r="AQ191" i="11"/>
  <c r="K191" i="11"/>
  <c r="I191" i="11"/>
  <c r="AW203" i="11"/>
  <c r="AV203" i="11"/>
  <c r="I203" i="11"/>
  <c r="AF203" i="11"/>
  <c r="AM203" i="11"/>
  <c r="H203" i="11"/>
  <c r="K203" i="11"/>
  <c r="AG203" i="11"/>
  <c r="F203" i="11"/>
  <c r="AH203" i="11"/>
  <c r="P203" i="11"/>
  <c r="AB203" i="11"/>
  <c r="M203" i="11"/>
  <c r="AI203" i="11"/>
  <c r="AP203" i="11"/>
  <c r="T203" i="11"/>
  <c r="Z203" i="11"/>
  <c r="AK203" i="11"/>
  <c r="AQ203" i="11"/>
  <c r="AU203" i="11"/>
  <c r="AT203" i="11"/>
  <c r="AC203" i="11"/>
  <c r="J203" i="11"/>
  <c r="W203" i="11"/>
  <c r="Q203" i="11"/>
  <c r="S203" i="11"/>
  <c r="X203" i="11"/>
  <c r="C203" i="11"/>
  <c r="A204" i="11"/>
  <c r="AX204" i="11" s="1"/>
  <c r="AY203" i="11"/>
  <c r="AL203" i="11"/>
  <c r="Y203" i="11"/>
  <c r="L203" i="11"/>
  <c r="O203" i="11"/>
  <c r="AO203" i="11"/>
  <c r="AJ203" i="11"/>
  <c r="D203" i="11"/>
  <c r="R203" i="11"/>
  <c r="G203" i="11"/>
  <c r="AA203" i="11"/>
  <c r="AE203" i="11"/>
  <c r="N203" i="11"/>
  <c r="V203" i="11"/>
  <c r="E203" i="11"/>
  <c r="U203" i="11"/>
  <c r="AR203" i="11"/>
  <c r="AN203" i="11"/>
  <c r="AD203" i="11"/>
  <c r="AS203" i="11"/>
  <c r="AW167" i="11"/>
  <c r="AV167" i="11"/>
  <c r="AN167" i="11"/>
  <c r="AL167" i="11"/>
  <c r="M167" i="11"/>
  <c r="AH167" i="11"/>
  <c r="AU167" i="11"/>
  <c r="AS167" i="11"/>
  <c r="AD167" i="11"/>
  <c r="K167" i="11"/>
  <c r="Z167" i="11"/>
  <c r="U167" i="11"/>
  <c r="AC167" i="11"/>
  <c r="A168" i="11"/>
  <c r="AX168" i="11" s="1"/>
  <c r="L167" i="11"/>
  <c r="AT167" i="11"/>
  <c r="AI167" i="11"/>
  <c r="AP167" i="11"/>
  <c r="S167" i="11"/>
  <c r="AR167" i="11"/>
  <c r="AA167" i="11"/>
  <c r="I167" i="11"/>
  <c r="Y167" i="11"/>
  <c r="J167" i="11"/>
  <c r="R167" i="11"/>
  <c r="AJ167" i="11"/>
  <c r="AF167" i="11"/>
  <c r="N167" i="11"/>
  <c r="G167" i="11"/>
  <c r="E167" i="11"/>
  <c r="O167" i="11"/>
  <c r="AO167" i="11"/>
  <c r="AM167" i="11"/>
  <c r="AG167" i="11"/>
  <c r="AE167" i="11"/>
  <c r="H167" i="11"/>
  <c r="T167" i="11"/>
  <c r="P167" i="11"/>
  <c r="Q167" i="11"/>
  <c r="D167" i="11"/>
  <c r="AQ167" i="11"/>
  <c r="W167" i="11"/>
  <c r="AK167" i="11"/>
  <c r="AY167" i="11"/>
  <c r="AB167" i="11"/>
  <c r="F167" i="11"/>
  <c r="X167" i="11"/>
  <c r="V167" i="11"/>
  <c r="C167" i="11"/>
  <c r="AW168" i="11" l="1"/>
  <c r="AV168" i="11"/>
  <c r="AS168" i="11"/>
  <c r="AM168" i="11"/>
  <c r="AP168" i="11"/>
  <c r="AB168" i="11"/>
  <c r="AJ168" i="11"/>
  <c r="W168" i="11"/>
  <c r="S168" i="11"/>
  <c r="AN168" i="11"/>
  <c r="R168" i="11"/>
  <c r="N168" i="11"/>
  <c r="X168" i="11"/>
  <c r="K168" i="11"/>
  <c r="AT168" i="11"/>
  <c r="AE168" i="11"/>
  <c r="AQ168" i="11"/>
  <c r="Q168" i="11"/>
  <c r="I168" i="11"/>
  <c r="V168" i="11"/>
  <c r="AO168" i="11"/>
  <c r="AL168" i="11"/>
  <c r="Z168" i="11"/>
  <c r="O168" i="11"/>
  <c r="D168" i="11"/>
  <c r="M168" i="11"/>
  <c r="F168" i="11"/>
  <c r="AR168" i="11"/>
  <c r="AC168" i="11"/>
  <c r="U168" i="11"/>
  <c r="AD168" i="11"/>
  <c r="G168" i="11"/>
  <c r="H168" i="11"/>
  <c r="AU168" i="11"/>
  <c r="AA168" i="11"/>
  <c r="AF168" i="11"/>
  <c r="AH168" i="11"/>
  <c r="E168" i="11"/>
  <c r="A169" i="11"/>
  <c r="A170" i="11" s="1"/>
  <c r="AK168" i="11"/>
  <c r="L168" i="11"/>
  <c r="AI168" i="11"/>
  <c r="Y168" i="11"/>
  <c r="C168" i="11"/>
  <c r="AY168" i="11"/>
  <c r="P168" i="11"/>
  <c r="T168" i="11"/>
  <c r="AG168" i="11"/>
  <c r="J168" i="11"/>
  <c r="AW180" i="11"/>
  <c r="AV180" i="11"/>
  <c r="AJ180" i="11"/>
  <c r="AD180" i="11"/>
  <c r="D180" i="11"/>
  <c r="AS180" i="11"/>
  <c r="AR180" i="11"/>
  <c r="AY180" i="11"/>
  <c r="AE180" i="11"/>
  <c r="AA180" i="11"/>
  <c r="I180" i="11"/>
  <c r="Y180" i="11"/>
  <c r="AC180" i="11"/>
  <c r="V180" i="11"/>
  <c r="G180" i="11"/>
  <c r="AG180" i="11"/>
  <c r="P180" i="11"/>
  <c r="AQ180" i="11"/>
  <c r="U180" i="11"/>
  <c r="O180" i="11"/>
  <c r="AI180" i="11"/>
  <c r="S180" i="11"/>
  <c r="AB180" i="11"/>
  <c r="K180" i="11"/>
  <c r="AN180" i="11"/>
  <c r="AH180" i="11"/>
  <c r="W180" i="11"/>
  <c r="AL180" i="11"/>
  <c r="N180" i="11"/>
  <c r="Q180" i="11"/>
  <c r="AM180" i="11"/>
  <c r="Z180" i="11"/>
  <c r="E180" i="11"/>
  <c r="X180" i="11"/>
  <c r="J180" i="11"/>
  <c r="C180" i="11"/>
  <c r="AP180" i="11"/>
  <c r="AT180" i="11"/>
  <c r="M180" i="11"/>
  <c r="T180" i="11"/>
  <c r="R180" i="11"/>
  <c r="A181" i="11"/>
  <c r="AX181" i="11" s="1"/>
  <c r="L180" i="11"/>
  <c r="AF180" i="11"/>
  <c r="AK180" i="11"/>
  <c r="AO180" i="11"/>
  <c r="AU180" i="11"/>
  <c r="H180" i="11"/>
  <c r="F180" i="11"/>
  <c r="AW192" i="11"/>
  <c r="AV192" i="11"/>
  <c r="A193" i="11"/>
  <c r="AX193" i="11" s="1"/>
  <c r="AD192" i="11"/>
  <c r="AA192" i="11"/>
  <c r="P192" i="11"/>
  <c r="D192" i="11"/>
  <c r="AK192" i="11"/>
  <c r="O192" i="11"/>
  <c r="AP192" i="11"/>
  <c r="K192" i="11"/>
  <c r="AE192" i="11"/>
  <c r="R192" i="11"/>
  <c r="Q192" i="11"/>
  <c r="AF192" i="11"/>
  <c r="AN192" i="11"/>
  <c r="S192" i="11"/>
  <c r="AC192" i="11"/>
  <c r="AT192" i="11"/>
  <c r="AG192" i="11"/>
  <c r="E192" i="11"/>
  <c r="Y192" i="11"/>
  <c r="AM192" i="11"/>
  <c r="G192" i="11"/>
  <c r="H192" i="11"/>
  <c r="AO192" i="11"/>
  <c r="AY192" i="11"/>
  <c r="T192" i="11"/>
  <c r="AQ192" i="11"/>
  <c r="AH192" i="11"/>
  <c r="X192" i="11"/>
  <c r="AS192" i="11"/>
  <c r="AB192" i="11"/>
  <c r="J192" i="11"/>
  <c r="N192" i="11"/>
  <c r="F192" i="11"/>
  <c r="Z192" i="11"/>
  <c r="M192" i="11"/>
  <c r="AL192" i="11"/>
  <c r="AU192" i="11"/>
  <c r="AJ192" i="11"/>
  <c r="AR192" i="11"/>
  <c r="W192" i="11"/>
  <c r="C192" i="11"/>
  <c r="I192" i="11"/>
  <c r="L192" i="11"/>
  <c r="U192" i="11"/>
  <c r="V192" i="11"/>
  <c r="AI192" i="11"/>
  <c r="AW204" i="11"/>
  <c r="AV204" i="11"/>
  <c r="AN204" i="11"/>
  <c r="AY204" i="11"/>
  <c r="G204" i="11"/>
  <c r="AI204" i="11"/>
  <c r="AL204" i="11"/>
  <c r="M204" i="11"/>
  <c r="AM204" i="11"/>
  <c r="J204" i="11"/>
  <c r="F204" i="11"/>
  <c r="AA204" i="11"/>
  <c r="T204" i="11"/>
  <c r="A205" i="11"/>
  <c r="AX205" i="11" s="1"/>
  <c r="AG204" i="11"/>
  <c r="P204" i="11"/>
  <c r="AT204" i="11"/>
  <c r="AU204" i="11"/>
  <c r="H204" i="11"/>
  <c r="V204" i="11"/>
  <c r="AS204" i="11"/>
  <c r="W204" i="11"/>
  <c r="D204" i="11"/>
  <c r="K204" i="11"/>
  <c r="U204" i="11"/>
  <c r="C204" i="11"/>
  <c r="AH204" i="11"/>
  <c r="AO204" i="11"/>
  <c r="Z204" i="11"/>
  <c r="AB204" i="11"/>
  <c r="AC204" i="11"/>
  <c r="AK204" i="11"/>
  <c r="AP204" i="11"/>
  <c r="AR204" i="11"/>
  <c r="Q204" i="11"/>
  <c r="N204" i="11"/>
  <c r="AQ204" i="11"/>
  <c r="O204" i="11"/>
  <c r="I204" i="11"/>
  <c r="L204" i="11"/>
  <c r="S204" i="11"/>
  <c r="AD204" i="11"/>
  <c r="AE204" i="11"/>
  <c r="Y204" i="11"/>
  <c r="E204" i="11"/>
  <c r="AJ204" i="11"/>
  <c r="AF204" i="11"/>
  <c r="X204" i="11"/>
  <c r="R204" i="11"/>
  <c r="AW181" i="11" l="1"/>
  <c r="AV181" i="11"/>
  <c r="U181" i="11"/>
  <c r="D181" i="11"/>
  <c r="N181" i="11"/>
  <c r="Z181" i="11"/>
  <c r="F181" i="11"/>
  <c r="C181" i="11"/>
  <c r="AC181" i="11"/>
  <c r="Y181" i="11"/>
  <c r="AN181" i="11"/>
  <c r="AE181" i="11"/>
  <c r="AA181" i="11"/>
  <c r="W181" i="11"/>
  <c r="O181" i="11"/>
  <c r="E181" i="11"/>
  <c r="AG181" i="11"/>
  <c r="AB181" i="11"/>
  <c r="AH181" i="11"/>
  <c r="V181" i="11"/>
  <c r="AR181" i="11"/>
  <c r="J181" i="11"/>
  <c r="AT181" i="11"/>
  <c r="T181" i="11"/>
  <c r="L181" i="11"/>
  <c r="X181" i="11"/>
  <c r="G181" i="11"/>
  <c r="AS181" i="11"/>
  <c r="AF181" i="11"/>
  <c r="AL181" i="11"/>
  <c r="AD181" i="11"/>
  <c r="A182" i="11"/>
  <c r="A183" i="11" s="1"/>
  <c r="AI181" i="11"/>
  <c r="R181" i="11"/>
  <c r="AO181" i="11"/>
  <c r="H181" i="11"/>
  <c r="AY181" i="11"/>
  <c r="AJ181" i="11"/>
  <c r="AQ181" i="11"/>
  <c r="AM181" i="11"/>
  <c r="Q181" i="11"/>
  <c r="M181" i="11"/>
  <c r="I181" i="11"/>
  <c r="AP181" i="11"/>
  <c r="K181" i="11"/>
  <c r="S181" i="11"/>
  <c r="AU181" i="11"/>
  <c r="AK181" i="11"/>
  <c r="P181" i="11"/>
  <c r="AW205" i="11"/>
  <c r="AV205" i="11"/>
  <c r="K205" i="11"/>
  <c r="D205" i="11"/>
  <c r="AU205" i="11"/>
  <c r="Q205" i="11"/>
  <c r="T205" i="11"/>
  <c r="S205" i="11"/>
  <c r="R205" i="11"/>
  <c r="E205" i="11"/>
  <c r="V205" i="11"/>
  <c r="P205" i="11"/>
  <c r="I205" i="11"/>
  <c r="AI205" i="11"/>
  <c r="N205" i="11"/>
  <c r="AR205" i="11"/>
  <c r="C205" i="11"/>
  <c r="Z205" i="11"/>
  <c r="O205" i="11"/>
  <c r="AO205" i="11"/>
  <c r="U205" i="11"/>
  <c r="AC205" i="11"/>
  <c r="AE205" i="11"/>
  <c r="AD205" i="11"/>
  <c r="AH205" i="11"/>
  <c r="Y205" i="11"/>
  <c r="AF205" i="11"/>
  <c r="AG205" i="11"/>
  <c r="AB205" i="11"/>
  <c r="AJ205" i="11"/>
  <c r="H205" i="11"/>
  <c r="M205" i="11"/>
  <c r="X205" i="11"/>
  <c r="AM205" i="11"/>
  <c r="J205" i="11"/>
  <c r="W205" i="11"/>
  <c r="F205" i="11"/>
  <c r="G205" i="11"/>
  <c r="L205" i="11"/>
  <c r="AA205" i="11"/>
  <c r="AK205" i="11"/>
  <c r="AS205" i="11"/>
  <c r="AQ205" i="11"/>
  <c r="A206" i="11"/>
  <c r="AX206" i="11" s="1"/>
  <c r="AY205" i="11"/>
  <c r="AN205" i="11"/>
  <c r="AT205" i="11"/>
  <c r="AP205" i="11"/>
  <c r="AL205" i="11"/>
  <c r="AW193" i="11"/>
  <c r="AV193" i="11"/>
  <c r="AN193" i="11"/>
  <c r="AT193" i="11"/>
  <c r="AH193" i="11"/>
  <c r="S193" i="11"/>
  <c r="AP193" i="11"/>
  <c r="AK193" i="11"/>
  <c r="AL193" i="11"/>
  <c r="AM193" i="11"/>
  <c r="R193" i="11"/>
  <c r="O193" i="11"/>
  <c r="AB193" i="11"/>
  <c r="F193" i="11"/>
  <c r="AR193" i="11"/>
  <c r="Z193" i="11"/>
  <c r="C193" i="11"/>
  <c r="A194" i="11"/>
  <c r="AX194" i="11" s="1"/>
  <c r="AY193" i="11"/>
  <c r="L193" i="11"/>
  <c r="M193" i="11"/>
  <c r="AD193" i="11"/>
  <c r="AG193" i="11"/>
  <c r="Q193" i="11"/>
  <c r="AE193" i="11"/>
  <c r="V193" i="11"/>
  <c r="J193" i="11"/>
  <c r="I193" i="11"/>
  <c r="Y193" i="11"/>
  <c r="AJ193" i="11"/>
  <c r="AU193" i="11"/>
  <c r="AF193" i="11"/>
  <c r="W193" i="11"/>
  <c r="N193" i="11"/>
  <c r="AO193" i="11"/>
  <c r="K193" i="11"/>
  <c r="X193" i="11"/>
  <c r="H193" i="11"/>
  <c r="P193" i="11"/>
  <c r="AQ193" i="11"/>
  <c r="D193" i="11"/>
  <c r="AI193" i="11"/>
  <c r="G193" i="11"/>
  <c r="AS193" i="11"/>
  <c r="AA193" i="11"/>
  <c r="E193" i="11"/>
  <c r="AC193" i="11"/>
  <c r="U193" i="11"/>
  <c r="T193" i="11"/>
  <c r="AW194" i="11" l="1"/>
  <c r="AV194" i="11"/>
  <c r="E194" i="11"/>
  <c r="AN194" i="11"/>
  <c r="AE194" i="11"/>
  <c r="O194" i="11"/>
  <c r="AG194" i="11"/>
  <c r="AC194" i="11"/>
  <c r="AK194" i="11"/>
  <c r="Q194" i="11"/>
  <c r="M194" i="11"/>
  <c r="I194" i="11"/>
  <c r="P194" i="11"/>
  <c r="AU194" i="11"/>
  <c r="AM194" i="11"/>
  <c r="AO194" i="11"/>
  <c r="AQ194" i="11"/>
  <c r="W194" i="11"/>
  <c r="AA194" i="11"/>
  <c r="C194" i="11"/>
  <c r="J194" i="11"/>
  <c r="AJ194" i="11"/>
  <c r="AL194" i="11"/>
  <c r="Z194" i="11"/>
  <c r="R194" i="11"/>
  <c r="F194" i="11"/>
  <c r="AR194" i="11"/>
  <c r="AI194" i="11"/>
  <c r="AH194" i="11"/>
  <c r="AY194" i="11"/>
  <c r="AB194" i="11"/>
  <c r="X194" i="11"/>
  <c r="AF194" i="11"/>
  <c r="L194" i="11"/>
  <c r="H194" i="11"/>
  <c r="D194" i="11"/>
  <c r="K194" i="11"/>
  <c r="A195" i="11"/>
  <c r="A196" i="11" s="1"/>
  <c r="Y194" i="11"/>
  <c r="S194" i="11"/>
  <c r="G194" i="11"/>
  <c r="AD194" i="11"/>
  <c r="N194" i="11"/>
  <c r="AS194" i="11"/>
  <c r="T194" i="11"/>
  <c r="AP194" i="11"/>
  <c r="AT194" i="11"/>
  <c r="V194" i="11"/>
  <c r="U194" i="11"/>
  <c r="AW206" i="11"/>
  <c r="AV206" i="11"/>
  <c r="G206" i="11"/>
  <c r="AO206" i="11"/>
  <c r="AR206" i="11"/>
  <c r="AG206" i="11"/>
  <c r="AK206" i="11"/>
  <c r="D206" i="11"/>
  <c r="AI206" i="11"/>
  <c r="J206" i="11"/>
  <c r="AB206" i="11"/>
  <c r="U206" i="11"/>
  <c r="Z206" i="11"/>
  <c r="C206" i="11"/>
  <c r="AN206" i="11"/>
  <c r="P206" i="11"/>
  <c r="AL206" i="11"/>
  <c r="AM206" i="11"/>
  <c r="S206" i="11"/>
  <c r="AF206" i="11"/>
  <c r="AA206" i="11"/>
  <c r="AU206" i="11"/>
  <c r="X206" i="11"/>
  <c r="AC206" i="11"/>
  <c r="L206" i="11"/>
  <c r="Q206" i="11"/>
  <c r="M206" i="11"/>
  <c r="AY206" i="11"/>
  <c r="AS206" i="11"/>
  <c r="AP206" i="11"/>
  <c r="W206" i="11"/>
  <c r="E206" i="11"/>
  <c r="O206" i="11"/>
  <c r="F206" i="11"/>
  <c r="I206" i="11"/>
  <c r="AQ206" i="11"/>
  <c r="R206" i="11"/>
  <c r="K206" i="11"/>
  <c r="T206" i="11"/>
  <c r="A207" i="11"/>
  <c r="AX207" i="11" s="1"/>
  <c r="AJ206" i="11"/>
  <c r="AD206" i="11"/>
  <c r="AE206" i="11"/>
  <c r="AT206" i="11"/>
  <c r="AH206" i="11"/>
  <c r="N206" i="11"/>
  <c r="Y206" i="11"/>
  <c r="V206" i="11"/>
  <c r="H206" i="11"/>
  <c r="AW207" i="11" l="1"/>
  <c r="AV207" i="11"/>
  <c r="A208" i="11"/>
  <c r="A209" i="11" s="1"/>
  <c r="AM207" i="11"/>
  <c r="AI207" i="11"/>
  <c r="N207" i="11"/>
  <c r="AQ207" i="11"/>
  <c r="W207" i="11"/>
  <c r="AA207" i="11"/>
  <c r="C207" i="11"/>
  <c r="K207" i="11"/>
  <c r="AN207" i="11"/>
  <c r="X207" i="11"/>
  <c r="I207" i="11"/>
  <c r="AJ207" i="11"/>
  <c r="L207" i="11"/>
  <c r="AE207" i="11"/>
  <c r="AO207" i="11"/>
  <c r="AB207" i="11"/>
  <c r="AS207" i="11"/>
  <c r="AG207" i="11"/>
  <c r="Y207" i="11"/>
  <c r="Q207" i="11"/>
  <c r="M207" i="11"/>
  <c r="AD207" i="11"/>
  <c r="AP207" i="11"/>
  <c r="V207" i="11"/>
  <c r="R207" i="11"/>
  <c r="P207" i="11"/>
  <c r="Z207" i="11"/>
  <c r="F207" i="11"/>
  <c r="J207" i="11"/>
  <c r="AC207" i="11"/>
  <c r="AK207" i="11"/>
  <c r="T207" i="11"/>
  <c r="D207" i="11"/>
  <c r="AR207" i="11"/>
  <c r="U207" i="11"/>
  <c r="AY207" i="11"/>
  <c r="AF207" i="11"/>
  <c r="O207" i="11"/>
  <c r="E207" i="11"/>
  <c r="S207" i="11"/>
  <c r="G207" i="11"/>
  <c r="AT207" i="11"/>
  <c r="AL207" i="11"/>
  <c r="AH207" i="11"/>
  <c r="AU207" i="11"/>
  <c r="H207" i="11"/>
  <c r="Y99" i="6" l="1"/>
  <c r="I99" i="6"/>
  <c r="K41" i="1" s="1"/>
  <c r="M99" i="6"/>
  <c r="U99" i="6"/>
  <c r="E99" i="6"/>
  <c r="K22" i="1" s="1"/>
  <c r="Q99" i="6"/>
  <c r="AP73" i="5"/>
  <c r="AP76" i="6"/>
  <c r="AT91" i="6"/>
  <c r="AM85" i="5"/>
  <c r="AH46" i="5"/>
  <c r="AK13" i="6"/>
  <c r="AB28" i="6"/>
  <c r="AD91" i="6"/>
  <c r="AL43" i="5"/>
  <c r="AX40" i="6"/>
  <c r="AQ43" i="5"/>
  <c r="AC79" i="6"/>
  <c r="AG37" i="6"/>
  <c r="AG19" i="6"/>
  <c r="AT94" i="5"/>
  <c r="X28" i="5"/>
  <c r="AX46" i="5"/>
  <c r="AQ13" i="5"/>
  <c r="AA13" i="5"/>
  <c r="AH46" i="6"/>
  <c r="AF37" i="6"/>
  <c r="AD13" i="6"/>
  <c r="AA55" i="5"/>
  <c r="AL22" i="6"/>
  <c r="AM73" i="6"/>
  <c r="AE73" i="5"/>
  <c r="AU61" i="6"/>
  <c r="AT22" i="6"/>
  <c r="AP13" i="5"/>
  <c r="AH40" i="5"/>
  <c r="AP88" i="5"/>
  <c r="AN52" i="6"/>
  <c r="AV46" i="6"/>
  <c r="AF43" i="6"/>
  <c r="X94" i="5"/>
  <c r="AA52" i="5"/>
  <c r="AK31" i="6"/>
  <c r="AP91" i="6"/>
  <c r="AM22" i="6"/>
  <c r="AM46" i="5"/>
  <c r="AG22" i="5"/>
  <c r="Y73" i="5"/>
  <c r="AC70" i="5"/>
  <c r="C25" i="5"/>
  <c r="AX31" i="6"/>
  <c r="AF10" i="5"/>
  <c r="AB31" i="6"/>
  <c r="AW13" i="5"/>
  <c r="AY7" i="5"/>
  <c r="AJ25" i="6"/>
  <c r="AI64" i="6"/>
  <c r="AF22" i="6"/>
  <c r="S97" i="5"/>
  <c r="AA19" i="5"/>
  <c r="AK25" i="5"/>
  <c r="AI52" i="5"/>
  <c r="AU94" i="5"/>
  <c r="AW79" i="6"/>
  <c r="AO10" i="5"/>
  <c r="AC22" i="5"/>
  <c r="AJ13" i="6"/>
  <c r="AZ76" i="5"/>
  <c r="AW55" i="6"/>
  <c r="AV10" i="6"/>
  <c r="AV85" i="5"/>
  <c r="AU73" i="6"/>
  <c r="AN73" i="5"/>
  <c r="X85" i="5"/>
  <c r="AJ91" i="6"/>
  <c r="AV67" i="6"/>
  <c r="AK76" i="6"/>
  <c r="AN52" i="5"/>
  <c r="AY10" i="5"/>
  <c r="AS13" i="6"/>
  <c r="AN94" i="5"/>
  <c r="AQ64" i="6"/>
  <c r="AH28" i="5"/>
  <c r="C79" i="5"/>
  <c r="AY37" i="5"/>
  <c r="AS94" i="6"/>
  <c r="AZ52" i="6"/>
  <c r="AD37" i="6"/>
  <c r="AN31" i="6"/>
  <c r="AY82" i="5"/>
  <c r="AK31" i="5"/>
  <c r="AG88" i="5"/>
  <c r="AK28" i="6"/>
  <c r="AE40" i="5"/>
  <c r="AM16" i="6"/>
  <c r="AL82" i="5"/>
  <c r="AH64" i="6"/>
  <c r="H97" i="5"/>
  <c r="AS58" i="5"/>
  <c r="AP64" i="5"/>
  <c r="AO91" i="5"/>
  <c r="AH16" i="5"/>
  <c r="AI46" i="6"/>
  <c r="AA4" i="5"/>
  <c r="AA82" i="5"/>
  <c r="AN49" i="6"/>
  <c r="AB91" i="6"/>
  <c r="AJ91" i="5"/>
  <c r="AA61" i="5"/>
  <c r="AW88" i="6"/>
  <c r="AR85" i="6"/>
  <c r="AQ76" i="5"/>
  <c r="AU49" i="5"/>
  <c r="N97" i="6"/>
  <c r="AK70" i="5"/>
  <c r="AU52" i="6"/>
  <c r="AL94" i="5"/>
  <c r="AG82" i="6"/>
  <c r="AT67" i="5"/>
  <c r="AJ55" i="6"/>
  <c r="AM73" i="5"/>
  <c r="AD34" i="6"/>
  <c r="AP7" i="6"/>
  <c r="AH97" i="6"/>
  <c r="AU7" i="5"/>
  <c r="AO85" i="5"/>
  <c r="AK37" i="6"/>
  <c r="Z31" i="5"/>
  <c r="AW94" i="6"/>
  <c r="AD82" i="5"/>
  <c r="AS46" i="5"/>
  <c r="J97" i="5"/>
  <c r="AI55" i="5"/>
  <c r="AN19" i="5"/>
  <c r="AZ43" i="5"/>
  <c r="AT10" i="5"/>
  <c r="AC73" i="5"/>
  <c r="AZ73" i="5"/>
  <c r="AK91" i="6"/>
  <c r="AJ52" i="5"/>
  <c r="AF31" i="6"/>
  <c r="AN70" i="6"/>
  <c r="AV40" i="5"/>
  <c r="AQ73" i="5"/>
  <c r="AJ94" i="6"/>
  <c r="AA34" i="5"/>
  <c r="AL34" i="5"/>
  <c r="AO52" i="5"/>
  <c r="AC19" i="5"/>
  <c r="AD25" i="6"/>
  <c r="AF70" i="5"/>
  <c r="AE64" i="5"/>
  <c r="AG19" i="5"/>
  <c r="AZ52" i="5"/>
  <c r="AC28" i="5"/>
  <c r="AY97" i="6"/>
  <c r="AT7" i="5"/>
  <c r="Y31" i="5"/>
  <c r="AR34" i="5"/>
  <c r="AR37" i="5"/>
  <c r="C40" i="6"/>
  <c r="AM76" i="6"/>
  <c r="AV10" i="5"/>
  <c r="AK49" i="5"/>
  <c r="C82" i="6"/>
  <c r="AS67" i="6"/>
  <c r="AO31" i="6"/>
  <c r="AO25" i="6"/>
  <c r="AX55" i="5"/>
  <c r="AE19" i="5"/>
  <c r="AZ58" i="6"/>
  <c r="AK37" i="5"/>
  <c r="Y37" i="5"/>
  <c r="AN76" i="5"/>
  <c r="AC43" i="6"/>
  <c r="AN85" i="6"/>
  <c r="AI88" i="6"/>
  <c r="P97" i="6"/>
  <c r="AK82" i="6"/>
  <c r="AR82" i="5"/>
  <c r="AA40" i="6"/>
  <c r="AN43" i="6"/>
  <c r="K97" i="6"/>
  <c r="AX49" i="6"/>
  <c r="AH7" i="6"/>
  <c r="AD55" i="5"/>
  <c r="AE46" i="5"/>
  <c r="AF43" i="5"/>
  <c r="AR46" i="6"/>
  <c r="X52" i="5"/>
  <c r="AM19" i="5"/>
  <c r="AL25" i="5"/>
  <c r="AZ67" i="6"/>
  <c r="AI82" i="5"/>
  <c r="AN13" i="6"/>
  <c r="AC16" i="6"/>
  <c r="P97" i="5"/>
  <c r="AK7" i="5"/>
  <c r="AW34" i="6"/>
  <c r="AE4" i="5"/>
  <c r="AO61" i="5"/>
  <c r="AC46" i="6"/>
  <c r="AA61" i="6"/>
  <c r="AT40" i="5"/>
  <c r="AQ7" i="6"/>
  <c r="AQ88" i="6"/>
  <c r="C67" i="5"/>
  <c r="AZ91" i="6"/>
  <c r="C52" i="5"/>
  <c r="AM82" i="5"/>
  <c r="AJ10" i="6"/>
  <c r="AZ31" i="5"/>
  <c r="AK28" i="5"/>
  <c r="AK55" i="6"/>
  <c r="AH52" i="5"/>
  <c r="AD61" i="5"/>
  <c r="AY4" i="6"/>
  <c r="AX22" i="6"/>
  <c r="AI25" i="6"/>
  <c r="AL31" i="5"/>
  <c r="AS85" i="5"/>
  <c r="AI85" i="6"/>
  <c r="I97" i="5"/>
  <c r="AI94" i="5"/>
  <c r="AF82" i="5"/>
  <c r="AC22" i="6"/>
  <c r="AB85" i="6"/>
  <c r="AX79" i="6"/>
  <c r="AJ19" i="6"/>
  <c r="Z19" i="5"/>
  <c r="Z70" i="5"/>
  <c r="AK70" i="6"/>
  <c r="AL55" i="5"/>
  <c r="AR4" i="5"/>
  <c r="AT31" i="5"/>
  <c r="AI10" i="5"/>
  <c r="AP13" i="6"/>
  <c r="AZ94" i="6"/>
  <c r="AP46" i="6"/>
  <c r="AM70" i="5"/>
  <c r="AE52" i="6"/>
  <c r="AO13" i="5"/>
  <c r="AS46" i="6"/>
  <c r="AY28" i="5"/>
  <c r="AE25" i="6"/>
  <c r="AZ61" i="6"/>
  <c r="C97" i="5"/>
  <c r="AS22" i="6"/>
  <c r="X10" i="5"/>
  <c r="AY94" i="5"/>
  <c r="AJ73" i="5"/>
  <c r="AX88" i="6"/>
  <c r="AY31" i="5"/>
  <c r="AT31" i="6"/>
  <c r="AY13" i="6"/>
  <c r="AX97" i="5"/>
  <c r="AG7" i="6"/>
  <c r="AK61" i="5"/>
  <c r="AX22" i="5"/>
  <c r="AU16" i="6"/>
  <c r="AT88" i="5"/>
  <c r="X91" i="5"/>
  <c r="AK94" i="5"/>
  <c r="AO28" i="5"/>
  <c r="AE82" i="6"/>
  <c r="AK79" i="6"/>
  <c r="AB25" i="6"/>
  <c r="AS97" i="5"/>
  <c r="AI28" i="6"/>
  <c r="AA49" i="6"/>
  <c r="AN34" i="5"/>
  <c r="AY40" i="6"/>
  <c r="AY79" i="5"/>
  <c r="AD52" i="5"/>
  <c r="AF94" i="6"/>
  <c r="AC64" i="6"/>
  <c r="AE76" i="5"/>
  <c r="AC88" i="6"/>
  <c r="AB88" i="5"/>
  <c r="AU37" i="6"/>
  <c r="AP64" i="6"/>
  <c r="AF31" i="5"/>
  <c r="Y46" i="5"/>
  <c r="AE76" i="6"/>
  <c r="AF88" i="5"/>
  <c r="AC55" i="5"/>
  <c r="C88" i="6"/>
  <c r="AW85" i="5"/>
  <c r="AS16" i="6"/>
  <c r="X79" i="5"/>
  <c r="AY16" i="6"/>
  <c r="AT16" i="6"/>
  <c r="AV55" i="5"/>
  <c r="AL64" i="5"/>
  <c r="AT16" i="5"/>
  <c r="AR79" i="5"/>
  <c r="AK13" i="5"/>
  <c r="AM49" i="6"/>
  <c r="AR58" i="6"/>
  <c r="AQ28" i="6"/>
  <c r="Z58" i="5"/>
  <c r="AY22" i="6"/>
  <c r="AQ28" i="5"/>
  <c r="AE13" i="6"/>
  <c r="AA79" i="5"/>
  <c r="AC7" i="6"/>
  <c r="AU40" i="5"/>
  <c r="AT25" i="6"/>
  <c r="AS82" i="6"/>
  <c r="AE64" i="6"/>
  <c r="AM10" i="6"/>
  <c r="AC4" i="6"/>
  <c r="AP55" i="6"/>
  <c r="AT97" i="5"/>
  <c r="AB34" i="6"/>
  <c r="AA31" i="6"/>
  <c r="AH88" i="5"/>
  <c r="AW46" i="6"/>
  <c r="AW70" i="6"/>
  <c r="AW52" i="6"/>
  <c r="AW91" i="6"/>
  <c r="AY91" i="5"/>
  <c r="AS22" i="5"/>
  <c r="C58" i="5"/>
  <c r="AP88" i="6"/>
  <c r="C73" i="5"/>
  <c r="AC34" i="5"/>
  <c r="C97" i="6"/>
  <c r="AE94" i="6"/>
  <c r="AI7" i="5"/>
  <c r="AZ25" i="5"/>
  <c r="AR43" i="5"/>
  <c r="AE94" i="5"/>
  <c r="Y22" i="5"/>
  <c r="AQ70" i="6"/>
  <c r="AN16" i="6"/>
  <c r="AR79" i="6"/>
  <c r="AK22" i="6"/>
  <c r="AP28" i="6"/>
  <c r="Z85" i="5"/>
  <c r="AP67" i="6"/>
  <c r="AH64" i="5"/>
  <c r="Y10" i="5"/>
  <c r="AD67" i="5"/>
  <c r="AQ49" i="5"/>
  <c r="AL16" i="6"/>
  <c r="AA16" i="5"/>
  <c r="AN79" i="6"/>
  <c r="AW22" i="5"/>
  <c r="AC25" i="5"/>
  <c r="AO67" i="5"/>
  <c r="AO34" i="5"/>
  <c r="AG43" i="6"/>
  <c r="AB94" i="5"/>
  <c r="AL70" i="5"/>
  <c r="AF67" i="5"/>
  <c r="AG70" i="6"/>
  <c r="O97" i="6"/>
  <c r="AD79" i="6"/>
  <c r="AZ19" i="5"/>
  <c r="AI4" i="6"/>
  <c r="AE16" i="5"/>
  <c r="AA37" i="5"/>
  <c r="AW82" i="6"/>
  <c r="AV85" i="6"/>
  <c r="AB22" i="5"/>
  <c r="AJ67" i="5"/>
  <c r="AV40" i="6"/>
  <c r="AY19" i="5"/>
  <c r="AU13" i="6"/>
  <c r="AN91" i="5"/>
  <c r="AM28" i="5"/>
  <c r="AF34" i="5"/>
  <c r="AG55" i="5"/>
  <c r="AB73" i="6"/>
  <c r="AC97" i="5"/>
  <c r="AX7" i="6"/>
  <c r="AR43" i="6"/>
  <c r="AP28" i="5"/>
  <c r="AL91" i="6"/>
  <c r="AL88" i="5"/>
  <c r="AP61" i="5"/>
  <c r="AD13" i="5"/>
  <c r="AC76" i="6"/>
  <c r="AA85" i="6"/>
  <c r="AC58" i="6"/>
  <c r="AG52" i="5"/>
  <c r="Y16" i="5"/>
  <c r="AP22" i="6"/>
  <c r="AW31" i="6"/>
  <c r="AW76" i="5"/>
  <c r="AR67" i="5"/>
  <c r="AQ10" i="6"/>
  <c r="AK76" i="5"/>
  <c r="AG25" i="6"/>
  <c r="AV13" i="6"/>
  <c r="AE82" i="5"/>
  <c r="AS76" i="5"/>
  <c r="AV7" i="6"/>
  <c r="AX82" i="5"/>
  <c r="AQ64" i="5"/>
  <c r="AW7" i="5"/>
  <c r="AU19" i="5"/>
  <c r="X82" i="5"/>
  <c r="AN10" i="6"/>
  <c r="AH28" i="6"/>
  <c r="AT58" i="5"/>
  <c r="AS31" i="6"/>
  <c r="AI28" i="5"/>
  <c r="AQ85" i="6"/>
  <c r="AU10" i="6"/>
  <c r="AW37" i="5"/>
  <c r="G97" i="6"/>
  <c r="AU88" i="6"/>
  <c r="AI7" i="6"/>
  <c r="AU46" i="5"/>
  <c r="AO13" i="6"/>
  <c r="AR61" i="5"/>
  <c r="AN28" i="6"/>
  <c r="AL4" i="6"/>
  <c r="AS19" i="6"/>
  <c r="AF4" i="5"/>
  <c r="AP82" i="5"/>
  <c r="AI25" i="5"/>
  <c r="AX52" i="5"/>
  <c r="AC13" i="6"/>
  <c r="AD4" i="5"/>
  <c r="AK25" i="6"/>
  <c r="AQ79" i="5"/>
  <c r="O97" i="5"/>
  <c r="AA19" i="6"/>
  <c r="AW46" i="5"/>
  <c r="AB7" i="5"/>
  <c r="AV58" i="6"/>
  <c r="AX61" i="6"/>
  <c r="AO64" i="6"/>
  <c r="AN43" i="5"/>
  <c r="AR85" i="5"/>
  <c r="AZ34" i="5"/>
  <c r="AV25" i="6"/>
  <c r="C49" i="6"/>
  <c r="Z91" i="5"/>
  <c r="AC25" i="6"/>
  <c r="AP70" i="5"/>
  <c r="AI40" i="5"/>
  <c r="AK43" i="6"/>
  <c r="AM19" i="6"/>
  <c r="AW55" i="5"/>
  <c r="AM31" i="6"/>
  <c r="AW34" i="5"/>
  <c r="AY13" i="5"/>
  <c r="AV49" i="6"/>
  <c r="AX19" i="5"/>
  <c r="AG76" i="6"/>
  <c r="Z7" i="5"/>
  <c r="Z94" i="5"/>
  <c r="AT76" i="5"/>
  <c r="AT13" i="6"/>
  <c r="C61" i="5"/>
  <c r="AK49" i="6"/>
  <c r="AN40" i="5"/>
  <c r="Y43" i="5"/>
  <c r="AX13" i="6"/>
  <c r="AL52" i="6"/>
  <c r="AQ73" i="6"/>
  <c r="C94" i="6"/>
  <c r="AN16" i="5"/>
  <c r="AV34" i="6"/>
  <c r="AX67" i="5"/>
  <c r="AH97" i="5"/>
  <c r="AZ40" i="6"/>
  <c r="C37" i="6"/>
  <c r="AL49" i="6"/>
  <c r="AO19" i="5"/>
  <c r="AQ19" i="6"/>
  <c r="AQ7" i="5"/>
  <c r="AE67" i="5"/>
  <c r="AF91" i="6"/>
  <c r="AN82" i="5"/>
  <c r="AV70" i="5"/>
  <c r="AY94" i="6"/>
  <c r="AB4" i="6"/>
  <c r="AR73" i="5"/>
  <c r="AK97" i="5"/>
  <c r="AZ70" i="5"/>
  <c r="AU64" i="5"/>
  <c r="AE37" i="5"/>
  <c r="AX88" i="5"/>
  <c r="AS43" i="6"/>
  <c r="AN55" i="6"/>
  <c r="AH52" i="6"/>
  <c r="AO88" i="6"/>
  <c r="Y4" i="5"/>
  <c r="AT19" i="5"/>
  <c r="AG13" i="6"/>
  <c r="AH49" i="6"/>
  <c r="AZ61" i="5"/>
  <c r="C31" i="6"/>
  <c r="X19" i="5"/>
  <c r="AA43" i="6"/>
  <c r="AD70" i="5"/>
  <c r="AD49" i="6"/>
  <c r="AQ55" i="5"/>
  <c r="AA76" i="5"/>
  <c r="AD76" i="6"/>
  <c r="AQ22" i="6"/>
  <c r="AS13" i="5"/>
  <c r="AH55" i="6"/>
  <c r="J97" i="6"/>
  <c r="AQ70" i="5"/>
  <c r="AJ46" i="6"/>
  <c r="Y34" i="5"/>
  <c r="AZ10" i="5"/>
  <c r="L97" i="5"/>
  <c r="AJ10" i="5"/>
  <c r="AZ7" i="5"/>
  <c r="AH58" i="5"/>
  <c r="AC52" i="5"/>
  <c r="AS58" i="6"/>
  <c r="AP97" i="6"/>
  <c r="AL58" i="5"/>
  <c r="AC82" i="6"/>
  <c r="AI88" i="5"/>
  <c r="AB61" i="6"/>
  <c r="C7" i="6"/>
  <c r="AO37" i="6"/>
  <c r="AI19" i="6"/>
  <c r="AS73" i="5"/>
  <c r="AE97" i="5"/>
  <c r="AX91" i="6"/>
  <c r="AD94" i="5"/>
  <c r="AY46" i="6"/>
  <c r="AZ70" i="6"/>
  <c r="AF40" i="5"/>
  <c r="AR19" i="6"/>
  <c r="AY34" i="6"/>
  <c r="AK19" i="5"/>
  <c r="AD76" i="5"/>
  <c r="V97" i="6"/>
  <c r="Z64" i="5"/>
  <c r="AG25" i="5"/>
  <c r="T97" i="5"/>
  <c r="AI70" i="6"/>
  <c r="C70" i="6"/>
  <c r="AJ79" i="6"/>
  <c r="AE25" i="5"/>
  <c r="AH34" i="6"/>
  <c r="Z82" i="5"/>
  <c r="C19" i="5"/>
  <c r="AH67" i="5"/>
  <c r="AT46" i="6"/>
  <c r="AU70" i="5"/>
  <c r="Z88" i="5"/>
  <c r="AM16" i="5"/>
  <c r="AW61" i="5"/>
  <c r="AX16" i="5"/>
  <c r="AY43" i="5"/>
  <c r="AZ28" i="5"/>
  <c r="AP7" i="5"/>
  <c r="AD73" i="5"/>
  <c r="Y58" i="5"/>
  <c r="AX25" i="6"/>
  <c r="AL97" i="6"/>
  <c r="X4" i="5"/>
  <c r="AE49" i="6"/>
  <c r="AE22" i="6"/>
  <c r="AK4" i="6"/>
  <c r="AZ22" i="5"/>
  <c r="AV61" i="5"/>
  <c r="AC70" i="6"/>
  <c r="AZ55" i="6"/>
  <c r="C22" i="6"/>
  <c r="AT61" i="6"/>
  <c r="AJ22" i="5"/>
  <c r="AH55" i="5"/>
  <c r="X25" i="5"/>
  <c r="AY34" i="5"/>
  <c r="AT37" i="5"/>
  <c r="AW4" i="5"/>
  <c r="AT52" i="5"/>
  <c r="AX46" i="6"/>
  <c r="AS34" i="6"/>
  <c r="AP55" i="5"/>
  <c r="AE10" i="6"/>
  <c r="C16" i="5"/>
  <c r="AJ34" i="6"/>
  <c r="X13" i="5"/>
  <c r="AU46" i="6"/>
  <c r="AH73" i="5"/>
  <c r="AF46" i="5"/>
  <c r="AR7" i="6"/>
  <c r="AL55" i="6"/>
  <c r="Y52" i="5"/>
  <c r="L97" i="6"/>
  <c r="AP16" i="6"/>
  <c r="AY70" i="6"/>
  <c r="AT28" i="5"/>
  <c r="AC91" i="5"/>
  <c r="AT49" i="5"/>
  <c r="AO19" i="6"/>
  <c r="AJ28" i="5"/>
  <c r="AQ40" i="5"/>
  <c r="AF49" i="5"/>
  <c r="AT88" i="6"/>
  <c r="AN46" i="6"/>
  <c r="C37" i="5"/>
  <c r="AY49" i="5"/>
  <c r="AS16" i="5"/>
  <c r="AF25" i="5"/>
  <c r="AB16" i="5"/>
  <c r="AW4" i="6"/>
  <c r="Y88" i="5"/>
  <c r="AQ82" i="5"/>
  <c r="AB97" i="5"/>
  <c r="AC79" i="5"/>
  <c r="AY76" i="6"/>
  <c r="C76" i="6"/>
  <c r="AA16" i="6"/>
  <c r="AI58" i="6"/>
  <c r="AZ85" i="6"/>
  <c r="AF10" i="6"/>
  <c r="AB40" i="6"/>
  <c r="AI61" i="6"/>
  <c r="AV55" i="6"/>
  <c r="AQ37" i="6"/>
  <c r="AR7" i="5"/>
  <c r="AB37" i="6"/>
  <c r="AF55" i="6"/>
  <c r="AS79" i="6"/>
  <c r="AK10" i="6"/>
  <c r="X97" i="6"/>
  <c r="AF16" i="5"/>
  <c r="AG58" i="6"/>
  <c r="AF34" i="6"/>
  <c r="AN31" i="5"/>
  <c r="AV79" i="5"/>
  <c r="AM64" i="6"/>
  <c r="AS94" i="5"/>
  <c r="AR13" i="5"/>
  <c r="AR97" i="6"/>
  <c r="AK67" i="5"/>
  <c r="Y19" i="5"/>
  <c r="X34" i="5"/>
  <c r="C58" i="6"/>
  <c r="X97" i="5"/>
  <c r="AI76" i="6"/>
  <c r="AJ61" i="6"/>
  <c r="AT85" i="5"/>
  <c r="AK46" i="5"/>
  <c r="AN19" i="6"/>
  <c r="AK34" i="6"/>
  <c r="AV43" i="6"/>
  <c r="AD64" i="6"/>
  <c r="AG31" i="6"/>
  <c r="AV94" i="5"/>
  <c r="AV22" i="6"/>
  <c r="AF85" i="5"/>
  <c r="AA22" i="6"/>
  <c r="AJ55" i="5"/>
  <c r="AL46" i="6"/>
  <c r="AE61" i="5"/>
  <c r="AL46" i="5"/>
  <c r="AH79" i="5"/>
  <c r="AM88" i="6"/>
  <c r="AZ31" i="6"/>
  <c r="AX37" i="6"/>
  <c r="AQ58" i="6"/>
  <c r="AI91" i="5"/>
  <c r="AS4" i="6"/>
  <c r="AL31" i="6"/>
  <c r="X61" i="5"/>
  <c r="AN22" i="5"/>
  <c r="AX40" i="5"/>
  <c r="AG91" i="5"/>
  <c r="AH19" i="6"/>
  <c r="C55" i="5"/>
  <c r="C10" i="6"/>
  <c r="AV82" i="6"/>
  <c r="C94" i="5"/>
  <c r="AU19" i="6"/>
  <c r="AV4" i="5"/>
  <c r="Y97" i="5"/>
  <c r="AW52" i="5"/>
  <c r="AZ13" i="6"/>
  <c r="C43" i="5"/>
  <c r="AN7" i="6"/>
  <c r="X31" i="5"/>
  <c r="AP79" i="5"/>
  <c r="AE40" i="6"/>
  <c r="AN28" i="5"/>
  <c r="AH61" i="5"/>
  <c r="AK58" i="6"/>
  <c r="AX70" i="5"/>
  <c r="Z52" i="5"/>
  <c r="Z34" i="5"/>
  <c r="AJ4" i="6"/>
  <c r="Z79" i="5"/>
  <c r="AV76" i="5"/>
  <c r="AJ22" i="6"/>
  <c r="AL22" i="5"/>
  <c r="AI10" i="6"/>
  <c r="AB55" i="6"/>
  <c r="N97" i="5"/>
  <c r="AG73" i="5"/>
  <c r="AP37" i="6"/>
  <c r="AH13" i="5"/>
  <c r="AR40" i="5"/>
  <c r="AS64" i="6"/>
  <c r="AD97" i="5"/>
  <c r="AH31" i="5"/>
  <c r="AX43" i="6"/>
  <c r="AM70" i="6"/>
  <c r="AF64" i="5"/>
  <c r="AG94" i="6"/>
  <c r="AS37" i="5"/>
  <c r="AC49" i="5"/>
  <c r="AI82" i="6"/>
  <c r="AQ91" i="5"/>
  <c r="AI52" i="6"/>
  <c r="R97" i="5"/>
  <c r="Y61" i="5"/>
  <c r="AX49" i="5"/>
  <c r="AO10" i="6"/>
  <c r="AJ49" i="6"/>
  <c r="AY4" i="5"/>
  <c r="AJ49" i="5"/>
  <c r="AB52" i="5"/>
  <c r="AF28" i="5"/>
  <c r="AM97" i="6"/>
  <c r="AW43" i="6"/>
  <c r="AU37" i="5"/>
  <c r="AL10" i="6"/>
  <c r="AA40" i="5"/>
  <c r="AG16" i="6"/>
  <c r="AG40" i="6"/>
  <c r="AG79" i="6"/>
  <c r="AW16" i="5"/>
  <c r="AS7" i="6"/>
  <c r="AL52" i="5"/>
  <c r="X37" i="5"/>
  <c r="AU31" i="5"/>
  <c r="Z22" i="5"/>
  <c r="AY22" i="5"/>
  <c r="AP19" i="5"/>
  <c r="AQ46" i="6"/>
  <c r="AG34" i="6"/>
  <c r="AM13" i="5"/>
  <c r="AN37" i="6"/>
  <c r="AM79" i="5"/>
  <c r="AE22" i="5"/>
  <c r="AQ34" i="5"/>
  <c r="AS82" i="5"/>
  <c r="Z67" i="5"/>
  <c r="AI79" i="5"/>
  <c r="C4" i="5"/>
  <c r="AU97" i="6"/>
  <c r="AS25" i="5"/>
  <c r="AS31" i="5"/>
  <c r="AM28" i="6"/>
  <c r="AH85" i="6"/>
  <c r="AO76" i="6"/>
  <c r="AM43" i="6"/>
  <c r="AS79" i="5"/>
  <c r="AL4" i="5"/>
  <c r="AY31" i="6"/>
  <c r="AC67" i="5"/>
  <c r="AU88" i="5"/>
  <c r="AZ94" i="5"/>
  <c r="AU25" i="6"/>
  <c r="AP34" i="5"/>
  <c r="C70" i="5"/>
  <c r="AH76" i="5"/>
  <c r="X46" i="5"/>
  <c r="AD91" i="5"/>
  <c r="AO46" i="5"/>
  <c r="Y70" i="5"/>
  <c r="AI37" i="5"/>
  <c r="AE10" i="5"/>
  <c r="AY76" i="5"/>
  <c r="AC49" i="6"/>
  <c r="AC40" i="6"/>
  <c r="AZ16" i="5"/>
  <c r="Y28" i="5"/>
  <c r="AJ85" i="5"/>
  <c r="AL73" i="6"/>
  <c r="Z25" i="5"/>
  <c r="AE43" i="5"/>
  <c r="AI97" i="6"/>
  <c r="AT82" i="5"/>
  <c r="AF85" i="6"/>
  <c r="C43" i="6"/>
  <c r="AB10" i="6"/>
  <c r="AG79" i="5"/>
  <c r="AP97" i="5"/>
  <c r="AU73" i="5"/>
  <c r="AA28" i="5"/>
  <c r="AO4" i="6"/>
  <c r="AB40" i="5"/>
  <c r="AL91" i="5"/>
  <c r="AI19" i="5"/>
  <c r="AD22" i="6"/>
  <c r="AD79" i="5"/>
  <c r="AE88" i="5"/>
  <c r="AW67" i="5"/>
  <c r="AD10" i="5"/>
  <c r="AE16" i="6"/>
  <c r="AR88" i="5"/>
  <c r="AR94" i="6"/>
  <c r="C13" i="6"/>
  <c r="AL40" i="5"/>
  <c r="AL28" i="6"/>
  <c r="AJ58" i="6"/>
  <c r="C25" i="6"/>
  <c r="AA31" i="5"/>
  <c r="AO49" i="6"/>
  <c r="AJ82" i="6"/>
  <c r="AP16" i="5"/>
  <c r="AK46" i="6"/>
  <c r="Z61" i="5"/>
  <c r="AG43" i="5"/>
  <c r="AR22" i="5"/>
  <c r="AQ94" i="6"/>
  <c r="AY43" i="6"/>
  <c r="AC10" i="5"/>
  <c r="K97" i="5"/>
  <c r="C73" i="6"/>
  <c r="AS10" i="5"/>
  <c r="Y82" i="5"/>
  <c r="AM82" i="6"/>
  <c r="AJ97" i="5"/>
  <c r="AE88" i="6"/>
  <c r="C40" i="5"/>
  <c r="AX61" i="5"/>
  <c r="AG76" i="5"/>
  <c r="Z55" i="5"/>
  <c r="AW31" i="5"/>
  <c r="AR82" i="6"/>
  <c r="AH40" i="6"/>
  <c r="AL61" i="6"/>
  <c r="AZ46" i="5"/>
  <c r="X76" i="5"/>
  <c r="AZ73" i="6"/>
  <c r="AF61" i="5"/>
  <c r="AJ37" i="6"/>
  <c r="C52" i="6"/>
  <c r="AO40" i="5"/>
  <c r="Y91" i="5"/>
  <c r="AE73" i="6"/>
  <c r="AJ37" i="5"/>
  <c r="AA91" i="5"/>
  <c r="AW49" i="5"/>
  <c r="AZ37" i="6"/>
  <c r="AA58" i="6"/>
  <c r="AP67" i="5"/>
  <c r="AS52" i="6"/>
  <c r="C76" i="5"/>
  <c r="AO34" i="6"/>
  <c r="AB10" i="5"/>
  <c r="AW58" i="5"/>
  <c r="AT91" i="5"/>
  <c r="AA94" i="6"/>
  <c r="AA58" i="5"/>
  <c r="AS40" i="5"/>
  <c r="AJ61" i="5"/>
  <c r="AH25" i="6"/>
  <c r="AV73" i="5"/>
  <c r="AS88" i="6"/>
  <c r="AD67" i="6"/>
  <c r="AI34" i="5"/>
  <c r="X49" i="5"/>
  <c r="AC16" i="5"/>
  <c r="X43" i="5"/>
  <c r="AZ82" i="6"/>
  <c r="AN67" i="6"/>
  <c r="AR16" i="6"/>
  <c r="AX79" i="5"/>
  <c r="AS67" i="5"/>
  <c r="AM52" i="5"/>
  <c r="AE4" i="6"/>
  <c r="AJ73" i="6"/>
  <c r="AN4" i="6"/>
  <c r="AY37" i="6"/>
  <c r="AH4" i="5"/>
  <c r="AE70" i="5"/>
  <c r="AD46" i="5"/>
  <c r="AN4" i="5"/>
  <c r="AM40" i="6"/>
  <c r="AT22" i="5"/>
  <c r="AY10" i="6"/>
  <c r="AD61" i="6"/>
  <c r="AW28" i="5"/>
  <c r="AH10" i="6"/>
  <c r="AU67" i="5"/>
  <c r="AG91" i="6"/>
  <c r="AG31" i="5"/>
  <c r="AE31" i="6"/>
  <c r="AG70" i="5"/>
  <c r="X67" i="5"/>
  <c r="AZ16" i="6"/>
  <c r="AH82" i="5"/>
  <c r="AQ40" i="6"/>
  <c r="AC28" i="6"/>
  <c r="AC19" i="6"/>
  <c r="AW73" i="5"/>
  <c r="AT43" i="5"/>
  <c r="AS28" i="5"/>
  <c r="AQ94" i="5"/>
  <c r="Z46" i="5"/>
  <c r="AN61" i="6"/>
  <c r="R97" i="6"/>
  <c r="AP49" i="6"/>
  <c r="AV37" i="6"/>
  <c r="AG67" i="5"/>
  <c r="AB58" i="6"/>
  <c r="AB34" i="5"/>
  <c r="AZ49" i="6"/>
  <c r="C61" i="6"/>
  <c r="AQ13" i="6"/>
  <c r="AM40" i="5"/>
  <c r="C64" i="5"/>
  <c r="AF19" i="5"/>
  <c r="AS49" i="5"/>
  <c r="AR76" i="5"/>
  <c r="AD19" i="5"/>
  <c r="AU58" i="5"/>
  <c r="Y49" i="5"/>
  <c r="AD46" i="6"/>
  <c r="AO55" i="6"/>
  <c r="AM58" i="6"/>
  <c r="AC94" i="6"/>
  <c r="AA4" i="6"/>
  <c r="AM13" i="6"/>
  <c r="AI73" i="6"/>
  <c r="AY52" i="5"/>
  <c r="AH49" i="5"/>
  <c r="AJ31" i="5"/>
  <c r="AI43" i="6"/>
  <c r="AH61" i="6"/>
  <c r="AT46" i="5"/>
  <c r="AW97" i="5"/>
  <c r="V97" i="5"/>
  <c r="AN73" i="6"/>
  <c r="G97" i="5"/>
  <c r="AH22" i="6"/>
  <c r="AF67" i="6"/>
  <c r="AQ10" i="5"/>
  <c r="AA94" i="5"/>
  <c r="AJ34" i="5"/>
  <c r="AQ76" i="6"/>
  <c r="AO7" i="6"/>
  <c r="AM55" i="5"/>
  <c r="AG58" i="5"/>
  <c r="AP31" i="6"/>
  <c r="AX19" i="6"/>
  <c r="AT10" i="6"/>
  <c r="AO82" i="6"/>
  <c r="AC52" i="6"/>
  <c r="AX94" i="5"/>
  <c r="AW94" i="5"/>
  <c r="AP49" i="5"/>
  <c r="AI22" i="5"/>
  <c r="AL76" i="6"/>
  <c r="AT79" i="6"/>
  <c r="AO28" i="6"/>
  <c r="AV13" i="5"/>
  <c r="AI70" i="5"/>
  <c r="AL79" i="5"/>
  <c r="X40" i="5"/>
  <c r="AC94" i="5"/>
  <c r="AN61" i="5"/>
  <c r="X70" i="5"/>
  <c r="AV97" i="6"/>
  <c r="AA85" i="5"/>
  <c r="AY16" i="5"/>
  <c r="AC91" i="6"/>
  <c r="AU16" i="5"/>
  <c r="AG28" i="6"/>
  <c r="AY49" i="6"/>
  <c r="AF58" i="6"/>
  <c r="AU70" i="6"/>
  <c r="AS52" i="5"/>
  <c r="AB37" i="5"/>
  <c r="AF49" i="6"/>
  <c r="AV28" i="5"/>
  <c r="AZ25" i="6"/>
  <c r="AY85" i="5"/>
  <c r="AU55" i="5"/>
  <c r="AK52" i="5"/>
  <c r="AT52" i="6"/>
  <c r="AX76" i="6"/>
  <c r="AY61" i="6"/>
  <c r="AH91" i="6"/>
  <c r="AM49" i="5"/>
  <c r="AO58" i="5"/>
  <c r="AC85" i="5"/>
  <c r="AA49" i="5"/>
  <c r="AF82" i="6"/>
  <c r="AF61" i="6"/>
  <c r="W97" i="5"/>
  <c r="AM46" i="6"/>
  <c r="AA88" i="5"/>
  <c r="AZ64" i="5"/>
  <c r="AJ4" i="5"/>
  <c r="AI16" i="6"/>
  <c r="X55" i="5"/>
  <c r="AM34" i="6"/>
  <c r="AK73" i="5"/>
  <c r="AM31" i="5"/>
  <c r="X58" i="5"/>
  <c r="AU40" i="6"/>
  <c r="AP4" i="5"/>
  <c r="AO22" i="5"/>
  <c r="AC37" i="5"/>
  <c r="Z73" i="5"/>
  <c r="AB49" i="6"/>
  <c r="AP85" i="6"/>
  <c r="AZ49" i="5"/>
  <c r="AT7" i="6"/>
  <c r="AI31" i="6"/>
  <c r="AH73" i="6"/>
  <c r="AX34" i="6"/>
  <c r="AQ25" i="5"/>
  <c r="H97" i="6"/>
  <c r="AU61" i="5"/>
  <c r="AK94" i="6"/>
  <c r="AP58" i="5"/>
  <c r="AN40" i="6"/>
  <c r="AK91" i="5"/>
  <c r="AD58" i="5"/>
  <c r="AU7" i="6"/>
  <c r="C85" i="5"/>
  <c r="AG37" i="5"/>
  <c r="AC7" i="5"/>
  <c r="AE7" i="5"/>
  <c r="AP19" i="6"/>
  <c r="AN46" i="5"/>
  <c r="AX10" i="5"/>
  <c r="AE7" i="6"/>
  <c r="AU76" i="6"/>
  <c r="AR55" i="6"/>
  <c r="AH67" i="6"/>
  <c r="C10" i="5"/>
  <c r="AU64" i="6"/>
  <c r="AR58" i="5"/>
  <c r="T97" i="6"/>
  <c r="AX37" i="5"/>
  <c r="AV70" i="6"/>
  <c r="AD28" i="6"/>
  <c r="E97" i="5"/>
  <c r="AC4" i="5"/>
  <c r="AR31" i="6"/>
  <c r="AJ7" i="5"/>
  <c r="AN34" i="6"/>
  <c r="AB82" i="6"/>
  <c r="AQ97" i="6"/>
  <c r="AY46" i="5"/>
  <c r="AV4" i="6"/>
  <c r="C31" i="5"/>
  <c r="AD73" i="6"/>
  <c r="AT55" i="5"/>
  <c r="AA67" i="5"/>
  <c r="AP85" i="5"/>
  <c r="AW19" i="6"/>
  <c r="AZ82" i="5"/>
  <c r="C16" i="6"/>
  <c r="AN58" i="6"/>
  <c r="AT79" i="5"/>
  <c r="X22" i="5"/>
  <c r="Y25" i="5"/>
  <c r="AS37" i="6"/>
  <c r="Y79" i="5"/>
  <c r="AW76" i="6"/>
  <c r="AZ28" i="6"/>
  <c r="AU4" i="5"/>
  <c r="AA82" i="6"/>
  <c r="AP31" i="5"/>
  <c r="AP46" i="5"/>
  <c r="AB43" i="6"/>
  <c r="AA97" i="6"/>
  <c r="AP25" i="5"/>
  <c r="AW64" i="5"/>
  <c r="AJ43" i="6"/>
  <c r="AR94" i="5"/>
  <c r="X64" i="5"/>
  <c r="AF25" i="6"/>
  <c r="AO76" i="5"/>
  <c r="Z97" i="6"/>
  <c r="AP73" i="6"/>
  <c r="AW25" i="6"/>
  <c r="Y94" i="5"/>
  <c r="AI58" i="5"/>
  <c r="AP91" i="5"/>
  <c r="AS70" i="6"/>
  <c r="AS88" i="5"/>
  <c r="AB7" i="6"/>
  <c r="AQ88" i="5"/>
  <c r="AM67" i="5"/>
  <c r="AX58" i="5"/>
  <c r="AU79" i="5"/>
  <c r="AD22" i="5"/>
  <c r="AT73" i="5"/>
  <c r="AJ70" i="5"/>
  <c r="AN85" i="5"/>
  <c r="AE37" i="6"/>
  <c r="AX73" i="5"/>
  <c r="AU85" i="5"/>
  <c r="AZ19" i="6"/>
  <c r="AV7" i="5"/>
  <c r="AK88" i="6"/>
  <c r="C82" i="5"/>
  <c r="AM61" i="6"/>
  <c r="AJ46" i="5"/>
  <c r="AU85" i="6"/>
  <c r="AV52" i="5"/>
  <c r="AQ49" i="6"/>
  <c r="AR73" i="6"/>
  <c r="AO70" i="5"/>
  <c r="AD85" i="6"/>
  <c r="AD25" i="5"/>
  <c r="AZ34" i="6"/>
  <c r="AX7" i="5"/>
  <c r="X73" i="5"/>
  <c r="AA43" i="5"/>
  <c r="AB22" i="6"/>
  <c r="AV52" i="6"/>
  <c r="AJ58" i="5"/>
  <c r="AL61" i="5"/>
  <c r="AM94" i="5"/>
  <c r="AU4" i="6"/>
  <c r="AV16" i="5"/>
  <c r="AT61" i="5"/>
  <c r="AR25" i="6"/>
  <c r="AX4" i="6"/>
  <c r="AC67" i="6"/>
  <c r="AT55" i="6"/>
  <c r="AX10" i="6"/>
  <c r="AB91" i="5"/>
  <c r="AT40" i="6"/>
  <c r="AG10" i="5"/>
  <c r="AT85" i="6"/>
  <c r="AP94" i="5"/>
  <c r="AL43" i="6"/>
  <c r="AZ43" i="6"/>
  <c r="AZ67" i="5"/>
  <c r="AG85" i="5"/>
  <c r="AE13" i="5"/>
  <c r="AH79" i="6"/>
  <c r="AP40" i="5"/>
  <c r="AZ55" i="5"/>
  <c r="AM91" i="5"/>
  <c r="AP40" i="6"/>
  <c r="AS61" i="5"/>
  <c r="AC40" i="5"/>
  <c r="AO94" i="5"/>
  <c r="AA64" i="5"/>
  <c r="AB13" i="6"/>
  <c r="AZ4" i="6"/>
  <c r="AG22" i="6"/>
  <c r="AL16" i="5"/>
  <c r="AT97" i="6"/>
  <c r="Z4" i="5"/>
  <c r="AD7" i="6"/>
  <c r="AH43" i="5"/>
  <c r="AL10" i="5"/>
  <c r="AQ16" i="6"/>
  <c r="AI49" i="5"/>
  <c r="AO79" i="6"/>
  <c r="AZ79" i="6"/>
  <c r="AV31" i="6"/>
  <c r="AV34" i="5"/>
  <c r="AR52" i="5"/>
  <c r="AY58" i="5"/>
  <c r="AJ25" i="5"/>
  <c r="Y85" i="5"/>
  <c r="AH91" i="5"/>
  <c r="AI94" i="6"/>
  <c r="AL19" i="5"/>
  <c r="AJ43" i="5"/>
  <c r="AW28" i="6"/>
  <c r="C7" i="5"/>
  <c r="AH10" i="5"/>
  <c r="AB70" i="5"/>
  <c r="AO64" i="5"/>
  <c r="AD49" i="5"/>
  <c r="AE28" i="5"/>
  <c r="AZ4" i="5"/>
  <c r="AR16" i="5"/>
  <c r="AY7" i="6"/>
  <c r="AR55" i="5"/>
  <c r="AZ22" i="6"/>
  <c r="AJ94" i="5"/>
  <c r="AS55" i="6"/>
  <c r="AR91" i="5"/>
  <c r="AA70" i="5"/>
  <c r="AX55" i="6"/>
  <c r="AN70" i="5"/>
  <c r="AT28" i="6"/>
  <c r="AE31" i="5"/>
  <c r="AI64" i="5"/>
  <c r="AR49" i="6"/>
  <c r="AL76" i="5"/>
  <c r="AJ13" i="5"/>
  <c r="AD40" i="6"/>
  <c r="Z10" i="5"/>
  <c r="AK10" i="5"/>
  <c r="AG4" i="6"/>
  <c r="AK52" i="6"/>
  <c r="Y64" i="5"/>
  <c r="AY73" i="5"/>
  <c r="AS10" i="6"/>
  <c r="AU97" i="5"/>
  <c r="AO58" i="6"/>
  <c r="AM34" i="5"/>
  <c r="AM7" i="6"/>
  <c r="AK16" i="6"/>
  <c r="AN7" i="5"/>
  <c r="AT49" i="6"/>
  <c r="AB31" i="5"/>
  <c r="AG94" i="5"/>
  <c r="AB73" i="5"/>
  <c r="AE58" i="5"/>
  <c r="AC55" i="6"/>
  <c r="AA70" i="6"/>
  <c r="AJ28" i="6"/>
  <c r="AO49" i="5"/>
  <c r="AG88" i="6"/>
  <c r="AV25" i="5"/>
  <c r="AY52" i="6"/>
  <c r="AR40" i="6"/>
  <c r="AN55" i="5"/>
  <c r="AA73" i="6"/>
  <c r="AW64" i="6"/>
  <c r="AG49" i="5"/>
  <c r="AC82" i="5"/>
  <c r="AO4" i="5"/>
  <c r="AE49" i="5"/>
  <c r="AS49" i="6"/>
  <c r="AS43" i="5"/>
  <c r="AV79" i="6"/>
  <c r="Z49" i="5"/>
  <c r="AP43" i="5"/>
  <c r="AZ7" i="6"/>
  <c r="AF46" i="6"/>
  <c r="AJ76" i="5"/>
  <c r="AZ97" i="5"/>
  <c r="C85" i="6"/>
  <c r="AA46" i="6"/>
  <c r="Y67" i="5"/>
  <c r="AY85" i="6"/>
  <c r="AN67" i="5"/>
  <c r="AO52" i="6"/>
  <c r="AT67" i="6"/>
  <c r="AB43" i="5"/>
  <c r="AU43" i="6"/>
  <c r="AZ46" i="6"/>
  <c r="AT73" i="6"/>
  <c r="AK64" i="5"/>
  <c r="AL34" i="6"/>
  <c r="AQ61" i="6"/>
  <c r="AD7" i="5"/>
  <c r="AC34" i="6"/>
  <c r="AU10" i="5"/>
  <c r="AI37" i="6"/>
  <c r="AM25" i="6"/>
  <c r="AE79" i="5"/>
  <c r="AV82" i="5"/>
  <c r="AH19" i="5"/>
  <c r="AQ52" i="6"/>
  <c r="AP22" i="5"/>
  <c r="AQ97" i="5"/>
  <c r="C91" i="5"/>
  <c r="AO82" i="5"/>
  <c r="AF97" i="6"/>
  <c r="AC31" i="5"/>
  <c r="AM10" i="5"/>
  <c r="AQ34" i="6"/>
  <c r="AB67" i="6"/>
  <c r="AU76" i="5"/>
  <c r="AX13" i="5"/>
  <c r="AG82" i="5"/>
  <c r="AZ10" i="6"/>
  <c r="AB97" i="6"/>
  <c r="AU34" i="6"/>
  <c r="AW16" i="6"/>
  <c r="AL73" i="5"/>
  <c r="AS76" i="6"/>
  <c r="AD10" i="6"/>
  <c r="AN22" i="6"/>
  <c r="AO43" i="6"/>
  <c r="AJ40" i="6"/>
  <c r="AS4" i="5"/>
  <c r="AB4" i="5"/>
  <c r="AQ31" i="5"/>
  <c r="AI16" i="5"/>
  <c r="AQ37" i="5"/>
  <c r="AQ4" i="5"/>
  <c r="AH88" i="6"/>
  <c r="AY64" i="6"/>
  <c r="AT25" i="5"/>
  <c r="AE55" i="5"/>
  <c r="AK16" i="5"/>
  <c r="AQ85" i="5"/>
  <c r="Y7" i="5"/>
  <c r="AD34" i="5"/>
  <c r="AN25" i="5"/>
  <c r="AY25" i="5"/>
  <c r="AO16" i="6"/>
  <c r="AN25" i="6"/>
  <c r="AH22" i="5"/>
  <c r="AU22" i="5"/>
  <c r="AP76" i="5"/>
  <c r="AN64" i="5"/>
  <c r="AC76" i="5"/>
  <c r="AH25" i="5"/>
  <c r="AN37" i="5"/>
  <c r="AG49" i="6"/>
  <c r="AU49" i="6"/>
  <c r="AX64" i="6"/>
  <c r="AS64" i="5"/>
  <c r="AV91" i="5"/>
  <c r="AJ31" i="6"/>
  <c r="AT37" i="6"/>
  <c r="AU28" i="6"/>
  <c r="AS55" i="5"/>
  <c r="AW79" i="5"/>
  <c r="AD64" i="5"/>
  <c r="AI43" i="5"/>
  <c r="AN13" i="5"/>
  <c r="AN79" i="5"/>
  <c r="AD85" i="5"/>
  <c r="F97" i="6"/>
  <c r="AL28" i="5"/>
  <c r="AB64" i="5"/>
  <c r="AV91" i="6"/>
  <c r="AT19" i="6"/>
  <c r="AR70" i="5"/>
  <c r="AF19" i="6"/>
  <c r="AM43" i="5"/>
  <c r="AR10" i="6"/>
  <c r="AU52" i="5"/>
  <c r="AL49" i="5"/>
  <c r="AT34" i="5"/>
  <c r="AE19" i="6"/>
  <c r="W97" i="6"/>
  <c r="AI46" i="5"/>
  <c r="AD88" i="6"/>
  <c r="AO67" i="6"/>
  <c r="AI13" i="6"/>
  <c r="AM52" i="6"/>
  <c r="AN82" i="6"/>
  <c r="AU43" i="5"/>
  <c r="AO55" i="5"/>
  <c r="AF13" i="5"/>
  <c r="AC10" i="6"/>
  <c r="Z37" i="5"/>
  <c r="AS28" i="6"/>
  <c r="AF73" i="6"/>
  <c r="AE43" i="6"/>
  <c r="AK58" i="5"/>
  <c r="AJ67" i="6"/>
  <c r="AK79" i="5"/>
  <c r="AP52" i="6"/>
  <c r="AE34" i="5"/>
  <c r="AH37" i="6"/>
  <c r="AF13" i="6"/>
  <c r="AP10" i="5"/>
  <c r="AS91" i="5"/>
  <c r="AL25" i="6"/>
  <c r="AK55" i="5"/>
  <c r="AH76" i="6"/>
  <c r="AX85" i="5"/>
  <c r="X16" i="5"/>
  <c r="AW10" i="6"/>
  <c r="AH70" i="5"/>
  <c r="AK88" i="5"/>
  <c r="C49" i="5"/>
  <c r="AB79" i="6"/>
  <c r="AT13" i="5"/>
  <c r="AX76" i="5"/>
  <c r="AB85" i="5"/>
  <c r="AM88" i="5"/>
  <c r="AR67" i="6"/>
  <c r="AN91" i="6"/>
  <c r="AJ70" i="6"/>
  <c r="AX28" i="6"/>
  <c r="AC64" i="5"/>
  <c r="AI73" i="5"/>
  <c r="AX97" i="6"/>
  <c r="Y13" i="5"/>
  <c r="AL67" i="5"/>
  <c r="AB19" i="6"/>
  <c r="AN10" i="5"/>
  <c r="M97" i="5"/>
  <c r="AV19" i="6"/>
  <c r="C28" i="6"/>
  <c r="AJ16" i="5"/>
  <c r="AQ43" i="6"/>
  <c r="AV73" i="6"/>
  <c r="AZ85" i="5"/>
  <c r="AM61" i="5"/>
  <c r="AG97" i="5"/>
  <c r="AP37" i="5"/>
  <c r="AY82" i="6"/>
  <c r="AO88" i="5"/>
  <c r="AE58" i="6"/>
  <c r="AB49" i="5"/>
  <c r="AW13" i="6"/>
  <c r="AK43" i="5"/>
  <c r="AY88" i="5"/>
  <c r="Z76" i="5"/>
  <c r="AH16" i="6"/>
  <c r="AP10" i="6"/>
  <c r="AW88" i="5"/>
  <c r="AY28" i="6"/>
  <c r="AO94" i="6"/>
  <c r="C46" i="5"/>
  <c r="AV19" i="5"/>
  <c r="AZ13" i="5"/>
  <c r="AU28" i="5"/>
  <c r="AL13" i="6"/>
  <c r="AU58" i="6"/>
  <c r="AB25" i="5"/>
  <c r="AY64" i="5"/>
  <c r="AF7" i="5"/>
  <c r="AS70" i="5"/>
  <c r="AK67" i="6"/>
  <c r="AX25" i="5"/>
  <c r="AU94" i="6"/>
  <c r="AD97" i="6"/>
  <c r="AG4" i="5"/>
  <c r="AM7" i="5"/>
  <c r="AM58" i="5"/>
  <c r="AF28" i="6"/>
  <c r="AV31" i="5"/>
  <c r="AA97" i="5"/>
  <c r="AH37" i="5"/>
  <c r="AP61" i="6"/>
  <c r="AI34" i="6"/>
  <c r="AR52" i="6"/>
  <c r="AU22" i="6"/>
  <c r="AV58" i="5"/>
  <c r="AB79" i="5"/>
  <c r="AE70" i="6"/>
  <c r="AJ97" i="6"/>
  <c r="AN58" i="5"/>
  <c r="AR25" i="5"/>
  <c r="AF40" i="6"/>
  <c r="AO97" i="5"/>
  <c r="AG46" i="5"/>
  <c r="AX52" i="6"/>
  <c r="AI85" i="5"/>
  <c r="AO25" i="5"/>
  <c r="AO73" i="5"/>
  <c r="AX91" i="5"/>
  <c r="AS7" i="5"/>
  <c r="AH94" i="5"/>
  <c r="AE28" i="6"/>
  <c r="AC31" i="6"/>
  <c r="X7" i="5"/>
  <c r="AS34" i="5"/>
  <c r="AL67" i="6"/>
  <c r="Z28" i="5"/>
  <c r="AR10" i="5"/>
  <c r="AL97" i="5"/>
  <c r="AG10" i="6"/>
  <c r="AI67" i="5"/>
  <c r="AI61" i="5"/>
  <c r="AV67" i="5"/>
  <c r="AW19" i="5"/>
  <c r="AQ52" i="5"/>
  <c r="AW22" i="6"/>
  <c r="AW40" i="5"/>
  <c r="AD52" i="6"/>
  <c r="AA88" i="6"/>
  <c r="AI49" i="6"/>
  <c r="AX16" i="6"/>
  <c r="AD16" i="6"/>
  <c r="AQ82" i="6"/>
  <c r="AA28" i="6"/>
  <c r="AC37" i="6"/>
  <c r="AG61" i="5"/>
  <c r="AV28" i="6"/>
  <c r="AF16" i="6"/>
  <c r="AA13" i="6"/>
  <c r="AR28" i="5"/>
  <c r="AX73" i="6"/>
  <c r="AB67" i="5"/>
  <c r="AQ46" i="5"/>
  <c r="AF58" i="5"/>
  <c r="F97" i="5"/>
  <c r="AB76" i="5"/>
  <c r="AK22" i="5"/>
  <c r="AF79" i="5"/>
  <c r="AY88" i="6"/>
  <c r="C19" i="6"/>
  <c r="AN97" i="6"/>
  <c r="AG40" i="5"/>
  <c r="AG16" i="5"/>
  <c r="AL19" i="6"/>
  <c r="AS40" i="6"/>
  <c r="Y40" i="5"/>
  <c r="AE46" i="6"/>
  <c r="AA10" i="5"/>
  <c r="AL13" i="5"/>
  <c r="AN94" i="6"/>
  <c r="AH31" i="6"/>
  <c r="AB58" i="5"/>
  <c r="AJ16" i="6"/>
  <c r="AK4" i="5"/>
  <c r="AY61" i="5"/>
  <c r="Z40" i="5"/>
  <c r="AW58" i="6"/>
  <c r="C88" i="5"/>
  <c r="AJ85" i="6"/>
  <c r="AW67" i="6"/>
  <c r="AQ58" i="5"/>
  <c r="AC88" i="5"/>
  <c r="AK64" i="6"/>
  <c r="AR4" i="6"/>
  <c r="AD28" i="5"/>
  <c r="AF70" i="6"/>
  <c r="AO43" i="5"/>
  <c r="AV46" i="5"/>
  <c r="C34" i="6"/>
  <c r="AX28" i="5"/>
  <c r="AZ40" i="5"/>
  <c r="AL85" i="6"/>
  <c r="AU31" i="6"/>
  <c r="AG34" i="5"/>
  <c r="AO31" i="5"/>
  <c r="AX31" i="5"/>
  <c r="AF52" i="6"/>
  <c r="AH34" i="5"/>
  <c r="AX43" i="5"/>
  <c r="AJ19" i="5"/>
  <c r="AF55" i="5"/>
  <c r="AP25" i="6"/>
  <c r="AM37" i="5"/>
  <c r="AU13" i="5"/>
  <c r="AH4" i="6"/>
  <c r="AY97" i="5"/>
  <c r="AQ25" i="6"/>
  <c r="AZ88" i="5"/>
  <c r="AE85" i="5"/>
  <c r="AI13" i="5"/>
  <c r="AH43" i="6"/>
  <c r="AT70" i="5"/>
  <c r="AI4" i="5"/>
  <c r="AY58" i="6"/>
  <c r="AK82" i="5"/>
  <c r="AR37" i="6"/>
  <c r="AF76" i="5"/>
  <c r="U97" i="5"/>
  <c r="S97" i="6"/>
  <c r="AU34" i="5"/>
  <c r="AV16" i="6"/>
  <c r="AP34" i="6"/>
  <c r="AQ19" i="5"/>
  <c r="AB55" i="5"/>
  <c r="AA25" i="6"/>
  <c r="AY25" i="6"/>
  <c r="AO91" i="6"/>
  <c r="AM4" i="6"/>
  <c r="AB13" i="5"/>
  <c r="AJ40" i="5"/>
  <c r="AZ79" i="5"/>
  <c r="AB52" i="6"/>
  <c r="AW37" i="6"/>
  <c r="AU25" i="5"/>
  <c r="AL7" i="6"/>
  <c r="AD16" i="5"/>
  <c r="AU82" i="6"/>
  <c r="AO40" i="6"/>
  <c r="AR49" i="5"/>
  <c r="AX67" i="6"/>
  <c r="AW82" i="5"/>
  <c r="AL40" i="6"/>
  <c r="AF91" i="5"/>
  <c r="AF97" i="5"/>
  <c r="AF52" i="5"/>
  <c r="AZ97" i="6"/>
  <c r="AO7" i="5"/>
  <c r="AQ67" i="5"/>
  <c r="AR22" i="6"/>
  <c r="AA25" i="5"/>
  <c r="AV94" i="6"/>
  <c r="AK34" i="5"/>
  <c r="AJ7" i="6"/>
  <c r="AW25" i="5"/>
  <c r="AQ31" i="6"/>
  <c r="AV49" i="5"/>
  <c r="AF22" i="5"/>
  <c r="AW43" i="5"/>
  <c r="Z43" i="5"/>
  <c r="AP52" i="5"/>
  <c r="AK19" i="6"/>
  <c r="AC58" i="5"/>
  <c r="AA7" i="5"/>
  <c r="AX4" i="5"/>
  <c r="AR19" i="5"/>
  <c r="AH13" i="6"/>
  <c r="AE85" i="6"/>
  <c r="AW91" i="5"/>
  <c r="AQ16" i="5"/>
  <c r="AR31" i="5"/>
  <c r="AE97" i="6"/>
  <c r="AN49" i="5"/>
  <c r="AR34" i="6"/>
  <c r="AY40" i="5"/>
  <c r="Q97" i="5"/>
  <c r="Z13" i="5"/>
  <c r="AJ64" i="5"/>
  <c r="C46" i="6"/>
  <c r="AX64" i="5"/>
  <c r="Z16" i="5"/>
  <c r="AP43" i="6"/>
  <c r="AM37" i="6"/>
  <c r="AT4" i="6"/>
  <c r="AD19" i="6"/>
  <c r="AW70" i="5"/>
  <c r="AA7" i="6"/>
  <c r="AD40" i="5"/>
  <c r="AA52" i="6"/>
  <c r="AR46" i="5"/>
  <c r="AK7" i="6"/>
  <c r="AU82" i="5"/>
  <c r="AO70" i="6"/>
  <c r="AF94" i="5"/>
  <c r="AG64" i="6"/>
  <c r="AM94" i="6"/>
  <c r="X88" i="5"/>
  <c r="AT76" i="6"/>
  <c r="AJ52" i="6"/>
  <c r="AE34" i="6"/>
  <c r="AL7" i="5"/>
  <c r="AB61" i="5"/>
  <c r="AE61" i="6"/>
  <c r="AA37" i="6"/>
  <c r="AA46" i="5"/>
  <c r="AF7" i="6"/>
  <c r="AI76" i="5"/>
  <c r="AT64" i="5"/>
  <c r="AQ61" i="5"/>
  <c r="AN88" i="5"/>
  <c r="AL79" i="6"/>
  <c r="AZ58" i="5"/>
  <c r="C13" i="5"/>
  <c r="AZ37" i="5"/>
  <c r="AI40" i="6"/>
  <c r="AN97" i="5"/>
  <c r="AL64" i="6"/>
  <c r="AL88" i="6"/>
  <c r="AD88" i="5"/>
  <c r="AR13" i="6"/>
  <c r="AE91" i="5"/>
  <c r="AK40" i="5"/>
  <c r="AB19" i="5"/>
  <c r="AM22" i="5"/>
  <c r="AR28" i="6"/>
  <c r="AG52" i="6"/>
  <c r="AA10" i="6"/>
  <c r="AY67" i="5"/>
  <c r="AR70" i="6"/>
  <c r="AM76" i="5"/>
  <c r="AT43" i="6"/>
  <c r="AC61" i="5"/>
  <c r="AG28" i="5"/>
  <c r="AP4" i="6"/>
  <c r="AE52" i="5"/>
  <c r="AT34" i="6"/>
  <c r="AF79" i="6"/>
  <c r="AA76" i="6"/>
  <c r="AH85" i="5"/>
  <c r="AL37" i="6"/>
  <c r="AK85" i="5"/>
  <c r="AQ22" i="5"/>
  <c r="AO79" i="5"/>
  <c r="AM97" i="5"/>
  <c r="AG46" i="6"/>
  <c r="AV88" i="5"/>
  <c r="AD43" i="6"/>
  <c r="AR91" i="6"/>
  <c r="AO22" i="6"/>
  <c r="AO37" i="5"/>
  <c r="AB28" i="5"/>
  <c r="AY70" i="5"/>
  <c r="AY55" i="5"/>
  <c r="AO16" i="5"/>
  <c r="AA64" i="6"/>
  <c r="AF73" i="5"/>
  <c r="AG7" i="5"/>
  <c r="AD37" i="5"/>
  <c r="AA34" i="6"/>
  <c r="AR64" i="5"/>
  <c r="AJ82" i="5"/>
  <c r="AV64" i="5"/>
  <c r="AA73" i="5"/>
  <c r="AR61" i="6"/>
  <c r="C4" i="6"/>
  <c r="AD43" i="5"/>
  <c r="AD4" i="6"/>
  <c r="AW7" i="6"/>
  <c r="AJ79" i="5"/>
  <c r="AY19" i="6"/>
  <c r="AS91" i="6"/>
  <c r="AV43" i="5"/>
  <c r="AD31" i="6"/>
  <c r="AA22" i="5"/>
  <c r="AX85" i="6"/>
  <c r="AM85" i="6"/>
  <c r="AG13" i="5"/>
  <c r="AM64" i="5"/>
  <c r="AY73" i="6"/>
  <c r="AB94" i="6"/>
  <c r="AH7" i="5"/>
  <c r="AW10" i="5"/>
  <c r="AV22" i="5"/>
  <c r="AV61" i="6"/>
  <c r="AB46" i="5"/>
  <c r="C34" i="5"/>
  <c r="Y55" i="5"/>
  <c r="AR97" i="5"/>
  <c r="AM25" i="5"/>
  <c r="AB46" i="6"/>
  <c r="AT4" i="5"/>
  <c r="AO46" i="6"/>
  <c r="AI22" i="6"/>
  <c r="AV37" i="5"/>
  <c r="C28" i="5"/>
  <c r="AV97" i="5"/>
  <c r="AB82" i="5"/>
  <c r="AD31" i="5"/>
  <c r="AT64" i="6"/>
  <c r="AQ4" i="6"/>
  <c r="AL85" i="5"/>
  <c r="C64" i="6"/>
  <c r="AI97" i="5"/>
  <c r="AL37" i="5"/>
  <c r="AJ88" i="5"/>
  <c r="AG64" i="5"/>
  <c r="AF37" i="5"/>
  <c r="AD55" i="6"/>
  <c r="AB70" i="6"/>
  <c r="AC43" i="5"/>
  <c r="AG55" i="6"/>
  <c r="Z97" i="5"/>
  <c r="AU91" i="5"/>
  <c r="AG67" i="6"/>
  <c r="AF4" i="6"/>
  <c r="AZ91" i="5"/>
  <c r="AW49" i="6"/>
  <c r="AW40" i="6"/>
  <c r="AS19" i="5"/>
  <c r="AC46" i="5"/>
  <c r="AP79" i="6"/>
  <c r="AI31" i="5"/>
  <c r="AM4" i="5"/>
  <c r="AS25" i="6"/>
  <c r="AK40" i="6"/>
  <c r="AB16" i="6"/>
  <c r="AC13" i="5"/>
  <c r="AX34" i="5"/>
  <c r="Y76" i="5"/>
  <c r="C22" i="5"/>
  <c r="D22" i="5" l="1"/>
  <c r="AM99" i="5"/>
  <c r="AF99" i="6"/>
  <c r="D64" i="6"/>
  <c r="AQ99" i="6"/>
  <c r="D28" i="5"/>
  <c r="AT99" i="5"/>
  <c r="D34" i="5"/>
  <c r="AD99" i="6"/>
  <c r="D4" i="6"/>
  <c r="C100" i="6"/>
  <c r="AP99" i="6"/>
  <c r="D13" i="5"/>
  <c r="AT99" i="6"/>
  <c r="D46" i="6"/>
  <c r="Q99" i="5"/>
  <c r="AM99" i="6"/>
  <c r="AH99" i="6"/>
  <c r="S99" i="6"/>
  <c r="K47" i="1" s="1"/>
  <c r="U99" i="5"/>
  <c r="AX99" i="5"/>
  <c r="AI99" i="5"/>
  <c r="D34" i="6"/>
  <c r="AR99" i="6"/>
  <c r="D88" i="5"/>
  <c r="AK99" i="5"/>
  <c r="D19" i="6"/>
  <c r="F99" i="5"/>
  <c r="J6" i="1" s="1"/>
  <c r="AG99" i="5"/>
  <c r="D46" i="5"/>
  <c r="D28" i="6"/>
  <c r="M99" i="5"/>
  <c r="D79" i="6"/>
  <c r="D49" i="5"/>
  <c r="AQ99" i="5"/>
  <c r="AB99" i="5"/>
  <c r="AS99" i="5"/>
  <c r="W99" i="6"/>
  <c r="F99" i="6"/>
  <c r="D67" i="6"/>
  <c r="D91" i="5"/>
  <c r="D85" i="6"/>
  <c r="AG99" i="6"/>
  <c r="AZ99" i="5"/>
  <c r="AO99" i="5"/>
  <c r="D7" i="5"/>
  <c r="Z99" i="5"/>
  <c r="AZ99" i="6"/>
  <c r="AX99" i="6"/>
  <c r="AU99" i="6"/>
  <c r="D82" i="5"/>
  <c r="Z99" i="6"/>
  <c r="AU99" i="5"/>
  <c r="D16" i="6"/>
  <c r="D31" i="5"/>
  <c r="AC99" i="5"/>
  <c r="AV99" i="6"/>
  <c r="E99" i="5"/>
  <c r="T99" i="6"/>
  <c r="K48" i="1" s="1"/>
  <c r="D10" i="5"/>
  <c r="D85" i="5"/>
  <c r="H99" i="6"/>
  <c r="AP99" i="5"/>
  <c r="AX18" i="11"/>
  <c r="AX57" i="11"/>
  <c r="AX109" i="11"/>
  <c r="AX161" i="11"/>
  <c r="AX5" i="11"/>
  <c r="AX70" i="11"/>
  <c r="AX122" i="11"/>
  <c r="AX174" i="11"/>
  <c r="AX31" i="11"/>
  <c r="AX83" i="11"/>
  <c r="AX135" i="11"/>
  <c r="AX187" i="11"/>
  <c r="AX44" i="11"/>
  <c r="AX96" i="11"/>
  <c r="AX148" i="11"/>
  <c r="AX200" i="11"/>
  <c r="AA99" i="6"/>
  <c r="I161" i="11"/>
  <c r="AN187" i="11"/>
  <c r="AT109" i="11"/>
  <c r="D70" i="11"/>
  <c r="AH174" i="11"/>
  <c r="I31" i="11"/>
  <c r="AU83" i="11"/>
  <c r="H148" i="11"/>
  <c r="AR96" i="11"/>
  <c r="AB148" i="11"/>
  <c r="R70" i="11"/>
  <c r="C83" i="11"/>
  <c r="AI174" i="11"/>
  <c r="K31" i="11"/>
  <c r="AR122" i="11"/>
  <c r="F96" i="11"/>
  <c r="H70" i="11"/>
  <c r="AV109" i="11"/>
  <c r="X31" i="11"/>
  <c r="AF57" i="11"/>
  <c r="D187" i="11"/>
  <c r="R122" i="11"/>
  <c r="D5" i="11"/>
  <c r="AB70" i="11"/>
  <c r="AH5" i="11"/>
  <c r="AI109" i="11"/>
  <c r="AA122" i="11"/>
  <c r="AW57" i="11"/>
  <c r="R5" i="11"/>
  <c r="R161" i="11"/>
  <c r="N70" i="11"/>
  <c r="M109" i="11"/>
  <c r="P135" i="11"/>
  <c r="AU5" i="11"/>
  <c r="AS70" i="11"/>
  <c r="Q122" i="11"/>
  <c r="R57" i="11"/>
  <c r="F109" i="11"/>
  <c r="AY5" i="11"/>
  <c r="AP109" i="11"/>
  <c r="O5" i="11"/>
  <c r="Q135" i="11"/>
  <c r="AD44" i="11"/>
  <c r="AH122" i="11"/>
  <c r="K148" i="11"/>
  <c r="P18" i="11"/>
  <c r="T122" i="11"/>
  <c r="W18" i="11"/>
  <c r="E31" i="11"/>
  <c r="G5" i="11"/>
  <c r="X122" i="11"/>
  <c r="AN122" i="11"/>
  <c r="M18" i="11"/>
  <c r="AC57" i="11"/>
  <c r="AT174" i="11"/>
  <c r="Y57" i="11"/>
  <c r="S83" i="11"/>
  <c r="M135" i="11"/>
  <c r="AD31" i="11"/>
  <c r="C161" i="11"/>
  <c r="AL70" i="11"/>
  <c r="P57" i="11"/>
  <c r="AH109" i="11"/>
  <c r="V57" i="11"/>
  <c r="L135" i="11"/>
  <c r="AS109" i="11"/>
  <c r="AY18" i="11"/>
  <c r="AC5" i="11"/>
  <c r="AD174" i="11"/>
  <c r="AS122" i="11"/>
  <c r="K96" i="11"/>
  <c r="R148" i="11"/>
  <c r="Z161" i="11"/>
  <c r="X83" i="11"/>
  <c r="I109" i="11"/>
  <c r="G161" i="11"/>
  <c r="AK187" i="11"/>
  <c r="AO96" i="11"/>
  <c r="AH187" i="11"/>
  <c r="O135" i="11"/>
  <c r="AD200" i="11"/>
  <c r="AI31" i="11"/>
  <c r="AY122" i="11"/>
  <c r="AC96" i="11"/>
  <c r="AQ44" i="11"/>
  <c r="AH18" i="11"/>
  <c r="R135" i="11"/>
  <c r="J122" i="11"/>
  <c r="AD135" i="11"/>
  <c r="AY96" i="11"/>
  <c r="AH161" i="11"/>
  <c r="F5" i="11"/>
  <c r="AG5" i="11"/>
  <c r="AL174" i="11"/>
  <c r="W122" i="11"/>
  <c r="AE174" i="11"/>
  <c r="AR135" i="11"/>
  <c r="AD148" i="11"/>
  <c r="AF96" i="11"/>
  <c r="H44" i="11"/>
  <c r="P31" i="11"/>
  <c r="Y5" i="11"/>
  <c r="AL122" i="11"/>
  <c r="AS31" i="11"/>
  <c r="P44" i="11"/>
  <c r="AB96" i="11"/>
  <c r="AN161" i="11"/>
  <c r="AQ135" i="11"/>
  <c r="AK148" i="11"/>
  <c r="W96" i="11"/>
  <c r="D135" i="11"/>
  <c r="V148" i="11"/>
  <c r="P200" i="11"/>
  <c r="AT135" i="11"/>
  <c r="S187" i="11"/>
  <c r="Z18" i="11"/>
  <c r="AI122" i="11"/>
  <c r="AY70" i="11"/>
  <c r="Q174" i="11"/>
  <c r="N200" i="11"/>
  <c r="Y109" i="11"/>
  <c r="AT31" i="11"/>
  <c r="AT161" i="11"/>
  <c r="AV122" i="11"/>
  <c r="AJ122" i="11"/>
  <c r="AL31" i="11"/>
  <c r="C44" i="11"/>
  <c r="I5" i="11"/>
  <c r="AR187" i="11"/>
  <c r="AU174" i="11"/>
  <c r="AK83" i="11"/>
  <c r="AW44" i="11"/>
  <c r="AJ200" i="11"/>
  <c r="V122" i="11"/>
  <c r="W44" i="11"/>
  <c r="H109" i="11"/>
  <c r="L96" i="11"/>
  <c r="AD18" i="11"/>
  <c r="M70" i="11"/>
  <c r="N44" i="11"/>
  <c r="N109" i="11"/>
  <c r="AS44" i="11"/>
  <c r="AK44" i="11"/>
  <c r="T109" i="11"/>
  <c r="AF31" i="11"/>
  <c r="O148" i="11"/>
  <c r="AL18" i="11"/>
  <c r="AC18" i="11"/>
  <c r="Q57" i="11"/>
  <c r="AQ18" i="11"/>
  <c r="C187" i="11"/>
  <c r="AV31" i="11"/>
  <c r="Y83" i="11"/>
  <c r="AL187" i="11"/>
  <c r="AF70" i="11"/>
  <c r="U122" i="11"/>
  <c r="AJ18" i="11"/>
  <c r="K44" i="11"/>
  <c r="V96" i="11"/>
  <c r="T135" i="11"/>
  <c r="N122" i="11"/>
  <c r="E148" i="11"/>
  <c r="U96" i="11"/>
  <c r="AK135" i="11"/>
  <c r="AK96" i="11"/>
  <c r="AL161" i="11"/>
  <c r="AU135" i="11"/>
  <c r="AN96" i="11"/>
  <c r="K57" i="11"/>
  <c r="AW70" i="11"/>
  <c r="D96" i="11"/>
  <c r="W31" i="11"/>
  <c r="T57" i="11"/>
  <c r="O18" i="11"/>
  <c r="T18" i="11"/>
  <c r="U5" i="11"/>
  <c r="U135" i="11"/>
  <c r="AQ5" i="11"/>
  <c r="S174" i="11"/>
  <c r="Z122" i="11"/>
  <c r="X109" i="11"/>
  <c r="AP44" i="11"/>
  <c r="Y200" i="11"/>
  <c r="AG44" i="11"/>
  <c r="Y96" i="11"/>
  <c r="AE44" i="11"/>
  <c r="V5" i="11"/>
  <c r="AC135" i="11"/>
  <c r="S31" i="11"/>
  <c r="AW187" i="11"/>
  <c r="AE200" i="11"/>
  <c r="E5" i="11"/>
  <c r="AT148" i="11"/>
  <c r="C109" i="11"/>
  <c r="E44" i="11"/>
  <c r="AD187" i="11"/>
  <c r="AO122" i="11"/>
  <c r="S57" i="11"/>
  <c r="E70" i="11"/>
  <c r="AJ96" i="11"/>
  <c r="AB57" i="11"/>
  <c r="C200" i="11"/>
  <c r="F174" i="11"/>
  <c r="AM135" i="11"/>
  <c r="AL200" i="11"/>
  <c r="AQ187" i="11"/>
  <c r="AV161" i="11"/>
  <c r="U161" i="11"/>
  <c r="AU161" i="11"/>
  <c r="AP174" i="11"/>
  <c r="L70" i="11"/>
  <c r="Q70" i="11"/>
  <c r="AM122" i="11"/>
  <c r="AP31" i="11"/>
  <c r="AN44" i="11"/>
  <c r="U148" i="11"/>
  <c r="L187" i="11"/>
  <c r="S109" i="11"/>
  <c r="O70" i="11"/>
  <c r="AV44" i="11"/>
  <c r="Y148" i="11"/>
  <c r="Z5" i="11"/>
  <c r="AH44" i="11"/>
  <c r="AF161" i="11"/>
  <c r="H96" i="11"/>
  <c r="AJ31" i="11"/>
  <c r="K187" i="11"/>
  <c r="J135" i="11"/>
  <c r="G200" i="11"/>
  <c r="S135" i="11"/>
  <c r="R31" i="11"/>
  <c r="AV200" i="11"/>
  <c r="AF135" i="11"/>
  <c r="AF174" i="11"/>
  <c r="AM57" i="11"/>
  <c r="S161" i="11"/>
  <c r="AW122" i="11"/>
  <c r="AP70" i="11"/>
  <c r="S148" i="11"/>
  <c r="Z174" i="11"/>
  <c r="AQ161" i="11"/>
  <c r="AT44" i="11"/>
  <c r="AI5" i="11"/>
  <c r="AW161" i="11"/>
  <c r="N83" i="11"/>
  <c r="N5" i="11"/>
  <c r="T96" i="11"/>
  <c r="AQ83" i="11"/>
  <c r="Q18" i="11"/>
  <c r="AI44" i="11"/>
  <c r="K5" i="11"/>
  <c r="AO83" i="11"/>
  <c r="AF5" i="11"/>
  <c r="AQ174" i="11"/>
  <c r="X148" i="11"/>
  <c r="F135" i="11"/>
  <c r="AM96" i="11"/>
  <c r="AO70" i="11"/>
  <c r="X161" i="11"/>
  <c r="V44" i="11"/>
  <c r="AO161" i="11"/>
  <c r="AC122" i="11"/>
  <c r="G18" i="11"/>
  <c r="L83" i="11"/>
  <c r="AM200" i="11"/>
  <c r="AD70" i="11"/>
  <c r="H83" i="11"/>
  <c r="AR5" i="11"/>
  <c r="Y122" i="11"/>
  <c r="AB31" i="11"/>
  <c r="U200" i="11"/>
  <c r="Q44" i="11"/>
  <c r="AV57" i="11"/>
  <c r="AK70" i="11"/>
  <c r="AL57" i="11"/>
  <c r="AY135" i="11"/>
  <c r="K70" i="11"/>
  <c r="AS83" i="11"/>
  <c r="R83" i="11"/>
  <c r="J31" i="11"/>
  <c r="P83" i="11"/>
  <c r="AG174" i="11"/>
  <c r="AV174" i="11"/>
  <c r="O83" i="11"/>
  <c r="I148" i="11"/>
  <c r="AW174" i="11"/>
  <c r="AO187" i="11"/>
  <c r="J57" i="11"/>
  <c r="AH148" i="11"/>
  <c r="F122" i="11"/>
  <c r="N57" i="11"/>
  <c r="AJ148" i="11"/>
  <c r="AV96" i="11"/>
  <c r="AG122" i="11"/>
  <c r="R109" i="11"/>
  <c r="AS161" i="11"/>
  <c r="S18" i="11"/>
  <c r="U18" i="11"/>
  <c r="AC200" i="11"/>
  <c r="AT122" i="11"/>
  <c r="AQ96" i="11"/>
  <c r="AN148" i="11"/>
  <c r="M57" i="11"/>
  <c r="Y70" i="11"/>
  <c r="AJ109" i="11"/>
  <c r="AN5" i="11"/>
  <c r="AL96" i="11"/>
  <c r="L161" i="11"/>
  <c r="M161" i="11"/>
  <c r="N187" i="11"/>
  <c r="AA135" i="11"/>
  <c r="U57" i="11"/>
  <c r="AT83" i="11"/>
  <c r="W200" i="11"/>
  <c r="AW135" i="11"/>
  <c r="M44" i="11"/>
  <c r="AK122" i="11"/>
  <c r="AV187" i="11"/>
  <c r="W70" i="11"/>
  <c r="E161" i="11"/>
  <c r="AR57" i="11"/>
  <c r="M187" i="11"/>
  <c r="AO109" i="11"/>
  <c r="H161" i="11"/>
  <c r="AK31" i="11"/>
  <c r="Z57" i="11"/>
  <c r="Z200" i="11"/>
  <c r="AS174" i="11"/>
  <c r="AA31" i="11"/>
  <c r="Z187" i="11"/>
  <c r="AG187" i="11"/>
  <c r="AR70" i="11"/>
  <c r="O57" i="11"/>
  <c r="Y161" i="11"/>
  <c r="AT57" i="11"/>
  <c r="P161" i="11"/>
  <c r="V161" i="11"/>
  <c r="AQ122" i="11"/>
  <c r="N31" i="11"/>
  <c r="G148" i="11"/>
  <c r="J109" i="11"/>
  <c r="AA44" i="11"/>
  <c r="F31" i="11"/>
  <c r="F70" i="11"/>
  <c r="U44" i="11"/>
  <c r="AK57" i="11"/>
  <c r="AW83" i="11"/>
  <c r="AA187" i="11"/>
  <c r="AC187" i="11"/>
  <c r="H57" i="11"/>
  <c r="E18" i="11"/>
  <c r="AD122" i="11"/>
  <c r="G187" i="11"/>
  <c r="AG109" i="11"/>
  <c r="H135" i="11"/>
  <c r="AN18" i="11"/>
  <c r="AB174" i="11"/>
  <c r="AG57" i="11"/>
  <c r="D44" i="11"/>
  <c r="G174" i="11"/>
  <c r="AA83" i="11"/>
  <c r="AE83" i="11"/>
  <c r="X57" i="11"/>
  <c r="E135" i="11"/>
  <c r="V70" i="11"/>
  <c r="K122" i="11"/>
  <c r="AB135" i="11"/>
  <c r="AK174" i="11"/>
  <c r="AM18" i="11"/>
  <c r="AO31" i="11"/>
  <c r="V109" i="11"/>
  <c r="AM44" i="11"/>
  <c r="AA161" i="11"/>
  <c r="T174" i="11"/>
  <c r="AJ161" i="11"/>
  <c r="AT5" i="11"/>
  <c r="T83" i="11"/>
  <c r="AH70" i="11"/>
  <c r="AM5" i="11"/>
  <c r="D122" i="11"/>
  <c r="K83" i="11"/>
  <c r="J161" i="11"/>
  <c r="AL135" i="11"/>
  <c r="J18" i="11"/>
  <c r="W187" i="11"/>
  <c r="U109" i="11"/>
  <c r="AU122" i="11"/>
  <c r="C18" i="11"/>
  <c r="AA200" i="11"/>
  <c r="M5" i="11"/>
  <c r="Q109" i="11"/>
  <c r="C174" i="11"/>
  <c r="U187" i="11"/>
  <c r="AF122" i="11"/>
  <c r="T5" i="11"/>
  <c r="AU109" i="11"/>
  <c r="AC83" i="11"/>
  <c r="F57" i="11"/>
  <c r="AO44" i="11"/>
  <c r="L18" i="11"/>
  <c r="Z96" i="11"/>
  <c r="Q83" i="11"/>
  <c r="AQ70" i="11"/>
  <c r="V174" i="11"/>
  <c r="P148" i="11"/>
  <c r="Y31" i="11"/>
  <c r="Q161" i="11"/>
  <c r="AY44" i="11"/>
  <c r="P187" i="11"/>
  <c r="AA96" i="11"/>
  <c r="AO18" i="11"/>
  <c r="AG18" i="11"/>
  <c r="G83" i="11"/>
  <c r="AQ148" i="11"/>
  <c r="W109" i="11"/>
  <c r="AF44" i="11"/>
  <c r="S70" i="11"/>
  <c r="W5" i="11"/>
  <c r="M31" i="11"/>
  <c r="AE135" i="11"/>
  <c r="AH57" i="11"/>
  <c r="H174" i="11"/>
  <c r="AW109" i="11"/>
  <c r="AE70" i="11"/>
  <c r="AO200" i="11"/>
  <c r="AY57" i="11"/>
  <c r="T200" i="11"/>
  <c r="J44" i="11"/>
  <c r="U70" i="11"/>
  <c r="AU57" i="11"/>
  <c r="D174" i="11"/>
  <c r="AP187" i="11"/>
  <c r="H200" i="11"/>
  <c r="M122" i="11"/>
  <c r="AM161" i="11"/>
  <c r="AR109" i="11"/>
  <c r="C31" i="11"/>
  <c r="AV5" i="11"/>
  <c r="M96" i="11"/>
  <c r="C5" i="11"/>
  <c r="AF83" i="11"/>
  <c r="AI57" i="11"/>
  <c r="AY148" i="11"/>
  <c r="X5" i="11"/>
  <c r="AI18" i="11"/>
  <c r="I70" i="11"/>
  <c r="AJ70" i="11"/>
  <c r="AU200" i="11"/>
  <c r="AT18" i="11"/>
  <c r="AA148" i="11"/>
  <c r="T44" i="11"/>
  <c r="AK161" i="11"/>
  <c r="AI148" i="11"/>
  <c r="Y44" i="11"/>
  <c r="AU148" i="11"/>
  <c r="AB187" i="11"/>
  <c r="AD83" i="11"/>
  <c r="AU187" i="11"/>
  <c r="O187" i="11"/>
  <c r="M83" i="11"/>
  <c r="AW96" i="11"/>
  <c r="E122" i="11"/>
  <c r="X18" i="11"/>
  <c r="AT70" i="11"/>
  <c r="AJ57" i="11"/>
  <c r="F83" i="11"/>
  <c r="P109" i="11"/>
  <c r="AN109" i="11"/>
  <c r="I122" i="11"/>
  <c r="AJ135" i="11"/>
  <c r="I44" i="11"/>
  <c r="D200" i="11"/>
  <c r="AV18" i="11"/>
  <c r="AP148" i="11"/>
  <c r="AK200" i="11"/>
  <c r="O96" i="11"/>
  <c r="AK109" i="11"/>
  <c r="V83" i="11"/>
  <c r="AM187" i="11"/>
  <c r="AA57" i="11"/>
  <c r="AY109" i="11"/>
  <c r="I174" i="11"/>
  <c r="AB161" i="11"/>
  <c r="I200" i="11"/>
  <c r="AP18" i="11"/>
  <c r="AI96" i="11"/>
  <c r="J174" i="11"/>
  <c r="J70" i="11"/>
  <c r="AY187" i="11"/>
  <c r="J200" i="11"/>
  <c r="AF148" i="11"/>
  <c r="H31" i="11"/>
  <c r="AG161" i="11"/>
  <c r="I18" i="11"/>
  <c r="G96" i="11"/>
  <c r="G109" i="11"/>
  <c r="AJ5" i="11"/>
  <c r="AM83" i="11"/>
  <c r="S200" i="11"/>
  <c r="V200" i="11"/>
  <c r="W148" i="11"/>
  <c r="AE31" i="11"/>
  <c r="E57" i="11"/>
  <c r="AE187" i="11"/>
  <c r="AC70" i="11"/>
  <c r="AP57" i="11"/>
  <c r="D83" i="11"/>
  <c r="AE96" i="11"/>
  <c r="J96" i="11"/>
  <c r="Y18" i="11"/>
  <c r="N174" i="11"/>
  <c r="T148" i="11"/>
  <c r="U31" i="11"/>
  <c r="AP5" i="11"/>
  <c r="F161" i="11"/>
  <c r="AP122" i="11"/>
  <c r="AL44" i="11"/>
  <c r="AS200" i="11"/>
  <c r="T187" i="11"/>
  <c r="AO5" i="11"/>
  <c r="AD57" i="11"/>
  <c r="AH96" i="11"/>
  <c r="O122" i="11"/>
  <c r="K109" i="11"/>
  <c r="AG70" i="11"/>
  <c r="AB200" i="11"/>
  <c r="AE161" i="11"/>
  <c r="F18" i="11"/>
  <c r="I57" i="11"/>
  <c r="AV135" i="11"/>
  <c r="Q200" i="11"/>
  <c r="AI161" i="11"/>
  <c r="L109" i="11"/>
  <c r="AM174" i="11"/>
  <c r="AB122" i="11"/>
  <c r="G57" i="11"/>
  <c r="R200" i="11"/>
  <c r="AP200" i="11"/>
  <c r="AG83" i="11"/>
  <c r="O31" i="11"/>
  <c r="L122" i="11"/>
  <c r="Y187" i="11"/>
  <c r="U83" i="11"/>
  <c r="K200" i="11"/>
  <c r="AE109" i="11"/>
  <c r="AM109" i="11"/>
  <c r="E83" i="11"/>
  <c r="M200" i="11"/>
  <c r="E174" i="11"/>
  <c r="AS135" i="11"/>
  <c r="D161" i="11"/>
  <c r="T161" i="11"/>
  <c r="AF200" i="11"/>
  <c r="X174" i="11"/>
  <c r="U174" i="11"/>
  <c r="G70" i="11"/>
  <c r="AY161" i="11"/>
  <c r="C70" i="11"/>
  <c r="AL5" i="11"/>
  <c r="E96" i="11"/>
  <c r="AS57" i="11"/>
  <c r="R174" i="11"/>
  <c r="T31" i="11"/>
  <c r="AW200" i="11"/>
  <c r="AR83" i="11"/>
  <c r="AH31" i="11"/>
  <c r="AJ174" i="11"/>
  <c r="AG31" i="11"/>
  <c r="R96" i="11"/>
  <c r="Z135" i="11"/>
  <c r="S44" i="11"/>
  <c r="L174" i="11"/>
  <c r="W57" i="11"/>
  <c r="L148" i="11"/>
  <c r="AD5" i="11"/>
  <c r="AB109" i="11"/>
  <c r="AD96" i="11"/>
  <c r="AY83" i="11"/>
  <c r="Z31" i="11"/>
  <c r="O174" i="11"/>
  <c r="S122" i="11"/>
  <c r="AA174" i="11"/>
  <c r="Y174" i="11"/>
  <c r="AW18" i="11"/>
  <c r="R44" i="11"/>
  <c r="X96" i="11"/>
  <c r="AV70" i="11"/>
  <c r="Q187" i="11"/>
  <c r="AI83" i="11"/>
  <c r="V18" i="11"/>
  <c r="AE18" i="11"/>
  <c r="AD109" i="11"/>
  <c r="N96" i="11"/>
  <c r="AR174" i="11"/>
  <c r="AL83" i="11"/>
  <c r="AR200" i="11"/>
  <c r="AA109" i="11"/>
  <c r="P122" i="11"/>
  <c r="X44" i="11"/>
  <c r="AC161" i="11"/>
  <c r="AM70" i="11"/>
  <c r="AY200" i="11"/>
  <c r="Q31" i="11"/>
  <c r="AC174" i="11"/>
  <c r="Z83" i="11"/>
  <c r="AH200" i="11"/>
  <c r="K18" i="11"/>
  <c r="AN70" i="11"/>
  <c r="L57" i="11"/>
  <c r="X135" i="11"/>
  <c r="AQ31" i="11"/>
  <c r="D109" i="11"/>
  <c r="Z148" i="11"/>
  <c r="H5" i="11"/>
  <c r="AM148" i="11"/>
  <c r="AA70" i="11"/>
  <c r="AW5" i="11"/>
  <c r="O161" i="11"/>
  <c r="AA5" i="11"/>
  <c r="Z70" i="11"/>
  <c r="C122" i="11"/>
  <c r="AI135" i="11"/>
  <c r="Q148" i="11"/>
  <c r="G44" i="11"/>
  <c r="F44" i="11"/>
  <c r="AH135" i="11"/>
  <c r="J83" i="11"/>
  <c r="M174" i="11"/>
  <c r="H187" i="11"/>
  <c r="K174" i="11"/>
  <c r="C135" i="11"/>
  <c r="AY174" i="11"/>
  <c r="C57" i="11"/>
  <c r="N18" i="11"/>
  <c r="G135" i="11"/>
  <c r="AD161" i="11"/>
  <c r="D18" i="11"/>
  <c r="E187" i="11"/>
  <c r="R187" i="11"/>
  <c r="AU18" i="11"/>
  <c r="V135" i="11"/>
  <c r="V31" i="11"/>
  <c r="AN174" i="11"/>
  <c r="AG135" i="11"/>
  <c r="V187" i="11"/>
  <c r="AF109" i="11"/>
  <c r="AC109" i="11"/>
  <c r="K161" i="11"/>
  <c r="X187" i="11"/>
  <c r="AO135" i="11"/>
  <c r="P174" i="11"/>
  <c r="AL148" i="11"/>
  <c r="AN135" i="11"/>
  <c r="Q96" i="11"/>
  <c r="AS18" i="11"/>
  <c r="S5" i="11"/>
  <c r="AE148" i="11"/>
  <c r="N161" i="11"/>
  <c r="AR18" i="11"/>
  <c r="K135" i="11"/>
  <c r="P96" i="11"/>
  <c r="AJ187" i="11"/>
  <c r="AU96" i="11"/>
  <c r="AS187" i="11"/>
  <c r="AB18" i="11"/>
  <c r="AI70" i="11"/>
  <c r="I187" i="11"/>
  <c r="AE57" i="11"/>
  <c r="N135" i="11"/>
  <c r="AO174" i="11"/>
  <c r="S96" i="11"/>
  <c r="AR44" i="11"/>
  <c r="W83" i="11"/>
  <c r="AN57" i="11"/>
  <c r="AY31" i="11"/>
  <c r="D31" i="11"/>
  <c r="N148" i="11"/>
  <c r="AS96" i="11"/>
  <c r="AP96" i="11"/>
  <c r="AO57" i="11"/>
  <c r="W135" i="11"/>
  <c r="AF18" i="11"/>
  <c r="H18" i="11"/>
  <c r="AU44" i="11"/>
  <c r="AT187" i="11"/>
  <c r="Q5" i="11"/>
  <c r="AT96" i="11"/>
  <c r="AI200" i="11"/>
  <c r="AS5" i="11"/>
  <c r="F187" i="11"/>
  <c r="J187" i="11"/>
  <c r="AJ44" i="11"/>
  <c r="AH83" i="11"/>
  <c r="T70" i="11"/>
  <c r="AI187" i="11"/>
  <c r="W161" i="11"/>
  <c r="AM31" i="11"/>
  <c r="AL109" i="11"/>
  <c r="AP83" i="11"/>
  <c r="AB83" i="11"/>
  <c r="M148" i="11"/>
  <c r="AO148" i="11"/>
  <c r="AV83" i="11"/>
  <c r="F148" i="11"/>
  <c r="P70" i="11"/>
  <c r="I96" i="11"/>
  <c r="H122" i="11"/>
  <c r="AC31" i="11"/>
  <c r="AN200" i="11"/>
  <c r="L200" i="11"/>
  <c r="Y135" i="11"/>
  <c r="AA18" i="11"/>
  <c r="AG148" i="11"/>
  <c r="I135" i="11"/>
  <c r="AK18" i="11"/>
  <c r="AG96" i="11"/>
  <c r="E109" i="11"/>
  <c r="J148" i="11"/>
  <c r="G31" i="11"/>
  <c r="F200" i="11"/>
  <c r="AB5" i="11"/>
  <c r="R18" i="11"/>
  <c r="P5" i="11"/>
  <c r="X70" i="11"/>
  <c r="AQ57" i="11"/>
  <c r="AS148" i="11"/>
  <c r="X200" i="11"/>
  <c r="AR161" i="11"/>
  <c r="I83" i="11"/>
  <c r="AP161" i="11"/>
  <c r="AR148" i="11"/>
  <c r="AW148" i="11"/>
  <c r="AJ83" i="11"/>
  <c r="AE5" i="11"/>
  <c r="AG200" i="11"/>
  <c r="L44" i="11"/>
  <c r="L5" i="11"/>
  <c r="Z44" i="11"/>
  <c r="L31" i="11"/>
  <c r="C96" i="11"/>
  <c r="E200" i="11"/>
  <c r="AT200" i="11"/>
  <c r="O200" i="11"/>
  <c r="AR31" i="11"/>
  <c r="D148" i="11"/>
  <c r="O109" i="11"/>
  <c r="AV148" i="11"/>
  <c r="AN31" i="11"/>
  <c r="AK5" i="11"/>
  <c r="W174" i="11"/>
  <c r="AF187" i="11"/>
  <c r="AQ109" i="11"/>
  <c r="J5" i="11"/>
  <c r="AB44" i="11"/>
  <c r="AP135" i="11"/>
  <c r="C148" i="11"/>
  <c r="AU70" i="11"/>
  <c r="AQ200" i="11"/>
  <c r="D57" i="11"/>
  <c r="AE122" i="11"/>
  <c r="O44" i="11"/>
  <c r="G122" i="11"/>
  <c r="Z109" i="11"/>
  <c r="AU31" i="11"/>
  <c r="AC148" i="11"/>
  <c r="AN83" i="11"/>
  <c r="AW31" i="11"/>
  <c r="AC44" i="11"/>
  <c r="AJ99" i="5"/>
  <c r="W99" i="5"/>
  <c r="G99" i="5"/>
  <c r="V99" i="5"/>
  <c r="D64" i="5"/>
  <c r="D61" i="6"/>
  <c r="AN99" i="5"/>
  <c r="AH99" i="5"/>
  <c r="AN99" i="6"/>
  <c r="R99" i="6"/>
  <c r="AE99" i="6"/>
  <c r="D76" i="5"/>
  <c r="D52" i="6"/>
  <c r="D40" i="5"/>
  <c r="D73" i="6"/>
  <c r="K99" i="5"/>
  <c r="D25" i="6"/>
  <c r="D13" i="6"/>
  <c r="AO99" i="6"/>
  <c r="D43" i="6"/>
  <c r="D70" i="5"/>
  <c r="AL99" i="5"/>
  <c r="D4" i="5"/>
  <c r="C100" i="5"/>
  <c r="R99" i="5"/>
  <c r="J47" i="1" s="1"/>
  <c r="AJ99" i="6"/>
  <c r="AY99" i="5"/>
  <c r="N99" i="5"/>
  <c r="D55" i="6"/>
  <c r="D43" i="5"/>
  <c r="AV99" i="5"/>
  <c r="D94" i="5"/>
  <c r="D10" i="6"/>
  <c r="D55" i="5"/>
  <c r="AS99" i="6"/>
  <c r="D58" i="6"/>
  <c r="X99" i="6"/>
  <c r="D76" i="6"/>
  <c r="AW99" i="6"/>
  <c r="D37" i="5"/>
  <c r="L99" i="6"/>
  <c r="K42" i="1" s="1"/>
  <c r="D16" i="5"/>
  <c r="AW99" i="5"/>
  <c r="D22" i="6"/>
  <c r="AK99" i="6"/>
  <c r="AX17" i="11"/>
  <c r="AX26" i="11" s="1"/>
  <c r="AX27" i="11" s="1"/>
  <c r="AX56" i="11"/>
  <c r="AX65" i="11" s="1"/>
  <c r="AX66" i="11" s="1"/>
  <c r="AX108" i="11"/>
  <c r="AX117" i="11" s="1"/>
  <c r="AX118" i="11" s="1"/>
  <c r="AX160" i="11"/>
  <c r="AX169" i="11" s="1"/>
  <c r="AX170" i="11" s="1"/>
  <c r="AN121" i="11"/>
  <c r="J134" i="11"/>
  <c r="AI121" i="11"/>
  <c r="K56" i="11"/>
  <c r="AN134" i="11"/>
  <c r="AR199" i="11"/>
  <c r="AH134" i="11"/>
  <c r="X82" i="11"/>
  <c r="AN82" i="11"/>
  <c r="AM30" i="11"/>
  <c r="AW69" i="11"/>
  <c r="D82" i="11"/>
  <c r="AA199" i="11"/>
  <c r="V108" i="11"/>
  <c r="AV173" i="11"/>
  <c r="AW147" i="11"/>
  <c r="AO147" i="11"/>
  <c r="E17" i="11"/>
  <c r="G121" i="11"/>
  <c r="AD17" i="11"/>
  <c r="G4" i="11"/>
  <c r="V69" i="11"/>
  <c r="H56" i="11"/>
  <c r="H69" i="11"/>
  <c r="AQ121" i="11"/>
  <c r="M69" i="11"/>
  <c r="AI134" i="11"/>
  <c r="AA186" i="11"/>
  <c r="AH121" i="11"/>
  <c r="AE173" i="11"/>
  <c r="AJ160" i="11"/>
  <c r="AE43" i="11"/>
  <c r="AF30" i="11"/>
  <c r="U147" i="11"/>
  <c r="D108" i="11"/>
  <c r="AF95" i="11"/>
  <c r="AB160" i="11"/>
  <c r="F147" i="11"/>
  <c r="AO186" i="11"/>
  <c r="AW173" i="11"/>
  <c r="C82" i="11"/>
  <c r="J108" i="11"/>
  <c r="Z108" i="11"/>
  <c r="AE56" i="11"/>
  <c r="C160" i="11"/>
  <c r="L4" i="11"/>
  <c r="AK160" i="11"/>
  <c r="AM82" i="11"/>
  <c r="C108" i="11"/>
  <c r="J147" i="11"/>
  <c r="W134" i="11"/>
  <c r="AF160" i="11"/>
  <c r="AJ82" i="11"/>
  <c r="AF69" i="11"/>
  <c r="AD56" i="11"/>
  <c r="O147" i="11"/>
  <c r="Q43" i="11"/>
  <c r="J121" i="11"/>
  <c r="AL134" i="11"/>
  <c r="AK186" i="11"/>
  <c r="Y95" i="11"/>
  <c r="V95" i="11"/>
  <c r="Q95" i="11"/>
  <c r="AO173" i="11"/>
  <c r="D17" i="11"/>
  <c r="M30" i="11"/>
  <c r="AW134" i="11"/>
  <c r="R17" i="11"/>
  <c r="AW186" i="11"/>
  <c r="AA95" i="11"/>
  <c r="AV30" i="11"/>
  <c r="X17" i="11"/>
  <c r="AF199" i="11"/>
  <c r="AS4" i="11"/>
  <c r="R199" i="11"/>
  <c r="AT121" i="11"/>
  <c r="AF147" i="11"/>
  <c r="AM95" i="11"/>
  <c r="AS134" i="11"/>
  <c r="G186" i="11"/>
  <c r="AH69" i="11"/>
  <c r="AA82" i="11"/>
  <c r="AC160" i="11"/>
  <c r="T173" i="11"/>
  <c r="AY17" i="11"/>
  <c r="AU160" i="11"/>
  <c r="Q173" i="11"/>
  <c r="F17" i="11"/>
  <c r="AF56" i="11"/>
  <c r="D56" i="11"/>
  <c r="P82" i="11"/>
  <c r="P173" i="11"/>
  <c r="AH199" i="11"/>
  <c r="AM134" i="11"/>
  <c r="D121" i="11"/>
  <c r="R56" i="11"/>
  <c r="I199" i="11"/>
  <c r="AE186" i="11"/>
  <c r="T56" i="11"/>
  <c r="K160" i="11"/>
  <c r="AK121" i="11"/>
  <c r="AJ121" i="11"/>
  <c r="G160" i="11"/>
  <c r="AU199" i="11"/>
  <c r="V173" i="11"/>
  <c r="AM69" i="11"/>
  <c r="AW4" i="11"/>
  <c r="AE82" i="11"/>
  <c r="S173" i="11"/>
  <c r="AP108" i="11"/>
  <c r="X199" i="11"/>
  <c r="M173" i="11"/>
  <c r="AF108" i="11"/>
  <c r="AH43" i="11"/>
  <c r="L17" i="11"/>
  <c r="AQ173" i="11"/>
  <c r="AD160" i="11"/>
  <c r="AC4" i="11"/>
  <c r="E108" i="11"/>
  <c r="AF121" i="11"/>
  <c r="I69" i="11"/>
  <c r="U95" i="11"/>
  <c r="U69" i="11"/>
  <c r="AA134" i="11"/>
  <c r="AU186" i="11"/>
  <c r="J4" i="11"/>
  <c r="T147" i="11"/>
  <c r="AK82" i="11"/>
  <c r="AT4" i="11"/>
  <c r="AC134" i="11"/>
  <c r="AA147" i="11"/>
  <c r="D43" i="11"/>
  <c r="AO17" i="11"/>
  <c r="L134" i="11"/>
  <c r="K121" i="11"/>
  <c r="AY186" i="11"/>
  <c r="AX4" i="11"/>
  <c r="AX13" i="11" s="1"/>
  <c r="AX14" i="11" s="1"/>
  <c r="AX69" i="11"/>
  <c r="AX78" i="11" s="1"/>
  <c r="AX79" i="11" s="1"/>
  <c r="AX121" i="11"/>
  <c r="AX130" i="11" s="1"/>
  <c r="AX131" i="11" s="1"/>
  <c r="AX173" i="11"/>
  <c r="AX182" i="11" s="1"/>
  <c r="AX183" i="11" s="1"/>
  <c r="Q56" i="11"/>
  <c r="AC43" i="11"/>
  <c r="N134" i="11"/>
  <c r="T4" i="11"/>
  <c r="Q17" i="11"/>
  <c r="AB17" i="11"/>
  <c r="AF134" i="11"/>
  <c r="V56" i="11"/>
  <c r="Y56" i="11"/>
  <c r="W30" i="11"/>
  <c r="AN4" i="11"/>
  <c r="AS108" i="11"/>
  <c r="V186" i="11"/>
  <c r="D173" i="11"/>
  <c r="W160" i="11"/>
  <c r="AN30" i="11"/>
  <c r="AT186" i="11"/>
  <c r="AR56" i="11"/>
  <c r="M199" i="11"/>
  <c r="J82" i="11"/>
  <c r="AB147" i="11"/>
  <c r="F95" i="11"/>
  <c r="AN108" i="11"/>
  <c r="L121" i="11"/>
  <c r="V4" i="11"/>
  <c r="I121" i="11"/>
  <c r="W69" i="11"/>
  <c r="AD108" i="11"/>
  <c r="AM43" i="11"/>
  <c r="AQ95" i="11"/>
  <c r="AO108" i="11"/>
  <c r="AQ82" i="11"/>
  <c r="R82" i="11"/>
  <c r="P134" i="11"/>
  <c r="T43" i="11"/>
  <c r="G17" i="11"/>
  <c r="F186" i="11"/>
  <c r="AR17" i="11"/>
  <c r="AA108" i="11"/>
  <c r="AM56" i="11"/>
  <c r="AE17" i="11"/>
  <c r="Q30" i="11"/>
  <c r="P147" i="11"/>
  <c r="T134" i="11"/>
  <c r="AR134" i="11"/>
  <c r="AC199" i="11"/>
  <c r="G134" i="11"/>
  <c r="N108" i="11"/>
  <c r="F134" i="11"/>
  <c r="F43" i="11"/>
  <c r="X56" i="11"/>
  <c r="AC147" i="11"/>
  <c r="N147" i="11"/>
  <c r="AU30" i="11"/>
  <c r="AG108" i="11"/>
  <c r="N173" i="11"/>
  <c r="S160" i="11"/>
  <c r="AP173" i="11"/>
  <c r="X186" i="11"/>
  <c r="AO134" i="11"/>
  <c r="P121" i="11"/>
  <c r="O82" i="11"/>
  <c r="AW121" i="11"/>
  <c r="X30" i="11"/>
  <c r="AQ56" i="11"/>
  <c r="C4" i="11"/>
  <c r="AT82" i="11"/>
  <c r="AS95" i="11"/>
  <c r="G95" i="11"/>
  <c r="S69" i="11"/>
  <c r="AF82" i="11"/>
  <c r="AT147" i="11"/>
  <c r="I56" i="11"/>
  <c r="O199" i="11"/>
  <c r="X4" i="11"/>
  <c r="P17" i="11"/>
  <c r="W147" i="11"/>
  <c r="AO160" i="11"/>
  <c r="O173" i="11"/>
  <c r="F56" i="11"/>
  <c r="AK199" i="11"/>
  <c r="AB199" i="11"/>
  <c r="AQ134" i="11"/>
  <c r="AN160" i="11"/>
  <c r="I134" i="11"/>
  <c r="AJ173" i="11"/>
  <c r="AI173" i="11"/>
  <c r="L82" i="11"/>
  <c r="S4" i="11"/>
  <c r="R160" i="11"/>
  <c r="AT108" i="11"/>
  <c r="AR43" i="11"/>
  <c r="C121" i="11"/>
  <c r="AU121" i="11"/>
  <c r="S43" i="11"/>
  <c r="AQ30" i="11"/>
  <c r="M134" i="11"/>
  <c r="AT160" i="11"/>
  <c r="V17" i="11"/>
  <c r="E43" i="11"/>
  <c r="V82" i="11"/>
  <c r="AF186" i="11"/>
  <c r="Q4" i="11"/>
  <c r="AC30" i="11"/>
  <c r="P56" i="11"/>
  <c r="AV134" i="11"/>
  <c r="O134" i="11"/>
  <c r="AQ160" i="11"/>
  <c r="AC56" i="11"/>
  <c r="AW160" i="11"/>
  <c r="AV56" i="11"/>
  <c r="K186" i="11"/>
  <c r="C173" i="11"/>
  <c r="AI147" i="11"/>
  <c r="AQ43" i="11"/>
  <c r="O121" i="11"/>
  <c r="AU69" i="11"/>
  <c r="AP147" i="11"/>
  <c r="AW95" i="11"/>
  <c r="H108" i="11"/>
  <c r="AR4" i="11"/>
  <c r="AG30" i="11"/>
  <c r="AD82" i="11"/>
  <c r="H134" i="11"/>
  <c r="J17" i="11"/>
  <c r="T82" i="11"/>
  <c r="AV186" i="11"/>
  <c r="E199" i="11"/>
  <c r="AL43" i="11"/>
  <c r="AX30" i="11"/>
  <c r="AX39" i="11" s="1"/>
  <c r="AX40" i="11" s="1"/>
  <c r="AX82" i="11"/>
  <c r="AX91" i="11" s="1"/>
  <c r="AX92" i="11" s="1"/>
  <c r="AX134" i="11"/>
  <c r="AX143" i="11" s="1"/>
  <c r="AX144" i="11" s="1"/>
  <c r="AX186" i="11"/>
  <c r="AX195" i="11" s="1"/>
  <c r="AX196" i="11" s="1"/>
  <c r="AA69" i="11"/>
  <c r="W43" i="11"/>
  <c r="AS30" i="11"/>
  <c r="AA173" i="11"/>
  <c r="AP134" i="11"/>
  <c r="K95" i="11"/>
  <c r="AJ56" i="11"/>
  <c r="AD4" i="11"/>
  <c r="AM160" i="11"/>
  <c r="AP186" i="11"/>
  <c r="AD199" i="11"/>
  <c r="X147" i="11"/>
  <c r="AC121" i="11"/>
  <c r="AK69" i="11"/>
  <c r="AM147" i="11"/>
  <c r="AY56" i="11"/>
  <c r="K82" i="11"/>
  <c r="N199" i="11"/>
  <c r="C147" i="11"/>
  <c r="R30" i="11"/>
  <c r="AL160" i="11"/>
  <c r="AP43" i="11"/>
  <c r="M4" i="11"/>
  <c r="Q147" i="11"/>
  <c r="R95" i="11"/>
  <c r="J95" i="11"/>
  <c r="Q108" i="11"/>
  <c r="AF173" i="11"/>
  <c r="X173" i="11"/>
  <c r="Y160" i="11"/>
  <c r="R69" i="11"/>
  <c r="AK43" i="11"/>
  <c r="K147" i="11"/>
  <c r="D134" i="11"/>
  <c r="AR69" i="11"/>
  <c r="T108" i="11"/>
  <c r="AU108" i="11"/>
  <c r="O17" i="11"/>
  <c r="I147" i="11"/>
  <c r="AE199" i="11"/>
  <c r="AN199" i="11"/>
  <c r="U4" i="11"/>
  <c r="G108" i="11"/>
  <c r="AJ69" i="11"/>
  <c r="AB4" i="11"/>
  <c r="AL4" i="11"/>
  <c r="X160" i="11"/>
  <c r="AS17" i="11"/>
  <c r="L30" i="11"/>
  <c r="AM4" i="11"/>
  <c r="N186" i="11"/>
  <c r="V43" i="11"/>
  <c r="R43" i="11"/>
  <c r="Y173" i="11"/>
  <c r="Y4" i="11"/>
  <c r="I186" i="11"/>
  <c r="M95" i="11"/>
  <c r="AR30" i="11"/>
  <c r="T199" i="11"/>
  <c r="S82" i="11"/>
  <c r="C56" i="11"/>
  <c r="C17" i="11"/>
  <c r="AI95" i="11"/>
  <c r="C134" i="11"/>
  <c r="AN186" i="11"/>
  <c r="H4" i="11"/>
  <c r="M186" i="11"/>
  <c r="AC69" i="11"/>
  <c r="U199" i="11"/>
  <c r="AG4" i="11"/>
  <c r="AN69" i="11"/>
  <c r="AK17" i="11"/>
  <c r="T121" i="11"/>
  <c r="N82" i="11"/>
  <c r="AL30" i="11"/>
  <c r="Z56" i="11"/>
  <c r="AG95" i="11"/>
  <c r="L173" i="11"/>
  <c r="Y43" i="11"/>
  <c r="C43" i="11"/>
  <c r="I82" i="11"/>
  <c r="V121" i="11"/>
  <c r="AF17" i="11"/>
  <c r="AM186" i="11"/>
  <c r="AL147" i="11"/>
  <c r="L186" i="11"/>
  <c r="C199" i="11"/>
  <c r="I43" i="11"/>
  <c r="AB173" i="11"/>
  <c r="W199" i="11"/>
  <c r="O95" i="11"/>
  <c r="AP95" i="11"/>
  <c r="AA4" i="11"/>
  <c r="AH147" i="11"/>
  <c r="K134" i="11"/>
  <c r="AH30" i="11"/>
  <c r="F30" i="11"/>
  <c r="W17" i="11"/>
  <c r="Z173" i="11"/>
  <c r="C95" i="11"/>
  <c r="AV69" i="11"/>
  <c r="AY82" i="11"/>
  <c r="AD173" i="11"/>
  <c r="AG17" i="11"/>
  <c r="P4" i="11"/>
  <c r="N160" i="11"/>
  <c r="J186" i="11"/>
  <c r="R108" i="11"/>
  <c r="G69" i="11"/>
  <c r="K108" i="11"/>
  <c r="S108" i="11"/>
  <c r="E160" i="11"/>
  <c r="AT30" i="11"/>
  <c r="AG134" i="11"/>
  <c r="M121" i="11"/>
  <c r="Z82" i="11"/>
  <c r="AE147" i="11"/>
  <c r="AU17" i="11"/>
  <c r="L43" i="11"/>
  <c r="E30" i="11"/>
  <c r="D69" i="11"/>
  <c r="AP17" i="11"/>
  <c r="D147" i="11"/>
  <c r="AE4" i="11"/>
  <c r="F160" i="11"/>
  <c r="AH17" i="11"/>
  <c r="AN95" i="11"/>
  <c r="J30" i="11"/>
  <c r="AX43" i="11"/>
  <c r="AX52" i="11" s="1"/>
  <c r="AX53" i="11" s="1"/>
  <c r="AX95" i="11"/>
  <c r="AX104" i="11" s="1"/>
  <c r="AX105" i="11" s="1"/>
  <c r="AX147" i="11"/>
  <c r="AX156" i="11" s="1"/>
  <c r="AX157" i="11" s="1"/>
  <c r="AX199" i="11"/>
  <c r="AX208" i="11" s="1"/>
  <c r="AX209" i="11" s="1"/>
  <c r="X99" i="5"/>
  <c r="AF43" i="11"/>
  <c r="AR160" i="11"/>
  <c r="AK30" i="11"/>
  <c r="AJ95" i="11"/>
  <c r="AD95" i="11"/>
  <c r="Z95" i="11"/>
  <c r="Q186" i="11"/>
  <c r="AU173" i="11"/>
  <c r="AR186" i="11"/>
  <c r="G82" i="11"/>
  <c r="AW199" i="11"/>
  <c r="AP30" i="11"/>
  <c r="G43" i="11"/>
  <c r="AR121" i="11"/>
  <c r="AT56" i="11"/>
  <c r="U160" i="11"/>
  <c r="AK95" i="11"/>
  <c r="AY134" i="11"/>
  <c r="O56" i="11"/>
  <c r="H160" i="11"/>
  <c r="AT43" i="11"/>
  <c r="AT134" i="11"/>
  <c r="X69" i="11"/>
  <c r="N30" i="11"/>
  <c r="S134" i="11"/>
  <c r="AH108" i="11"/>
  <c r="AD69" i="11"/>
  <c r="O186" i="11"/>
  <c r="T160" i="11"/>
  <c r="AP160" i="11"/>
  <c r="N4" i="11"/>
  <c r="E173" i="11"/>
  <c r="AI43" i="11"/>
  <c r="AJ134" i="11"/>
  <c r="Z199" i="11"/>
  <c r="S56" i="11"/>
  <c r="H147" i="11"/>
  <c r="Z121" i="11"/>
  <c r="H43" i="11"/>
  <c r="AL108" i="11"/>
  <c r="AG160" i="11"/>
  <c r="AY160" i="11"/>
  <c r="AW43" i="11"/>
  <c r="W82" i="11"/>
  <c r="AO43" i="11"/>
  <c r="AD30" i="11"/>
  <c r="U56" i="11"/>
  <c r="AR108" i="11"/>
  <c r="W186" i="11"/>
  <c r="AG199" i="11"/>
  <c r="AY95" i="11"/>
  <c r="E134" i="11"/>
  <c r="AL95" i="11"/>
  <c r="Y147" i="11"/>
  <c r="F121" i="11"/>
  <c r="AA121" i="11"/>
  <c r="W4" i="11"/>
  <c r="AA43" i="11"/>
  <c r="E147" i="11"/>
  <c r="AQ108" i="11"/>
  <c r="Y17" i="11"/>
  <c r="AL199" i="11"/>
  <c r="Q69" i="11"/>
  <c r="G199" i="11"/>
  <c r="AQ69" i="11"/>
  <c r="O30" i="11"/>
  <c r="R4" i="11"/>
  <c r="O43" i="11"/>
  <c r="Q82" i="11"/>
  <c r="I30" i="11"/>
  <c r="E186" i="11"/>
  <c r="AR147" i="11"/>
  <c r="U82" i="11"/>
  <c r="AM108" i="11"/>
  <c r="AO95" i="11"/>
  <c r="V147" i="11"/>
  <c r="U43" i="11"/>
  <c r="AS160" i="11"/>
  <c r="AW17" i="11"/>
  <c r="AP56" i="11"/>
  <c r="AJ4" i="11"/>
  <c r="Y121" i="11"/>
  <c r="S186" i="11"/>
  <c r="S121" i="11"/>
  <c r="AU147" i="11"/>
  <c r="AS147" i="11"/>
  <c r="V30" i="11"/>
  <c r="N69" i="11"/>
  <c r="O108" i="11"/>
  <c r="AY173" i="11"/>
  <c r="AY108" i="11"/>
  <c r="AM17" i="11"/>
  <c r="R121" i="11"/>
  <c r="AW82" i="11"/>
  <c r="AO56" i="11"/>
  <c r="AB134" i="11"/>
  <c r="AG173" i="11"/>
  <c r="M108" i="11"/>
  <c r="AC95" i="11"/>
  <c r="P43" i="11"/>
  <c r="U173" i="11"/>
  <c r="AA56" i="11"/>
  <c r="J43" i="11"/>
  <c r="AE160" i="11"/>
  <c r="AW56" i="11"/>
  <c r="AQ17" i="11"/>
  <c r="Y186" i="11"/>
  <c r="AB108" i="11"/>
  <c r="U30" i="11"/>
  <c r="AB30" i="11"/>
  <c r="L95" i="11"/>
  <c r="H186" i="11"/>
  <c r="X43" i="11"/>
  <c r="M160" i="11"/>
  <c r="AI160" i="11"/>
  <c r="AV43" i="11"/>
  <c r="Z134" i="11"/>
  <c r="P199" i="11"/>
  <c r="I4" i="11"/>
  <c r="AJ30" i="11"/>
  <c r="F69" i="11"/>
  <c r="AG121" i="11"/>
  <c r="P186" i="11"/>
  <c r="AJ17" i="11"/>
  <c r="AN147" i="11"/>
  <c r="AV108" i="11"/>
  <c r="AY4" i="11"/>
  <c r="J160" i="11"/>
  <c r="AI17" i="11"/>
  <c r="AO199" i="11"/>
  <c r="AD121" i="11"/>
  <c r="AB82" i="11"/>
  <c r="O69" i="11"/>
  <c r="AH95" i="11"/>
  <c r="AQ199" i="11"/>
  <c r="I108" i="11"/>
  <c r="R186" i="11"/>
  <c r="AL186" i="11"/>
  <c r="AV95" i="11"/>
  <c r="AP121" i="11"/>
  <c r="G56" i="11"/>
  <c r="T186" i="11"/>
  <c r="AC108" i="11"/>
  <c r="U134" i="11"/>
  <c r="D199" i="11"/>
  <c r="H82" i="11"/>
  <c r="T30" i="11"/>
  <c r="AV160" i="11"/>
  <c r="J56" i="11"/>
  <c r="AS56" i="11"/>
  <c r="I95" i="11"/>
  <c r="R147" i="11"/>
  <c r="N43" i="11"/>
  <c r="AO82" i="11"/>
  <c r="AS199" i="11"/>
  <c r="D4" i="11"/>
  <c r="AT17" i="11"/>
  <c r="AK56" i="11"/>
  <c r="AO4" i="11"/>
  <c r="E4" i="11"/>
  <c r="AT173" i="11"/>
  <c r="Z30" i="11"/>
  <c r="AE30" i="11"/>
  <c r="AM121" i="11"/>
  <c r="AS69" i="11"/>
  <c r="Z160" i="11"/>
  <c r="Y82" i="11"/>
  <c r="H199" i="11"/>
  <c r="S147" i="11"/>
  <c r="AR173" i="11"/>
  <c r="AR95" i="11"/>
  <c r="AB56" i="11"/>
  <c r="AV82" i="11"/>
  <c r="N121" i="11"/>
  <c r="L108" i="11"/>
  <c r="P30" i="11"/>
  <c r="AJ43" i="11"/>
  <c r="E121" i="11"/>
  <c r="AN173" i="11"/>
  <c r="AB69" i="11"/>
  <c r="R134" i="11"/>
  <c r="AU4" i="11"/>
  <c r="AE69" i="11"/>
  <c r="AI199" i="11"/>
  <c r="V199" i="11"/>
  <c r="AJ108" i="11"/>
  <c r="C30" i="11"/>
  <c r="W108" i="11"/>
  <c r="AB186" i="11"/>
  <c r="L147" i="11"/>
  <c r="S199" i="11"/>
  <c r="W56" i="11"/>
  <c r="AT95" i="11"/>
  <c r="E95" i="11"/>
  <c r="AC82" i="11"/>
  <c r="F4" i="11"/>
  <c r="I17" i="11"/>
  <c r="AH160" i="11"/>
  <c r="Q134" i="11"/>
  <c r="U121" i="11"/>
  <c r="AM173" i="11"/>
  <c r="U108" i="11"/>
  <c r="H17" i="11"/>
  <c r="AH4" i="11"/>
  <c r="Q121" i="11"/>
  <c r="S95" i="11"/>
  <c r="T17" i="11"/>
  <c r="AO69" i="11"/>
  <c r="AP4" i="11"/>
  <c r="AA30" i="11"/>
  <c r="Y69" i="11"/>
  <c r="AW30" i="11"/>
  <c r="AH56" i="11"/>
  <c r="AI30" i="11"/>
  <c r="AI82" i="11"/>
  <c r="AJ199" i="11"/>
  <c r="L69" i="11"/>
  <c r="E82" i="11"/>
  <c r="AE134" i="11"/>
  <c r="AP69" i="11"/>
  <c r="D160" i="11"/>
  <c r="C186" i="11"/>
  <c r="F82" i="11"/>
  <c r="AG82" i="11"/>
  <c r="AO121" i="11"/>
  <c r="P69" i="11"/>
  <c r="T69" i="11"/>
  <c r="AU134" i="11"/>
  <c r="AU143" i="11" s="1"/>
  <c r="AU144" i="11" s="1"/>
  <c r="Z17" i="11"/>
  <c r="AG56" i="11"/>
  <c r="AC173" i="11"/>
  <c r="AW108" i="11"/>
  <c r="AW117" i="11" s="1"/>
  <c r="AW118" i="11" s="1"/>
  <c r="AG147" i="11"/>
  <c r="AS173" i="11"/>
  <c r="AK108" i="11"/>
  <c r="AI108" i="11"/>
  <c r="AI117" i="11" s="1"/>
  <c r="AI118" i="11" s="1"/>
  <c r="AE95" i="11"/>
  <c r="AI69" i="11"/>
  <c r="AK134" i="11"/>
  <c r="AE121" i="11"/>
  <c r="AE130" i="11" s="1"/>
  <c r="AE131" i="11" s="1"/>
  <c r="AQ4" i="11"/>
  <c r="AQ186" i="11"/>
  <c r="AG69" i="11"/>
  <c r="AA17" i="11"/>
  <c r="AA26" i="11" s="1"/>
  <c r="AA27" i="11" s="1"/>
  <c r="AJ186" i="11"/>
  <c r="K43" i="11"/>
  <c r="AP199" i="11"/>
  <c r="R173" i="11"/>
  <c r="R182" i="11" s="1"/>
  <c r="R183" i="11" s="1"/>
  <c r="G173" i="11"/>
  <c r="AD134" i="11"/>
  <c r="J199" i="11"/>
  <c r="L56" i="11"/>
  <c r="L65" i="11" s="1"/>
  <c r="L66" i="11" s="1"/>
  <c r="AY199" i="11"/>
  <c r="Y30" i="11"/>
  <c r="X108" i="11"/>
  <c r="AV147" i="11"/>
  <c r="K173" i="11"/>
  <c r="AI56" i="11"/>
  <c r="AH173" i="11"/>
  <c r="Z147" i="11"/>
  <c r="AB43" i="11"/>
  <c r="Z69" i="11"/>
  <c r="M56" i="11"/>
  <c r="AO30" i="11"/>
  <c r="AD147" i="11"/>
  <c r="AK173" i="11"/>
  <c r="J69" i="11"/>
  <c r="AL56" i="11"/>
  <c r="I173" i="11"/>
  <c r="AU43" i="11"/>
  <c r="Y134" i="11"/>
  <c r="W95" i="11"/>
  <c r="Q199" i="11"/>
  <c r="H95" i="11"/>
  <c r="V160" i="11"/>
  <c r="E69" i="11"/>
  <c r="AC186" i="11"/>
  <c r="AL121" i="11"/>
  <c r="M82" i="11"/>
  <c r="M17" i="11"/>
  <c r="H173" i="11"/>
  <c r="Z4" i="11"/>
  <c r="AL173" i="11"/>
  <c r="D95" i="11"/>
  <c r="H30" i="11"/>
  <c r="U17" i="11"/>
  <c r="AT69" i="11"/>
  <c r="N56" i="11"/>
  <c r="AB121" i="11"/>
  <c r="G147" i="11"/>
  <c r="T95" i="11"/>
  <c r="L199" i="11"/>
  <c r="AJ147" i="11"/>
  <c r="K17" i="11"/>
  <c r="AY121" i="11"/>
  <c r="K30" i="11"/>
  <c r="AI4" i="11"/>
  <c r="AV17" i="11"/>
  <c r="X134" i="11"/>
  <c r="AL69" i="11"/>
  <c r="P160" i="11"/>
  <c r="AK4" i="11"/>
  <c r="K69" i="11"/>
  <c r="N95" i="11"/>
  <c r="M147" i="11"/>
  <c r="AR82" i="11"/>
  <c r="Z186" i="11"/>
  <c r="M43" i="11"/>
  <c r="H121" i="11"/>
  <c r="AA160" i="11"/>
  <c r="E56" i="11"/>
  <c r="AL82" i="11"/>
  <c r="AN56" i="11"/>
  <c r="P108" i="11"/>
  <c r="L160" i="11"/>
  <c r="AY147" i="11"/>
  <c r="AY156" i="11" s="1"/>
  <c r="AY157" i="11" s="1"/>
  <c r="W173" i="11"/>
  <c r="W182" i="11" s="1"/>
  <c r="W183" i="11" s="1"/>
  <c r="D186" i="11"/>
  <c r="D195" i="11" s="1"/>
  <c r="D196" i="11" s="1"/>
  <c r="AS121" i="11"/>
  <c r="AV4" i="11"/>
  <c r="AV13" i="11" s="1"/>
  <c r="AV14" i="11" s="1"/>
  <c r="AN43" i="11"/>
  <c r="AN52" i="11" s="1"/>
  <c r="AN53" i="11" s="1"/>
  <c r="AT199" i="11"/>
  <c r="AT208" i="11" s="1"/>
  <c r="AT209" i="11" s="1"/>
  <c r="AD186" i="11"/>
  <c r="D30" i="11"/>
  <c r="D39" i="11" s="1"/>
  <c r="D40" i="11" s="1"/>
  <c r="AC17" i="11"/>
  <c r="I160" i="11"/>
  <c r="I169" i="11" s="1"/>
  <c r="I170" i="11" s="1"/>
  <c r="K199" i="11"/>
  <c r="G30" i="11"/>
  <c r="G39" i="11" s="1"/>
  <c r="G40" i="11" s="1"/>
  <c r="Y199" i="11"/>
  <c r="Y208" i="11" s="1"/>
  <c r="Y209" i="11" s="1"/>
  <c r="S17" i="11"/>
  <c r="S26" i="11" s="1"/>
  <c r="S27" i="11" s="1"/>
  <c r="Y108" i="11"/>
  <c r="AS82" i="11"/>
  <c r="AS91" i="11" s="1"/>
  <c r="AS92" i="11" s="1"/>
  <c r="K4" i="11"/>
  <c r="K13" i="11" s="1"/>
  <c r="K14" i="11" s="1"/>
  <c r="S30" i="11"/>
  <c r="X121" i="11"/>
  <c r="AQ147" i="11"/>
  <c r="AQ156" i="11" s="1"/>
  <c r="AQ157" i="11" s="1"/>
  <c r="F199" i="11"/>
  <c r="F208" i="11" s="1"/>
  <c r="F209" i="11" s="1"/>
  <c r="W121" i="11"/>
  <c r="W130" i="11" s="1"/>
  <c r="W131" i="11" s="1"/>
  <c r="AU82" i="11"/>
  <c r="V134" i="11"/>
  <c r="AU56" i="11"/>
  <c r="AU65" i="11" s="1"/>
  <c r="AU66" i="11" s="1"/>
  <c r="C69" i="11"/>
  <c r="C78" i="11" s="1"/>
  <c r="C79" i="11" s="1"/>
  <c r="O4" i="11"/>
  <c r="AP82" i="11"/>
  <c r="AP91" i="11" s="1"/>
  <c r="AP92" i="11" s="1"/>
  <c r="Z43" i="11"/>
  <c r="Z52" i="11" s="1"/>
  <c r="Z53" i="11" s="1"/>
  <c r="F108" i="11"/>
  <c r="F117" i="11" s="1"/>
  <c r="F118" i="11" s="1"/>
  <c r="X95" i="11"/>
  <c r="AF4" i="11"/>
  <c r="AH82" i="11"/>
  <c r="AH91" i="11" s="1"/>
  <c r="AH92" i="11" s="1"/>
  <c r="AV199" i="11"/>
  <c r="AV208" i="11" s="1"/>
  <c r="AV209" i="11" s="1"/>
  <c r="AS186" i="11"/>
  <c r="AE108" i="11"/>
  <c r="AE117" i="11" s="1"/>
  <c r="AE118" i="11" s="1"/>
  <c r="AV121" i="11"/>
  <c r="AV130" i="11" s="1"/>
  <c r="AV131" i="11" s="1"/>
  <c r="N17" i="11"/>
  <c r="N26" i="11" s="1"/>
  <c r="N27" i="11" s="1"/>
  <c r="U186" i="11"/>
  <c r="AS43" i="11"/>
  <c r="AS52" i="11" s="1"/>
  <c r="AS53" i="11" s="1"/>
  <c r="AM199" i="11"/>
  <c r="AM208" i="11" s="1"/>
  <c r="AM209" i="11" s="1"/>
  <c r="AK147" i="11"/>
  <c r="AK156" i="11" s="1"/>
  <c r="AK157" i="11" s="1"/>
  <c r="AI186" i="11"/>
  <c r="AG186" i="11"/>
  <c r="AG195" i="11" s="1"/>
  <c r="AG196" i="11" s="1"/>
  <c r="AY43" i="11"/>
  <c r="AY52" i="11" s="1"/>
  <c r="AY53" i="11" s="1"/>
  <c r="AH186" i="11"/>
  <c r="AH195" i="11" s="1"/>
  <c r="AH196" i="11" s="1"/>
  <c r="Q160" i="11"/>
  <c r="F173" i="11"/>
  <c r="F182" i="11" s="1"/>
  <c r="F183" i="11" s="1"/>
  <c r="P95" i="11"/>
  <c r="P104" i="11" s="1"/>
  <c r="P105" i="11" s="1"/>
  <c r="AB95" i="11"/>
  <c r="AB104" i="11" s="1"/>
  <c r="AB105" i="11" s="1"/>
  <c r="AG43" i="11"/>
  <c r="AN17" i="11"/>
  <c r="AN26" i="11" s="1"/>
  <c r="AN27" i="11" s="1"/>
  <c r="AU95" i="11"/>
  <c r="AU104" i="11" s="1"/>
  <c r="AU105" i="11" s="1"/>
  <c r="AL17" i="11"/>
  <c r="AL26" i="11" s="1"/>
  <c r="AL27" i="11" s="1"/>
  <c r="J173" i="11"/>
  <c r="AD43" i="11"/>
  <c r="AD52" i="11" s="1"/>
  <c r="AD53" i="11" s="1"/>
  <c r="O160" i="11"/>
  <c r="O169" i="11" s="1"/>
  <c r="O170" i="11" s="1"/>
  <c r="AY30" i="11"/>
  <c r="AY39" i="11" s="1"/>
  <c r="AY40" i="11" s="1"/>
  <c r="AY69" i="11"/>
  <c r="D19" i="5"/>
  <c r="D70" i="6"/>
  <c r="T99" i="5"/>
  <c r="J32" i="1" s="1"/>
  <c r="D32" i="1" s="1"/>
  <c r="V99" i="6"/>
  <c r="D7" i="6"/>
  <c r="L99" i="5"/>
  <c r="J43" i="1" s="1"/>
  <c r="D43" i="1" s="1"/>
  <c r="J99" i="6"/>
  <c r="K10" i="1" s="1"/>
  <c r="D31" i="6"/>
  <c r="Y99" i="5"/>
  <c r="AB99" i="6"/>
  <c r="D37" i="6"/>
  <c r="D94" i="6"/>
  <c r="D61" i="5"/>
  <c r="D49" i="6"/>
  <c r="O99" i="5"/>
  <c r="J20" i="1" s="1"/>
  <c r="AD99" i="5"/>
  <c r="AF99" i="5"/>
  <c r="AL99" i="6"/>
  <c r="AI99" i="6"/>
  <c r="O99" i="6"/>
  <c r="G99" i="6"/>
  <c r="K6" i="1" s="1"/>
  <c r="D6" i="1" s="1"/>
  <c r="D97" i="6"/>
  <c r="D73" i="5"/>
  <c r="D58" i="5"/>
  <c r="AC99" i="6"/>
  <c r="D88" i="6"/>
  <c r="D97" i="5"/>
  <c r="AR99" i="5"/>
  <c r="I99" i="5"/>
  <c r="J10" i="1" s="1"/>
  <c r="AY99" i="6"/>
  <c r="D52" i="5"/>
  <c r="D67" i="5"/>
  <c r="AE99" i="5"/>
  <c r="P99" i="6"/>
  <c r="K15" i="1" s="1"/>
  <c r="K99" i="6"/>
  <c r="K11" i="1" s="1"/>
  <c r="P99" i="5"/>
  <c r="D82" i="6"/>
  <c r="D40" i="6"/>
  <c r="H99" i="5"/>
  <c r="J41" i="1" s="1"/>
  <c r="D41" i="1" s="1"/>
  <c r="N99" i="6"/>
  <c r="J99" i="5"/>
  <c r="J11" i="1" s="1"/>
  <c r="D91" i="6"/>
  <c r="AA99" i="5"/>
  <c r="D79" i="5"/>
  <c r="S99" i="5"/>
  <c r="J48" i="1" s="1"/>
  <c r="D48" i="1" s="1"/>
  <c r="D25" i="5"/>
  <c r="AX214" i="11"/>
  <c r="K12" i="1"/>
  <c r="K24" i="1"/>
  <c r="K32" i="1"/>
  <c r="K28" i="1"/>
  <c r="K38" i="1"/>
  <c r="K8" i="1"/>
  <c r="J22" i="1"/>
  <c r="D22" i="1" s="1"/>
  <c r="J5" i="1"/>
  <c r="K25" i="1"/>
  <c r="K35" i="1"/>
  <c r="J25" i="1"/>
  <c r="D25" i="1" s="1"/>
  <c r="J35" i="1"/>
  <c r="K46" i="1"/>
  <c r="K21" i="1"/>
  <c r="K51" i="1"/>
  <c r="D51" i="1" s="1"/>
  <c r="K34" i="1"/>
  <c r="D34" i="1" s="1"/>
  <c r="K7" i="1"/>
  <c r="D7" i="1" s="1"/>
  <c r="J42" i="1"/>
  <c r="D42" i="1" s="1"/>
  <c r="J12" i="1"/>
  <c r="D12" i="1" s="1"/>
  <c r="J46" i="1"/>
  <c r="D46" i="1" s="1"/>
  <c r="J21" i="1"/>
  <c r="D21" i="1" s="1"/>
  <c r="J27" i="1"/>
  <c r="J37" i="1"/>
  <c r="D37" i="1" s="1"/>
  <c r="K45" i="1"/>
  <c r="K20" i="1"/>
  <c r="J14" i="1"/>
  <c r="J18" i="1"/>
  <c r="J7" i="1"/>
  <c r="K44" i="1"/>
  <c r="D44" i="1" s="1"/>
  <c r="K17" i="1"/>
  <c r="J28" i="1"/>
  <c r="J38" i="1"/>
  <c r="D38" i="1" s="1"/>
  <c r="K14" i="1"/>
  <c r="K18" i="1"/>
  <c r="K27" i="1"/>
  <c r="K9" i="1"/>
  <c r="J19" i="1"/>
  <c r="J17" i="1"/>
  <c r="J23" i="1"/>
  <c r="D23" i="1" s="1"/>
  <c r="J45" i="1"/>
  <c r="D45" i="1" s="1"/>
  <c r="K5" i="1"/>
  <c r="J24" i="1"/>
  <c r="J8" i="1"/>
  <c r="D8" i="1" s="1"/>
  <c r="K26" i="1"/>
  <c r="D26" i="1" s="1"/>
  <c r="K36" i="1"/>
  <c r="D36" i="1" s="1"/>
  <c r="D47" i="1"/>
  <c r="X117" i="11"/>
  <c r="X118" i="11" s="1"/>
  <c r="Y39" i="11"/>
  <c r="Y40" i="11" s="1"/>
  <c r="AY208" i="11"/>
  <c r="AY209" i="11" s="1"/>
  <c r="J208" i="11"/>
  <c r="J209" i="11" s="1"/>
  <c r="AD143" i="11"/>
  <c r="AD144" i="11" s="1"/>
  <c r="G182" i="11"/>
  <c r="G183" i="11" s="1"/>
  <c r="AP208" i="11"/>
  <c r="AP209" i="11" s="1"/>
  <c r="K52" i="11"/>
  <c r="K53" i="11" s="1"/>
  <c r="AJ195" i="11"/>
  <c r="AJ196" i="11" s="1"/>
  <c r="AG78" i="11"/>
  <c r="AG79" i="11" s="1"/>
  <c r="AQ195" i="11"/>
  <c r="AQ196" i="11" s="1"/>
  <c r="AQ13" i="11"/>
  <c r="AQ14" i="11" s="1"/>
  <c r="AK143" i="11"/>
  <c r="AK144" i="11" s="1"/>
  <c r="AI78" i="11"/>
  <c r="AI79" i="11" s="1"/>
  <c r="AE104" i="11"/>
  <c r="AE105" i="11" s="1"/>
  <c r="AK117" i="11"/>
  <c r="AK118" i="11" s="1"/>
  <c r="AS182" i="11"/>
  <c r="AS183" i="11" s="1"/>
  <c r="AG156" i="11"/>
  <c r="AG157" i="11" s="1"/>
  <c r="AC182" i="11"/>
  <c r="AC183" i="11" s="1"/>
  <c r="AG65" i="11"/>
  <c r="AG66" i="11" s="1"/>
  <c r="Z26" i="11"/>
  <c r="Z27" i="11" s="1"/>
  <c r="T78" i="11"/>
  <c r="T79" i="11" s="1"/>
  <c r="P78" i="11"/>
  <c r="P79" i="11" s="1"/>
  <c r="AO130" i="11"/>
  <c r="AO131" i="11" s="1"/>
  <c r="AG91" i="11"/>
  <c r="AG92" i="11" s="1"/>
  <c r="F91" i="11"/>
  <c r="F92" i="11" s="1"/>
  <c r="F13" i="11"/>
  <c r="F14" i="11" s="1"/>
  <c r="AC91" i="11"/>
  <c r="AC92" i="11" s="1"/>
  <c r="E104" i="11"/>
  <c r="E105" i="11" s="1"/>
  <c r="AT104" i="11"/>
  <c r="AT105" i="11" s="1"/>
  <c r="W65" i="11"/>
  <c r="W66" i="11" s="1"/>
  <c r="S208" i="11"/>
  <c r="S209" i="11" s="1"/>
  <c r="L156" i="11"/>
  <c r="L157" i="11" s="1"/>
  <c r="AB195" i="11"/>
  <c r="AB196" i="11" s="1"/>
  <c r="W117" i="11"/>
  <c r="W118" i="11" s="1"/>
  <c r="C39" i="11"/>
  <c r="C40" i="11" s="1"/>
  <c r="AJ117" i="11"/>
  <c r="AJ118" i="11" s="1"/>
  <c r="V208" i="11"/>
  <c r="V209" i="11" s="1"/>
  <c r="AI208" i="11"/>
  <c r="AI209" i="11" s="1"/>
  <c r="AE78" i="11"/>
  <c r="AE79" i="11" s="1"/>
  <c r="AU13" i="11"/>
  <c r="AU14" i="11" s="1"/>
  <c r="R143" i="11"/>
  <c r="R144" i="11" s="1"/>
  <c r="AB78" i="11"/>
  <c r="AB79" i="11" s="1"/>
  <c r="AN182" i="11"/>
  <c r="AN183" i="11" s="1"/>
  <c r="E130" i="11"/>
  <c r="E131" i="11" s="1"/>
  <c r="AJ52" i="11"/>
  <c r="AJ53" i="11" s="1"/>
  <c r="P39" i="11"/>
  <c r="P40" i="11" s="1"/>
  <c r="L117" i="11"/>
  <c r="L118" i="11" s="1"/>
  <c r="N130" i="11"/>
  <c r="N131" i="11" s="1"/>
  <c r="AV91" i="11"/>
  <c r="AV92" i="11" s="1"/>
  <c r="AB65" i="11"/>
  <c r="AB66" i="11" s="1"/>
  <c r="AR104" i="11"/>
  <c r="AR105" i="11" s="1"/>
  <c r="AR182" i="11"/>
  <c r="AR183" i="11" s="1"/>
  <c r="S156" i="11"/>
  <c r="S157" i="11" s="1"/>
  <c r="H208" i="11"/>
  <c r="H209" i="11" s="1"/>
  <c r="Y91" i="11"/>
  <c r="Y92" i="11" s="1"/>
  <c r="Z169" i="11"/>
  <c r="Z170" i="11" s="1"/>
  <c r="AS78" i="11"/>
  <c r="AS79" i="11" s="1"/>
  <c r="AM130" i="11"/>
  <c r="AM131" i="11" s="1"/>
  <c r="AE39" i="11"/>
  <c r="AE40" i="11" s="1"/>
  <c r="Z39" i="11"/>
  <c r="Z40" i="11" s="1"/>
  <c r="AT182" i="11"/>
  <c r="AT183" i="11" s="1"/>
  <c r="E13" i="11"/>
  <c r="E14" i="11" s="1"/>
  <c r="AO13" i="11"/>
  <c r="AO14" i="11" s="1"/>
  <c r="AK65" i="11"/>
  <c r="AK66" i="11" s="1"/>
  <c r="AT26" i="11"/>
  <c r="AT27" i="11" s="1"/>
  <c r="AY78" i="11"/>
  <c r="AY79" i="11" s="1"/>
  <c r="J182" i="11"/>
  <c r="J183" i="11" s="1"/>
  <c r="AG52" i="11"/>
  <c r="AG53" i="11" s="1"/>
  <c r="Q169" i="11"/>
  <c r="Q170" i="11" s="1"/>
  <c r="AI195" i="11"/>
  <c r="AI196" i="11" s="1"/>
  <c r="U195" i="11"/>
  <c r="U196" i="11" s="1"/>
  <c r="AS195" i="11"/>
  <c r="AS196" i="11" s="1"/>
  <c r="AF13" i="11"/>
  <c r="AF14" i="11" s="1"/>
  <c r="L169" i="11"/>
  <c r="L170" i="11" s="1"/>
  <c r="P117" i="11"/>
  <c r="P118" i="11" s="1"/>
  <c r="AN65" i="11"/>
  <c r="AN66" i="11" s="1"/>
  <c r="AL91" i="11"/>
  <c r="AL92" i="11" s="1"/>
  <c r="E65" i="11"/>
  <c r="E66" i="11" s="1"/>
  <c r="AA169" i="11"/>
  <c r="AA170" i="11" s="1"/>
  <c r="H130" i="11"/>
  <c r="H131" i="11" s="1"/>
  <c r="M52" i="11"/>
  <c r="M53" i="11" s="1"/>
  <c r="Z195" i="11"/>
  <c r="Z196" i="11" s="1"/>
  <c r="AR91" i="11"/>
  <c r="AR92" i="11" s="1"/>
  <c r="M156" i="11"/>
  <c r="M157" i="11" s="1"/>
  <c r="N104" i="11"/>
  <c r="N105" i="11" s="1"/>
  <c r="K78" i="11"/>
  <c r="K79" i="11" s="1"/>
  <c r="AK13" i="11"/>
  <c r="AK14" i="11" s="1"/>
  <c r="P169" i="11"/>
  <c r="P170" i="11" s="1"/>
  <c r="AL78" i="11"/>
  <c r="AL79" i="11" s="1"/>
  <c r="X143" i="11"/>
  <c r="X144" i="11" s="1"/>
  <c r="AV26" i="11"/>
  <c r="AV27" i="11" s="1"/>
  <c r="AI13" i="11"/>
  <c r="AI14" i="11" s="1"/>
  <c r="K39" i="11"/>
  <c r="K40" i="11" s="1"/>
  <c r="AY130" i="11"/>
  <c r="AY131" i="11" s="1"/>
  <c r="K26" i="11"/>
  <c r="K27" i="11" s="1"/>
  <c r="AJ156" i="11"/>
  <c r="AJ157" i="11" s="1"/>
  <c r="L208" i="11"/>
  <c r="L209" i="11" s="1"/>
  <c r="T104" i="11"/>
  <c r="T105" i="11" s="1"/>
  <c r="G156" i="11"/>
  <c r="G157" i="11" s="1"/>
  <c r="C195" i="11"/>
  <c r="C196" i="11" s="1"/>
  <c r="D169" i="11"/>
  <c r="D170" i="11" s="1"/>
  <c r="AP78" i="11"/>
  <c r="AP79" i="11" s="1"/>
  <c r="AE143" i="11"/>
  <c r="AE144" i="11" s="1"/>
  <c r="E91" i="11"/>
  <c r="E92" i="11" s="1"/>
  <c r="L78" i="11"/>
  <c r="L79" i="11" s="1"/>
  <c r="AJ208" i="11"/>
  <c r="AJ209" i="11" s="1"/>
  <c r="AI91" i="11"/>
  <c r="AI92" i="11" s="1"/>
  <c r="AI39" i="11"/>
  <c r="AI40" i="11" s="1"/>
  <c r="AH65" i="11"/>
  <c r="AH66" i="11" s="1"/>
  <c r="AW39" i="11"/>
  <c r="AW40" i="11" s="1"/>
  <c r="Y78" i="11"/>
  <c r="Y79" i="11" s="1"/>
  <c r="AA39" i="11"/>
  <c r="AA40" i="11" s="1"/>
  <c r="AP13" i="11"/>
  <c r="AP14" i="11" s="1"/>
  <c r="AO78" i="11"/>
  <c r="AO79" i="11" s="1"/>
  <c r="T26" i="11"/>
  <c r="T27" i="11" s="1"/>
  <c r="S104" i="11"/>
  <c r="S105" i="11" s="1"/>
  <c r="Q130" i="11"/>
  <c r="Q131" i="11" s="1"/>
  <c r="AH13" i="11"/>
  <c r="AH14" i="11" s="1"/>
  <c r="H26" i="11"/>
  <c r="H27" i="11" s="1"/>
  <c r="U117" i="11"/>
  <c r="U118" i="11" s="1"/>
  <c r="AM182" i="11"/>
  <c r="AM183" i="11" s="1"/>
  <c r="U130" i="11"/>
  <c r="U131" i="11" s="1"/>
  <c r="I117" i="11"/>
  <c r="I118" i="11" s="1"/>
  <c r="AQ208" i="11"/>
  <c r="AQ209" i="11" s="1"/>
  <c r="AH104" i="11"/>
  <c r="AH105" i="11" s="1"/>
  <c r="O78" i="11"/>
  <c r="O79" i="11" s="1"/>
  <c r="AB91" i="11"/>
  <c r="AB92" i="11" s="1"/>
  <c r="AD130" i="11"/>
  <c r="AD131" i="11" s="1"/>
  <c r="AO208" i="11"/>
  <c r="AO209" i="11" s="1"/>
  <c r="AI26" i="11"/>
  <c r="AI27" i="11" s="1"/>
  <c r="J169" i="11"/>
  <c r="J170" i="11" s="1"/>
  <c r="AY13" i="11"/>
  <c r="AY14" i="11" s="1"/>
  <c r="AV117" i="11"/>
  <c r="AV118" i="11" s="1"/>
  <c r="AN156" i="11"/>
  <c r="AN157" i="11" s="1"/>
  <c r="AJ26" i="11"/>
  <c r="AJ27" i="11" s="1"/>
  <c r="P195" i="11"/>
  <c r="P196" i="11" s="1"/>
  <c r="AG130" i="11"/>
  <c r="AG131" i="11" s="1"/>
  <c r="F78" i="11"/>
  <c r="F79" i="11" s="1"/>
  <c r="AJ39" i="11"/>
  <c r="AJ40" i="11" s="1"/>
  <c r="I13" i="11"/>
  <c r="I14" i="11" s="1"/>
  <c r="P208" i="11"/>
  <c r="P209" i="11" s="1"/>
  <c r="Z143" i="11"/>
  <c r="Z144" i="11" s="1"/>
  <c r="AV52" i="11"/>
  <c r="AV53" i="11" s="1"/>
  <c r="AI169" i="11"/>
  <c r="AI170" i="11" s="1"/>
  <c r="M169" i="11"/>
  <c r="M170" i="11" s="1"/>
  <c r="X52" i="11"/>
  <c r="X53" i="11" s="1"/>
  <c r="H195" i="11"/>
  <c r="H196" i="11" s="1"/>
  <c r="L104" i="11"/>
  <c r="L105" i="11" s="1"/>
  <c r="AB39" i="11"/>
  <c r="AB40" i="11" s="1"/>
  <c r="U39" i="11"/>
  <c r="U40" i="11" s="1"/>
  <c r="AB117" i="11"/>
  <c r="AB118" i="11" s="1"/>
  <c r="Y195" i="11"/>
  <c r="Y196" i="11" s="1"/>
  <c r="AQ26" i="11"/>
  <c r="AQ27" i="11" s="1"/>
  <c r="AW65" i="11"/>
  <c r="AW66" i="11" s="1"/>
  <c r="AE169" i="11"/>
  <c r="AE170" i="11" s="1"/>
  <c r="J52" i="11"/>
  <c r="J53" i="11" s="1"/>
  <c r="AA65" i="11"/>
  <c r="AA66" i="11" s="1"/>
  <c r="U182" i="11"/>
  <c r="U183" i="11" s="1"/>
  <c r="P52" i="11"/>
  <c r="P53" i="11" s="1"/>
  <c r="AC104" i="11"/>
  <c r="AC105" i="11" s="1"/>
  <c r="M117" i="11"/>
  <c r="M118" i="11" s="1"/>
  <c r="AG182" i="11"/>
  <c r="AG183" i="11" s="1"/>
  <c r="AB143" i="11"/>
  <c r="AB144" i="11" s="1"/>
  <c r="AO65" i="11"/>
  <c r="AO66" i="11" s="1"/>
  <c r="AW91" i="11"/>
  <c r="AW92" i="11" s="1"/>
  <c r="R130" i="11"/>
  <c r="R131" i="11" s="1"/>
  <c r="AM26" i="11"/>
  <c r="AM27" i="11" s="1"/>
  <c r="AY117" i="11"/>
  <c r="AY118" i="11" s="1"/>
  <c r="AY182" i="11"/>
  <c r="AY183" i="11" s="1"/>
  <c r="O117" i="11"/>
  <c r="O118" i="11" s="1"/>
  <c r="N78" i="11"/>
  <c r="N79" i="11" s="1"/>
  <c r="V39" i="11"/>
  <c r="V40" i="11" s="1"/>
  <c r="AS156" i="11"/>
  <c r="AS157" i="11" s="1"/>
  <c r="AU156" i="11"/>
  <c r="AU157" i="11" s="1"/>
  <c r="S130" i="11"/>
  <c r="S131" i="11" s="1"/>
  <c r="S195" i="11"/>
  <c r="S196" i="11" s="1"/>
  <c r="Y130" i="11"/>
  <c r="Y131" i="11" s="1"/>
  <c r="AJ13" i="11"/>
  <c r="AJ14" i="11" s="1"/>
  <c r="AP65" i="11"/>
  <c r="AP66" i="11" s="1"/>
  <c r="D13" i="11"/>
  <c r="D14" i="11" s="1"/>
  <c r="AS208" i="11"/>
  <c r="AS209" i="11" s="1"/>
  <c r="AO91" i="11"/>
  <c r="AO92" i="11" s="1"/>
  <c r="N52" i="11"/>
  <c r="N53" i="11" s="1"/>
  <c r="R156" i="11"/>
  <c r="R157" i="11" s="1"/>
  <c r="I104" i="11"/>
  <c r="I105" i="11" s="1"/>
  <c r="AS65" i="11"/>
  <c r="AS66" i="11" s="1"/>
  <c r="J65" i="11"/>
  <c r="J66" i="11" s="1"/>
  <c r="AV169" i="11"/>
  <c r="AV170" i="11" s="1"/>
  <c r="T39" i="11"/>
  <c r="T40" i="11" s="1"/>
  <c r="H91" i="11"/>
  <c r="H92" i="11" s="1"/>
  <c r="D208" i="11"/>
  <c r="D209" i="11" s="1"/>
  <c r="U143" i="11"/>
  <c r="U144" i="11" s="1"/>
  <c r="AC117" i="11"/>
  <c r="AC118" i="11" s="1"/>
  <c r="T195" i="11"/>
  <c r="T196" i="11" s="1"/>
  <c r="G65" i="11"/>
  <c r="G66" i="11" s="1"/>
  <c r="AP130" i="11"/>
  <c r="AP131" i="11" s="1"/>
  <c r="AH182" i="11"/>
  <c r="AH183" i="11" s="1"/>
  <c r="AV104" i="11"/>
  <c r="AV105" i="11" s="1"/>
  <c r="AI65" i="11"/>
  <c r="AI66" i="11" s="1"/>
  <c r="AL195" i="11"/>
  <c r="AL196" i="11" s="1"/>
  <c r="K182" i="11"/>
  <c r="K183" i="11" s="1"/>
  <c r="R195" i="11"/>
  <c r="R196" i="11" s="1"/>
  <c r="AV156" i="11"/>
  <c r="AV157" i="11" s="1"/>
  <c r="J39" i="11"/>
  <c r="J40" i="11" s="1"/>
  <c r="AN104" i="11"/>
  <c r="AN105" i="11" s="1"/>
  <c r="AH26" i="11"/>
  <c r="AH27" i="11" s="1"/>
  <c r="F169" i="11"/>
  <c r="F170" i="11" s="1"/>
  <c r="AE13" i="11"/>
  <c r="AE14" i="11" s="1"/>
  <c r="D156" i="11"/>
  <c r="D157" i="11" s="1"/>
  <c r="AP26" i="11"/>
  <c r="AP27" i="11" s="1"/>
  <c r="D78" i="11"/>
  <c r="D79" i="11" s="1"/>
  <c r="E39" i="11"/>
  <c r="E40" i="11" s="1"/>
  <c r="L52" i="11"/>
  <c r="L53" i="11" s="1"/>
  <c r="AU26" i="11"/>
  <c r="AU27" i="11" s="1"/>
  <c r="AE156" i="11"/>
  <c r="AE157" i="11" s="1"/>
  <c r="Z91" i="11"/>
  <c r="Z92" i="11" s="1"/>
  <c r="M130" i="11"/>
  <c r="M131" i="11" s="1"/>
  <c r="AG143" i="11"/>
  <c r="AG144" i="11" s="1"/>
  <c r="AT39" i="11"/>
  <c r="AT40" i="11" s="1"/>
  <c r="E169" i="11"/>
  <c r="E170" i="11" s="1"/>
  <c r="S117" i="11"/>
  <c r="S118" i="11" s="1"/>
  <c r="K117" i="11"/>
  <c r="K118" i="11" s="1"/>
  <c r="G78" i="11"/>
  <c r="G79" i="11" s="1"/>
  <c r="R117" i="11"/>
  <c r="R118" i="11" s="1"/>
  <c r="J195" i="11"/>
  <c r="J196" i="11" s="1"/>
  <c r="N169" i="11"/>
  <c r="N170" i="11" s="1"/>
  <c r="P13" i="11"/>
  <c r="P14" i="11" s="1"/>
  <c r="AG26" i="11"/>
  <c r="AG27" i="11" s="1"/>
  <c r="AD182" i="11"/>
  <c r="AD183" i="11" s="1"/>
  <c r="AY91" i="11"/>
  <c r="AY92" i="11" s="1"/>
  <c r="AV78" i="11"/>
  <c r="AV79" i="11" s="1"/>
  <c r="C104" i="11"/>
  <c r="C105" i="11" s="1"/>
  <c r="Z182" i="11"/>
  <c r="Z183" i="11" s="1"/>
  <c r="W26" i="11"/>
  <c r="W27" i="11" s="1"/>
  <c r="F39" i="11"/>
  <c r="F40" i="11" s="1"/>
  <c r="AH39" i="11"/>
  <c r="AH40" i="11" s="1"/>
  <c r="K143" i="11"/>
  <c r="K144" i="11" s="1"/>
  <c r="AH156" i="11"/>
  <c r="AH157" i="11" s="1"/>
  <c r="AA13" i="11"/>
  <c r="AA14" i="11" s="1"/>
  <c r="AP104" i="11"/>
  <c r="AP105" i="11" s="1"/>
  <c r="O104" i="11"/>
  <c r="O105" i="11" s="1"/>
  <c r="W208" i="11"/>
  <c r="W209" i="11" s="1"/>
  <c r="AB182" i="11"/>
  <c r="AB183" i="11" s="1"/>
  <c r="I52" i="11"/>
  <c r="I53" i="11" s="1"/>
  <c r="C208" i="11"/>
  <c r="C209" i="11" s="1"/>
  <c r="L195" i="11"/>
  <c r="L196" i="11" s="1"/>
  <c r="AL156" i="11"/>
  <c r="AL157" i="11" s="1"/>
  <c r="AM195" i="11"/>
  <c r="AM196" i="11" s="1"/>
  <c r="AF26" i="11"/>
  <c r="AF27" i="11" s="1"/>
  <c r="V130" i="11"/>
  <c r="V131" i="11" s="1"/>
  <c r="I91" i="11"/>
  <c r="I92" i="11" s="1"/>
  <c r="C52" i="11"/>
  <c r="C53" i="11" s="1"/>
  <c r="Y52" i="11"/>
  <c r="Y53" i="11" s="1"/>
  <c r="L182" i="11"/>
  <c r="L183" i="11" s="1"/>
  <c r="AG104" i="11"/>
  <c r="AG105" i="11" s="1"/>
  <c r="Z65" i="11"/>
  <c r="Z66" i="11" s="1"/>
  <c r="AL39" i="11"/>
  <c r="AL40" i="11" s="1"/>
  <c r="X104" i="11"/>
  <c r="X105" i="11" s="1"/>
  <c r="O13" i="11"/>
  <c r="O14" i="11" s="1"/>
  <c r="V143" i="11"/>
  <c r="V144" i="11" s="1"/>
  <c r="AU91" i="11"/>
  <c r="AU92" i="11" s="1"/>
  <c r="X130" i="11"/>
  <c r="X131" i="11" s="1"/>
  <c r="S39" i="11"/>
  <c r="S40" i="11" s="1"/>
  <c r="Y117" i="11"/>
  <c r="Y118" i="11" s="1"/>
  <c r="K208" i="11"/>
  <c r="K209" i="11" s="1"/>
  <c r="AC26" i="11"/>
  <c r="AC27" i="11" s="1"/>
  <c r="AD195" i="11"/>
  <c r="AD196" i="11" s="1"/>
  <c r="AS130" i="11"/>
  <c r="AS131" i="11" s="1"/>
  <c r="Q143" i="11"/>
  <c r="Q144" i="11" s="1"/>
  <c r="AH169" i="11"/>
  <c r="AH170" i="11" s="1"/>
  <c r="I26" i="11"/>
  <c r="I27" i="11" s="1"/>
  <c r="AL52" i="11"/>
  <c r="AL53" i="11" s="1"/>
  <c r="E208" i="11"/>
  <c r="E209" i="11" s="1"/>
  <c r="AV195" i="11"/>
  <c r="AV196" i="11" s="1"/>
  <c r="T91" i="11"/>
  <c r="T92" i="11" s="1"/>
  <c r="J26" i="11"/>
  <c r="J27" i="11" s="1"/>
  <c r="H143" i="11"/>
  <c r="H144" i="11" s="1"/>
  <c r="AD91" i="11"/>
  <c r="AD92" i="11" s="1"/>
  <c r="AG39" i="11"/>
  <c r="AG40" i="11" s="1"/>
  <c r="AR13" i="11"/>
  <c r="AR14" i="11" s="1"/>
  <c r="H117" i="11"/>
  <c r="H118" i="11" s="1"/>
  <c r="AW104" i="11"/>
  <c r="AW105" i="11" s="1"/>
  <c r="AP156" i="11"/>
  <c r="AP157" i="11" s="1"/>
  <c r="AU78" i="11"/>
  <c r="AU79" i="11" s="1"/>
  <c r="O130" i="11"/>
  <c r="O131" i="11" s="1"/>
  <c r="AQ52" i="11"/>
  <c r="AQ53" i="11" s="1"/>
  <c r="AI156" i="11"/>
  <c r="AI157" i="11" s="1"/>
  <c r="C182" i="11"/>
  <c r="C183" i="11" s="1"/>
  <c r="K195" i="11"/>
  <c r="K196" i="11" s="1"/>
  <c r="AV65" i="11"/>
  <c r="AV66" i="11" s="1"/>
  <c r="AW169" i="11"/>
  <c r="AW170" i="11" s="1"/>
  <c r="AC65" i="11"/>
  <c r="AC66" i="11" s="1"/>
  <c r="AQ169" i="11"/>
  <c r="AQ170" i="11" s="1"/>
  <c r="O143" i="11"/>
  <c r="O144" i="11" s="1"/>
  <c r="AV143" i="11"/>
  <c r="AV144" i="11" s="1"/>
  <c r="P65" i="11"/>
  <c r="P66" i="11" s="1"/>
  <c r="AC39" i="11"/>
  <c r="AC40" i="11" s="1"/>
  <c r="Q13" i="11"/>
  <c r="Q14" i="11" s="1"/>
  <c r="AF195" i="11"/>
  <c r="AF196" i="11" s="1"/>
  <c r="V91" i="11"/>
  <c r="V92" i="11" s="1"/>
  <c r="E52" i="11"/>
  <c r="E53" i="11" s="1"/>
  <c r="V26" i="11"/>
  <c r="V27" i="11" s="1"/>
  <c r="AT169" i="11"/>
  <c r="AT170" i="11" s="1"/>
  <c r="M143" i="11"/>
  <c r="M144" i="11" s="1"/>
  <c r="AQ39" i="11"/>
  <c r="AQ40" i="11" s="1"/>
  <c r="S52" i="11"/>
  <c r="S53" i="11" s="1"/>
  <c r="AU130" i="11"/>
  <c r="AU131" i="11" s="1"/>
  <c r="C130" i="11"/>
  <c r="C131" i="11" s="1"/>
  <c r="AR52" i="11"/>
  <c r="AR53" i="11" s="1"/>
  <c r="AT117" i="11"/>
  <c r="AT118" i="11" s="1"/>
  <c r="R169" i="11"/>
  <c r="R170" i="11" s="1"/>
  <c r="S13" i="11"/>
  <c r="S14" i="11" s="1"/>
  <c r="L91" i="11"/>
  <c r="L92" i="11" s="1"/>
  <c r="AI182" i="11"/>
  <c r="AI183" i="11" s="1"/>
  <c r="AJ182" i="11"/>
  <c r="AJ183" i="11" s="1"/>
  <c r="I143" i="11"/>
  <c r="I144" i="11" s="1"/>
  <c r="AN169" i="11"/>
  <c r="AN170" i="11" s="1"/>
  <c r="AQ143" i="11"/>
  <c r="AQ144" i="11" s="1"/>
  <c r="AB208" i="11"/>
  <c r="AB209" i="11" s="1"/>
  <c r="AK208" i="11"/>
  <c r="AK209" i="11" s="1"/>
  <c r="F65" i="11"/>
  <c r="F66" i="11" s="1"/>
  <c r="AB130" i="11"/>
  <c r="AB131" i="11" s="1"/>
  <c r="N65" i="11"/>
  <c r="N66" i="11" s="1"/>
  <c r="AT78" i="11"/>
  <c r="AT79" i="11" s="1"/>
  <c r="U26" i="11"/>
  <c r="U27" i="11" s="1"/>
  <c r="H39" i="11"/>
  <c r="H40" i="11" s="1"/>
  <c r="D104" i="11"/>
  <c r="D105" i="11" s="1"/>
  <c r="AL182" i="11"/>
  <c r="AL183" i="11" s="1"/>
  <c r="Z13" i="11"/>
  <c r="Z14" i="11" s="1"/>
  <c r="H182" i="11"/>
  <c r="H183" i="11" s="1"/>
  <c r="M26" i="11"/>
  <c r="M27" i="11" s="1"/>
  <c r="M91" i="11"/>
  <c r="M92" i="11" s="1"/>
  <c r="AL130" i="11"/>
  <c r="AL131" i="11" s="1"/>
  <c r="AC195" i="11"/>
  <c r="AC196" i="11" s="1"/>
  <c r="E78" i="11"/>
  <c r="E79" i="11" s="1"/>
  <c r="V169" i="11"/>
  <c r="V170" i="11" s="1"/>
  <c r="H104" i="11"/>
  <c r="H105" i="11" s="1"/>
  <c r="Q208" i="11"/>
  <c r="Q209" i="11" s="1"/>
  <c r="W104" i="11"/>
  <c r="W105" i="11" s="1"/>
  <c r="Y143" i="11"/>
  <c r="Y144" i="11" s="1"/>
  <c r="AU52" i="11"/>
  <c r="AU53" i="11" s="1"/>
  <c r="I182" i="11"/>
  <c r="I183" i="11" s="1"/>
  <c r="AL65" i="11"/>
  <c r="AL66" i="11" s="1"/>
  <c r="J78" i="11"/>
  <c r="J79" i="11" s="1"/>
  <c r="AK182" i="11"/>
  <c r="AK183" i="11" s="1"/>
  <c r="AD156" i="11"/>
  <c r="AD157" i="11" s="1"/>
  <c r="AO39" i="11"/>
  <c r="AO40" i="11" s="1"/>
  <c r="M65" i="11"/>
  <c r="M66" i="11" s="1"/>
  <c r="Z78" i="11"/>
  <c r="Z79" i="11" s="1"/>
  <c r="AB52" i="11"/>
  <c r="AB53" i="11" s="1"/>
  <c r="Z156" i="11"/>
  <c r="Z157" i="11" s="1"/>
  <c r="AY195" i="11"/>
  <c r="AY196" i="11" s="1"/>
  <c r="K130" i="11"/>
  <c r="K131" i="11" s="1"/>
  <c r="L143" i="11"/>
  <c r="L144" i="11" s="1"/>
  <c r="AO26" i="11"/>
  <c r="AO27" i="11" s="1"/>
  <c r="D52" i="11"/>
  <c r="D53" i="11" s="1"/>
  <c r="AA156" i="11"/>
  <c r="AA157" i="11" s="1"/>
  <c r="AC143" i="11"/>
  <c r="AC144" i="11" s="1"/>
  <c r="AT13" i="11"/>
  <c r="AT14" i="11" s="1"/>
  <c r="AK91" i="11"/>
  <c r="AK92" i="11" s="1"/>
  <c r="T156" i="11"/>
  <c r="T157" i="11" s="1"/>
  <c r="J13" i="11"/>
  <c r="J14" i="11" s="1"/>
  <c r="AU195" i="11"/>
  <c r="AU196" i="11" s="1"/>
  <c r="AA143" i="11"/>
  <c r="AA144" i="11" s="1"/>
  <c r="U78" i="11"/>
  <c r="U79" i="11" s="1"/>
  <c r="U104" i="11"/>
  <c r="U105" i="11" s="1"/>
  <c r="I78" i="11"/>
  <c r="I79" i="11" s="1"/>
  <c r="AF130" i="11"/>
  <c r="AF131" i="11" s="1"/>
  <c r="E117" i="11"/>
  <c r="E118" i="11" s="1"/>
  <c r="AC13" i="11"/>
  <c r="AC14" i="11" s="1"/>
  <c r="AD169" i="11"/>
  <c r="AD170" i="11" s="1"/>
  <c r="AQ182" i="11"/>
  <c r="AQ183" i="11" s="1"/>
  <c r="L26" i="11"/>
  <c r="L27" i="11" s="1"/>
  <c r="AH52" i="11"/>
  <c r="AH53" i="11" s="1"/>
  <c r="AF117" i="11"/>
  <c r="AF118" i="11" s="1"/>
  <c r="M182" i="11"/>
  <c r="M183" i="11" s="1"/>
  <c r="X208" i="11"/>
  <c r="X209" i="11" s="1"/>
  <c r="AP117" i="11"/>
  <c r="AP118" i="11" s="1"/>
  <c r="S182" i="11"/>
  <c r="S183" i="11" s="1"/>
  <c r="AE91" i="11"/>
  <c r="AE92" i="11" s="1"/>
  <c r="AW13" i="11"/>
  <c r="AW14" i="11" s="1"/>
  <c r="AM78" i="11"/>
  <c r="AM79" i="11" s="1"/>
  <c r="V182" i="11"/>
  <c r="V183" i="11" s="1"/>
  <c r="AU208" i="11"/>
  <c r="AU209" i="11" s="1"/>
  <c r="G169" i="11"/>
  <c r="G170" i="11" s="1"/>
  <c r="AJ130" i="11"/>
  <c r="AJ131" i="11" s="1"/>
  <c r="AK130" i="11"/>
  <c r="AK131" i="11" s="1"/>
  <c r="K169" i="11"/>
  <c r="K170" i="11" s="1"/>
  <c r="T65" i="11"/>
  <c r="T66" i="11" s="1"/>
  <c r="AE195" i="11"/>
  <c r="AE196" i="11" s="1"/>
  <c r="I208" i="11"/>
  <c r="I209" i="11" s="1"/>
  <c r="R65" i="11"/>
  <c r="R66" i="11" s="1"/>
  <c r="D130" i="11"/>
  <c r="D131" i="11" s="1"/>
  <c r="AM143" i="11"/>
  <c r="AM144" i="11" s="1"/>
  <c r="AH208" i="11"/>
  <c r="AH209" i="11" s="1"/>
  <c r="P182" i="11"/>
  <c r="P183" i="11" s="1"/>
  <c r="P91" i="11"/>
  <c r="P92" i="11" s="1"/>
  <c r="D65" i="11"/>
  <c r="D66" i="11" s="1"/>
  <c r="AF65" i="11"/>
  <c r="AF66" i="11" s="1"/>
  <c r="F26" i="11"/>
  <c r="F27" i="11" s="1"/>
  <c r="Q182" i="11"/>
  <c r="Q183" i="11" s="1"/>
  <c r="AU169" i="11"/>
  <c r="AU170" i="11" s="1"/>
  <c r="AW26" i="11"/>
  <c r="AW27" i="11" s="1"/>
  <c r="AS169" i="11"/>
  <c r="AS170" i="11" s="1"/>
  <c r="U52" i="11"/>
  <c r="U53" i="11" s="1"/>
  <c r="V156" i="11"/>
  <c r="V157" i="11" s="1"/>
  <c r="AO104" i="11"/>
  <c r="AO105" i="11" s="1"/>
  <c r="AM117" i="11"/>
  <c r="AM118" i="11" s="1"/>
  <c r="U91" i="11"/>
  <c r="U92" i="11" s="1"/>
  <c r="AR156" i="11"/>
  <c r="AR157" i="11" s="1"/>
  <c r="E195" i="11"/>
  <c r="E196" i="11" s="1"/>
  <c r="I39" i="11"/>
  <c r="I40" i="11" s="1"/>
  <c r="Q91" i="11"/>
  <c r="Q92" i="11" s="1"/>
  <c r="O52" i="11"/>
  <c r="O53" i="11" s="1"/>
  <c r="R13" i="11"/>
  <c r="R14" i="11" s="1"/>
  <c r="O39" i="11"/>
  <c r="O40" i="11" s="1"/>
  <c r="AQ78" i="11"/>
  <c r="AQ79" i="11" s="1"/>
  <c r="G208" i="11"/>
  <c r="G209" i="11" s="1"/>
  <c r="Q78" i="11"/>
  <c r="Q79" i="11" s="1"/>
  <c r="AL208" i="11"/>
  <c r="AL209" i="11" s="1"/>
  <c r="Y26" i="11"/>
  <c r="Y27" i="11" s="1"/>
  <c r="AQ117" i="11"/>
  <c r="AQ118" i="11" s="1"/>
  <c r="E156" i="11"/>
  <c r="E157" i="11" s="1"/>
  <c r="AA52" i="11"/>
  <c r="AA53" i="11" s="1"/>
  <c r="W13" i="11"/>
  <c r="W14" i="11" s="1"/>
  <c r="AA130" i="11"/>
  <c r="AA131" i="11" s="1"/>
  <c r="F130" i="11"/>
  <c r="F131" i="11" s="1"/>
  <c r="Y156" i="11"/>
  <c r="Y157" i="11" s="1"/>
  <c r="AL104" i="11"/>
  <c r="AL105" i="11" s="1"/>
  <c r="E143" i="11"/>
  <c r="E144" i="11" s="1"/>
  <c r="AY104" i="11"/>
  <c r="AY105" i="11" s="1"/>
  <c r="AG208" i="11"/>
  <c r="AG209" i="11" s="1"/>
  <c r="W195" i="11"/>
  <c r="W196" i="11" s="1"/>
  <c r="AR117" i="11"/>
  <c r="AR118" i="11" s="1"/>
  <c r="U65" i="11"/>
  <c r="U66" i="11" s="1"/>
  <c r="AD39" i="11"/>
  <c r="AD40" i="11" s="1"/>
  <c r="AO52" i="11"/>
  <c r="AO53" i="11" s="1"/>
  <c r="W91" i="11"/>
  <c r="W92" i="11" s="1"/>
  <c r="AW52" i="11"/>
  <c r="AW53" i="11" s="1"/>
  <c r="AY169" i="11"/>
  <c r="AY170" i="11" s="1"/>
  <c r="AG169" i="11"/>
  <c r="AG170" i="11" s="1"/>
  <c r="AL117" i="11"/>
  <c r="AL118" i="11" s="1"/>
  <c r="H52" i="11"/>
  <c r="H53" i="11" s="1"/>
  <c r="Z130" i="11"/>
  <c r="Z131" i="11" s="1"/>
  <c r="H156" i="11"/>
  <c r="H157" i="11" s="1"/>
  <c r="S65" i="11"/>
  <c r="S66" i="11" s="1"/>
  <c r="Z208" i="11"/>
  <c r="Z209" i="11" s="1"/>
  <c r="AJ143" i="11"/>
  <c r="AJ144" i="11" s="1"/>
  <c r="AI52" i="11"/>
  <c r="AI53" i="11" s="1"/>
  <c r="E182" i="11"/>
  <c r="E183" i="11" s="1"/>
  <c r="N13" i="11"/>
  <c r="N14" i="11" s="1"/>
  <c r="AP169" i="11"/>
  <c r="AP170" i="11" s="1"/>
  <c r="T169" i="11"/>
  <c r="T170" i="11" s="1"/>
  <c r="O195" i="11"/>
  <c r="O196" i="11" s="1"/>
  <c r="AD78" i="11"/>
  <c r="AD79" i="11" s="1"/>
  <c r="AH117" i="11"/>
  <c r="AH118" i="11" s="1"/>
  <c r="S143" i="11"/>
  <c r="S144" i="11" s="1"/>
  <c r="N39" i="11"/>
  <c r="N40" i="11" s="1"/>
  <c r="X78" i="11"/>
  <c r="X79" i="11" s="1"/>
  <c r="AT143" i="11"/>
  <c r="AT144" i="11" s="1"/>
  <c r="AT52" i="11"/>
  <c r="AT53" i="11" s="1"/>
  <c r="H169" i="11"/>
  <c r="H170" i="11" s="1"/>
  <c r="O65" i="11"/>
  <c r="O66" i="11" s="1"/>
  <c r="AY143" i="11"/>
  <c r="AY144" i="11" s="1"/>
  <c r="AK104" i="11"/>
  <c r="AK105" i="11" s="1"/>
  <c r="U169" i="11"/>
  <c r="U170" i="11" s="1"/>
  <c r="AT65" i="11"/>
  <c r="AT66" i="11" s="1"/>
  <c r="AR130" i="11"/>
  <c r="AR131" i="11" s="1"/>
  <c r="G52" i="11"/>
  <c r="G53" i="11" s="1"/>
  <c r="AP39" i="11"/>
  <c r="AP40" i="11" s="1"/>
  <c r="AW208" i="11"/>
  <c r="AW209" i="11" s="1"/>
  <c r="G91" i="11"/>
  <c r="G92" i="11" s="1"/>
  <c r="AR195" i="11"/>
  <c r="AR196" i="11" s="1"/>
  <c r="AU182" i="11"/>
  <c r="AU183" i="11" s="1"/>
  <c r="Q195" i="11"/>
  <c r="Q196" i="11" s="1"/>
  <c r="Z104" i="11"/>
  <c r="Z105" i="11" s="1"/>
  <c r="AD104" i="11"/>
  <c r="AD105" i="11" s="1"/>
  <c r="AJ104" i="11"/>
  <c r="AJ105" i="11" s="1"/>
  <c r="AK39" i="11"/>
  <c r="AK40" i="11" s="1"/>
  <c r="AR169" i="11"/>
  <c r="AR170" i="11" s="1"/>
  <c r="AF52" i="11"/>
  <c r="AF53" i="11" s="1"/>
  <c r="N91" i="11"/>
  <c r="N92" i="11" s="1"/>
  <c r="T130" i="11"/>
  <c r="T131" i="11" s="1"/>
  <c r="AK26" i="11"/>
  <c r="AK27" i="11" s="1"/>
  <c r="AN78" i="11"/>
  <c r="AN79" i="11" s="1"/>
  <c r="AG13" i="11"/>
  <c r="AG14" i="11" s="1"/>
  <c r="U208" i="11"/>
  <c r="U209" i="11" s="1"/>
  <c r="AC78" i="11"/>
  <c r="AC79" i="11" s="1"/>
  <c r="M195" i="11"/>
  <c r="M196" i="11" s="1"/>
  <c r="H13" i="11"/>
  <c r="H14" i="11" s="1"/>
  <c r="AN195" i="11"/>
  <c r="AN196" i="11" s="1"/>
  <c r="C143" i="11"/>
  <c r="C144" i="11" s="1"/>
  <c r="AI104" i="11"/>
  <c r="AI105" i="11" s="1"/>
  <c r="C26" i="11"/>
  <c r="C27" i="11" s="1"/>
  <c r="C65" i="11"/>
  <c r="C66" i="11" s="1"/>
  <c r="S91" i="11"/>
  <c r="S92" i="11" s="1"/>
  <c r="T208" i="11"/>
  <c r="T209" i="11" s="1"/>
  <c r="AR39" i="11"/>
  <c r="AR40" i="11" s="1"/>
  <c r="M104" i="11"/>
  <c r="M105" i="11" s="1"/>
  <c r="I195" i="11"/>
  <c r="I196" i="11" s="1"/>
  <c r="Y13" i="11"/>
  <c r="Y14" i="11" s="1"/>
  <c r="Y182" i="11"/>
  <c r="Y183" i="11" s="1"/>
  <c r="R52" i="11"/>
  <c r="R53" i="11" s="1"/>
  <c r="V52" i="11"/>
  <c r="V53" i="11" s="1"/>
  <c r="N195" i="11"/>
  <c r="N196" i="11" s="1"/>
  <c r="AM13" i="11"/>
  <c r="AM14" i="11" s="1"/>
  <c r="L39" i="11"/>
  <c r="L40" i="11" s="1"/>
  <c r="AS26" i="11"/>
  <c r="AS27" i="11" s="1"/>
  <c r="X169" i="11"/>
  <c r="X170" i="11" s="1"/>
  <c r="AL13" i="11"/>
  <c r="AL14" i="11" s="1"/>
  <c r="AB13" i="11"/>
  <c r="AB14" i="11" s="1"/>
  <c r="AJ78" i="11"/>
  <c r="AJ79" i="11" s="1"/>
  <c r="G117" i="11"/>
  <c r="G118" i="11" s="1"/>
  <c r="U13" i="11"/>
  <c r="U14" i="11" s="1"/>
  <c r="AN208" i="11"/>
  <c r="AN209" i="11" s="1"/>
  <c r="AE208" i="11"/>
  <c r="AE209" i="11" s="1"/>
  <c r="I156" i="11"/>
  <c r="I157" i="11" s="1"/>
  <c r="O26" i="11"/>
  <c r="O27" i="11" s="1"/>
  <c r="AU117" i="11"/>
  <c r="AU118" i="11" s="1"/>
  <c r="T117" i="11"/>
  <c r="T118" i="11" s="1"/>
  <c r="AR78" i="11"/>
  <c r="AR79" i="11" s="1"/>
  <c r="D143" i="11"/>
  <c r="D144" i="11" s="1"/>
  <c r="K156" i="11"/>
  <c r="K157" i="11" s="1"/>
  <c r="AK52" i="11"/>
  <c r="AK53" i="11" s="1"/>
  <c r="R78" i="11"/>
  <c r="R79" i="11" s="1"/>
  <c r="Y169" i="11"/>
  <c r="Y170" i="11" s="1"/>
  <c r="X182" i="11"/>
  <c r="X183" i="11" s="1"/>
  <c r="AF182" i="11"/>
  <c r="AF183" i="11" s="1"/>
  <c r="Q117" i="11"/>
  <c r="Q118" i="11" s="1"/>
  <c r="J104" i="11"/>
  <c r="J105" i="11" s="1"/>
  <c r="R104" i="11"/>
  <c r="R105" i="11" s="1"/>
  <c r="Q156" i="11"/>
  <c r="Q157" i="11" s="1"/>
  <c r="M13" i="11"/>
  <c r="M14" i="11" s="1"/>
  <c r="AP52" i="11"/>
  <c r="AP53" i="11" s="1"/>
  <c r="AL169" i="11"/>
  <c r="AL170" i="11" s="1"/>
  <c r="R39" i="11"/>
  <c r="R40" i="11" s="1"/>
  <c r="C156" i="11"/>
  <c r="C157" i="11" s="1"/>
  <c r="N208" i="11"/>
  <c r="N209" i="11" s="1"/>
  <c r="K91" i="11"/>
  <c r="K92" i="11" s="1"/>
  <c r="AY65" i="11"/>
  <c r="AY66" i="11" s="1"/>
  <c r="AM156" i="11"/>
  <c r="AM157" i="11" s="1"/>
  <c r="AK78" i="11"/>
  <c r="AK79" i="11" s="1"/>
  <c r="AC130" i="11"/>
  <c r="AC131" i="11" s="1"/>
  <c r="X156" i="11"/>
  <c r="X157" i="11" s="1"/>
  <c r="AD208" i="11"/>
  <c r="AD209" i="11" s="1"/>
  <c r="AP195" i="11"/>
  <c r="AP196" i="11" s="1"/>
  <c r="AM169" i="11"/>
  <c r="AM170" i="11" s="1"/>
  <c r="AD13" i="11"/>
  <c r="AD14" i="11" s="1"/>
  <c r="AJ65" i="11"/>
  <c r="AJ66" i="11" s="1"/>
  <c r="K104" i="11"/>
  <c r="K105" i="11" s="1"/>
  <c r="AP143" i="11"/>
  <c r="AP144" i="11" s="1"/>
  <c r="AA182" i="11"/>
  <c r="AA183" i="11" s="1"/>
  <c r="AS39" i="11"/>
  <c r="AS40" i="11" s="1"/>
  <c r="W52" i="11"/>
  <c r="W53" i="11" s="1"/>
  <c r="AA78" i="11"/>
  <c r="AA79" i="11" s="1"/>
  <c r="O182" i="11"/>
  <c r="O183" i="11" s="1"/>
  <c r="AO169" i="11"/>
  <c r="AO170" i="11" s="1"/>
  <c r="W156" i="11"/>
  <c r="W157" i="11" s="1"/>
  <c r="P26" i="11"/>
  <c r="P27" i="11" s="1"/>
  <c r="X13" i="11"/>
  <c r="X14" i="11" s="1"/>
  <c r="O208" i="11"/>
  <c r="O209" i="11" s="1"/>
  <c r="I65" i="11"/>
  <c r="I66" i="11" s="1"/>
  <c r="AT156" i="11"/>
  <c r="AT157" i="11" s="1"/>
  <c r="AF91" i="11"/>
  <c r="AF92" i="11" s="1"/>
  <c r="S78" i="11"/>
  <c r="S79" i="11" s="1"/>
  <c r="G104" i="11"/>
  <c r="G105" i="11" s="1"/>
  <c r="AS104" i="11"/>
  <c r="AS105" i="11" s="1"/>
  <c r="AT91" i="11"/>
  <c r="AT92" i="11" s="1"/>
  <c r="C13" i="11"/>
  <c r="C14" i="11" s="1"/>
  <c r="AQ65" i="11"/>
  <c r="AQ66" i="11" s="1"/>
  <c r="X39" i="11"/>
  <c r="X40" i="11" s="1"/>
  <c r="AW130" i="11"/>
  <c r="AW131" i="11" s="1"/>
  <c r="O91" i="11"/>
  <c r="O92" i="11" s="1"/>
  <c r="P130" i="11"/>
  <c r="P131" i="11" s="1"/>
  <c r="AO143" i="11"/>
  <c r="AO144" i="11" s="1"/>
  <c r="X195" i="11"/>
  <c r="X196" i="11" s="1"/>
  <c r="AP182" i="11"/>
  <c r="AP183" i="11" s="1"/>
  <c r="S169" i="11"/>
  <c r="S170" i="11" s="1"/>
  <c r="N182" i="11"/>
  <c r="N183" i="11" s="1"/>
  <c r="AG117" i="11"/>
  <c r="AG118" i="11" s="1"/>
  <c r="AU39" i="11"/>
  <c r="AU40" i="11" s="1"/>
  <c r="N156" i="11"/>
  <c r="N157" i="11" s="1"/>
  <c r="AC156" i="11"/>
  <c r="AC157" i="11" s="1"/>
  <c r="X65" i="11"/>
  <c r="X66" i="11" s="1"/>
  <c r="F52" i="11"/>
  <c r="F53" i="11" s="1"/>
  <c r="F143" i="11"/>
  <c r="F144" i="11" s="1"/>
  <c r="N117" i="11"/>
  <c r="N118" i="11" s="1"/>
  <c r="G143" i="11"/>
  <c r="G144" i="11" s="1"/>
  <c r="AC208" i="11"/>
  <c r="AC209" i="11" s="1"/>
  <c r="AR143" i="11"/>
  <c r="AR144" i="11" s="1"/>
  <c r="T143" i="11"/>
  <c r="T144" i="11" s="1"/>
  <c r="P156" i="11"/>
  <c r="P157" i="11" s="1"/>
  <c r="Q39" i="11"/>
  <c r="Q40" i="11" s="1"/>
  <c r="AE26" i="11"/>
  <c r="AE27" i="11" s="1"/>
  <c r="AM65" i="11"/>
  <c r="AM66" i="11" s="1"/>
  <c r="AA117" i="11"/>
  <c r="AA118" i="11" s="1"/>
  <c r="AR26" i="11"/>
  <c r="AR27" i="11" s="1"/>
  <c r="F195" i="11"/>
  <c r="F196" i="11" s="1"/>
  <c r="G26" i="11"/>
  <c r="G27" i="11" s="1"/>
  <c r="T52" i="11"/>
  <c r="T53" i="11" s="1"/>
  <c r="P143" i="11"/>
  <c r="P144" i="11" s="1"/>
  <c r="R91" i="11"/>
  <c r="R92" i="11" s="1"/>
  <c r="AQ91" i="11"/>
  <c r="AQ92" i="11" s="1"/>
  <c r="AO117" i="11"/>
  <c r="AO118" i="11" s="1"/>
  <c r="AQ104" i="11"/>
  <c r="AQ105" i="11" s="1"/>
  <c r="AM52" i="11"/>
  <c r="AM53" i="11" s="1"/>
  <c r="AD117" i="11"/>
  <c r="AD118" i="11" s="1"/>
  <c r="W78" i="11"/>
  <c r="W79" i="11" s="1"/>
  <c r="I130" i="11"/>
  <c r="I131" i="11" s="1"/>
  <c r="V13" i="11"/>
  <c r="V14" i="11" s="1"/>
  <c r="L130" i="11"/>
  <c r="L131" i="11" s="1"/>
  <c r="AN117" i="11"/>
  <c r="AN118" i="11" s="1"/>
  <c r="F104" i="11"/>
  <c r="F105" i="11" s="1"/>
  <c r="AB156" i="11"/>
  <c r="AB157" i="11" s="1"/>
  <c r="J91" i="11"/>
  <c r="J92" i="11" s="1"/>
  <c r="M208" i="11"/>
  <c r="M209" i="11" s="1"/>
  <c r="AR65" i="11"/>
  <c r="AR66" i="11" s="1"/>
  <c r="AT195" i="11"/>
  <c r="AT196" i="11" s="1"/>
  <c r="AN39" i="11"/>
  <c r="AN40" i="11" s="1"/>
  <c r="W169" i="11"/>
  <c r="W170" i="11" s="1"/>
  <c r="D182" i="11"/>
  <c r="D183" i="11" s="1"/>
  <c r="V195" i="11"/>
  <c r="V196" i="11" s="1"/>
  <c r="AS117" i="11"/>
  <c r="AS118" i="11" s="1"/>
  <c r="AN13" i="11"/>
  <c r="AN14" i="11" s="1"/>
  <c r="W39" i="11"/>
  <c r="W40" i="11" s="1"/>
  <c r="Y65" i="11"/>
  <c r="Y66" i="11" s="1"/>
  <c r="V65" i="11"/>
  <c r="V66" i="11" s="1"/>
  <c r="AF143" i="11"/>
  <c r="AF144" i="11" s="1"/>
  <c r="AB26" i="11"/>
  <c r="AB27" i="11" s="1"/>
  <c r="Q26" i="11"/>
  <c r="Q27" i="11" s="1"/>
  <c r="T13" i="11"/>
  <c r="T14" i="11" s="1"/>
  <c r="N143" i="11"/>
  <c r="N144" i="11" s="1"/>
  <c r="AC52" i="11"/>
  <c r="AC53" i="11" s="1"/>
  <c r="Q65" i="11"/>
  <c r="Q66" i="11" s="1"/>
  <c r="AY26" i="11"/>
  <c r="AY27" i="11" s="1"/>
  <c r="T182" i="11"/>
  <c r="T183" i="11" s="1"/>
  <c r="AC169" i="11"/>
  <c r="AC170" i="11" s="1"/>
  <c r="AA91" i="11"/>
  <c r="AA92" i="11" s="1"/>
  <c r="AH78" i="11"/>
  <c r="AH79" i="11" s="1"/>
  <c r="G195" i="11"/>
  <c r="G196" i="11" s="1"/>
  <c r="AS143" i="11"/>
  <c r="AS144" i="11" s="1"/>
  <c r="AM104" i="11"/>
  <c r="AM105" i="11" s="1"/>
  <c r="AF156" i="11"/>
  <c r="AF157" i="11" s="1"/>
  <c r="AT130" i="11"/>
  <c r="AT131" i="11" s="1"/>
  <c r="R208" i="11"/>
  <c r="R209" i="11" s="1"/>
  <c r="AS13" i="11"/>
  <c r="AS14" i="11" s="1"/>
  <c r="AF208" i="11"/>
  <c r="AF209" i="11" s="1"/>
  <c r="X26" i="11"/>
  <c r="X27" i="11" s="1"/>
  <c r="AV39" i="11"/>
  <c r="AV40" i="11" s="1"/>
  <c r="AA104" i="11"/>
  <c r="AA105" i="11" s="1"/>
  <c r="AW195" i="11"/>
  <c r="AW196" i="11" s="1"/>
  <c r="R26" i="11"/>
  <c r="R27" i="11" s="1"/>
  <c r="AW143" i="11"/>
  <c r="AW144" i="11" s="1"/>
  <c r="M39" i="11"/>
  <c r="M40" i="11" s="1"/>
  <c r="D26" i="11"/>
  <c r="D27" i="11" s="1"/>
  <c r="AO182" i="11"/>
  <c r="AO183" i="11" s="1"/>
  <c r="Q104" i="11"/>
  <c r="Q105" i="11" s="1"/>
  <c r="V104" i="11"/>
  <c r="V105" i="11" s="1"/>
  <c r="Y104" i="11"/>
  <c r="Y105" i="11" s="1"/>
  <c r="AK195" i="11"/>
  <c r="AK196" i="11" s="1"/>
  <c r="AL143" i="11"/>
  <c r="AL144" i="11" s="1"/>
  <c r="J130" i="11"/>
  <c r="J131" i="11" s="1"/>
  <c r="Q52" i="11"/>
  <c r="Q53" i="11" s="1"/>
  <c r="O156" i="11"/>
  <c r="O157" i="11" s="1"/>
  <c r="AD65" i="11"/>
  <c r="AD66" i="11" s="1"/>
  <c r="AF78" i="11"/>
  <c r="AF79" i="11" s="1"/>
  <c r="AJ91" i="11"/>
  <c r="AJ92" i="11" s="1"/>
  <c r="AF169" i="11"/>
  <c r="AF170" i="11" s="1"/>
  <c r="W143" i="11"/>
  <c r="W144" i="11" s="1"/>
  <c r="J156" i="11"/>
  <c r="J157" i="11" s="1"/>
  <c r="C117" i="11"/>
  <c r="C118" i="11" s="1"/>
  <c r="AM91" i="11"/>
  <c r="AM92" i="11" s="1"/>
  <c r="AK169" i="11"/>
  <c r="AK170" i="11" s="1"/>
  <c r="L13" i="11"/>
  <c r="L14" i="11" s="1"/>
  <c r="C169" i="11"/>
  <c r="C170" i="11" s="1"/>
  <c r="AE65" i="11"/>
  <c r="AE66" i="11" s="1"/>
  <c r="Z117" i="11"/>
  <c r="Z118" i="11" s="1"/>
  <c r="J117" i="11"/>
  <c r="J118" i="11" s="1"/>
  <c r="C91" i="11"/>
  <c r="C92" i="11" s="1"/>
  <c r="AW182" i="11"/>
  <c r="AW183" i="11" s="1"/>
  <c r="AO195" i="11"/>
  <c r="AO196" i="11" s="1"/>
  <c r="F156" i="11"/>
  <c r="F157" i="11" s="1"/>
  <c r="AB169" i="11"/>
  <c r="AB170" i="11" s="1"/>
  <c r="AF104" i="11"/>
  <c r="AF105" i="11" s="1"/>
  <c r="D117" i="11"/>
  <c r="D118" i="11" s="1"/>
  <c r="U156" i="11"/>
  <c r="U157" i="11" s="1"/>
  <c r="AF39" i="11"/>
  <c r="AF40" i="11" s="1"/>
  <c r="AE52" i="11"/>
  <c r="AE53" i="11" s="1"/>
  <c r="AJ169" i="11"/>
  <c r="AJ170" i="11" s="1"/>
  <c r="AE182" i="11"/>
  <c r="AE183" i="11" s="1"/>
  <c r="AH130" i="11"/>
  <c r="AH131" i="11" s="1"/>
  <c r="AA195" i="11"/>
  <c r="AA196" i="11" s="1"/>
  <c r="AI143" i="11"/>
  <c r="AI144" i="11" s="1"/>
  <c r="M78" i="11"/>
  <c r="M79" i="11" s="1"/>
  <c r="AQ130" i="11"/>
  <c r="AQ131" i="11" s="1"/>
  <c r="H78" i="11"/>
  <c r="H79" i="11" s="1"/>
  <c r="H65" i="11"/>
  <c r="H66" i="11" s="1"/>
  <c r="V78" i="11"/>
  <c r="V79" i="11" s="1"/>
  <c r="G13" i="11"/>
  <c r="G14" i="11" s="1"/>
  <c r="AD26" i="11"/>
  <c r="AD27" i="11" s="1"/>
  <c r="G130" i="11"/>
  <c r="G131" i="11" s="1"/>
  <c r="E26" i="11"/>
  <c r="E27" i="11" s="1"/>
  <c r="AO156" i="11"/>
  <c r="AO157" i="11" s="1"/>
  <c r="AW156" i="11"/>
  <c r="AW157" i="11" s="1"/>
  <c r="AV182" i="11"/>
  <c r="AV183" i="11" s="1"/>
  <c r="V117" i="11"/>
  <c r="V118" i="11" s="1"/>
  <c r="AA208" i="11"/>
  <c r="AA209" i="11" s="1"/>
  <c r="D91" i="11"/>
  <c r="D92" i="11" s="1"/>
  <c r="AW78" i="11"/>
  <c r="AW79" i="11" s="1"/>
  <c r="AM39" i="11"/>
  <c r="AM40" i="11" s="1"/>
  <c r="AN91" i="11"/>
  <c r="AN92" i="11" s="1"/>
  <c r="X91" i="11"/>
  <c r="X92" i="11" s="1"/>
  <c r="AH143" i="11"/>
  <c r="AH144" i="11" s="1"/>
  <c r="AR208" i="11"/>
  <c r="AR209" i="11" s="1"/>
  <c r="AN143" i="11"/>
  <c r="AN144" i="11" s="1"/>
  <c r="K65" i="11"/>
  <c r="K66" i="11" s="1"/>
  <c r="AI130" i="11"/>
  <c r="AI131" i="11" s="1"/>
  <c r="J143" i="11"/>
  <c r="J144" i="11" s="1"/>
  <c r="AN130" i="11"/>
  <c r="AN131" i="11" s="1"/>
  <c r="D100" i="6"/>
  <c r="D100" i="5"/>
  <c r="J15" i="1" l="1"/>
  <c r="D15" i="1" s="1"/>
  <c r="D20" i="1"/>
  <c r="D24" i="1"/>
  <c r="D5" i="1"/>
  <c r="D17" i="1"/>
  <c r="D28" i="1"/>
  <c r="D10" i="1"/>
  <c r="D99" i="6"/>
  <c r="C101" i="6"/>
  <c r="D101" i="6" s="1"/>
  <c r="C101" i="5"/>
  <c r="D101" i="5" s="1"/>
  <c r="K19" i="1"/>
  <c r="K54" i="1" s="1"/>
  <c r="P3" i="13" s="1"/>
  <c r="P4" i="13" s="1"/>
  <c r="J9" i="1"/>
  <c r="D9" i="1" s="1"/>
  <c r="D99" i="5"/>
  <c r="D35" i="1"/>
  <c r="C103" i="5"/>
  <c r="J54" i="1"/>
  <c r="O3" i="13" s="1"/>
  <c r="O4" i="13" s="1"/>
  <c r="D14" i="1"/>
  <c r="D27" i="1"/>
  <c r="C103" i="6"/>
  <c r="D11" i="1"/>
  <c r="D18" i="1"/>
  <c r="L214" i="11"/>
  <c r="AS214" i="11"/>
  <c r="C99" i="6"/>
  <c r="K56" i="1" s="1"/>
  <c r="G214" i="11"/>
  <c r="T214" i="11"/>
  <c r="AB214" i="11"/>
  <c r="N214" i="11"/>
  <c r="R214" i="11"/>
  <c r="AT214" i="11"/>
  <c r="K214" i="11"/>
  <c r="AE214" i="11"/>
  <c r="D214" i="11"/>
  <c r="I214" i="11"/>
  <c r="AY214" i="11"/>
  <c r="AI214" i="11"/>
  <c r="AU214" i="11"/>
  <c r="V214" i="11"/>
  <c r="U214" i="11"/>
  <c r="AL214" i="11"/>
  <c r="AM214" i="11"/>
  <c r="H214" i="11"/>
  <c r="AG214" i="11"/>
  <c r="AC214" i="11"/>
  <c r="J214" i="11"/>
  <c r="Q214" i="11"/>
  <c r="AA214" i="11"/>
  <c r="P214" i="11"/>
  <c r="AK214" i="11"/>
  <c r="AO214" i="11"/>
  <c r="AQ214" i="11"/>
  <c r="C99" i="5"/>
  <c r="J56" i="1" s="1"/>
  <c r="D56" i="1" s="1"/>
  <c r="C214" i="11"/>
  <c r="M214" i="11"/>
  <c r="Y214" i="11"/>
  <c r="W214" i="11"/>
  <c r="AW214" i="11"/>
  <c r="Z214" i="11"/>
  <c r="V19" i="1" s="1"/>
  <c r="E19" i="1" s="1"/>
  <c r="O214" i="11"/>
  <c r="AJ214" i="11"/>
  <c r="AH214" i="11"/>
  <c r="E214" i="11"/>
  <c r="V6" i="1" s="1"/>
  <c r="E6" i="1" s="1"/>
  <c r="X6" i="1" s="1"/>
  <c r="F214" i="11"/>
  <c r="AN214" i="11"/>
  <c r="X214" i="11"/>
  <c r="AD214" i="11"/>
  <c r="S214" i="11"/>
  <c r="AR214" i="11"/>
  <c r="AV214" i="11"/>
  <c r="AP214" i="11"/>
  <c r="AF214" i="11"/>
  <c r="J57" i="1"/>
  <c r="D19" i="1" l="1"/>
  <c r="V12" i="1"/>
  <c r="E12" i="1" s="1"/>
  <c r="X12" i="1" s="1"/>
  <c r="V9" i="1"/>
  <c r="E9" i="1" s="1"/>
  <c r="V52" i="1"/>
  <c r="E52" i="1" s="1"/>
  <c r="X52" i="1" s="1"/>
  <c r="V23" i="1"/>
  <c r="E23" i="1" s="1"/>
  <c r="X23" i="1" s="1"/>
  <c r="X19" i="1"/>
  <c r="V17" i="1"/>
  <c r="E17" i="1" s="1"/>
  <c r="X17" i="1" s="1"/>
  <c r="V39" i="1"/>
  <c r="E39" i="1" s="1"/>
  <c r="X39" i="1" s="1"/>
  <c r="V28" i="1"/>
  <c r="E28" i="1" s="1"/>
  <c r="X28" i="1" s="1"/>
  <c r="V15" i="1"/>
  <c r="E15" i="1" s="1"/>
  <c r="X15" i="1" s="1"/>
  <c r="V50" i="1"/>
  <c r="E50" i="1" s="1"/>
  <c r="X50" i="1" s="1"/>
  <c r="V7" i="1"/>
  <c r="E7" i="1" s="1"/>
  <c r="X7" i="1" s="1"/>
  <c r="V25" i="1"/>
  <c r="E25" i="1" s="1"/>
  <c r="X25" i="1" s="1"/>
  <c r="V27" i="1"/>
  <c r="E27" i="1" s="1"/>
  <c r="X27" i="1" s="1"/>
  <c r="V26" i="1"/>
  <c r="E26" i="1" s="1"/>
  <c r="X26" i="1" s="1"/>
  <c r="V24" i="1"/>
  <c r="E24" i="1" s="1"/>
  <c r="X24" i="1" s="1"/>
  <c r="V18" i="1"/>
  <c r="E18" i="1" s="1"/>
  <c r="V20" i="1"/>
  <c r="E20" i="1" s="1"/>
  <c r="X20" i="1" s="1"/>
  <c r="V16" i="1"/>
  <c r="E16" i="1" s="1"/>
  <c r="X16" i="1" s="1"/>
  <c r="V10" i="1"/>
  <c r="E10" i="1" s="1"/>
  <c r="X10" i="1" s="1"/>
  <c r="V21" i="1"/>
  <c r="E21" i="1" s="1"/>
  <c r="X21" i="1" s="1"/>
  <c r="V14" i="1"/>
  <c r="E14" i="1" s="1"/>
  <c r="V8" i="1"/>
  <c r="E8" i="1" s="1"/>
  <c r="X8" i="1" s="1"/>
  <c r="V11" i="1"/>
  <c r="E11" i="1" s="1"/>
  <c r="X11" i="1" s="1"/>
  <c r="V5" i="1"/>
  <c r="E5" i="1" s="1"/>
  <c r="X5" i="1" s="1"/>
  <c r="V47" i="1"/>
  <c r="E47" i="1" s="1"/>
  <c r="X47" i="1" s="1"/>
  <c r="V51" i="1"/>
  <c r="E51" i="1" s="1"/>
  <c r="X51" i="1" s="1"/>
  <c r="V49" i="1"/>
  <c r="E49" i="1" s="1"/>
  <c r="X49" i="1" s="1"/>
  <c r="X18" i="1"/>
  <c r="V44" i="1"/>
  <c r="E44" i="1" s="1"/>
  <c r="X44" i="1" s="1"/>
  <c r="V45" i="1"/>
  <c r="E45" i="1" s="1"/>
  <c r="X45" i="1" s="1"/>
  <c r="V48" i="1"/>
  <c r="E48" i="1" s="1"/>
  <c r="X48" i="1" s="1"/>
  <c r="V46" i="1"/>
  <c r="E46" i="1" s="1"/>
  <c r="X46" i="1" s="1"/>
  <c r="V43" i="1"/>
  <c r="E43" i="1" s="1"/>
  <c r="X43" i="1" s="1"/>
  <c r="D54" i="1"/>
  <c r="D60" i="1" s="1"/>
  <c r="K57" i="1"/>
  <c r="X14" i="1"/>
  <c r="V42" i="1"/>
  <c r="E42" i="1" s="1"/>
  <c r="X42" i="1" s="1"/>
  <c r="V41" i="1"/>
  <c r="E41" i="1" s="1"/>
  <c r="X41" i="1" s="1"/>
  <c r="X9" i="1"/>
  <c r="B214" i="11"/>
  <c r="V56" i="1" s="1"/>
  <c r="E56" i="1" s="1"/>
  <c r="V22" i="1"/>
  <c r="V30" i="1"/>
  <c r="E30" i="1" s="1"/>
  <c r="X30" i="1" s="1"/>
  <c r="V13" i="1"/>
  <c r="E13" i="1" s="1"/>
  <c r="X13" i="1" s="1"/>
  <c r="V40" i="1"/>
  <c r="E40" i="1" s="1"/>
  <c r="X40" i="1" s="1"/>
  <c r="V36" i="1"/>
  <c r="E36" i="1" s="1"/>
  <c r="X36" i="1" s="1"/>
  <c r="V35" i="1"/>
  <c r="E35" i="1" s="1"/>
  <c r="X35" i="1" s="1"/>
  <c r="V33" i="1"/>
  <c r="E33" i="1" s="1"/>
  <c r="X33" i="1" s="1"/>
  <c r="V34" i="1"/>
  <c r="E34" i="1" s="1"/>
  <c r="X34" i="1" s="1"/>
  <c r="V38" i="1"/>
  <c r="E38" i="1" s="1"/>
  <c r="X38" i="1" s="1"/>
  <c r="V37" i="1"/>
  <c r="E37" i="1" s="1"/>
  <c r="X37" i="1" s="1"/>
  <c r="V31" i="1"/>
  <c r="E31" i="1" s="1"/>
  <c r="X31" i="1" s="1"/>
  <c r="V32" i="1"/>
  <c r="E32" i="1" s="1"/>
  <c r="X32" i="1" s="1"/>
  <c r="V53" i="1"/>
  <c r="E53" i="1" s="1"/>
  <c r="X53" i="1" s="1"/>
  <c r="V29" i="1"/>
  <c r="E29" i="1" s="1"/>
  <c r="X29" i="1" s="1"/>
  <c r="K3" i="13" l="1"/>
  <c r="K4" i="13" s="1"/>
  <c r="D57" i="1"/>
  <c r="E22" i="1"/>
  <c r="V54" i="1"/>
  <c r="V57" i="1" s="1"/>
  <c r="E54" i="1" l="1"/>
  <c r="X22" i="1"/>
  <c r="X54" i="1" s="1"/>
  <c r="B62" i="1" l="1"/>
  <c r="B63" i="1" s="1"/>
  <c r="G60" i="1"/>
  <c r="E57" i="1"/>
  <c r="X57" i="1" s="1"/>
  <c r="E60" i="1"/>
</calcChain>
</file>

<file path=xl/comments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</commentList>
</comments>
</file>

<file path=xl/comments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6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10"/>
            <color indexed="81"/>
            <rFont val="Arial"/>
            <family val="2"/>
          </rPr>
          <t>S</t>
        </r>
      </text>
    </comment>
  </commentList>
</comments>
</file>

<file path=xl/comments7.xml><?xml version="1.0" encoding="utf-8"?>
<comments xmlns="http://schemas.openxmlformats.org/spreadsheetml/2006/main">
  <authors>
    <author>Jonathan Richter</author>
    <author>cNB_Marketing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  <comment ref="F1" authorId="1" shapeId="0">
      <text>
        <r>
          <rPr>
            <b/>
            <sz val="9"/>
            <color indexed="81"/>
            <rFont val="Tahoma"/>
            <family val="2"/>
          </rPr>
          <t>This does not include the nightly goal for claims.</t>
        </r>
      </text>
    </comment>
    <comment ref="G21" authorId="1" shapeId="0">
      <text>
        <r>
          <rPr>
            <b/>
            <sz val="9"/>
            <color indexed="81"/>
            <rFont val="Tahoma"/>
            <family val="2"/>
          </rPr>
          <t xml:space="preserve">Select "Lead" from the dropdown menu if the employee is a Raley lead. </t>
        </r>
      </text>
    </comment>
  </commentList>
</comments>
</file>

<file path=xl/comments8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9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Mi</t>
        </r>
      </text>
    </comment>
  </commentList>
</comments>
</file>

<file path=xl/comments10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1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M</t>
        </r>
      </text>
    </comment>
  </commentList>
</comments>
</file>

<file path=xl/comments12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S</t>
        </r>
      </text>
    </comment>
  </commentList>
</comments>
</file>

<file path=xl/comments13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 xml:space="preserve">OT
</t>
        </r>
      </text>
    </comment>
  </commentList>
</comments>
</file>

<file path=xl/comments14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family val="2"/>
          </rPr>
          <t>T</t>
        </r>
      </text>
    </comment>
    <comment ref="H29" authorId="0" shapeId="0">
      <text>
        <r>
          <rPr>
            <sz val="9"/>
            <color indexed="81"/>
            <rFont val="Tahoma"/>
            <charset val="1"/>
          </rPr>
          <t>5 Valets led</t>
        </r>
      </text>
    </comment>
    <comment ref="H30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56" authorId="0" shapeId="0">
      <text>
        <r>
          <rPr>
            <sz val="9"/>
            <color indexed="81"/>
            <rFont val="Tahoma"/>
            <charset val="1"/>
          </rPr>
          <t>2 Valets led_x000D_
6 Valets Led</t>
        </r>
      </text>
    </comment>
    <comment ref="H58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59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60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63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64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  <comment ref="H73" authorId="0" shapeId="0">
      <text>
        <r>
          <rPr>
            <sz val="9"/>
            <color indexed="81"/>
            <rFont val="Tahoma"/>
            <charset val="1"/>
          </rPr>
          <t>0 Valets led</t>
        </r>
      </text>
    </comment>
    <comment ref="H74" authorId="0" shapeId="0">
      <text>
        <r>
          <rPr>
            <sz val="9"/>
            <color indexed="81"/>
            <rFont val="Tahoma"/>
            <charset val="1"/>
          </rPr>
          <t>7 Valets led</t>
        </r>
      </text>
    </comment>
    <comment ref="H75" authorId="0" shapeId="0">
      <text>
        <r>
          <rPr>
            <sz val="9"/>
            <color indexed="81"/>
            <rFont val="Tahoma"/>
            <charset val="1"/>
          </rPr>
          <t>6 Valets led</t>
        </r>
      </text>
    </comment>
    <comment ref="H76" authorId="0" shapeId="0">
      <text>
        <r>
          <rPr>
            <sz val="9"/>
            <color indexed="81"/>
            <rFont val="Tahoma"/>
            <charset val="1"/>
          </rPr>
          <t>3 Valets led</t>
        </r>
      </text>
    </comment>
  </commentList>
</comments>
</file>

<file path=xl/comments15.xml><?xml version="1.0" encoding="utf-8"?>
<comments xmlns="http://schemas.openxmlformats.org/spreadsheetml/2006/main">
  <authors>
    <author>Jonathan Richter</author>
  </authors>
  <commentList>
    <comment ref="A1" authorId="0" shapeId="0">
      <text>
        <r>
          <rPr>
            <b/>
            <sz val="9"/>
            <color indexed="81"/>
            <rFont val="Tahoma"/>
            <charset val="1"/>
          </rPr>
          <t>T</t>
        </r>
      </text>
    </comment>
  </commentList>
</comments>
</file>

<file path=xl/sharedStrings.xml><?xml version="1.0" encoding="utf-8"?>
<sst xmlns="http://schemas.openxmlformats.org/spreadsheetml/2006/main" count="2250" uniqueCount="252">
  <si>
    <t>Total $</t>
  </si>
  <si>
    <t>Lead</t>
  </si>
  <si>
    <t>Additional</t>
  </si>
  <si>
    <t>Total</t>
  </si>
  <si>
    <t>Total OT owed</t>
  </si>
  <si>
    <t>Ten22</t>
  </si>
  <si>
    <t>Revenue</t>
  </si>
  <si>
    <t>Shift</t>
  </si>
  <si>
    <t>Cat.</t>
  </si>
  <si>
    <t>Total Hours</t>
  </si>
  <si>
    <t>Overtime</t>
  </si>
  <si>
    <t>Invoice Amount</t>
  </si>
  <si>
    <t>Variance</t>
  </si>
  <si>
    <t>Confirmation</t>
  </si>
  <si>
    <t>Event</t>
  </si>
  <si>
    <t>#Cars</t>
  </si>
  <si>
    <t>Raley Field</t>
  </si>
  <si>
    <t>Labor</t>
  </si>
  <si>
    <t>Total Cost</t>
  </si>
  <si>
    <t>Hours</t>
  </si>
  <si>
    <t>Lunch Start</t>
  </si>
  <si>
    <t>Lunch End</t>
  </si>
  <si>
    <t>Dinner Start</t>
  </si>
  <si>
    <t>Dinner End</t>
  </si>
  <si>
    <t>The Firehouse</t>
  </si>
  <si>
    <t>TOTAL PAYROLL</t>
  </si>
  <si>
    <t>CC Tips</t>
  </si>
  <si>
    <t>Description</t>
  </si>
  <si>
    <t>Adjusted Pay</t>
  </si>
  <si>
    <t>FH</t>
  </si>
  <si>
    <t>T22</t>
  </si>
  <si>
    <t>RF</t>
  </si>
  <si>
    <t>Reimb.</t>
  </si>
  <si>
    <t>Reg. Hours</t>
  </si>
  <si>
    <t>Taxes&amp;Comp.</t>
  </si>
  <si>
    <t>Wage:</t>
  </si>
  <si>
    <t>Post $75 Claim Goal</t>
  </si>
  <si>
    <t>Post-Taxed Labor</t>
  </si>
  <si>
    <t>Post-Labor</t>
  </si>
  <si>
    <t>Misc.</t>
  </si>
  <si>
    <t>Labor Hours</t>
  </si>
  <si>
    <t>Per Hour</t>
  </si>
  <si>
    <t>Labor:</t>
  </si>
  <si>
    <t>Profit</t>
  </si>
  <si>
    <t>Commission</t>
  </si>
  <si>
    <t>Total Reimb.</t>
  </si>
  <si>
    <t>Dinner Hours</t>
  </si>
  <si>
    <t>Lunch Hours</t>
  </si>
  <si>
    <t>Payroll</t>
  </si>
  <si>
    <t>SC</t>
  </si>
  <si>
    <t>Sutter Club</t>
  </si>
  <si>
    <t>PP1 Total</t>
  </si>
  <si>
    <t>PP2 Total</t>
  </si>
  <si>
    <t>PP1 CC Tips</t>
  </si>
  <si>
    <t>PP2 CC Tips</t>
  </si>
  <si>
    <t>Avg. Rate</t>
  </si>
  <si>
    <t>Gratuity:</t>
  </si>
  <si>
    <t>PP1</t>
  </si>
  <si>
    <t>PP2</t>
  </si>
  <si>
    <t>INVOICE</t>
  </si>
  <si>
    <t>Difference</t>
  </si>
  <si>
    <t>Est. Taxes &amp; W. Comp</t>
  </si>
  <si>
    <t>$Cash</t>
  </si>
  <si>
    <t>Inv. Amount</t>
  </si>
  <si>
    <t>Cash Amount</t>
  </si>
  <si>
    <t>Date</t>
  </si>
  <si>
    <t>Lead Bonus</t>
  </si>
  <si>
    <t>RF Lead</t>
  </si>
  <si>
    <t>Lead?:</t>
  </si>
  <si>
    <t>Employee</t>
  </si>
  <si>
    <t>PP</t>
  </si>
  <si>
    <t>PP Tips</t>
  </si>
  <si>
    <t>PC</t>
  </si>
  <si>
    <t>Shift Length</t>
  </si>
  <si>
    <t>TM</t>
  </si>
  <si>
    <t>Labor Costs</t>
  </si>
  <si>
    <t>Estimated Tax/WC</t>
  </si>
  <si>
    <t>Driver</t>
  </si>
  <si>
    <t>Driver Com.</t>
  </si>
  <si>
    <t>Secondary Wage</t>
  </si>
  <si>
    <t>Sec. Wage</t>
  </si>
  <si>
    <t>Reg. Wage</t>
  </si>
  <si>
    <t>Regular Wage</t>
  </si>
  <si>
    <t>Valet/Driver</t>
  </si>
  <si>
    <t>PC/Sutter</t>
  </si>
  <si>
    <t>RFl</t>
  </si>
  <si>
    <t>OT Amount</t>
  </si>
  <si>
    <t>T.5&amp;2T Hours</t>
  </si>
  <si>
    <t>OT</t>
  </si>
  <si>
    <t>PC Tips</t>
  </si>
  <si>
    <t>Reimb. Travel Minutes</t>
  </si>
  <si>
    <t>Supp./Misc Bonus Rate</t>
  </si>
  <si>
    <t>Supp.=$3/hr</t>
  </si>
  <si>
    <t>Adjusted Pay w/out OT</t>
  </si>
  <si>
    <t>Total CC Tips</t>
  </si>
  <si>
    <t>Parking Control</t>
  </si>
  <si>
    <t>SC Tips</t>
  </si>
  <si>
    <t>RF Valet</t>
  </si>
  <si>
    <t>Default</t>
  </si>
  <si>
    <r>
      <t>Profit/</t>
    </r>
    <r>
      <rPr>
        <sz val="8"/>
        <color rgb="FFFF0000"/>
        <rFont val="Calibri"/>
        <family val="2"/>
        <scheme val="minor"/>
      </rPr>
      <t>(Loss)</t>
    </r>
  </si>
  <si>
    <t>Skogberg, Marlin</t>
  </si>
  <si>
    <t>Flores, Oscar</t>
  </si>
  <si>
    <t>Barnyak, Aleksey</t>
  </si>
  <si>
    <t>Cannon, David</t>
  </si>
  <si>
    <t>Bauer, Brian</t>
  </si>
  <si>
    <t>Bauer, Steven</t>
  </si>
  <si>
    <t>Shorthand</t>
  </si>
  <si>
    <t>Import</t>
  </si>
  <si>
    <t>Tot Hours</t>
  </si>
  <si>
    <t>Non FH or T22</t>
  </si>
  <si>
    <t>Final Variance</t>
  </si>
  <si>
    <t>Time Open</t>
  </si>
  <si>
    <t>Duration</t>
  </si>
  <si>
    <t>Hours Spent:</t>
  </si>
  <si>
    <t>Time Saved</t>
  </si>
  <si>
    <t>Pay Period</t>
  </si>
  <si>
    <t>,</t>
  </si>
  <si>
    <t>Bonus</t>
  </si>
  <si>
    <t>Private Party</t>
  </si>
  <si>
    <t>Meeting</t>
  </si>
  <si>
    <t>Location</t>
  </si>
  <si>
    <t>Position</t>
  </si>
  <si>
    <t>Start Time</t>
  </si>
  <si>
    <t>End Time</t>
  </si>
  <si>
    <t>Reg Hours</t>
  </si>
  <si>
    <t>Bringgold, Christopher</t>
  </si>
  <si>
    <t>Torres, Vincent</t>
  </si>
  <si>
    <t>Kane, Robert</t>
  </si>
  <si>
    <t>Ticket #'s</t>
  </si>
  <si>
    <t>Qty. Cars</t>
  </si>
  <si>
    <t>$ from Cars</t>
  </si>
  <si>
    <t>Doorman Hrs</t>
  </si>
  <si>
    <t>Notes</t>
  </si>
  <si>
    <t xml:space="preserve">Total: </t>
  </si>
  <si>
    <t>Grand Total:</t>
  </si>
  <si>
    <t>Carmenita, Jack</t>
  </si>
  <si>
    <t>Brewer, Benjamin</t>
  </si>
  <si>
    <t>Wedman, Kevin</t>
  </si>
  <si>
    <t>Rochester, David</t>
  </si>
  <si>
    <t>McLaughlin, Dalton</t>
  </si>
  <si>
    <t>RC</t>
  </si>
  <si>
    <t>Grecin, Andrei</t>
  </si>
  <si>
    <t>Thimmes, Sean</t>
  </si>
  <si>
    <t>Knight, Alexander</t>
  </si>
  <si>
    <t>Anderson, Jonathan</t>
  </si>
  <si>
    <t>Rio City Cafe</t>
  </si>
  <si>
    <t>SMS Start</t>
  </si>
  <si>
    <t>SMS End</t>
  </si>
  <si>
    <t>SP Start</t>
  </si>
  <si>
    <t>SP End</t>
  </si>
  <si>
    <t>Start Dif</t>
  </si>
  <si>
    <t>End Dif</t>
  </si>
  <si>
    <t>Tedeschi, Troy</t>
  </si>
  <si>
    <t>House of Oliver</t>
  </si>
  <si>
    <t>HoO</t>
  </si>
  <si>
    <t>Barnyak Al</t>
  </si>
  <si>
    <t>Semeryuk Ti</t>
  </si>
  <si>
    <t>Tedeschi Tr</t>
  </si>
  <si>
    <t>0</t>
  </si>
  <si>
    <t>336</t>
  </si>
  <si>
    <t>337,338</t>
  </si>
  <si>
    <t>339,340</t>
  </si>
  <si>
    <t>341,342</t>
  </si>
  <si>
    <t>343,344</t>
  </si>
  <si>
    <t>345</t>
  </si>
  <si>
    <t>346,347</t>
  </si>
  <si>
    <t>348</t>
  </si>
  <si>
    <t>349,350,351</t>
  </si>
  <si>
    <t>DrM@yaBau3r</t>
  </si>
  <si>
    <t>Manager Meeting</t>
  </si>
  <si>
    <t>FH Valet</t>
  </si>
  <si>
    <t>Cardelli, Matthew</t>
  </si>
  <si>
    <t>RC Valet</t>
  </si>
  <si>
    <t>T22 Valet</t>
  </si>
  <si>
    <t>HoO Valet</t>
  </si>
  <si>
    <t>Uber</t>
  </si>
  <si>
    <t>Kane Ro</t>
  </si>
  <si>
    <t>Cannon Da</t>
  </si>
  <si>
    <t>Cardelli Ma</t>
  </si>
  <si>
    <t>McLaughlin Da</t>
  </si>
  <si>
    <t>Flores Os</t>
  </si>
  <si>
    <t>Thimmes Se</t>
  </si>
  <si>
    <t>Wedman Ke</t>
  </si>
  <si>
    <t>Carmenita Ja</t>
  </si>
  <si>
    <t>Knight Al</t>
  </si>
  <si>
    <t>Anderson Jo</t>
  </si>
  <si>
    <t>Skogberg Ma</t>
  </si>
  <si>
    <t>Bringgold Ch</t>
  </si>
  <si>
    <t>Brewer Be</t>
  </si>
  <si>
    <t>Rochester Da</t>
  </si>
  <si>
    <t>Dieffenbacher Be</t>
  </si>
  <si>
    <t>Torres Vi</t>
  </si>
  <si>
    <t>Grecin An</t>
  </si>
  <si>
    <t>Arroyo, Tyler</t>
  </si>
  <si>
    <t>Semeryuk, Timofey</t>
  </si>
  <si>
    <t>SC Car Washer</t>
  </si>
  <si>
    <t>PP Lead</t>
  </si>
  <si>
    <t>Snow, Kyle</t>
  </si>
  <si>
    <t>PP Valet (Sacramento)</t>
  </si>
  <si>
    <t>Klein, Michael</t>
  </si>
  <si>
    <t>Simmons, Brian</t>
  </si>
  <si>
    <t>Martin, Nicholas</t>
  </si>
  <si>
    <t>FH Lot Blocker</t>
  </si>
  <si>
    <t>Heflin, Johnathon</t>
  </si>
  <si>
    <t>Ellescas, Adrian</t>
  </si>
  <si>
    <t>Valet Training</t>
  </si>
  <si>
    <t>Ramsier, Sarah</t>
  </si>
  <si>
    <t>Arroyo Ty</t>
  </si>
  <si>
    <t>Snow Ky</t>
  </si>
  <si>
    <t>Klein Mi</t>
  </si>
  <si>
    <t>Simmons Br</t>
  </si>
  <si>
    <t>Martin Ni</t>
  </si>
  <si>
    <t>Heflin Jo</t>
  </si>
  <si>
    <t>Ellescas Ad</t>
  </si>
  <si>
    <t>Ramsier Sa</t>
  </si>
  <si>
    <t>Unmatched Clock Time</t>
  </si>
  <si>
    <t>Firehouse</t>
  </si>
  <si>
    <t>Rio City</t>
  </si>
  <si>
    <t>Veilleux Ma</t>
  </si>
  <si>
    <t>Levesque Qu</t>
  </si>
  <si>
    <t>Bauer St</t>
  </si>
  <si>
    <t>Clock Type</t>
  </si>
  <si>
    <t>Lunch In</t>
  </si>
  <si>
    <t>Lunch Out</t>
  </si>
  <si>
    <t>Dinner In</t>
  </si>
  <si>
    <t>Dinner Out</t>
  </si>
  <si>
    <t>Ocampo-Mora Ce</t>
  </si>
  <si>
    <t>Pribilo, Christopher</t>
  </si>
  <si>
    <t>PP Valet (Napa)</t>
  </si>
  <si>
    <t>Levesque, Quintin</t>
  </si>
  <si>
    <t>Ocampo-Mora, Celestino</t>
  </si>
  <si>
    <t>Veilleux, Matthew</t>
  </si>
  <si>
    <t>Pribilo Ch</t>
  </si>
  <si>
    <t>Esquivel Je</t>
  </si>
  <si>
    <t>Esquivel, Jesus</t>
  </si>
  <si>
    <t>Rodriguez, Benito</t>
  </si>
  <si>
    <t>Madkins, Ty</t>
  </si>
  <si>
    <t>Transfer/Charter</t>
  </si>
  <si>
    <t>Rodriguez Be</t>
  </si>
  <si>
    <t>Madkins Ty</t>
  </si>
  <si>
    <t>bringgold Ch</t>
  </si>
  <si>
    <t>352,353</t>
  </si>
  <si>
    <t>355</t>
  </si>
  <si>
    <t>356</t>
  </si>
  <si>
    <t>357</t>
  </si>
  <si>
    <t>358,359,360</t>
  </si>
  <si>
    <t>361</t>
  </si>
  <si>
    <t>362,363</t>
  </si>
  <si>
    <t>364,365</t>
  </si>
  <si>
    <t>366</t>
  </si>
  <si>
    <t>367</t>
  </si>
  <si>
    <t>Lujan, Wilfredo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</si>
</sst>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6" formatCode="&quot;$&quot;#,##0_);[Red]\(&quot;$&quot;#,##0\)"/>
    <numFmt numFmtId="7" formatCode="&quot;$&quot;#,##0.00_);\(&quot;$&quot;#,##0.00\)"/>
    <numFmt numFmtId="8" formatCode="&quot;$&quot;#,##0.00_);[Red]\(&quot;$&quot;#,##0.00\)"/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&quot;$&quot;#,##0.00"/>
    <numFmt numFmtId="165" formatCode="[$-409]d\-mmm\-yy;@"/>
    <numFmt numFmtId="166" formatCode="h:mm\ A/P"/>
    <numFmt numFmtId="167" formatCode="0.00_);[Red]\(0.00\)"/>
    <numFmt numFmtId="168" formatCode="[$-F800]dddd\,\ mmmm\ dd\,\ yyyy"/>
    <numFmt numFmtId="169" formatCode="[$-409]mmmm\ d\,\ yyyy;@"/>
    <numFmt numFmtId="170" formatCode="0.00000"/>
    <numFmt numFmtId="171" formatCode="[$-F400]h:mm:ss\ AM/PM"/>
    <numFmt numFmtId="172" formatCode="[$-409]h:mm\ AM/PM;@"/>
  </numFmts>
  <fonts count="35" x14ac:knownFonts="1">
    <font>
      <sz val="10"/>
      <name val="Arial"/>
    </font>
    <font>
      <sz val="10"/>
      <name val="Arial"/>
      <family val="2"/>
    </font>
    <font>
      <sz val="10"/>
      <name val="Arial"/>
      <family val="2"/>
    </font>
    <font>
      <b/>
      <sz val="9"/>
      <color indexed="81"/>
      <name val="Tahoma"/>
      <family val="2"/>
    </font>
    <font>
      <b/>
      <sz val="8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theme="0" tint="-0.499984740745262"/>
      <name val="Calibri"/>
      <family val="2"/>
      <scheme val="minor"/>
    </font>
    <font>
      <sz val="8"/>
      <color rgb="FFFF0000"/>
      <name val="Calibri"/>
      <family val="2"/>
      <scheme val="minor"/>
    </font>
    <font>
      <b/>
      <sz val="8"/>
      <color theme="9" tint="-0.499984740745262"/>
      <name val="Calibri"/>
      <family val="2"/>
      <scheme val="minor"/>
    </font>
    <font>
      <b/>
      <sz val="8"/>
      <color theme="6" tint="-0.499984740745262"/>
      <name val="Calibri"/>
      <family val="2"/>
      <scheme val="minor"/>
    </font>
    <font>
      <b/>
      <sz val="8"/>
      <color rgb="FFFF0000"/>
      <name val="Calibri"/>
      <family val="2"/>
      <scheme val="minor"/>
    </font>
    <font>
      <b/>
      <sz val="8"/>
      <color theme="3" tint="0.39997558519241921"/>
      <name val="Calibri"/>
      <family val="2"/>
      <scheme val="minor"/>
    </font>
    <font>
      <sz val="8"/>
      <color rgb="FF92D050"/>
      <name val="Calibri"/>
      <family val="2"/>
      <scheme val="minor"/>
    </font>
    <font>
      <b/>
      <sz val="8"/>
      <color rgb="FFFFC000"/>
      <name val="Calibri"/>
      <family val="2"/>
      <scheme val="minor"/>
    </font>
    <font>
      <sz val="8"/>
      <color theme="0"/>
      <name val="Calibri"/>
      <family val="2"/>
      <scheme val="minor"/>
    </font>
    <font>
      <sz val="8"/>
      <color rgb="FFBB6201"/>
      <name val="Calibri"/>
      <family val="2"/>
      <scheme val="minor"/>
    </font>
    <font>
      <sz val="8"/>
      <color rgb="FF00B050"/>
      <name val="Calibri"/>
      <family val="2"/>
      <scheme val="minor"/>
    </font>
    <font>
      <sz val="8"/>
      <color rgb="FFFFC000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8"/>
      <color theme="0"/>
      <name val="Calibri"/>
      <family val="2"/>
      <scheme val="minor"/>
    </font>
    <font>
      <sz val="8"/>
      <color theme="6" tint="-0.499984740745262"/>
      <name val="Calibri"/>
      <family val="2"/>
      <scheme val="minor"/>
    </font>
    <font>
      <b/>
      <sz val="10"/>
      <color indexed="81"/>
      <name val="Arial"/>
      <family val="2"/>
    </font>
    <font>
      <sz val="8"/>
      <color theme="3" tint="-0.249977111117893"/>
      <name val="Calibri"/>
      <family val="2"/>
      <scheme val="minor"/>
    </font>
    <font>
      <b/>
      <sz val="8"/>
      <color theme="3" tint="-0.249977111117893"/>
      <name val="Calibri"/>
      <family val="2"/>
      <scheme val="minor"/>
    </font>
    <font>
      <sz val="8"/>
      <color theme="3" tint="-0.249977111117893"/>
      <name val="Arial"/>
      <family val="2"/>
    </font>
    <font>
      <b/>
      <sz val="9"/>
      <color indexed="81"/>
      <name val="Tahoma"/>
      <charset val="1"/>
    </font>
    <font>
      <b/>
      <sz val="8"/>
      <color rgb="FFBB6201"/>
      <name val="Calibri"/>
      <family val="2"/>
      <scheme val="minor"/>
    </font>
    <font>
      <b/>
      <sz val="8"/>
      <color rgb="FFC00000"/>
      <name val="Calibri"/>
      <family val="2"/>
      <scheme val="minor"/>
    </font>
    <font>
      <sz val="8"/>
      <color rgb="FFC00000"/>
      <name val="Calibri"/>
      <family val="2"/>
      <scheme val="minor"/>
    </font>
    <font>
      <sz val="9"/>
      <color indexed="81"/>
      <name val="Tahoma"/>
      <charset val="1"/>
    </font>
    <font>
      <sz val="10"/>
      <color theme="0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gradientFill type="path">
        <stop position="0">
          <color theme="0"/>
        </stop>
        <stop position="1">
          <color theme="8" tint="0.40000610370189521"/>
        </stop>
      </gradientFill>
    </fill>
    <fill>
      <patternFill patternType="solid">
        <fgColor rgb="FFE0A5A4"/>
        <bgColor indexed="64"/>
      </patternFill>
    </fill>
    <fill>
      <patternFill patternType="solid">
        <fgColor rgb="FFD4848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6" tint="-0.249977111117893"/>
        <bgColor indexed="64"/>
      </patternFill>
    </fill>
  </fills>
  <borders count="100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double">
        <color indexed="64"/>
      </right>
      <top style="medium">
        <color indexed="64"/>
      </top>
      <bottom/>
      <diagonal/>
    </border>
    <border>
      <left/>
      <right style="dashed">
        <color indexed="64"/>
      </right>
      <top/>
      <bottom/>
      <diagonal/>
    </border>
    <border>
      <left/>
      <right style="dashed">
        <color indexed="64"/>
      </right>
      <top style="medium">
        <color indexed="64"/>
      </top>
      <bottom/>
      <diagonal/>
    </border>
    <border>
      <left style="dashed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ck">
        <color rgb="FF7030A0"/>
      </left>
      <right style="thick">
        <color rgb="FFFFC000"/>
      </right>
      <top style="medium">
        <color indexed="64"/>
      </top>
      <bottom/>
      <diagonal/>
    </border>
    <border>
      <left style="thick">
        <color rgb="FF7030A0"/>
      </left>
      <right style="thick">
        <color rgb="FFFFC000"/>
      </right>
      <top/>
      <bottom/>
      <diagonal/>
    </border>
    <border>
      <left style="thick">
        <color rgb="FFFFC000"/>
      </left>
      <right style="thick">
        <color rgb="FF00B050"/>
      </right>
      <top style="medium">
        <color indexed="64"/>
      </top>
      <bottom/>
      <diagonal/>
    </border>
    <border>
      <left style="thick">
        <color rgb="FFFFC000"/>
      </left>
      <right style="thick">
        <color rgb="FF00B050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ck">
        <color rgb="FF7030A0"/>
      </left>
      <right style="thick">
        <color rgb="FFFFC000"/>
      </right>
      <top/>
      <bottom style="medium">
        <color indexed="64"/>
      </bottom>
      <diagonal/>
    </border>
    <border>
      <left style="thick">
        <color rgb="FFFFC000"/>
      </left>
      <right style="thick">
        <color rgb="FF00B050"/>
      </right>
      <top/>
      <bottom style="medium">
        <color indexed="64"/>
      </bottom>
      <diagonal/>
    </border>
    <border>
      <left/>
      <right style="double">
        <color indexed="64"/>
      </right>
      <top/>
      <bottom style="medium">
        <color indexed="64"/>
      </bottom>
      <diagonal/>
    </border>
    <border>
      <left/>
      <right style="dashed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theme="3" tint="0.39997558519241921"/>
      </left>
      <right/>
      <top/>
      <bottom/>
      <diagonal/>
    </border>
    <border>
      <left style="dashed">
        <color indexed="64"/>
      </left>
      <right style="double">
        <color theme="3" tint="0.39997558519241921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ashed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ck">
        <color rgb="FFFFC000"/>
      </right>
      <top style="medium">
        <color indexed="64"/>
      </top>
      <bottom style="medium">
        <color indexed="64"/>
      </bottom>
      <diagonal/>
    </border>
    <border>
      <left/>
      <right style="thick">
        <color rgb="FF00B050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ashed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dashDotDot">
        <color indexed="64"/>
      </left>
      <right/>
      <top style="dashDotDot">
        <color indexed="64"/>
      </top>
      <bottom/>
      <diagonal/>
    </border>
    <border>
      <left/>
      <right/>
      <top style="dashDotDot">
        <color indexed="64"/>
      </top>
      <bottom/>
      <diagonal/>
    </border>
    <border>
      <left style="medium">
        <color indexed="64"/>
      </left>
      <right/>
      <top style="dashDotDot">
        <color indexed="64"/>
      </top>
      <bottom/>
      <diagonal/>
    </border>
    <border>
      <left style="dashDotDot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thin">
        <color indexed="64"/>
      </top>
      <bottom style="thin">
        <color indexed="64"/>
      </bottom>
      <diagonal/>
    </border>
    <border>
      <left/>
      <right style="dotted">
        <color indexed="64"/>
      </right>
      <top/>
      <bottom/>
      <diagonal/>
    </border>
    <border>
      <left/>
      <right style="dotted">
        <color indexed="64"/>
      </right>
      <top/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ck">
        <color rgb="FF7030A0"/>
      </left>
      <right style="thick">
        <color rgb="FFFFC000"/>
      </right>
      <top/>
      <bottom style="thin">
        <color indexed="64"/>
      </bottom>
      <diagonal/>
    </border>
    <border>
      <left style="thick">
        <color rgb="FFFFC000"/>
      </left>
      <right style="thick">
        <color rgb="FF00B050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dotted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ashed">
        <color indexed="64"/>
      </right>
      <top/>
      <bottom style="thin">
        <color indexed="64"/>
      </bottom>
      <diagonal/>
    </border>
    <border>
      <left style="dashed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double">
        <color theme="3" tint="0.39997558519241921"/>
      </right>
      <top style="medium">
        <color indexed="64"/>
      </top>
      <bottom style="medium">
        <color indexed="64"/>
      </bottom>
      <diagonal/>
    </border>
    <border>
      <left style="dashed">
        <color indexed="64"/>
      </left>
      <right style="double">
        <color theme="3" tint="0.39997558519241921"/>
      </right>
      <top style="medium">
        <color indexed="64"/>
      </top>
      <bottom/>
      <diagonal/>
    </border>
    <border>
      <left style="dashed">
        <color indexed="64"/>
      </left>
      <right style="double">
        <color theme="3" tint="0.39997558519241921"/>
      </right>
      <top/>
      <bottom style="medium">
        <color indexed="64"/>
      </bottom>
      <diagonal/>
    </border>
    <border>
      <left/>
      <right style="thick">
        <color rgb="FF7030A0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dashDotDot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</borders>
  <cellStyleXfs count="7">
    <xf numFmtId="0" fontId="0" fillId="0" borderId="0"/>
    <xf numFmtId="44" fontId="2" fillId="0" borderId="0" applyFont="0" applyFill="0" applyBorder="0" applyAlignment="0" applyProtection="0"/>
    <xf numFmtId="0" fontId="1" fillId="0" borderId="0"/>
    <xf numFmtId="44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1" fillId="0" borderId="0"/>
    <xf numFmtId="0" fontId="22" fillId="0" borderId="0"/>
  </cellStyleXfs>
  <cellXfs count="636">
    <xf numFmtId="0" fontId="0" fillId="0" borderId="0" xfId="0"/>
    <xf numFmtId="0" fontId="4" fillId="6" borderId="0" xfId="0" applyFont="1" applyFill="1" applyAlignment="1" applyProtection="1">
      <alignment horizontal="center"/>
    </xf>
    <xf numFmtId="0" fontId="5" fillId="6" borderId="0" xfId="0" applyFont="1" applyFill="1" applyAlignment="1" applyProtection="1">
      <alignment horizontal="center"/>
    </xf>
    <xf numFmtId="0" fontId="5" fillId="6" borderId="0" xfId="0" applyFont="1" applyFill="1" applyBorder="1" applyAlignment="1" applyProtection="1">
      <alignment horizontal="center"/>
    </xf>
    <xf numFmtId="44" fontId="5" fillId="6" borderId="5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>
      <alignment horizontal="center"/>
    </xf>
    <xf numFmtId="44" fontId="5" fillId="6" borderId="17" xfId="1" applyFont="1" applyFill="1" applyBorder="1" applyAlignment="1" applyProtection="1"/>
    <xf numFmtId="44" fontId="5" fillId="6" borderId="6" xfId="1" applyFont="1" applyFill="1" applyBorder="1" applyAlignment="1" applyProtection="1">
      <alignment horizontal="center"/>
    </xf>
    <xf numFmtId="43" fontId="7" fillId="8" borderId="5" xfId="1" applyNumberFormat="1" applyFont="1" applyFill="1" applyBorder="1" applyAlignment="1" applyProtection="1">
      <alignment horizontal="center"/>
    </xf>
    <xf numFmtId="43" fontId="7" fillId="8" borderId="17" xfId="1" applyNumberFormat="1" applyFont="1" applyFill="1" applyBorder="1" applyAlignment="1" applyProtection="1">
      <alignment horizontal="center"/>
    </xf>
    <xf numFmtId="43" fontId="7" fillId="8" borderId="6" xfId="1" applyNumberFormat="1" applyFont="1" applyFill="1" applyBorder="1" applyAlignment="1" applyProtection="1">
      <alignment horizontal="center"/>
    </xf>
    <xf numFmtId="44" fontId="7" fillId="4" borderId="5" xfId="1" applyFont="1" applyFill="1" applyBorder="1" applyAlignment="1" applyProtection="1">
      <alignment horizontal="center"/>
    </xf>
    <xf numFmtId="44" fontId="7" fillId="4" borderId="17" xfId="1" applyFont="1" applyFill="1" applyBorder="1" applyAlignment="1" applyProtection="1">
      <alignment horizontal="center"/>
    </xf>
    <xf numFmtId="44" fontId="7" fillId="4" borderId="6" xfId="1" applyFont="1" applyFill="1" applyBorder="1" applyAlignment="1" applyProtection="1">
      <alignment horizontal="center"/>
    </xf>
    <xf numFmtId="44" fontId="7" fillId="5" borderId="5" xfId="1" applyFont="1" applyFill="1" applyBorder="1" applyAlignment="1" applyProtection="1">
      <alignment horizontal="center"/>
    </xf>
    <xf numFmtId="44" fontId="7" fillId="5" borderId="17" xfId="1" applyFont="1" applyFill="1" applyBorder="1" applyAlignment="1" applyProtection="1">
      <alignment horizontal="center"/>
    </xf>
    <xf numFmtId="44" fontId="7" fillId="5" borderId="6" xfId="1" applyFont="1" applyFill="1" applyBorder="1" applyAlignment="1" applyProtection="1">
      <alignment horizontal="center"/>
    </xf>
    <xf numFmtId="0" fontId="5" fillId="6" borderId="5" xfId="0" applyFont="1" applyFill="1" applyBorder="1" applyAlignment="1" applyProtection="1">
      <alignment horizontal="center"/>
    </xf>
    <xf numFmtId="43" fontId="5" fillId="7" borderId="8" xfId="0" applyNumberFormat="1" applyFont="1" applyFill="1" applyBorder="1" applyProtection="1"/>
    <xf numFmtId="44" fontId="5" fillId="7" borderId="0" xfId="1" applyFont="1" applyFill="1" applyBorder="1" applyProtection="1"/>
    <xf numFmtId="44" fontId="4" fillId="7" borderId="0" xfId="1" applyFont="1" applyFill="1" applyBorder="1" applyProtection="1"/>
    <xf numFmtId="43" fontId="4" fillId="7" borderId="0" xfId="1" applyNumberFormat="1" applyFont="1" applyFill="1" applyBorder="1" applyProtection="1"/>
    <xf numFmtId="44" fontId="7" fillId="13" borderId="23" xfId="1" applyFont="1" applyFill="1" applyBorder="1" applyAlignment="1" applyProtection="1">
      <alignment horizontal="center"/>
    </xf>
    <xf numFmtId="44" fontId="4" fillId="13" borderId="19" xfId="1" applyFont="1" applyFill="1" applyBorder="1" applyProtection="1"/>
    <xf numFmtId="44" fontId="4" fillId="13" borderId="23" xfId="1" applyFont="1" applyFill="1" applyBorder="1" applyProtection="1"/>
    <xf numFmtId="44" fontId="4" fillId="13" borderId="24" xfId="1" applyFont="1" applyFill="1" applyBorder="1" applyProtection="1"/>
    <xf numFmtId="0" fontId="4" fillId="13" borderId="14" xfId="0" applyFont="1" applyFill="1" applyBorder="1" applyAlignment="1" applyProtection="1">
      <alignment horizontal="center"/>
    </xf>
    <xf numFmtId="43" fontId="4" fillId="13" borderId="8" xfId="0" applyNumberFormat="1" applyFont="1" applyFill="1" applyBorder="1" applyProtection="1"/>
    <xf numFmtId="0" fontId="4" fillId="13" borderId="16" xfId="0" applyFont="1" applyFill="1" applyBorder="1" applyAlignment="1" applyProtection="1">
      <alignment horizontal="center"/>
    </xf>
    <xf numFmtId="44" fontId="4" fillId="13" borderId="0" xfId="1" applyFont="1" applyFill="1" applyBorder="1" applyProtection="1"/>
    <xf numFmtId="44" fontId="4" fillId="13" borderId="0" xfId="0" applyNumberFormat="1" applyFont="1" applyFill="1" applyBorder="1" applyProtection="1"/>
    <xf numFmtId="44" fontId="7" fillId="13" borderId="5" xfId="1" applyFont="1" applyFill="1" applyBorder="1" applyAlignment="1" applyProtection="1">
      <alignment horizontal="center"/>
    </xf>
    <xf numFmtId="44" fontId="7" fillId="13" borderId="6" xfId="1" applyFont="1" applyFill="1" applyBorder="1" applyAlignment="1" applyProtection="1">
      <alignment horizontal="center"/>
    </xf>
    <xf numFmtId="0" fontId="5" fillId="0" borderId="0" xfId="0" applyFont="1" applyAlignment="1" applyProtection="1">
      <alignment horizontal="center"/>
    </xf>
    <xf numFmtId="168" fontId="5" fillId="7" borderId="46" xfId="1" applyNumberFormat="1" applyFont="1" applyFill="1" applyBorder="1" applyAlignment="1" applyProtection="1">
      <alignment horizontal="center"/>
    </xf>
    <xf numFmtId="44" fontId="5" fillId="0" borderId="0" xfId="1" applyFont="1" applyProtection="1"/>
    <xf numFmtId="44" fontId="4" fillId="0" borderId="0" xfId="1" applyFont="1" applyFill="1" applyBorder="1" applyProtection="1"/>
    <xf numFmtId="43" fontId="5" fillId="0" borderId="0" xfId="0" applyNumberFormat="1" applyFont="1" applyProtection="1"/>
    <xf numFmtId="0" fontId="5" fillId="0" borderId="0" xfId="1" applyNumberFormat="1" applyFont="1" applyFill="1" applyAlignment="1" applyProtection="1">
      <alignment horizontal="center"/>
    </xf>
    <xf numFmtId="0" fontId="5" fillId="0" borderId="0" xfId="0" applyFont="1" applyFill="1" applyAlignment="1" applyProtection="1">
      <alignment horizontal="center"/>
    </xf>
    <xf numFmtId="165" fontId="6" fillId="0" borderId="0" xfId="1" applyNumberFormat="1" applyFont="1" applyFill="1" applyBorder="1" applyAlignment="1" applyProtection="1">
      <alignment horizontal="center"/>
    </xf>
    <xf numFmtId="0" fontId="5" fillId="0" borderId="0" xfId="0" applyFont="1" applyProtection="1"/>
    <xf numFmtId="0" fontId="5" fillId="0" borderId="0" xfId="0" applyFont="1" applyBorder="1" applyProtection="1"/>
    <xf numFmtId="0" fontId="5" fillId="0" borderId="16" xfId="0" applyFont="1" applyBorder="1" applyProtection="1"/>
    <xf numFmtId="0" fontId="5" fillId="0" borderId="0" xfId="0" applyFont="1" applyBorder="1" applyAlignment="1" applyProtection="1"/>
    <xf numFmtId="0" fontId="5" fillId="0" borderId="12" xfId="0" applyFont="1" applyBorder="1" applyAlignment="1" applyProtection="1"/>
    <xf numFmtId="44" fontId="5" fillId="0" borderId="0" xfId="1" applyFont="1" applyFill="1" applyProtection="1"/>
    <xf numFmtId="0" fontId="4" fillId="0" borderId="0" xfId="0" applyFont="1" applyFill="1" applyBorder="1" applyAlignment="1" applyProtection="1">
      <alignment horizontal="center"/>
    </xf>
    <xf numFmtId="0" fontId="5" fillId="0" borderId="0" xfId="0" applyFont="1" applyAlignment="1" applyProtection="1"/>
    <xf numFmtId="44" fontId="7" fillId="0" borderId="0" xfId="0" applyNumberFormat="1" applyFont="1" applyFill="1" applyBorder="1" applyAlignment="1" applyProtection="1">
      <alignment horizontal="center"/>
    </xf>
    <xf numFmtId="44" fontId="5" fillId="0" borderId="0" xfId="1" applyFont="1" applyBorder="1" applyAlignment="1" applyProtection="1"/>
    <xf numFmtId="0" fontId="5" fillId="0" borderId="0" xfId="0" applyFont="1" applyFill="1" applyBorder="1" applyAlignment="1" applyProtection="1">
      <alignment horizontal="center"/>
    </xf>
    <xf numFmtId="44" fontId="5" fillId="0" borderId="0" xfId="0" applyNumberFormat="1" applyFont="1" applyBorder="1" applyAlignment="1" applyProtection="1"/>
    <xf numFmtId="0" fontId="5" fillId="0" borderId="1" xfId="0" applyFont="1" applyBorder="1" applyProtection="1"/>
    <xf numFmtId="165" fontId="7" fillId="3" borderId="40" xfId="0" applyNumberFormat="1" applyFont="1" applyFill="1" applyBorder="1" applyAlignment="1" applyProtection="1">
      <alignment horizontal="center"/>
    </xf>
    <xf numFmtId="0" fontId="8" fillId="0" borderId="56" xfId="0" applyFont="1" applyBorder="1" applyAlignment="1" applyProtection="1">
      <alignment horizontal="center"/>
    </xf>
    <xf numFmtId="43" fontId="8" fillId="0" borderId="17" xfId="0" applyNumberFormat="1" applyFont="1" applyBorder="1" applyAlignment="1" applyProtection="1">
      <alignment horizontal="center"/>
    </xf>
    <xf numFmtId="44" fontId="8" fillId="0" borderId="6" xfId="1" applyFont="1" applyBorder="1" applyAlignment="1" applyProtection="1">
      <alignment horizontal="center"/>
    </xf>
    <xf numFmtId="2" fontId="8" fillId="0" borderId="5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Border="1" applyAlignment="1" applyProtection="1">
      <alignment horizontal="center"/>
      <protection locked="0"/>
    </xf>
    <xf numFmtId="2" fontId="8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Border="1" applyAlignment="1" applyProtection="1">
      <alignment horizontal="center"/>
      <protection locked="0"/>
    </xf>
    <xf numFmtId="0" fontId="8" fillId="0" borderId="0" xfId="0" applyFont="1" applyAlignment="1" applyProtection="1">
      <alignment horizontal="center"/>
    </xf>
    <xf numFmtId="165" fontId="9" fillId="0" borderId="16" xfId="0" applyNumberFormat="1" applyFont="1" applyBorder="1" applyAlignment="1" applyProtection="1">
      <alignment horizontal="center"/>
    </xf>
    <xf numFmtId="18" fontId="8" fillId="0" borderId="0" xfId="0" applyNumberFormat="1" applyFont="1" applyBorder="1" applyAlignment="1" applyProtection="1">
      <alignment horizontal="center"/>
    </xf>
    <xf numFmtId="43" fontId="10" fillId="0" borderId="0" xfId="0" applyNumberFormat="1" applyFont="1" applyFill="1" applyBorder="1" applyAlignment="1" applyProtection="1">
      <alignment horizontal="center"/>
      <protection locked="0"/>
    </xf>
    <xf numFmtId="44" fontId="8" fillId="0" borderId="12" xfId="1" applyFont="1" applyBorder="1" applyAlignment="1" applyProtection="1">
      <alignment horizontal="center"/>
    </xf>
    <xf numFmtId="166" fontId="8" fillId="0" borderId="14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Border="1" applyAlignment="1" applyProtection="1">
      <alignment horizontal="center"/>
      <protection locked="0"/>
    </xf>
    <xf numFmtId="166" fontId="8" fillId="0" borderId="8" xfId="0" applyNumberFormat="1" applyFont="1" applyFill="1" applyBorder="1" applyAlignment="1" applyProtection="1">
      <alignment horizontal="center"/>
      <protection locked="0"/>
    </xf>
    <xf numFmtId="166" fontId="8" fillId="0" borderId="15" xfId="0" applyNumberFormat="1" applyFont="1" applyBorder="1" applyAlignment="1" applyProtection="1">
      <alignment horizontal="center"/>
      <protection locked="0"/>
    </xf>
    <xf numFmtId="18" fontId="8" fillId="0" borderId="0" xfId="0" applyNumberFormat="1" applyFont="1" applyAlignment="1" applyProtection="1">
      <alignment horizontal="center"/>
    </xf>
    <xf numFmtId="16" fontId="8" fillId="0" borderId="16" xfId="0" applyNumberFormat="1" applyFont="1" applyBorder="1" applyAlignment="1" applyProtection="1">
      <alignment horizontal="center"/>
    </xf>
    <xf numFmtId="43" fontId="10" fillId="12" borderId="10" xfId="0" applyNumberFormat="1" applyFont="1" applyFill="1" applyBorder="1" applyAlignment="1" applyProtection="1">
      <alignment horizontal="center"/>
    </xf>
    <xf numFmtId="166" fontId="8" fillId="0" borderId="18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Border="1" applyAlignment="1" applyProtection="1">
      <alignment horizontal="center"/>
      <protection locked="0"/>
    </xf>
    <xf numFmtId="166" fontId="8" fillId="0" borderId="2" xfId="0" applyNumberFormat="1" applyFont="1" applyFill="1" applyBorder="1" applyAlignment="1" applyProtection="1">
      <alignment horizontal="center"/>
      <protection locked="0"/>
    </xf>
    <xf numFmtId="166" fontId="8" fillId="0" borderId="38" xfId="0" applyNumberFormat="1" applyFont="1" applyBorder="1" applyAlignment="1" applyProtection="1">
      <alignment horizontal="center"/>
      <protection locked="0"/>
    </xf>
    <xf numFmtId="169" fontId="7" fillId="0" borderId="16" xfId="0" applyNumberFormat="1" applyFont="1" applyBorder="1" applyAlignment="1" applyProtection="1">
      <alignment horizontal="center"/>
    </xf>
    <xf numFmtId="167" fontId="7" fillId="0" borderId="0" xfId="0" applyNumberFormat="1" applyFont="1" applyBorder="1" applyAlignment="1" applyProtection="1">
      <alignment horizontal="center"/>
    </xf>
    <xf numFmtId="43" fontId="7" fillId="12" borderId="54" xfId="0" applyNumberFormat="1" applyFont="1" applyFill="1" applyBorder="1" applyAlignment="1" applyProtection="1">
      <alignment horizontal="center"/>
    </xf>
    <xf numFmtId="44" fontId="7" fillId="12" borderId="22" xfId="1" applyFont="1" applyFill="1" applyBorder="1" applyAlignment="1" applyProtection="1">
      <alignment horizontal="center"/>
    </xf>
    <xf numFmtId="167" fontId="7" fillId="12" borderId="16" xfId="0" applyNumberFormat="1" applyFont="1" applyFill="1" applyBorder="1" applyAlignment="1" applyProtection="1">
      <alignment horizontal="center"/>
    </xf>
    <xf numFmtId="167" fontId="7" fillId="12" borderId="0" xfId="0" applyNumberFormat="1" applyFont="1" applyFill="1" applyBorder="1" applyAlignment="1" applyProtection="1">
      <alignment horizontal="center"/>
    </xf>
    <xf numFmtId="167" fontId="7" fillId="12" borderId="12" xfId="0" applyNumberFormat="1" applyFont="1" applyFill="1" applyBorder="1" applyAlignment="1" applyProtection="1">
      <alignment horizontal="center"/>
    </xf>
    <xf numFmtId="167" fontId="7" fillId="0" borderId="0" xfId="0" applyNumberFormat="1" applyFont="1" applyAlignment="1" applyProtection="1">
      <alignment horizontal="center"/>
    </xf>
    <xf numFmtId="169" fontId="7" fillId="0" borderId="18" xfId="0" applyNumberFormat="1" applyFont="1" applyBorder="1" applyAlignment="1" applyProtection="1">
      <alignment horizontal="center"/>
    </xf>
    <xf numFmtId="167" fontId="7" fillId="0" borderId="2" xfId="0" applyNumberFormat="1" applyFont="1" applyBorder="1" applyAlignment="1" applyProtection="1">
      <alignment horizontal="center"/>
    </xf>
    <xf numFmtId="167" fontId="8" fillId="0" borderId="0" xfId="0" applyNumberFormat="1" applyFont="1" applyAlignment="1" applyProtection="1">
      <alignment horizontal="center"/>
    </xf>
    <xf numFmtId="2" fontId="8" fillId="0" borderId="0" xfId="0" applyNumberFormat="1" applyFont="1" applyFill="1" applyAlignment="1" applyProtection="1">
      <alignment horizontal="center"/>
    </xf>
    <xf numFmtId="169" fontId="7" fillId="0" borderId="11" xfId="0" applyNumberFormat="1" applyFont="1" applyBorder="1" applyAlignment="1" applyProtection="1">
      <alignment horizontal="center"/>
    </xf>
    <xf numFmtId="167" fontId="7" fillId="0" borderId="3" xfId="0" applyNumberFormat="1" applyFont="1" applyBorder="1" applyAlignment="1" applyProtection="1">
      <alignment horizontal="center"/>
    </xf>
    <xf numFmtId="0" fontId="7" fillId="0" borderId="0" xfId="0" applyNumberFormat="1" applyFont="1" applyBorder="1" applyAlignment="1" applyProtection="1">
      <alignment horizontal="center"/>
    </xf>
    <xf numFmtId="2" fontId="7" fillId="0" borderId="0" xfId="0" applyNumberFormat="1" applyFont="1" applyBorder="1" applyAlignment="1" applyProtection="1">
      <alignment horizontal="center"/>
    </xf>
    <xf numFmtId="43" fontId="7" fillId="0" borderId="0" xfId="0" applyNumberFormat="1" applyFont="1" applyBorder="1" applyAlignment="1" applyProtection="1">
      <alignment horizontal="center"/>
    </xf>
    <xf numFmtId="44" fontId="8" fillId="0" borderId="0" xfId="1" applyFont="1" applyBorder="1" applyAlignment="1" applyProtection="1">
      <alignment horizontal="center"/>
    </xf>
    <xf numFmtId="2" fontId="7" fillId="0" borderId="16" xfId="0" applyNumberFormat="1" applyFont="1" applyFill="1" applyBorder="1" applyAlignment="1" applyProtection="1">
      <alignment horizontal="center"/>
    </xf>
    <xf numFmtId="2" fontId="7" fillId="0" borderId="0" xfId="0" applyNumberFormat="1" applyFont="1" applyFill="1" applyBorder="1" applyAlignment="1" applyProtection="1">
      <alignment horizontal="center"/>
    </xf>
    <xf numFmtId="2" fontId="7" fillId="0" borderId="12" xfId="0" applyNumberFormat="1" applyFont="1" applyFill="1" applyBorder="1" applyAlignment="1" applyProtection="1">
      <alignment horizontal="center"/>
    </xf>
    <xf numFmtId="0" fontId="8" fillId="0" borderId="0" xfId="0" applyFont="1" applyBorder="1" applyAlignment="1" applyProtection="1">
      <alignment horizontal="center"/>
    </xf>
    <xf numFmtId="0" fontId="7" fillId="0" borderId="0" xfId="0" applyNumberFormat="1" applyFont="1" applyFill="1" applyBorder="1" applyAlignment="1" applyProtection="1">
      <alignment horizontal="center"/>
    </xf>
    <xf numFmtId="2" fontId="7" fillId="8" borderId="5" xfId="0" applyNumberFormat="1" applyFont="1" applyFill="1" applyBorder="1" applyAlignment="1" applyProtection="1">
      <alignment horizontal="center"/>
    </xf>
    <xf numFmtId="43" fontId="7" fillId="8" borderId="17" xfId="0" applyNumberFormat="1" applyFont="1" applyFill="1" applyBorder="1" applyAlignment="1" applyProtection="1">
      <alignment horizontal="center"/>
    </xf>
    <xf numFmtId="44" fontId="7" fillId="8" borderId="6" xfId="1" applyFont="1" applyFill="1" applyBorder="1" applyAlignment="1" applyProtection="1">
      <alignment horizontal="center"/>
    </xf>
    <xf numFmtId="43" fontId="7" fillId="8" borderId="6" xfId="0" applyNumberFormat="1" applyFont="1" applyFill="1" applyBorder="1" applyAlignment="1" applyProtection="1">
      <alignment horizontal="center"/>
    </xf>
    <xf numFmtId="0" fontId="7" fillId="0" borderId="0" xfId="0" applyFont="1" applyFill="1" applyBorder="1" applyAlignment="1" applyProtection="1">
      <alignment horizontal="center"/>
    </xf>
    <xf numFmtId="0" fontId="8" fillId="0" borderId="0" xfId="0" applyNumberFormat="1" applyFont="1" applyAlignment="1" applyProtection="1">
      <alignment horizontal="center"/>
    </xf>
    <xf numFmtId="0" fontId="7" fillId="7" borderId="16" xfId="0" applyFont="1" applyFill="1" applyBorder="1" applyAlignment="1" applyProtection="1">
      <alignment horizontal="center"/>
    </xf>
    <xf numFmtId="43" fontId="7" fillId="7" borderId="0" xfId="0" applyNumberFormat="1" applyFont="1" applyFill="1" applyBorder="1" applyAlignment="1" applyProtection="1">
      <alignment horizontal="center"/>
    </xf>
    <xf numFmtId="44" fontId="7" fillId="7" borderId="12" xfId="1" applyFont="1" applyFill="1" applyBorder="1" applyAlignment="1" applyProtection="1">
      <alignment horizontal="center"/>
    </xf>
    <xf numFmtId="2" fontId="8" fillId="0" borderId="0" xfId="0" applyNumberFormat="1" applyFont="1" applyAlignment="1" applyProtection="1">
      <alignment horizontal="center"/>
    </xf>
    <xf numFmtId="2" fontId="8" fillId="0" borderId="0" xfId="0" applyNumberFormat="1" applyFont="1" applyBorder="1" applyAlignment="1" applyProtection="1">
      <alignment horizontal="center"/>
    </xf>
    <xf numFmtId="2" fontId="8" fillId="0" borderId="0" xfId="0" applyNumberFormat="1" applyFont="1" applyFill="1" applyBorder="1" applyAlignment="1" applyProtection="1">
      <alignment horizontal="center"/>
    </xf>
    <xf numFmtId="0" fontId="7" fillId="7" borderId="11" xfId="0" applyFont="1" applyFill="1" applyBorder="1" applyAlignment="1" applyProtection="1">
      <alignment horizontal="center"/>
    </xf>
    <xf numFmtId="43" fontId="7" fillId="7" borderId="3" xfId="0" applyNumberFormat="1" applyFont="1" applyFill="1" applyBorder="1" applyAlignment="1" applyProtection="1">
      <alignment horizontal="center"/>
    </xf>
    <xf numFmtId="44" fontId="7" fillId="7" borderId="13" xfId="1" applyFont="1" applyFill="1" applyBorder="1" applyAlignment="1" applyProtection="1">
      <alignment horizontal="center"/>
    </xf>
    <xf numFmtId="0" fontId="7" fillId="0" borderId="0" xfId="0" applyFont="1" applyAlignment="1" applyProtection="1">
      <alignment horizontal="center"/>
    </xf>
    <xf numFmtId="44" fontId="7" fillId="0" borderId="0" xfId="1" applyFont="1" applyAlignment="1" applyProtection="1">
      <alignment horizontal="center"/>
    </xf>
    <xf numFmtId="2" fontId="8" fillId="0" borderId="7" xfId="0" applyNumberFormat="1" applyFont="1" applyBorder="1" applyAlignment="1" applyProtection="1">
      <alignment horizontal="center"/>
    </xf>
    <xf numFmtId="0" fontId="7" fillId="6" borderId="5" xfId="0" applyFont="1" applyFill="1" applyBorder="1" applyAlignment="1" applyProtection="1">
      <alignment horizontal="center"/>
    </xf>
    <xf numFmtId="44" fontId="7" fillId="6" borderId="6" xfId="1" applyFont="1" applyFill="1" applyBorder="1" applyAlignment="1" applyProtection="1">
      <alignment horizontal="center"/>
    </xf>
    <xf numFmtId="44" fontId="8" fillId="0" borderId="0" xfId="1" applyFont="1" applyAlignment="1" applyProtection="1">
      <alignment horizontal="center"/>
    </xf>
    <xf numFmtId="16" fontId="7" fillId="0" borderId="0" xfId="0" applyNumberFormat="1" applyFont="1" applyFill="1" applyAlignment="1" applyProtection="1">
      <alignment horizontal="center"/>
    </xf>
    <xf numFmtId="167" fontId="7" fillId="0" borderId="0" xfId="0" applyNumberFormat="1" applyFont="1" applyFill="1" applyAlignment="1" applyProtection="1">
      <alignment horizontal="center"/>
    </xf>
    <xf numFmtId="16" fontId="8" fillId="0" borderId="0" xfId="0" applyNumberFormat="1" applyFont="1" applyBorder="1" applyAlignment="1" applyProtection="1">
      <alignment horizontal="center"/>
    </xf>
    <xf numFmtId="16" fontId="8" fillId="0" borderId="0" xfId="0" applyNumberFormat="1" applyFont="1" applyAlignment="1" applyProtection="1">
      <alignment horizontal="center"/>
    </xf>
    <xf numFmtId="0" fontId="8" fillId="0" borderId="7" xfId="0" applyFont="1" applyBorder="1" applyAlignment="1" applyProtection="1">
      <alignment horizontal="center"/>
    </xf>
    <xf numFmtId="165" fontId="8" fillId="0" borderId="0" xfId="0" applyNumberFormat="1" applyFont="1" applyAlignment="1" applyProtection="1">
      <alignment horizontal="center"/>
    </xf>
    <xf numFmtId="2" fontId="8" fillId="0" borderId="7" xfId="0" applyNumberFormat="1" applyFont="1" applyFill="1" applyBorder="1" applyAlignment="1" applyProtection="1">
      <alignment horizontal="center"/>
    </xf>
    <xf numFmtId="165" fontId="11" fillId="8" borderId="40" xfId="0" applyNumberFormat="1" applyFont="1" applyFill="1" applyBorder="1" applyAlignment="1" applyProtection="1">
      <alignment horizontal="center"/>
    </xf>
    <xf numFmtId="0" fontId="8" fillId="0" borderId="17" xfId="0" applyFont="1" applyBorder="1" applyAlignment="1" applyProtection="1">
      <alignment horizontal="center"/>
    </xf>
    <xf numFmtId="0" fontId="8" fillId="0" borderId="2" xfId="0" applyFont="1" applyBorder="1" applyAlignment="1" applyProtection="1">
      <alignment horizontal="center"/>
    </xf>
    <xf numFmtId="43" fontId="10" fillId="0" borderId="0" xfId="0" applyNumberFormat="1" applyFont="1" applyBorder="1" applyAlignment="1" applyProtection="1">
      <alignment horizontal="center"/>
    </xf>
    <xf numFmtId="167" fontId="7" fillId="8" borderId="5" xfId="0" applyNumberFormat="1" applyFont="1" applyFill="1" applyBorder="1" applyAlignment="1" applyProtection="1">
      <alignment horizontal="center"/>
    </xf>
    <xf numFmtId="44" fontId="7" fillId="8" borderId="17" xfId="1" applyFont="1" applyFill="1" applyBorder="1" applyAlignment="1" applyProtection="1">
      <alignment horizontal="center"/>
    </xf>
    <xf numFmtId="43" fontId="7" fillId="8" borderId="5" xfId="0" applyNumberFormat="1" applyFont="1" applyFill="1" applyBorder="1" applyAlignment="1" applyProtection="1">
      <alignment horizontal="center"/>
    </xf>
    <xf numFmtId="167" fontId="7" fillId="0" borderId="0" xfId="0" applyNumberFormat="1" applyFont="1" applyFill="1" applyBorder="1" applyAlignment="1" applyProtection="1">
      <alignment horizontal="center"/>
    </xf>
    <xf numFmtId="165" fontId="12" fillId="9" borderId="40" xfId="0" applyNumberFormat="1" applyFont="1" applyFill="1" applyBorder="1" applyAlignment="1" applyProtection="1">
      <alignment horizontal="center"/>
    </xf>
    <xf numFmtId="0" fontId="8" fillId="7" borderId="17" xfId="0" applyFont="1" applyFill="1" applyBorder="1" applyAlignment="1" applyProtection="1">
      <alignment horizontal="center"/>
    </xf>
    <xf numFmtId="2" fontId="8" fillId="7" borderId="56" xfId="0" applyNumberFormat="1" applyFont="1" applyFill="1" applyBorder="1" applyAlignment="1" applyProtection="1">
      <alignment horizontal="center"/>
    </xf>
    <xf numFmtId="164" fontId="8" fillId="7" borderId="17" xfId="0" applyNumberFormat="1" applyFont="1" applyFill="1" applyBorder="1" applyAlignment="1" applyProtection="1">
      <alignment horizontal="center"/>
    </xf>
    <xf numFmtId="8" fontId="8" fillId="7" borderId="6" xfId="0" applyNumberFormat="1" applyFont="1" applyFill="1" applyBorder="1" applyAlignment="1" applyProtection="1">
      <alignment horizontal="center"/>
    </xf>
    <xf numFmtId="0" fontId="8" fillId="7" borderId="5" xfId="0" applyNumberFormat="1" applyFont="1" applyFill="1" applyBorder="1" applyAlignment="1" applyProtection="1">
      <alignment horizontal="center"/>
    </xf>
    <xf numFmtId="43" fontId="8" fillId="7" borderId="65" xfId="1" applyNumberFormat="1" applyFont="1" applyFill="1" applyBorder="1" applyAlignment="1" applyProtection="1">
      <alignment horizontal="center"/>
    </xf>
    <xf numFmtId="44" fontId="8" fillId="7" borderId="0" xfId="1" applyFont="1" applyFill="1" applyBorder="1" applyAlignment="1" applyProtection="1">
      <alignment horizontal="center"/>
    </xf>
    <xf numFmtId="44" fontId="8" fillId="7" borderId="1" xfId="1" applyFont="1" applyFill="1" applyBorder="1" applyAlignment="1" applyProtection="1">
      <alignment horizontal="center"/>
    </xf>
    <xf numFmtId="43" fontId="8" fillId="7" borderId="16" xfId="0" applyNumberFormat="1" applyFont="1" applyFill="1" applyBorder="1" applyAlignment="1" applyProtection="1">
      <alignment horizontal="center"/>
    </xf>
    <xf numFmtId="43" fontId="8" fillId="7" borderId="8" xfId="0" applyNumberFormat="1" applyFont="1" applyFill="1" applyBorder="1" applyAlignment="1" applyProtection="1">
      <alignment horizontal="center"/>
    </xf>
    <xf numFmtId="43" fontId="8" fillId="7" borderId="15" xfId="0" applyNumberFormat="1" applyFont="1" applyFill="1" applyBorder="1" applyAlignment="1" applyProtection="1">
      <alignment horizontal="center"/>
    </xf>
    <xf numFmtId="43" fontId="8" fillId="7" borderId="7" xfId="1" applyNumberFormat="1" applyFont="1" applyFill="1" applyBorder="1" applyAlignment="1" applyProtection="1">
      <alignment horizontal="center"/>
    </xf>
    <xf numFmtId="43" fontId="8" fillId="7" borderId="0" xfId="0" applyNumberFormat="1" applyFont="1" applyFill="1" applyBorder="1" applyAlignment="1" applyProtection="1">
      <alignment horizontal="center"/>
    </xf>
    <xf numFmtId="43" fontId="8" fillId="7" borderId="12" xfId="0" applyNumberFormat="1" applyFont="1" applyFill="1" applyBorder="1" applyAlignment="1" applyProtection="1">
      <alignment horizontal="center"/>
    </xf>
    <xf numFmtId="165" fontId="7" fillId="0" borderId="0" xfId="0" applyNumberFormat="1" applyFont="1" applyFill="1" applyBorder="1" applyAlignment="1" applyProtection="1">
      <alignment horizontal="center"/>
    </xf>
    <xf numFmtId="0" fontId="7" fillId="8" borderId="5" xfId="0" applyFont="1" applyFill="1" applyBorder="1" applyAlignment="1" applyProtection="1">
      <alignment horizontal="center"/>
    </xf>
    <xf numFmtId="44" fontId="13" fillId="8" borderId="17" xfId="1" applyFont="1" applyFill="1" applyBorder="1" applyAlignment="1" applyProtection="1">
      <alignment horizontal="center"/>
    </xf>
    <xf numFmtId="44" fontId="14" fillId="8" borderId="17" xfId="1" applyFont="1" applyFill="1" applyBorder="1" applyAlignment="1" applyProtection="1">
      <alignment horizontal="center"/>
    </xf>
    <xf numFmtId="8" fontId="7" fillId="8" borderId="17" xfId="1" applyNumberFormat="1" applyFont="1" applyFill="1" applyBorder="1" applyAlignment="1" applyProtection="1">
      <alignment horizontal="center"/>
    </xf>
    <xf numFmtId="0" fontId="7" fillId="8" borderId="17" xfId="0" applyNumberFormat="1" applyFont="1" applyFill="1" applyBorder="1" applyAlignment="1" applyProtection="1">
      <alignment horizontal="center"/>
    </xf>
    <xf numFmtId="165" fontId="7" fillId="0" borderId="0" xfId="0" applyNumberFormat="1" applyFont="1" applyBorder="1" applyAlignment="1" applyProtection="1">
      <alignment horizontal="center"/>
    </xf>
    <xf numFmtId="0" fontId="7" fillId="7" borderId="5" xfId="0" applyFont="1" applyFill="1" applyBorder="1" applyAlignment="1" applyProtection="1">
      <alignment horizontal="center"/>
    </xf>
    <xf numFmtId="2" fontId="7" fillId="7" borderId="17" xfId="1" applyNumberFormat="1" applyFont="1" applyFill="1" applyBorder="1" applyAlignment="1" applyProtection="1">
      <alignment horizontal="center"/>
    </xf>
    <xf numFmtId="44" fontId="13" fillId="7" borderId="17" xfId="1" applyFont="1" applyFill="1" applyBorder="1" applyAlignment="1" applyProtection="1">
      <alignment horizontal="center"/>
    </xf>
    <xf numFmtId="44" fontId="14" fillId="7" borderId="17" xfId="1" applyFont="1" applyFill="1" applyBorder="1" applyAlignment="1" applyProtection="1">
      <alignment horizontal="center"/>
    </xf>
    <xf numFmtId="8" fontId="7" fillId="7" borderId="6" xfId="1" applyNumberFormat="1" applyFont="1" applyFill="1" applyBorder="1" applyAlignment="1" applyProtection="1">
      <alignment horizontal="center"/>
    </xf>
    <xf numFmtId="44" fontId="7" fillId="7" borderId="5" xfId="1" applyFont="1" applyFill="1" applyBorder="1" applyAlignment="1" applyProtection="1">
      <alignment horizontal="center"/>
    </xf>
    <xf numFmtId="44" fontId="7" fillId="7" borderId="17" xfId="1" applyFont="1" applyFill="1" applyBorder="1" applyAlignment="1" applyProtection="1">
      <alignment horizontal="center"/>
    </xf>
    <xf numFmtId="44" fontId="7" fillId="7" borderId="6" xfId="1" applyFont="1" applyFill="1" applyBorder="1" applyAlignment="1" applyProtection="1">
      <alignment horizontal="center"/>
    </xf>
    <xf numFmtId="0" fontId="7" fillId="0" borderId="0" xfId="0" applyFont="1" applyBorder="1" applyAlignment="1" applyProtection="1">
      <alignment horizontal="center"/>
    </xf>
    <xf numFmtId="2" fontId="7" fillId="0" borderId="0" xfId="1" applyNumberFormat="1" applyFont="1" applyBorder="1" applyAlignment="1" applyProtection="1">
      <alignment horizontal="center"/>
    </xf>
    <xf numFmtId="44" fontId="13" fillId="0" borderId="0" xfId="1" applyFont="1" applyFill="1" applyBorder="1" applyAlignment="1" applyProtection="1">
      <alignment horizontal="center"/>
    </xf>
    <xf numFmtId="44" fontId="14" fillId="0" borderId="0" xfId="1" applyFont="1" applyBorder="1" applyAlignment="1" applyProtection="1">
      <alignment horizontal="center"/>
    </xf>
    <xf numFmtId="8" fontId="7" fillId="0" borderId="0" xfId="1" applyNumberFormat="1" applyFont="1" applyBorder="1" applyAlignment="1" applyProtection="1">
      <alignment horizontal="center"/>
    </xf>
    <xf numFmtId="43" fontId="7" fillId="3" borderId="11" xfId="0" applyNumberFormat="1" applyFont="1" applyFill="1" applyBorder="1" applyAlignment="1" applyProtection="1">
      <alignment horizontal="center"/>
    </xf>
    <xf numFmtId="44" fontId="7" fillId="3" borderId="11" xfId="1" applyFont="1" applyFill="1" applyBorder="1" applyAlignment="1" applyProtection="1">
      <alignment horizontal="center"/>
    </xf>
    <xf numFmtId="44" fontId="7" fillId="3" borderId="3" xfId="1" applyFont="1" applyFill="1" applyBorder="1" applyAlignment="1" applyProtection="1">
      <alignment horizontal="center"/>
    </xf>
    <xf numFmtId="44" fontId="7" fillId="3" borderId="13" xfId="1" applyFont="1" applyFill="1" applyBorder="1" applyAlignment="1" applyProtection="1">
      <alignment horizontal="center"/>
    </xf>
    <xf numFmtId="0" fontId="7" fillId="9" borderId="14" xfId="2" applyFont="1" applyFill="1" applyBorder="1" applyAlignment="1" applyProtection="1">
      <alignment horizontal="center"/>
    </xf>
    <xf numFmtId="164" fontId="8" fillId="0" borderId="0" xfId="0" applyNumberFormat="1" applyFont="1" applyAlignment="1" applyProtection="1">
      <alignment horizontal="center"/>
    </xf>
    <xf numFmtId="164" fontId="8" fillId="0" borderId="0" xfId="0" applyNumberFormat="1" applyFont="1" applyBorder="1" applyAlignment="1" applyProtection="1">
      <alignment horizontal="center"/>
    </xf>
    <xf numFmtId="0" fontId="7" fillId="9" borderId="14" xfId="2" applyNumberFormat="1" applyFont="1" applyFill="1" applyBorder="1" applyAlignment="1" applyProtection="1">
      <alignment horizontal="center"/>
    </xf>
    <xf numFmtId="0" fontId="7" fillId="18" borderId="14" xfId="2" applyFont="1" applyFill="1" applyBorder="1" applyAlignment="1" applyProtection="1">
      <alignment horizontal="center"/>
      <protection locked="0"/>
    </xf>
    <xf numFmtId="0" fontId="7" fillId="18" borderId="8" xfId="2" applyFont="1" applyFill="1" applyBorder="1" applyAlignment="1" applyProtection="1">
      <alignment horizontal="center"/>
      <protection locked="0"/>
    </xf>
    <xf numFmtId="0" fontId="7" fillId="18" borderId="15" xfId="2" applyFont="1" applyFill="1" applyBorder="1" applyAlignment="1" applyProtection="1">
      <alignment horizontal="center"/>
      <protection locked="0"/>
    </xf>
    <xf numFmtId="0" fontId="7" fillId="9" borderId="11" xfId="0" applyFont="1" applyFill="1" applyBorder="1" applyAlignment="1" applyProtection="1">
      <alignment horizontal="center"/>
    </xf>
    <xf numFmtId="0" fontId="7" fillId="9" borderId="5" xfId="2" applyNumberFormat="1" applyFont="1" applyFill="1" applyBorder="1" applyAlignment="1" applyProtection="1">
      <alignment horizontal="center"/>
    </xf>
    <xf numFmtId="44" fontId="7" fillId="9" borderId="5" xfId="3" applyFont="1" applyFill="1" applyBorder="1" applyAlignment="1" applyProtection="1">
      <alignment horizontal="center"/>
    </xf>
    <xf numFmtId="44" fontId="7" fillId="9" borderId="17" xfId="3" applyFont="1" applyFill="1" applyBorder="1" applyAlignment="1" applyProtection="1">
      <alignment horizontal="center"/>
    </xf>
    <xf numFmtId="44" fontId="7" fillId="9" borderId="6" xfId="3" applyFont="1" applyFill="1" applyBorder="1" applyAlignment="1" applyProtection="1">
      <alignment horizontal="center"/>
    </xf>
    <xf numFmtId="0" fontId="8" fillId="0" borderId="0" xfId="0" applyNumberFormat="1" applyFont="1" applyBorder="1" applyAlignment="1" applyProtection="1">
      <alignment horizontal="center"/>
    </xf>
    <xf numFmtId="2" fontId="7" fillId="7" borderId="46" xfId="1" applyNumberFormat="1" applyFont="1" applyFill="1" applyBorder="1" applyAlignment="1" applyProtection="1">
      <alignment horizontal="center"/>
    </xf>
    <xf numFmtId="44" fontId="7" fillId="7" borderId="47" xfId="1" applyFont="1" applyFill="1" applyBorder="1" applyAlignment="1" applyProtection="1">
      <alignment horizontal="center"/>
    </xf>
    <xf numFmtId="0" fontId="7" fillId="7" borderId="14" xfId="0" applyFont="1" applyFill="1" applyBorder="1" applyAlignment="1" applyProtection="1">
      <alignment horizontal="center"/>
    </xf>
    <xf numFmtId="44" fontId="7" fillId="7" borderId="0" xfId="1" applyFont="1" applyFill="1" applyBorder="1" applyAlignment="1" applyProtection="1">
      <alignment horizontal="center"/>
    </xf>
    <xf numFmtId="164" fontId="15" fillId="0" borderId="0" xfId="0" applyNumberFormat="1" applyFont="1" applyBorder="1" applyAlignment="1" applyProtection="1">
      <alignment horizontal="center"/>
    </xf>
    <xf numFmtId="44" fontId="7" fillId="7" borderId="3" xfId="1" applyFont="1" applyFill="1" applyBorder="1" applyAlignment="1" applyProtection="1">
      <alignment horizontal="center"/>
    </xf>
    <xf numFmtId="0" fontId="8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Alignment="1" applyProtection="1">
      <alignment horizontal="center"/>
    </xf>
    <xf numFmtId="165" fontId="16" fillId="17" borderId="3" xfId="0" applyNumberFormat="1" applyFont="1" applyFill="1" applyBorder="1" applyAlignment="1" applyProtection="1">
      <alignment horizontal="center"/>
    </xf>
    <xf numFmtId="43" fontId="8" fillId="7" borderId="3" xfId="1" applyNumberFormat="1" applyFont="1" applyFill="1" applyBorder="1" applyAlignment="1" applyProtection="1">
      <alignment horizontal="center"/>
    </xf>
    <xf numFmtId="44" fontId="8" fillId="7" borderId="3" xfId="1" applyFont="1" applyFill="1" applyBorder="1" applyAlignment="1" applyProtection="1">
      <alignment horizontal="center"/>
    </xf>
    <xf numFmtId="43" fontId="8" fillId="7" borderId="0" xfId="1" applyNumberFormat="1" applyFont="1" applyFill="1" applyBorder="1" applyAlignment="1" applyProtection="1">
      <alignment horizontal="center"/>
    </xf>
    <xf numFmtId="44" fontId="8" fillId="0" borderId="1" xfId="1" applyFont="1" applyFill="1" applyBorder="1" applyAlignment="1" applyProtection="1">
      <alignment horizontal="center"/>
      <protection locked="0"/>
    </xf>
    <xf numFmtId="165" fontId="7" fillId="8" borderId="14" xfId="0" applyNumberFormat="1" applyFont="1" applyFill="1" applyBorder="1" applyAlignment="1" applyProtection="1">
      <alignment horizontal="center"/>
    </xf>
    <xf numFmtId="43" fontId="7" fillId="8" borderId="8" xfId="1" applyNumberFormat="1" applyFont="1" applyFill="1" applyBorder="1" applyAlignment="1" applyProtection="1">
      <alignment horizontal="center"/>
    </xf>
    <xf numFmtId="44" fontId="7" fillId="8" borderId="8" xfId="1" applyFont="1" applyFill="1" applyBorder="1" applyAlignment="1" applyProtection="1">
      <alignment horizontal="center"/>
    </xf>
    <xf numFmtId="44" fontId="7" fillId="8" borderId="48" xfId="1" applyFont="1" applyFill="1" applyBorder="1" applyAlignment="1" applyProtection="1">
      <alignment horizontal="center"/>
    </xf>
    <xf numFmtId="43" fontId="7" fillId="8" borderId="8" xfId="0" applyNumberFormat="1" applyFont="1" applyFill="1" applyBorder="1" applyAlignment="1" applyProtection="1">
      <alignment horizontal="center"/>
    </xf>
    <xf numFmtId="43" fontId="7" fillId="8" borderId="15" xfId="0" applyNumberFormat="1" applyFont="1" applyFill="1" applyBorder="1" applyAlignment="1" applyProtection="1">
      <alignment horizontal="center"/>
    </xf>
    <xf numFmtId="0" fontId="8" fillId="0" borderId="0" xfId="0" applyFont="1" applyFill="1" applyBorder="1" applyAlignment="1" applyProtection="1">
      <alignment horizontal="center"/>
    </xf>
    <xf numFmtId="165" fontId="7" fillId="4" borderId="5" xfId="0" applyNumberFormat="1" applyFont="1" applyFill="1" applyBorder="1" applyAlignment="1" applyProtection="1">
      <alignment horizontal="center"/>
    </xf>
    <xf numFmtId="43" fontId="7" fillId="4" borderId="17" xfId="1" applyNumberFormat="1" applyFont="1" applyFill="1" applyBorder="1" applyAlignment="1" applyProtection="1">
      <alignment horizontal="center"/>
    </xf>
    <xf numFmtId="44" fontId="7" fillId="4" borderId="40" xfId="1" applyFont="1" applyFill="1" applyBorder="1" applyAlignment="1" applyProtection="1">
      <alignment horizontal="center"/>
    </xf>
    <xf numFmtId="43" fontId="8" fillId="7" borderId="0" xfId="1" applyNumberFormat="1" applyFont="1" applyFill="1" applyAlignment="1" applyProtection="1">
      <alignment horizontal="center"/>
    </xf>
    <xf numFmtId="165" fontId="7" fillId="8" borderId="5" xfId="0" applyNumberFormat="1" applyFont="1" applyFill="1" applyBorder="1" applyAlignment="1" applyProtection="1">
      <alignment horizontal="center"/>
    </xf>
    <xf numFmtId="44" fontId="7" fillId="8" borderId="26" xfId="1" applyFont="1" applyFill="1" applyBorder="1" applyAlignment="1" applyProtection="1">
      <alignment horizontal="center"/>
    </xf>
    <xf numFmtId="0" fontId="7" fillId="4" borderId="5" xfId="0" applyFont="1" applyFill="1" applyBorder="1" applyAlignment="1" applyProtection="1">
      <alignment horizontal="center"/>
    </xf>
    <xf numFmtId="0" fontId="7" fillId="4" borderId="17" xfId="0" applyFont="1" applyFill="1" applyBorder="1" applyAlignment="1" applyProtection="1">
      <alignment horizontal="center"/>
    </xf>
    <xf numFmtId="0" fontId="8" fillId="0" borderId="16" xfId="0" applyNumberFormat="1" applyFont="1" applyFill="1" applyBorder="1" applyAlignment="1" applyProtection="1">
      <alignment horizontal="center"/>
    </xf>
    <xf numFmtId="44" fontId="7" fillId="0" borderId="0" xfId="1" applyFont="1" applyFill="1" applyBorder="1" applyAlignment="1" applyProtection="1">
      <alignment horizontal="center"/>
    </xf>
    <xf numFmtId="44" fontId="7" fillId="7" borderId="41" xfId="1" applyFont="1" applyFill="1" applyBorder="1" applyAlignment="1" applyProtection="1">
      <alignment horizontal="center"/>
    </xf>
    <xf numFmtId="44" fontId="7" fillId="3" borderId="41" xfId="1" applyFont="1" applyFill="1" applyBorder="1" applyAlignment="1" applyProtection="1">
      <alignment horizontal="center"/>
    </xf>
    <xf numFmtId="44" fontId="7" fillId="6" borderId="5" xfId="1" applyFont="1" applyFill="1" applyBorder="1" applyAlignment="1" applyProtection="1">
      <alignment horizontal="center"/>
    </xf>
    <xf numFmtId="44" fontId="7" fillId="6" borderId="26" xfId="1" applyFont="1" applyFill="1" applyBorder="1" applyAlignment="1" applyProtection="1">
      <alignment horizontal="center"/>
    </xf>
    <xf numFmtId="44" fontId="7" fillId="6" borderId="16" xfId="1" applyFont="1" applyFill="1" applyBorder="1" applyAlignment="1" applyProtection="1">
      <alignment horizontal="center"/>
    </xf>
    <xf numFmtId="44" fontId="7" fillId="6" borderId="1" xfId="1" applyFont="1" applyFill="1" applyBorder="1" applyAlignment="1" applyProtection="1">
      <alignment horizontal="center"/>
    </xf>
    <xf numFmtId="44" fontId="7" fillId="6" borderId="12" xfId="1" applyFont="1" applyFill="1" applyBorder="1" applyAlignment="1" applyProtection="1">
      <alignment horizontal="center"/>
    </xf>
    <xf numFmtId="43" fontId="8" fillId="0" borderId="0" xfId="0" applyNumberFormat="1" applyFont="1" applyAlignment="1" applyProtection="1">
      <alignment horizontal="center"/>
    </xf>
    <xf numFmtId="43" fontId="7" fillId="6" borderId="16" xfId="0" applyNumberFormat="1" applyFont="1" applyFill="1" applyBorder="1" applyAlignment="1" applyProtection="1">
      <alignment horizontal="center"/>
    </xf>
    <xf numFmtId="43" fontId="7" fillId="6" borderId="23" xfId="0" applyNumberFormat="1" applyFont="1" applyFill="1" applyBorder="1" applyAlignment="1" applyProtection="1">
      <alignment horizontal="center"/>
    </xf>
    <xf numFmtId="44" fontId="7" fillId="6" borderId="49" xfId="1" applyFont="1" applyFill="1" applyBorder="1" applyAlignment="1" applyProtection="1">
      <alignment horizontal="center"/>
    </xf>
    <xf numFmtId="44" fontId="7" fillId="6" borderId="24" xfId="1" applyFont="1" applyFill="1" applyBorder="1" applyAlignment="1" applyProtection="1">
      <alignment horizontal="center"/>
    </xf>
    <xf numFmtId="44" fontId="7" fillId="6" borderId="14" xfId="1" applyFont="1" applyFill="1" applyBorder="1" applyAlignment="1" applyProtection="1">
      <alignment horizontal="center"/>
    </xf>
    <xf numFmtId="44" fontId="7" fillId="6" borderId="15" xfId="1" applyFont="1" applyFill="1" applyBorder="1" applyAlignment="1" applyProtection="1">
      <alignment horizontal="center"/>
    </xf>
    <xf numFmtId="43" fontId="8" fillId="0" borderId="0" xfId="0" applyNumberFormat="1" applyFont="1" applyBorder="1" applyAlignment="1" applyProtection="1">
      <alignment horizontal="center"/>
    </xf>
    <xf numFmtId="44" fontId="7" fillId="6" borderId="11" xfId="1" applyFont="1" applyFill="1" applyBorder="1" applyAlignment="1" applyProtection="1">
      <alignment horizontal="center"/>
    </xf>
    <xf numFmtId="44" fontId="7" fillId="6" borderId="13" xfId="1" applyFont="1" applyFill="1" applyBorder="1" applyAlignment="1" applyProtection="1">
      <alignment horizontal="center"/>
    </xf>
    <xf numFmtId="168" fontId="8" fillId="0" borderId="0" xfId="1" applyNumberFormat="1" applyFont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43" fontId="8" fillId="0" borderId="0" xfId="1" applyNumberFormat="1" applyFont="1" applyAlignment="1" applyProtection="1">
      <alignment horizontal="center"/>
    </xf>
    <xf numFmtId="44" fontId="7" fillId="7" borderId="9" xfId="1" applyFont="1" applyFill="1" applyBorder="1" applyAlignment="1" applyProtection="1">
      <alignment horizontal="center"/>
    </xf>
    <xf numFmtId="43" fontId="7" fillId="3" borderId="27" xfId="0" applyNumberFormat="1" applyFont="1" applyFill="1" applyBorder="1" applyAlignment="1" applyProtection="1">
      <alignment horizontal="center"/>
    </xf>
    <xf numFmtId="0" fontId="8" fillId="0" borderId="0" xfId="0" applyFont="1" applyProtection="1"/>
    <xf numFmtId="165" fontId="7" fillId="10" borderId="40" xfId="0" applyNumberFormat="1" applyFont="1" applyFill="1" applyBorder="1" applyAlignment="1">
      <alignment horizontal="center"/>
    </xf>
    <xf numFmtId="0" fontId="8" fillId="10" borderId="55" xfId="0" applyFont="1" applyFill="1" applyBorder="1" applyAlignment="1">
      <alignment horizontal="center"/>
    </xf>
    <xf numFmtId="0" fontId="8" fillId="10" borderId="56" xfId="0" applyFont="1" applyFill="1" applyBorder="1" applyAlignment="1">
      <alignment horizontal="center"/>
    </xf>
    <xf numFmtId="0" fontId="8" fillId="10" borderId="17" xfId="0" applyFont="1" applyFill="1" applyBorder="1" applyAlignment="1">
      <alignment horizontal="center"/>
    </xf>
    <xf numFmtId="0" fontId="8" fillId="0" borderId="0" xfId="0" applyFont="1" applyAlignment="1">
      <alignment horizontal="center"/>
    </xf>
    <xf numFmtId="168" fontId="8" fillId="12" borderId="0" xfId="0" applyNumberFormat="1" applyFont="1" applyFill="1" applyAlignment="1">
      <alignment horizontal="center"/>
    </xf>
    <xf numFmtId="43" fontId="17" fillId="2" borderId="0" xfId="1" applyNumberFormat="1" applyFont="1" applyFill="1" applyBorder="1" applyAlignment="1">
      <alignment horizontal="center"/>
    </xf>
    <xf numFmtId="43" fontId="8" fillId="12" borderId="16" xfId="0" applyNumberFormat="1" applyFont="1" applyFill="1" applyBorder="1" applyAlignment="1">
      <alignment horizontal="center"/>
    </xf>
    <xf numFmtId="43" fontId="8" fillId="12" borderId="0" xfId="0" applyNumberFormat="1" applyFont="1" applyFill="1" applyBorder="1" applyAlignment="1">
      <alignment horizontal="center"/>
    </xf>
    <xf numFmtId="43" fontId="8" fillId="6" borderId="0" xfId="1" applyNumberFormat="1" applyFont="1" applyFill="1" applyBorder="1" applyAlignment="1">
      <alignment horizontal="center"/>
    </xf>
    <xf numFmtId="43" fontId="8" fillId="3" borderId="0" xfId="0" applyNumberFormat="1" applyFont="1" applyFill="1" applyBorder="1" applyAlignment="1">
      <alignment horizontal="center"/>
    </xf>
    <xf numFmtId="43" fontId="18" fillId="8" borderId="0" xfId="0" applyNumberFormat="1" applyFont="1" applyFill="1" applyBorder="1" applyAlignment="1">
      <alignment horizontal="center"/>
    </xf>
    <xf numFmtId="43" fontId="19" fillId="9" borderId="0" xfId="0" applyNumberFormat="1" applyFont="1" applyFill="1" applyBorder="1" applyAlignment="1">
      <alignment horizontal="center"/>
    </xf>
    <xf numFmtId="43" fontId="10" fillId="10" borderId="0" xfId="0" applyNumberFormat="1" applyFont="1" applyFill="1" applyBorder="1" applyAlignment="1">
      <alignment horizontal="center"/>
    </xf>
    <xf numFmtId="168" fontId="8" fillId="12" borderId="66" xfId="0" applyNumberFormat="1" applyFont="1" applyFill="1" applyBorder="1" applyAlignment="1">
      <alignment horizontal="center"/>
    </xf>
    <xf numFmtId="43" fontId="8" fillId="6" borderId="67" xfId="1" applyNumberFormat="1" applyFont="1" applyFill="1" applyBorder="1" applyAlignment="1">
      <alignment horizontal="center"/>
    </xf>
    <xf numFmtId="43" fontId="8" fillId="12" borderId="68" xfId="0" applyNumberFormat="1" applyFont="1" applyFill="1" applyBorder="1" applyAlignment="1">
      <alignment horizontal="center"/>
    </xf>
    <xf numFmtId="43" fontId="8" fillId="12" borderId="67" xfId="0" applyNumberFormat="1" applyFont="1" applyFill="1" applyBorder="1" applyAlignment="1">
      <alignment horizontal="center"/>
    </xf>
    <xf numFmtId="168" fontId="8" fillId="12" borderId="69" xfId="0" applyNumberFormat="1" applyFont="1" applyFill="1" applyBorder="1" applyAlignment="1">
      <alignment horizontal="center"/>
    </xf>
    <xf numFmtId="43" fontId="20" fillId="16" borderId="0" xfId="0" applyNumberFormat="1" applyFont="1" applyFill="1" applyBorder="1" applyAlignment="1">
      <alignment horizontal="center"/>
    </xf>
    <xf numFmtId="168" fontId="8" fillId="7" borderId="50" xfId="0" applyNumberFormat="1" applyFont="1" applyFill="1" applyBorder="1" applyAlignment="1">
      <alignment horizontal="center"/>
    </xf>
    <xf numFmtId="0" fontId="8" fillId="7" borderId="64" xfId="0" applyFont="1" applyFill="1" applyBorder="1" applyAlignment="1">
      <alignment horizontal="center"/>
    </xf>
    <xf numFmtId="43" fontId="8" fillId="7" borderId="70" xfId="1" applyNumberFormat="1" applyFont="1" applyFill="1" applyBorder="1" applyAlignment="1">
      <alignment horizontal="center"/>
    </xf>
    <xf numFmtId="43" fontId="8" fillId="7" borderId="64" xfId="1" applyNumberFormat="1" applyFont="1" applyFill="1" applyBorder="1" applyAlignment="1">
      <alignment horizontal="center"/>
    </xf>
    <xf numFmtId="168" fontId="8" fillId="6" borderId="51" xfId="0" applyNumberFormat="1" applyFont="1" applyFill="1" applyBorder="1" applyAlignment="1">
      <alignment horizontal="center"/>
    </xf>
    <xf numFmtId="0" fontId="8" fillId="6" borderId="2" xfId="0" applyFont="1" applyFill="1" applyBorder="1" applyAlignment="1">
      <alignment horizontal="center"/>
    </xf>
    <xf numFmtId="44" fontId="8" fillId="6" borderId="18" xfId="1" applyFont="1" applyFill="1" applyBorder="1" applyAlignment="1">
      <alignment horizontal="center"/>
    </xf>
    <xf numFmtId="44" fontId="8" fillId="6" borderId="2" xfId="1" applyFont="1" applyFill="1" applyBorder="1" applyAlignment="1">
      <alignment horizontal="center"/>
    </xf>
    <xf numFmtId="43" fontId="8" fillId="0" borderId="0" xfId="0" applyNumberFormat="1" applyFont="1" applyFill="1" applyBorder="1" applyAlignment="1">
      <alignment horizontal="center"/>
    </xf>
    <xf numFmtId="0" fontId="8" fillId="0" borderId="0" xfId="0" applyFont="1" applyFill="1" applyAlignment="1">
      <alignment horizontal="center"/>
    </xf>
    <xf numFmtId="168" fontId="8" fillId="0" borderId="0" xfId="0" applyNumberFormat="1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43" fontId="8" fillId="0" borderId="16" xfId="0" applyNumberFormat="1" applyFont="1" applyFill="1" applyBorder="1" applyAlignment="1">
      <alignment horizontal="center"/>
    </xf>
    <xf numFmtId="168" fontId="7" fillId="6" borderId="14" xfId="0" applyNumberFormat="1" applyFont="1" applyFill="1" applyBorder="1" applyAlignment="1">
      <alignment horizontal="center"/>
    </xf>
    <xf numFmtId="0" fontId="7" fillId="6" borderId="8" xfId="0" applyFont="1" applyFill="1" applyBorder="1" applyAlignment="1">
      <alignment horizontal="center"/>
    </xf>
    <xf numFmtId="43" fontId="7" fillId="6" borderId="14" xfId="0" applyNumberFormat="1" applyFont="1" applyFill="1" applyBorder="1" applyAlignment="1">
      <alignment horizontal="center"/>
    </xf>
    <xf numFmtId="43" fontId="7" fillId="6" borderId="8" xfId="0" applyNumberFormat="1" applyFont="1" applyFill="1" applyBorder="1" applyAlignment="1">
      <alignment horizontal="center"/>
    </xf>
    <xf numFmtId="168" fontId="7" fillId="6" borderId="11" xfId="0" applyNumberFormat="1" applyFont="1" applyFill="1" applyBorder="1" applyAlignment="1">
      <alignment horizontal="center"/>
    </xf>
    <xf numFmtId="0" fontId="7" fillId="6" borderId="3" xfId="0" applyFont="1" applyFill="1" applyBorder="1" applyAlignment="1">
      <alignment horizontal="center"/>
    </xf>
    <xf numFmtId="43" fontId="7" fillId="6" borderId="11" xfId="0" applyNumberFormat="1" applyFont="1" applyFill="1" applyBorder="1" applyAlignment="1">
      <alignment horizontal="center"/>
    </xf>
    <xf numFmtId="43" fontId="7" fillId="6" borderId="3" xfId="0" applyNumberFormat="1" applyFont="1" applyFill="1" applyBorder="1" applyAlignment="1">
      <alignment horizontal="center"/>
    </xf>
    <xf numFmtId="165" fontId="7" fillId="8" borderId="5" xfId="0" applyNumberFormat="1" applyFont="1" applyFill="1" applyBorder="1" applyAlignment="1">
      <alignment horizontal="center"/>
    </xf>
    <xf numFmtId="44" fontId="7" fillId="8" borderId="17" xfId="1" applyFont="1" applyFill="1" applyBorder="1" applyAlignment="1">
      <alignment horizontal="center"/>
    </xf>
    <xf numFmtId="44" fontId="7" fillId="8" borderId="5" xfId="1" applyFont="1" applyFill="1" applyBorder="1" applyAlignment="1">
      <alignment horizontal="center"/>
    </xf>
    <xf numFmtId="165" fontId="8" fillId="0" borderId="0" xfId="0" applyNumberFormat="1" applyFont="1" applyAlignment="1">
      <alignment horizontal="center"/>
    </xf>
    <xf numFmtId="2" fontId="8" fillId="0" borderId="0" xfId="0" applyNumberFormat="1" applyFont="1" applyAlignment="1">
      <alignment horizontal="center"/>
    </xf>
    <xf numFmtId="43" fontId="7" fillId="0" borderId="0" xfId="0" applyNumberFormat="1" applyFont="1" applyFill="1" applyBorder="1" applyAlignment="1">
      <alignment horizontal="center"/>
    </xf>
    <xf numFmtId="168" fontId="5" fillId="7" borderId="0" xfId="0" applyNumberFormat="1" applyFont="1" applyFill="1" applyBorder="1" applyAlignment="1" applyProtection="1">
      <alignment horizontal="center"/>
    </xf>
    <xf numFmtId="168" fontId="8" fillId="7" borderId="0" xfId="0" applyNumberFormat="1" applyFont="1" applyFill="1" applyAlignment="1" applyProtection="1">
      <alignment horizontal="center"/>
    </xf>
    <xf numFmtId="165" fontId="13" fillId="10" borderId="5" xfId="0" applyNumberFormat="1" applyFont="1" applyFill="1" applyBorder="1" applyAlignment="1" applyProtection="1">
      <alignment horizontal="center"/>
    </xf>
    <xf numFmtId="49" fontId="8" fillId="7" borderId="17" xfId="0" applyNumberFormat="1" applyFont="1" applyFill="1" applyBorder="1" applyAlignment="1" applyProtection="1">
      <alignment horizontal="center"/>
    </xf>
    <xf numFmtId="44" fontId="8" fillId="7" borderId="0" xfId="1" applyFont="1" applyFill="1" applyAlignment="1" applyProtection="1">
      <alignment horizontal="center"/>
    </xf>
    <xf numFmtId="2" fontId="7" fillId="8" borderId="26" xfId="0" applyNumberFormat="1" applyFont="1" applyFill="1" applyBorder="1" applyAlignment="1" applyProtection="1">
      <alignment horizontal="center"/>
    </xf>
    <xf numFmtId="0" fontId="7" fillId="10" borderId="14" xfId="0" applyFont="1" applyFill="1" applyBorder="1" applyProtection="1"/>
    <xf numFmtId="44" fontId="7" fillId="10" borderId="15" xfId="0" applyNumberFormat="1" applyFont="1" applyFill="1" applyBorder="1" applyProtection="1"/>
    <xf numFmtId="0" fontId="7" fillId="10" borderId="11" xfId="0" applyFont="1" applyFill="1" applyBorder="1" applyProtection="1"/>
    <xf numFmtId="44" fontId="7" fillId="10" borderId="13" xfId="0" applyNumberFormat="1" applyFont="1" applyFill="1" applyBorder="1" applyProtection="1"/>
    <xf numFmtId="0" fontId="8" fillId="0" borderId="0" xfId="0" applyFont="1" applyBorder="1" applyProtection="1"/>
    <xf numFmtId="0" fontId="7" fillId="0" borderId="14" xfId="0" applyFont="1" applyBorder="1" applyProtection="1"/>
    <xf numFmtId="0" fontId="7" fillId="0" borderId="8" xfId="0" applyFont="1" applyBorder="1" applyProtection="1"/>
    <xf numFmtId="0" fontId="7" fillId="0" borderId="16" xfId="0" applyFont="1" applyBorder="1" applyProtection="1"/>
    <xf numFmtId="43" fontId="8" fillId="0" borderId="51" xfId="0" applyNumberFormat="1" applyFont="1" applyBorder="1" applyProtection="1"/>
    <xf numFmtId="43" fontId="8" fillId="0" borderId="2" xfId="0" applyNumberFormat="1" applyFont="1" applyBorder="1" applyProtection="1"/>
    <xf numFmtId="0" fontId="7" fillId="0" borderId="23" xfId="0" applyFont="1" applyBorder="1" applyProtection="1"/>
    <xf numFmtId="43" fontId="8" fillId="0" borderId="73" xfId="0" applyNumberFormat="1" applyFont="1" applyBorder="1" applyProtection="1"/>
    <xf numFmtId="43" fontId="8" fillId="0" borderId="19" xfId="0" applyNumberFormat="1" applyFont="1" applyBorder="1" applyProtection="1"/>
    <xf numFmtId="0" fontId="7" fillId="0" borderId="5" xfId="0" applyFont="1" applyBorder="1" applyProtection="1"/>
    <xf numFmtId="43" fontId="8" fillId="0" borderId="6" xfId="0" applyNumberFormat="1" applyFont="1" applyBorder="1" applyProtection="1"/>
    <xf numFmtId="43" fontId="17" fillId="2" borderId="20" xfId="0" applyNumberFormat="1" applyFont="1" applyFill="1" applyBorder="1" applyAlignment="1" applyProtection="1">
      <alignment horizontal="center"/>
    </xf>
    <xf numFmtId="43" fontId="8" fillId="6" borderId="20" xfId="1" applyNumberFormat="1" applyFont="1" applyFill="1" applyBorder="1" applyAlignment="1" applyProtection="1">
      <alignment horizontal="center"/>
    </xf>
    <xf numFmtId="43" fontId="8" fillId="6" borderId="74" xfId="1" applyNumberFormat="1" applyFont="1" applyFill="1" applyBorder="1" applyAlignment="1" applyProtection="1">
      <alignment horizontal="center"/>
    </xf>
    <xf numFmtId="43" fontId="8" fillId="3" borderId="20" xfId="0" applyNumberFormat="1" applyFont="1" applyFill="1" applyBorder="1" applyAlignment="1" applyProtection="1">
      <alignment horizontal="center"/>
    </xf>
    <xf numFmtId="43" fontId="18" fillId="8" borderId="74" xfId="0" applyNumberFormat="1" applyFont="1" applyFill="1" applyBorder="1" applyAlignment="1" applyProtection="1">
      <alignment horizontal="center"/>
    </xf>
    <xf numFmtId="43" fontId="24" fillId="9" borderId="20" xfId="0" applyNumberFormat="1" applyFont="1" applyFill="1" applyBorder="1" applyAlignment="1" applyProtection="1">
      <alignment horizontal="center"/>
    </xf>
    <xf numFmtId="43" fontId="20" fillId="17" borderId="20" xfId="0" applyNumberFormat="1" applyFont="1" applyFill="1" applyBorder="1" applyAlignment="1" applyProtection="1">
      <alignment horizontal="center"/>
    </xf>
    <xf numFmtId="43" fontId="10" fillId="10" borderId="59" xfId="0" applyNumberFormat="1" applyFont="1" applyFill="1" applyBorder="1" applyAlignment="1" applyProtection="1">
      <alignment horizontal="center"/>
    </xf>
    <xf numFmtId="0" fontId="7" fillId="0" borderId="54" xfId="0" applyFont="1" applyBorder="1" applyAlignment="1" applyProtection="1">
      <alignment horizontal="center"/>
    </xf>
    <xf numFmtId="44" fontId="7" fillId="4" borderId="62" xfId="1" applyFont="1" applyFill="1" applyBorder="1" applyAlignment="1" applyProtection="1">
      <alignment horizontal="center"/>
    </xf>
    <xf numFmtId="0" fontId="7" fillId="0" borderId="25" xfId="0" applyFont="1" applyBorder="1" applyAlignment="1" applyProtection="1">
      <alignment horizontal="center"/>
    </xf>
    <xf numFmtId="0" fontId="8" fillId="0" borderId="33" xfId="0" applyFont="1" applyFill="1" applyBorder="1" applyAlignment="1" applyProtection="1">
      <alignment horizontal="center"/>
    </xf>
    <xf numFmtId="43" fontId="8" fillId="0" borderId="35" xfId="0" applyNumberFormat="1" applyFont="1" applyFill="1" applyBorder="1" applyAlignment="1" applyProtection="1">
      <alignment horizontal="center"/>
    </xf>
    <xf numFmtId="44" fontId="8" fillId="0" borderId="37" xfId="1" applyFont="1" applyFill="1" applyBorder="1" applyAlignment="1" applyProtection="1">
      <alignment horizontal="center"/>
    </xf>
    <xf numFmtId="44" fontId="8" fillId="0" borderId="28" xfId="1" applyFont="1" applyFill="1" applyBorder="1" applyAlignment="1" applyProtection="1">
      <alignment horizontal="center"/>
    </xf>
    <xf numFmtId="43" fontId="8" fillId="0" borderId="0" xfId="0" applyNumberFormat="1" applyFont="1" applyFill="1" applyBorder="1" applyAlignment="1" applyProtection="1">
      <alignment horizontal="center"/>
    </xf>
    <xf numFmtId="43" fontId="8" fillId="0" borderId="0" xfId="1" applyNumberFormat="1" applyFont="1" applyFill="1" applyBorder="1" applyAlignment="1" applyProtection="1">
      <alignment horizontal="center"/>
    </xf>
    <xf numFmtId="43" fontId="8" fillId="0" borderId="75" xfId="1" applyNumberFormat="1" applyFont="1" applyFill="1" applyBorder="1" applyAlignment="1" applyProtection="1">
      <alignment horizontal="center"/>
    </xf>
    <xf numFmtId="43" fontId="8" fillId="0" borderId="75" xfId="0" applyNumberFormat="1" applyFont="1" applyFill="1" applyBorder="1" applyAlignment="1" applyProtection="1">
      <alignment horizontal="center"/>
    </xf>
    <xf numFmtId="43" fontId="8" fillId="0" borderId="1" xfId="0" applyNumberFormat="1" applyFont="1" applyFill="1" applyBorder="1" applyAlignment="1" applyProtection="1">
      <alignment horizontal="center"/>
    </xf>
    <xf numFmtId="44" fontId="8" fillId="0" borderId="30" xfId="1" applyFont="1" applyFill="1" applyBorder="1" applyAlignment="1" applyProtection="1">
      <alignment horizontal="center"/>
    </xf>
    <xf numFmtId="44" fontId="8" fillId="0" borderId="12" xfId="1" applyFont="1" applyFill="1" applyBorder="1" applyAlignment="1" applyProtection="1">
      <alignment horizontal="center"/>
    </xf>
    <xf numFmtId="0" fontId="8" fillId="0" borderId="0" xfId="0" applyFont="1" applyFill="1" applyAlignment="1" applyProtection="1">
      <alignment horizontal="center"/>
    </xf>
    <xf numFmtId="0" fontId="7" fillId="10" borderId="5" xfId="0" applyFont="1" applyFill="1" applyBorder="1" applyAlignment="1" applyProtection="1">
      <alignment horizontal="center"/>
    </xf>
    <xf numFmtId="44" fontId="7" fillId="10" borderId="17" xfId="1" applyFont="1" applyFill="1" applyBorder="1" applyAlignment="1" applyProtection="1">
      <alignment horizontal="center"/>
    </xf>
    <xf numFmtId="43" fontId="7" fillId="10" borderId="60" xfId="0" applyNumberFormat="1" applyFont="1" applyFill="1" applyBorder="1" applyAlignment="1" applyProtection="1">
      <alignment horizontal="center"/>
    </xf>
    <xf numFmtId="44" fontId="7" fillId="10" borderId="61" xfId="1" applyFont="1" applyFill="1" applyBorder="1" applyAlignment="1" applyProtection="1">
      <alignment horizontal="center"/>
    </xf>
    <xf numFmtId="43" fontId="7" fillId="10" borderId="17" xfId="0" applyNumberFormat="1" applyFont="1" applyFill="1" applyBorder="1" applyAlignment="1" applyProtection="1">
      <alignment horizontal="center"/>
    </xf>
    <xf numFmtId="43" fontId="7" fillId="10" borderId="17" xfId="1" applyNumberFormat="1" applyFont="1" applyFill="1" applyBorder="1" applyAlignment="1" applyProtection="1">
      <alignment horizontal="center"/>
    </xf>
    <xf numFmtId="43" fontId="7" fillId="10" borderId="77" xfId="1" applyNumberFormat="1" applyFont="1" applyFill="1" applyBorder="1" applyAlignment="1" applyProtection="1">
      <alignment horizontal="center"/>
    </xf>
    <xf numFmtId="43" fontId="7" fillId="10" borderId="77" xfId="0" applyNumberFormat="1" applyFont="1" applyFill="1" applyBorder="1" applyAlignment="1" applyProtection="1">
      <alignment horizontal="center"/>
    </xf>
    <xf numFmtId="43" fontId="7" fillId="10" borderId="26" xfId="0" applyNumberFormat="1" applyFont="1" applyFill="1" applyBorder="1" applyAlignment="1" applyProtection="1">
      <alignment horizontal="center"/>
    </xf>
    <xf numFmtId="44" fontId="7" fillId="10" borderId="6" xfId="1" applyFont="1" applyFill="1" applyBorder="1" applyAlignment="1" applyProtection="1">
      <alignment horizontal="center"/>
    </xf>
    <xf numFmtId="0" fontId="7" fillId="0" borderId="16" xfId="0" applyFont="1" applyBorder="1" applyAlignment="1" applyProtection="1">
      <alignment horizontal="center"/>
    </xf>
    <xf numFmtId="44" fontId="7" fillId="0" borderId="0" xfId="1" applyFont="1" applyBorder="1" applyAlignment="1" applyProtection="1">
      <alignment horizontal="center"/>
    </xf>
    <xf numFmtId="43" fontId="7" fillId="0" borderId="35" xfId="0" applyNumberFormat="1" applyFont="1" applyBorder="1" applyAlignment="1" applyProtection="1">
      <alignment horizontal="center"/>
    </xf>
    <xf numFmtId="44" fontId="7" fillId="0" borderId="37" xfId="1" applyFont="1" applyBorder="1" applyAlignment="1" applyProtection="1">
      <alignment horizontal="center"/>
    </xf>
    <xf numFmtId="44" fontId="7" fillId="0" borderId="28" xfId="1" applyFont="1" applyBorder="1" applyAlignment="1" applyProtection="1">
      <alignment horizontal="center"/>
    </xf>
    <xf numFmtId="43" fontId="7" fillId="0" borderId="0" xfId="1" applyNumberFormat="1" applyFont="1" applyBorder="1" applyAlignment="1" applyProtection="1">
      <alignment horizontal="center"/>
    </xf>
    <xf numFmtId="43" fontId="7" fillId="0" borderId="75" xfId="1" applyNumberFormat="1" applyFont="1" applyBorder="1" applyAlignment="1" applyProtection="1">
      <alignment horizontal="center"/>
    </xf>
    <xf numFmtId="43" fontId="7" fillId="0" borderId="75" xfId="0" applyNumberFormat="1" applyFont="1" applyBorder="1" applyAlignment="1" applyProtection="1">
      <alignment horizontal="center"/>
    </xf>
    <xf numFmtId="43" fontId="7" fillId="0" borderId="1" xfId="0" applyNumberFormat="1" applyFont="1" applyBorder="1" applyAlignment="1" applyProtection="1">
      <alignment horizontal="center"/>
    </xf>
    <xf numFmtId="44" fontId="7" fillId="0" borderId="30" xfId="1" applyFont="1" applyBorder="1" applyAlignment="1" applyProtection="1">
      <alignment horizontal="center"/>
    </xf>
    <xf numFmtId="14" fontId="7" fillId="10" borderId="14" xfId="0" applyNumberFormat="1" applyFont="1" applyFill="1" applyBorder="1" applyAlignment="1" applyProtection="1">
      <alignment horizontal="center"/>
    </xf>
    <xf numFmtId="44" fontId="7" fillId="10" borderId="8" xfId="1" applyFont="1" applyFill="1" applyBorder="1" applyAlignment="1" applyProtection="1">
      <alignment horizontal="center"/>
    </xf>
    <xf numFmtId="43" fontId="7" fillId="10" borderId="34" xfId="0" applyNumberFormat="1" applyFont="1" applyFill="1" applyBorder="1" applyAlignment="1" applyProtection="1">
      <alignment horizontal="center"/>
    </xf>
    <xf numFmtId="44" fontId="7" fillId="10" borderId="36" xfId="1" applyFont="1" applyFill="1" applyBorder="1" applyAlignment="1" applyProtection="1">
      <alignment horizontal="center"/>
    </xf>
    <xf numFmtId="44" fontId="7" fillId="10" borderId="29" xfId="1" applyFont="1" applyFill="1" applyBorder="1" applyAlignment="1" applyProtection="1">
      <alignment horizontal="center"/>
    </xf>
    <xf numFmtId="43" fontId="7" fillId="10" borderId="8" xfId="0" applyNumberFormat="1" applyFont="1" applyFill="1" applyBorder="1" applyAlignment="1" applyProtection="1">
      <alignment horizontal="center"/>
    </xf>
    <xf numFmtId="43" fontId="7" fillId="10" borderId="8" xfId="1" applyNumberFormat="1" applyFont="1" applyFill="1" applyBorder="1" applyAlignment="1" applyProtection="1">
      <alignment horizontal="center"/>
    </xf>
    <xf numFmtId="43" fontId="7" fillId="10" borderId="78" xfId="1" applyNumberFormat="1" applyFont="1" applyFill="1" applyBorder="1" applyAlignment="1" applyProtection="1">
      <alignment horizontal="center"/>
    </xf>
    <xf numFmtId="43" fontId="7" fillId="10" borderId="78" xfId="0" applyNumberFormat="1" applyFont="1" applyFill="1" applyBorder="1" applyAlignment="1" applyProtection="1">
      <alignment horizontal="center"/>
    </xf>
    <xf numFmtId="43" fontId="7" fillId="10" borderId="48" xfId="0" applyNumberFormat="1" applyFont="1" applyFill="1" applyBorder="1" applyAlignment="1" applyProtection="1">
      <alignment horizontal="center"/>
    </xf>
    <xf numFmtId="44" fontId="7" fillId="10" borderId="31" xfId="1" applyFont="1" applyFill="1" applyBorder="1" applyAlignment="1" applyProtection="1">
      <alignment horizontal="center"/>
    </xf>
    <xf numFmtId="1" fontId="7" fillId="10" borderId="11" xfId="0" applyNumberFormat="1" applyFont="1" applyFill="1" applyBorder="1" applyAlignment="1" applyProtection="1">
      <alignment horizontal="center"/>
    </xf>
    <xf numFmtId="44" fontId="7" fillId="10" borderId="3" xfId="1" applyFont="1" applyFill="1" applyBorder="1" applyAlignment="1" applyProtection="1">
      <alignment horizontal="center"/>
    </xf>
    <xf numFmtId="43" fontId="7" fillId="10" borderId="42" xfId="0" applyNumberFormat="1" applyFont="1" applyFill="1" applyBorder="1" applyAlignment="1" applyProtection="1">
      <alignment horizontal="center"/>
    </xf>
    <xf numFmtId="44" fontId="7" fillId="10" borderId="43" xfId="1" applyFont="1" applyFill="1" applyBorder="1" applyAlignment="1" applyProtection="1">
      <alignment horizontal="center"/>
    </xf>
    <xf numFmtId="44" fontId="7" fillId="10" borderId="44" xfId="1" applyFont="1" applyFill="1" applyBorder="1" applyAlignment="1" applyProtection="1">
      <alignment horizontal="center"/>
    </xf>
    <xf numFmtId="43" fontId="7" fillId="10" borderId="3" xfId="0" applyNumberFormat="1" applyFont="1" applyFill="1" applyBorder="1" applyAlignment="1" applyProtection="1">
      <alignment horizontal="center"/>
    </xf>
    <xf numFmtId="43" fontId="7" fillId="10" borderId="3" xfId="1" applyNumberFormat="1" applyFont="1" applyFill="1" applyBorder="1" applyAlignment="1" applyProtection="1">
      <alignment horizontal="center"/>
    </xf>
    <xf numFmtId="43" fontId="7" fillId="10" borderId="76" xfId="1" applyNumberFormat="1" applyFont="1" applyFill="1" applyBorder="1" applyAlignment="1" applyProtection="1">
      <alignment horizontal="center"/>
    </xf>
    <xf numFmtId="43" fontId="7" fillId="10" borderId="76" xfId="0" applyNumberFormat="1" applyFont="1" applyFill="1" applyBorder="1" applyAlignment="1" applyProtection="1">
      <alignment horizontal="center"/>
    </xf>
    <xf numFmtId="43" fontId="7" fillId="10" borderId="4" xfId="0" applyNumberFormat="1" applyFont="1" applyFill="1" applyBorder="1" applyAlignment="1" applyProtection="1">
      <alignment horizontal="center"/>
    </xf>
    <xf numFmtId="44" fontId="7" fillId="10" borderId="45" xfId="1" applyFont="1" applyFill="1" applyBorder="1" applyAlignment="1" applyProtection="1">
      <alignment horizontal="center"/>
    </xf>
    <xf numFmtId="14" fontId="7" fillId="0" borderId="0" xfId="0" applyNumberFormat="1" applyFont="1" applyFill="1" applyBorder="1" applyAlignment="1" applyProtection="1">
      <alignment horizontal="center"/>
    </xf>
    <xf numFmtId="44" fontId="8" fillId="0" borderId="0" xfId="1" applyFont="1" applyFill="1" applyBorder="1" applyProtection="1"/>
    <xf numFmtId="43" fontId="8" fillId="0" borderId="0" xfId="1" applyNumberFormat="1" applyFont="1" applyBorder="1" applyAlignment="1" applyProtection="1">
      <alignment horizontal="center"/>
    </xf>
    <xf numFmtId="44" fontId="8" fillId="0" borderId="0" xfId="1" applyFont="1" applyBorder="1" applyProtection="1"/>
    <xf numFmtId="14" fontId="7" fillId="0" borderId="16" xfId="0" applyNumberFormat="1" applyFont="1" applyFill="1" applyBorder="1" applyAlignment="1" applyProtection="1">
      <alignment horizontal="center"/>
    </xf>
    <xf numFmtId="43" fontId="7" fillId="0" borderId="5" xfId="0" applyNumberFormat="1" applyFont="1" applyFill="1" applyBorder="1" applyAlignment="1" applyProtection="1">
      <alignment horizontal="center"/>
    </xf>
    <xf numFmtId="44" fontId="7" fillId="0" borderId="17" xfId="1" applyFont="1" applyFill="1" applyBorder="1" applyAlignment="1" applyProtection="1">
      <alignment horizontal="center"/>
    </xf>
    <xf numFmtId="43" fontId="7" fillId="0" borderId="6" xfId="0" applyNumberFormat="1" applyFont="1" applyFill="1" applyBorder="1" applyAlignment="1" applyProtection="1">
      <alignment horizontal="center"/>
    </xf>
    <xf numFmtId="43" fontId="7" fillId="0" borderId="0" xfId="1" applyNumberFormat="1" applyFont="1" applyFill="1" applyBorder="1" applyAlignment="1" applyProtection="1">
      <alignment horizontal="center"/>
    </xf>
    <xf numFmtId="43" fontId="7" fillId="0" borderId="0" xfId="0" applyNumberFormat="1" applyFont="1" applyFill="1" applyBorder="1" applyAlignment="1" applyProtection="1">
      <alignment horizontal="center"/>
    </xf>
    <xf numFmtId="14" fontId="8" fillId="0" borderId="0" xfId="0" applyNumberFormat="1" applyFont="1" applyBorder="1" applyAlignment="1" applyProtection="1">
      <alignment horizontal="center"/>
    </xf>
    <xf numFmtId="14" fontId="7" fillId="11" borderId="46" xfId="0" applyNumberFormat="1" applyFont="1" applyFill="1" applyBorder="1" applyAlignment="1" applyProtection="1">
      <alignment horizontal="center"/>
    </xf>
    <xf numFmtId="44" fontId="7" fillId="11" borderId="15" xfId="1" applyFont="1" applyFill="1" applyBorder="1" applyAlignment="1" applyProtection="1">
      <alignment horizontal="center"/>
    </xf>
    <xf numFmtId="14" fontId="8" fillId="0" borderId="11" xfId="0" applyNumberFormat="1" applyFont="1" applyBorder="1" applyAlignment="1" applyProtection="1">
      <alignment horizontal="center"/>
    </xf>
    <xf numFmtId="44" fontId="8" fillId="0" borderId="24" xfId="1" applyFont="1" applyBorder="1" applyAlignment="1" applyProtection="1">
      <alignment horizontal="center"/>
    </xf>
    <xf numFmtId="165" fontId="23" fillId="2" borderId="5" xfId="0" applyNumberFormat="1" applyFont="1" applyFill="1" applyBorder="1" applyAlignment="1" applyProtection="1">
      <alignment horizontal="center"/>
    </xf>
    <xf numFmtId="2" fontId="8" fillId="7" borderId="17" xfId="0" applyNumberFormat="1" applyFont="1" applyFill="1" applyBorder="1" applyAlignment="1" applyProtection="1">
      <alignment horizontal="center"/>
    </xf>
    <xf numFmtId="2" fontId="8" fillId="7" borderId="0" xfId="0" applyNumberFormat="1" applyFont="1" applyFill="1" applyAlignment="1" applyProtection="1">
      <alignment horizontal="center"/>
    </xf>
    <xf numFmtId="2" fontId="7" fillId="8" borderId="17" xfId="0" applyNumberFormat="1" applyFont="1" applyFill="1" applyBorder="1" applyAlignment="1" applyProtection="1">
      <alignment horizontal="center"/>
    </xf>
    <xf numFmtId="0" fontId="7" fillId="0" borderId="0" xfId="0" applyFont="1" applyFill="1" applyProtection="1"/>
    <xf numFmtId="44" fontId="7" fillId="4" borderId="11" xfId="1" applyFont="1" applyFill="1" applyBorder="1" applyAlignment="1" applyProtection="1">
      <alignment horizontal="center"/>
    </xf>
    <xf numFmtId="44" fontId="7" fillId="4" borderId="3" xfId="1" applyFont="1" applyFill="1" applyBorder="1" applyAlignment="1" applyProtection="1">
      <alignment horizontal="center"/>
    </xf>
    <xf numFmtId="44" fontId="7" fillId="0" borderId="0" xfId="1" applyFont="1" applyFill="1" applyBorder="1" applyProtection="1"/>
    <xf numFmtId="165" fontId="7" fillId="0" borderId="16" xfId="0" applyNumberFormat="1" applyFont="1" applyFill="1" applyBorder="1" applyAlignment="1" applyProtection="1">
      <alignment horizontal="center"/>
    </xf>
    <xf numFmtId="2" fontId="8" fillId="0" borderId="0" xfId="0" applyNumberFormat="1" applyFont="1" applyBorder="1" applyProtection="1"/>
    <xf numFmtId="43" fontId="8" fillId="0" borderId="50" xfId="0" applyNumberFormat="1" applyFont="1" applyBorder="1" applyProtection="1"/>
    <xf numFmtId="43" fontId="8" fillId="0" borderId="64" xfId="0" applyNumberFormat="1" applyFont="1" applyBorder="1" applyProtection="1"/>
    <xf numFmtId="170" fontId="8" fillId="0" borderId="0" xfId="0" applyNumberFormat="1" applyFont="1" applyAlignment="1" applyProtection="1">
      <alignment horizontal="center"/>
    </xf>
    <xf numFmtId="43" fontId="7" fillId="7" borderId="54" xfId="0" applyNumberFormat="1" applyFont="1" applyFill="1" applyBorder="1" applyAlignment="1" applyProtection="1">
      <alignment horizontal="center"/>
    </xf>
    <xf numFmtId="44" fontId="7" fillId="7" borderId="22" xfId="1" applyFont="1" applyFill="1" applyBorder="1" applyAlignment="1" applyProtection="1">
      <alignment horizontal="center"/>
    </xf>
    <xf numFmtId="43" fontId="10" fillId="7" borderId="10" xfId="0" applyNumberFormat="1" applyFont="1" applyFill="1" applyBorder="1" applyAlignment="1" applyProtection="1">
      <alignment horizontal="center"/>
    </xf>
    <xf numFmtId="43" fontId="7" fillId="7" borderId="73" xfId="0" applyNumberFormat="1" applyFont="1" applyFill="1" applyBorder="1" applyAlignment="1" applyProtection="1">
      <alignment horizontal="center"/>
    </xf>
    <xf numFmtId="44" fontId="7" fillId="7" borderId="24" xfId="1" applyFont="1" applyFill="1" applyBorder="1" applyAlignment="1" applyProtection="1">
      <alignment horizontal="center"/>
    </xf>
    <xf numFmtId="171" fontId="8" fillId="0" borderId="0" xfId="0" applyNumberFormat="1" applyFont="1" applyAlignment="1" applyProtection="1">
      <alignment horizontal="center"/>
    </xf>
    <xf numFmtId="171" fontId="8" fillId="0" borderId="0" xfId="0" applyNumberFormat="1" applyFont="1" applyProtection="1"/>
    <xf numFmtId="43" fontId="8" fillId="0" borderId="0" xfId="0" applyNumberFormat="1" applyFont="1" applyProtection="1"/>
    <xf numFmtId="14" fontId="8" fillId="0" borderId="0" xfId="0" applyNumberFormat="1" applyFont="1" applyProtection="1"/>
    <xf numFmtId="168" fontId="7" fillId="0" borderId="2" xfId="0" applyNumberFormat="1" applyFont="1" applyBorder="1" applyProtection="1"/>
    <xf numFmtId="168" fontId="8" fillId="0" borderId="0" xfId="0" applyNumberFormat="1" applyFont="1" applyBorder="1" applyProtection="1"/>
    <xf numFmtId="168" fontId="8" fillId="0" borderId="0" xfId="0" applyNumberFormat="1" applyFont="1" applyProtection="1"/>
    <xf numFmtId="171" fontId="7" fillId="0" borderId="2" xfId="0" applyNumberFormat="1" applyFont="1" applyBorder="1" applyProtection="1"/>
    <xf numFmtId="171" fontId="8" fillId="0" borderId="0" xfId="0" applyNumberFormat="1" applyFont="1" applyBorder="1" applyProtection="1"/>
    <xf numFmtId="43" fontId="7" fillId="0" borderId="2" xfId="0" applyNumberFormat="1" applyFont="1" applyBorder="1" applyProtection="1"/>
    <xf numFmtId="44" fontId="8" fillId="0" borderId="0" xfId="0" applyNumberFormat="1" applyFont="1" applyBorder="1" applyProtection="1"/>
    <xf numFmtId="14" fontId="8" fillId="0" borderId="0" xfId="0" applyNumberFormat="1" applyFont="1" applyBorder="1" applyProtection="1"/>
    <xf numFmtId="43" fontId="8" fillId="0" borderId="0" xfId="0" applyNumberFormat="1" applyFont="1" applyBorder="1" applyProtection="1"/>
    <xf numFmtId="44" fontId="7" fillId="12" borderId="22" xfId="1" applyNumberFormat="1" applyFont="1" applyFill="1" applyBorder="1" applyAlignment="1" applyProtection="1">
      <alignment horizontal="center"/>
    </xf>
    <xf numFmtId="44" fontId="7" fillId="7" borderId="22" xfId="1" applyNumberFormat="1" applyFont="1" applyFill="1" applyBorder="1" applyAlignment="1" applyProtection="1">
      <alignment horizontal="center"/>
    </xf>
    <xf numFmtId="167" fontId="7" fillId="12" borderId="23" xfId="0" applyNumberFormat="1" applyFont="1" applyFill="1" applyBorder="1" applyAlignment="1" applyProtection="1">
      <alignment horizontal="center"/>
    </xf>
    <xf numFmtId="167" fontId="7" fillId="12" borderId="19" xfId="0" applyNumberFormat="1" applyFont="1" applyFill="1" applyBorder="1" applyAlignment="1" applyProtection="1">
      <alignment horizontal="center"/>
    </xf>
    <xf numFmtId="167" fontId="7" fillId="12" borderId="24" xfId="0" applyNumberFormat="1" applyFont="1" applyFill="1" applyBorder="1" applyAlignment="1" applyProtection="1">
      <alignment horizontal="center"/>
    </xf>
    <xf numFmtId="44" fontId="7" fillId="7" borderId="24" xfId="1" applyNumberFormat="1" applyFont="1" applyFill="1" applyBorder="1" applyAlignment="1" applyProtection="1">
      <alignment horizontal="center"/>
    </xf>
    <xf numFmtId="168" fontId="8" fillId="7" borderId="48" xfId="0" applyNumberFormat="1" applyFont="1" applyFill="1" applyBorder="1" applyAlignment="1" applyProtection="1">
      <alignment horizontal="center"/>
    </xf>
    <xf numFmtId="168" fontId="8" fillId="7" borderId="1" xfId="0" applyNumberFormat="1" applyFont="1" applyFill="1" applyBorder="1" applyAlignment="1" applyProtection="1">
      <alignment horizontal="center"/>
    </xf>
    <xf numFmtId="168" fontId="8" fillId="7" borderId="4" xfId="0" applyNumberFormat="1" applyFont="1" applyFill="1" applyBorder="1" applyAlignment="1" applyProtection="1">
      <alignment horizontal="center"/>
    </xf>
    <xf numFmtId="168" fontId="8" fillId="0" borderId="0" xfId="0" applyNumberFormat="1" applyFont="1" applyFill="1" applyAlignment="1" applyProtection="1">
      <alignment horizontal="center"/>
    </xf>
    <xf numFmtId="0" fontId="8" fillId="0" borderId="17" xfId="0" applyFont="1" applyFill="1" applyBorder="1" applyAlignment="1" applyProtection="1">
      <alignment horizontal="center"/>
    </xf>
    <xf numFmtId="43" fontId="5" fillId="7" borderId="14" xfId="0" applyNumberFormat="1" applyFont="1" applyFill="1" applyBorder="1" applyProtection="1"/>
    <xf numFmtId="43" fontId="5" fillId="7" borderId="15" xfId="0" applyNumberFormat="1" applyFont="1" applyFill="1" applyBorder="1" applyProtection="1"/>
    <xf numFmtId="44" fontId="5" fillId="7" borderId="18" xfId="1" applyNumberFormat="1" applyFont="1" applyFill="1" applyBorder="1" applyProtection="1"/>
    <xf numFmtId="44" fontId="5" fillId="7" borderId="2" xfId="1" applyNumberFormat="1" applyFont="1" applyFill="1" applyBorder="1" applyProtection="1"/>
    <xf numFmtId="44" fontId="5" fillId="7" borderId="38" xfId="1" applyNumberFormat="1" applyFont="1" applyFill="1" applyBorder="1" applyProtection="1"/>
    <xf numFmtId="44" fontId="5" fillId="7" borderId="12" xfId="1" applyFont="1" applyFill="1" applyBorder="1" applyProtection="1"/>
    <xf numFmtId="49" fontId="8" fillId="0" borderId="0" xfId="0" applyNumberFormat="1" applyFont="1" applyFill="1" applyProtection="1"/>
    <xf numFmtId="15" fontId="8" fillId="0" borderId="0" xfId="0" applyNumberFormat="1" applyFont="1" applyFill="1" applyProtection="1"/>
    <xf numFmtId="0" fontId="8" fillId="0" borderId="0" xfId="0" applyFont="1" applyFill="1" applyProtection="1"/>
    <xf numFmtId="18" fontId="8" fillId="0" borderId="0" xfId="0" applyNumberFormat="1" applyFont="1" applyFill="1" applyProtection="1"/>
    <xf numFmtId="7" fontId="8" fillId="0" borderId="6" xfId="0" applyNumberFormat="1" applyFont="1" applyFill="1" applyBorder="1" applyProtection="1"/>
    <xf numFmtId="7" fontId="8" fillId="0" borderId="0" xfId="0" applyNumberFormat="1" applyFont="1" applyFill="1" applyProtection="1"/>
    <xf numFmtId="49" fontId="8" fillId="0" borderId="5" xfId="0" applyNumberFormat="1" applyFont="1" applyFill="1" applyBorder="1" applyAlignment="1" applyProtection="1">
      <alignment horizontal="center"/>
    </xf>
    <xf numFmtId="4" fontId="8" fillId="0" borderId="0" xfId="0" applyNumberFormat="1" applyFont="1" applyFill="1" applyProtection="1"/>
    <xf numFmtId="165" fontId="6" fillId="0" borderId="0" xfId="3" applyNumberFormat="1" applyFont="1" applyFill="1" applyBorder="1" applyAlignment="1" applyProtection="1">
      <alignment horizontal="center"/>
    </xf>
    <xf numFmtId="44" fontId="5" fillId="6" borderId="5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>
      <alignment horizontal="center"/>
    </xf>
    <xf numFmtId="44" fontId="5" fillId="6" borderId="17" xfId="3" applyFont="1" applyFill="1" applyBorder="1" applyAlignment="1" applyProtection="1"/>
    <xf numFmtId="44" fontId="5" fillId="6" borderId="6" xfId="3" applyFont="1" applyFill="1" applyBorder="1" applyAlignment="1" applyProtection="1">
      <alignment horizontal="center"/>
    </xf>
    <xf numFmtId="44" fontId="7" fillId="4" borderId="5" xfId="3" applyFont="1" applyFill="1" applyBorder="1" applyAlignment="1" applyProtection="1">
      <alignment horizontal="center"/>
    </xf>
    <xf numFmtId="44" fontId="7" fillId="4" borderId="17" xfId="3" applyFont="1" applyFill="1" applyBorder="1" applyAlignment="1" applyProtection="1">
      <alignment horizontal="center"/>
    </xf>
    <xf numFmtId="44" fontId="7" fillId="4" borderId="6" xfId="3" applyFont="1" applyFill="1" applyBorder="1" applyAlignment="1" applyProtection="1">
      <alignment horizontal="center"/>
    </xf>
    <xf numFmtId="165" fontId="8" fillId="0" borderId="0" xfId="0" applyNumberFormat="1" applyFont="1" applyProtection="1"/>
    <xf numFmtId="2" fontId="7" fillId="9" borderId="13" xfId="1" applyNumberFormat="1" applyFont="1" applyFill="1" applyBorder="1" applyAlignment="1" applyProtection="1">
      <alignment horizontal="center"/>
    </xf>
    <xf numFmtId="44" fontId="7" fillId="9" borderId="15" xfId="1" applyFont="1" applyFill="1" applyBorder="1" applyAlignment="1" applyProtection="1">
      <alignment horizontal="center"/>
    </xf>
    <xf numFmtId="0" fontId="8" fillId="0" borderId="8" xfId="0" applyFont="1" applyFill="1" applyBorder="1" applyAlignment="1" applyProtection="1">
      <alignment horizontal="center"/>
    </xf>
    <xf numFmtId="44" fontId="7" fillId="0" borderId="12" xfId="1" applyFont="1" applyFill="1" applyBorder="1" applyAlignment="1" applyProtection="1">
      <alignment horizontal="center"/>
    </xf>
    <xf numFmtId="44" fontId="7" fillId="10" borderId="15" xfId="1" applyFont="1" applyFill="1" applyBorder="1" applyAlignment="1" applyProtection="1">
      <alignment horizontal="center"/>
    </xf>
    <xf numFmtId="4" fontId="7" fillId="10" borderId="13" xfId="1" applyNumberFormat="1" applyFont="1" applyFill="1" applyBorder="1" applyAlignment="1" applyProtection="1">
      <alignment horizontal="center"/>
    </xf>
    <xf numFmtId="44" fontId="7" fillId="10" borderId="92" xfId="1" applyFont="1" applyFill="1" applyBorder="1" applyAlignment="1" applyProtection="1">
      <alignment horizontal="center"/>
    </xf>
    <xf numFmtId="44" fontId="7" fillId="0" borderId="53" xfId="1" applyFont="1" applyBorder="1" applyAlignment="1" applyProtection="1">
      <alignment horizontal="center"/>
    </xf>
    <xf numFmtId="44" fontId="7" fillId="10" borderId="93" xfId="1" applyFont="1" applyFill="1" applyBorder="1" applyAlignment="1" applyProtection="1">
      <alignment horizontal="center"/>
    </xf>
    <xf numFmtId="44" fontId="7" fillId="10" borderId="94" xfId="1" applyFont="1" applyFill="1" applyBorder="1" applyAlignment="1" applyProtection="1">
      <alignment horizontal="center"/>
    </xf>
    <xf numFmtId="44" fontId="7" fillId="10" borderId="95" xfId="1" applyFont="1" applyFill="1" applyBorder="1" applyAlignment="1" applyProtection="1">
      <alignment horizontal="center"/>
    </xf>
    <xf numFmtId="0" fontId="8" fillId="10" borderId="6" xfId="0" applyFont="1" applyFill="1" applyBorder="1" applyAlignment="1">
      <alignment horizontal="center"/>
    </xf>
    <xf numFmtId="43" fontId="8" fillId="12" borderId="12" xfId="0" applyNumberFormat="1" applyFont="1" applyFill="1" applyBorder="1" applyAlignment="1">
      <alignment horizontal="center"/>
    </xf>
    <xf numFmtId="43" fontId="8" fillId="12" borderId="96" xfId="0" applyNumberFormat="1" applyFont="1" applyFill="1" applyBorder="1" applyAlignment="1">
      <alignment horizontal="center"/>
    </xf>
    <xf numFmtId="43" fontId="8" fillId="7" borderId="97" xfId="1" applyNumberFormat="1" applyFont="1" applyFill="1" applyBorder="1" applyAlignment="1">
      <alignment horizontal="center"/>
    </xf>
    <xf numFmtId="44" fontId="8" fillId="6" borderId="38" xfId="1" applyFont="1" applyFill="1" applyBorder="1" applyAlignment="1">
      <alignment horizontal="center"/>
    </xf>
    <xf numFmtId="43" fontId="8" fillId="0" borderId="12" xfId="0" applyNumberFormat="1" applyFont="1" applyFill="1" applyBorder="1" applyAlignment="1">
      <alignment horizontal="center"/>
    </xf>
    <xf numFmtId="43" fontId="7" fillId="6" borderId="15" xfId="0" applyNumberFormat="1" applyFont="1" applyFill="1" applyBorder="1" applyAlignment="1">
      <alignment horizontal="center"/>
    </xf>
    <xf numFmtId="43" fontId="7" fillId="6" borderId="13" xfId="0" applyNumberFormat="1" applyFont="1" applyFill="1" applyBorder="1" applyAlignment="1">
      <alignment horizontal="center"/>
    </xf>
    <xf numFmtId="44" fontId="7" fillId="8" borderId="6" xfId="1" applyFont="1" applyFill="1" applyBorder="1" applyAlignment="1">
      <alignment horizontal="center"/>
    </xf>
    <xf numFmtId="43" fontId="8" fillId="11" borderId="35" xfId="0" applyNumberFormat="1" applyFont="1" applyFill="1" applyBorder="1" applyAlignment="1" applyProtection="1">
      <alignment horizontal="center"/>
    </xf>
    <xf numFmtId="44" fontId="8" fillId="11" borderId="37" xfId="1" applyFont="1" applyFill="1" applyBorder="1" applyAlignment="1" applyProtection="1">
      <alignment horizontal="center"/>
    </xf>
    <xf numFmtId="44" fontId="8" fillId="11" borderId="28" xfId="1" applyFont="1" applyFill="1" applyBorder="1" applyAlignment="1" applyProtection="1">
      <alignment horizontal="center"/>
    </xf>
    <xf numFmtId="43" fontId="8" fillId="11" borderId="0" xfId="0" applyNumberFormat="1" applyFont="1" applyFill="1" applyBorder="1" applyAlignment="1" applyProtection="1">
      <alignment horizontal="center"/>
    </xf>
    <xf numFmtId="43" fontId="8" fillId="11" borderId="0" xfId="1" applyNumberFormat="1" applyFont="1" applyFill="1" applyBorder="1" applyAlignment="1" applyProtection="1">
      <alignment horizontal="center"/>
    </xf>
    <xf numFmtId="43" fontId="8" fillId="11" borderId="75" xfId="1" applyNumberFormat="1" applyFont="1" applyFill="1" applyBorder="1" applyAlignment="1" applyProtection="1">
      <alignment horizontal="center"/>
    </xf>
    <xf numFmtId="43" fontId="8" fillId="11" borderId="75" xfId="0" applyNumberFormat="1" applyFont="1" applyFill="1" applyBorder="1" applyAlignment="1" applyProtection="1">
      <alignment horizontal="center"/>
    </xf>
    <xf numFmtId="43" fontId="8" fillId="11" borderId="1" xfId="0" applyNumberFormat="1" applyFont="1" applyFill="1" applyBorder="1" applyAlignment="1" applyProtection="1">
      <alignment horizontal="center"/>
    </xf>
    <xf numFmtId="44" fontId="8" fillId="11" borderId="0" xfId="1" applyFont="1" applyFill="1" applyBorder="1" applyAlignment="1" applyProtection="1">
      <alignment horizontal="center"/>
    </xf>
    <xf numFmtId="44" fontId="8" fillId="11" borderId="30" xfId="1" applyFont="1" applyFill="1" applyBorder="1" applyAlignment="1" applyProtection="1">
      <alignment horizontal="center"/>
    </xf>
    <xf numFmtId="44" fontId="8" fillId="11" borderId="33" xfId="1" applyFont="1" applyFill="1" applyBorder="1" applyAlignment="1" applyProtection="1">
      <alignment horizontal="center"/>
    </xf>
    <xf numFmtId="0" fontId="8" fillId="11" borderId="33" xfId="0" applyFont="1" applyFill="1" applyBorder="1" applyAlignment="1" applyProtection="1">
      <alignment horizontal="center"/>
    </xf>
    <xf numFmtId="43" fontId="8" fillId="11" borderId="84" xfId="0" applyNumberFormat="1" applyFont="1" applyFill="1" applyBorder="1" applyAlignment="1" applyProtection="1">
      <alignment horizontal="center"/>
    </xf>
    <xf numFmtId="44" fontId="8" fillId="11" borderId="85" xfId="1" applyFont="1" applyFill="1" applyBorder="1" applyAlignment="1" applyProtection="1">
      <alignment horizontal="center"/>
    </xf>
    <xf numFmtId="44" fontId="8" fillId="11" borderId="86" xfId="1" applyFont="1" applyFill="1" applyBorder="1" applyAlignment="1" applyProtection="1">
      <alignment horizontal="center"/>
    </xf>
    <xf numFmtId="43" fontId="8" fillId="11" borderId="2" xfId="0" applyNumberFormat="1" applyFont="1" applyFill="1" applyBorder="1" applyAlignment="1" applyProtection="1">
      <alignment horizontal="center"/>
    </xf>
    <xf numFmtId="43" fontId="8" fillId="11" borderId="2" xfId="1" applyNumberFormat="1" applyFont="1" applyFill="1" applyBorder="1" applyAlignment="1" applyProtection="1">
      <alignment horizontal="center"/>
    </xf>
    <xf numFmtId="43" fontId="8" fillId="11" borderId="87" xfId="1" applyNumberFormat="1" applyFont="1" applyFill="1" applyBorder="1" applyAlignment="1" applyProtection="1">
      <alignment horizontal="center"/>
    </xf>
    <xf numFmtId="43" fontId="8" fillId="11" borderId="87" xfId="0" applyNumberFormat="1" applyFont="1" applyFill="1" applyBorder="1" applyAlignment="1" applyProtection="1">
      <alignment horizontal="center"/>
    </xf>
    <xf numFmtId="43" fontId="8" fillId="11" borderId="88" xfId="0" applyNumberFormat="1" applyFont="1" applyFill="1" applyBorder="1" applyAlignment="1" applyProtection="1">
      <alignment horizontal="center"/>
    </xf>
    <xf numFmtId="44" fontId="8" fillId="11" borderId="2" xfId="1" applyFont="1" applyFill="1" applyBorder="1" applyAlignment="1" applyProtection="1">
      <alignment horizontal="center"/>
    </xf>
    <xf numFmtId="44" fontId="8" fillId="11" borderId="89" xfId="1" applyFont="1" applyFill="1" applyBorder="1" applyAlignment="1" applyProtection="1">
      <alignment horizontal="center"/>
    </xf>
    <xf numFmtId="44" fontId="8" fillId="11" borderId="83" xfId="1" applyFont="1" applyFill="1" applyBorder="1" applyAlignment="1" applyProtection="1">
      <alignment horizontal="center"/>
    </xf>
    <xf numFmtId="0" fontId="8" fillId="11" borderId="83" xfId="0" applyFont="1" applyFill="1" applyBorder="1" applyAlignment="1" applyProtection="1">
      <alignment horizontal="center"/>
    </xf>
    <xf numFmtId="168" fontId="7" fillId="6" borderId="1" xfId="0" applyNumberFormat="1" applyFont="1" applyFill="1" applyBorder="1" applyAlignment="1" applyProtection="1">
      <alignment horizontal="right"/>
    </xf>
    <xf numFmtId="0" fontId="7" fillId="6" borderId="98" xfId="0" applyFont="1" applyFill="1" applyBorder="1" applyAlignment="1" applyProtection="1">
      <alignment horizontal="center"/>
    </xf>
    <xf numFmtId="41" fontId="7" fillId="6" borderId="98" xfId="0" applyNumberFormat="1" applyFont="1" applyFill="1" applyBorder="1" applyAlignment="1" applyProtection="1">
      <alignment horizontal="center"/>
    </xf>
    <xf numFmtId="44" fontId="7" fillId="6" borderId="1" xfId="3" applyFont="1" applyFill="1" applyBorder="1" applyAlignment="1" applyProtection="1">
      <alignment horizontal="center"/>
    </xf>
    <xf numFmtId="43" fontId="7" fillId="6" borderId="1" xfId="0" applyNumberFormat="1" applyFont="1" applyFill="1" applyBorder="1" applyAlignment="1" applyProtection="1">
      <alignment horizontal="center"/>
    </xf>
    <xf numFmtId="0" fontId="7" fillId="0" borderId="0" xfId="0" applyFont="1" applyProtection="1"/>
    <xf numFmtId="43" fontId="8" fillId="20" borderId="1" xfId="0" applyNumberFormat="1" applyFont="1" applyFill="1" applyBorder="1" applyAlignment="1" applyProtection="1">
      <alignment horizontal="center"/>
    </xf>
    <xf numFmtId="44" fontId="8" fillId="20" borderId="1" xfId="3" applyFont="1" applyFill="1" applyBorder="1" applyAlignment="1" applyProtection="1">
      <alignment horizontal="center"/>
    </xf>
    <xf numFmtId="168" fontId="8" fillId="6" borderId="40" xfId="0" applyNumberFormat="1" applyFont="1" applyFill="1" applyBorder="1" applyAlignment="1" applyProtection="1">
      <alignment horizontal="right"/>
    </xf>
    <xf numFmtId="0" fontId="8" fillId="10" borderId="99" xfId="0" applyFont="1" applyFill="1" applyBorder="1" applyAlignment="1" applyProtection="1">
      <alignment horizontal="center"/>
    </xf>
    <xf numFmtId="41" fontId="8" fillId="6" borderId="99" xfId="0" applyNumberFormat="1" applyFont="1" applyFill="1" applyBorder="1" applyAlignment="1" applyProtection="1">
      <alignment horizontal="center"/>
    </xf>
    <xf numFmtId="44" fontId="8" fillId="6" borderId="26" xfId="3" applyFont="1" applyFill="1" applyBorder="1" applyAlignment="1" applyProtection="1">
      <alignment horizontal="center"/>
    </xf>
    <xf numFmtId="43" fontId="8" fillId="6" borderId="26" xfId="0" applyNumberFormat="1" applyFont="1" applyFill="1" applyBorder="1" applyAlignment="1" applyProtection="1">
      <alignment horizontal="center"/>
    </xf>
    <xf numFmtId="44" fontId="8" fillId="10" borderId="26" xfId="3" applyFont="1" applyFill="1" applyBorder="1" applyAlignment="1" applyProtection="1">
      <alignment horizontal="center"/>
    </xf>
    <xf numFmtId="49" fontId="8" fillId="0" borderId="0" xfId="0" applyNumberFormat="1" applyFont="1" applyProtection="1"/>
    <xf numFmtId="168" fontId="7" fillId="6" borderId="40" xfId="0" applyNumberFormat="1" applyFont="1" applyFill="1" applyBorder="1" applyAlignment="1" applyProtection="1">
      <alignment horizontal="right"/>
    </xf>
    <xf numFmtId="41" fontId="7" fillId="6" borderId="99" xfId="0" applyNumberFormat="1" applyFont="1" applyFill="1" applyBorder="1" applyAlignment="1" applyProtection="1">
      <alignment horizontal="center"/>
    </xf>
    <xf numFmtId="44" fontId="7" fillId="6" borderId="26" xfId="3" applyFont="1" applyFill="1" applyBorder="1" applyAlignment="1" applyProtection="1">
      <alignment horizontal="center"/>
    </xf>
    <xf numFmtId="43" fontId="7" fillId="6" borderId="26" xfId="0" applyNumberFormat="1" applyFont="1" applyFill="1" applyBorder="1" applyAlignment="1" applyProtection="1">
      <alignment horizontal="center"/>
    </xf>
    <xf numFmtId="44" fontId="7" fillId="10" borderId="26" xfId="3" applyFont="1" applyFill="1" applyBorder="1" applyAlignment="1" applyProtection="1">
      <alignment horizontal="center"/>
    </xf>
    <xf numFmtId="41" fontId="8" fillId="0" borderId="0" xfId="0" applyNumberFormat="1" applyFont="1" applyAlignment="1" applyProtection="1">
      <alignment horizontal="center"/>
    </xf>
    <xf numFmtId="44" fontId="8" fillId="0" borderId="0" xfId="3" applyFont="1" applyAlignment="1" applyProtection="1">
      <alignment horizontal="center"/>
    </xf>
    <xf numFmtId="44" fontId="8" fillId="0" borderId="0" xfId="3" applyFont="1" applyProtection="1"/>
    <xf numFmtId="168" fontId="8" fillId="0" borderId="0" xfId="0" applyNumberFormat="1" applyFont="1" applyBorder="1" applyAlignment="1" applyProtection="1">
      <alignment horizontal="right"/>
    </xf>
    <xf numFmtId="43" fontId="8" fillId="7" borderId="1" xfId="0" applyNumberFormat="1" applyFont="1" applyFill="1" applyBorder="1" applyAlignment="1" applyProtection="1">
      <alignment horizontal="center"/>
    </xf>
    <xf numFmtId="43" fontId="8" fillId="0" borderId="0" xfId="0" applyNumberFormat="1" applyFont="1" applyFill="1" applyAlignment="1" applyProtection="1">
      <alignment horizontal="center"/>
    </xf>
    <xf numFmtId="44" fontId="26" fillId="11" borderId="0" xfId="1" applyFont="1" applyFill="1" applyBorder="1" applyAlignment="1" applyProtection="1">
      <alignment horizontal="center"/>
      <protection locked="0"/>
    </xf>
    <xf numFmtId="44" fontId="26" fillId="11" borderId="2" xfId="1" applyFont="1" applyFill="1" applyBorder="1" applyAlignment="1" applyProtection="1">
      <alignment horizontal="center"/>
      <protection locked="0"/>
    </xf>
    <xf numFmtId="44" fontId="27" fillId="0" borderId="3" xfId="1" applyFont="1" applyFill="1" applyBorder="1" applyAlignment="1" applyProtection="1">
      <alignment horizontal="center"/>
      <protection locked="0"/>
    </xf>
    <xf numFmtId="44" fontId="27" fillId="0" borderId="13" xfId="1" applyFont="1" applyFill="1" applyBorder="1" applyAlignment="1" applyProtection="1">
      <alignment horizontal="center"/>
      <protection locked="0"/>
    </xf>
    <xf numFmtId="0" fontId="28" fillId="0" borderId="0" xfId="0" applyFont="1" applyFill="1" applyProtection="1">
      <protection locked="0"/>
    </xf>
    <xf numFmtId="0" fontId="28" fillId="0" borderId="12" xfId="0" applyFont="1" applyFill="1" applyBorder="1" applyProtection="1">
      <protection locked="0"/>
    </xf>
    <xf numFmtId="2" fontId="26" fillId="0" borderId="17" xfId="0" applyNumberFormat="1" applyFont="1" applyFill="1" applyBorder="1" applyAlignment="1" applyProtection="1">
      <alignment horizontal="center"/>
      <protection locked="0"/>
    </xf>
    <xf numFmtId="2" fontId="8" fillId="0" borderId="6" xfId="0" applyNumberFormat="1" applyFont="1" applyFill="1" applyBorder="1" applyAlignment="1" applyProtection="1">
      <alignment horizontal="center"/>
      <protection locked="0"/>
    </xf>
    <xf numFmtId="2" fontId="26" fillId="0" borderId="5" xfId="0" applyNumberFormat="1" applyFont="1" applyFill="1" applyBorder="1" applyAlignment="1" applyProtection="1">
      <alignment horizontal="center"/>
      <protection locked="0"/>
    </xf>
    <xf numFmtId="0" fontId="26" fillId="0" borderId="5" xfId="0" applyFont="1" applyFill="1" applyBorder="1" applyAlignment="1" applyProtection="1">
      <alignment horizontal="center"/>
      <protection locked="0"/>
    </xf>
    <xf numFmtId="0" fontId="26" fillId="0" borderId="17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/>
      <protection locked="0"/>
    </xf>
    <xf numFmtId="44" fontId="26" fillId="19" borderId="1" xfId="3" applyFont="1" applyFill="1" applyBorder="1" applyAlignment="1" applyProtection="1">
      <alignment horizontal="center"/>
      <protection locked="0"/>
    </xf>
    <xf numFmtId="6" fontId="26" fillId="19" borderId="1" xfId="3" applyNumberFormat="1" applyFont="1" applyFill="1" applyBorder="1" applyAlignment="1" applyProtection="1">
      <alignment horizontal="center"/>
      <protection locked="0"/>
    </xf>
    <xf numFmtId="49" fontId="26" fillId="19" borderId="1" xfId="0" applyNumberFormat="1" applyFont="1" applyFill="1" applyBorder="1" applyAlignment="1" applyProtection="1">
      <alignment horizontal="right"/>
      <protection locked="0"/>
    </xf>
    <xf numFmtId="49" fontId="26" fillId="19" borderId="98" xfId="0" applyNumberFormat="1" applyFont="1" applyFill="1" applyBorder="1" applyAlignment="1" applyProtection="1">
      <alignment horizontal="center"/>
      <protection locked="0"/>
    </xf>
    <xf numFmtId="41" fontId="26" fillId="19" borderId="98" xfId="0" applyNumberFormat="1" applyFont="1" applyFill="1" applyBorder="1" applyAlignment="1" applyProtection="1">
      <alignment horizontal="center"/>
      <protection locked="0"/>
    </xf>
    <xf numFmtId="168" fontId="8" fillId="20" borderId="1" xfId="0" applyNumberFormat="1" applyFont="1" applyFill="1" applyBorder="1" applyAlignment="1" applyProtection="1">
      <alignment horizontal="right"/>
    </xf>
    <xf numFmtId="44" fontId="26" fillId="0" borderId="1" xfId="1" applyFont="1" applyFill="1" applyBorder="1" applyAlignment="1" applyProtection="1">
      <alignment horizontal="center"/>
      <protection locked="0"/>
    </xf>
    <xf numFmtId="0" fontId="26" fillId="0" borderId="2" xfId="0" applyNumberFormat="1" applyFont="1" applyFill="1" applyBorder="1" applyAlignment="1" applyProtection="1">
      <alignment horizontal="center"/>
      <protection locked="0"/>
    </xf>
    <xf numFmtId="0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20" xfId="0" applyNumberFormat="1" applyFont="1" applyFill="1" applyBorder="1" applyAlignment="1" applyProtection="1">
      <alignment horizontal="center"/>
      <protection locked="0"/>
    </xf>
    <xf numFmtId="0" fontId="26" fillId="0" borderId="54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Border="1" applyAlignment="1" applyProtection="1">
      <alignment horizontal="center"/>
      <protection locked="0"/>
    </xf>
    <xf numFmtId="49" fontId="26" fillId="0" borderId="71" xfId="1" applyNumberFormat="1" applyFont="1" applyBorder="1" applyAlignment="1" applyProtection="1">
      <alignment horizontal="center"/>
      <protection locked="0"/>
    </xf>
    <xf numFmtId="49" fontId="26" fillId="0" borderId="39" xfId="1" applyNumberFormat="1" applyFont="1" applyBorder="1" applyAlignment="1" applyProtection="1">
      <alignment horizontal="center"/>
      <protection locked="0"/>
    </xf>
    <xf numFmtId="49" fontId="26" fillId="0" borderId="72" xfId="1" applyNumberFormat="1" applyFont="1" applyFill="1" applyBorder="1" applyAlignment="1" applyProtection="1">
      <alignment horizontal="center"/>
      <protection locked="0"/>
    </xf>
    <xf numFmtId="49" fontId="26" fillId="0" borderId="71" xfId="3" applyNumberFormat="1" applyFont="1" applyBorder="1" applyAlignment="1" applyProtection="1">
      <alignment horizontal="center"/>
      <protection locked="0"/>
    </xf>
    <xf numFmtId="49" fontId="26" fillId="0" borderId="39" xfId="3" applyNumberFormat="1" applyFont="1" applyBorder="1" applyAlignment="1" applyProtection="1">
      <alignment horizontal="center"/>
      <protection locked="0"/>
    </xf>
    <xf numFmtId="44" fontId="26" fillId="11" borderId="32" xfId="1" applyFont="1" applyFill="1" applyBorder="1" applyAlignment="1" applyProtection="1">
      <alignment horizontal="center"/>
      <protection locked="0"/>
    </xf>
    <xf numFmtId="44" fontId="26" fillId="11" borderId="90" xfId="1" applyFont="1" applyFill="1" applyBorder="1" applyAlignment="1" applyProtection="1">
      <alignment horizontal="center"/>
      <protection locked="0"/>
    </xf>
    <xf numFmtId="44" fontId="26" fillId="0" borderId="53" xfId="1" applyFont="1" applyFill="1" applyBorder="1" applyAlignment="1" applyProtection="1">
      <alignment horizontal="center"/>
      <protection locked="0"/>
    </xf>
    <xf numFmtId="49" fontId="5" fillId="0" borderId="71" xfId="3" applyNumberFormat="1" applyFont="1" applyBorder="1" applyAlignment="1" applyProtection="1">
      <alignment horizontal="center"/>
      <protection locked="0"/>
    </xf>
    <xf numFmtId="49" fontId="5" fillId="0" borderId="39" xfId="3" applyNumberFormat="1" applyFont="1" applyBorder="1" applyAlignment="1" applyProtection="1">
      <alignment horizontal="center"/>
      <protection locked="0"/>
    </xf>
    <xf numFmtId="49" fontId="5" fillId="0" borderId="72" xfId="3" applyNumberFormat="1" applyFont="1" applyFill="1" applyBorder="1" applyAlignment="1" applyProtection="1">
      <alignment horizontal="center"/>
      <protection locked="0"/>
    </xf>
    <xf numFmtId="0" fontId="8" fillId="0" borderId="17" xfId="0" applyFont="1" applyFill="1" applyBorder="1" applyProtection="1">
      <protection locked="0"/>
    </xf>
    <xf numFmtId="0" fontId="8" fillId="0" borderId="6" xfId="0" applyFont="1" applyFill="1" applyBorder="1" applyProtection="1">
      <protection locked="0"/>
    </xf>
    <xf numFmtId="44" fontId="8" fillId="0" borderId="16" xfId="1" applyFont="1" applyBorder="1" applyProtection="1">
      <protection locked="0"/>
    </xf>
    <xf numFmtId="44" fontId="8" fillId="0" borderId="0" xfId="1" applyFont="1" applyBorder="1" applyProtection="1">
      <protection locked="0"/>
    </xf>
    <xf numFmtId="44" fontId="8" fillId="0" borderId="12" xfId="1" applyFont="1" applyBorder="1" applyProtection="1">
      <protection locked="0"/>
    </xf>
    <xf numFmtId="41" fontId="8" fillId="0" borderId="16" xfId="1" applyNumberFormat="1" applyFont="1" applyFill="1" applyBorder="1" applyProtection="1">
      <protection locked="0"/>
    </xf>
    <xf numFmtId="41" fontId="8" fillId="0" borderId="0" xfId="1" applyNumberFormat="1" applyFont="1" applyFill="1" applyBorder="1" applyProtection="1">
      <protection locked="0"/>
    </xf>
    <xf numFmtId="41" fontId="8" fillId="0" borderId="12" xfId="1" applyNumberFormat="1" applyFont="1" applyFill="1" applyBorder="1" applyProtection="1">
      <protection locked="0"/>
    </xf>
    <xf numFmtId="41" fontId="8" fillId="0" borderId="0" xfId="1" applyNumberFormat="1" applyFont="1" applyFill="1" applyBorder="1" applyAlignment="1" applyProtection="1">
      <alignment wrapText="1"/>
      <protection locked="0"/>
    </xf>
    <xf numFmtId="44" fontId="8" fillId="0" borderId="0" xfId="3" applyFont="1" applyFill="1" applyBorder="1" applyAlignment="1" applyProtection="1">
      <alignment horizontal="center"/>
      <protection locked="0"/>
    </xf>
    <xf numFmtId="43" fontId="20" fillId="21" borderId="20" xfId="0" applyNumberFormat="1" applyFont="1" applyFill="1" applyBorder="1" applyAlignment="1" applyProtection="1">
      <alignment horizontal="center"/>
    </xf>
    <xf numFmtId="43" fontId="17" fillId="21" borderId="0" xfId="0" applyNumberFormat="1" applyFont="1" applyFill="1" applyBorder="1" applyAlignment="1">
      <alignment horizontal="center"/>
    </xf>
    <xf numFmtId="165" fontId="16" fillId="21" borderId="5" xfId="0" applyNumberFormat="1" applyFont="1" applyFill="1" applyBorder="1" applyAlignment="1" applyProtection="1">
      <alignment horizontal="center"/>
    </xf>
    <xf numFmtId="0" fontId="8" fillId="0" borderId="0" xfId="0" applyFont="1"/>
    <xf numFmtId="172" fontId="8" fillId="0" borderId="0" xfId="0" applyNumberFormat="1" applyFont="1"/>
    <xf numFmtId="168" fontId="8" fillId="0" borderId="0" xfId="0" applyNumberFormat="1" applyFont="1"/>
    <xf numFmtId="49" fontId="8" fillId="0" borderId="5" xfId="0" applyNumberFormat="1" applyFont="1" applyBorder="1" applyAlignment="1">
      <alignment horizontal="center"/>
    </xf>
    <xf numFmtId="49" fontId="8" fillId="0" borderId="17" xfId="0" applyNumberFormat="1" applyFont="1" applyBorder="1" applyAlignment="1">
      <alignment horizontal="center"/>
    </xf>
    <xf numFmtId="43" fontId="8" fillId="0" borderId="56" xfId="0" applyNumberFormat="1" applyFont="1" applyBorder="1" applyAlignment="1">
      <alignment horizontal="center"/>
    </xf>
    <xf numFmtId="43" fontId="8" fillId="0" borderId="7" xfId="0" applyNumberFormat="1" applyFont="1" applyBorder="1"/>
    <xf numFmtId="43" fontId="8" fillId="0" borderId="26" xfId="0" applyNumberFormat="1" applyFont="1" applyBorder="1" applyAlignment="1">
      <alignment horizontal="center"/>
    </xf>
    <xf numFmtId="43" fontId="8" fillId="0" borderId="1" xfId="0" applyNumberFormat="1" applyFont="1" applyBorder="1"/>
    <xf numFmtId="2" fontId="26" fillId="0" borderId="0" xfId="0" applyNumberFormat="1" applyFont="1" applyFill="1" applyBorder="1" applyAlignment="1" applyProtection="1">
      <alignment horizontal="center"/>
      <protection locked="0"/>
    </xf>
    <xf numFmtId="0" fontId="26" fillId="0" borderId="0" xfId="0" applyFont="1" applyFill="1" applyBorder="1" applyAlignment="1" applyProtection="1">
      <alignment horizontal="center"/>
      <protection locked="0"/>
    </xf>
    <xf numFmtId="0" fontId="26" fillId="0" borderId="6" xfId="0" applyFont="1" applyFill="1" applyBorder="1" applyAlignment="1" applyProtection="1">
      <alignment horizontal="center" vertical="center"/>
      <protection locked="0"/>
    </xf>
    <xf numFmtId="43" fontId="8" fillId="7" borderId="15" xfId="0" applyNumberFormat="1" applyFont="1" applyFill="1" applyBorder="1" applyAlignment="1" applyProtection="1">
      <alignment horizontal="center" vertical="center"/>
    </xf>
    <xf numFmtId="43" fontId="8" fillId="7" borderId="12" xfId="0" applyNumberFormat="1" applyFont="1" applyFill="1" applyBorder="1" applyAlignment="1" applyProtection="1">
      <alignment horizontal="center" vertical="center"/>
    </xf>
    <xf numFmtId="43" fontId="8" fillId="7" borderId="13" xfId="0" applyNumberFormat="1" applyFont="1" applyFill="1" applyBorder="1" applyAlignment="1" applyProtection="1">
      <alignment horizontal="center" vertical="center"/>
    </xf>
    <xf numFmtId="43" fontId="7" fillId="8" borderId="15" xfId="0" applyNumberFormat="1" applyFont="1" applyFill="1" applyBorder="1" applyAlignment="1" applyProtection="1">
      <alignment horizontal="center" vertical="center"/>
    </xf>
    <xf numFmtId="44" fontId="7" fillId="12" borderId="64" xfId="1" applyFont="1" applyFill="1" applyBorder="1" applyAlignment="1" applyProtection="1">
      <alignment horizontal="center"/>
    </xf>
    <xf numFmtId="44" fontId="7" fillId="12" borderId="20" xfId="1" applyFont="1" applyFill="1" applyBorder="1" applyAlignment="1" applyProtection="1">
      <alignment horizontal="center"/>
    </xf>
    <xf numFmtId="44" fontId="7" fillId="4" borderId="20" xfId="1" applyFont="1" applyFill="1" applyBorder="1" applyAlignment="1" applyProtection="1">
      <alignment horizontal="center"/>
    </xf>
    <xf numFmtId="44" fontId="7" fillId="5" borderId="57" xfId="1" applyFont="1" applyFill="1" applyBorder="1" applyAlignment="1" applyProtection="1">
      <alignment horizontal="center"/>
    </xf>
    <xf numFmtId="43" fontId="23" fillId="2" borderId="20" xfId="0" applyNumberFormat="1" applyFont="1" applyFill="1" applyBorder="1" applyAlignment="1" applyProtection="1">
      <alignment horizontal="center"/>
    </xf>
    <xf numFmtId="43" fontId="7" fillId="6" borderId="20" xfId="1" applyNumberFormat="1" applyFont="1" applyFill="1" applyBorder="1" applyAlignment="1" applyProtection="1">
      <alignment horizontal="center"/>
    </xf>
    <xf numFmtId="43" fontId="7" fillId="6" borderId="74" xfId="1" applyNumberFormat="1" applyFont="1" applyFill="1" applyBorder="1" applyAlignment="1" applyProtection="1">
      <alignment horizontal="center"/>
    </xf>
    <xf numFmtId="43" fontId="7" fillId="3" borderId="20" xfId="0" applyNumberFormat="1" applyFont="1" applyFill="1" applyBorder="1" applyAlignment="1" applyProtection="1">
      <alignment horizontal="center"/>
    </xf>
    <xf numFmtId="43" fontId="30" fillId="8" borderId="74" xfId="0" applyNumberFormat="1" applyFont="1" applyFill="1" applyBorder="1" applyAlignment="1" applyProtection="1">
      <alignment horizontal="center"/>
    </xf>
    <xf numFmtId="43" fontId="12" fillId="9" borderId="20" xfId="0" applyNumberFormat="1" applyFont="1" applyFill="1" applyBorder="1" applyAlignment="1" applyProtection="1">
      <alignment horizontal="center"/>
    </xf>
    <xf numFmtId="43" fontId="16" fillId="17" borderId="20" xfId="0" applyNumberFormat="1" applyFont="1" applyFill="1" applyBorder="1" applyAlignment="1" applyProtection="1">
      <alignment horizontal="center"/>
    </xf>
    <xf numFmtId="43" fontId="16" fillId="21" borderId="64" xfId="0" applyNumberFormat="1" applyFont="1" applyFill="1" applyBorder="1" applyAlignment="1" applyProtection="1">
      <alignment horizontal="center"/>
    </xf>
    <xf numFmtId="43" fontId="13" fillId="10" borderId="59" xfId="0" applyNumberFormat="1" applyFont="1" applyFill="1" applyBorder="1" applyAlignment="1" applyProtection="1">
      <alignment horizontal="center"/>
    </xf>
    <xf numFmtId="44" fontId="23" fillId="15" borderId="20" xfId="1" applyFont="1" applyFill="1" applyBorder="1" applyAlignment="1" applyProtection="1">
      <alignment horizontal="center"/>
    </xf>
    <xf numFmtId="44" fontId="7" fillId="6" borderId="20" xfId="1" applyFont="1" applyFill="1" applyBorder="1" applyAlignment="1" applyProtection="1">
      <alignment horizontal="center"/>
    </xf>
    <xf numFmtId="44" fontId="23" fillId="10" borderId="58" xfId="1" applyFont="1" applyFill="1" applyBorder="1" applyAlignment="1" applyProtection="1">
      <alignment horizontal="center"/>
    </xf>
    <xf numFmtId="44" fontId="7" fillId="12" borderId="63" xfId="1" applyFont="1" applyFill="1" applyBorder="1" applyAlignment="1" applyProtection="1">
      <alignment horizontal="center"/>
    </xf>
    <xf numFmtId="43" fontId="23" fillId="14" borderId="21" xfId="0" applyNumberFormat="1" applyFont="1" applyFill="1" applyBorder="1" applyAlignment="1" applyProtection="1">
      <alignment horizontal="center"/>
    </xf>
    <xf numFmtId="43" fontId="31" fillId="22" borderId="64" xfId="0" applyNumberFormat="1" applyFont="1" applyFill="1" applyBorder="1" applyAlignment="1" applyProtection="1">
      <alignment horizontal="center"/>
    </xf>
    <xf numFmtId="165" fontId="31" fillId="22" borderId="3" xfId="0" applyNumberFormat="1" applyFont="1" applyFill="1" applyBorder="1" applyAlignment="1" applyProtection="1">
      <alignment horizontal="center"/>
    </xf>
    <xf numFmtId="44" fontId="8" fillId="7" borderId="13" xfId="1" applyFont="1" applyFill="1" applyBorder="1" applyAlignment="1" applyProtection="1">
      <alignment horizontal="center"/>
    </xf>
    <xf numFmtId="44" fontId="8" fillId="7" borderId="12" xfId="1" applyFont="1" applyFill="1" applyBorder="1" applyAlignment="1" applyProtection="1">
      <alignment horizontal="center"/>
    </xf>
    <xf numFmtId="44" fontId="7" fillId="8" borderId="15" xfId="1" applyFont="1" applyFill="1" applyBorder="1" applyAlignment="1" applyProtection="1">
      <alignment horizontal="center"/>
    </xf>
    <xf numFmtId="44" fontId="7" fillId="7" borderId="27" xfId="1" applyFont="1" applyFill="1" applyBorder="1" applyAlignment="1" applyProtection="1">
      <alignment horizontal="center"/>
    </xf>
    <xf numFmtId="44" fontId="7" fillId="3" borderId="27" xfId="1" applyFont="1" applyFill="1" applyBorder="1" applyAlignment="1" applyProtection="1">
      <alignment horizontal="center"/>
    </xf>
    <xf numFmtId="43" fontId="32" fillId="22" borderId="0" xfId="0" applyNumberFormat="1" applyFont="1" applyFill="1" applyBorder="1" applyAlignment="1">
      <alignment horizontal="center"/>
    </xf>
    <xf numFmtId="43" fontId="32" fillId="22" borderId="20" xfId="0" applyNumberFormat="1" applyFont="1" applyFill="1" applyBorder="1" applyAlignment="1" applyProtection="1">
      <alignment horizontal="center"/>
    </xf>
    <xf numFmtId="43" fontId="8" fillId="7" borderId="0" xfId="3" applyNumberFormat="1" applyFont="1" applyFill="1" applyBorder="1" applyAlignment="1" applyProtection="1">
      <alignment horizontal="center"/>
    </xf>
    <xf numFmtId="44" fontId="8" fillId="7" borderId="0" xfId="3" applyFont="1" applyFill="1" applyBorder="1" applyAlignment="1" applyProtection="1">
      <alignment horizontal="center"/>
    </xf>
    <xf numFmtId="14" fontId="8" fillId="0" borderId="0" xfId="0" applyNumberFormat="1" applyFont="1"/>
    <xf numFmtId="0" fontId="7" fillId="0" borderId="5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6" xfId="0" applyFont="1" applyBorder="1" applyAlignment="1">
      <alignment horizontal="center"/>
    </xf>
    <xf numFmtId="172" fontId="7" fillId="0" borderId="17" xfId="0" applyNumberFormat="1" applyFont="1" applyBorder="1" applyAlignment="1">
      <alignment horizontal="center"/>
    </xf>
    <xf numFmtId="0" fontId="7" fillId="0" borderId="79" xfId="0" applyFont="1" applyBorder="1" applyAlignment="1" applyProtection="1">
      <alignment horizontal="center"/>
    </xf>
    <xf numFmtId="43" fontId="8" fillId="0" borderId="81" xfId="0" applyNumberFormat="1" applyFont="1" applyBorder="1" applyAlignment="1" applyProtection="1">
      <alignment horizontal="center"/>
    </xf>
    <xf numFmtId="43" fontId="8" fillId="0" borderId="82" xfId="0" applyNumberFormat="1" applyFont="1" applyBorder="1" applyAlignment="1" applyProtection="1">
      <alignment horizontal="center"/>
    </xf>
    <xf numFmtId="43" fontId="8" fillId="0" borderId="80" xfId="0" applyNumberFormat="1" applyFont="1" applyBorder="1" applyAlignment="1" applyProtection="1">
      <alignment horizontal="center"/>
    </xf>
    <xf numFmtId="14" fontId="8" fillId="0" borderId="33" xfId="0" applyNumberFormat="1" applyFont="1" applyBorder="1" applyAlignment="1" applyProtection="1">
      <alignment horizontal="center"/>
    </xf>
    <xf numFmtId="14" fontId="8" fillId="0" borderId="27" xfId="0" applyNumberFormat="1" applyFont="1" applyBorder="1" applyAlignment="1" applyProtection="1">
      <alignment horizontal="center"/>
    </xf>
    <xf numFmtId="0" fontId="34" fillId="0" borderId="91" xfId="0" applyFont="1" applyBorder="1" applyAlignment="1">
      <alignment horizontal="center"/>
    </xf>
    <xf numFmtId="7" fontId="8" fillId="8" borderId="0" xfId="0" applyNumberFormat="1" applyFont="1" applyFill="1" applyProtection="1"/>
    <xf numFmtId="43" fontId="5" fillId="7" borderId="0" xfId="0" applyNumberFormat="1" applyFont="1" applyFill="1" applyBorder="1" applyProtection="1"/>
    <xf numFmtId="0" fontId="8" fillId="11" borderId="16" xfId="0" applyFont="1" applyFill="1" applyBorder="1" applyAlignment="1" applyProtection="1">
      <alignment horizontal="center"/>
      <protection locked="0"/>
    </xf>
    <xf numFmtId="0" fontId="8" fillId="11" borderId="18" xfId="0" applyFont="1" applyFill="1" applyBorder="1" applyAlignment="1" applyProtection="1">
      <alignment horizontal="center"/>
      <protection locked="0"/>
    </xf>
    <xf numFmtId="0" fontId="8" fillId="0" borderId="52" xfId="0" applyFont="1" applyFill="1" applyBorder="1" applyAlignment="1" applyProtection="1">
      <alignment horizontal="center"/>
      <protection locked="0"/>
    </xf>
    <xf numFmtId="44" fontId="8" fillId="0" borderId="33" xfId="0" applyNumberFormat="1" applyFont="1" applyFill="1" applyBorder="1" applyAlignment="1" applyProtection="1">
      <alignment horizontal="center"/>
    </xf>
  </cellXfs>
  <cellStyles count="7">
    <cellStyle name="Currency" xfId="1" builtinId="4"/>
    <cellStyle name="Currency 2" xfId="3"/>
    <cellStyle name="Normal" xfId="0" builtinId="0"/>
    <cellStyle name="Normal 2" xfId="2"/>
    <cellStyle name="Normal 3" xfId="5"/>
    <cellStyle name="Normal 4" xfId="6"/>
    <cellStyle name="Percent 2" xfId="4"/>
  </cellStyles>
  <dxfs count="8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0" tint="-0.24994659260841701"/>
        </patternFill>
      </fill>
    </dxf>
    <dxf>
      <font>
        <color theme="1"/>
      </font>
      <fill>
        <patternFill>
          <bgColor theme="0" tint="-0.24994659260841701"/>
        </patternFill>
      </fill>
    </dxf>
    <dxf>
      <fill>
        <patternFill>
          <bgColor rgb="FFEEFF8B"/>
        </patternFill>
      </fill>
    </dxf>
    <dxf>
      <fill>
        <patternFill>
          <bgColor rgb="FFFFFF00"/>
        </patternFill>
      </fill>
    </dxf>
    <dxf>
      <fill>
        <patternFill>
          <bgColor rgb="FFFFC000"/>
        </patternFill>
      </fill>
    </dxf>
    <dxf>
      <fill>
        <patternFill>
          <bgColor rgb="FFFF0000"/>
        </patternFill>
      </fill>
    </dxf>
    <dxf>
      <font>
        <color theme="0"/>
      </font>
    </dxf>
    <dxf>
      <fill>
        <patternFill>
          <bgColor theme="0" tint="-0.24994659260841701"/>
        </patternFill>
      </fill>
    </dxf>
    <dxf>
      <fill>
        <patternFill>
          <bgColor theme="0" tint="-0.14996795556505021"/>
        </patternFill>
      </fill>
    </dxf>
    <dxf>
      <fill>
        <patternFill patternType="solid">
          <bgColor theme="0" tint="-0.14996795556505021"/>
        </patternFill>
      </fill>
    </dxf>
    <dxf>
      <fill>
        <patternFill>
          <bgColor theme="0" tint="-0.14996795556505021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  <dxf>
      <fill>
        <patternFill>
          <bgColor theme="0" tint="-0.24994659260841701"/>
        </patternFill>
      </fill>
    </dxf>
    <dxf>
      <fill>
        <patternFill>
          <bgColor rgb="FF00B0F0"/>
        </patternFill>
      </fill>
    </dxf>
    <dxf>
      <fill>
        <patternFill>
          <bgColor rgb="FF00B0F0"/>
        </patternFill>
      </fill>
    </dxf>
    <dxf>
      <fill>
        <patternFill>
          <bgColor rgb="FFFFC000"/>
        </patternFill>
      </fill>
    </dxf>
  </dxfs>
  <tableStyles count="0" defaultTableStyle="TableStyleMedium9" defaultPivotStyle="PivotStyleLight16"/>
  <colors>
    <mruColors>
      <color rgb="FF008E40"/>
      <color rgb="FF03EB3A"/>
      <color rgb="FFEEFF8B"/>
      <color rgb="FFFFFF99"/>
      <color rgb="FFD48482"/>
      <color rgb="FFFF3399"/>
      <color rgb="FF008582"/>
      <color rgb="FF00FFFF"/>
      <color rgb="FFB8B400"/>
      <color rgb="FFBB6201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26</xdr:col>
      <xdr:colOff>104778</xdr:colOff>
      <xdr:row>1</xdr:row>
      <xdr:rowOff>47625</xdr:rowOff>
    </xdr:from>
    <xdr:to>
      <xdr:col>29</xdr:col>
      <xdr:colOff>320043</xdr:colOff>
      <xdr:row>9</xdr:row>
      <xdr:rowOff>93345</xdr:rowOff>
    </xdr:to>
    <xdr:pic macro="[0]!InvoiceFHandT22">
      <xdr:nvPicPr>
        <xdr:cNvPr id="5" name="btnInvoiceFHandT2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534778" y="190500"/>
          <a:ext cx="1510665" cy="1188720"/>
        </a:xfrm>
        <a:prstGeom prst="rect">
          <a:avLst/>
        </a:prstGeom>
        <a:effectLst/>
        <a:scene3d>
          <a:camera prst="orthographicFront"/>
          <a:lightRig rig="threePt" dir="t"/>
        </a:scene3d>
        <a:sp3d prstMaterial="dkEdge">
          <a:bevelT w="165100" prst="coolSlant"/>
          <a:bevelB/>
        </a:sp3d>
      </xdr:spPr>
    </xdr:pic>
    <xdr:clientData/>
  </xdr:twoCellAnchor>
  <xdr:twoCellAnchor editAs="oneCell">
    <xdr:from>
      <xdr:col>27</xdr:col>
      <xdr:colOff>257175</xdr:colOff>
      <xdr:row>66</xdr:row>
      <xdr:rowOff>28575</xdr:rowOff>
    </xdr:from>
    <xdr:to>
      <xdr:col>29</xdr:col>
      <xdr:colOff>447675</xdr:colOff>
      <xdr:row>73</xdr:row>
      <xdr:rowOff>68580</xdr:rowOff>
    </xdr:to>
    <xdr:sp macro="[0]!NewPayPeriod" textlink="">
      <xdr:nvSpPr>
        <xdr:cNvPr id="6" name="btnNewPayPeriod"/>
        <xdr:cNvSpPr/>
      </xdr:nvSpPr>
      <xdr:spPr>
        <a:xfrm>
          <a:off x="13154025" y="9544050"/>
          <a:ext cx="1400175" cy="1040130"/>
        </a:xfrm>
        <a:prstGeom prst="rightArrow">
          <a:avLst/>
        </a:prstGeom>
        <a:solidFill>
          <a:schemeClr val="tx2">
            <a:lumMod val="60000"/>
            <a:lumOff val="40000"/>
          </a:schemeClr>
        </a:solidFill>
        <a:scene3d>
          <a:camera prst="orthographicFront"/>
          <a:lightRig rig="threePt" dir="t"/>
        </a:scene3d>
        <a:sp3d>
          <a:bevelT w="139700" prst="cross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>
          <a:sp3d/>
        </a:bodyPr>
        <a:lstStyle/>
        <a:p>
          <a:pPr algn="ctr"/>
          <a:r>
            <a:rPr lang="en-US" sz="1000" b="1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New</a:t>
          </a:r>
          <a:r>
            <a:rPr lang="en-US" sz="1000" b="1" baseline="0">
              <a:effectLst>
                <a:outerShdw blurRad="60007" dir="1500000" sy="-30000" kx="800400" algn="bl" rotWithShape="0">
                  <a:prstClr val="black">
                    <a:alpha val="20000"/>
                  </a:prstClr>
                </a:outerShdw>
              </a:effectLst>
              <a:latin typeface="+mj-lt"/>
            </a:rPr>
            <a:t> Pay Period</a:t>
          </a:r>
          <a:endParaRPr lang="en-US" sz="1000" b="1">
            <a:effectLst>
              <a:outerShdw blurRad="60007" dir="1500000" sy="-30000" kx="800400" algn="bl" rotWithShape="0">
                <a:prstClr val="black">
                  <a:alpha val="20000"/>
                </a:prstClr>
              </a:outerShdw>
            </a:effectLst>
            <a:latin typeface="+mj-lt"/>
          </a:endParaRPr>
        </a:p>
      </xdr:txBody>
    </xdr:sp>
    <xdr:clientData/>
  </xdr:twoCellAnchor>
  <xdr:twoCellAnchor editAs="oneCell">
    <xdr:from>
      <xdr:col>27</xdr:col>
      <xdr:colOff>0</xdr:colOff>
      <xdr:row>10</xdr:row>
      <xdr:rowOff>66675</xdr:rowOff>
    </xdr:from>
    <xdr:to>
      <xdr:col>29</xdr:col>
      <xdr:colOff>19050</xdr:colOff>
      <xdr:row>17</xdr:row>
      <xdr:rowOff>76200</xdr:rowOff>
    </xdr:to>
    <xdr:sp macro="[0]!SortSheets" textlink="">
      <xdr:nvSpPr>
        <xdr:cNvPr id="7" name="btnSortAllSheets"/>
        <xdr:cNvSpPr/>
      </xdr:nvSpPr>
      <xdr:spPr>
        <a:xfrm>
          <a:off x="12125325" y="1495425"/>
          <a:ext cx="1209675" cy="1009650"/>
        </a:xfrm>
        <a:prstGeom prst="flowChartMultidocument">
          <a:avLst/>
        </a:prstGeom>
        <a:solidFill>
          <a:schemeClr val="bg1"/>
        </a:solidFill>
        <a:ln>
          <a:solidFill>
            <a:sysClr val="windowText" lastClr="000000"/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Sort All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Sheets</a:t>
          </a:r>
          <a:endParaRPr lang="en-US" sz="1100" b="1">
            <a:solidFill>
              <a:sysClr val="windowText" lastClr="000000"/>
            </a:solidFill>
            <a:latin typeface="+mj-lt"/>
          </a:endParaRPr>
        </a:p>
      </xdr:txBody>
    </xdr:sp>
    <xdr:clientData/>
  </xdr:twoCellAnchor>
  <xdr:twoCellAnchor editAs="oneCell">
    <xdr:from>
      <xdr:col>27</xdr:col>
      <xdr:colOff>19049</xdr:colOff>
      <xdr:row>41</xdr:row>
      <xdr:rowOff>0</xdr:rowOff>
    </xdr:from>
    <xdr:to>
      <xdr:col>29</xdr:col>
      <xdr:colOff>438150</xdr:colOff>
      <xdr:row>45</xdr:row>
      <xdr:rowOff>104775</xdr:rowOff>
    </xdr:to>
    <xdr:sp macro="[0]!PayLB" textlink="">
      <xdr:nvSpPr>
        <xdr:cNvPr id="9" name="btnPayLB"/>
        <xdr:cNvSpPr/>
      </xdr:nvSpPr>
      <xdr:spPr>
        <a:xfrm>
          <a:off x="12144374" y="5857875"/>
          <a:ext cx="1609726" cy="676275"/>
        </a:xfrm>
        <a:prstGeom prst="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bg1"/>
              </a:solidFill>
              <a:latin typeface="+mj-lt"/>
            </a:rPr>
            <a:t>Pay Lot Blockers</a:t>
          </a:r>
        </a:p>
      </xdr:txBody>
    </xdr:sp>
    <xdr:clientData/>
  </xdr:twoCellAnchor>
  <xdr:twoCellAnchor editAs="oneCell">
    <xdr:from>
      <xdr:col>27</xdr:col>
      <xdr:colOff>19050</xdr:colOff>
      <xdr:row>46</xdr:row>
      <xdr:rowOff>133350</xdr:rowOff>
    </xdr:from>
    <xdr:to>
      <xdr:col>29</xdr:col>
      <xdr:colOff>447675</xdr:colOff>
      <xdr:row>56</xdr:row>
      <xdr:rowOff>142692</xdr:rowOff>
    </xdr:to>
    <xdr:pic macro="[0]!ExportToADP">
      <xdr:nvPicPr>
        <xdr:cNvPr id="3" name="btnExportToADP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44375" y="6705600"/>
          <a:ext cx="1619250" cy="1466667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27</xdr:row>
      <xdr:rowOff>19050</xdr:rowOff>
    </xdr:from>
    <xdr:to>
      <xdr:col>29</xdr:col>
      <xdr:colOff>419100</xdr:colOff>
      <xdr:row>40</xdr:row>
      <xdr:rowOff>28575</xdr:rowOff>
    </xdr:to>
    <xdr:pic macro="[0]!smsHoursComparison">
      <xdr:nvPicPr>
        <xdr:cNvPr id="2" name="btnImportFromSMS"/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125325" y="3876675"/>
          <a:ext cx="1609725" cy="1866900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27</xdr:col>
      <xdr:colOff>0</xdr:colOff>
      <xdr:row>18</xdr:row>
      <xdr:rowOff>123825</xdr:rowOff>
    </xdr:from>
    <xdr:to>
      <xdr:col>30</xdr:col>
      <xdr:colOff>171140</xdr:colOff>
      <xdr:row>25</xdr:row>
      <xdr:rowOff>127508</xdr:rowOff>
    </xdr:to>
    <xdr:pic macro="[0]!ImportFromSP">
      <xdr:nvPicPr>
        <xdr:cNvPr id="4" name="btnImportFromSP"/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068050" y="2695575"/>
          <a:ext cx="2476190" cy="1019048"/>
        </a:xfrm>
        <a:prstGeom prst="rect">
          <a:avLst/>
        </a:prstGeom>
        <a:scene3d>
          <a:camera prst="orthographicFront"/>
          <a:lightRig rig="threePt" dir="t"/>
        </a:scene3d>
        <a:sp3d>
          <a:bevelT w="165100" prst="coolSlant"/>
        </a:sp3d>
      </xdr:spPr>
    </xdr:pic>
    <xdr:clientData/>
  </xdr:twoCellAnchor>
  <xdr:twoCellAnchor editAs="oneCell">
    <xdr:from>
      <xdr:col>29</xdr:col>
      <xdr:colOff>200025</xdr:colOff>
      <xdr:row>9</xdr:row>
      <xdr:rowOff>104775</xdr:rowOff>
    </xdr:from>
    <xdr:to>
      <xdr:col>30</xdr:col>
      <xdr:colOff>657225</xdr:colOff>
      <xdr:row>17</xdr:row>
      <xdr:rowOff>19050</xdr:rowOff>
    </xdr:to>
    <xdr:sp macro="[0]!ExplainFeatures" textlink="">
      <xdr:nvSpPr>
        <xdr:cNvPr id="13" name="Oval Callout 12"/>
        <xdr:cNvSpPr/>
      </xdr:nvSpPr>
      <xdr:spPr>
        <a:xfrm>
          <a:off x="13830300" y="1390650"/>
          <a:ext cx="1571625" cy="1057275"/>
        </a:xfrm>
        <a:prstGeom prst="wedgeEllipseCallout">
          <a:avLst/>
        </a:prstGeom>
        <a:solidFill>
          <a:schemeClr val="bg1"/>
        </a:solidFill>
        <a:ln>
          <a:solidFill>
            <a:schemeClr val="bg1">
              <a:lumMod val="6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200" b="1">
              <a:solidFill>
                <a:sysClr val="windowText" lastClr="000000"/>
              </a:solidFill>
              <a:latin typeface="+mj-lt"/>
            </a:rPr>
            <a:t>Explain Special Commands</a:t>
          </a:r>
        </a:p>
      </xdr:txBody>
    </xdr:sp>
    <xdr:clientData/>
  </xdr:twoCellAnchor>
  <xdr:twoCellAnchor editAs="oneCell">
    <xdr:from>
      <xdr:col>27</xdr:col>
      <xdr:colOff>66675</xdr:colOff>
      <xdr:row>55</xdr:row>
      <xdr:rowOff>123825</xdr:rowOff>
    </xdr:from>
    <xdr:to>
      <xdr:col>29</xdr:col>
      <xdr:colOff>600075</xdr:colOff>
      <xdr:row>67</xdr:row>
      <xdr:rowOff>9525</xdr:rowOff>
    </xdr:to>
    <xdr:sp macro="[0]!addRowToTotalEmployees" textlink="">
      <xdr:nvSpPr>
        <xdr:cNvPr id="8" name="Plus 7"/>
        <xdr:cNvSpPr/>
      </xdr:nvSpPr>
      <xdr:spPr>
        <a:xfrm>
          <a:off x="12963525" y="8029575"/>
          <a:ext cx="1743075" cy="1657350"/>
        </a:xfrm>
        <a:prstGeom prst="mathPlus">
          <a:avLst/>
        </a:prstGeom>
        <a:solidFill>
          <a:srgbClr val="008E40"/>
        </a:solidFill>
        <a:ln>
          <a:solidFill>
            <a:schemeClr val="tx1"/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 u="sng">
              <a:solidFill>
                <a:schemeClr val="tx1"/>
              </a:solidFill>
            </a:rPr>
            <a:t>Add Row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257175</xdr:colOff>
      <xdr:row>35</xdr:row>
      <xdr:rowOff>38100</xdr:rowOff>
    </xdr:from>
    <xdr:to>
      <xdr:col>1</xdr:col>
      <xdr:colOff>350520</xdr:colOff>
      <xdr:row>41</xdr:row>
      <xdr:rowOff>0</xdr:rowOff>
    </xdr:to>
    <xdr:sp macro="[0]!FitSheet" textlink="">
      <xdr:nvSpPr>
        <xdr:cNvPr id="2" name="Oval 1"/>
        <xdr:cNvSpPr/>
      </xdr:nvSpPr>
      <xdr:spPr>
        <a:xfrm>
          <a:off x="257175" y="5086350"/>
          <a:ext cx="1352550" cy="819150"/>
        </a:xfrm>
        <a:prstGeom prst="ellipse">
          <a:avLst/>
        </a:prstGeom>
        <a:solidFill>
          <a:srgbClr val="E0A5A4"/>
        </a:solidFill>
        <a:ln>
          <a:solidFill>
            <a:schemeClr val="accent2">
              <a:lumMod val="7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chemeClr val="tx1"/>
              </a:solidFill>
              <a:latin typeface="+mj-lt"/>
            </a:rPr>
            <a:t>Click</a:t>
          </a:r>
          <a:r>
            <a:rPr lang="en-US" sz="1100" b="1" baseline="0">
              <a:solidFill>
                <a:schemeClr val="tx1"/>
              </a:solidFill>
              <a:latin typeface="+mj-lt"/>
            </a:rPr>
            <a:t> Here to </a:t>
          </a:r>
          <a:r>
            <a:rPr lang="en-US" sz="1100" b="1">
              <a:solidFill>
                <a:schemeClr val="tx1"/>
              </a:solidFill>
              <a:latin typeface="+mj-lt"/>
            </a:rPr>
            <a:t>Fit Sheet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0</xdr:colOff>
      <xdr:row>8</xdr:row>
      <xdr:rowOff>133350</xdr:rowOff>
    </xdr:from>
    <xdr:to>
      <xdr:col>10</xdr:col>
      <xdr:colOff>45720</xdr:colOff>
      <xdr:row>13</xdr:row>
      <xdr:rowOff>0</xdr:rowOff>
    </xdr:to>
    <xdr:sp macro="[0]!EditBonus" textlink="">
      <xdr:nvSpPr>
        <xdr:cNvPr id="2" name="Rectangle 1"/>
        <xdr:cNvSpPr/>
      </xdr:nvSpPr>
      <xdr:spPr>
        <a:xfrm>
          <a:off x="2733675" y="1333500"/>
          <a:ext cx="685800" cy="581025"/>
        </a:xfrm>
        <a:prstGeom prst="rect">
          <a:avLst/>
        </a:prstGeom>
        <a:solidFill>
          <a:srgbClr val="0070C0"/>
        </a:solidFill>
        <a:ln>
          <a:solidFill>
            <a:srgbClr val="00206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Edit</a:t>
          </a:r>
          <a:r>
            <a:rPr lang="en-US" sz="1100" b="1" baseline="0">
              <a:solidFill>
                <a:sysClr val="windowText" lastClr="000000"/>
              </a:solidFill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9</xdr:col>
      <xdr:colOff>0</xdr:colOff>
      <xdr:row>13</xdr:row>
      <xdr:rowOff>123825</xdr:rowOff>
    </xdr:from>
    <xdr:to>
      <xdr:col>10</xdr:col>
      <xdr:colOff>64770</xdr:colOff>
      <xdr:row>17</xdr:row>
      <xdr:rowOff>114300</xdr:rowOff>
    </xdr:to>
    <xdr:sp macro="[0]!RemoveBonus" textlink="">
      <xdr:nvSpPr>
        <xdr:cNvPr id="3" name="Rectangle 2"/>
        <xdr:cNvSpPr/>
      </xdr:nvSpPr>
      <xdr:spPr>
        <a:xfrm>
          <a:off x="6057900" y="2038350"/>
          <a:ext cx="727710" cy="561975"/>
        </a:xfrm>
        <a:prstGeom prst="rect">
          <a:avLst/>
        </a:prstGeom>
        <a:solidFill>
          <a:srgbClr val="FF0000"/>
        </a:solidFill>
        <a:ln>
          <a:solidFill>
            <a:srgbClr val="C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 b="1">
              <a:solidFill>
                <a:sysClr val="windowText" lastClr="000000"/>
              </a:solidFill>
              <a:latin typeface="+mj-lt"/>
            </a:rPr>
            <a:t>Remove</a:t>
          </a:r>
          <a:r>
            <a:rPr lang="en-US" sz="1100">
              <a:latin typeface="+mj-lt"/>
            </a:rPr>
            <a:t> </a:t>
          </a:r>
          <a:r>
            <a:rPr lang="en-US" sz="1100" b="1">
              <a:solidFill>
                <a:sysClr val="windowText" lastClr="000000"/>
              </a:solidFill>
              <a:latin typeface="+mj-lt"/>
            </a:rPr>
            <a:t>Bonus</a:t>
          </a:r>
        </a:p>
      </xdr:txBody>
    </xdr:sp>
    <xdr:clientData/>
  </xdr:twoCellAnchor>
  <xdr:twoCellAnchor editAs="oneCell">
    <xdr:from>
      <xdr:col>20</xdr:col>
      <xdr:colOff>266700</xdr:colOff>
      <xdr:row>21</xdr:row>
      <xdr:rowOff>152399</xdr:rowOff>
    </xdr:from>
    <xdr:to>
      <xdr:col>22</xdr:col>
      <xdr:colOff>68580</xdr:colOff>
      <xdr:row>23</xdr:row>
      <xdr:rowOff>19049</xdr:rowOff>
    </xdr:to>
    <xdr:sp macro="[0]!ChangeADPpassword" textlink="">
      <xdr:nvSpPr>
        <xdr:cNvPr id="6" name="Rectangle 5"/>
        <xdr:cNvSpPr/>
      </xdr:nvSpPr>
      <xdr:spPr>
        <a:xfrm>
          <a:off x="10439400" y="3209924"/>
          <a:ext cx="1068705" cy="180975"/>
        </a:xfrm>
        <a:prstGeom prst="rect">
          <a:avLst/>
        </a:prstGeom>
        <a:solidFill>
          <a:schemeClr val="bg1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000">
              <a:solidFill>
                <a:sysClr val="windowText" lastClr="000000"/>
              </a:solidFill>
              <a:latin typeface="+mj-lt"/>
            </a:rPr>
            <a:t>ADP Password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38100</xdr:colOff>
      <xdr:row>1</xdr:row>
      <xdr:rowOff>60960</xdr:rowOff>
    </xdr:from>
    <xdr:to>
      <xdr:col>11</xdr:col>
      <xdr:colOff>596265</xdr:colOff>
      <xdr:row>4</xdr:row>
      <xdr:rowOff>99060</xdr:rowOff>
    </xdr:to>
    <xdr:sp macro="[0]!SortByName" textlink="">
      <xdr:nvSpPr>
        <xdr:cNvPr id="2" name="Rectangle 1"/>
        <xdr:cNvSpPr/>
      </xdr:nvSpPr>
      <xdr:spPr>
        <a:xfrm>
          <a:off x="6370320" y="198120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10</xdr:col>
      <xdr:colOff>38100</xdr:colOff>
      <xdr:row>4</xdr:row>
      <xdr:rowOff>108585</xdr:rowOff>
    </xdr:from>
    <xdr:to>
      <xdr:col>11</xdr:col>
      <xdr:colOff>596265</xdr:colOff>
      <xdr:row>8</xdr:row>
      <xdr:rowOff>3810</xdr:rowOff>
    </xdr:to>
    <xdr:sp macro="[0]!SortByDate" textlink="">
      <xdr:nvSpPr>
        <xdr:cNvPr id="9" name="Rectangle 8"/>
        <xdr:cNvSpPr/>
      </xdr:nvSpPr>
      <xdr:spPr>
        <a:xfrm>
          <a:off x="6370320" y="634365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10</xdr:col>
      <xdr:colOff>38100</xdr:colOff>
      <xdr:row>14</xdr:row>
      <xdr:rowOff>108585</xdr:rowOff>
    </xdr:from>
    <xdr:to>
      <xdr:col>11</xdr:col>
      <xdr:colOff>596265</xdr:colOff>
      <xdr:row>18</xdr:row>
      <xdr:rowOff>3810</xdr:rowOff>
    </xdr:to>
    <xdr:sp macro="[0]!SortByEndDif" textlink="">
      <xdr:nvSpPr>
        <xdr:cNvPr id="10" name="Rectangle 9"/>
        <xdr:cNvSpPr/>
      </xdr:nvSpPr>
      <xdr:spPr>
        <a:xfrm>
          <a:off x="6370320" y="1929765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End</a:t>
          </a:r>
          <a:r>
            <a:rPr lang="en-US" sz="1100" baseline="0"/>
            <a:t> Dif</a:t>
          </a:r>
          <a:endParaRPr lang="en-US" sz="1100"/>
        </a:p>
      </xdr:txBody>
    </xdr:sp>
    <xdr:clientData/>
  </xdr:twoCellAnchor>
  <xdr:twoCellAnchor editAs="oneCell">
    <xdr:from>
      <xdr:col>10</xdr:col>
      <xdr:colOff>38100</xdr:colOff>
      <xdr:row>8</xdr:row>
      <xdr:rowOff>13335</xdr:rowOff>
    </xdr:from>
    <xdr:to>
      <xdr:col>11</xdr:col>
      <xdr:colOff>596265</xdr:colOff>
      <xdr:row>11</xdr:row>
      <xdr:rowOff>51435</xdr:rowOff>
    </xdr:to>
    <xdr:sp macro="[0]!SortByLocation" textlink="">
      <xdr:nvSpPr>
        <xdr:cNvPr id="11" name="Rectangle 10"/>
        <xdr:cNvSpPr/>
      </xdr:nvSpPr>
      <xdr:spPr>
        <a:xfrm>
          <a:off x="6370320" y="1057275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10</xdr:col>
      <xdr:colOff>38100</xdr:colOff>
      <xdr:row>11</xdr:row>
      <xdr:rowOff>60960</xdr:rowOff>
    </xdr:from>
    <xdr:to>
      <xdr:col>11</xdr:col>
      <xdr:colOff>596265</xdr:colOff>
      <xdr:row>14</xdr:row>
      <xdr:rowOff>99060</xdr:rowOff>
    </xdr:to>
    <xdr:sp macro="[0]!SortByStartDif" textlink="">
      <xdr:nvSpPr>
        <xdr:cNvPr id="12" name="Rectangle 11"/>
        <xdr:cNvSpPr/>
      </xdr:nvSpPr>
      <xdr:spPr>
        <a:xfrm>
          <a:off x="6370320" y="1493520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Start Dif</a:t>
          </a:r>
        </a:p>
      </xdr:txBody>
    </xdr:sp>
    <xdr:clientData/>
  </xdr:twoCellAnchor>
  <xdr:twoCellAnchor editAs="oneCell">
    <xdr:from>
      <xdr:col>10</xdr:col>
      <xdr:colOff>38100</xdr:colOff>
      <xdr:row>0</xdr:row>
      <xdr:rowOff>13336</xdr:rowOff>
    </xdr:from>
    <xdr:to>
      <xdr:col>11</xdr:col>
      <xdr:colOff>596265</xdr:colOff>
      <xdr:row>1</xdr:row>
      <xdr:rowOff>51436</xdr:rowOff>
    </xdr:to>
    <xdr:sp macro="" textlink="">
      <xdr:nvSpPr>
        <xdr:cNvPr id="8" name="Rectangle 7"/>
        <xdr:cNvSpPr/>
      </xdr:nvSpPr>
      <xdr:spPr>
        <a:xfrm>
          <a:off x="6370320" y="13336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  <xdr:twoCellAnchor editAs="oneCell">
    <xdr:from>
      <xdr:col>17</xdr:col>
      <xdr:colOff>53340</xdr:colOff>
      <xdr:row>1</xdr:row>
      <xdr:rowOff>70484</xdr:rowOff>
    </xdr:from>
    <xdr:to>
      <xdr:col>19</xdr:col>
      <xdr:colOff>1905</xdr:colOff>
      <xdr:row>4</xdr:row>
      <xdr:rowOff>108584</xdr:rowOff>
    </xdr:to>
    <xdr:sp macro="[0]!SortUnmatchedByName" textlink="">
      <xdr:nvSpPr>
        <xdr:cNvPr id="13" name="Rectangle 12"/>
        <xdr:cNvSpPr/>
      </xdr:nvSpPr>
      <xdr:spPr>
        <a:xfrm>
          <a:off x="10797540" y="207644"/>
          <a:ext cx="1183005" cy="426720"/>
        </a:xfrm>
        <a:prstGeom prst="rect">
          <a:avLst/>
        </a:prstGeom>
        <a:solidFill>
          <a:srgbClr val="FF0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Employee</a:t>
          </a:r>
        </a:p>
      </xdr:txBody>
    </xdr:sp>
    <xdr:clientData/>
  </xdr:twoCellAnchor>
  <xdr:twoCellAnchor editAs="oneCell">
    <xdr:from>
      <xdr:col>17</xdr:col>
      <xdr:colOff>53340</xdr:colOff>
      <xdr:row>4</xdr:row>
      <xdr:rowOff>118109</xdr:rowOff>
    </xdr:from>
    <xdr:to>
      <xdr:col>19</xdr:col>
      <xdr:colOff>1905</xdr:colOff>
      <xdr:row>8</xdr:row>
      <xdr:rowOff>13334</xdr:rowOff>
    </xdr:to>
    <xdr:sp macro="[0]!SortUnmatchedByDate" textlink="">
      <xdr:nvSpPr>
        <xdr:cNvPr id="14" name="Rectangle 13"/>
        <xdr:cNvSpPr/>
      </xdr:nvSpPr>
      <xdr:spPr>
        <a:xfrm>
          <a:off x="10797540" y="643889"/>
          <a:ext cx="1183005" cy="413385"/>
        </a:xfrm>
        <a:prstGeom prst="rect">
          <a:avLst/>
        </a:prstGeom>
        <a:solidFill>
          <a:srgbClr val="FFC00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Date</a:t>
          </a:r>
        </a:p>
      </xdr:txBody>
    </xdr:sp>
    <xdr:clientData/>
  </xdr:twoCellAnchor>
  <xdr:twoCellAnchor editAs="oneCell">
    <xdr:from>
      <xdr:col>17</xdr:col>
      <xdr:colOff>53340</xdr:colOff>
      <xdr:row>14</xdr:row>
      <xdr:rowOff>118109</xdr:rowOff>
    </xdr:from>
    <xdr:to>
      <xdr:col>19</xdr:col>
      <xdr:colOff>1905</xdr:colOff>
      <xdr:row>18</xdr:row>
      <xdr:rowOff>13334</xdr:rowOff>
    </xdr:to>
    <xdr:sp macro="[0]!SortUnmatchedByClockType" textlink="">
      <xdr:nvSpPr>
        <xdr:cNvPr id="15" name="Rectangle 14"/>
        <xdr:cNvSpPr/>
      </xdr:nvSpPr>
      <xdr:spPr>
        <a:xfrm>
          <a:off x="10797540" y="1939289"/>
          <a:ext cx="1183005" cy="413385"/>
        </a:xfrm>
        <a:prstGeom prst="rect">
          <a:avLst/>
        </a:prstGeom>
        <a:solidFill>
          <a:srgbClr val="7030A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Type</a:t>
          </a:r>
        </a:p>
      </xdr:txBody>
    </xdr:sp>
    <xdr:clientData/>
  </xdr:twoCellAnchor>
  <xdr:twoCellAnchor editAs="oneCell">
    <xdr:from>
      <xdr:col>17</xdr:col>
      <xdr:colOff>53340</xdr:colOff>
      <xdr:row>8</xdr:row>
      <xdr:rowOff>22859</xdr:rowOff>
    </xdr:from>
    <xdr:to>
      <xdr:col>19</xdr:col>
      <xdr:colOff>1905</xdr:colOff>
      <xdr:row>11</xdr:row>
      <xdr:rowOff>60959</xdr:rowOff>
    </xdr:to>
    <xdr:sp macro="[0]!SortUnmatchedByLocation" textlink="">
      <xdr:nvSpPr>
        <xdr:cNvPr id="16" name="Rectangle 15"/>
        <xdr:cNvSpPr/>
      </xdr:nvSpPr>
      <xdr:spPr>
        <a:xfrm>
          <a:off x="10797540" y="1066799"/>
          <a:ext cx="1183005" cy="426720"/>
        </a:xfrm>
        <a:prstGeom prst="rect">
          <a:avLst/>
        </a:prstGeom>
        <a:solidFill>
          <a:srgbClr val="00B05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Location</a:t>
          </a:r>
        </a:p>
      </xdr:txBody>
    </xdr:sp>
    <xdr:clientData/>
  </xdr:twoCellAnchor>
  <xdr:twoCellAnchor editAs="oneCell">
    <xdr:from>
      <xdr:col>17</xdr:col>
      <xdr:colOff>53340</xdr:colOff>
      <xdr:row>11</xdr:row>
      <xdr:rowOff>70484</xdr:rowOff>
    </xdr:from>
    <xdr:to>
      <xdr:col>19</xdr:col>
      <xdr:colOff>1905</xdr:colOff>
      <xdr:row>14</xdr:row>
      <xdr:rowOff>108584</xdr:rowOff>
    </xdr:to>
    <xdr:sp macro="[0]!SortUnmatchedByClockTime" textlink="">
      <xdr:nvSpPr>
        <xdr:cNvPr id="17" name="Rectangle 16"/>
        <xdr:cNvSpPr/>
      </xdr:nvSpPr>
      <xdr:spPr>
        <a:xfrm>
          <a:off x="10797540" y="1503044"/>
          <a:ext cx="1183005" cy="426720"/>
        </a:xfrm>
        <a:prstGeom prst="rect">
          <a:avLst/>
        </a:prstGeom>
        <a:solidFill>
          <a:srgbClr val="0070C0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100"/>
            <a:t>Clock</a:t>
          </a:r>
          <a:r>
            <a:rPr lang="en-US" sz="1100" baseline="0"/>
            <a:t> Time</a:t>
          </a:r>
        </a:p>
      </xdr:txBody>
    </xdr:sp>
    <xdr:clientData/>
  </xdr:twoCellAnchor>
  <xdr:twoCellAnchor editAs="oneCell">
    <xdr:from>
      <xdr:col>17</xdr:col>
      <xdr:colOff>53340</xdr:colOff>
      <xdr:row>0</xdr:row>
      <xdr:rowOff>22860</xdr:rowOff>
    </xdr:from>
    <xdr:to>
      <xdr:col>19</xdr:col>
      <xdr:colOff>1905</xdr:colOff>
      <xdr:row>1</xdr:row>
      <xdr:rowOff>60960</xdr:rowOff>
    </xdr:to>
    <xdr:sp macro="" textlink="">
      <xdr:nvSpPr>
        <xdr:cNvPr id="18" name="Rectangle 17"/>
        <xdr:cNvSpPr/>
      </xdr:nvSpPr>
      <xdr:spPr>
        <a:xfrm>
          <a:off x="10797540" y="22860"/>
          <a:ext cx="1183005" cy="175260"/>
        </a:xfrm>
        <a:prstGeom prst="rect">
          <a:avLst/>
        </a:prstGeom>
        <a:solidFill>
          <a:schemeClr val="bg1"/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>
              <a:solidFill>
                <a:schemeClr val="tx1"/>
              </a:solidFill>
            </a:rPr>
            <a:t>Sort By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9.bin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1.bin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7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printerSettings" Target="../printerSettings/printerSettings15.bin"/><Relationship Id="rId1" Type="http://schemas.openxmlformats.org/officeDocument/2006/relationships/printerSettings" Target="../printerSettings/printerSettings14.bin"/><Relationship Id="rId4" Type="http://schemas.openxmlformats.org/officeDocument/2006/relationships/comments" Target="../comments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omments" Target="../comments10.xml"/><Relationship Id="rId2" Type="http://schemas.openxmlformats.org/officeDocument/2006/relationships/vmlDrawing" Target="../drawings/vmlDrawing10.vml"/><Relationship Id="rId1" Type="http://schemas.openxmlformats.org/officeDocument/2006/relationships/printerSettings" Target="../printerSettings/printerSettings16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2.vml"/><Relationship Id="rId2" Type="http://schemas.openxmlformats.org/officeDocument/2006/relationships/printerSettings" Target="../printerSettings/printerSettings18.bin"/><Relationship Id="rId1" Type="http://schemas.openxmlformats.org/officeDocument/2006/relationships/printerSettings" Target="../printerSettings/printerSettings17.bin"/><Relationship Id="rId4" Type="http://schemas.openxmlformats.org/officeDocument/2006/relationships/comments" Target="../comments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13.xml"/><Relationship Id="rId2" Type="http://schemas.openxmlformats.org/officeDocument/2006/relationships/vmlDrawing" Target="../drawings/vmlDrawing13.vml"/><Relationship Id="rId1" Type="http://schemas.openxmlformats.org/officeDocument/2006/relationships/printerSettings" Target="../printerSettings/printerSettings19.bin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1.bin"/><Relationship Id="rId1" Type="http://schemas.openxmlformats.org/officeDocument/2006/relationships/printerSettings" Target="../printerSettings/printerSettings20.bin"/><Relationship Id="rId5" Type="http://schemas.openxmlformats.org/officeDocument/2006/relationships/comments" Target="../comments14.xml"/><Relationship Id="rId4" Type="http://schemas.openxmlformats.org/officeDocument/2006/relationships/vmlDrawing" Target="../drawings/vmlDrawing14.v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2.bin"/><Relationship Id="rId4" Type="http://schemas.openxmlformats.org/officeDocument/2006/relationships/comments" Target="../comments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0"/>
  </sheetPr>
  <dimension ref="A1:BU149"/>
  <sheetViews>
    <sheetView tabSelected="1"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Y53" sqref="Y1:Y53"/>
    </sheetView>
  </sheetViews>
  <sheetFormatPr defaultColWidth="16.7109375" defaultRowHeight="11.25" x14ac:dyDescent="0.2"/>
  <cols>
    <col min="1" max="1" width="18" style="99" bestFit="1" customWidth="1"/>
    <col min="2" max="2" width="9.5703125" style="378" bestFit="1" customWidth="1"/>
    <col min="3" max="3" width="8.5703125" style="378" bestFit="1" customWidth="1"/>
    <col min="4" max="4" width="8.85546875" style="233" bestFit="1" customWidth="1"/>
    <col min="5" max="5" width="7.42578125" style="95" bestFit="1" customWidth="1"/>
    <col min="6" max="6" width="6.5703125" style="95" bestFit="1" customWidth="1"/>
    <col min="7" max="7" width="9.5703125" style="233" bestFit="1" customWidth="1"/>
    <col min="8" max="8" width="6.5703125" style="377" bestFit="1" customWidth="1"/>
    <col min="9" max="9" width="4" style="377" bestFit="1" customWidth="1"/>
    <col min="10" max="11" width="6.5703125" style="226" bestFit="1" customWidth="1"/>
    <col min="12" max="12" width="5.7109375" style="226" bestFit="1" customWidth="1"/>
    <col min="13" max="13" width="5.7109375" style="233" bestFit="1" customWidth="1"/>
    <col min="14" max="14" width="6.5703125" style="233" bestFit="1" customWidth="1"/>
    <col min="15" max="16" width="5.7109375" style="233" bestFit="1" customWidth="1"/>
    <col min="17" max="17" width="9.7109375" style="95" bestFit="1" customWidth="1"/>
    <col min="18" max="18" width="7.42578125" style="95" bestFit="1" customWidth="1"/>
    <col min="19" max="19" width="6.42578125" style="95" bestFit="1" customWidth="1"/>
    <col min="20" max="20" width="6.85546875" style="95" bestFit="1" customWidth="1"/>
    <col min="21" max="21" width="6.5703125" style="95" bestFit="1" customWidth="1"/>
    <col min="22" max="22" width="7.42578125" style="95" bestFit="1" customWidth="1"/>
    <col min="23" max="23" width="6.5703125" style="378" bestFit="1" customWidth="1"/>
    <col min="24" max="24" width="9.5703125" style="95" bestFit="1" customWidth="1"/>
    <col min="25" max="25" width="7.42578125" style="62" bestFit="1" customWidth="1"/>
    <col min="26" max="26" width="12.5703125" style="62" bestFit="1" customWidth="1"/>
    <col min="27" max="27" width="1.42578125" style="62" bestFit="1" customWidth="1"/>
    <col min="28" max="28" width="16.7109375" style="62"/>
    <col min="29" max="29" width="1.42578125" style="62" bestFit="1" customWidth="1"/>
    <col min="30" max="16384" width="16.7109375" style="62"/>
  </cols>
  <sheetData>
    <row r="1" spans="1:29" x14ac:dyDescent="0.2">
      <c r="A1" s="318" t="s">
        <v>9</v>
      </c>
      <c r="B1" s="589" t="s">
        <v>81</v>
      </c>
      <c r="C1" s="590" t="s">
        <v>80</v>
      </c>
      <c r="D1" s="606" t="s">
        <v>33</v>
      </c>
      <c r="E1" s="591" t="s">
        <v>26</v>
      </c>
      <c r="F1" s="592" t="s">
        <v>32</v>
      </c>
      <c r="G1" s="593" t="s">
        <v>77</v>
      </c>
      <c r="H1" s="594" t="s">
        <v>70</v>
      </c>
      <c r="I1" s="595" t="s">
        <v>72</v>
      </c>
      <c r="J1" s="596" t="s">
        <v>29</v>
      </c>
      <c r="K1" s="597" t="s">
        <v>30</v>
      </c>
      <c r="L1" s="598" t="s">
        <v>31</v>
      </c>
      <c r="M1" s="599" t="s">
        <v>49</v>
      </c>
      <c r="N1" s="600" t="s">
        <v>140</v>
      </c>
      <c r="O1" s="607" t="s">
        <v>154</v>
      </c>
      <c r="P1" s="601" t="s">
        <v>74</v>
      </c>
      <c r="Q1" s="602" t="s">
        <v>78</v>
      </c>
      <c r="R1" s="603" t="s">
        <v>71</v>
      </c>
      <c r="S1" s="603" t="s">
        <v>89</v>
      </c>
      <c r="T1" s="598" t="s">
        <v>67</v>
      </c>
      <c r="U1" s="599" t="s">
        <v>96</v>
      </c>
      <c r="V1" s="604" t="s">
        <v>88</v>
      </c>
      <c r="W1" s="605" t="s">
        <v>39</v>
      </c>
      <c r="X1" s="319" t="s">
        <v>3</v>
      </c>
      <c r="Z1" s="320" t="s">
        <v>106</v>
      </c>
    </row>
    <row r="2" spans="1:29" x14ac:dyDescent="0.2">
      <c r="A2" s="632" t="s">
        <v>104</v>
      </c>
      <c r="B2" s="525">
        <v>0</v>
      </c>
      <c r="C2" s="525">
        <v>0</v>
      </c>
      <c r="D2" s="475">
        <f t="shared" ref="D2:D4" si="0">SUM(G2:P2)</f>
        <v>0</v>
      </c>
      <c r="E2" s="476">
        <f t="shared" ref="E2:E4" si="1">SUM(Q2:W2)</f>
        <v>0</v>
      </c>
      <c r="F2" s="477">
        <f>SUMIF(PP!$1:$1,$Z2,PP!$86:$86)+SUMIF(PC!$1:$1,$Z2,PC!$87:$87)</f>
        <v>0</v>
      </c>
      <c r="G2" s="478">
        <f>SUMIF(Driver!$1:$1,$Z2,Driver!$18:$18)</f>
        <v>0</v>
      </c>
      <c r="H2" s="479">
        <f>SUMIF(PP!$1:$1,$Z2,PP!$84:$84)</f>
        <v>0</v>
      </c>
      <c r="I2" s="480">
        <f>SUMIF(PC!$1:$1,$Z2,PC!$85:$85)</f>
        <v>0</v>
      </c>
      <c r="J2" s="478">
        <f>SUMIF(FH!$1:$1,$Z2,FH!$99:$99)</f>
        <v>0</v>
      </c>
      <c r="K2" s="481">
        <f>SUMIF('T22'!$1:$1,$Z2,'T22'!$99:$99)</f>
        <v>0</v>
      </c>
      <c r="L2" s="478">
        <f>SUMIF(RF!$1:$1,$Z2,RF!$18:$18)</f>
        <v>0</v>
      </c>
      <c r="M2" s="478">
        <f>SUMIF(SC!$1:$1,$Z2,IF(DAY(PayDay1)=1,SC!$17:$17,SC!$35:$35))</f>
        <v>0</v>
      </c>
      <c r="N2" s="478">
        <f>SUMIF('RC'!$1:$1,$Z2,'RC'!$18:$18)</f>
        <v>0</v>
      </c>
      <c r="O2" s="478">
        <f>SUMIF(HoO!$1:$1,$Z2,IF(DAY(PayDay1)=1,HoO!$17:$17,HoO!$34:$34))</f>
        <v>0</v>
      </c>
      <c r="P2" s="482">
        <f>SUMIF(TM!$1:$1,$Z2,TM!$18:$18)</f>
        <v>0</v>
      </c>
      <c r="Q2" s="483">
        <f>SUMIF(Driver!$1:$1,$Z2,Driver!$19:$19)</f>
        <v>0</v>
      </c>
      <c r="R2" s="483">
        <f>SUMIF(PP!$1:$1,$Z2,PP!$85:$85)</f>
        <v>0</v>
      </c>
      <c r="S2" s="483">
        <f>SUMIF(PC!$1:$1,$Z2,PC!$86:$86)</f>
        <v>0</v>
      </c>
      <c r="T2" s="483">
        <f>SUMIF(RF!$1:$1,$Z2,RF!$22:$22)</f>
        <v>0</v>
      </c>
      <c r="U2" s="478">
        <f>SUMIF(SC!$1:$1,$Z2,IF(DAY(PayDay1)=1,SC!$18:$18,SC!$36:$36))</f>
        <v>0</v>
      </c>
      <c r="V2" s="484">
        <f>SUMIF(OT!$1:$1,$Z2,OT!$214:$214)</f>
        <v>0</v>
      </c>
      <c r="W2" s="554"/>
      <c r="X2" s="485">
        <f t="shared" ref="X2:X4" si="2">(D2*B2)+E2+F2</f>
        <v>0</v>
      </c>
      <c r="Y2" s="486"/>
      <c r="Z2" s="486" t="str">
        <f t="shared" ref="Z2:Z4" si="3">IFERROR(LEFT(A2,SEARCH(",",A2)-1)&amp;MID(A2,SEARCH(" ",A2),3)," ")</f>
        <v>Bauer Br</v>
      </c>
    </row>
    <row r="3" spans="1:29" x14ac:dyDescent="0.2">
      <c r="A3" s="632" t="s">
        <v>251</v>
      </c>
      <c r="B3" s="525">
        <v>0</v>
      </c>
      <c r="C3" s="525">
        <v>0</v>
      </c>
      <c r="D3" s="475">
        <f t="shared" ref="D3" si="4">SUM(G3:P3)</f>
        <v>0</v>
      </c>
      <c r="E3" s="476">
        <f t="shared" ref="E3" si="5">SUM(Q3:W3)</f>
        <v>0</v>
      </c>
      <c r="F3" s="477">
        <f>SUMIF(PP!$1:$1,$Z3,PP!$86:$86)+SUMIF(PC!$1:$1,$Z3,PC!$87:$87)</f>
        <v>0</v>
      </c>
      <c r="G3" s="478">
        <f>SUMIF(Driver!$1:$1,$Z3,Driver!$18:$18)</f>
        <v>0</v>
      </c>
      <c r="H3" s="479">
        <f>SUMIF(PP!$1:$1,$Z3,PP!$84:$84)</f>
        <v>0</v>
      </c>
      <c r="I3" s="480">
        <f>SUMIF(PC!$1:$1,$Z3,PC!$85:$85)</f>
        <v>0</v>
      </c>
      <c r="J3" s="478">
        <f>SUMIF(FH!$1:$1,$Z3,FH!$99:$99)</f>
        <v>0</v>
      </c>
      <c r="K3" s="481">
        <f>SUMIF('T22'!$1:$1,$Z3,'T22'!$99:$99)</f>
        <v>0</v>
      </c>
      <c r="L3" s="478">
        <f>SUMIF(RF!$1:$1,$Z3,RF!$18:$18)</f>
        <v>0</v>
      </c>
      <c r="M3" s="478">
        <f>SUMIF(SC!$1:$1,$Z3,IF(DAY(PayDay1)=1,SC!$17:$17,SC!$35:$35))</f>
        <v>0</v>
      </c>
      <c r="N3" s="478">
        <f>SUMIF('RC'!$1:$1,$Z3,'RC'!$18:$18)</f>
        <v>0</v>
      </c>
      <c r="O3" s="478">
        <f>SUMIF(HoO!$1:$1,$Z3,IF(DAY(PayDay1)=1,HoO!$17:$17,HoO!$34:$34))</f>
        <v>0</v>
      </c>
      <c r="P3" s="482">
        <f>SUMIF(TM!$1:$1,$Z3,TM!$18:$18)</f>
        <v>0</v>
      </c>
      <c r="Q3" s="483">
        <f>SUMIF(Driver!$1:$1,$Z3,Driver!$19:$19)</f>
        <v>0</v>
      </c>
      <c r="R3" s="483">
        <f>SUMIF(PP!$1:$1,$Z3,PP!$85:$85)</f>
        <v>0</v>
      </c>
      <c r="S3" s="483">
        <f>SUMIF(PC!$1:$1,$Z3,PC!$86:$86)</f>
        <v>0</v>
      </c>
      <c r="T3" s="483">
        <f>SUMIF(RF!$1:$1,$Z3,RF!$22:$22)</f>
        <v>0</v>
      </c>
      <c r="U3" s="478">
        <f>SUMIF(SC!$1:$1,$Z3,IF(DAY(PayDay1)=1,SC!$18:$18,SC!$36:$36))</f>
        <v>0</v>
      </c>
      <c r="V3" s="484">
        <f>SUMIF(OT!$1:$1,$Z3,OT!$214:$214)</f>
        <v>0</v>
      </c>
      <c r="W3" s="554"/>
      <c r="X3" s="485">
        <f t="shared" ref="X3" si="6">(D3*B3)+E3+F3</f>
        <v>0</v>
      </c>
      <c r="Y3" s="486"/>
      <c r="Z3" s="486" t="str">
        <f t="shared" ref="Z3" si="7">IFERROR(LEFT(A3,SEARCH(",",A3)-1)&amp;MID(A3,SEARCH(" ",A3),3)," ")</f>
        <v>Lujan Wi</v>
      </c>
    </row>
    <row r="4" spans="1:29" x14ac:dyDescent="0.2">
      <c r="A4" s="633" t="s">
        <v>105</v>
      </c>
      <c r="B4" s="526">
        <v>0</v>
      </c>
      <c r="C4" s="526">
        <v>0</v>
      </c>
      <c r="D4" s="487">
        <f t="shared" si="0"/>
        <v>0</v>
      </c>
      <c r="E4" s="488">
        <f t="shared" si="1"/>
        <v>0</v>
      </c>
      <c r="F4" s="489">
        <f>SUMIF(PP!$1:$1,$Z4,PP!$86:$86)+SUMIF(PC!$1:$1,$Z4,PC!$87:$87)</f>
        <v>0</v>
      </c>
      <c r="G4" s="490">
        <f>SUMIF(Driver!$1:$1,$Z4,Driver!$18:$18)</f>
        <v>0</v>
      </c>
      <c r="H4" s="491">
        <f>SUMIF(PP!$1:$1,$Z4,PP!$84:$84)</f>
        <v>0</v>
      </c>
      <c r="I4" s="492">
        <f>SUMIF(PC!$1:$1,$Z4,PC!$85:$85)</f>
        <v>0</v>
      </c>
      <c r="J4" s="490">
        <f>SUMIF(FH!$1:$1,$Z4,FH!$99:$99)</f>
        <v>0</v>
      </c>
      <c r="K4" s="493">
        <f>SUMIF('T22'!$1:$1,$Z4,'T22'!$99:$99)</f>
        <v>0</v>
      </c>
      <c r="L4" s="490">
        <f>SUMIF(RF!$1:$1,$Z4,RF!$18:$18)</f>
        <v>0</v>
      </c>
      <c r="M4" s="490">
        <f>SUMIF(SC!$1:$1,$Z4,IF(DAY(PayDay1)=1,SC!$17:$17,SC!$35:$35))</f>
        <v>0</v>
      </c>
      <c r="N4" s="490">
        <f>SUMIF('RC'!$1:$1,$Z4,'RC'!$18:$18)</f>
        <v>0</v>
      </c>
      <c r="O4" s="490">
        <f>SUMIF(HoO!$1:$1,$Z4,IF(DAY(PayDay1)=1,HoO!$17:$17,HoO!$34:$34))</f>
        <v>0</v>
      </c>
      <c r="P4" s="494">
        <f>SUMIF(TM!$1:$1,$Z4,TM!$18:$18)</f>
        <v>0</v>
      </c>
      <c r="Q4" s="495">
        <f>SUMIF(Driver!$1:$1,$Z4,Driver!$19:$19)</f>
        <v>0</v>
      </c>
      <c r="R4" s="495">
        <f>SUMIF(PP!$1:$1,$Z4,PP!$85:$85)</f>
        <v>0</v>
      </c>
      <c r="S4" s="495">
        <f>SUMIF(PC!$1:$1,$Z4,PC!$86:$86)</f>
        <v>0</v>
      </c>
      <c r="T4" s="495">
        <f>SUMIF(RF!$1:$1,$Z4,RF!$22:$22)</f>
        <v>0</v>
      </c>
      <c r="U4" s="490">
        <f>SUMIF(SC!$1:$1,$Z4,IF(DAY(PayDay1)=1,SC!$18:$18,SC!$36:$36))</f>
        <v>0</v>
      </c>
      <c r="V4" s="496">
        <f>SUMIF(OT!$1:$1,$Z4,OT!$214:$214)</f>
        <v>0</v>
      </c>
      <c r="W4" s="555"/>
      <c r="X4" s="497">
        <f t="shared" si="2"/>
        <v>0</v>
      </c>
      <c r="Y4" s="498"/>
      <c r="Z4" s="498" t="str">
        <f t="shared" si="3"/>
        <v>Bauer St</v>
      </c>
    </row>
    <row r="5" spans="1:29" x14ac:dyDescent="0.2">
      <c r="A5" s="634" t="s">
        <v>144</v>
      </c>
      <c r="B5" s="569">
        <v>10</v>
      </c>
      <c r="C5" s="569">
        <v>13.5</v>
      </c>
      <c r="D5" s="322">
        <f>SUM(G5:P5)</f>
        <v>34.5</v>
      </c>
      <c r="E5" s="323">
        <f>SUM(Q5:W5)</f>
        <v>0</v>
      </c>
      <c r="F5" s="324">
        <f>SUMIF(PP!$1:$1,$Z5,PP!$86:$86)+SUMIF(PC!$1:$1,$Z5,PC!$87:$87)</f>
        <v>0</v>
      </c>
      <c r="G5" s="325">
        <f>SUMIF(Driver!$1:$1,$Z5,Driver!$18:$18)</f>
        <v>0</v>
      </c>
      <c r="H5" s="326">
        <f>SUMIF(PP!$1:$1,$Z5,PP!$84:$84)</f>
        <v>10</v>
      </c>
      <c r="I5" s="327">
        <f>SUMIF(PC!$1:$1,$Z5,PC!$85:$85)</f>
        <v>0</v>
      </c>
      <c r="J5" s="325">
        <f>SUMIF(FH!$1:$1,$Z5,FH!$99:$99)</f>
        <v>12</v>
      </c>
      <c r="K5" s="328">
        <f>SUMIF('T22'!$1:$1,$Z5,'T22'!$99:$99)</f>
        <v>12.5</v>
      </c>
      <c r="L5" s="325">
        <f>SUMIF(RF!$1:$1,$Z5,RF!$18:$18)</f>
        <v>0</v>
      </c>
      <c r="M5" s="325">
        <f>SUMIF(SC!$1:$1,$Z5,IF(DAY(PayDay1)=1,SC!$17:$17,SC!$35:$35))</f>
        <v>0</v>
      </c>
      <c r="N5" s="325">
        <f>SUMIF('RC'!$1:$1,$Z5,'RC'!$18:$18)</f>
        <v>0</v>
      </c>
      <c r="O5" s="325">
        <f>SUMIF(HoO!$1:$1,$Z5,IF(DAY(PayDay1)=1,HoO!$17:$17,HoO!$34:$34))</f>
        <v>0</v>
      </c>
      <c r="P5" s="329">
        <f>SUMIF(TM!$1:$1,$Z5,TM!$18:$18)</f>
        <v>0</v>
      </c>
      <c r="Q5" s="196">
        <f>SUMIF(Driver!$1:$1,$Z5,Driver!$19:$19)</f>
        <v>0</v>
      </c>
      <c r="R5" s="196">
        <f>SUMIF(PP!$1:$1,$Z5,PP!$85:$85)</f>
        <v>0</v>
      </c>
      <c r="S5" s="196">
        <f>SUMIF(PC!$1:$1,$Z5,PC!$86:$86)</f>
        <v>0</v>
      </c>
      <c r="T5" s="196">
        <f>SUMIF(RF!$1:$1,$Z5,RF!$22:$22)</f>
        <v>0</v>
      </c>
      <c r="U5" s="325">
        <f>SUMIF(SC!$1:$1,$Z5,IF(DAY(PayDay1)=1,SC!$18:$18,SC!$36:$36))</f>
        <v>0</v>
      </c>
      <c r="V5" s="330">
        <f>SUMIF(OT!$1:$1,$Z5,OT!$214:$214)</f>
        <v>0</v>
      </c>
      <c r="W5" s="556"/>
      <c r="X5" s="331">
        <f>(D5*B5)+E5+F5</f>
        <v>345</v>
      </c>
      <c r="Y5" s="635"/>
      <c r="Z5" s="321" t="str">
        <f>IFERROR(LEFT(A5,SEARCH(",",A5)-1)&amp;MID(A5,SEARCH(" ",A5),3)," ")</f>
        <v>Anderson Jo</v>
      </c>
    </row>
    <row r="6" spans="1:29" x14ac:dyDescent="0.2">
      <c r="A6" s="634" t="s">
        <v>193</v>
      </c>
      <c r="B6" s="569">
        <v>10</v>
      </c>
      <c r="C6" s="569">
        <v>15</v>
      </c>
      <c r="D6" s="322">
        <f>SUM(G6:P6)</f>
        <v>60.5</v>
      </c>
      <c r="E6" s="323">
        <f>SUM(Q6:W6)</f>
        <v>138.3301282051282</v>
      </c>
      <c r="F6" s="324">
        <f>SUMIF(PP!$1:$1,$Z6,PP!$86:$86)+SUMIF(PC!$1:$1,$Z6,PC!$87:$87)</f>
        <v>0</v>
      </c>
      <c r="G6" s="325">
        <f>SUMIF(Driver!$1:$1,$Z6,Driver!$18:$18)</f>
        <v>0</v>
      </c>
      <c r="H6" s="326">
        <f>SUMIF(PP!$1:$1,$Z6,PP!$84:$84)</f>
        <v>18.25</v>
      </c>
      <c r="I6" s="327">
        <f>SUMIF(PC!$1:$1,$Z6,PC!$85:$85)</f>
        <v>0</v>
      </c>
      <c r="J6" s="325">
        <f>SUMIF(FH!$1:$1,$Z6,FH!$99:$99)</f>
        <v>0</v>
      </c>
      <c r="K6" s="328">
        <f>SUMIF('T22'!$1:$1,$Z6,'T22'!$99:$99)</f>
        <v>3.9999999999999991</v>
      </c>
      <c r="L6" s="325">
        <f>SUMIF(RF!$1:$1,$Z6,RF!$18:$18)</f>
        <v>33.5</v>
      </c>
      <c r="M6" s="325">
        <f>SUMIF(SC!$1:$1,$Z6,IF(DAY(PayDay1)=1,SC!$17:$17,SC!$35:$35))</f>
        <v>0</v>
      </c>
      <c r="N6" s="325">
        <f>SUMIF('RC'!$1:$1,$Z6,'RC'!$18:$18)</f>
        <v>0</v>
      </c>
      <c r="O6" s="325">
        <f>SUMIF(HoO!$1:$1,$Z6,IF(DAY(PayDay1)=1,HoO!$17:$17,HoO!$34:$34))</f>
        <v>0</v>
      </c>
      <c r="P6" s="329">
        <f>SUMIF(TM!$1:$1,$Z6,TM!$18:$18)</f>
        <v>4.75</v>
      </c>
      <c r="Q6" s="196">
        <f>SUMIF(Driver!$1:$1,$Z6,Driver!$19:$19)</f>
        <v>0</v>
      </c>
      <c r="R6" s="196">
        <f>SUMIF(PP!$1:$1,$Z6,PP!$85:$85)</f>
        <v>40</v>
      </c>
      <c r="S6" s="196">
        <f>SUMIF(PC!$1:$1,$Z6,PC!$86:$86)</f>
        <v>0</v>
      </c>
      <c r="T6" s="196">
        <f>SUMIF(RF!$1:$1,$Z6,RF!$22:$22)</f>
        <v>67</v>
      </c>
      <c r="U6" s="325">
        <f>SUMIF(SC!$1:$1,$Z6,IF(DAY(PayDay1)=1,SC!$18:$18,SC!$36:$36))</f>
        <v>0</v>
      </c>
      <c r="V6" s="330">
        <f>SUMIF(OT!$1:$1,$Z6,OT!$214:$214)</f>
        <v>11.330128205128204</v>
      </c>
      <c r="W6" s="556">
        <v>20</v>
      </c>
      <c r="X6" s="331">
        <f>(D6*B6)+E6+F6</f>
        <v>743.33012820512818</v>
      </c>
      <c r="Y6" s="635"/>
      <c r="Z6" s="321" t="str">
        <f>IFERROR(LEFT(A6,SEARCH(",",A6)-1)&amp;MID(A6,SEARCH(" ",A6),3)," ")</f>
        <v>Arroyo Ty</v>
      </c>
    </row>
    <row r="7" spans="1:29" s="332" customFormat="1" x14ac:dyDescent="0.2">
      <c r="A7" s="634" t="s">
        <v>102</v>
      </c>
      <c r="B7" s="569">
        <v>10</v>
      </c>
      <c r="C7" s="569">
        <v>13.5</v>
      </c>
      <c r="D7" s="322">
        <f>SUM(G7:P7)</f>
        <v>49.25</v>
      </c>
      <c r="E7" s="323">
        <f>SUM(Q7:W7)</f>
        <v>37</v>
      </c>
      <c r="F7" s="324">
        <f>SUMIF(PP!$1:$1,$Z7,PP!$86:$86)+SUMIF(PC!$1:$1,$Z7,PC!$87:$87)</f>
        <v>0</v>
      </c>
      <c r="G7" s="325">
        <f>SUMIF(Driver!$1:$1,$Z7,Driver!$18:$18)</f>
        <v>0</v>
      </c>
      <c r="H7" s="326">
        <f>SUMIF(PP!$1:$1,$Z7,PP!$84:$84)</f>
        <v>9</v>
      </c>
      <c r="I7" s="327">
        <f>SUMIF(PC!$1:$1,$Z7,PC!$85:$85)</f>
        <v>0</v>
      </c>
      <c r="J7" s="325">
        <f>SUMIF(FH!$1:$1,$Z7,FH!$99:$99)</f>
        <v>10.750000000000002</v>
      </c>
      <c r="K7" s="328">
        <f>SUMIF('T22'!$1:$1,$Z7,'T22'!$99:$99)</f>
        <v>3.2499999999999991</v>
      </c>
      <c r="L7" s="325">
        <f>SUMIF(RF!$1:$1,$Z7,RF!$18:$18)</f>
        <v>26.25</v>
      </c>
      <c r="M7" s="325">
        <f>SUMIF(SC!$1:$1,$Z7,IF(DAY(PayDay1)=1,SC!$17:$17,SC!$35:$35))</f>
        <v>0</v>
      </c>
      <c r="N7" s="325">
        <f>SUMIF('RC'!$1:$1,$Z7,'RC'!$18:$18)</f>
        <v>0</v>
      </c>
      <c r="O7" s="325">
        <f>SUMIF(HoO!$1:$1,$Z7,IF(DAY(PayDay1)=1,HoO!$17:$17,HoO!$34:$34))</f>
        <v>0</v>
      </c>
      <c r="P7" s="329">
        <f>SUMIF(TM!$1:$1,$Z7,TM!$18:$18)</f>
        <v>0</v>
      </c>
      <c r="Q7" s="196">
        <f>SUMIF(Driver!$1:$1,$Z7,Driver!$19:$19)</f>
        <v>0</v>
      </c>
      <c r="R7" s="196">
        <f>SUMIF(PP!$1:$1,$Z7,PP!$85:$85)</f>
        <v>0</v>
      </c>
      <c r="S7" s="196">
        <f>SUMIF(PC!$1:$1,$Z7,PC!$86:$86)</f>
        <v>0</v>
      </c>
      <c r="T7" s="196">
        <f>SUMIF(RF!$1:$1,$Z7,RF!$22:$22)</f>
        <v>32</v>
      </c>
      <c r="U7" s="325">
        <f>SUMIF(SC!$1:$1,$Z7,IF(DAY(PayDay1)=1,SC!$18:$18,SC!$36:$36))</f>
        <v>0</v>
      </c>
      <c r="V7" s="330">
        <f>SUMIF(OT!$1:$1,$Z7,OT!$214:$214)</f>
        <v>5</v>
      </c>
      <c r="W7" s="556"/>
      <c r="X7" s="331">
        <f>(D7*B7)+E7+F7</f>
        <v>529.5</v>
      </c>
      <c r="Y7" s="635"/>
      <c r="Z7" s="321" t="str">
        <f>IFERROR(LEFT(A7,SEARCH(",",A7)-1)&amp;MID(A7,SEARCH(" ",A7),3)," ")</f>
        <v>Barnyak Al</v>
      </c>
    </row>
    <row r="8" spans="1:29" x14ac:dyDescent="0.2">
      <c r="A8" s="634" t="s">
        <v>136</v>
      </c>
      <c r="B8" s="569">
        <v>10</v>
      </c>
      <c r="C8" s="569">
        <v>13.5</v>
      </c>
      <c r="D8" s="322">
        <f>SUM(G8:P8)</f>
        <v>32</v>
      </c>
      <c r="E8" s="323">
        <f>SUM(Q8:W8)</f>
        <v>0</v>
      </c>
      <c r="F8" s="324">
        <f>SUMIF(PP!$1:$1,$Z8,PP!$86:$86)+SUMIF(PC!$1:$1,$Z8,PC!$87:$87)</f>
        <v>0</v>
      </c>
      <c r="G8" s="325">
        <f>SUMIF(Driver!$1:$1,$Z8,Driver!$18:$18)</f>
        <v>0</v>
      </c>
      <c r="H8" s="326">
        <f>SUMIF(PP!$1:$1,$Z8,PP!$84:$84)</f>
        <v>12.25</v>
      </c>
      <c r="I8" s="327">
        <f>SUMIF(PC!$1:$1,$Z8,PC!$85:$85)</f>
        <v>0</v>
      </c>
      <c r="J8" s="325">
        <f>SUMIF(FH!$1:$1,$Z8,FH!$99:$99)</f>
        <v>17</v>
      </c>
      <c r="K8" s="328">
        <f>SUMIF('T22'!$1:$1,$Z8,'T22'!$99:$99)</f>
        <v>2.7500000000000009</v>
      </c>
      <c r="L8" s="325">
        <f>SUMIF(RF!$1:$1,$Z8,RF!$18:$18)</f>
        <v>0</v>
      </c>
      <c r="M8" s="325">
        <f>SUMIF(SC!$1:$1,$Z8,IF(DAY(PayDay1)=1,SC!$17:$17,SC!$35:$35))</f>
        <v>0</v>
      </c>
      <c r="N8" s="325">
        <f>SUMIF('RC'!$1:$1,$Z8,'RC'!$18:$18)</f>
        <v>0</v>
      </c>
      <c r="O8" s="325">
        <f>SUMIF(HoO!$1:$1,$Z8,IF(DAY(PayDay1)=1,HoO!$17:$17,HoO!$34:$34))</f>
        <v>0</v>
      </c>
      <c r="P8" s="329">
        <f>SUMIF(TM!$1:$1,$Z8,TM!$18:$18)</f>
        <v>0</v>
      </c>
      <c r="Q8" s="196">
        <f>SUMIF(Driver!$1:$1,$Z8,Driver!$19:$19)</f>
        <v>0</v>
      </c>
      <c r="R8" s="196">
        <f>SUMIF(PP!$1:$1,$Z8,PP!$85:$85)</f>
        <v>0</v>
      </c>
      <c r="S8" s="196">
        <f>SUMIF(PC!$1:$1,$Z8,PC!$86:$86)</f>
        <v>0</v>
      </c>
      <c r="T8" s="196">
        <f>SUMIF(RF!$1:$1,$Z8,RF!$22:$22)</f>
        <v>0</v>
      </c>
      <c r="U8" s="325">
        <f>SUMIF(SC!$1:$1,$Z8,IF(DAY(PayDay1)=1,SC!$18:$18,SC!$36:$36))</f>
        <v>0</v>
      </c>
      <c r="V8" s="330">
        <f>SUMIF(OT!$1:$1,$Z8,OT!$214:$214)</f>
        <v>0</v>
      </c>
      <c r="W8" s="556"/>
      <c r="X8" s="331">
        <f>(D8*B8)+E8+F8</f>
        <v>320</v>
      </c>
      <c r="Y8" s="635"/>
      <c r="Z8" s="321" t="str">
        <f>IFERROR(LEFT(A8,SEARCH(",",A8)-1)&amp;MID(A8,SEARCH(" ",A8),3)," ")</f>
        <v>Brewer Be</v>
      </c>
    </row>
    <row r="9" spans="1:29" s="332" customFormat="1" x14ac:dyDescent="0.2">
      <c r="A9" s="634" t="s">
        <v>125</v>
      </c>
      <c r="B9" s="569">
        <v>10</v>
      </c>
      <c r="C9" s="569">
        <v>13.5</v>
      </c>
      <c r="D9" s="322">
        <f>SUM(G9:P9)</f>
        <v>56.5</v>
      </c>
      <c r="E9" s="323">
        <f>SUM(Q9:W9)</f>
        <v>11.25</v>
      </c>
      <c r="F9" s="324">
        <f>SUMIF(PP!$1:$1,$Z9,PP!$86:$86)+SUMIF(PC!$1:$1,$Z9,PC!$87:$87)</f>
        <v>0</v>
      </c>
      <c r="G9" s="325">
        <f>SUMIF(Driver!$1:$1,$Z9,Driver!$18:$18)</f>
        <v>0</v>
      </c>
      <c r="H9" s="326">
        <f>SUMIF(PP!$1:$1,$Z9,PP!$84:$84)</f>
        <v>15.75</v>
      </c>
      <c r="I9" s="327">
        <f>SUMIF(PC!$1:$1,$Z9,PC!$85:$85)</f>
        <v>0</v>
      </c>
      <c r="J9" s="325">
        <f>SUMIF(FH!$1:$1,$Z9,FH!$99:$99)</f>
        <v>36.75</v>
      </c>
      <c r="K9" s="328">
        <f>SUMIF('T22'!$1:$1,$Z9,'T22'!$99:$99)</f>
        <v>4</v>
      </c>
      <c r="L9" s="325">
        <f>SUMIF(RF!$1:$1,$Z9,RF!$18:$18)</f>
        <v>0</v>
      </c>
      <c r="M9" s="325">
        <f>SUMIF(SC!$1:$1,$Z9,IF(DAY(PayDay1)=1,SC!$17:$17,SC!$35:$35))</f>
        <v>0</v>
      </c>
      <c r="N9" s="325">
        <f>SUMIF('RC'!$1:$1,$Z9,'RC'!$18:$18)</f>
        <v>0</v>
      </c>
      <c r="O9" s="325">
        <f>SUMIF(HoO!$1:$1,$Z9,IF(DAY(PayDay1)=1,HoO!$17:$17,HoO!$34:$34))</f>
        <v>0</v>
      </c>
      <c r="P9" s="329">
        <f>SUMIF(TM!$1:$1,$Z9,TM!$18:$18)</f>
        <v>0</v>
      </c>
      <c r="Q9" s="196">
        <f>SUMIF(Driver!$1:$1,$Z9,Driver!$19:$19)</f>
        <v>0</v>
      </c>
      <c r="R9" s="196">
        <f>SUMIF(PP!$1:$1,$Z9,PP!$85:$85)</f>
        <v>0</v>
      </c>
      <c r="S9" s="196">
        <f>SUMIF(PC!$1:$1,$Z9,PC!$86:$86)</f>
        <v>0</v>
      </c>
      <c r="T9" s="196">
        <f>SUMIF(RF!$1:$1,$Z9,RF!$22:$22)</f>
        <v>0</v>
      </c>
      <c r="U9" s="325">
        <f>SUMIF(SC!$1:$1,$Z9,IF(DAY(PayDay1)=1,SC!$18:$18,SC!$36:$36))</f>
        <v>0</v>
      </c>
      <c r="V9" s="330">
        <f>SUMIF(OT!$1:$1,$Z9,OT!$214:$214)</f>
        <v>11.25</v>
      </c>
      <c r="W9" s="556"/>
      <c r="X9" s="331">
        <f>(D9*B9)+E9+F9</f>
        <v>576.25</v>
      </c>
      <c r="Y9" s="635"/>
      <c r="Z9" s="321" t="str">
        <f>IFERROR(LEFT(A9,SEARCH(",",A9)-1)&amp;MID(A9,SEARCH(" ",A9),3)," ")</f>
        <v>Bringgold Ch</v>
      </c>
    </row>
    <row r="10" spans="1:29" x14ac:dyDescent="0.2">
      <c r="A10" s="634" t="s">
        <v>103</v>
      </c>
      <c r="B10" s="569">
        <v>10</v>
      </c>
      <c r="C10" s="569">
        <v>13.5</v>
      </c>
      <c r="D10" s="322">
        <f>SUM(G10:P10)</f>
        <v>21</v>
      </c>
      <c r="E10" s="323">
        <f>SUM(Q10:W10)</f>
        <v>0</v>
      </c>
      <c r="F10" s="324">
        <f>SUMIF(PP!$1:$1,$Z10,PP!$86:$86)+SUMIF(PC!$1:$1,$Z10,PC!$87:$87)</f>
        <v>0</v>
      </c>
      <c r="G10" s="325">
        <f>SUMIF(Driver!$1:$1,$Z10,Driver!$18:$18)</f>
        <v>0</v>
      </c>
      <c r="H10" s="326">
        <f>SUMIF(PP!$1:$1,$Z10,PP!$84:$84)</f>
        <v>4.75</v>
      </c>
      <c r="I10" s="327">
        <f>SUMIF(PC!$1:$1,$Z10,PC!$85:$85)</f>
        <v>0</v>
      </c>
      <c r="J10" s="325">
        <f>SUMIF(FH!$1:$1,$Z10,FH!$99:$99)</f>
        <v>4.2500000000000009</v>
      </c>
      <c r="K10" s="328">
        <f>SUMIF('T22'!$1:$1,$Z10,'T22'!$99:$99)</f>
        <v>3.2499999999999991</v>
      </c>
      <c r="L10" s="325">
        <f>SUMIF(RF!$1:$1,$Z10,RF!$18:$18)</f>
        <v>0</v>
      </c>
      <c r="M10" s="325">
        <f>SUMIF(SC!$1:$1,$Z10,IF(DAY(PayDay1)=1,SC!$17:$17,SC!$35:$35))</f>
        <v>0</v>
      </c>
      <c r="N10" s="325">
        <f>SUMIF('RC'!$1:$1,$Z10,'RC'!$18:$18)</f>
        <v>0</v>
      </c>
      <c r="O10" s="325">
        <f>SUMIF(HoO!$1:$1,$Z10,IF(DAY(PayDay1)=1,HoO!$17:$17,HoO!$34:$34))</f>
        <v>8.75</v>
      </c>
      <c r="P10" s="329">
        <f>SUMIF(TM!$1:$1,$Z10,TM!$18:$18)</f>
        <v>0</v>
      </c>
      <c r="Q10" s="196">
        <f>SUMIF(Driver!$1:$1,$Z10,Driver!$19:$19)</f>
        <v>0</v>
      </c>
      <c r="R10" s="196">
        <f>SUMIF(PP!$1:$1,$Z10,PP!$85:$85)</f>
        <v>0</v>
      </c>
      <c r="S10" s="196">
        <f>SUMIF(PC!$1:$1,$Z10,PC!$86:$86)</f>
        <v>0</v>
      </c>
      <c r="T10" s="196">
        <f>SUMIF(RF!$1:$1,$Z10,RF!$22:$22)</f>
        <v>0</v>
      </c>
      <c r="U10" s="325">
        <f>SUMIF(SC!$1:$1,$Z10,IF(DAY(PayDay1)=1,SC!$18:$18,SC!$36:$36))</f>
        <v>0</v>
      </c>
      <c r="V10" s="330">
        <f>SUMIF(OT!$1:$1,$Z10,OT!$214:$214)</f>
        <v>0</v>
      </c>
      <c r="W10" s="556"/>
      <c r="X10" s="331">
        <f>(D10*B10)+E10+F10</f>
        <v>210</v>
      </c>
      <c r="Y10" s="635"/>
      <c r="Z10" s="321" t="str">
        <f>IFERROR(LEFT(A10,SEARCH(",",A10)-1)&amp;MID(A10,SEARCH(" ",A10),3)," ")</f>
        <v>Cannon Da</v>
      </c>
    </row>
    <row r="11" spans="1:29" s="332" customFormat="1" x14ac:dyDescent="0.2">
      <c r="A11" s="634" t="s">
        <v>171</v>
      </c>
      <c r="B11" s="569">
        <v>10</v>
      </c>
      <c r="C11" s="569">
        <v>13.5</v>
      </c>
      <c r="D11" s="322">
        <f>SUM(G11:P11)</f>
        <v>33.25</v>
      </c>
      <c r="E11" s="323">
        <f>SUM(Q11:W11)</f>
        <v>0</v>
      </c>
      <c r="F11" s="324">
        <f>SUMIF(PP!$1:$1,$Z11,PP!$86:$86)+SUMIF(PC!$1:$1,$Z11,PC!$87:$87)</f>
        <v>0</v>
      </c>
      <c r="G11" s="325">
        <f>SUMIF(Driver!$1:$1,$Z11,Driver!$18:$18)</f>
        <v>0</v>
      </c>
      <c r="H11" s="326">
        <f>SUMIF(PP!$1:$1,$Z11,PP!$84:$84)</f>
        <v>6.5</v>
      </c>
      <c r="I11" s="327">
        <f>SUMIF(PC!$1:$1,$Z11,PC!$85:$85)</f>
        <v>0</v>
      </c>
      <c r="J11" s="325">
        <f>SUMIF(FH!$1:$1,$Z11,FH!$99:$99)</f>
        <v>21.75</v>
      </c>
      <c r="K11" s="328">
        <f>SUMIF('T22'!$1:$1,$Z11,'T22'!$99:$99)</f>
        <v>5.0000000000000009</v>
      </c>
      <c r="L11" s="325">
        <f>SUMIF(RF!$1:$1,$Z11,RF!$18:$18)</f>
        <v>0</v>
      </c>
      <c r="M11" s="325">
        <f>SUMIF(SC!$1:$1,$Z11,IF(DAY(PayDay1)=1,SC!$17:$17,SC!$35:$35))</f>
        <v>0</v>
      </c>
      <c r="N11" s="325">
        <f>SUMIF('RC'!$1:$1,$Z11,'RC'!$18:$18)</f>
        <v>0</v>
      </c>
      <c r="O11" s="325">
        <f>SUMIF(HoO!$1:$1,$Z11,IF(DAY(PayDay1)=1,HoO!$17:$17,HoO!$34:$34))</f>
        <v>0</v>
      </c>
      <c r="P11" s="329">
        <f>SUMIF(TM!$1:$1,$Z11,TM!$18:$18)</f>
        <v>0</v>
      </c>
      <c r="Q11" s="196">
        <f>SUMIF(Driver!$1:$1,$Z11,Driver!$19:$19)</f>
        <v>0</v>
      </c>
      <c r="R11" s="196">
        <f>SUMIF(PP!$1:$1,$Z11,PP!$85:$85)</f>
        <v>0</v>
      </c>
      <c r="S11" s="196">
        <f>SUMIF(PC!$1:$1,$Z11,PC!$86:$86)</f>
        <v>0</v>
      </c>
      <c r="T11" s="196">
        <f>SUMIF(RF!$1:$1,$Z11,RF!$22:$22)</f>
        <v>0</v>
      </c>
      <c r="U11" s="325">
        <f>SUMIF(SC!$1:$1,$Z11,IF(DAY(PayDay1)=1,SC!$18:$18,SC!$36:$36))</f>
        <v>0</v>
      </c>
      <c r="V11" s="330">
        <f>SUMIF(OT!$1:$1,$Z11,OT!$214:$214)</f>
        <v>0</v>
      </c>
      <c r="W11" s="556"/>
      <c r="X11" s="331">
        <f>(D11*B11)+E11+F11</f>
        <v>332.5</v>
      </c>
      <c r="Y11" s="635"/>
      <c r="Z11" s="321" t="str">
        <f>IFERROR(LEFT(A11,SEARCH(",",A11)-1)&amp;MID(A11,SEARCH(" ",A11),3)," ")</f>
        <v>Cardelli Ma</v>
      </c>
      <c r="AC11" s="332" t="s">
        <v>116</v>
      </c>
    </row>
    <row r="12" spans="1:29" s="332" customFormat="1" x14ac:dyDescent="0.2">
      <c r="A12" s="634" t="s">
        <v>135</v>
      </c>
      <c r="B12" s="569">
        <v>10</v>
      </c>
      <c r="C12" s="569">
        <v>13.5</v>
      </c>
      <c r="D12" s="322">
        <f>SUM(G12:P12)</f>
        <v>33.75</v>
      </c>
      <c r="E12" s="323">
        <f>SUM(Q12:W12)</f>
        <v>26.25</v>
      </c>
      <c r="F12" s="324">
        <f>SUMIF(PP!$1:$1,$Z12,PP!$86:$86)+SUMIF(PC!$1:$1,$Z12,PC!$87:$87)</f>
        <v>0</v>
      </c>
      <c r="G12" s="325">
        <f>SUMIF(Driver!$1:$1,$Z12,Driver!$18:$18)</f>
        <v>0</v>
      </c>
      <c r="H12" s="326">
        <f>SUMIF(PP!$1:$1,$Z12,PP!$84:$84)</f>
        <v>27.25</v>
      </c>
      <c r="I12" s="327">
        <f>SUMIF(PC!$1:$1,$Z12,PC!$85:$85)</f>
        <v>0</v>
      </c>
      <c r="J12" s="325">
        <f>SUMIF(FH!$1:$1,$Z12,FH!$99:$99)</f>
        <v>3</v>
      </c>
      <c r="K12" s="328">
        <f>SUMIF('T22'!$1:$1,$Z12,'T22'!$99:$99)</f>
        <v>3.5000000000000009</v>
      </c>
      <c r="L12" s="325">
        <f>SUMIF(RF!$1:$1,$Z12,RF!$18:$18)</f>
        <v>0</v>
      </c>
      <c r="M12" s="325">
        <f>SUMIF(SC!$1:$1,$Z12,IF(DAY(PayDay1)=1,SC!$17:$17,SC!$35:$35))</f>
        <v>0</v>
      </c>
      <c r="N12" s="325">
        <f>SUMIF('RC'!$1:$1,$Z12,'RC'!$18:$18)</f>
        <v>0</v>
      </c>
      <c r="O12" s="325">
        <f>SUMIF(HoO!$1:$1,$Z12,IF(DAY(PayDay1)=1,HoO!$17:$17,HoO!$34:$34))</f>
        <v>0</v>
      </c>
      <c r="P12" s="329">
        <f>SUMIF(TM!$1:$1,$Z12,TM!$18:$18)</f>
        <v>0</v>
      </c>
      <c r="Q12" s="196">
        <f>SUMIF(Driver!$1:$1,$Z12,Driver!$19:$19)</f>
        <v>0</v>
      </c>
      <c r="R12" s="196">
        <f>SUMIF(PP!$1:$1,$Z12,PP!$85:$85)</f>
        <v>0</v>
      </c>
      <c r="S12" s="196">
        <f>SUMIF(PC!$1:$1,$Z12,PC!$86:$86)</f>
        <v>0</v>
      </c>
      <c r="T12" s="196">
        <f>SUMIF(RF!$1:$1,$Z12,RF!$22:$22)</f>
        <v>0</v>
      </c>
      <c r="U12" s="325">
        <f>SUMIF(SC!$1:$1,$Z12,IF(DAY(PayDay1)=1,SC!$18:$18,SC!$36:$36))</f>
        <v>0</v>
      </c>
      <c r="V12" s="330">
        <f>SUMIF(OT!$1:$1,$Z12,OT!$214:$214)</f>
        <v>21.25</v>
      </c>
      <c r="W12" s="556">
        <v>5</v>
      </c>
      <c r="X12" s="331">
        <f>(D12*B12)+E12+F12</f>
        <v>363.75</v>
      </c>
      <c r="Y12" s="635"/>
      <c r="Z12" s="321" t="str">
        <f>IFERROR(LEFT(A12,SEARCH(",",A12)-1)&amp;MID(A12,SEARCH(" ",A12),3)," ")</f>
        <v>Carmenita Ja</v>
      </c>
    </row>
    <row r="13" spans="1:29" s="332" customFormat="1" x14ac:dyDescent="0.2">
      <c r="A13" s="634" t="s">
        <v>204</v>
      </c>
      <c r="B13" s="569">
        <v>10</v>
      </c>
      <c r="C13" s="569">
        <v>13.5</v>
      </c>
      <c r="D13" s="322">
        <f>SUM(G13:P13)</f>
        <v>12.25</v>
      </c>
      <c r="E13" s="323">
        <f>SUM(Q13:W13)</f>
        <v>0</v>
      </c>
      <c r="F13" s="324">
        <f>SUMIF(PP!$1:$1,$Z13,PP!$86:$86)+SUMIF(PC!$1:$1,$Z13,PC!$87:$87)</f>
        <v>0</v>
      </c>
      <c r="G13" s="325">
        <f>SUMIF(Driver!$1:$1,$Z13,Driver!$18:$18)</f>
        <v>0</v>
      </c>
      <c r="H13" s="326">
        <f>SUMIF(PP!$1:$1,$Z13,PP!$84:$84)</f>
        <v>11</v>
      </c>
      <c r="I13" s="327">
        <f>SUMIF(PC!$1:$1,$Z13,PC!$85:$85)</f>
        <v>0</v>
      </c>
      <c r="J13" s="325">
        <f>SUMIF(FH!$1:$1,$Z13,FH!$99:$99)</f>
        <v>0</v>
      </c>
      <c r="K13" s="328">
        <f>SUMIF('T22'!$1:$1,$Z13,'T22'!$99:$99)</f>
        <v>0</v>
      </c>
      <c r="L13" s="325">
        <f>SUMIF(RF!$1:$1,$Z13,RF!$18:$18)</f>
        <v>0</v>
      </c>
      <c r="M13" s="325">
        <f>SUMIF(SC!$1:$1,$Z13,IF(DAY(PayDay1)=1,SC!$17:$17,SC!$35:$35))</f>
        <v>0</v>
      </c>
      <c r="N13" s="325">
        <f>SUMIF('RC'!$1:$1,$Z13,'RC'!$18:$18)</f>
        <v>0</v>
      </c>
      <c r="O13" s="325">
        <f>SUMIF(HoO!$1:$1,$Z13,IF(DAY(PayDay1)=1,HoO!$17:$17,HoO!$34:$34))</f>
        <v>0</v>
      </c>
      <c r="P13" s="329">
        <f>SUMIF(TM!$1:$1,$Z13,TM!$18:$18)</f>
        <v>1.25</v>
      </c>
      <c r="Q13" s="196">
        <f>SUMIF(Driver!$1:$1,$Z13,Driver!$19:$19)</f>
        <v>0</v>
      </c>
      <c r="R13" s="196">
        <f>SUMIF(PP!$1:$1,$Z13,PP!$85:$85)</f>
        <v>0</v>
      </c>
      <c r="S13" s="196">
        <f>SUMIF(PC!$1:$1,$Z13,PC!$86:$86)</f>
        <v>0</v>
      </c>
      <c r="T13" s="196">
        <f>SUMIF(RF!$1:$1,$Z13,RF!$22:$22)</f>
        <v>0</v>
      </c>
      <c r="U13" s="325">
        <f>SUMIF(SC!$1:$1,$Z13,IF(DAY(PayDay1)=1,SC!$18:$18,SC!$36:$36))</f>
        <v>0</v>
      </c>
      <c r="V13" s="330">
        <f>SUMIF(OT!$1:$1,$Z13,OT!$214:$214)</f>
        <v>0</v>
      </c>
      <c r="W13" s="556"/>
      <c r="X13" s="331">
        <f>(D13*B13)+E13+F13</f>
        <v>122.5</v>
      </c>
      <c r="Y13" s="635"/>
      <c r="Z13" s="321" t="str">
        <f>IFERROR(LEFT(A13,SEARCH(",",A13)-1)&amp;MID(A13,SEARCH(" ",A13),3)," ")</f>
        <v>Ellescas Ad</v>
      </c>
    </row>
    <row r="14" spans="1:29" s="332" customFormat="1" x14ac:dyDescent="0.2">
      <c r="A14" s="634" t="s">
        <v>234</v>
      </c>
      <c r="B14" s="569">
        <v>10</v>
      </c>
      <c r="C14" s="569">
        <v>13.5</v>
      </c>
      <c r="D14" s="322">
        <f>SUM(G14:P14)</f>
        <v>20.420000000000002</v>
      </c>
      <c r="E14" s="323">
        <f>SUM(Q14:W14)</f>
        <v>0</v>
      </c>
      <c r="F14" s="324">
        <f>SUMIF(PP!$1:$1,$Z14,PP!$86:$86)+SUMIF(PC!$1:$1,$Z14,PC!$87:$87)</f>
        <v>0</v>
      </c>
      <c r="G14" s="325">
        <f>SUMIF(Driver!$1:$1,$Z14,Driver!$18:$18)</f>
        <v>0</v>
      </c>
      <c r="H14" s="326">
        <f>SUMIF(PP!$1:$1,$Z14,PP!$84:$84)</f>
        <v>13.92</v>
      </c>
      <c r="I14" s="327">
        <f>SUMIF(PC!$1:$1,$Z14,PC!$85:$85)</f>
        <v>0</v>
      </c>
      <c r="J14" s="325">
        <f>SUMIF(FH!$1:$1,$Z14,FH!$99:$99)</f>
        <v>0</v>
      </c>
      <c r="K14" s="328">
        <f>SUMIF('T22'!$1:$1,$Z14,'T22'!$99:$99)</f>
        <v>5.25</v>
      </c>
      <c r="L14" s="325">
        <f>SUMIF(RF!$1:$1,$Z14,RF!$18:$18)</f>
        <v>0</v>
      </c>
      <c r="M14" s="325">
        <f>SUMIF(SC!$1:$1,$Z14,IF(DAY(PayDay1)=1,SC!$17:$17,SC!$35:$35))</f>
        <v>0</v>
      </c>
      <c r="N14" s="325">
        <f>SUMIF('RC'!$1:$1,$Z14,'RC'!$18:$18)</f>
        <v>0</v>
      </c>
      <c r="O14" s="325">
        <f>SUMIF(HoO!$1:$1,$Z14,IF(DAY(PayDay1)=1,HoO!$17:$17,HoO!$34:$34))</f>
        <v>0</v>
      </c>
      <c r="P14" s="329">
        <f>SUMIF(TM!$1:$1,$Z14,TM!$18:$18)</f>
        <v>1.25</v>
      </c>
      <c r="Q14" s="196">
        <f>SUMIF(Driver!$1:$1,$Z14,Driver!$19:$19)</f>
        <v>0</v>
      </c>
      <c r="R14" s="196">
        <f>SUMIF(PP!$1:$1,$Z14,PP!$85:$85)</f>
        <v>0</v>
      </c>
      <c r="S14" s="196">
        <f>SUMIF(PC!$1:$1,$Z14,PC!$86:$86)</f>
        <v>0</v>
      </c>
      <c r="T14" s="196">
        <f>SUMIF(RF!$1:$1,$Z14,RF!$22:$22)</f>
        <v>0</v>
      </c>
      <c r="U14" s="325">
        <f>SUMIF(SC!$1:$1,$Z14,IF(DAY(PayDay1)=1,SC!$18:$18,SC!$36:$36))</f>
        <v>0</v>
      </c>
      <c r="V14" s="330">
        <f>SUMIF(OT!$1:$1,$Z14,OT!$214:$214)</f>
        <v>0</v>
      </c>
      <c r="W14" s="556"/>
      <c r="X14" s="331">
        <f>(D14*B14)+E14+F14</f>
        <v>204.20000000000002</v>
      </c>
      <c r="Y14" s="635"/>
      <c r="Z14" s="321" t="str">
        <f>IFERROR(LEFT(A14,SEARCH(",",A14)-1)&amp;MID(A14,SEARCH(" ",A14),3)," ")</f>
        <v>Esquivel Je</v>
      </c>
    </row>
    <row r="15" spans="1:29" s="332" customFormat="1" x14ac:dyDescent="0.2">
      <c r="A15" s="634" t="s">
        <v>101</v>
      </c>
      <c r="B15" s="569">
        <v>10</v>
      </c>
      <c r="C15" s="569">
        <v>13.5</v>
      </c>
      <c r="D15" s="322">
        <f>SUM(G15:P15)</f>
        <v>72.710000000000008</v>
      </c>
      <c r="E15" s="323">
        <f>SUM(Q15:W15)</f>
        <v>22.300000000000004</v>
      </c>
      <c r="F15" s="324">
        <f>SUMIF(PP!$1:$1,$Z15,PP!$86:$86)+SUMIF(PC!$1:$1,$Z15,PC!$87:$87)</f>
        <v>0</v>
      </c>
      <c r="G15" s="325">
        <f>SUMIF(Driver!$1:$1,$Z15,Driver!$18:$18)</f>
        <v>0</v>
      </c>
      <c r="H15" s="326">
        <f>SUMIF(PP!$1:$1,$Z15,PP!$84:$84)</f>
        <v>0</v>
      </c>
      <c r="I15" s="327">
        <f>SUMIF(PC!$1:$1,$Z15,PC!$85:$85)</f>
        <v>0</v>
      </c>
      <c r="J15" s="325">
        <f>SUMIF(FH!$1:$1,$Z15,FH!$99:$99)</f>
        <v>4.7500000000000018</v>
      </c>
      <c r="K15" s="328">
        <f>SUMIF('T22'!$1:$1,$Z15,'T22'!$99:$99)</f>
        <v>0</v>
      </c>
      <c r="L15" s="325">
        <f>SUMIF(RF!$1:$1,$Z15,RF!$18:$18)</f>
        <v>0</v>
      </c>
      <c r="M15" s="325">
        <f>SUMIF(SC!$1:$1,$Z15,IF(DAY(PayDay1)=1,SC!$17:$17,SC!$35:$35))</f>
        <v>0</v>
      </c>
      <c r="N15" s="325">
        <f>SUMIF('RC'!$1:$1,$Z15,'RC'!$18:$18)</f>
        <v>67.960000000000008</v>
      </c>
      <c r="O15" s="325">
        <f>SUMIF(HoO!$1:$1,$Z15,IF(DAY(PayDay1)=1,HoO!$17:$17,HoO!$34:$34))</f>
        <v>0</v>
      </c>
      <c r="P15" s="329">
        <f>SUMIF(TM!$1:$1,$Z15,TM!$18:$18)</f>
        <v>0</v>
      </c>
      <c r="Q15" s="196">
        <f>SUMIF(Driver!$1:$1,$Z15,Driver!$19:$19)</f>
        <v>0</v>
      </c>
      <c r="R15" s="196">
        <f>SUMIF(PP!$1:$1,$Z15,PP!$85:$85)</f>
        <v>0</v>
      </c>
      <c r="S15" s="196">
        <f>SUMIF(PC!$1:$1,$Z15,PC!$86:$86)</f>
        <v>0</v>
      </c>
      <c r="T15" s="196">
        <f>SUMIF(RF!$1:$1,$Z15,RF!$22:$22)</f>
        <v>0</v>
      </c>
      <c r="U15" s="325">
        <f>SUMIF(SC!$1:$1,$Z15,IF(DAY(PayDay1)=1,SC!$18:$18,SC!$36:$36))</f>
        <v>0</v>
      </c>
      <c r="V15" s="330">
        <f>SUMIF(OT!$1:$1,$Z15,OT!$214:$214)</f>
        <v>22.300000000000004</v>
      </c>
      <c r="W15" s="556"/>
      <c r="X15" s="331">
        <f>(D15*B15)+E15+F15</f>
        <v>749.40000000000009</v>
      </c>
      <c r="Y15" s="635"/>
      <c r="Z15" s="321" t="str">
        <f>IFERROR(LEFT(A15,SEARCH(",",A15)-1)&amp;MID(A15,SEARCH(" ",A15),3)," ")</f>
        <v>Flores Os</v>
      </c>
    </row>
    <row r="16" spans="1:29" s="332" customFormat="1" x14ac:dyDescent="0.2">
      <c r="A16" s="634" t="s">
        <v>141</v>
      </c>
      <c r="B16" s="569">
        <v>10</v>
      </c>
      <c r="C16" s="569">
        <v>13.5</v>
      </c>
      <c r="D16" s="322">
        <f>SUM(G16:P16)</f>
        <v>9.5</v>
      </c>
      <c r="E16" s="323">
        <f>SUM(Q16:W16)</f>
        <v>0</v>
      </c>
      <c r="F16" s="324">
        <f>SUMIF(PP!$1:$1,$Z16,PP!$86:$86)+SUMIF(PC!$1:$1,$Z16,PC!$87:$87)</f>
        <v>0</v>
      </c>
      <c r="G16" s="325">
        <f>SUMIF(Driver!$1:$1,$Z16,Driver!$18:$18)</f>
        <v>0</v>
      </c>
      <c r="H16" s="326">
        <f>SUMIF(PP!$1:$1,$Z16,PP!$84:$84)</f>
        <v>0</v>
      </c>
      <c r="I16" s="327">
        <f>SUMIF(PC!$1:$1,$Z16,PC!$85:$85)</f>
        <v>0</v>
      </c>
      <c r="J16" s="325">
        <f>SUMIF(FH!$1:$1,$Z16,FH!$99:$99)</f>
        <v>0</v>
      </c>
      <c r="K16" s="328">
        <f>SUMIF('T22'!$1:$1,$Z16,'T22'!$99:$99)</f>
        <v>0</v>
      </c>
      <c r="L16" s="325">
        <f>SUMIF(RF!$1:$1,$Z16,RF!$18:$18)</f>
        <v>9.5</v>
      </c>
      <c r="M16" s="325">
        <f>SUMIF(SC!$1:$1,$Z16,IF(DAY(PayDay1)=1,SC!$17:$17,SC!$35:$35))</f>
        <v>0</v>
      </c>
      <c r="N16" s="325">
        <f>SUMIF('RC'!$1:$1,$Z16,'RC'!$18:$18)</f>
        <v>0</v>
      </c>
      <c r="O16" s="325">
        <f>SUMIF(HoO!$1:$1,$Z16,IF(DAY(PayDay1)=1,HoO!$17:$17,HoO!$34:$34))</f>
        <v>0</v>
      </c>
      <c r="P16" s="329">
        <f>SUMIF(TM!$1:$1,$Z16,TM!$18:$18)</f>
        <v>0</v>
      </c>
      <c r="Q16" s="196">
        <f>SUMIF(Driver!$1:$1,$Z16,Driver!$19:$19)</f>
        <v>0</v>
      </c>
      <c r="R16" s="196">
        <f>SUMIF(PP!$1:$1,$Z16,PP!$85:$85)</f>
        <v>0</v>
      </c>
      <c r="S16" s="196">
        <f>SUMIF(PC!$1:$1,$Z16,PC!$86:$86)</f>
        <v>0</v>
      </c>
      <c r="T16" s="196">
        <f>SUMIF(RF!$1:$1,$Z16,RF!$22:$22)</f>
        <v>0</v>
      </c>
      <c r="U16" s="325">
        <f>SUMIF(SC!$1:$1,$Z16,IF(DAY(PayDay1)=1,SC!$18:$18,SC!$36:$36))</f>
        <v>0</v>
      </c>
      <c r="V16" s="330">
        <f>SUMIF(OT!$1:$1,$Z16,OT!$214:$214)</f>
        <v>0</v>
      </c>
      <c r="W16" s="556"/>
      <c r="X16" s="331">
        <f>(D16*B16)+E16+F16</f>
        <v>95</v>
      </c>
      <c r="Y16" s="635"/>
      <c r="Z16" s="321" t="str">
        <f>IFERROR(LEFT(A16,SEARCH(",",A16)-1)&amp;MID(A16,SEARCH(" ",A16),3)," ")</f>
        <v>Grecin An</v>
      </c>
    </row>
    <row r="17" spans="1:26" s="332" customFormat="1" x14ac:dyDescent="0.2">
      <c r="A17" s="634" t="s">
        <v>203</v>
      </c>
      <c r="B17" s="569">
        <v>10</v>
      </c>
      <c r="C17" s="569">
        <v>13.5</v>
      </c>
      <c r="D17" s="322">
        <f>SUM(G17:P17)</f>
        <v>22.5</v>
      </c>
      <c r="E17" s="323">
        <f>SUM(Q17:W17)</f>
        <v>5</v>
      </c>
      <c r="F17" s="324">
        <f>SUMIF(PP!$1:$1,$Z17,PP!$86:$86)+SUMIF(PC!$1:$1,$Z17,PC!$87:$87)</f>
        <v>0</v>
      </c>
      <c r="G17" s="325">
        <f>SUMIF(Driver!$1:$1,$Z17,Driver!$18:$18)</f>
        <v>0</v>
      </c>
      <c r="H17" s="326">
        <f>SUMIF(PP!$1:$1,$Z17,PP!$84:$84)</f>
        <v>0</v>
      </c>
      <c r="I17" s="327">
        <f>SUMIF(PC!$1:$1,$Z17,PC!$85:$85)</f>
        <v>0</v>
      </c>
      <c r="J17" s="325">
        <f>SUMIF(FH!$1:$1,$Z17,FH!$99:$99)</f>
        <v>0</v>
      </c>
      <c r="K17" s="328">
        <f>SUMIF('T22'!$1:$1,$Z17,'T22'!$99:$99)</f>
        <v>8.75</v>
      </c>
      <c r="L17" s="325">
        <f>SUMIF(RF!$1:$1,$Z17,RF!$18:$18)</f>
        <v>0</v>
      </c>
      <c r="M17" s="325">
        <f>SUMIF(SC!$1:$1,$Z17,IF(DAY(PayDay1)=1,SC!$17:$17,SC!$35:$35))</f>
        <v>0</v>
      </c>
      <c r="N17" s="325">
        <f>SUMIF('RC'!$1:$1,$Z17,'RC'!$18:$18)</f>
        <v>13.75</v>
      </c>
      <c r="O17" s="325">
        <f>SUMIF(HoO!$1:$1,$Z17,IF(DAY(PayDay1)=1,HoO!$17:$17,HoO!$34:$34))</f>
        <v>0</v>
      </c>
      <c r="P17" s="329">
        <f>SUMIF(TM!$1:$1,$Z17,TM!$18:$18)</f>
        <v>0</v>
      </c>
      <c r="Q17" s="196">
        <f>SUMIF(Driver!$1:$1,$Z17,Driver!$19:$19)</f>
        <v>0</v>
      </c>
      <c r="R17" s="196">
        <f>SUMIF(PP!$1:$1,$Z17,PP!$85:$85)</f>
        <v>0</v>
      </c>
      <c r="S17" s="196">
        <f>SUMIF(PC!$1:$1,$Z17,PC!$86:$86)</f>
        <v>0</v>
      </c>
      <c r="T17" s="196">
        <f>SUMIF(RF!$1:$1,$Z17,RF!$22:$22)</f>
        <v>0</v>
      </c>
      <c r="U17" s="325">
        <f>SUMIF(SC!$1:$1,$Z17,IF(DAY(PayDay1)=1,SC!$18:$18,SC!$36:$36))</f>
        <v>0</v>
      </c>
      <c r="V17" s="330">
        <f>SUMIF(OT!$1:$1,$Z17,OT!$214:$214)</f>
        <v>5</v>
      </c>
      <c r="W17" s="556"/>
      <c r="X17" s="331">
        <f>(D17*B17)+E17+F17</f>
        <v>230</v>
      </c>
      <c r="Y17" s="635"/>
      <c r="Z17" s="321" t="str">
        <f>IFERROR(LEFT(A17,SEARCH(",",A17)-1)&amp;MID(A17,SEARCH(" ",A17),3)," ")</f>
        <v>Heflin Jo</v>
      </c>
    </row>
    <row r="18" spans="1:26" s="332" customFormat="1" x14ac:dyDescent="0.2">
      <c r="A18" s="634" t="s">
        <v>127</v>
      </c>
      <c r="B18" s="569">
        <v>10</v>
      </c>
      <c r="C18" s="569">
        <v>13.5</v>
      </c>
      <c r="D18" s="322">
        <f>SUM(G18:P18)</f>
        <v>46.75</v>
      </c>
      <c r="E18" s="323">
        <f>SUM(Q18:W18)</f>
        <v>0</v>
      </c>
      <c r="F18" s="324">
        <f>SUMIF(PP!$1:$1,$Z18,PP!$86:$86)+SUMIF(PC!$1:$1,$Z18,PC!$87:$87)</f>
        <v>0</v>
      </c>
      <c r="G18" s="325">
        <f>SUMIF(Driver!$1:$1,$Z18,Driver!$18:$18)</f>
        <v>0</v>
      </c>
      <c r="H18" s="326">
        <f>SUMIF(PP!$1:$1,$Z18,PP!$84:$84)</f>
        <v>0</v>
      </c>
      <c r="I18" s="327">
        <f>SUMIF(PC!$1:$1,$Z18,PC!$85:$85)</f>
        <v>0</v>
      </c>
      <c r="J18" s="325">
        <f>SUMIF(FH!$1:$1,$Z18,FH!$99:$99)</f>
        <v>14</v>
      </c>
      <c r="K18" s="328">
        <f>SUMIF('T22'!$1:$1,$Z18,'T22'!$99:$99)</f>
        <v>10.5</v>
      </c>
      <c r="L18" s="325">
        <f>SUMIF(RF!$1:$1,$Z18,RF!$18:$18)</f>
        <v>4.5</v>
      </c>
      <c r="M18" s="325">
        <f>SUMIF(SC!$1:$1,$Z18,IF(DAY(PayDay1)=1,SC!$17:$17,SC!$35:$35))</f>
        <v>0</v>
      </c>
      <c r="N18" s="325">
        <f>SUMIF('RC'!$1:$1,$Z18,'RC'!$18:$18)</f>
        <v>0</v>
      </c>
      <c r="O18" s="325">
        <f>SUMIF(HoO!$1:$1,$Z18,IF(DAY(PayDay1)=1,HoO!$17:$17,HoO!$34:$34))</f>
        <v>11</v>
      </c>
      <c r="P18" s="329">
        <f>SUMIF(TM!$1:$1,$Z18,TM!$18:$18)</f>
        <v>6.75</v>
      </c>
      <c r="Q18" s="196">
        <f>SUMIF(Driver!$1:$1,$Z18,Driver!$19:$19)</f>
        <v>0</v>
      </c>
      <c r="R18" s="196">
        <f>SUMIF(PP!$1:$1,$Z18,PP!$85:$85)</f>
        <v>0</v>
      </c>
      <c r="S18" s="196">
        <f>SUMIF(PC!$1:$1,$Z18,PC!$86:$86)</f>
        <v>0</v>
      </c>
      <c r="T18" s="196">
        <f>SUMIF(RF!$1:$1,$Z18,RF!$22:$22)</f>
        <v>0</v>
      </c>
      <c r="U18" s="325">
        <f>SUMIF(SC!$1:$1,$Z18,IF(DAY(PayDay1)=1,SC!$18:$18,SC!$36:$36))</f>
        <v>0</v>
      </c>
      <c r="V18" s="330">
        <f>SUMIF(OT!$1:$1,$Z18,OT!$214:$214)</f>
        <v>0</v>
      </c>
      <c r="W18" s="556"/>
      <c r="X18" s="331">
        <f>(D18*B18)+E18+F18</f>
        <v>467.5</v>
      </c>
      <c r="Y18" s="635"/>
      <c r="Z18" s="321" t="str">
        <f>IFERROR(LEFT(A18,SEARCH(",",A18)-1)&amp;MID(A18,SEARCH(" ",A18),3)," ")</f>
        <v>Kane Ro</v>
      </c>
    </row>
    <row r="19" spans="1:26" s="332" customFormat="1" x14ac:dyDescent="0.2">
      <c r="A19" s="634" t="s">
        <v>199</v>
      </c>
      <c r="B19" s="569">
        <v>10</v>
      </c>
      <c r="C19" s="569">
        <v>13.5</v>
      </c>
      <c r="D19" s="322">
        <f>SUM(G19:P19)</f>
        <v>28.250000000000004</v>
      </c>
      <c r="E19" s="323">
        <f>SUM(Q19:W19)</f>
        <v>0</v>
      </c>
      <c r="F19" s="324">
        <f>SUMIF(PP!$1:$1,$Z19,PP!$86:$86)+SUMIF(PC!$1:$1,$Z19,PC!$87:$87)</f>
        <v>0</v>
      </c>
      <c r="G19" s="325">
        <f>SUMIF(Driver!$1:$1,$Z19,Driver!$18:$18)</f>
        <v>0</v>
      </c>
      <c r="H19" s="326">
        <f>SUMIF(PP!$1:$1,$Z19,PP!$84:$84)</f>
        <v>12</v>
      </c>
      <c r="I19" s="327">
        <f>SUMIF(PC!$1:$1,$Z19,PC!$85:$85)</f>
        <v>0</v>
      </c>
      <c r="J19" s="325">
        <f>SUMIF(FH!$1:$1,$Z19,FH!$99:$99)</f>
        <v>6.7500000000000027</v>
      </c>
      <c r="K19" s="328">
        <f>SUMIF('T22'!$1:$1,$Z19,'T22'!$99:$99)</f>
        <v>9.5</v>
      </c>
      <c r="L19" s="325">
        <f>SUMIF(RF!$1:$1,$Z19,RF!$18:$18)</f>
        <v>0</v>
      </c>
      <c r="M19" s="325">
        <f>SUMIF(SC!$1:$1,$Z19,IF(DAY(PayDay1)=1,SC!$17:$17,SC!$35:$35))</f>
        <v>0</v>
      </c>
      <c r="N19" s="325">
        <f>SUMIF('RC'!$1:$1,$Z19,'RC'!$18:$18)</f>
        <v>0</v>
      </c>
      <c r="O19" s="325">
        <f>SUMIF(HoO!$1:$1,$Z19,IF(DAY(PayDay1)=1,HoO!$17:$17,HoO!$34:$34))</f>
        <v>0</v>
      </c>
      <c r="P19" s="329">
        <f>SUMIF(TM!$1:$1,$Z19,TM!$18:$18)</f>
        <v>0</v>
      </c>
      <c r="Q19" s="196">
        <f>SUMIF(Driver!$1:$1,$Z19,Driver!$19:$19)</f>
        <v>0</v>
      </c>
      <c r="R19" s="196">
        <f>SUMIF(PP!$1:$1,$Z19,PP!$85:$85)</f>
        <v>0</v>
      </c>
      <c r="S19" s="196">
        <f>SUMIF(PC!$1:$1,$Z19,PC!$86:$86)</f>
        <v>0</v>
      </c>
      <c r="T19" s="196">
        <f>SUMIF(RF!$1:$1,$Z19,RF!$22:$22)</f>
        <v>0</v>
      </c>
      <c r="U19" s="325">
        <f>SUMIF(SC!$1:$1,$Z19,IF(DAY(PayDay1)=1,SC!$18:$18,SC!$36:$36))</f>
        <v>0</v>
      </c>
      <c r="V19" s="330">
        <f>SUMIF(OT!$1:$1,$Z19,OT!$214:$214)</f>
        <v>0</v>
      </c>
      <c r="W19" s="556"/>
      <c r="X19" s="331">
        <f>(D19*B19)+E19+F19</f>
        <v>282.50000000000006</v>
      </c>
      <c r="Y19" s="635"/>
      <c r="Z19" s="321" t="str">
        <f>IFERROR(LEFT(A19,SEARCH(",",A19)-1)&amp;MID(A19,SEARCH(" ",A19),3)," ")</f>
        <v>Klein Mi</v>
      </c>
    </row>
    <row r="20" spans="1:26" s="332" customFormat="1" x14ac:dyDescent="0.2">
      <c r="A20" s="634" t="s">
        <v>143</v>
      </c>
      <c r="B20" s="569">
        <v>10</v>
      </c>
      <c r="C20" s="569">
        <v>13.5</v>
      </c>
      <c r="D20" s="322">
        <f>SUM(G20:P20)</f>
        <v>27.75</v>
      </c>
      <c r="E20" s="323">
        <f>SUM(Q20:W20)</f>
        <v>0</v>
      </c>
      <c r="F20" s="324">
        <f>SUMIF(PP!$1:$1,$Z20,PP!$86:$86)+SUMIF(PC!$1:$1,$Z20,PC!$87:$87)</f>
        <v>0</v>
      </c>
      <c r="G20" s="325">
        <f>SUMIF(Driver!$1:$1,$Z20,Driver!$18:$18)</f>
        <v>0</v>
      </c>
      <c r="H20" s="326">
        <f>SUMIF(PP!$1:$1,$Z20,PP!$84:$84)</f>
        <v>13.25</v>
      </c>
      <c r="I20" s="327">
        <f>SUMIF(PC!$1:$1,$Z20,PC!$85:$85)</f>
        <v>0</v>
      </c>
      <c r="J20" s="325">
        <f>SUMIF(FH!$1:$1,$Z20,FH!$99:$99)</f>
        <v>5.0000000000000009</v>
      </c>
      <c r="K20" s="328">
        <f>SUMIF('T22'!$1:$1,$Z20,'T22'!$99:$99)</f>
        <v>9.5</v>
      </c>
      <c r="L20" s="325">
        <f>SUMIF(RF!$1:$1,$Z20,RF!$18:$18)</f>
        <v>0</v>
      </c>
      <c r="M20" s="325">
        <f>SUMIF(SC!$1:$1,$Z20,IF(DAY(PayDay1)=1,SC!$17:$17,SC!$35:$35))</f>
        <v>0</v>
      </c>
      <c r="N20" s="325">
        <f>SUMIF('RC'!$1:$1,$Z20,'RC'!$18:$18)</f>
        <v>0</v>
      </c>
      <c r="O20" s="325">
        <f>SUMIF(HoO!$1:$1,$Z20,IF(DAY(PayDay1)=1,HoO!$17:$17,HoO!$34:$34))</f>
        <v>0</v>
      </c>
      <c r="P20" s="329">
        <f>SUMIF(TM!$1:$1,$Z20,TM!$18:$18)</f>
        <v>0</v>
      </c>
      <c r="Q20" s="196">
        <f>SUMIF(Driver!$1:$1,$Z20,Driver!$19:$19)</f>
        <v>0</v>
      </c>
      <c r="R20" s="196">
        <f>SUMIF(PP!$1:$1,$Z20,PP!$85:$85)</f>
        <v>0</v>
      </c>
      <c r="S20" s="196">
        <f>SUMIF(PC!$1:$1,$Z20,PC!$86:$86)</f>
        <v>0</v>
      </c>
      <c r="T20" s="196">
        <f>SUMIF(RF!$1:$1,$Z20,RF!$22:$22)</f>
        <v>0</v>
      </c>
      <c r="U20" s="325">
        <f>SUMIF(SC!$1:$1,$Z20,IF(DAY(PayDay1)=1,SC!$18:$18,SC!$36:$36))</f>
        <v>0</v>
      </c>
      <c r="V20" s="330">
        <f>SUMIF(OT!$1:$1,$Z20,OT!$214:$214)</f>
        <v>0</v>
      </c>
      <c r="W20" s="556"/>
      <c r="X20" s="331">
        <f>(D20*B20)+E20+F20</f>
        <v>277.5</v>
      </c>
      <c r="Y20" s="635"/>
      <c r="Z20" s="321" t="str">
        <f>IFERROR(LEFT(A20,SEARCH(",",A20)-1)&amp;MID(A20,SEARCH(" ",A20),3)," ")</f>
        <v>Knight Al</v>
      </c>
    </row>
    <row r="21" spans="1:26" s="332" customFormat="1" x14ac:dyDescent="0.2">
      <c r="A21" s="634" t="s">
        <v>229</v>
      </c>
      <c r="B21" s="569">
        <v>10</v>
      </c>
      <c r="C21" s="569">
        <v>13.5</v>
      </c>
      <c r="D21" s="322">
        <f>SUM(G21:P21)</f>
        <v>25.000000000000004</v>
      </c>
      <c r="E21" s="323">
        <f>SUM(Q21:W21)</f>
        <v>0</v>
      </c>
      <c r="F21" s="324">
        <f>SUMIF(PP!$1:$1,$Z21,PP!$86:$86)+SUMIF(PC!$1:$1,$Z21,PC!$87:$87)</f>
        <v>0</v>
      </c>
      <c r="G21" s="325">
        <f>SUMIF(Driver!$1:$1,$Z21,Driver!$18:$18)</f>
        <v>0</v>
      </c>
      <c r="H21" s="326">
        <f>SUMIF(PP!$1:$1,$Z21,PP!$84:$84)</f>
        <v>3.25</v>
      </c>
      <c r="I21" s="327">
        <f>SUMIF(PC!$1:$1,$Z21,PC!$85:$85)</f>
        <v>0</v>
      </c>
      <c r="J21" s="325">
        <f>SUMIF(FH!$1:$1,$Z21,FH!$99:$99)</f>
        <v>14.750000000000004</v>
      </c>
      <c r="K21" s="328">
        <f>SUMIF('T22'!$1:$1,$Z21,'T22'!$99:$99)</f>
        <v>6.9999999999999991</v>
      </c>
      <c r="L21" s="325">
        <f>SUMIF(RF!$1:$1,$Z21,RF!$18:$18)</f>
        <v>0</v>
      </c>
      <c r="M21" s="325">
        <f>SUMIF(SC!$1:$1,$Z21,IF(DAY(PayDay1)=1,SC!$17:$17,SC!$35:$35))</f>
        <v>0</v>
      </c>
      <c r="N21" s="325">
        <f>SUMIF('RC'!$1:$1,$Z21,'RC'!$18:$18)</f>
        <v>0</v>
      </c>
      <c r="O21" s="325">
        <f>SUMIF(HoO!$1:$1,$Z21,IF(DAY(PayDay1)=1,HoO!$17:$17,HoO!$34:$34))</f>
        <v>0</v>
      </c>
      <c r="P21" s="329">
        <f>SUMIF(TM!$1:$1,$Z21,TM!$18:$18)</f>
        <v>0</v>
      </c>
      <c r="Q21" s="196">
        <f>SUMIF(Driver!$1:$1,$Z21,Driver!$19:$19)</f>
        <v>0</v>
      </c>
      <c r="R21" s="196">
        <f>SUMIF(PP!$1:$1,$Z21,PP!$85:$85)</f>
        <v>0</v>
      </c>
      <c r="S21" s="196">
        <f>SUMIF(PC!$1:$1,$Z21,PC!$86:$86)</f>
        <v>0</v>
      </c>
      <c r="T21" s="196">
        <f>SUMIF(RF!$1:$1,$Z21,RF!$22:$22)</f>
        <v>0</v>
      </c>
      <c r="U21" s="325">
        <f>SUMIF(SC!$1:$1,$Z21,IF(DAY(PayDay1)=1,SC!$18:$18,SC!$36:$36))</f>
        <v>0</v>
      </c>
      <c r="V21" s="330">
        <f>SUMIF(OT!$1:$1,$Z21,OT!$214:$214)</f>
        <v>0</v>
      </c>
      <c r="W21" s="556"/>
      <c r="X21" s="331">
        <f>(D21*B21)+E21+F21</f>
        <v>250.00000000000003</v>
      </c>
      <c r="Y21" s="635"/>
      <c r="Z21" s="321" t="str">
        <f>IFERROR(LEFT(A21,SEARCH(",",A21)-1)&amp;MID(A21,SEARCH(" ",A21),3)," ")</f>
        <v>Levesque Qu</v>
      </c>
    </row>
    <row r="22" spans="1:26" s="332" customFormat="1" x14ac:dyDescent="0.2">
      <c r="A22" s="634" t="s">
        <v>236</v>
      </c>
      <c r="B22" s="569">
        <v>10</v>
      </c>
      <c r="C22" s="569">
        <v>13.5</v>
      </c>
      <c r="D22" s="322">
        <f>SUM(G22:P22)</f>
        <v>19.7</v>
      </c>
      <c r="E22" s="323">
        <f>SUM(Q22:W22)</f>
        <v>2.2499999999999964</v>
      </c>
      <c r="F22" s="324">
        <f>SUMIF(PP!$1:$1,$Z22,PP!$86:$86)+SUMIF(PC!$1:$1,$Z22,PC!$87:$87)</f>
        <v>0</v>
      </c>
      <c r="G22" s="325">
        <f>SUMIF(Driver!$1:$1,$Z22,Driver!$18:$18)</f>
        <v>19.7</v>
      </c>
      <c r="H22" s="326">
        <f>SUMIF(PP!$1:$1,$Z22,PP!$84:$84)</f>
        <v>0</v>
      </c>
      <c r="I22" s="327">
        <f>SUMIF(PC!$1:$1,$Z22,PC!$85:$85)</f>
        <v>0</v>
      </c>
      <c r="J22" s="325">
        <f>SUMIF(FH!$1:$1,$Z22,FH!$99:$99)</f>
        <v>0</v>
      </c>
      <c r="K22" s="328">
        <f>SUMIF('T22'!$1:$1,$Z22,'T22'!$99:$99)</f>
        <v>0</v>
      </c>
      <c r="L22" s="325">
        <f>SUMIF(RF!$1:$1,$Z22,RF!$18:$18)</f>
        <v>0</v>
      </c>
      <c r="M22" s="325">
        <f>SUMIF(SC!$1:$1,$Z22,IF(DAY(PayDay1)=1,SC!$17:$17,SC!$35:$35))</f>
        <v>0</v>
      </c>
      <c r="N22" s="325">
        <f>SUMIF('RC'!$1:$1,$Z22,'RC'!$18:$18)</f>
        <v>0</v>
      </c>
      <c r="O22" s="325">
        <f>SUMIF(HoO!$1:$1,$Z22,IF(DAY(PayDay1)=1,HoO!$17:$17,HoO!$34:$34))</f>
        <v>0</v>
      </c>
      <c r="P22" s="329">
        <f>SUMIF(TM!$1:$1,$Z22,TM!$18:$18)</f>
        <v>0</v>
      </c>
      <c r="Q22" s="196">
        <f>SUMIF(Driver!$1:$1,$Z22,Driver!$19:$19)</f>
        <v>0</v>
      </c>
      <c r="R22" s="196">
        <f>SUMIF(PP!$1:$1,$Z22,PP!$85:$85)</f>
        <v>0</v>
      </c>
      <c r="S22" s="196">
        <f>SUMIF(PC!$1:$1,$Z22,PC!$86:$86)</f>
        <v>0</v>
      </c>
      <c r="T22" s="196">
        <f>SUMIF(RF!$1:$1,$Z22,RF!$22:$22)</f>
        <v>0</v>
      </c>
      <c r="U22" s="325">
        <f>SUMIF(SC!$1:$1,$Z22,IF(DAY(PayDay1)=1,SC!$18:$18,SC!$36:$36))</f>
        <v>0</v>
      </c>
      <c r="V22" s="330">
        <f>SUMIF(OT!$1:$1,$Z22,OT!$214:$214)</f>
        <v>2.2499999999999964</v>
      </c>
      <c r="W22" s="556"/>
      <c r="X22" s="331">
        <f>(D22*B22)+E22+F22</f>
        <v>199.25</v>
      </c>
      <c r="Y22" s="635"/>
      <c r="Z22" s="321" t="str">
        <f>IFERROR(LEFT(A22,SEARCH(",",A22)-1)&amp;MID(A22,SEARCH(" ",A22),3)," ")</f>
        <v>Madkins Ty</v>
      </c>
    </row>
    <row r="23" spans="1:26" s="332" customFormat="1" x14ac:dyDescent="0.2">
      <c r="A23" s="634" t="s">
        <v>201</v>
      </c>
      <c r="B23" s="569">
        <v>10</v>
      </c>
      <c r="C23" s="569">
        <v>13.5</v>
      </c>
      <c r="D23" s="322">
        <f>SUM(G23:P23)</f>
        <v>12.5</v>
      </c>
      <c r="E23" s="323">
        <f>SUM(Q23:W23)</f>
        <v>0</v>
      </c>
      <c r="F23" s="324">
        <f>SUMIF(PP!$1:$1,$Z23,PP!$86:$86)+SUMIF(PC!$1:$1,$Z23,PC!$87:$87)</f>
        <v>0</v>
      </c>
      <c r="G23" s="325">
        <f>SUMIF(Driver!$1:$1,$Z23,Driver!$18:$18)</f>
        <v>0</v>
      </c>
      <c r="H23" s="326">
        <f>SUMIF(PP!$1:$1,$Z23,PP!$84:$84)</f>
        <v>7.5</v>
      </c>
      <c r="I23" s="327">
        <f>SUMIF(PC!$1:$1,$Z23,PC!$85:$85)</f>
        <v>0</v>
      </c>
      <c r="J23" s="325">
        <f>SUMIF(FH!$1:$1,$Z23,FH!$99:$99)</f>
        <v>5.0000000000000009</v>
      </c>
      <c r="K23" s="328">
        <f>SUMIF('T22'!$1:$1,$Z23,'T22'!$99:$99)</f>
        <v>0</v>
      </c>
      <c r="L23" s="325">
        <f>SUMIF(RF!$1:$1,$Z23,RF!$18:$18)</f>
        <v>0</v>
      </c>
      <c r="M23" s="325">
        <f>SUMIF(SC!$1:$1,$Z23,IF(DAY(PayDay1)=1,SC!$17:$17,SC!$35:$35))</f>
        <v>0</v>
      </c>
      <c r="N23" s="325">
        <f>SUMIF('RC'!$1:$1,$Z23,'RC'!$18:$18)</f>
        <v>0</v>
      </c>
      <c r="O23" s="325">
        <f>SUMIF(HoO!$1:$1,$Z23,IF(DAY(PayDay1)=1,HoO!$17:$17,HoO!$34:$34))</f>
        <v>0</v>
      </c>
      <c r="P23" s="329">
        <f>SUMIF(TM!$1:$1,$Z23,TM!$18:$18)</f>
        <v>0</v>
      </c>
      <c r="Q23" s="196">
        <f>SUMIF(Driver!$1:$1,$Z23,Driver!$19:$19)</f>
        <v>0</v>
      </c>
      <c r="R23" s="196">
        <f>SUMIF(PP!$1:$1,$Z23,PP!$85:$85)</f>
        <v>0</v>
      </c>
      <c r="S23" s="196">
        <f>SUMIF(PC!$1:$1,$Z23,PC!$86:$86)</f>
        <v>0</v>
      </c>
      <c r="T23" s="196">
        <f>SUMIF(RF!$1:$1,$Z23,RF!$22:$22)</f>
        <v>0</v>
      </c>
      <c r="U23" s="325">
        <f>SUMIF(SC!$1:$1,$Z23,IF(DAY(PayDay1)=1,SC!$18:$18,SC!$36:$36))</f>
        <v>0</v>
      </c>
      <c r="V23" s="330">
        <f>SUMIF(OT!$1:$1,$Z23,OT!$214:$214)</f>
        <v>0</v>
      </c>
      <c r="W23" s="556"/>
      <c r="X23" s="331">
        <f>(D23*B23)+E23+F23</f>
        <v>125</v>
      </c>
      <c r="Y23" s="635"/>
      <c r="Z23" s="321" t="str">
        <f>IFERROR(LEFT(A23,SEARCH(",",A23)-1)&amp;MID(A23,SEARCH(" ",A23),3)," ")</f>
        <v>Martin Ni</v>
      </c>
    </row>
    <row r="24" spans="1:26" s="332" customFormat="1" x14ac:dyDescent="0.2">
      <c r="A24" s="634" t="s">
        <v>139</v>
      </c>
      <c r="B24" s="569">
        <v>10</v>
      </c>
      <c r="C24" s="569">
        <v>13.5</v>
      </c>
      <c r="D24" s="322">
        <f>SUM(G24:P24)</f>
        <v>58.5</v>
      </c>
      <c r="E24" s="323">
        <f>SUM(Q24:W24)</f>
        <v>117.5</v>
      </c>
      <c r="F24" s="324">
        <f>SUMIF(PP!$1:$1,$Z24,PP!$86:$86)+SUMIF(PC!$1:$1,$Z24,PC!$87:$87)</f>
        <v>0</v>
      </c>
      <c r="G24" s="325">
        <f>SUMIF(Driver!$1:$1,$Z24,Driver!$18:$18)</f>
        <v>0</v>
      </c>
      <c r="H24" s="326">
        <f>SUMIF(PP!$1:$1,$Z24,PP!$84:$84)</f>
        <v>47.75</v>
      </c>
      <c r="I24" s="327">
        <f>SUMIF(PC!$1:$1,$Z24,PC!$85:$85)</f>
        <v>0</v>
      </c>
      <c r="J24" s="325">
        <f>SUMIF(FH!$1:$1,$Z24,FH!$99:$99)</f>
        <v>7.7499999999999991</v>
      </c>
      <c r="K24" s="328">
        <f>SUMIF('T22'!$1:$1,$Z24,'T22'!$99:$99)</f>
        <v>3</v>
      </c>
      <c r="L24" s="325">
        <f>SUMIF(RF!$1:$1,$Z24,RF!$18:$18)</f>
        <v>0</v>
      </c>
      <c r="M24" s="325">
        <f>SUMIF(SC!$1:$1,$Z24,IF(DAY(PayDay1)=1,SC!$17:$17,SC!$35:$35))</f>
        <v>0</v>
      </c>
      <c r="N24" s="325">
        <f>SUMIF('RC'!$1:$1,$Z24,'RC'!$18:$18)</f>
        <v>0</v>
      </c>
      <c r="O24" s="325">
        <f>SUMIF(HoO!$1:$1,$Z24,IF(DAY(PayDay1)=1,HoO!$17:$17,HoO!$34:$34))</f>
        <v>0</v>
      </c>
      <c r="P24" s="329">
        <f>SUMIF(TM!$1:$1,$Z24,TM!$18:$18)</f>
        <v>0</v>
      </c>
      <c r="Q24" s="196">
        <f>SUMIF(Driver!$1:$1,$Z24,Driver!$19:$19)</f>
        <v>0</v>
      </c>
      <c r="R24" s="196">
        <f>SUMIF(PP!$1:$1,$Z24,PP!$85:$85)</f>
        <v>100</v>
      </c>
      <c r="S24" s="196">
        <f>SUMIF(PC!$1:$1,$Z24,PC!$86:$86)</f>
        <v>0</v>
      </c>
      <c r="T24" s="196">
        <f>SUMIF(RF!$1:$1,$Z24,RF!$22:$22)</f>
        <v>0</v>
      </c>
      <c r="U24" s="325">
        <f>SUMIF(SC!$1:$1,$Z24,IF(DAY(PayDay1)=1,SC!$18:$18,SC!$36:$36))</f>
        <v>0</v>
      </c>
      <c r="V24" s="330">
        <f>SUMIF(OT!$1:$1,$Z24,OT!$214:$214)</f>
        <v>17.5</v>
      </c>
      <c r="W24" s="556"/>
      <c r="X24" s="331">
        <f>(D24*B24)+E24+F24</f>
        <v>702.5</v>
      </c>
      <c r="Y24" s="635"/>
      <c r="Z24" s="321" t="str">
        <f>IFERROR(LEFT(A24,SEARCH(",",A24)-1)&amp;MID(A24,SEARCH(" ",A24),3)," ")</f>
        <v>McLaughlin Da</v>
      </c>
    </row>
    <row r="25" spans="1:26" s="332" customFormat="1" x14ac:dyDescent="0.2">
      <c r="A25" s="634" t="s">
        <v>230</v>
      </c>
      <c r="B25" s="569">
        <v>10</v>
      </c>
      <c r="C25" s="569">
        <v>13.5</v>
      </c>
      <c r="D25" s="322">
        <f>SUM(G25:P25)</f>
        <v>15.75</v>
      </c>
      <c r="E25" s="323">
        <f>SUM(Q25:W25)</f>
        <v>0</v>
      </c>
      <c r="F25" s="324">
        <f>SUMIF(PP!$1:$1,$Z25,PP!$86:$86)+SUMIF(PC!$1:$1,$Z25,PC!$87:$87)</f>
        <v>0</v>
      </c>
      <c r="G25" s="325">
        <f>SUMIF(Driver!$1:$1,$Z25,Driver!$18:$18)</f>
        <v>0</v>
      </c>
      <c r="H25" s="326">
        <f>SUMIF(PP!$1:$1,$Z25,PP!$84:$84)</f>
        <v>0</v>
      </c>
      <c r="I25" s="327">
        <f>SUMIF(PC!$1:$1,$Z25,PC!$85:$85)</f>
        <v>0</v>
      </c>
      <c r="J25" s="325">
        <f>SUMIF(FH!$1:$1,$Z25,FH!$99:$99)</f>
        <v>12.25</v>
      </c>
      <c r="K25" s="328">
        <f>SUMIF('T22'!$1:$1,$Z25,'T22'!$99:$99)</f>
        <v>3.5000000000000009</v>
      </c>
      <c r="L25" s="325">
        <f>SUMIF(RF!$1:$1,$Z25,RF!$18:$18)</f>
        <v>0</v>
      </c>
      <c r="M25" s="325">
        <f>SUMIF(SC!$1:$1,$Z25,IF(DAY(PayDay1)=1,SC!$17:$17,SC!$35:$35))</f>
        <v>0</v>
      </c>
      <c r="N25" s="325">
        <f>SUMIF('RC'!$1:$1,$Z25,'RC'!$18:$18)</f>
        <v>0</v>
      </c>
      <c r="O25" s="325">
        <f>SUMIF(HoO!$1:$1,$Z25,IF(DAY(PayDay1)=1,HoO!$17:$17,HoO!$34:$34))</f>
        <v>0</v>
      </c>
      <c r="P25" s="329">
        <f>SUMIF(TM!$1:$1,$Z25,TM!$18:$18)</f>
        <v>0</v>
      </c>
      <c r="Q25" s="196">
        <f>SUMIF(Driver!$1:$1,$Z25,Driver!$19:$19)</f>
        <v>0</v>
      </c>
      <c r="R25" s="196">
        <f>SUMIF(PP!$1:$1,$Z25,PP!$85:$85)</f>
        <v>0</v>
      </c>
      <c r="S25" s="196">
        <f>SUMIF(PC!$1:$1,$Z25,PC!$86:$86)</f>
        <v>0</v>
      </c>
      <c r="T25" s="196">
        <f>SUMIF(RF!$1:$1,$Z25,RF!$22:$22)</f>
        <v>0</v>
      </c>
      <c r="U25" s="325">
        <f>SUMIF(SC!$1:$1,$Z25,IF(DAY(PayDay1)=1,SC!$18:$18,SC!$36:$36))</f>
        <v>0</v>
      </c>
      <c r="V25" s="330">
        <f>SUMIF(OT!$1:$1,$Z25,OT!$214:$214)</f>
        <v>0</v>
      </c>
      <c r="W25" s="556"/>
      <c r="X25" s="331">
        <f>(D25*B25)+E25+F25</f>
        <v>157.5</v>
      </c>
      <c r="Y25" s="635"/>
      <c r="Z25" s="321" t="str">
        <f>IFERROR(LEFT(A25,SEARCH(",",A25)-1)&amp;MID(A25,SEARCH(" ",A25),3)," ")</f>
        <v>Ocampo-Mora Ce</v>
      </c>
    </row>
    <row r="26" spans="1:26" s="332" customFormat="1" x14ac:dyDescent="0.2">
      <c r="A26" s="634" t="s">
        <v>227</v>
      </c>
      <c r="B26" s="569">
        <v>10</v>
      </c>
      <c r="C26" s="569">
        <v>13.5</v>
      </c>
      <c r="D26" s="322">
        <f>SUM(G26:P26)</f>
        <v>1.75</v>
      </c>
      <c r="E26" s="323">
        <f>SUM(Q26:W26)</f>
        <v>0</v>
      </c>
      <c r="F26" s="324">
        <f>SUMIF(PP!$1:$1,$Z26,PP!$86:$86)+SUMIF(PC!$1:$1,$Z26,PC!$87:$87)</f>
        <v>0</v>
      </c>
      <c r="G26" s="325">
        <f>SUMIF(Driver!$1:$1,$Z26,Driver!$18:$18)</f>
        <v>0</v>
      </c>
      <c r="H26" s="326">
        <f>SUMIF(PP!$1:$1,$Z26,PP!$84:$84)</f>
        <v>1.75</v>
      </c>
      <c r="I26" s="327">
        <f>SUMIF(PC!$1:$1,$Z26,PC!$85:$85)</f>
        <v>0</v>
      </c>
      <c r="J26" s="325">
        <f>SUMIF(FH!$1:$1,$Z26,FH!$99:$99)</f>
        <v>0</v>
      </c>
      <c r="K26" s="328">
        <f>SUMIF('T22'!$1:$1,$Z26,'T22'!$99:$99)</f>
        <v>0</v>
      </c>
      <c r="L26" s="325">
        <f>SUMIF(RF!$1:$1,$Z26,RF!$18:$18)</f>
        <v>0</v>
      </c>
      <c r="M26" s="325">
        <f>SUMIF(SC!$1:$1,$Z26,IF(DAY(PayDay1)=1,SC!$17:$17,SC!$35:$35))</f>
        <v>0</v>
      </c>
      <c r="N26" s="325">
        <f>SUMIF('RC'!$1:$1,$Z26,'RC'!$18:$18)</f>
        <v>0</v>
      </c>
      <c r="O26" s="325">
        <f>SUMIF(HoO!$1:$1,$Z26,IF(DAY(PayDay1)=1,HoO!$17:$17,HoO!$34:$34))</f>
        <v>0</v>
      </c>
      <c r="P26" s="329">
        <f>SUMIF(TM!$1:$1,$Z26,TM!$18:$18)</f>
        <v>0</v>
      </c>
      <c r="Q26" s="196">
        <f>SUMIF(Driver!$1:$1,$Z26,Driver!$19:$19)</f>
        <v>0</v>
      </c>
      <c r="R26" s="196">
        <f>SUMIF(PP!$1:$1,$Z26,PP!$85:$85)</f>
        <v>0</v>
      </c>
      <c r="S26" s="196">
        <f>SUMIF(PC!$1:$1,$Z26,PC!$86:$86)</f>
        <v>0</v>
      </c>
      <c r="T26" s="196">
        <f>SUMIF(RF!$1:$1,$Z26,RF!$22:$22)</f>
        <v>0</v>
      </c>
      <c r="U26" s="325">
        <f>SUMIF(SC!$1:$1,$Z26,IF(DAY(PayDay1)=1,SC!$18:$18,SC!$36:$36))</f>
        <v>0</v>
      </c>
      <c r="V26" s="330">
        <f>SUMIF(OT!$1:$1,$Z26,OT!$214:$214)</f>
        <v>0</v>
      </c>
      <c r="W26" s="556"/>
      <c r="X26" s="331">
        <f>(D26*B26)+E26+F26</f>
        <v>17.5</v>
      </c>
      <c r="Y26" s="635"/>
      <c r="Z26" s="321" t="str">
        <f>IFERROR(LEFT(A26,SEARCH(",",A26)-1)&amp;MID(A26,SEARCH(" ",A26),3)," ")</f>
        <v>Pribilo Ch</v>
      </c>
    </row>
    <row r="27" spans="1:26" s="332" customFormat="1" x14ac:dyDescent="0.2">
      <c r="A27" s="634" t="s">
        <v>206</v>
      </c>
      <c r="B27" s="569">
        <v>10</v>
      </c>
      <c r="C27" s="569">
        <v>13.5</v>
      </c>
      <c r="D27" s="322">
        <f>SUM(G27:P27)</f>
        <v>23.5</v>
      </c>
      <c r="E27" s="323">
        <f>SUM(Q27:W27)</f>
        <v>2.5</v>
      </c>
      <c r="F27" s="324">
        <f>SUMIF(PP!$1:$1,$Z27,PP!$86:$86)+SUMIF(PC!$1:$1,$Z27,PC!$87:$87)</f>
        <v>0</v>
      </c>
      <c r="G27" s="325">
        <f>SUMIF(Driver!$1:$1,$Z27,Driver!$18:$18)</f>
        <v>0</v>
      </c>
      <c r="H27" s="326">
        <f>SUMIF(PP!$1:$1,$Z27,PP!$84:$84)</f>
        <v>16</v>
      </c>
      <c r="I27" s="327">
        <f>SUMIF(PC!$1:$1,$Z27,PC!$85:$85)</f>
        <v>0</v>
      </c>
      <c r="J27" s="325">
        <f>SUMIF(FH!$1:$1,$Z27,FH!$99:$99)</f>
        <v>0</v>
      </c>
      <c r="K27" s="328">
        <f>SUMIF('T22'!$1:$1,$Z27,'T22'!$99:$99)</f>
        <v>3.75</v>
      </c>
      <c r="L27" s="325">
        <f>SUMIF(RF!$1:$1,$Z27,RF!$18:$18)</f>
        <v>0</v>
      </c>
      <c r="M27" s="325">
        <f>SUMIF(SC!$1:$1,$Z27,IF(DAY(PayDay1)=1,SC!$17:$17,SC!$35:$35))</f>
        <v>0</v>
      </c>
      <c r="N27" s="325">
        <f>SUMIF('RC'!$1:$1,$Z27,'RC'!$18:$18)</f>
        <v>3.75</v>
      </c>
      <c r="O27" s="325">
        <f>SUMIF(HoO!$1:$1,$Z27,IF(DAY(PayDay1)=1,HoO!$17:$17,HoO!$34:$34))</f>
        <v>0</v>
      </c>
      <c r="P27" s="329">
        <f>SUMIF(TM!$1:$1,$Z27,TM!$18:$18)</f>
        <v>0</v>
      </c>
      <c r="Q27" s="196">
        <f>SUMIF(Driver!$1:$1,$Z27,Driver!$19:$19)</f>
        <v>0</v>
      </c>
      <c r="R27" s="196">
        <f>SUMIF(PP!$1:$1,$Z27,PP!$85:$85)</f>
        <v>0</v>
      </c>
      <c r="S27" s="196">
        <f>SUMIF(PC!$1:$1,$Z27,PC!$86:$86)</f>
        <v>0</v>
      </c>
      <c r="T27" s="196">
        <f>SUMIF(RF!$1:$1,$Z27,RF!$22:$22)</f>
        <v>0</v>
      </c>
      <c r="U27" s="325">
        <f>SUMIF(SC!$1:$1,$Z27,IF(DAY(PayDay1)=1,SC!$18:$18,SC!$36:$36))</f>
        <v>0</v>
      </c>
      <c r="V27" s="330">
        <f>SUMIF(OT!$1:$1,$Z27,OT!$214:$214)</f>
        <v>2.5</v>
      </c>
      <c r="W27" s="556"/>
      <c r="X27" s="331">
        <f>(D27*B27)+E27+F27</f>
        <v>237.5</v>
      </c>
      <c r="Y27" s="635"/>
      <c r="Z27" s="321" t="str">
        <f>IFERROR(LEFT(A27,SEARCH(",",A27)-1)&amp;MID(A27,SEARCH(" ",A27),3)," ")</f>
        <v>Ramsier Sa</v>
      </c>
    </row>
    <row r="28" spans="1:26" s="332" customFormat="1" x14ac:dyDescent="0.2">
      <c r="A28" s="634" t="s">
        <v>138</v>
      </c>
      <c r="B28" s="569">
        <v>10</v>
      </c>
      <c r="C28" s="569">
        <v>13.5</v>
      </c>
      <c r="D28" s="322">
        <f>SUM(G28:P28)</f>
        <v>13.5</v>
      </c>
      <c r="E28" s="323">
        <f>SUM(Q28:W28)</f>
        <v>0</v>
      </c>
      <c r="F28" s="324">
        <f>SUMIF(PP!$1:$1,$Z28,PP!$86:$86)+SUMIF(PC!$1:$1,$Z28,PC!$87:$87)</f>
        <v>0</v>
      </c>
      <c r="G28" s="325">
        <f>SUMIF(Driver!$1:$1,$Z28,Driver!$18:$18)</f>
        <v>13.5</v>
      </c>
      <c r="H28" s="326">
        <f>SUMIF(PP!$1:$1,$Z28,PP!$84:$84)</f>
        <v>0</v>
      </c>
      <c r="I28" s="327">
        <f>SUMIF(PC!$1:$1,$Z28,PC!$85:$85)</f>
        <v>0</v>
      </c>
      <c r="J28" s="325">
        <f>SUMIF(FH!$1:$1,$Z28,FH!$99:$99)</f>
        <v>0</v>
      </c>
      <c r="K28" s="328">
        <f>SUMIF('T22'!$1:$1,$Z28,'T22'!$99:$99)</f>
        <v>0</v>
      </c>
      <c r="L28" s="325">
        <f>SUMIF(RF!$1:$1,$Z28,RF!$18:$18)</f>
        <v>0</v>
      </c>
      <c r="M28" s="325">
        <f>SUMIF(SC!$1:$1,$Z28,IF(DAY(PayDay1)=1,SC!$17:$17,SC!$35:$35))</f>
        <v>0</v>
      </c>
      <c r="N28" s="325">
        <f>SUMIF('RC'!$1:$1,$Z28,'RC'!$18:$18)</f>
        <v>0</v>
      </c>
      <c r="O28" s="325">
        <f>SUMIF(HoO!$1:$1,$Z28,IF(DAY(PayDay1)=1,HoO!$17:$17,HoO!$34:$34))</f>
        <v>0</v>
      </c>
      <c r="P28" s="329">
        <f>SUMIF(TM!$1:$1,$Z28,TM!$18:$18)</f>
        <v>0</v>
      </c>
      <c r="Q28" s="196">
        <f>SUMIF(Driver!$1:$1,$Z28,Driver!$19:$19)</f>
        <v>0</v>
      </c>
      <c r="R28" s="196">
        <f>SUMIF(PP!$1:$1,$Z28,PP!$85:$85)</f>
        <v>0</v>
      </c>
      <c r="S28" s="196">
        <f>SUMIF(PC!$1:$1,$Z28,PC!$86:$86)</f>
        <v>0</v>
      </c>
      <c r="T28" s="196">
        <f>SUMIF(RF!$1:$1,$Z28,RF!$22:$22)</f>
        <v>0</v>
      </c>
      <c r="U28" s="325">
        <f>SUMIF(SC!$1:$1,$Z28,IF(DAY(PayDay1)=1,SC!$18:$18,SC!$36:$36))</f>
        <v>0</v>
      </c>
      <c r="V28" s="330">
        <f>SUMIF(OT!$1:$1,$Z28,OT!$214:$214)</f>
        <v>0</v>
      </c>
      <c r="W28" s="556"/>
      <c r="X28" s="331">
        <f>(D28*B28)+E28+F28</f>
        <v>135</v>
      </c>
      <c r="Y28" s="635"/>
      <c r="Z28" s="321" t="str">
        <f>IFERROR(LEFT(A28,SEARCH(",",A28)-1)&amp;MID(A28,SEARCH(" ",A28),3)," ")</f>
        <v>Rochester Da</v>
      </c>
    </row>
    <row r="29" spans="1:26" s="332" customFormat="1" x14ac:dyDescent="0.2">
      <c r="A29" s="634" t="s">
        <v>235</v>
      </c>
      <c r="B29" s="569">
        <v>10</v>
      </c>
      <c r="C29" s="569">
        <v>13.5</v>
      </c>
      <c r="D29" s="322">
        <f>SUM(G29:P29)</f>
        <v>16.25</v>
      </c>
      <c r="E29" s="323">
        <f>SUM(Q29:W29)</f>
        <v>62.5</v>
      </c>
      <c r="F29" s="324">
        <f>SUMIF(PP!$1:$1,$Z29,PP!$86:$86)+SUMIF(PC!$1:$1,$Z29,PC!$87:$87)</f>
        <v>0</v>
      </c>
      <c r="G29" s="325">
        <f>SUMIF(Driver!$1:$1,$Z29,Driver!$18:$18)</f>
        <v>0</v>
      </c>
      <c r="H29" s="326">
        <f>SUMIF(PP!$1:$1,$Z29,PP!$84:$84)</f>
        <v>16.25</v>
      </c>
      <c r="I29" s="327">
        <f>SUMIF(PC!$1:$1,$Z29,PC!$85:$85)</f>
        <v>0</v>
      </c>
      <c r="J29" s="325">
        <f>SUMIF(FH!$1:$1,$Z29,FH!$99:$99)</f>
        <v>0</v>
      </c>
      <c r="K29" s="328">
        <f>SUMIF('T22'!$1:$1,$Z29,'T22'!$99:$99)</f>
        <v>0</v>
      </c>
      <c r="L29" s="325">
        <f>SUMIF(RF!$1:$1,$Z29,RF!$18:$18)</f>
        <v>0</v>
      </c>
      <c r="M29" s="325">
        <f>SUMIF(SC!$1:$1,$Z29,IF(DAY(PayDay1)=1,SC!$17:$17,SC!$35:$35))</f>
        <v>0</v>
      </c>
      <c r="N29" s="325">
        <f>SUMIF('RC'!$1:$1,$Z29,'RC'!$18:$18)</f>
        <v>0</v>
      </c>
      <c r="O29" s="325">
        <f>SUMIF(HoO!$1:$1,$Z29,IF(DAY(PayDay1)=1,HoO!$17:$17,HoO!$34:$34))</f>
        <v>0</v>
      </c>
      <c r="P29" s="329">
        <f>SUMIF(TM!$1:$1,$Z29,TM!$18:$18)</f>
        <v>0</v>
      </c>
      <c r="Q29" s="196">
        <f>SUMIF(Driver!$1:$1,$Z29,Driver!$19:$19)</f>
        <v>0</v>
      </c>
      <c r="R29" s="196">
        <f>SUMIF(PP!$1:$1,$Z29,PP!$85:$85)</f>
        <v>0</v>
      </c>
      <c r="S29" s="196">
        <f>SUMIF(PC!$1:$1,$Z29,PC!$86:$86)</f>
        <v>0</v>
      </c>
      <c r="T29" s="196">
        <f>SUMIF(RF!$1:$1,$Z29,RF!$22:$22)</f>
        <v>0</v>
      </c>
      <c r="U29" s="325">
        <f>SUMIF(SC!$1:$1,$Z29,IF(DAY(PayDay1)=1,SC!$18:$18,SC!$36:$36))</f>
        <v>0</v>
      </c>
      <c r="V29" s="330">
        <f>SUMIF(OT!$1:$1,$Z29,OT!$214:$214)</f>
        <v>62.5</v>
      </c>
      <c r="W29" s="556"/>
      <c r="X29" s="331">
        <f>(D29*B29)+E29+F29</f>
        <v>225</v>
      </c>
      <c r="Y29" s="635"/>
      <c r="Z29" s="321" t="str">
        <f>IFERROR(LEFT(A29,SEARCH(",",A29)-1)&amp;MID(A29,SEARCH(" ",A29),3)," ")</f>
        <v>Rodriguez Be</v>
      </c>
    </row>
    <row r="30" spans="1:26" s="332" customFormat="1" x14ac:dyDescent="0.2">
      <c r="A30" s="634" t="s">
        <v>194</v>
      </c>
      <c r="B30" s="569">
        <v>10</v>
      </c>
      <c r="C30" s="569">
        <v>13.5</v>
      </c>
      <c r="D30" s="322">
        <f>SUM(G30:P30)</f>
        <v>60</v>
      </c>
      <c r="E30" s="323">
        <f>SUM(Q30:W30)</f>
        <v>118.86153943377148</v>
      </c>
      <c r="F30" s="324">
        <f>SUMIF(PP!$1:$1,$Z30,PP!$86:$86)+SUMIF(PC!$1:$1,$Z30,PC!$87:$87)</f>
        <v>0</v>
      </c>
      <c r="G30" s="325">
        <f>SUMIF(Driver!$1:$1,$Z30,Driver!$18:$18)</f>
        <v>0</v>
      </c>
      <c r="H30" s="326">
        <f>SUMIF(PP!$1:$1,$Z30,PP!$84:$84)</f>
        <v>27.25</v>
      </c>
      <c r="I30" s="327">
        <f>SUMIF(PC!$1:$1,$Z30,PC!$85:$85)</f>
        <v>0</v>
      </c>
      <c r="J30" s="325">
        <f>SUMIF(FH!$1:$1,$Z30,FH!$99:$99)</f>
        <v>0</v>
      </c>
      <c r="K30" s="328">
        <f>SUMIF('T22'!$1:$1,$Z30,'T22'!$99:$99)</f>
        <v>0</v>
      </c>
      <c r="L30" s="325">
        <f>SUMIF(RF!$1:$1,$Z30,RF!$18:$18)</f>
        <v>0</v>
      </c>
      <c r="M30" s="325">
        <f>SUMIF(SC!$1:$1,$Z30,IF(DAY(PayDay1)=1,SC!$17:$17,SC!$35:$35))</f>
        <v>32.75</v>
      </c>
      <c r="N30" s="325">
        <f>SUMIF('RC'!$1:$1,$Z30,'RC'!$18:$18)</f>
        <v>0</v>
      </c>
      <c r="O30" s="325">
        <f>SUMIF(HoO!$1:$1,$Z30,IF(DAY(PayDay1)=1,HoO!$17:$17,HoO!$34:$34))</f>
        <v>0</v>
      </c>
      <c r="P30" s="329">
        <f>SUMIF(TM!$1:$1,$Z30,TM!$18:$18)</f>
        <v>0</v>
      </c>
      <c r="Q30" s="196">
        <f>SUMIF(Driver!$1:$1,$Z30,Driver!$19:$19)</f>
        <v>0</v>
      </c>
      <c r="R30" s="196">
        <f>SUMIF(PP!$1:$1,$Z30,PP!$85:$85)</f>
        <v>0</v>
      </c>
      <c r="S30" s="196">
        <f>SUMIF(PC!$1:$1,$Z30,PC!$86:$86)</f>
        <v>0</v>
      </c>
      <c r="T30" s="196">
        <f>SUMIF(RF!$1:$1,$Z30,RF!$22:$22)</f>
        <v>0</v>
      </c>
      <c r="U30" s="325">
        <f>SUMIF(SC!$1:$1,$Z30,IF(DAY(PayDay1)=1,SC!$18:$18,SC!$36:$36))</f>
        <v>65.5</v>
      </c>
      <c r="V30" s="330">
        <f>SUMIF(OT!$1:$1,$Z30,OT!$214:$214)</f>
        <v>53.361539433771483</v>
      </c>
      <c r="W30" s="556"/>
      <c r="X30" s="331">
        <f>(D30*B30)+E30+F30</f>
        <v>718.86153943377144</v>
      </c>
      <c r="Y30" s="635"/>
      <c r="Z30" s="321" t="str">
        <f>IFERROR(LEFT(A30,SEARCH(",",A30)-1)&amp;MID(A30,SEARCH(" ",A30),3)," ")</f>
        <v>Semeryuk Ti</v>
      </c>
    </row>
    <row r="31" spans="1:26" s="332" customFormat="1" x14ac:dyDescent="0.2">
      <c r="A31" s="634" t="s">
        <v>200</v>
      </c>
      <c r="B31" s="569">
        <v>10</v>
      </c>
      <c r="C31" s="569">
        <v>13.5</v>
      </c>
      <c r="D31" s="322">
        <f>SUM(G31:P31)</f>
        <v>4.75</v>
      </c>
      <c r="E31" s="323">
        <f>SUM(Q31:W31)</f>
        <v>0</v>
      </c>
      <c r="F31" s="324">
        <f>SUMIF(PP!$1:$1,$Z31,PP!$86:$86)+SUMIF(PC!$1:$1,$Z31,PC!$87:$87)</f>
        <v>0</v>
      </c>
      <c r="G31" s="325">
        <f>SUMIF(Driver!$1:$1,$Z31,Driver!$18:$18)</f>
        <v>0</v>
      </c>
      <c r="H31" s="326">
        <f>SUMIF(PP!$1:$1,$Z31,PP!$84:$84)</f>
        <v>4.75</v>
      </c>
      <c r="I31" s="327">
        <f>SUMIF(PC!$1:$1,$Z31,PC!$85:$85)</f>
        <v>0</v>
      </c>
      <c r="J31" s="325">
        <f>SUMIF(FH!$1:$1,$Z31,FH!$99:$99)</f>
        <v>0</v>
      </c>
      <c r="K31" s="328">
        <f>SUMIF('T22'!$1:$1,$Z31,'T22'!$99:$99)</f>
        <v>0</v>
      </c>
      <c r="L31" s="325">
        <f>SUMIF(RF!$1:$1,$Z31,RF!$18:$18)</f>
        <v>0</v>
      </c>
      <c r="M31" s="325">
        <f>SUMIF(SC!$1:$1,$Z31,IF(DAY(PayDay1)=1,SC!$17:$17,SC!$35:$35))</f>
        <v>0</v>
      </c>
      <c r="N31" s="325">
        <f>SUMIF('RC'!$1:$1,$Z31,'RC'!$18:$18)</f>
        <v>0</v>
      </c>
      <c r="O31" s="325">
        <f>SUMIF(HoO!$1:$1,$Z31,IF(DAY(PayDay1)=1,HoO!$17:$17,HoO!$34:$34))</f>
        <v>0</v>
      </c>
      <c r="P31" s="329">
        <f>SUMIF(TM!$1:$1,$Z31,TM!$18:$18)</f>
        <v>0</v>
      </c>
      <c r="Q31" s="196">
        <f>SUMIF(Driver!$1:$1,$Z31,Driver!$19:$19)</f>
        <v>0</v>
      </c>
      <c r="R31" s="196">
        <f>SUMIF(PP!$1:$1,$Z31,PP!$85:$85)</f>
        <v>0</v>
      </c>
      <c r="S31" s="196">
        <f>SUMIF(PC!$1:$1,$Z31,PC!$86:$86)</f>
        <v>0</v>
      </c>
      <c r="T31" s="196">
        <f>SUMIF(RF!$1:$1,$Z31,RF!$22:$22)</f>
        <v>0</v>
      </c>
      <c r="U31" s="325">
        <f>SUMIF(SC!$1:$1,$Z31,IF(DAY(PayDay1)=1,SC!$18:$18,SC!$36:$36))</f>
        <v>0</v>
      </c>
      <c r="V31" s="330">
        <f>SUMIF(OT!$1:$1,$Z31,OT!$214:$214)</f>
        <v>0</v>
      </c>
      <c r="W31" s="556"/>
      <c r="X31" s="331">
        <f>(D31*B31)+E31+F31</f>
        <v>47.5</v>
      </c>
      <c r="Y31" s="635"/>
      <c r="Z31" s="321" t="str">
        <f>IFERROR(LEFT(A31,SEARCH(",",A31)-1)&amp;MID(A31,SEARCH(" ",A31),3)," ")</f>
        <v>Simmons Br</v>
      </c>
    </row>
    <row r="32" spans="1:26" s="332" customFormat="1" x14ac:dyDescent="0.2">
      <c r="A32" s="634" t="s">
        <v>100</v>
      </c>
      <c r="B32" s="569">
        <v>10.5</v>
      </c>
      <c r="C32" s="569">
        <v>13.5</v>
      </c>
      <c r="D32" s="322">
        <f>SUM(G32:P32)</f>
        <v>65.55</v>
      </c>
      <c r="E32" s="323">
        <f>SUM(Q32:W32)</f>
        <v>112.825</v>
      </c>
      <c r="F32" s="324">
        <f>SUMIF(PP!$1:$1,$Z32,PP!$86:$86)+SUMIF(PC!$1:$1,$Z32,PC!$87:$87)</f>
        <v>0</v>
      </c>
      <c r="G32" s="325">
        <f>SUMIF(Driver!$1:$1,$Z32,Driver!$18:$18)</f>
        <v>0</v>
      </c>
      <c r="H32" s="326">
        <f>SUMIF(PP!$1:$1,$Z32,PP!$84:$84)</f>
        <v>36.549999999999997</v>
      </c>
      <c r="I32" s="327">
        <f>SUMIF(PC!$1:$1,$Z32,PC!$85:$85)</f>
        <v>0</v>
      </c>
      <c r="J32" s="325">
        <f>SUMIF(FH!$1:$1,$Z32,FH!$99:$99)</f>
        <v>18.25</v>
      </c>
      <c r="K32" s="328">
        <f>SUMIF('T22'!$1:$1,$Z32,'T22'!$99:$99)</f>
        <v>8.25</v>
      </c>
      <c r="L32" s="325">
        <f>SUMIF(RF!$1:$1,$Z32,RF!$18:$18)</f>
        <v>0</v>
      </c>
      <c r="M32" s="325">
        <f>SUMIF(SC!$1:$1,$Z32,IF(DAY(PayDay1)=1,SC!$17:$17,SC!$35:$35))</f>
        <v>0</v>
      </c>
      <c r="N32" s="325">
        <f>SUMIF('RC'!$1:$1,$Z32,'RC'!$18:$18)</f>
        <v>0</v>
      </c>
      <c r="O32" s="325">
        <f>SUMIF(HoO!$1:$1,$Z32,IF(DAY(PayDay1)=1,HoO!$17:$17,HoO!$34:$34))</f>
        <v>0</v>
      </c>
      <c r="P32" s="329">
        <f>SUMIF(TM!$1:$1,$Z32,TM!$18:$18)</f>
        <v>2.5</v>
      </c>
      <c r="Q32" s="196">
        <f>SUMIF(Driver!$1:$1,$Z32,Driver!$19:$19)</f>
        <v>0</v>
      </c>
      <c r="R32" s="196">
        <f>SUMIF(PP!$1:$1,$Z32,PP!$85:$85)</f>
        <v>80</v>
      </c>
      <c r="S32" s="196">
        <f>SUMIF(PC!$1:$1,$Z32,PC!$86:$86)</f>
        <v>0</v>
      </c>
      <c r="T32" s="196">
        <f>SUMIF(RF!$1:$1,$Z32,RF!$22:$22)</f>
        <v>0</v>
      </c>
      <c r="U32" s="325">
        <f>SUMIF(SC!$1:$1,$Z32,IF(DAY(PayDay1)=1,SC!$18:$18,SC!$36:$36))</f>
        <v>0</v>
      </c>
      <c r="V32" s="330">
        <f>SUMIF(OT!$1:$1,$Z32,OT!$214:$214)</f>
        <v>27.825000000000003</v>
      </c>
      <c r="W32" s="556">
        <v>5</v>
      </c>
      <c r="X32" s="331">
        <f>(D32*B32)+E32+F32</f>
        <v>801.1</v>
      </c>
      <c r="Y32" s="635"/>
      <c r="Z32" s="321" t="str">
        <f>IFERROR(LEFT(A32,SEARCH(",",A32)-1)&amp;MID(A32,SEARCH(" ",A32),3)," ")</f>
        <v>Skogberg Ma</v>
      </c>
    </row>
    <row r="33" spans="1:26" s="332" customFormat="1" x14ac:dyDescent="0.2">
      <c r="A33" s="634" t="s">
        <v>197</v>
      </c>
      <c r="B33" s="569">
        <v>10</v>
      </c>
      <c r="C33" s="569">
        <v>13.5</v>
      </c>
      <c r="D33" s="322">
        <f>SUM(G33:P33)</f>
        <v>4.75</v>
      </c>
      <c r="E33" s="323">
        <f>SUM(Q33:W33)</f>
        <v>0</v>
      </c>
      <c r="F33" s="324">
        <f>SUMIF(PP!$1:$1,$Z33,PP!$86:$86)+SUMIF(PC!$1:$1,$Z33,PC!$87:$87)</f>
        <v>0</v>
      </c>
      <c r="G33" s="325">
        <f>SUMIF(Driver!$1:$1,$Z33,Driver!$18:$18)</f>
        <v>0</v>
      </c>
      <c r="H33" s="326">
        <f>SUMIF(PP!$1:$1,$Z33,PP!$84:$84)</f>
        <v>4.75</v>
      </c>
      <c r="I33" s="327">
        <f>SUMIF(PC!$1:$1,$Z33,PC!$85:$85)</f>
        <v>0</v>
      </c>
      <c r="J33" s="325">
        <f>SUMIF(FH!$1:$1,$Z33,FH!$99:$99)</f>
        <v>0</v>
      </c>
      <c r="K33" s="328">
        <f>SUMIF('T22'!$1:$1,$Z33,'T22'!$99:$99)</f>
        <v>0</v>
      </c>
      <c r="L33" s="325">
        <f>SUMIF(RF!$1:$1,$Z33,RF!$18:$18)</f>
        <v>0</v>
      </c>
      <c r="M33" s="325">
        <f>SUMIF(SC!$1:$1,$Z33,IF(DAY(PayDay1)=1,SC!$17:$17,SC!$35:$35))</f>
        <v>0</v>
      </c>
      <c r="N33" s="325">
        <f>SUMIF('RC'!$1:$1,$Z33,'RC'!$18:$18)</f>
        <v>0</v>
      </c>
      <c r="O33" s="325">
        <f>SUMIF(HoO!$1:$1,$Z33,IF(DAY(PayDay1)=1,HoO!$17:$17,HoO!$34:$34))</f>
        <v>0</v>
      </c>
      <c r="P33" s="329">
        <f>SUMIF(TM!$1:$1,$Z33,TM!$18:$18)</f>
        <v>0</v>
      </c>
      <c r="Q33" s="196">
        <f>SUMIF(Driver!$1:$1,$Z33,Driver!$19:$19)</f>
        <v>0</v>
      </c>
      <c r="R33" s="196">
        <f>SUMIF(PP!$1:$1,$Z33,PP!$85:$85)</f>
        <v>0</v>
      </c>
      <c r="S33" s="196">
        <f>SUMIF(PC!$1:$1,$Z33,PC!$86:$86)</f>
        <v>0</v>
      </c>
      <c r="T33" s="196">
        <f>SUMIF(RF!$1:$1,$Z33,RF!$22:$22)</f>
        <v>0</v>
      </c>
      <c r="U33" s="325">
        <f>SUMIF(SC!$1:$1,$Z33,IF(DAY(PayDay1)=1,SC!$18:$18,SC!$36:$36))</f>
        <v>0</v>
      </c>
      <c r="V33" s="330">
        <f>SUMIF(OT!$1:$1,$Z33,OT!$214:$214)</f>
        <v>0</v>
      </c>
      <c r="W33" s="556"/>
      <c r="X33" s="331">
        <f>(D33*B33)+E33+F33</f>
        <v>47.5</v>
      </c>
      <c r="Y33" s="635"/>
      <c r="Z33" s="321" t="str">
        <f>IFERROR(LEFT(A33,SEARCH(",",A33)-1)&amp;MID(A33,SEARCH(" ",A33),3)," ")</f>
        <v>Snow Ky</v>
      </c>
    </row>
    <row r="34" spans="1:26" x14ac:dyDescent="0.2">
      <c r="A34" s="634" t="s">
        <v>152</v>
      </c>
      <c r="B34" s="569">
        <v>10</v>
      </c>
      <c r="C34" s="569">
        <v>13.5</v>
      </c>
      <c r="D34" s="322">
        <f>SUM(G34:P34)</f>
        <v>24</v>
      </c>
      <c r="E34" s="323">
        <f>SUM(Q34:W34)</f>
        <v>0</v>
      </c>
      <c r="F34" s="324">
        <f>SUMIF(PP!$1:$1,$Z34,PP!$86:$86)+SUMIF(PC!$1:$1,$Z34,PC!$87:$87)</f>
        <v>0</v>
      </c>
      <c r="G34" s="325">
        <f>SUMIF(Driver!$1:$1,$Z34,Driver!$18:$18)</f>
        <v>0</v>
      </c>
      <c r="H34" s="326">
        <f>SUMIF(PP!$1:$1,$Z34,PP!$84:$84)</f>
        <v>15</v>
      </c>
      <c r="I34" s="327">
        <f>SUMIF(PC!$1:$1,$Z34,PC!$85:$85)</f>
        <v>0</v>
      </c>
      <c r="J34" s="325">
        <f>SUMIF(FH!$1:$1,$Z34,FH!$99:$99)</f>
        <v>0</v>
      </c>
      <c r="K34" s="328">
        <f>SUMIF('T22'!$1:$1,$Z34,'T22'!$99:$99)</f>
        <v>9</v>
      </c>
      <c r="L34" s="325">
        <f>SUMIF(RF!$1:$1,$Z34,RF!$18:$18)</f>
        <v>0</v>
      </c>
      <c r="M34" s="325">
        <f>SUMIF(SC!$1:$1,$Z34,IF(DAY(PayDay1)=1,SC!$17:$17,SC!$35:$35))</f>
        <v>0</v>
      </c>
      <c r="N34" s="325">
        <f>SUMIF('RC'!$1:$1,$Z34,'RC'!$18:$18)</f>
        <v>0</v>
      </c>
      <c r="O34" s="325">
        <f>SUMIF(HoO!$1:$1,$Z34,IF(DAY(PayDay1)=1,HoO!$17:$17,HoO!$34:$34))</f>
        <v>0</v>
      </c>
      <c r="P34" s="329">
        <f>SUMIF(TM!$1:$1,$Z34,TM!$18:$18)</f>
        <v>0</v>
      </c>
      <c r="Q34" s="196">
        <f>SUMIF(Driver!$1:$1,$Z34,Driver!$19:$19)</f>
        <v>0</v>
      </c>
      <c r="R34" s="196">
        <f>SUMIF(PP!$1:$1,$Z34,PP!$85:$85)</f>
        <v>0</v>
      </c>
      <c r="S34" s="196">
        <f>SUMIF(PC!$1:$1,$Z34,PC!$86:$86)</f>
        <v>0</v>
      </c>
      <c r="T34" s="196">
        <f>SUMIF(RF!$1:$1,$Z34,RF!$22:$22)</f>
        <v>0</v>
      </c>
      <c r="U34" s="325">
        <f>SUMIF(SC!$1:$1,$Z34,IF(DAY(PayDay1)=1,SC!$18:$18,SC!$36:$36))</f>
        <v>0</v>
      </c>
      <c r="V34" s="330">
        <f>SUMIF(OT!$1:$1,$Z34,OT!$214:$214)</f>
        <v>0</v>
      </c>
      <c r="W34" s="556"/>
      <c r="X34" s="331">
        <f>(D34*B34)+E34+F34</f>
        <v>240</v>
      </c>
      <c r="Y34" s="635"/>
      <c r="Z34" s="321" t="str">
        <f>IFERROR(LEFT(A34,SEARCH(",",A34)-1)&amp;MID(A34,SEARCH(" ",A34),3)," ")</f>
        <v>Tedeschi Tr</v>
      </c>
    </row>
    <row r="35" spans="1:26" s="332" customFormat="1" x14ac:dyDescent="0.2">
      <c r="A35" s="634" t="s">
        <v>142</v>
      </c>
      <c r="B35" s="569">
        <v>10</v>
      </c>
      <c r="C35" s="569">
        <v>13.5</v>
      </c>
      <c r="D35" s="322">
        <f>SUM(G35:P35)</f>
        <v>31.75</v>
      </c>
      <c r="E35" s="323">
        <f>SUM(Q35:W35)</f>
        <v>21.25</v>
      </c>
      <c r="F35" s="324">
        <f>SUMIF(PP!$1:$1,$Z35,PP!$86:$86)+SUMIF(PC!$1:$1,$Z35,PC!$87:$87)</f>
        <v>39</v>
      </c>
      <c r="G35" s="325">
        <f>SUMIF(Driver!$1:$1,$Z35,Driver!$18:$18)</f>
        <v>0</v>
      </c>
      <c r="H35" s="326">
        <f>SUMIF(PP!$1:$1,$Z35,PP!$84:$84)</f>
        <v>3.5</v>
      </c>
      <c r="I35" s="327">
        <f>SUMIF(PC!$1:$1,$Z35,PC!$85:$85)</f>
        <v>0</v>
      </c>
      <c r="J35" s="325">
        <f>SUMIF(FH!$1:$1,$Z35,FH!$99:$99)</f>
        <v>6</v>
      </c>
      <c r="K35" s="328">
        <f>SUMIF('T22'!$1:$1,$Z35,'T22'!$99:$99)</f>
        <v>10.999999999999998</v>
      </c>
      <c r="L35" s="325">
        <f>SUMIF(RF!$1:$1,$Z35,RF!$18:$18)</f>
        <v>0</v>
      </c>
      <c r="M35" s="325">
        <f>SUMIF(SC!$1:$1,$Z35,IF(DAY(PayDay1)=1,SC!$17:$17,SC!$35:$35))</f>
        <v>0</v>
      </c>
      <c r="N35" s="325">
        <f>SUMIF('RC'!$1:$1,$Z35,'RC'!$18:$18)</f>
        <v>11.25</v>
      </c>
      <c r="O35" s="325">
        <f>SUMIF(HoO!$1:$1,$Z35,IF(DAY(PayDay1)=1,HoO!$17:$17,HoO!$34:$34))</f>
        <v>0</v>
      </c>
      <c r="P35" s="329">
        <f>SUMIF(TM!$1:$1,$Z35,TM!$18:$18)</f>
        <v>0</v>
      </c>
      <c r="Q35" s="196">
        <f>SUMIF(Driver!$1:$1,$Z35,Driver!$19:$19)</f>
        <v>0</v>
      </c>
      <c r="R35" s="196">
        <f>SUMIF(PP!$1:$1,$Z35,PP!$85:$85)</f>
        <v>0</v>
      </c>
      <c r="S35" s="196">
        <f>SUMIF(PC!$1:$1,$Z35,PC!$86:$86)</f>
        <v>0</v>
      </c>
      <c r="T35" s="196">
        <f>SUMIF(RF!$1:$1,$Z35,RF!$22:$22)</f>
        <v>0</v>
      </c>
      <c r="U35" s="325">
        <f>SUMIF(SC!$1:$1,$Z35,IF(DAY(PayDay1)=1,SC!$18:$18,SC!$36:$36))</f>
        <v>0</v>
      </c>
      <c r="V35" s="330">
        <f>SUMIF(OT!$1:$1,$Z35,OT!$214:$214)</f>
        <v>21.25</v>
      </c>
      <c r="W35" s="556"/>
      <c r="X35" s="331">
        <f>(D35*B35)+E35+F35</f>
        <v>377.75</v>
      </c>
      <c r="Y35" s="635"/>
      <c r="Z35" s="321" t="str">
        <f>IFERROR(LEFT(A35,SEARCH(",",A35)-1)&amp;MID(A35,SEARCH(" ",A35),3)," ")</f>
        <v>Thimmes Se</v>
      </c>
    </row>
    <row r="36" spans="1:26" s="332" customFormat="1" x14ac:dyDescent="0.2">
      <c r="A36" s="634" t="s">
        <v>126</v>
      </c>
      <c r="B36" s="569">
        <v>10</v>
      </c>
      <c r="C36" s="569">
        <v>13.5</v>
      </c>
      <c r="D36" s="322">
        <f>SUM(G36:P36)</f>
        <v>22.249999999999996</v>
      </c>
      <c r="E36" s="323">
        <f>SUM(Q36:W36)</f>
        <v>0</v>
      </c>
      <c r="F36" s="324">
        <f>SUMIF(PP!$1:$1,$Z36,PP!$86:$86)+SUMIF(PC!$1:$1,$Z36,PC!$87:$87)</f>
        <v>0</v>
      </c>
      <c r="G36" s="325">
        <f>SUMIF(Driver!$1:$1,$Z36,Driver!$18:$18)</f>
        <v>0</v>
      </c>
      <c r="H36" s="326">
        <f>SUMIF(PP!$1:$1,$Z36,PP!$84:$84)</f>
        <v>7.5</v>
      </c>
      <c r="I36" s="327">
        <f>SUMIF(PC!$1:$1,$Z36,PC!$85:$85)</f>
        <v>0</v>
      </c>
      <c r="J36" s="325">
        <f>SUMIF(FH!$1:$1,$Z36,FH!$99:$99)</f>
        <v>0</v>
      </c>
      <c r="K36" s="328">
        <f>SUMIF('T22'!$1:$1,$Z36,'T22'!$99:$99)</f>
        <v>14.749999999999996</v>
      </c>
      <c r="L36" s="325">
        <f>SUMIF(RF!$1:$1,$Z36,RF!$18:$18)</f>
        <v>0</v>
      </c>
      <c r="M36" s="325">
        <f>SUMIF(SC!$1:$1,$Z36,IF(DAY(PayDay1)=1,SC!$17:$17,SC!$35:$35))</f>
        <v>0</v>
      </c>
      <c r="N36" s="325">
        <f>SUMIF('RC'!$1:$1,$Z36,'RC'!$18:$18)</f>
        <v>0</v>
      </c>
      <c r="O36" s="325">
        <f>SUMIF(HoO!$1:$1,$Z36,IF(DAY(PayDay1)=1,HoO!$17:$17,HoO!$34:$34))</f>
        <v>0</v>
      </c>
      <c r="P36" s="329">
        <f>SUMIF(TM!$1:$1,$Z36,TM!$18:$18)</f>
        <v>0</v>
      </c>
      <c r="Q36" s="196">
        <f>SUMIF(Driver!$1:$1,$Z36,Driver!$19:$19)</f>
        <v>0</v>
      </c>
      <c r="R36" s="196">
        <f>SUMIF(PP!$1:$1,$Z36,PP!$85:$85)</f>
        <v>0</v>
      </c>
      <c r="S36" s="196">
        <f>SUMIF(PC!$1:$1,$Z36,PC!$86:$86)</f>
        <v>0</v>
      </c>
      <c r="T36" s="196">
        <f>SUMIF(RF!$1:$1,$Z36,RF!$22:$22)</f>
        <v>0</v>
      </c>
      <c r="U36" s="325">
        <f>SUMIF(SC!$1:$1,$Z36,IF(DAY(PayDay1)=1,SC!$18:$18,SC!$36:$36))</f>
        <v>0</v>
      </c>
      <c r="V36" s="330">
        <f>SUMIF(OT!$1:$1,$Z36,OT!$214:$214)</f>
        <v>0</v>
      </c>
      <c r="W36" s="556"/>
      <c r="X36" s="331">
        <f>(D36*B36)+E36+F36</f>
        <v>222.49999999999997</v>
      </c>
      <c r="Y36" s="635"/>
      <c r="Z36" s="321" t="str">
        <f>IFERROR(LEFT(A36,SEARCH(",",A36)-1)&amp;MID(A36,SEARCH(" ",A36),3)," ")</f>
        <v>Torres Vi</v>
      </c>
    </row>
    <row r="37" spans="1:26" s="332" customFormat="1" x14ac:dyDescent="0.2">
      <c r="A37" s="634" t="s">
        <v>231</v>
      </c>
      <c r="B37" s="569">
        <v>10</v>
      </c>
      <c r="C37" s="569">
        <v>13.5</v>
      </c>
      <c r="D37" s="322">
        <f>SUM(G37:P37)</f>
        <v>5</v>
      </c>
      <c r="E37" s="323">
        <f>SUM(Q37:W37)</f>
        <v>0</v>
      </c>
      <c r="F37" s="324">
        <f>SUMIF(PP!$1:$1,$Z37,PP!$86:$86)+SUMIF(PC!$1:$1,$Z37,PC!$87:$87)</f>
        <v>0</v>
      </c>
      <c r="G37" s="325">
        <f>SUMIF(Driver!$1:$1,$Z37,Driver!$18:$18)</f>
        <v>0</v>
      </c>
      <c r="H37" s="326">
        <f>SUMIF(PP!$1:$1,$Z37,PP!$84:$84)</f>
        <v>0</v>
      </c>
      <c r="I37" s="327">
        <f>SUMIF(PC!$1:$1,$Z37,PC!$85:$85)</f>
        <v>0</v>
      </c>
      <c r="J37" s="325">
        <f>SUMIF(FH!$1:$1,$Z37,FH!$99:$99)</f>
        <v>5</v>
      </c>
      <c r="K37" s="328">
        <f>SUMIF('T22'!$1:$1,$Z37,'T22'!$99:$99)</f>
        <v>0</v>
      </c>
      <c r="L37" s="325">
        <f>SUMIF(RF!$1:$1,$Z37,RF!$18:$18)</f>
        <v>0</v>
      </c>
      <c r="M37" s="325">
        <f>SUMIF(SC!$1:$1,$Z37,IF(DAY(PayDay1)=1,SC!$17:$17,SC!$35:$35))</f>
        <v>0</v>
      </c>
      <c r="N37" s="325">
        <f>SUMIF('RC'!$1:$1,$Z37,'RC'!$18:$18)</f>
        <v>0</v>
      </c>
      <c r="O37" s="325">
        <f>SUMIF(HoO!$1:$1,$Z37,IF(DAY(PayDay1)=1,HoO!$17:$17,HoO!$34:$34))</f>
        <v>0</v>
      </c>
      <c r="P37" s="329">
        <f>SUMIF(TM!$1:$1,$Z37,TM!$18:$18)</f>
        <v>0</v>
      </c>
      <c r="Q37" s="196">
        <f>SUMIF(Driver!$1:$1,$Z37,Driver!$19:$19)</f>
        <v>0</v>
      </c>
      <c r="R37" s="196">
        <f>SUMIF(PP!$1:$1,$Z37,PP!$85:$85)</f>
        <v>0</v>
      </c>
      <c r="S37" s="196">
        <f>SUMIF(PC!$1:$1,$Z37,PC!$86:$86)</f>
        <v>0</v>
      </c>
      <c r="T37" s="196">
        <f>SUMIF(RF!$1:$1,$Z37,RF!$22:$22)</f>
        <v>0</v>
      </c>
      <c r="U37" s="325">
        <f>SUMIF(SC!$1:$1,$Z37,IF(DAY(PayDay1)=1,SC!$18:$18,SC!$36:$36))</f>
        <v>0</v>
      </c>
      <c r="V37" s="330">
        <f>SUMIF(OT!$1:$1,$Z37,OT!$214:$214)</f>
        <v>0</v>
      </c>
      <c r="W37" s="556"/>
      <c r="X37" s="331">
        <f>(D37*B37)+E37+F37</f>
        <v>50</v>
      </c>
      <c r="Y37" s="635"/>
      <c r="Z37" s="321" t="str">
        <f>IFERROR(LEFT(A37,SEARCH(",",A37)-1)&amp;MID(A37,SEARCH(" ",A37),3)," ")</f>
        <v>Veilleux Ma</v>
      </c>
    </row>
    <row r="38" spans="1:26" s="332" customFormat="1" x14ac:dyDescent="0.2">
      <c r="A38" s="634" t="s">
        <v>137</v>
      </c>
      <c r="B38" s="569">
        <v>10</v>
      </c>
      <c r="C38" s="569">
        <v>13.5</v>
      </c>
      <c r="D38" s="322">
        <f>SUM(G38:P38)</f>
        <v>40.75</v>
      </c>
      <c r="E38" s="323">
        <f>SUM(Q38:W38)</f>
        <v>0</v>
      </c>
      <c r="F38" s="324">
        <f>SUMIF(PP!$1:$1,$Z38,PP!$86:$86)+SUMIF(PC!$1:$1,$Z38,PC!$87:$87)</f>
        <v>0</v>
      </c>
      <c r="G38" s="325">
        <f>SUMIF(Driver!$1:$1,$Z38,Driver!$18:$18)</f>
        <v>0</v>
      </c>
      <c r="H38" s="326">
        <f>SUMIF(PP!$1:$1,$Z38,PP!$84:$84)</f>
        <v>18.75</v>
      </c>
      <c r="I38" s="327">
        <f>SUMIF(PC!$1:$1,$Z38,PC!$85:$85)</f>
        <v>0</v>
      </c>
      <c r="J38" s="325">
        <f>SUMIF(FH!$1:$1,$Z38,FH!$99:$99)</f>
        <v>13.5</v>
      </c>
      <c r="K38" s="328">
        <f>SUMIF('T22'!$1:$1,$Z38,'T22'!$99:$99)</f>
        <v>3.9999999999999991</v>
      </c>
      <c r="L38" s="325">
        <f>SUMIF(RF!$1:$1,$Z38,RF!$18:$18)</f>
        <v>0</v>
      </c>
      <c r="M38" s="325">
        <f>SUMIF(SC!$1:$1,$Z38,IF(DAY(PayDay1)=1,SC!$17:$17,SC!$35:$35))</f>
        <v>0</v>
      </c>
      <c r="N38" s="325">
        <f>SUMIF('RC'!$1:$1,$Z38,'RC'!$18:$18)</f>
        <v>4.5</v>
      </c>
      <c r="O38" s="325">
        <f>SUMIF(HoO!$1:$1,$Z38,IF(DAY(PayDay1)=1,HoO!$17:$17,HoO!$34:$34))</f>
        <v>0</v>
      </c>
      <c r="P38" s="329">
        <f>SUMIF(TM!$1:$1,$Z38,TM!$18:$18)</f>
        <v>0</v>
      </c>
      <c r="Q38" s="196">
        <f>SUMIF(Driver!$1:$1,$Z38,Driver!$19:$19)</f>
        <v>0</v>
      </c>
      <c r="R38" s="196">
        <f>SUMIF(PP!$1:$1,$Z38,PP!$85:$85)</f>
        <v>0</v>
      </c>
      <c r="S38" s="196">
        <f>SUMIF(PC!$1:$1,$Z38,PC!$86:$86)</f>
        <v>0</v>
      </c>
      <c r="T38" s="196">
        <f>SUMIF(RF!$1:$1,$Z38,RF!$22:$22)</f>
        <v>0</v>
      </c>
      <c r="U38" s="325">
        <f>SUMIF(SC!$1:$1,$Z38,IF(DAY(PayDay1)=1,SC!$18:$18,SC!$36:$36))</f>
        <v>0</v>
      </c>
      <c r="V38" s="330">
        <f>SUMIF(OT!$1:$1,$Z38,OT!$214:$214)</f>
        <v>0</v>
      </c>
      <c r="W38" s="556"/>
      <c r="X38" s="331">
        <f>(D38*B38)+E38+F38</f>
        <v>407.5</v>
      </c>
      <c r="Y38" s="635"/>
      <c r="Z38" s="321" t="str">
        <f>IFERROR(LEFT(A38,SEARCH(",",A38)-1)&amp;MID(A38,SEARCH(" ",A38),3)," ")</f>
        <v>Wedman Ke</v>
      </c>
    </row>
    <row r="39" spans="1:26" s="332" customFormat="1" x14ac:dyDescent="0.2">
      <c r="A39" s="634"/>
      <c r="B39" s="569"/>
      <c r="C39" s="569"/>
      <c r="D39" s="322">
        <f>SUM(G39:P39)</f>
        <v>0</v>
      </c>
      <c r="E39" s="323">
        <f>SUM(Q39:W39)</f>
        <v>0</v>
      </c>
      <c r="F39" s="324">
        <f>SUMIF(PP!$1:$1,$Z39,PP!$86:$86)+SUMIF(PC!$1:$1,$Z39,PC!$87:$87)</f>
        <v>0</v>
      </c>
      <c r="G39" s="325">
        <f>SUMIF(Driver!$1:$1,$Z39,Driver!$18:$18)</f>
        <v>0</v>
      </c>
      <c r="H39" s="326">
        <f>SUMIF(PP!$1:$1,$Z39,PP!$84:$84)</f>
        <v>0</v>
      </c>
      <c r="I39" s="327">
        <f>SUMIF(PC!$1:$1,$Z39,PC!$85:$85)</f>
        <v>0</v>
      </c>
      <c r="J39" s="325">
        <f>SUMIF(FH!$1:$1,$Z39,FH!$99:$99)</f>
        <v>0</v>
      </c>
      <c r="K39" s="328">
        <f>SUMIF('T22'!$1:$1,$Z39,'T22'!$99:$99)</f>
        <v>0</v>
      </c>
      <c r="L39" s="325">
        <f>SUMIF(RF!$1:$1,$Z39,RF!$18:$18)</f>
        <v>0</v>
      </c>
      <c r="M39" s="325">
        <f>SUMIF(SC!$1:$1,$Z39,IF(DAY(PayDay1)=1,SC!$17:$17,SC!$35:$35))</f>
        <v>0</v>
      </c>
      <c r="N39" s="325">
        <f>SUMIF('RC'!$1:$1,$Z39,'RC'!$18:$18)</f>
        <v>0</v>
      </c>
      <c r="O39" s="325">
        <f>SUMIF(HoO!$1:$1,$Z39,IF(DAY(PayDay1)=1,HoO!$17:$17,HoO!$34:$34))</f>
        <v>0</v>
      </c>
      <c r="P39" s="329">
        <f>SUMIF(TM!$1:$1,$Z39,TM!$18:$18)</f>
        <v>0</v>
      </c>
      <c r="Q39" s="196">
        <f>SUMIF(Driver!$1:$1,$Z39,Driver!$19:$19)</f>
        <v>0</v>
      </c>
      <c r="R39" s="196">
        <f>SUMIF(PP!$1:$1,$Z39,PP!$85:$85)</f>
        <v>0</v>
      </c>
      <c r="S39" s="196">
        <f>SUMIF(PC!$1:$1,$Z39,PC!$86:$86)</f>
        <v>0</v>
      </c>
      <c r="T39" s="196">
        <f>SUMIF(RF!$1:$1,$Z39,RF!$22:$22)</f>
        <v>0</v>
      </c>
      <c r="U39" s="325">
        <f>SUMIF(SC!$1:$1,$Z39,IF(DAY(PayDay1)=1,SC!$18:$18,SC!$36:$36))</f>
        <v>0</v>
      </c>
      <c r="V39" s="330">
        <f>SUMIF(OT!$1:$1,$Z39,OT!$214:$214)</f>
        <v>0</v>
      </c>
      <c r="W39" s="556"/>
      <c r="X39" s="331">
        <f>(D39*B39)+E39+F39</f>
        <v>0</v>
      </c>
      <c r="Y39" s="635"/>
      <c r="Z39" s="321" t="str">
        <f>IFERROR(LEFT(A39,SEARCH(",",A39)-1)&amp;MID(A39,SEARCH(" ",A39),3)," ")</f>
        <v xml:space="preserve"> </v>
      </c>
    </row>
    <row r="40" spans="1:26" s="332" customFormat="1" x14ac:dyDescent="0.2">
      <c r="A40" s="634"/>
      <c r="B40" s="569"/>
      <c r="C40" s="569"/>
      <c r="D40" s="322">
        <f>SUM(G40:P40)</f>
        <v>0</v>
      </c>
      <c r="E40" s="323">
        <f>SUM(Q40:W40)</f>
        <v>0</v>
      </c>
      <c r="F40" s="324">
        <f>SUMIF(PP!$1:$1,$Z40,PP!$86:$86)+SUMIF(PC!$1:$1,$Z40,PC!$87:$87)</f>
        <v>0</v>
      </c>
      <c r="G40" s="325">
        <f>SUMIF(Driver!$1:$1,$Z40,Driver!$18:$18)</f>
        <v>0</v>
      </c>
      <c r="H40" s="326">
        <f>SUMIF(PP!$1:$1,$Z40,PP!$84:$84)</f>
        <v>0</v>
      </c>
      <c r="I40" s="327">
        <f>SUMIF(PC!$1:$1,$Z40,PC!$85:$85)</f>
        <v>0</v>
      </c>
      <c r="J40" s="325">
        <f>SUMIF(FH!$1:$1,$Z40,FH!$99:$99)</f>
        <v>0</v>
      </c>
      <c r="K40" s="328">
        <f>SUMIF('T22'!$1:$1,$Z40,'T22'!$99:$99)</f>
        <v>0</v>
      </c>
      <c r="L40" s="325">
        <f>SUMIF(RF!$1:$1,$Z40,RF!$18:$18)</f>
        <v>0</v>
      </c>
      <c r="M40" s="325">
        <f>SUMIF(SC!$1:$1,$Z40,IF(DAY(PayDay1)=1,SC!$17:$17,SC!$35:$35))</f>
        <v>0</v>
      </c>
      <c r="N40" s="325">
        <f>SUMIF('RC'!$1:$1,$Z40,'RC'!$18:$18)</f>
        <v>0</v>
      </c>
      <c r="O40" s="325">
        <f>SUMIF(HoO!$1:$1,$Z40,IF(DAY(PayDay1)=1,HoO!$17:$17,HoO!$34:$34))</f>
        <v>0</v>
      </c>
      <c r="P40" s="329">
        <f>SUMIF(TM!$1:$1,$Z40,TM!$18:$18)</f>
        <v>0</v>
      </c>
      <c r="Q40" s="196">
        <f>SUMIF(Driver!$1:$1,$Z40,Driver!$19:$19)</f>
        <v>0</v>
      </c>
      <c r="R40" s="196">
        <f>SUMIF(PP!$1:$1,$Z40,PP!$85:$85)</f>
        <v>0</v>
      </c>
      <c r="S40" s="196">
        <f>SUMIF(PC!$1:$1,$Z40,PC!$86:$86)</f>
        <v>0</v>
      </c>
      <c r="T40" s="196">
        <f>SUMIF(RF!$1:$1,$Z40,RF!$22:$22)</f>
        <v>0</v>
      </c>
      <c r="U40" s="325">
        <f>SUMIF(SC!$1:$1,$Z40,IF(DAY(PayDay1)=1,SC!$18:$18,SC!$36:$36))</f>
        <v>0</v>
      </c>
      <c r="V40" s="330">
        <f>SUMIF(OT!$1:$1,$Z40,OT!$214:$214)</f>
        <v>0</v>
      </c>
      <c r="W40" s="556"/>
      <c r="X40" s="331">
        <f>(D40*B40)+E40+F40</f>
        <v>0</v>
      </c>
      <c r="Y40" s="635"/>
      <c r="Z40" s="321" t="str">
        <f>IFERROR(LEFT(A40,SEARCH(",",A40)-1)&amp;MID(A40,SEARCH(" ",A40),3)," ")</f>
        <v xml:space="preserve"> </v>
      </c>
    </row>
    <row r="41" spans="1:26" s="332" customFormat="1" x14ac:dyDescent="0.2">
      <c r="A41" s="634"/>
      <c r="B41" s="569"/>
      <c r="C41" s="569"/>
      <c r="D41" s="322">
        <f>SUM(G41:P41)</f>
        <v>0</v>
      </c>
      <c r="E41" s="323">
        <f>SUM(Q41:W41)</f>
        <v>0</v>
      </c>
      <c r="F41" s="324">
        <f>SUMIF(PP!$1:$1,$Z41,PP!$86:$86)+SUMIF(PC!$1:$1,$Z41,PC!$87:$87)</f>
        <v>0</v>
      </c>
      <c r="G41" s="325">
        <f>SUMIF(Driver!$1:$1,$Z41,Driver!$18:$18)</f>
        <v>0</v>
      </c>
      <c r="H41" s="326">
        <f>SUMIF(PP!$1:$1,$Z41,PP!$84:$84)</f>
        <v>0</v>
      </c>
      <c r="I41" s="327">
        <f>SUMIF(PC!$1:$1,$Z41,PC!$85:$85)</f>
        <v>0</v>
      </c>
      <c r="J41" s="325">
        <f>SUMIF(FH!$1:$1,$Z41,FH!$99:$99)</f>
        <v>0</v>
      </c>
      <c r="K41" s="328">
        <f>SUMIF('T22'!$1:$1,$Z41,'T22'!$99:$99)</f>
        <v>0</v>
      </c>
      <c r="L41" s="325">
        <f>SUMIF(RF!$1:$1,$Z41,RF!$18:$18)</f>
        <v>0</v>
      </c>
      <c r="M41" s="325">
        <f>SUMIF(SC!$1:$1,$Z41,IF(DAY(PayDay1)=1,SC!$17:$17,SC!$35:$35))</f>
        <v>0</v>
      </c>
      <c r="N41" s="325">
        <f>SUMIF('RC'!$1:$1,$Z41,'RC'!$18:$18)</f>
        <v>0</v>
      </c>
      <c r="O41" s="325">
        <f>SUMIF(HoO!$1:$1,$Z41,IF(DAY(PayDay1)=1,HoO!$17:$17,HoO!$34:$34))</f>
        <v>0</v>
      </c>
      <c r="P41" s="329">
        <f>SUMIF(TM!$1:$1,$Z41,TM!$18:$18)</f>
        <v>0</v>
      </c>
      <c r="Q41" s="196">
        <f>SUMIF(Driver!$1:$1,$Z41,Driver!$19:$19)</f>
        <v>0</v>
      </c>
      <c r="R41" s="196">
        <f>SUMIF(PP!$1:$1,$Z41,PP!$85:$85)</f>
        <v>0</v>
      </c>
      <c r="S41" s="196">
        <f>SUMIF(PC!$1:$1,$Z41,PC!$86:$86)</f>
        <v>0</v>
      </c>
      <c r="T41" s="196">
        <f>SUMIF(RF!$1:$1,$Z41,RF!$22:$22)</f>
        <v>0</v>
      </c>
      <c r="U41" s="325">
        <f>SUMIF(SC!$1:$1,$Z41,IF(DAY(PayDay1)=1,SC!$18:$18,SC!$36:$36))</f>
        <v>0</v>
      </c>
      <c r="V41" s="330">
        <f>SUMIF(OT!$1:$1,$Z41,OT!$214:$214)</f>
        <v>0</v>
      </c>
      <c r="W41" s="556"/>
      <c r="X41" s="331">
        <f>(D41*B41)+E41+F41</f>
        <v>0</v>
      </c>
      <c r="Y41" s="635"/>
      <c r="Z41" s="321" t="str">
        <f>IFERROR(LEFT(A41,SEARCH(",",A41)-1)&amp;MID(A41,SEARCH(" ",A41),3)," ")</f>
        <v xml:space="preserve"> </v>
      </c>
    </row>
    <row r="42" spans="1:26" s="332" customFormat="1" x14ac:dyDescent="0.2">
      <c r="A42" s="634"/>
      <c r="B42" s="569"/>
      <c r="C42" s="569"/>
      <c r="D42" s="322">
        <f>SUM(G42:P42)</f>
        <v>0</v>
      </c>
      <c r="E42" s="323">
        <f>SUM(Q42:W42)</f>
        <v>0</v>
      </c>
      <c r="F42" s="324">
        <f>SUMIF(PP!$1:$1,$Z42,PP!$86:$86)+SUMIF(PC!$1:$1,$Z42,PC!$87:$87)</f>
        <v>0</v>
      </c>
      <c r="G42" s="325">
        <f>SUMIF(Driver!$1:$1,$Z42,Driver!$18:$18)</f>
        <v>0</v>
      </c>
      <c r="H42" s="326">
        <f>SUMIF(PP!$1:$1,$Z42,PP!$84:$84)</f>
        <v>0</v>
      </c>
      <c r="I42" s="327">
        <f>SUMIF(PC!$1:$1,$Z42,PC!$85:$85)</f>
        <v>0</v>
      </c>
      <c r="J42" s="325">
        <f>SUMIF(FH!$1:$1,$Z42,FH!$99:$99)</f>
        <v>0</v>
      </c>
      <c r="K42" s="328">
        <f>SUMIF('T22'!$1:$1,$Z42,'T22'!$99:$99)</f>
        <v>0</v>
      </c>
      <c r="L42" s="325">
        <f>SUMIF(RF!$1:$1,$Z42,RF!$18:$18)</f>
        <v>0</v>
      </c>
      <c r="M42" s="325">
        <f>SUMIF(SC!$1:$1,$Z42,IF(DAY(PayDay1)=1,SC!$17:$17,SC!$35:$35))</f>
        <v>0</v>
      </c>
      <c r="N42" s="325">
        <f>SUMIF('RC'!$1:$1,$Z42,'RC'!$18:$18)</f>
        <v>0</v>
      </c>
      <c r="O42" s="325">
        <f>SUMIF(HoO!$1:$1,$Z42,IF(DAY(PayDay1)=1,HoO!$17:$17,HoO!$34:$34))</f>
        <v>0</v>
      </c>
      <c r="P42" s="329">
        <f>SUMIF(TM!$1:$1,$Z42,TM!$18:$18)</f>
        <v>0</v>
      </c>
      <c r="Q42" s="196">
        <f>SUMIF(Driver!$1:$1,$Z42,Driver!$19:$19)</f>
        <v>0</v>
      </c>
      <c r="R42" s="196">
        <f>SUMIF(PP!$1:$1,$Z42,PP!$85:$85)</f>
        <v>0</v>
      </c>
      <c r="S42" s="196">
        <f>SUMIF(PC!$1:$1,$Z42,PC!$86:$86)</f>
        <v>0</v>
      </c>
      <c r="T42" s="196">
        <f>SUMIF(RF!$1:$1,$Z42,RF!$22:$22)</f>
        <v>0</v>
      </c>
      <c r="U42" s="325">
        <f>SUMIF(SC!$1:$1,$Z42,IF(DAY(PayDay1)=1,SC!$18:$18,SC!$36:$36))</f>
        <v>0</v>
      </c>
      <c r="V42" s="330">
        <f>SUMIF(OT!$1:$1,$Z42,OT!$214:$214)</f>
        <v>0</v>
      </c>
      <c r="W42" s="556"/>
      <c r="X42" s="331">
        <f>(D42*B42)+E42+F42</f>
        <v>0</v>
      </c>
      <c r="Y42" s="635"/>
      <c r="Z42" s="321" t="str">
        <f>IFERROR(LEFT(A42,SEARCH(",",A42)-1)&amp;MID(A42,SEARCH(" ",A42),3)," ")</f>
        <v xml:space="preserve"> </v>
      </c>
    </row>
    <row r="43" spans="1:26" s="332" customFormat="1" x14ac:dyDescent="0.2">
      <c r="A43" s="634"/>
      <c r="B43" s="569"/>
      <c r="C43" s="569"/>
      <c r="D43" s="322">
        <f>SUM(G43:P43)</f>
        <v>0</v>
      </c>
      <c r="E43" s="323">
        <f>SUM(Q43:W43)</f>
        <v>0</v>
      </c>
      <c r="F43" s="324">
        <f>SUMIF(PP!$1:$1,$Z43,PP!$86:$86)+SUMIF(PC!$1:$1,$Z43,PC!$87:$87)</f>
        <v>0</v>
      </c>
      <c r="G43" s="325">
        <f>SUMIF(Driver!$1:$1,$Z43,Driver!$18:$18)</f>
        <v>0</v>
      </c>
      <c r="H43" s="326">
        <f>SUMIF(PP!$1:$1,$Z43,PP!$84:$84)</f>
        <v>0</v>
      </c>
      <c r="I43" s="327">
        <f>SUMIF(PC!$1:$1,$Z43,PC!$85:$85)</f>
        <v>0</v>
      </c>
      <c r="J43" s="325">
        <f>SUMIF(FH!$1:$1,$Z43,FH!$99:$99)</f>
        <v>0</v>
      </c>
      <c r="K43" s="328">
        <f>SUMIF('T22'!$1:$1,$Z43,'T22'!$99:$99)</f>
        <v>0</v>
      </c>
      <c r="L43" s="325">
        <f>SUMIF(RF!$1:$1,$Z43,RF!$18:$18)</f>
        <v>0</v>
      </c>
      <c r="M43" s="325">
        <f>SUMIF(SC!$1:$1,$Z43,IF(DAY(PayDay1)=1,SC!$17:$17,SC!$35:$35))</f>
        <v>0</v>
      </c>
      <c r="N43" s="325">
        <f>SUMIF('RC'!$1:$1,$Z43,'RC'!$18:$18)</f>
        <v>0</v>
      </c>
      <c r="O43" s="325">
        <f>SUMIF(HoO!$1:$1,$Z43,IF(DAY(PayDay1)=1,HoO!$17:$17,HoO!$34:$34))</f>
        <v>0</v>
      </c>
      <c r="P43" s="329">
        <f>SUMIF(TM!$1:$1,$Z43,TM!$18:$18)</f>
        <v>0</v>
      </c>
      <c r="Q43" s="196">
        <f>SUMIF(Driver!$1:$1,$Z43,Driver!$19:$19)</f>
        <v>0</v>
      </c>
      <c r="R43" s="196">
        <f>SUMIF(PP!$1:$1,$Z43,PP!$85:$85)</f>
        <v>0</v>
      </c>
      <c r="S43" s="196">
        <f>SUMIF(PC!$1:$1,$Z43,PC!$86:$86)</f>
        <v>0</v>
      </c>
      <c r="T43" s="196">
        <f>SUMIF(RF!$1:$1,$Z43,RF!$22:$22)</f>
        <v>0</v>
      </c>
      <c r="U43" s="325">
        <f>SUMIF(SC!$1:$1,$Z43,IF(DAY(PayDay1)=1,SC!$18:$18,SC!$36:$36))</f>
        <v>0</v>
      </c>
      <c r="V43" s="330">
        <f>SUMIF(OT!$1:$1,$Z43,OT!$214:$214)</f>
        <v>0</v>
      </c>
      <c r="W43" s="556"/>
      <c r="X43" s="331">
        <f>(D43*B43)+E43+F43</f>
        <v>0</v>
      </c>
      <c r="Y43" s="635"/>
      <c r="Z43" s="321" t="str">
        <f>IFERROR(LEFT(A43,SEARCH(",",A43)-1)&amp;MID(A43,SEARCH(" ",A43),3)," ")</f>
        <v xml:space="preserve"> </v>
      </c>
    </row>
    <row r="44" spans="1:26" s="332" customFormat="1" x14ac:dyDescent="0.2">
      <c r="A44" s="634"/>
      <c r="B44" s="569"/>
      <c r="C44" s="569"/>
      <c r="D44" s="322">
        <f>SUM(G44:P44)</f>
        <v>0</v>
      </c>
      <c r="E44" s="323">
        <f>SUM(Q44:W44)</f>
        <v>0</v>
      </c>
      <c r="F44" s="324">
        <f>SUMIF(PP!$1:$1,$Z44,PP!$86:$86)+SUMIF(PC!$1:$1,$Z44,PC!$87:$87)</f>
        <v>0</v>
      </c>
      <c r="G44" s="325">
        <f>SUMIF(Driver!$1:$1,$Z44,Driver!$18:$18)</f>
        <v>0</v>
      </c>
      <c r="H44" s="326">
        <f>SUMIF(PP!$1:$1,$Z44,PP!$84:$84)</f>
        <v>0</v>
      </c>
      <c r="I44" s="327">
        <f>SUMIF(PC!$1:$1,$Z44,PC!$85:$85)</f>
        <v>0</v>
      </c>
      <c r="J44" s="325">
        <f>SUMIF(FH!$1:$1,$Z44,FH!$99:$99)</f>
        <v>0</v>
      </c>
      <c r="K44" s="328">
        <f>SUMIF('T22'!$1:$1,$Z44,'T22'!$99:$99)</f>
        <v>0</v>
      </c>
      <c r="L44" s="325">
        <f>SUMIF(RF!$1:$1,$Z44,RF!$18:$18)</f>
        <v>0</v>
      </c>
      <c r="M44" s="325">
        <f>SUMIF(SC!$1:$1,$Z44,IF(DAY(PayDay1)=1,SC!$17:$17,SC!$35:$35))</f>
        <v>0</v>
      </c>
      <c r="N44" s="325">
        <f>SUMIF('RC'!$1:$1,$Z44,'RC'!$18:$18)</f>
        <v>0</v>
      </c>
      <c r="O44" s="325">
        <f>SUMIF(HoO!$1:$1,$Z44,IF(DAY(PayDay1)=1,HoO!$17:$17,HoO!$34:$34))</f>
        <v>0</v>
      </c>
      <c r="P44" s="329">
        <f>SUMIF(TM!$1:$1,$Z44,TM!$18:$18)</f>
        <v>0</v>
      </c>
      <c r="Q44" s="196">
        <f>SUMIF(Driver!$1:$1,$Z44,Driver!$19:$19)</f>
        <v>0</v>
      </c>
      <c r="R44" s="196">
        <f>SUMIF(PP!$1:$1,$Z44,PP!$85:$85)</f>
        <v>0</v>
      </c>
      <c r="S44" s="196">
        <f>SUMIF(PC!$1:$1,$Z44,PC!$86:$86)</f>
        <v>0</v>
      </c>
      <c r="T44" s="196">
        <f>SUMIF(RF!$1:$1,$Z44,RF!$22:$22)</f>
        <v>0</v>
      </c>
      <c r="U44" s="325">
        <f>SUMIF(SC!$1:$1,$Z44,IF(DAY(PayDay1)=1,SC!$18:$18,SC!$36:$36))</f>
        <v>0</v>
      </c>
      <c r="V44" s="330">
        <f>SUMIF(OT!$1:$1,$Z44,OT!$214:$214)</f>
        <v>0</v>
      </c>
      <c r="W44" s="556"/>
      <c r="X44" s="331">
        <f>(D44*B44)+E44+F44</f>
        <v>0</v>
      </c>
      <c r="Y44" s="635"/>
      <c r="Z44" s="321" t="str">
        <f>IFERROR(LEFT(A44,SEARCH(",",A44)-1)&amp;MID(A44,SEARCH(" ",A44),3)," ")</f>
        <v xml:space="preserve"> </v>
      </c>
    </row>
    <row r="45" spans="1:26" s="332" customFormat="1" x14ac:dyDescent="0.2">
      <c r="A45" s="634"/>
      <c r="B45" s="569"/>
      <c r="C45" s="569"/>
      <c r="D45" s="322">
        <f>SUM(G45:P45)</f>
        <v>0</v>
      </c>
      <c r="E45" s="323">
        <f>SUM(Q45:W45)</f>
        <v>0</v>
      </c>
      <c r="F45" s="324">
        <f>SUMIF(PP!$1:$1,$Z45,PP!$86:$86)+SUMIF(PC!$1:$1,$Z45,PC!$87:$87)</f>
        <v>0</v>
      </c>
      <c r="G45" s="325">
        <f>SUMIF(Driver!$1:$1,$Z45,Driver!$18:$18)</f>
        <v>0</v>
      </c>
      <c r="H45" s="326">
        <f>SUMIF(PP!$1:$1,$Z45,PP!$84:$84)</f>
        <v>0</v>
      </c>
      <c r="I45" s="327">
        <f>SUMIF(PC!$1:$1,$Z45,PC!$85:$85)</f>
        <v>0</v>
      </c>
      <c r="J45" s="325">
        <f>SUMIF(FH!$1:$1,$Z45,FH!$99:$99)</f>
        <v>0</v>
      </c>
      <c r="K45" s="328">
        <f>SUMIF('T22'!$1:$1,$Z45,'T22'!$99:$99)</f>
        <v>0</v>
      </c>
      <c r="L45" s="325">
        <f>SUMIF(RF!$1:$1,$Z45,RF!$18:$18)</f>
        <v>0</v>
      </c>
      <c r="M45" s="325">
        <f>SUMIF(SC!$1:$1,$Z45,IF(DAY(PayDay1)=1,SC!$17:$17,SC!$35:$35))</f>
        <v>0</v>
      </c>
      <c r="N45" s="325">
        <f>SUMIF('RC'!$1:$1,$Z45,'RC'!$18:$18)</f>
        <v>0</v>
      </c>
      <c r="O45" s="325">
        <f>SUMIF(HoO!$1:$1,$Z45,IF(DAY(PayDay1)=1,HoO!$17:$17,HoO!$34:$34))</f>
        <v>0</v>
      </c>
      <c r="P45" s="329">
        <f>SUMIF(TM!$1:$1,$Z45,TM!$18:$18)</f>
        <v>0</v>
      </c>
      <c r="Q45" s="196">
        <f>SUMIF(Driver!$1:$1,$Z45,Driver!$19:$19)</f>
        <v>0</v>
      </c>
      <c r="R45" s="196">
        <f>SUMIF(PP!$1:$1,$Z45,PP!$85:$85)</f>
        <v>0</v>
      </c>
      <c r="S45" s="196">
        <f>SUMIF(PC!$1:$1,$Z45,PC!$86:$86)</f>
        <v>0</v>
      </c>
      <c r="T45" s="196">
        <f>SUMIF(RF!$1:$1,$Z45,RF!$22:$22)</f>
        <v>0</v>
      </c>
      <c r="U45" s="325">
        <f>SUMIF(SC!$1:$1,$Z45,IF(DAY(PayDay1)=1,SC!$18:$18,SC!$36:$36))</f>
        <v>0</v>
      </c>
      <c r="V45" s="330">
        <f>SUMIF(OT!$1:$1,$Z45,OT!$214:$214)</f>
        <v>0</v>
      </c>
      <c r="W45" s="556"/>
      <c r="X45" s="331">
        <f>(D45*B45)+E45+F45</f>
        <v>0</v>
      </c>
      <c r="Y45" s="635"/>
      <c r="Z45" s="321" t="str">
        <f>IFERROR(LEFT(A45,SEARCH(",",A45)-1)&amp;MID(A45,SEARCH(" ",A45),3)," ")</f>
        <v xml:space="preserve"> </v>
      </c>
    </row>
    <row r="46" spans="1:26" s="332" customFormat="1" x14ac:dyDescent="0.2">
      <c r="A46" s="634"/>
      <c r="B46" s="569"/>
      <c r="C46" s="569"/>
      <c r="D46" s="322">
        <f>SUM(G46:P46)</f>
        <v>0</v>
      </c>
      <c r="E46" s="323">
        <f>SUM(Q46:W46)</f>
        <v>0</v>
      </c>
      <c r="F46" s="324">
        <f>SUMIF(PP!$1:$1,$Z46,PP!$86:$86)+SUMIF(PC!$1:$1,$Z46,PC!$87:$87)</f>
        <v>0</v>
      </c>
      <c r="G46" s="325">
        <f>SUMIF(Driver!$1:$1,$Z46,Driver!$18:$18)</f>
        <v>0</v>
      </c>
      <c r="H46" s="326">
        <f>SUMIF(PP!$1:$1,$Z46,PP!$84:$84)</f>
        <v>0</v>
      </c>
      <c r="I46" s="327">
        <f>SUMIF(PC!$1:$1,$Z46,PC!$85:$85)</f>
        <v>0</v>
      </c>
      <c r="J46" s="325">
        <f>SUMIF(FH!$1:$1,$Z46,FH!$99:$99)</f>
        <v>0</v>
      </c>
      <c r="K46" s="328">
        <f>SUMIF('T22'!$1:$1,$Z46,'T22'!$99:$99)</f>
        <v>0</v>
      </c>
      <c r="L46" s="325">
        <f>SUMIF(RF!$1:$1,$Z46,RF!$18:$18)</f>
        <v>0</v>
      </c>
      <c r="M46" s="325">
        <f>SUMIF(SC!$1:$1,$Z46,IF(DAY(PayDay1)=1,SC!$17:$17,SC!$35:$35))</f>
        <v>0</v>
      </c>
      <c r="N46" s="325">
        <f>SUMIF('RC'!$1:$1,$Z46,'RC'!$18:$18)</f>
        <v>0</v>
      </c>
      <c r="O46" s="325">
        <f>SUMIF(HoO!$1:$1,$Z46,IF(DAY(PayDay1)=1,HoO!$17:$17,HoO!$34:$34))</f>
        <v>0</v>
      </c>
      <c r="P46" s="329">
        <f>SUMIF(TM!$1:$1,$Z46,TM!$18:$18)</f>
        <v>0</v>
      </c>
      <c r="Q46" s="196">
        <f>SUMIF(Driver!$1:$1,$Z46,Driver!$19:$19)</f>
        <v>0</v>
      </c>
      <c r="R46" s="196">
        <f>SUMIF(PP!$1:$1,$Z46,PP!$85:$85)</f>
        <v>0</v>
      </c>
      <c r="S46" s="196">
        <f>SUMIF(PC!$1:$1,$Z46,PC!$86:$86)</f>
        <v>0</v>
      </c>
      <c r="T46" s="196">
        <f>SUMIF(RF!$1:$1,$Z46,RF!$22:$22)</f>
        <v>0</v>
      </c>
      <c r="U46" s="325">
        <f>SUMIF(SC!$1:$1,$Z46,IF(DAY(PayDay1)=1,SC!$18:$18,SC!$36:$36))</f>
        <v>0</v>
      </c>
      <c r="V46" s="330">
        <f>SUMIF(OT!$1:$1,$Z46,OT!$214:$214)</f>
        <v>0</v>
      </c>
      <c r="W46" s="556"/>
      <c r="X46" s="331">
        <f>(D46*B46)+E46+F46</f>
        <v>0</v>
      </c>
      <c r="Y46" s="635"/>
      <c r="Z46" s="321" t="str">
        <f>IFERROR(LEFT(A46,SEARCH(",",A46)-1)&amp;MID(A46,SEARCH(" ",A46),3)," ")</f>
        <v xml:space="preserve"> </v>
      </c>
    </row>
    <row r="47" spans="1:26" s="332" customFormat="1" x14ac:dyDescent="0.2">
      <c r="A47" s="634"/>
      <c r="B47" s="569"/>
      <c r="C47" s="569"/>
      <c r="D47" s="322">
        <f>SUM(G47:P47)</f>
        <v>0</v>
      </c>
      <c r="E47" s="323">
        <f>SUM(Q47:W47)</f>
        <v>0</v>
      </c>
      <c r="F47" s="324">
        <f>SUMIF(PP!$1:$1,$Z47,PP!$86:$86)+SUMIF(PC!$1:$1,$Z47,PC!$87:$87)</f>
        <v>0</v>
      </c>
      <c r="G47" s="325">
        <f>SUMIF(Driver!$1:$1,$Z47,Driver!$18:$18)</f>
        <v>0</v>
      </c>
      <c r="H47" s="326">
        <f>SUMIF(PP!$1:$1,$Z47,PP!$84:$84)</f>
        <v>0</v>
      </c>
      <c r="I47" s="327">
        <f>SUMIF(PC!$1:$1,$Z47,PC!$85:$85)</f>
        <v>0</v>
      </c>
      <c r="J47" s="325">
        <f>SUMIF(FH!$1:$1,$Z47,FH!$99:$99)</f>
        <v>0</v>
      </c>
      <c r="K47" s="328">
        <f>SUMIF('T22'!$1:$1,$Z47,'T22'!$99:$99)</f>
        <v>0</v>
      </c>
      <c r="L47" s="325">
        <f>SUMIF(RF!$1:$1,$Z47,RF!$18:$18)</f>
        <v>0</v>
      </c>
      <c r="M47" s="325">
        <f>SUMIF(SC!$1:$1,$Z47,IF(DAY(PayDay1)=1,SC!$17:$17,SC!$35:$35))</f>
        <v>0</v>
      </c>
      <c r="N47" s="325">
        <f>SUMIF('RC'!$1:$1,$Z47,'RC'!$18:$18)</f>
        <v>0</v>
      </c>
      <c r="O47" s="325">
        <f>SUMIF(HoO!$1:$1,$Z47,IF(DAY(PayDay1)=1,HoO!$17:$17,HoO!$34:$34))</f>
        <v>0</v>
      </c>
      <c r="P47" s="329">
        <f>SUMIF(TM!$1:$1,$Z47,TM!$18:$18)</f>
        <v>0</v>
      </c>
      <c r="Q47" s="196">
        <f>SUMIF(Driver!$1:$1,$Z47,Driver!$19:$19)</f>
        <v>0</v>
      </c>
      <c r="R47" s="196">
        <f>SUMIF(PP!$1:$1,$Z47,PP!$85:$85)</f>
        <v>0</v>
      </c>
      <c r="S47" s="196">
        <f>SUMIF(PC!$1:$1,$Z47,PC!$86:$86)</f>
        <v>0</v>
      </c>
      <c r="T47" s="196">
        <f>SUMIF(RF!$1:$1,$Z47,RF!$22:$22)</f>
        <v>0</v>
      </c>
      <c r="U47" s="325">
        <f>SUMIF(SC!$1:$1,$Z47,IF(DAY(PayDay1)=1,SC!$18:$18,SC!$36:$36))</f>
        <v>0</v>
      </c>
      <c r="V47" s="330">
        <f>SUMIF(OT!$1:$1,$Z47,OT!$214:$214)</f>
        <v>0</v>
      </c>
      <c r="W47" s="556"/>
      <c r="X47" s="331">
        <f>(D47*B47)+E47+F47</f>
        <v>0</v>
      </c>
      <c r="Y47" s="635"/>
      <c r="Z47" s="321" t="str">
        <f>IFERROR(LEFT(A47,SEARCH(",",A47)-1)&amp;MID(A47,SEARCH(" ",A47),3)," ")</f>
        <v xml:space="preserve"> </v>
      </c>
    </row>
    <row r="48" spans="1:26" s="332" customFormat="1" x14ac:dyDescent="0.2">
      <c r="A48" s="634"/>
      <c r="B48" s="569"/>
      <c r="C48" s="569"/>
      <c r="D48" s="322">
        <f>SUM(G48:P48)</f>
        <v>0</v>
      </c>
      <c r="E48" s="323">
        <f>SUM(Q48:W48)</f>
        <v>0</v>
      </c>
      <c r="F48" s="324">
        <f>SUMIF(PP!$1:$1,$Z48,PP!$86:$86)+SUMIF(PC!$1:$1,$Z48,PC!$87:$87)</f>
        <v>0</v>
      </c>
      <c r="G48" s="325">
        <f>SUMIF(Driver!$1:$1,$Z48,Driver!$18:$18)</f>
        <v>0</v>
      </c>
      <c r="H48" s="326">
        <f>SUMIF(PP!$1:$1,$Z48,PP!$84:$84)</f>
        <v>0</v>
      </c>
      <c r="I48" s="327">
        <f>SUMIF(PC!$1:$1,$Z48,PC!$85:$85)</f>
        <v>0</v>
      </c>
      <c r="J48" s="325">
        <f>SUMIF(FH!$1:$1,$Z48,FH!$99:$99)</f>
        <v>0</v>
      </c>
      <c r="K48" s="328">
        <f>SUMIF('T22'!$1:$1,$Z48,'T22'!$99:$99)</f>
        <v>0</v>
      </c>
      <c r="L48" s="325">
        <f>SUMIF(RF!$1:$1,$Z48,RF!$18:$18)</f>
        <v>0</v>
      </c>
      <c r="M48" s="325">
        <f>SUMIF(SC!$1:$1,$Z48,IF(DAY(PayDay1)=1,SC!$17:$17,SC!$35:$35))</f>
        <v>0</v>
      </c>
      <c r="N48" s="325">
        <f>SUMIF('RC'!$1:$1,$Z48,'RC'!$18:$18)</f>
        <v>0</v>
      </c>
      <c r="O48" s="325">
        <f>SUMIF(HoO!$1:$1,$Z48,IF(DAY(PayDay1)=1,HoO!$17:$17,HoO!$34:$34))</f>
        <v>0</v>
      </c>
      <c r="P48" s="329">
        <f>SUMIF(TM!$1:$1,$Z48,TM!$18:$18)</f>
        <v>0</v>
      </c>
      <c r="Q48" s="196">
        <f>SUMIF(Driver!$1:$1,$Z48,Driver!$19:$19)</f>
        <v>0</v>
      </c>
      <c r="R48" s="196">
        <f>SUMIF(PP!$1:$1,$Z48,PP!$85:$85)</f>
        <v>0</v>
      </c>
      <c r="S48" s="196">
        <f>SUMIF(PC!$1:$1,$Z48,PC!$86:$86)</f>
        <v>0</v>
      </c>
      <c r="T48" s="196">
        <f>SUMIF(RF!$1:$1,$Z48,RF!$22:$22)</f>
        <v>0</v>
      </c>
      <c r="U48" s="325">
        <f>SUMIF(SC!$1:$1,$Z48,IF(DAY(PayDay1)=1,SC!$18:$18,SC!$36:$36))</f>
        <v>0</v>
      </c>
      <c r="V48" s="330">
        <f>SUMIF(OT!$1:$1,$Z48,OT!$214:$214)</f>
        <v>0</v>
      </c>
      <c r="W48" s="556"/>
      <c r="X48" s="331">
        <f>(D48*B48)+E48+F48</f>
        <v>0</v>
      </c>
      <c r="Y48" s="635"/>
      <c r="Z48" s="321" t="str">
        <f>IFERROR(LEFT(A48,SEARCH(",",A48)-1)&amp;MID(A48,SEARCH(" ",A48),3)," ")</f>
        <v xml:space="preserve"> </v>
      </c>
    </row>
    <row r="49" spans="1:26" s="332" customFormat="1" x14ac:dyDescent="0.2">
      <c r="A49" s="634"/>
      <c r="B49" s="569"/>
      <c r="C49" s="569"/>
      <c r="D49" s="322">
        <f>SUM(G49:P49)</f>
        <v>0</v>
      </c>
      <c r="E49" s="323">
        <f>SUM(Q49:W49)</f>
        <v>0</v>
      </c>
      <c r="F49" s="324">
        <f>SUMIF(PP!$1:$1,$Z49,PP!$86:$86)+SUMIF(PC!$1:$1,$Z49,PC!$87:$87)</f>
        <v>0</v>
      </c>
      <c r="G49" s="325">
        <f>SUMIF(Driver!$1:$1,$Z49,Driver!$18:$18)</f>
        <v>0</v>
      </c>
      <c r="H49" s="326">
        <f>SUMIF(PP!$1:$1,$Z49,PP!$84:$84)</f>
        <v>0</v>
      </c>
      <c r="I49" s="327">
        <f>SUMIF(PC!$1:$1,$Z49,PC!$85:$85)</f>
        <v>0</v>
      </c>
      <c r="J49" s="325">
        <f>SUMIF(FH!$1:$1,$Z49,FH!$99:$99)</f>
        <v>0</v>
      </c>
      <c r="K49" s="328">
        <f>SUMIF('T22'!$1:$1,$Z49,'T22'!$99:$99)</f>
        <v>0</v>
      </c>
      <c r="L49" s="325">
        <f>SUMIF(RF!$1:$1,$Z49,RF!$18:$18)</f>
        <v>0</v>
      </c>
      <c r="M49" s="325">
        <f>SUMIF(SC!$1:$1,$Z49,IF(DAY(PayDay1)=1,SC!$17:$17,SC!$35:$35))</f>
        <v>0</v>
      </c>
      <c r="N49" s="325">
        <f>SUMIF('RC'!$1:$1,$Z49,'RC'!$18:$18)</f>
        <v>0</v>
      </c>
      <c r="O49" s="325">
        <f>SUMIF(HoO!$1:$1,$Z49,IF(DAY(PayDay1)=1,HoO!$17:$17,HoO!$34:$34))</f>
        <v>0</v>
      </c>
      <c r="P49" s="329">
        <f>SUMIF(TM!$1:$1,$Z49,TM!$18:$18)</f>
        <v>0</v>
      </c>
      <c r="Q49" s="196">
        <f>SUMIF(Driver!$1:$1,$Z49,Driver!$19:$19)</f>
        <v>0</v>
      </c>
      <c r="R49" s="196">
        <f>SUMIF(PP!$1:$1,$Z49,PP!$85:$85)</f>
        <v>0</v>
      </c>
      <c r="S49" s="196">
        <f>SUMIF(PC!$1:$1,$Z49,PC!$86:$86)</f>
        <v>0</v>
      </c>
      <c r="T49" s="196">
        <f>SUMIF(RF!$1:$1,$Z49,RF!$22:$22)</f>
        <v>0</v>
      </c>
      <c r="U49" s="325">
        <f>SUMIF(SC!$1:$1,$Z49,IF(DAY(PayDay1)=1,SC!$18:$18,SC!$36:$36))</f>
        <v>0</v>
      </c>
      <c r="V49" s="330">
        <f>SUMIF(OT!$1:$1,$Z49,OT!$214:$214)</f>
        <v>0</v>
      </c>
      <c r="W49" s="556"/>
      <c r="X49" s="331">
        <f>(D49*B49)+E49+F49</f>
        <v>0</v>
      </c>
      <c r="Y49" s="635"/>
      <c r="Z49" s="321" t="str">
        <f>IFERROR(LEFT(A49,SEARCH(",",A49)-1)&amp;MID(A49,SEARCH(" ",A49),3)," ")</f>
        <v xml:space="preserve"> </v>
      </c>
    </row>
    <row r="50" spans="1:26" s="332" customFormat="1" x14ac:dyDescent="0.2">
      <c r="A50" s="634"/>
      <c r="B50" s="569"/>
      <c r="C50" s="569"/>
      <c r="D50" s="322">
        <f>SUM(G50:P50)</f>
        <v>0</v>
      </c>
      <c r="E50" s="323">
        <f>SUM(Q50:W50)</f>
        <v>0</v>
      </c>
      <c r="F50" s="324">
        <f>SUMIF(PP!$1:$1,$Z50,PP!$86:$86)+SUMIF(PC!$1:$1,$Z50,PC!$87:$87)</f>
        <v>0</v>
      </c>
      <c r="G50" s="325">
        <f>SUMIF(Driver!$1:$1,$Z50,Driver!$18:$18)</f>
        <v>0</v>
      </c>
      <c r="H50" s="326">
        <f>SUMIF(PP!$1:$1,$Z50,PP!$84:$84)</f>
        <v>0</v>
      </c>
      <c r="I50" s="327">
        <f>SUMIF(PC!$1:$1,$Z50,PC!$85:$85)</f>
        <v>0</v>
      </c>
      <c r="J50" s="325">
        <f>SUMIF(FH!$1:$1,$Z50,FH!$99:$99)</f>
        <v>0</v>
      </c>
      <c r="K50" s="328">
        <f>SUMIF('T22'!$1:$1,$Z50,'T22'!$99:$99)</f>
        <v>0</v>
      </c>
      <c r="L50" s="325">
        <f>SUMIF(RF!$1:$1,$Z50,RF!$18:$18)</f>
        <v>0</v>
      </c>
      <c r="M50" s="325">
        <f>SUMIF(SC!$1:$1,$Z50,IF(DAY(PayDay1)=1,SC!$17:$17,SC!$35:$35))</f>
        <v>0</v>
      </c>
      <c r="N50" s="325">
        <f>SUMIF('RC'!$1:$1,$Z50,'RC'!$18:$18)</f>
        <v>0</v>
      </c>
      <c r="O50" s="325">
        <f>SUMIF(HoO!$1:$1,$Z50,IF(DAY(PayDay1)=1,HoO!$17:$17,HoO!$34:$34))</f>
        <v>0</v>
      </c>
      <c r="P50" s="329">
        <f>SUMIF(TM!$1:$1,$Z50,TM!$18:$18)</f>
        <v>0</v>
      </c>
      <c r="Q50" s="196">
        <f>SUMIF(Driver!$1:$1,$Z50,Driver!$19:$19)</f>
        <v>0</v>
      </c>
      <c r="R50" s="196">
        <f>SUMIF(PP!$1:$1,$Z50,PP!$85:$85)</f>
        <v>0</v>
      </c>
      <c r="S50" s="196">
        <f>SUMIF(PC!$1:$1,$Z50,PC!$86:$86)</f>
        <v>0</v>
      </c>
      <c r="T50" s="196">
        <f>SUMIF(RF!$1:$1,$Z50,RF!$22:$22)</f>
        <v>0</v>
      </c>
      <c r="U50" s="325">
        <f>SUMIF(SC!$1:$1,$Z50,IF(DAY(PayDay1)=1,SC!$18:$18,SC!$36:$36))</f>
        <v>0</v>
      </c>
      <c r="V50" s="330">
        <f>SUMIF(OT!$1:$1,$Z50,OT!$214:$214)</f>
        <v>0</v>
      </c>
      <c r="W50" s="556"/>
      <c r="X50" s="331">
        <f>(D50*B50)+E50+F50</f>
        <v>0</v>
      </c>
      <c r="Y50" s="635"/>
      <c r="Z50" s="321" t="str">
        <f>IFERROR(LEFT(A50,SEARCH(",",A50)-1)&amp;MID(A50,SEARCH(" ",A50),3)," ")</f>
        <v xml:space="preserve"> </v>
      </c>
    </row>
    <row r="51" spans="1:26" s="332" customFormat="1" x14ac:dyDescent="0.2">
      <c r="A51" s="634"/>
      <c r="B51" s="569"/>
      <c r="C51" s="569"/>
      <c r="D51" s="322">
        <f>SUM(G51:P51)</f>
        <v>0</v>
      </c>
      <c r="E51" s="323">
        <f>SUM(Q51:W51)</f>
        <v>0</v>
      </c>
      <c r="F51" s="324">
        <f>SUMIF(PP!$1:$1,$Z51,PP!$86:$86)+SUMIF(PC!$1:$1,$Z51,PC!$87:$87)</f>
        <v>0</v>
      </c>
      <c r="G51" s="325">
        <f>SUMIF(Driver!$1:$1,$Z51,Driver!$18:$18)</f>
        <v>0</v>
      </c>
      <c r="H51" s="326">
        <f>SUMIF(PP!$1:$1,$Z51,PP!$84:$84)</f>
        <v>0</v>
      </c>
      <c r="I51" s="327">
        <f>SUMIF(PC!$1:$1,$Z51,PC!$85:$85)</f>
        <v>0</v>
      </c>
      <c r="J51" s="325">
        <f>SUMIF(FH!$1:$1,$Z51,FH!$99:$99)</f>
        <v>0</v>
      </c>
      <c r="K51" s="328">
        <f>SUMIF('T22'!$1:$1,$Z51,'T22'!$99:$99)</f>
        <v>0</v>
      </c>
      <c r="L51" s="325">
        <f>SUMIF(RF!$1:$1,$Z51,RF!$18:$18)</f>
        <v>0</v>
      </c>
      <c r="M51" s="325">
        <f>SUMIF(SC!$1:$1,$Z51,IF(DAY(PayDay1)=1,SC!$17:$17,SC!$35:$35))</f>
        <v>0</v>
      </c>
      <c r="N51" s="325">
        <f>SUMIF('RC'!$1:$1,$Z51,'RC'!$18:$18)</f>
        <v>0</v>
      </c>
      <c r="O51" s="325">
        <f>SUMIF(HoO!$1:$1,$Z51,IF(DAY(PayDay1)=1,HoO!$17:$17,HoO!$34:$34))</f>
        <v>0</v>
      </c>
      <c r="P51" s="329">
        <f>SUMIF(TM!$1:$1,$Z51,TM!$18:$18)</f>
        <v>0</v>
      </c>
      <c r="Q51" s="196">
        <f>SUMIF(Driver!$1:$1,$Z51,Driver!$19:$19)</f>
        <v>0</v>
      </c>
      <c r="R51" s="196">
        <f>SUMIF(PP!$1:$1,$Z51,PP!$85:$85)</f>
        <v>0</v>
      </c>
      <c r="S51" s="196">
        <f>SUMIF(PC!$1:$1,$Z51,PC!$86:$86)</f>
        <v>0</v>
      </c>
      <c r="T51" s="196">
        <f>SUMIF(RF!$1:$1,$Z51,RF!$22:$22)</f>
        <v>0</v>
      </c>
      <c r="U51" s="325">
        <f>SUMIF(SC!$1:$1,$Z51,IF(DAY(PayDay1)=1,SC!$18:$18,SC!$36:$36))</f>
        <v>0</v>
      </c>
      <c r="V51" s="330">
        <f>SUMIF(OT!$1:$1,$Z51,OT!$214:$214)</f>
        <v>0</v>
      </c>
      <c r="W51" s="556"/>
      <c r="X51" s="331">
        <f>(D51*B51)+E51+F51</f>
        <v>0</v>
      </c>
      <c r="Y51" s="635"/>
      <c r="Z51" s="321" t="str">
        <f>IFERROR(LEFT(A51,SEARCH(",",A51)-1)&amp;MID(A51,SEARCH(" ",A51),3)," ")</f>
        <v xml:space="preserve"> </v>
      </c>
    </row>
    <row r="52" spans="1:26" s="332" customFormat="1" x14ac:dyDescent="0.2">
      <c r="A52" s="634"/>
      <c r="B52" s="569"/>
      <c r="C52" s="569"/>
      <c r="D52" s="322">
        <f>SUM(G52:P52)</f>
        <v>0</v>
      </c>
      <c r="E52" s="323">
        <f>SUM(Q52:W52)</f>
        <v>0</v>
      </c>
      <c r="F52" s="324">
        <f>SUMIF(PP!$1:$1,$Z52,PP!$86:$86)+SUMIF(PC!$1:$1,$Z52,PC!$87:$87)</f>
        <v>0</v>
      </c>
      <c r="G52" s="325">
        <f>SUMIF(Driver!$1:$1,$Z52,Driver!$18:$18)</f>
        <v>0</v>
      </c>
      <c r="H52" s="326">
        <f>SUMIF(PP!$1:$1,$Z52,PP!$84:$84)</f>
        <v>0</v>
      </c>
      <c r="I52" s="327">
        <f>SUMIF(PC!$1:$1,$Z52,PC!$85:$85)</f>
        <v>0</v>
      </c>
      <c r="J52" s="325">
        <f>SUMIF(FH!$1:$1,$Z52,FH!$99:$99)</f>
        <v>0</v>
      </c>
      <c r="K52" s="328">
        <f>SUMIF('T22'!$1:$1,$Z52,'T22'!$99:$99)</f>
        <v>0</v>
      </c>
      <c r="L52" s="325">
        <f>SUMIF(RF!$1:$1,$Z52,RF!$18:$18)</f>
        <v>0</v>
      </c>
      <c r="M52" s="325">
        <f>SUMIF(SC!$1:$1,$Z52,IF(DAY(PayDay1)=1,SC!$17:$17,SC!$35:$35))</f>
        <v>0</v>
      </c>
      <c r="N52" s="325">
        <f>SUMIF('RC'!$1:$1,$Z52,'RC'!$18:$18)</f>
        <v>0</v>
      </c>
      <c r="O52" s="325">
        <f>SUMIF(HoO!$1:$1,$Z52,IF(DAY(PayDay1)=1,HoO!$17:$17,HoO!$34:$34))</f>
        <v>0</v>
      </c>
      <c r="P52" s="329">
        <f>SUMIF(TM!$1:$1,$Z52,TM!$18:$18)</f>
        <v>0</v>
      </c>
      <c r="Q52" s="196">
        <f>SUMIF(Driver!$1:$1,$Z52,Driver!$19:$19)</f>
        <v>0</v>
      </c>
      <c r="R52" s="196">
        <f>SUMIF(PP!$1:$1,$Z52,PP!$85:$85)</f>
        <v>0</v>
      </c>
      <c r="S52" s="196">
        <f>SUMIF(PC!$1:$1,$Z52,PC!$86:$86)</f>
        <v>0</v>
      </c>
      <c r="T52" s="196">
        <f>SUMIF(RF!$1:$1,$Z52,RF!$22:$22)</f>
        <v>0</v>
      </c>
      <c r="U52" s="325">
        <f>SUMIF(SC!$1:$1,$Z52,IF(DAY(PayDay1)=1,SC!$18:$18,SC!$36:$36))</f>
        <v>0</v>
      </c>
      <c r="V52" s="330">
        <f>SUMIF(OT!$1:$1,$Z52,OT!$214:$214)</f>
        <v>0</v>
      </c>
      <c r="W52" s="556"/>
      <c r="X52" s="331">
        <f>(D52*B52)+E52+F52</f>
        <v>0</v>
      </c>
      <c r="Y52" s="635"/>
      <c r="Z52" s="321" t="str">
        <f>IFERROR(LEFT(A52,SEARCH(",",A52)-1)&amp;MID(A52,SEARCH(" ",A52),3)," ")</f>
        <v xml:space="preserve"> </v>
      </c>
    </row>
    <row r="53" spans="1:26" s="332" customFormat="1" ht="12" thickBot="1" x14ac:dyDescent="0.25">
      <c r="A53" s="634"/>
      <c r="B53" s="569"/>
      <c r="C53" s="569"/>
      <c r="D53" s="322">
        <f>SUM(G53:P53)</f>
        <v>0</v>
      </c>
      <c r="E53" s="323">
        <f>SUM(Q53:W53)</f>
        <v>0</v>
      </c>
      <c r="F53" s="324">
        <f>SUMIF(PP!$1:$1,$Z53,PP!$86:$86)+SUMIF(PC!$1:$1,$Z53,PC!$87:$87)</f>
        <v>0</v>
      </c>
      <c r="G53" s="325">
        <f>SUMIF(Driver!$1:$1,$Z53,Driver!$18:$18)</f>
        <v>0</v>
      </c>
      <c r="H53" s="326">
        <f>SUMIF(PP!$1:$1,$Z53,PP!$84:$84)</f>
        <v>0</v>
      </c>
      <c r="I53" s="327">
        <f>SUMIF(PC!$1:$1,$Z53,PC!$85:$85)</f>
        <v>0</v>
      </c>
      <c r="J53" s="325">
        <f>SUMIF(FH!$1:$1,$Z53,FH!$99:$99)</f>
        <v>0</v>
      </c>
      <c r="K53" s="328">
        <f>SUMIF('T22'!$1:$1,$Z53,'T22'!$99:$99)</f>
        <v>0</v>
      </c>
      <c r="L53" s="325">
        <f>SUMIF(RF!$1:$1,$Z53,RF!$18:$18)</f>
        <v>0</v>
      </c>
      <c r="M53" s="325">
        <f>SUMIF(SC!$1:$1,$Z53,IF(DAY(PayDay1)=1,SC!$17:$17,SC!$35:$35))</f>
        <v>0</v>
      </c>
      <c r="N53" s="325">
        <f>SUMIF('RC'!$1:$1,$Z53,'RC'!$18:$18)</f>
        <v>0</v>
      </c>
      <c r="O53" s="325">
        <f>SUMIF(HoO!$1:$1,$Z53,IF(DAY(PayDay1)=1,HoO!$17:$17,HoO!$34:$34))</f>
        <v>0</v>
      </c>
      <c r="P53" s="329">
        <f>SUMIF(TM!$1:$1,$Z53,TM!$18:$18)</f>
        <v>0</v>
      </c>
      <c r="Q53" s="196">
        <f>SUMIF(Driver!$1:$1,$Z53,Driver!$19:$19)</f>
        <v>0</v>
      </c>
      <c r="R53" s="196">
        <f>SUMIF(PP!$1:$1,$Z53,PP!$85:$85)</f>
        <v>0</v>
      </c>
      <c r="S53" s="196">
        <f>SUMIF(PC!$1:$1,$Z53,PC!$86:$86)</f>
        <v>0</v>
      </c>
      <c r="T53" s="196">
        <f>SUMIF(RF!$1:$1,$Z53,RF!$22:$22)</f>
        <v>0</v>
      </c>
      <c r="U53" s="325">
        <f>SUMIF(SC!$1:$1,$Z53,IF(DAY(PayDay1)=1,SC!$18:$18,SC!$36:$36))</f>
        <v>0</v>
      </c>
      <c r="V53" s="330">
        <f>SUMIF(OT!$1:$1,$Z53,OT!$214:$214)</f>
        <v>0</v>
      </c>
      <c r="W53" s="556"/>
      <c r="X53" s="331">
        <f>(D53*B53)+E53+F53</f>
        <v>0</v>
      </c>
      <c r="Y53" s="635"/>
      <c r="Z53" s="321" t="str">
        <f>IFERROR(LEFT(A53,SEARCH(",",A53)-1)&amp;MID(A53,SEARCH(" ",A53),3)," ")</f>
        <v xml:space="preserve"> </v>
      </c>
    </row>
    <row r="54" spans="1:26" s="332" customFormat="1" ht="12" thickBot="1" x14ac:dyDescent="0.25">
      <c r="A54" s="333" t="s">
        <v>3</v>
      </c>
      <c r="B54" s="334"/>
      <c r="C54" s="465"/>
      <c r="D54" s="335">
        <f>SUM(D2:D53)</f>
        <v>1006.13</v>
      </c>
      <c r="E54" s="336">
        <f>SUM(E2:E53)</f>
        <v>677.81666763889973</v>
      </c>
      <c r="F54" s="334">
        <f>SUM(F2:F53)</f>
        <v>39</v>
      </c>
      <c r="G54" s="337">
        <f>SUM(G2:G53)</f>
        <v>33.200000000000003</v>
      </c>
      <c r="H54" s="338">
        <f>SUM(H2:H53)</f>
        <v>364.46999999999997</v>
      </c>
      <c r="I54" s="339">
        <f>SUM(I2:I53)</f>
        <v>0</v>
      </c>
      <c r="J54" s="337">
        <f>SUM(J2:J53)</f>
        <v>218.5</v>
      </c>
      <c r="K54" s="340">
        <f>SUM(K2:K53)</f>
        <v>146</v>
      </c>
      <c r="L54" s="337">
        <f>SUM(L2:L53)</f>
        <v>73.75</v>
      </c>
      <c r="M54" s="337">
        <f>SUM(M2:M53)</f>
        <v>32.75</v>
      </c>
      <c r="N54" s="337">
        <f>SUM(N2:N53)</f>
        <v>101.21000000000001</v>
      </c>
      <c r="O54" s="337">
        <f>SUM(O2:O53)</f>
        <v>19.75</v>
      </c>
      <c r="P54" s="341">
        <f>SUM(P2:P53)</f>
        <v>16.5</v>
      </c>
      <c r="Q54" s="334">
        <f>SUM(Q2:Q53)</f>
        <v>0</v>
      </c>
      <c r="R54" s="334">
        <f>SUM(R2:R53)</f>
        <v>220</v>
      </c>
      <c r="S54" s="334">
        <f>SUM(S2:S53)</f>
        <v>0</v>
      </c>
      <c r="T54" s="334">
        <f>SUM(T2:T53)</f>
        <v>99</v>
      </c>
      <c r="U54" s="334">
        <f>SUM(U2:U53)</f>
        <v>65.5</v>
      </c>
      <c r="V54" s="334">
        <f>SUM(V2:V53)</f>
        <v>263.31666763889967</v>
      </c>
      <c r="W54" s="461">
        <f>SUM(W2:W53)</f>
        <v>30</v>
      </c>
      <c r="X54" s="342">
        <f>SUM(X2:X53)</f>
        <v>10810.8916676389</v>
      </c>
      <c r="Y54" s="457"/>
      <c r="Z54" s="457"/>
    </row>
    <row r="55" spans="1:26" s="332" customFormat="1" ht="12" thickBot="1" x14ac:dyDescent="0.25">
      <c r="A55" s="343"/>
      <c r="B55" s="344"/>
      <c r="C55" s="344"/>
      <c r="D55" s="345"/>
      <c r="E55" s="346"/>
      <c r="F55" s="347"/>
      <c r="G55" s="94"/>
      <c r="H55" s="348"/>
      <c r="I55" s="349"/>
      <c r="J55" s="94"/>
      <c r="K55" s="350"/>
      <c r="L55" s="94"/>
      <c r="M55" s="94"/>
      <c r="N55" s="94"/>
      <c r="O55" s="94"/>
      <c r="P55" s="351"/>
      <c r="Q55" s="344"/>
      <c r="R55" s="344"/>
      <c r="S55" s="344"/>
      <c r="T55" s="344"/>
      <c r="U55" s="344"/>
      <c r="V55" s="352"/>
      <c r="W55" s="462"/>
      <c r="X55" s="458"/>
      <c r="Y55" s="208"/>
      <c r="Z55" s="208"/>
    </row>
    <row r="56" spans="1:26" s="332" customFormat="1" x14ac:dyDescent="0.2">
      <c r="A56" s="353" t="s">
        <v>13</v>
      </c>
      <c r="B56" s="354"/>
      <c r="C56" s="354"/>
      <c r="D56" s="355">
        <f>SUM(G56:P56)</f>
        <v>1006.13</v>
      </c>
      <c r="E56" s="356">
        <f>SUM(Q56:W56)</f>
        <v>677.81666763889962</v>
      </c>
      <c r="F56" s="357">
        <f>PP!C86+PC!C87</f>
        <v>39</v>
      </c>
      <c r="G56" s="358">
        <f>Driver!B18</f>
        <v>33.200000000000003</v>
      </c>
      <c r="H56" s="359">
        <f>PP!C84</f>
        <v>364.46999999999997</v>
      </c>
      <c r="I56" s="360">
        <f>PC!C85</f>
        <v>0</v>
      </c>
      <c r="J56" s="358">
        <f>FH!C99</f>
        <v>218.5</v>
      </c>
      <c r="K56" s="361">
        <f>'T22'!C99</f>
        <v>146</v>
      </c>
      <c r="L56" s="358">
        <f>RF!C18</f>
        <v>73.75</v>
      </c>
      <c r="M56" s="358">
        <f>IF(DAY(PayDay1)=1,SC!B17,SC!B35)</f>
        <v>32.75</v>
      </c>
      <c r="N56" s="358">
        <f>'RC'!C18</f>
        <v>101.21000000000001</v>
      </c>
      <c r="O56" s="358">
        <f>IF(DAY(PayDay1)=1,HoO!B17,HoO!B34)</f>
        <v>19.75</v>
      </c>
      <c r="P56" s="362">
        <f>TM!C18</f>
        <v>16.5</v>
      </c>
      <c r="Q56" s="354">
        <f>Driver!B19</f>
        <v>0</v>
      </c>
      <c r="R56" s="354">
        <f>PP!C85</f>
        <v>220</v>
      </c>
      <c r="S56" s="354">
        <f>PC!C86</f>
        <v>0</v>
      </c>
      <c r="T56" s="354">
        <f>SUM(RF!H22:AO22)</f>
        <v>99</v>
      </c>
      <c r="U56" s="354">
        <f>IF(DAY(PayDay1)=1,SC!C18,SC!C36)</f>
        <v>65.5</v>
      </c>
      <c r="V56" s="363">
        <f>OT!B214</f>
        <v>263.31666763889967</v>
      </c>
      <c r="W56" s="463">
        <f>W54</f>
        <v>30</v>
      </c>
      <c r="X56" s="459"/>
      <c r="Y56" s="218"/>
      <c r="Z56" s="99"/>
    </row>
    <row r="57" spans="1:26" s="332" customFormat="1" ht="12" thickBot="1" x14ac:dyDescent="0.25">
      <c r="A57" s="364" t="s">
        <v>12</v>
      </c>
      <c r="B57" s="365"/>
      <c r="C57" s="365"/>
      <c r="D57" s="366">
        <f>D54-D56</f>
        <v>0</v>
      </c>
      <c r="E57" s="367">
        <f>E54-E56</f>
        <v>0</v>
      </c>
      <c r="F57" s="368">
        <f t="shared" ref="F57:W57" si="8">F54-F56</f>
        <v>0</v>
      </c>
      <c r="G57" s="369">
        <f t="shared" si="8"/>
        <v>0</v>
      </c>
      <c r="H57" s="370">
        <f t="shared" si="8"/>
        <v>0</v>
      </c>
      <c r="I57" s="371">
        <f t="shared" si="8"/>
        <v>0</v>
      </c>
      <c r="J57" s="369">
        <f t="shared" si="8"/>
        <v>0</v>
      </c>
      <c r="K57" s="372">
        <f t="shared" si="8"/>
        <v>0</v>
      </c>
      <c r="L57" s="369">
        <f t="shared" si="8"/>
        <v>0</v>
      </c>
      <c r="M57" s="369">
        <f t="shared" si="8"/>
        <v>0</v>
      </c>
      <c r="N57" s="369">
        <f>N54-N56</f>
        <v>0</v>
      </c>
      <c r="O57" s="369"/>
      <c r="P57" s="373">
        <f t="shared" si="8"/>
        <v>0</v>
      </c>
      <c r="Q57" s="365">
        <f t="shared" si="8"/>
        <v>0</v>
      </c>
      <c r="R57" s="365">
        <f t="shared" si="8"/>
        <v>0</v>
      </c>
      <c r="S57" s="365">
        <f t="shared" si="8"/>
        <v>0</v>
      </c>
      <c r="T57" s="365">
        <f t="shared" si="8"/>
        <v>0</v>
      </c>
      <c r="U57" s="365">
        <f>U54-U56</f>
        <v>0</v>
      </c>
      <c r="V57" s="374">
        <f t="shared" si="8"/>
        <v>0</v>
      </c>
      <c r="W57" s="464">
        <f t="shared" si="8"/>
        <v>0</v>
      </c>
      <c r="X57" s="460">
        <f>SUM(D57:G57)</f>
        <v>0</v>
      </c>
      <c r="Y57" s="62"/>
      <c r="Z57" s="62"/>
    </row>
    <row r="58" spans="1:26" s="332" customFormat="1" ht="12" thickBot="1" x14ac:dyDescent="0.25">
      <c r="A58" s="375"/>
      <c r="B58" s="376"/>
      <c r="C58" s="376"/>
      <c r="D58" s="325"/>
      <c r="E58" s="196"/>
      <c r="F58" s="95"/>
      <c r="G58" s="233"/>
      <c r="H58" s="377"/>
      <c r="I58" s="377"/>
      <c r="J58" s="233"/>
      <c r="K58" s="233"/>
      <c r="L58" s="233"/>
      <c r="M58" s="233"/>
      <c r="N58" s="233"/>
      <c r="O58" s="233"/>
      <c r="P58" s="233"/>
      <c r="Q58" s="95"/>
      <c r="R58" s="95"/>
      <c r="S58" s="95"/>
      <c r="T58" s="95"/>
      <c r="U58" s="95"/>
      <c r="V58" s="95"/>
      <c r="W58" s="378"/>
      <c r="X58" s="196"/>
      <c r="Y58" s="62"/>
      <c r="Z58" s="62"/>
    </row>
    <row r="59" spans="1:26" s="332" customFormat="1" ht="12" thickBot="1" x14ac:dyDescent="0.25">
      <c r="A59" s="379"/>
      <c r="B59" s="376"/>
      <c r="C59" s="376"/>
      <c r="D59" s="380" t="s">
        <v>19</v>
      </c>
      <c r="E59" s="381" t="s">
        <v>26</v>
      </c>
      <c r="F59" s="381" t="s">
        <v>32</v>
      </c>
      <c r="G59" s="382" t="s">
        <v>3</v>
      </c>
      <c r="H59" s="326"/>
      <c r="I59" s="326"/>
      <c r="J59" s="325"/>
      <c r="K59" s="325"/>
      <c r="L59" s="325"/>
      <c r="M59" s="233"/>
      <c r="N59" s="233"/>
      <c r="O59" s="233"/>
      <c r="P59" s="233"/>
      <c r="Q59" s="196"/>
      <c r="R59" s="196"/>
      <c r="S59" s="196"/>
      <c r="T59" s="196"/>
      <c r="U59" s="196"/>
      <c r="V59" s="196"/>
      <c r="W59" s="325"/>
      <c r="X59" s="325"/>
      <c r="Y59" s="62"/>
      <c r="Z59" s="62"/>
    </row>
    <row r="60" spans="1:26" s="332" customFormat="1" ht="12" thickBot="1" x14ac:dyDescent="0.25">
      <c r="A60" s="333" t="s">
        <v>48</v>
      </c>
      <c r="B60" s="334"/>
      <c r="C60" s="334"/>
      <c r="D60" s="337">
        <f>D54-SUM(D2:D4)</f>
        <v>1006.13</v>
      </c>
      <c r="E60" s="334">
        <f>E54-SUM(E2:E4)</f>
        <v>677.81666763889973</v>
      </c>
      <c r="F60" s="334">
        <f>F54-SUM(F2:F4)</f>
        <v>39</v>
      </c>
      <c r="G60" s="342">
        <f>X54-SUM(X2:X4)</f>
        <v>10810.8916676389</v>
      </c>
      <c r="H60" s="383"/>
      <c r="I60" s="383"/>
      <c r="J60" s="384"/>
      <c r="K60" s="384"/>
      <c r="L60" s="384"/>
      <c r="M60" s="208"/>
      <c r="N60" s="208"/>
      <c r="O60" s="208"/>
      <c r="P60" s="208"/>
      <c r="Q60" s="99"/>
      <c r="R60" s="99"/>
      <c r="S60" s="99"/>
      <c r="T60" s="218"/>
      <c r="U60" s="218"/>
      <c r="V60" s="218"/>
      <c r="W60" s="384"/>
      <c r="X60" s="99"/>
      <c r="Z60" s="62"/>
    </row>
    <row r="61" spans="1:26" s="332" customFormat="1" ht="12" thickBot="1" x14ac:dyDescent="0.25">
      <c r="A61" s="385"/>
      <c r="B61" s="378"/>
      <c r="C61" s="378"/>
      <c r="D61" s="233"/>
      <c r="E61" s="95"/>
      <c r="F61" s="95"/>
      <c r="G61" s="233"/>
      <c r="H61" s="99"/>
      <c r="I61" s="377"/>
      <c r="J61" s="233"/>
      <c r="K61" s="233"/>
      <c r="L61" s="233"/>
      <c r="M61" s="99"/>
      <c r="N61" s="99"/>
      <c r="O61" s="99"/>
      <c r="P61" s="99"/>
      <c r="Q61" s="95"/>
      <c r="R61" s="95"/>
      <c r="S61" s="95"/>
      <c r="T61" s="95"/>
      <c r="U61" s="95"/>
      <c r="V61" s="95"/>
      <c r="W61" s="233"/>
      <c r="X61" s="233"/>
      <c r="Y61" s="99"/>
      <c r="Z61" s="62"/>
    </row>
    <row r="62" spans="1:26" s="332" customFormat="1" x14ac:dyDescent="0.2">
      <c r="A62" s="386" t="s">
        <v>25</v>
      </c>
      <c r="B62" s="387">
        <f>X54</f>
        <v>10810.8916676389</v>
      </c>
      <c r="C62" s="218"/>
      <c r="D62" s="233"/>
      <c r="E62" s="95"/>
      <c r="F62" s="95"/>
      <c r="G62" s="233"/>
      <c r="H62" s="377"/>
      <c r="I62" s="377"/>
      <c r="J62" s="233"/>
      <c r="K62" s="233"/>
      <c r="L62" s="233"/>
      <c r="M62" s="233"/>
      <c r="N62" s="233"/>
      <c r="O62" s="233"/>
      <c r="P62" s="233"/>
      <c r="Q62" s="95"/>
      <c r="R62" s="95"/>
      <c r="S62" s="95"/>
      <c r="T62" s="95"/>
      <c r="U62" s="95"/>
      <c r="V62" s="95"/>
      <c r="W62" s="233"/>
      <c r="X62" s="233"/>
      <c r="Y62" s="208"/>
    </row>
    <row r="63" spans="1:26" s="332" customFormat="1" ht="12" thickBot="1" x14ac:dyDescent="0.25">
      <c r="A63" s="388" t="s">
        <v>61</v>
      </c>
      <c r="B63" s="389">
        <f>(B62-F54)*0.26</f>
        <v>2800.6918335861142</v>
      </c>
      <c r="C63" s="95"/>
      <c r="D63" s="233"/>
      <c r="E63" s="95"/>
      <c r="F63" s="95"/>
      <c r="G63" s="233"/>
      <c r="H63" s="377"/>
      <c r="I63" s="377"/>
      <c r="J63" s="233"/>
      <c r="K63" s="233"/>
      <c r="L63" s="233"/>
      <c r="M63" s="233"/>
      <c r="N63" s="233"/>
      <c r="O63" s="233"/>
      <c r="P63" s="233"/>
      <c r="Q63" s="95"/>
      <c r="R63" s="95"/>
      <c r="S63" s="95"/>
      <c r="T63" s="95"/>
      <c r="U63" s="95"/>
      <c r="V63" s="95"/>
      <c r="W63" s="233"/>
      <c r="X63" s="233"/>
      <c r="Y63" s="105"/>
      <c r="Z63" s="99"/>
    </row>
    <row r="64" spans="1:26" s="332" customFormat="1" x14ac:dyDescent="0.2">
      <c r="A64" s="99"/>
      <c r="B64" s="378"/>
      <c r="C64" s="378"/>
      <c r="D64" s="233"/>
      <c r="E64" s="95"/>
      <c r="F64" s="95"/>
      <c r="G64" s="233"/>
      <c r="H64" s="377"/>
      <c r="I64" s="348"/>
      <c r="J64" s="233"/>
      <c r="K64" s="167"/>
      <c r="L64" s="233"/>
      <c r="M64" s="233"/>
      <c r="N64" s="233"/>
      <c r="O64" s="233"/>
      <c r="P64" s="233"/>
      <c r="Q64" s="95"/>
      <c r="R64" s="95"/>
      <c r="S64" s="95"/>
      <c r="T64" s="95"/>
      <c r="U64" s="95"/>
      <c r="V64" s="95"/>
      <c r="W64" s="378"/>
      <c r="X64" s="95"/>
      <c r="Y64" s="167"/>
      <c r="Z64" s="62"/>
    </row>
    <row r="65" spans="1:73" s="332" customFormat="1" x14ac:dyDescent="0.2">
      <c r="A65" s="99"/>
      <c r="B65" s="378"/>
      <c r="C65" s="378"/>
      <c r="D65" s="233"/>
      <c r="E65" s="95"/>
      <c r="F65" s="95"/>
      <c r="G65" s="233"/>
      <c r="H65" s="377"/>
      <c r="I65" s="348"/>
      <c r="J65" s="233"/>
      <c r="K65" s="94"/>
      <c r="L65" s="233"/>
      <c r="M65" s="233"/>
      <c r="N65" s="233"/>
      <c r="O65" s="233"/>
      <c r="P65" s="233"/>
      <c r="Q65" s="218"/>
      <c r="R65" s="95"/>
      <c r="S65" s="95"/>
      <c r="T65" s="95"/>
      <c r="U65" s="95"/>
      <c r="V65" s="95"/>
      <c r="W65" s="378"/>
      <c r="X65" s="95"/>
      <c r="Y65" s="167"/>
      <c r="Z65" s="62"/>
    </row>
    <row r="66" spans="1:73" s="332" customFormat="1" x14ac:dyDescent="0.2">
      <c r="A66" s="99"/>
      <c r="B66" s="378"/>
      <c r="C66" s="378"/>
      <c r="D66" s="233"/>
      <c r="E66" s="95"/>
      <c r="F66" s="95"/>
      <c r="G66" s="233"/>
      <c r="H66" s="377"/>
      <c r="I66" s="348"/>
      <c r="J66" s="233"/>
      <c r="K66" s="94"/>
      <c r="L66" s="233"/>
      <c r="M66" s="233"/>
      <c r="N66" s="233"/>
      <c r="O66" s="233"/>
      <c r="P66" s="233"/>
      <c r="Q66" s="95"/>
      <c r="R66" s="95"/>
      <c r="S66" s="95"/>
      <c r="T66" s="95"/>
      <c r="U66" s="95"/>
      <c r="V66" s="95"/>
      <c r="W66" s="378"/>
      <c r="X66" s="95"/>
      <c r="Y66" s="384"/>
      <c r="Z66" s="62"/>
    </row>
    <row r="67" spans="1:73" s="332" customFormat="1" x14ac:dyDescent="0.2">
      <c r="A67" s="99"/>
      <c r="B67" s="378"/>
      <c r="C67" s="378"/>
      <c r="D67" s="233"/>
      <c r="E67" s="95"/>
      <c r="F67" s="95"/>
      <c r="G67" s="233"/>
      <c r="H67" s="377"/>
      <c r="I67" s="377"/>
      <c r="J67" s="233"/>
      <c r="K67" s="233"/>
      <c r="L67" s="233"/>
      <c r="M67" s="233"/>
      <c r="N67" s="233"/>
      <c r="O67" s="233"/>
      <c r="P67" s="233"/>
      <c r="Q67" s="95"/>
      <c r="R67" s="95"/>
      <c r="S67" s="95"/>
      <c r="T67" s="95"/>
      <c r="U67" s="95"/>
      <c r="V67" s="95"/>
      <c r="W67" s="378"/>
      <c r="X67" s="95"/>
      <c r="Y67" s="94"/>
      <c r="Z67" s="62"/>
    </row>
    <row r="68" spans="1:73" s="208" customFormat="1" x14ac:dyDescent="0.2">
      <c r="A68" s="99"/>
      <c r="B68" s="378"/>
      <c r="C68" s="378"/>
      <c r="D68" s="233"/>
      <c r="E68" s="95"/>
      <c r="F68" s="95"/>
      <c r="G68" s="233"/>
      <c r="H68" s="377"/>
      <c r="I68" s="377"/>
      <c r="J68" s="233"/>
      <c r="K68" s="233"/>
      <c r="L68" s="233"/>
      <c r="M68" s="233"/>
      <c r="N68" s="233"/>
      <c r="O68" s="233"/>
      <c r="P68" s="233"/>
      <c r="Q68" s="95"/>
      <c r="R68" s="95"/>
      <c r="S68" s="95"/>
      <c r="T68" s="95"/>
      <c r="U68" s="95"/>
      <c r="V68" s="95"/>
      <c r="W68" s="378"/>
      <c r="X68" s="95"/>
      <c r="Y68" s="94"/>
      <c r="Z68" s="62"/>
      <c r="AA68" s="332"/>
      <c r="AB68" s="332"/>
      <c r="AC68" s="332"/>
      <c r="AD68" s="332"/>
      <c r="AE68" s="332"/>
      <c r="AF68" s="332"/>
      <c r="AG68" s="332"/>
      <c r="AH68" s="332"/>
      <c r="AI68" s="332"/>
      <c r="AJ68" s="332"/>
      <c r="AK68" s="332"/>
      <c r="AL68" s="332"/>
      <c r="AM68" s="332"/>
      <c r="AN68" s="332"/>
      <c r="AO68" s="332"/>
      <c r="AP68" s="332"/>
      <c r="AQ68" s="332"/>
      <c r="AR68" s="332"/>
      <c r="AS68" s="332"/>
      <c r="AT68" s="332"/>
      <c r="AU68" s="332"/>
      <c r="AV68" s="332"/>
      <c r="AW68" s="332"/>
      <c r="AX68" s="332"/>
      <c r="AY68" s="332"/>
      <c r="AZ68" s="332"/>
      <c r="BA68" s="332"/>
      <c r="BB68" s="332"/>
      <c r="BC68" s="332"/>
      <c r="BD68" s="332"/>
      <c r="BE68" s="332"/>
      <c r="BF68" s="332"/>
      <c r="BG68" s="332"/>
      <c r="BH68" s="332"/>
      <c r="BI68" s="332"/>
      <c r="BJ68" s="332"/>
      <c r="BK68" s="332"/>
      <c r="BL68" s="332"/>
      <c r="BM68" s="332"/>
      <c r="BN68" s="332"/>
      <c r="BO68" s="332"/>
      <c r="BP68" s="332"/>
      <c r="BQ68" s="332"/>
      <c r="BR68" s="332"/>
      <c r="BS68" s="332"/>
      <c r="BT68" s="332"/>
      <c r="BU68" s="332"/>
    </row>
    <row r="69" spans="1:73" s="99" customFormat="1" x14ac:dyDescent="0.2">
      <c r="B69" s="378"/>
      <c r="C69" s="378"/>
      <c r="D69" s="233"/>
      <c r="E69" s="95"/>
      <c r="F69" s="95"/>
      <c r="G69" s="233"/>
      <c r="H69" s="377"/>
      <c r="I69" s="377"/>
      <c r="J69" s="233"/>
      <c r="K69" s="233"/>
      <c r="L69" s="233"/>
      <c r="M69" s="233"/>
      <c r="N69" s="233"/>
      <c r="O69" s="233"/>
      <c r="P69" s="233"/>
      <c r="Q69" s="95"/>
      <c r="R69" s="95"/>
      <c r="S69" s="95"/>
      <c r="T69" s="95"/>
      <c r="U69" s="95"/>
      <c r="V69" s="95"/>
      <c r="W69" s="378"/>
      <c r="X69" s="95"/>
      <c r="Y69" s="94"/>
      <c r="Z69" s="62"/>
      <c r="AA69" s="332"/>
      <c r="AB69" s="332"/>
      <c r="AC69" s="332"/>
      <c r="AD69" s="332"/>
      <c r="AE69" s="332"/>
      <c r="AF69" s="332"/>
      <c r="AG69" s="332"/>
      <c r="AH69" s="332"/>
      <c r="AI69" s="332"/>
      <c r="AJ69" s="332"/>
      <c r="AK69" s="332"/>
      <c r="AL69" s="332"/>
      <c r="AM69" s="332"/>
      <c r="AN69" s="332"/>
      <c r="AO69" s="332"/>
      <c r="AP69" s="332"/>
      <c r="AQ69" s="332"/>
      <c r="AR69" s="332"/>
      <c r="AS69" s="332"/>
      <c r="AT69" s="332"/>
      <c r="AU69" s="332"/>
      <c r="AV69" s="332"/>
      <c r="AW69" s="332"/>
      <c r="AX69" s="332"/>
      <c r="AY69" s="332"/>
      <c r="AZ69" s="332"/>
      <c r="BA69" s="332"/>
      <c r="BB69" s="332"/>
      <c r="BC69" s="332"/>
      <c r="BD69" s="332"/>
      <c r="BE69" s="332"/>
      <c r="BF69" s="332"/>
      <c r="BG69" s="332"/>
      <c r="BH69" s="332"/>
      <c r="BI69" s="332"/>
      <c r="BJ69" s="332"/>
      <c r="BK69" s="332"/>
      <c r="BL69" s="332"/>
      <c r="BM69" s="332"/>
      <c r="BN69" s="332"/>
      <c r="BO69" s="332"/>
      <c r="BP69" s="332"/>
      <c r="BQ69" s="332"/>
      <c r="BR69" s="332"/>
      <c r="BS69" s="332"/>
      <c r="BT69" s="332"/>
      <c r="BU69" s="332"/>
    </row>
    <row r="70" spans="1:73" x14ac:dyDescent="0.2">
      <c r="J70" s="233"/>
      <c r="K70" s="233"/>
      <c r="L70" s="233"/>
      <c r="Y70" s="99"/>
      <c r="AA70" s="208"/>
      <c r="AB70" s="208"/>
      <c r="AC70" s="208"/>
      <c r="AD70" s="208"/>
      <c r="AE70" s="208"/>
      <c r="AF70" s="208"/>
      <c r="AG70" s="208"/>
      <c r="AH70" s="208"/>
      <c r="AI70" s="208"/>
      <c r="AJ70" s="208"/>
      <c r="AK70" s="208"/>
      <c r="AL70" s="208"/>
      <c r="AM70" s="208"/>
      <c r="AN70" s="208"/>
      <c r="AO70" s="208"/>
      <c r="AP70" s="208"/>
      <c r="AQ70" s="208"/>
      <c r="AR70" s="208"/>
      <c r="AS70" s="208"/>
      <c r="AT70" s="208"/>
      <c r="AU70" s="208"/>
      <c r="AV70" s="208"/>
      <c r="AW70" s="208"/>
      <c r="AX70" s="208"/>
      <c r="AY70" s="208"/>
      <c r="AZ70" s="208"/>
      <c r="BA70" s="208"/>
      <c r="BB70" s="208"/>
      <c r="BC70" s="208"/>
      <c r="BD70" s="208"/>
      <c r="BE70" s="208"/>
      <c r="BF70" s="208"/>
      <c r="BG70" s="208"/>
      <c r="BH70" s="208"/>
      <c r="BI70" s="208"/>
      <c r="BJ70" s="208"/>
      <c r="BK70" s="208"/>
      <c r="BL70" s="208"/>
      <c r="BM70" s="208"/>
      <c r="BN70" s="208"/>
      <c r="BO70" s="208"/>
      <c r="BP70" s="208"/>
      <c r="BQ70" s="208"/>
      <c r="BR70" s="208"/>
      <c r="BS70" s="208"/>
      <c r="BT70" s="208"/>
      <c r="BU70" s="208"/>
    </row>
    <row r="71" spans="1:73" x14ac:dyDescent="0.2">
      <c r="J71" s="233"/>
      <c r="K71" s="233"/>
      <c r="L71" s="233"/>
      <c r="Y71" s="99"/>
      <c r="AA71" s="99"/>
      <c r="AB71" s="99"/>
      <c r="AC71" s="99"/>
      <c r="AD71" s="99"/>
      <c r="AE71" s="99"/>
      <c r="AF71" s="99"/>
      <c r="AG71" s="99"/>
      <c r="AH71" s="99"/>
      <c r="AI71" s="99"/>
      <c r="AJ71" s="99"/>
      <c r="AK71" s="99"/>
      <c r="AL71" s="99"/>
      <c r="AM71" s="99"/>
      <c r="AN71" s="99"/>
      <c r="AO71" s="99"/>
      <c r="AP71" s="99"/>
      <c r="AQ71" s="99"/>
      <c r="AR71" s="99"/>
      <c r="AS71" s="99"/>
      <c r="AT71" s="99"/>
      <c r="AU71" s="99"/>
      <c r="AV71" s="99"/>
      <c r="AW71" s="99"/>
      <c r="AX71" s="99"/>
      <c r="AY71" s="99"/>
      <c r="AZ71" s="99"/>
      <c r="BA71" s="99"/>
      <c r="BB71" s="99"/>
      <c r="BC71" s="99"/>
      <c r="BD71" s="99"/>
      <c r="BE71" s="99"/>
      <c r="BF71" s="99"/>
      <c r="BG71" s="99"/>
      <c r="BH71" s="99"/>
      <c r="BI71" s="99"/>
      <c r="BJ71" s="99"/>
      <c r="BK71" s="99"/>
      <c r="BL71" s="99"/>
      <c r="BM71" s="99"/>
      <c r="BN71" s="99"/>
      <c r="BO71" s="99"/>
      <c r="BP71" s="99"/>
      <c r="BQ71" s="99"/>
      <c r="BR71" s="99"/>
      <c r="BS71" s="99"/>
      <c r="BT71" s="99"/>
      <c r="BU71" s="99"/>
    </row>
    <row r="72" spans="1:73" x14ac:dyDescent="0.2">
      <c r="A72" s="385"/>
      <c r="J72" s="233"/>
      <c r="K72" s="233"/>
      <c r="L72" s="233"/>
      <c r="Y72" s="99"/>
    </row>
    <row r="73" spans="1:73" x14ac:dyDescent="0.2">
      <c r="A73" s="188"/>
      <c r="J73" s="233"/>
      <c r="K73" s="233"/>
      <c r="L73" s="233"/>
    </row>
    <row r="74" spans="1:73" x14ac:dyDescent="0.2">
      <c r="J74" s="233"/>
      <c r="K74" s="233"/>
      <c r="L74" s="233"/>
    </row>
    <row r="75" spans="1:73" s="332" customFormat="1" x14ac:dyDescent="0.2">
      <c r="A75" s="99"/>
      <c r="B75" s="378"/>
      <c r="C75" s="378"/>
      <c r="D75" s="233"/>
      <c r="E75" s="95"/>
      <c r="F75" s="95"/>
      <c r="G75" s="233"/>
      <c r="H75" s="377"/>
      <c r="I75" s="377"/>
      <c r="J75" s="233"/>
      <c r="K75" s="233"/>
      <c r="L75" s="233"/>
      <c r="M75" s="233"/>
      <c r="N75" s="233"/>
      <c r="O75" s="233"/>
      <c r="P75" s="233"/>
      <c r="Q75" s="95"/>
      <c r="R75" s="95"/>
      <c r="S75" s="95"/>
      <c r="T75" s="95"/>
      <c r="U75" s="95"/>
      <c r="V75" s="95"/>
      <c r="W75" s="378"/>
      <c r="X75" s="95"/>
      <c r="Y75" s="62"/>
      <c r="Z75" s="62"/>
      <c r="AA75" s="62"/>
      <c r="AB75" s="62"/>
      <c r="AC75" s="62"/>
      <c r="AD75" s="62"/>
      <c r="AE75" s="62"/>
      <c r="AF75" s="62"/>
      <c r="AG75" s="62"/>
      <c r="AH75" s="62"/>
      <c r="AI75" s="62"/>
      <c r="AJ75" s="62"/>
      <c r="AK75" s="62"/>
      <c r="AL75" s="62"/>
      <c r="AM75" s="62"/>
      <c r="AN75" s="62"/>
      <c r="AO75" s="62"/>
      <c r="AP75" s="62"/>
      <c r="AQ75" s="62"/>
      <c r="AR75" s="62"/>
      <c r="AS75" s="62"/>
      <c r="AT75" s="62"/>
      <c r="AU75" s="62"/>
      <c r="AV75" s="62"/>
      <c r="AW75" s="62"/>
      <c r="AX75" s="62"/>
      <c r="AY75" s="62"/>
      <c r="AZ75" s="62"/>
      <c r="BA75" s="62"/>
      <c r="BB75" s="62"/>
      <c r="BC75" s="62"/>
      <c r="BD75" s="62"/>
      <c r="BE75" s="62"/>
      <c r="BF75" s="62"/>
      <c r="BG75" s="62"/>
      <c r="BH75" s="62"/>
      <c r="BI75" s="62"/>
      <c r="BJ75" s="62"/>
      <c r="BK75" s="62"/>
      <c r="BL75" s="62"/>
      <c r="BM75" s="62"/>
      <c r="BN75" s="62"/>
      <c r="BO75" s="62"/>
      <c r="BP75" s="62"/>
      <c r="BQ75" s="62"/>
      <c r="BR75" s="62"/>
      <c r="BS75" s="62"/>
      <c r="BT75" s="62"/>
      <c r="BU75" s="62"/>
    </row>
    <row r="76" spans="1:73" s="99" customFormat="1" x14ac:dyDescent="0.2">
      <c r="B76" s="378"/>
      <c r="C76" s="378"/>
      <c r="D76" s="233"/>
      <c r="E76" s="95"/>
      <c r="F76" s="95"/>
      <c r="G76" s="233"/>
      <c r="H76" s="377"/>
      <c r="I76" s="377"/>
      <c r="J76" s="233"/>
      <c r="K76" s="233"/>
      <c r="L76" s="233"/>
      <c r="M76" s="233"/>
      <c r="N76" s="233"/>
      <c r="O76" s="233"/>
      <c r="P76" s="233"/>
      <c r="Q76" s="95"/>
      <c r="R76" s="95"/>
      <c r="S76" s="95"/>
      <c r="T76" s="95"/>
      <c r="U76" s="95"/>
      <c r="V76" s="95"/>
      <c r="W76" s="378"/>
      <c r="X76" s="95"/>
      <c r="Y76" s="62"/>
      <c r="Z76" s="62"/>
      <c r="AA76" s="62"/>
      <c r="AB76" s="62"/>
      <c r="AC76" s="62"/>
      <c r="AD76" s="62"/>
      <c r="AE76" s="62"/>
      <c r="AF76" s="62"/>
      <c r="AG76" s="62"/>
      <c r="AH76" s="62"/>
      <c r="AI76" s="62"/>
      <c r="AJ76" s="62"/>
      <c r="AK76" s="62"/>
      <c r="AL76" s="62"/>
      <c r="AM76" s="62"/>
      <c r="AN76" s="62"/>
      <c r="AO76" s="62"/>
      <c r="AP76" s="62"/>
      <c r="AQ76" s="62"/>
      <c r="AR76" s="62"/>
      <c r="AS76" s="62"/>
      <c r="AT76" s="62"/>
      <c r="AU76" s="62"/>
      <c r="AV76" s="62"/>
      <c r="AW76" s="62"/>
      <c r="AX76" s="62"/>
      <c r="AY76" s="62"/>
      <c r="AZ76" s="62"/>
      <c r="BA76" s="62"/>
      <c r="BB76" s="62"/>
      <c r="BC76" s="62"/>
      <c r="BD76" s="62"/>
      <c r="BE76" s="62"/>
      <c r="BF76" s="62"/>
      <c r="BG76" s="62"/>
      <c r="BH76" s="62"/>
      <c r="BI76" s="62"/>
      <c r="BJ76" s="62"/>
      <c r="BK76" s="62"/>
      <c r="BL76" s="62"/>
      <c r="BM76" s="62"/>
      <c r="BN76" s="62"/>
      <c r="BO76" s="62"/>
      <c r="BP76" s="62"/>
      <c r="BQ76" s="62"/>
      <c r="BR76" s="62"/>
      <c r="BS76" s="62"/>
      <c r="BT76" s="62"/>
      <c r="BU76" s="62"/>
    </row>
    <row r="77" spans="1:73" x14ac:dyDescent="0.2">
      <c r="J77" s="233"/>
      <c r="K77" s="233"/>
      <c r="L77" s="233"/>
      <c r="AA77" s="332"/>
      <c r="AB77" s="332"/>
      <c r="AC77" s="332"/>
      <c r="AD77" s="332"/>
      <c r="AE77" s="332"/>
      <c r="AF77" s="332"/>
      <c r="AG77" s="332"/>
      <c r="AH77" s="332"/>
      <c r="AI77" s="332"/>
      <c r="AJ77" s="332"/>
      <c r="AK77" s="332"/>
      <c r="AL77" s="332"/>
      <c r="AM77" s="332"/>
      <c r="AN77" s="332"/>
      <c r="AO77" s="332"/>
      <c r="AP77" s="332"/>
      <c r="AQ77" s="332"/>
      <c r="AR77" s="332"/>
      <c r="AS77" s="332"/>
      <c r="AT77" s="332"/>
      <c r="AU77" s="332"/>
      <c r="AV77" s="332"/>
      <c r="AW77" s="332"/>
      <c r="AX77" s="332"/>
      <c r="AY77" s="332"/>
      <c r="AZ77" s="332"/>
      <c r="BA77" s="332"/>
      <c r="BB77" s="332"/>
      <c r="BC77" s="332"/>
      <c r="BD77" s="332"/>
      <c r="BE77" s="332"/>
      <c r="BF77" s="332"/>
      <c r="BG77" s="332"/>
      <c r="BH77" s="332"/>
      <c r="BI77" s="332"/>
      <c r="BJ77" s="332"/>
      <c r="BK77" s="332"/>
      <c r="BL77" s="332"/>
      <c r="BM77" s="332"/>
      <c r="BN77" s="332"/>
      <c r="BO77" s="332"/>
      <c r="BP77" s="332"/>
      <c r="BQ77" s="332"/>
      <c r="BR77" s="332"/>
      <c r="BS77" s="332"/>
      <c r="BT77" s="332"/>
      <c r="BU77" s="332"/>
    </row>
    <row r="78" spans="1:73" x14ac:dyDescent="0.2">
      <c r="J78" s="233"/>
      <c r="K78" s="233"/>
      <c r="L78" s="233"/>
      <c r="AA78" s="99"/>
      <c r="AB78" s="99"/>
      <c r="AC78" s="99"/>
      <c r="AD78" s="99"/>
      <c r="AE78" s="99"/>
      <c r="AF78" s="99"/>
      <c r="AG78" s="99"/>
      <c r="AH78" s="99"/>
      <c r="AI78" s="99"/>
      <c r="AJ78" s="99"/>
      <c r="AK78" s="99"/>
      <c r="AL78" s="99"/>
      <c r="AM78" s="99"/>
      <c r="AN78" s="99"/>
      <c r="AO78" s="99"/>
      <c r="AP78" s="99"/>
      <c r="AQ78" s="99"/>
      <c r="AR78" s="99"/>
      <c r="AS78" s="99"/>
      <c r="AT78" s="99"/>
      <c r="AU78" s="99"/>
      <c r="AV78" s="99"/>
      <c r="AW78" s="99"/>
      <c r="AX78" s="99"/>
      <c r="AY78" s="99"/>
      <c r="AZ78" s="99"/>
      <c r="BA78" s="99"/>
      <c r="BB78" s="99"/>
      <c r="BC78" s="99"/>
      <c r="BD78" s="99"/>
      <c r="BE78" s="99"/>
      <c r="BF78" s="99"/>
      <c r="BG78" s="99"/>
      <c r="BH78" s="99"/>
      <c r="BI78" s="99"/>
      <c r="BJ78" s="99"/>
      <c r="BK78" s="99"/>
      <c r="BL78" s="99"/>
      <c r="BM78" s="99"/>
      <c r="BN78" s="99"/>
      <c r="BO78" s="99"/>
      <c r="BP78" s="99"/>
      <c r="BQ78" s="99"/>
      <c r="BR78" s="99"/>
      <c r="BS78" s="99"/>
      <c r="BT78" s="99"/>
      <c r="BU78" s="99"/>
    </row>
    <row r="79" spans="1:73" x14ac:dyDescent="0.2">
      <c r="J79" s="233"/>
      <c r="K79" s="233"/>
      <c r="L79" s="233"/>
    </row>
    <row r="80" spans="1:73" x14ac:dyDescent="0.2">
      <c r="J80" s="233"/>
      <c r="K80" s="233"/>
      <c r="L80" s="233"/>
    </row>
    <row r="81" spans="1:12" x14ac:dyDescent="0.2">
      <c r="J81" s="233"/>
      <c r="K81" s="233"/>
      <c r="L81" s="233"/>
    </row>
    <row r="82" spans="1:12" x14ac:dyDescent="0.2">
      <c r="A82" s="385"/>
      <c r="J82" s="233"/>
      <c r="K82" s="233"/>
      <c r="L82" s="233"/>
    </row>
    <row r="83" spans="1:12" x14ac:dyDescent="0.2">
      <c r="J83" s="233"/>
      <c r="K83" s="233"/>
      <c r="L83" s="233"/>
    </row>
    <row r="84" spans="1:12" x14ac:dyDescent="0.2">
      <c r="J84" s="233"/>
      <c r="K84" s="233"/>
      <c r="L84" s="233"/>
    </row>
    <row r="85" spans="1:12" x14ac:dyDescent="0.2">
      <c r="J85" s="233"/>
      <c r="K85" s="233"/>
      <c r="L85" s="233"/>
    </row>
    <row r="86" spans="1:12" x14ac:dyDescent="0.2">
      <c r="J86" s="233"/>
      <c r="K86" s="233"/>
      <c r="L86" s="233"/>
    </row>
    <row r="87" spans="1:12" x14ac:dyDescent="0.2">
      <c r="J87" s="233"/>
      <c r="K87" s="233"/>
      <c r="L87" s="233"/>
    </row>
    <row r="88" spans="1:12" x14ac:dyDescent="0.2">
      <c r="J88" s="233"/>
      <c r="K88" s="233"/>
      <c r="L88" s="233"/>
    </row>
    <row r="89" spans="1:12" x14ac:dyDescent="0.2">
      <c r="J89" s="233"/>
      <c r="K89" s="233"/>
      <c r="L89" s="233"/>
    </row>
    <row r="90" spans="1:12" x14ac:dyDescent="0.2">
      <c r="J90" s="233"/>
      <c r="K90" s="233"/>
      <c r="L90" s="233"/>
    </row>
    <row r="91" spans="1:12" x14ac:dyDescent="0.2">
      <c r="J91" s="233"/>
      <c r="K91" s="233"/>
      <c r="L91" s="233"/>
    </row>
    <row r="92" spans="1:12" x14ac:dyDescent="0.2">
      <c r="A92" s="385"/>
      <c r="J92" s="233"/>
      <c r="K92" s="233"/>
      <c r="L92" s="233"/>
    </row>
    <row r="93" spans="1:12" x14ac:dyDescent="0.2">
      <c r="J93" s="233"/>
      <c r="K93" s="233"/>
      <c r="L93" s="233"/>
    </row>
    <row r="94" spans="1:12" x14ac:dyDescent="0.2">
      <c r="J94" s="233"/>
      <c r="K94" s="233"/>
      <c r="L94" s="233"/>
    </row>
    <row r="95" spans="1:12" x14ac:dyDescent="0.2">
      <c r="J95" s="233"/>
      <c r="K95" s="233"/>
      <c r="L95" s="233"/>
    </row>
    <row r="96" spans="1:12" x14ac:dyDescent="0.2">
      <c r="J96" s="233"/>
      <c r="K96" s="233"/>
      <c r="L96" s="233"/>
    </row>
    <row r="97" spans="1:12" x14ac:dyDescent="0.2">
      <c r="J97" s="233"/>
      <c r="K97" s="233"/>
      <c r="L97" s="233"/>
    </row>
    <row r="98" spans="1:12" x14ac:dyDescent="0.2">
      <c r="J98" s="233"/>
      <c r="K98" s="233"/>
      <c r="L98" s="233"/>
    </row>
    <row r="99" spans="1:12" x14ac:dyDescent="0.2">
      <c r="J99" s="233"/>
      <c r="K99" s="233"/>
      <c r="L99" s="233"/>
    </row>
    <row r="100" spans="1:12" x14ac:dyDescent="0.2">
      <c r="A100" s="385"/>
      <c r="J100" s="233"/>
      <c r="K100" s="233"/>
      <c r="L100" s="233"/>
    </row>
    <row r="101" spans="1:12" x14ac:dyDescent="0.2">
      <c r="J101" s="233"/>
      <c r="K101" s="233"/>
      <c r="L101" s="233"/>
    </row>
    <row r="102" spans="1:12" x14ac:dyDescent="0.2">
      <c r="J102" s="233"/>
      <c r="K102" s="233"/>
      <c r="L102" s="233"/>
    </row>
    <row r="103" spans="1:12" x14ac:dyDescent="0.2">
      <c r="J103" s="233"/>
      <c r="K103" s="233"/>
      <c r="L103" s="233"/>
    </row>
    <row r="104" spans="1:12" x14ac:dyDescent="0.2">
      <c r="J104" s="233"/>
      <c r="K104" s="233"/>
      <c r="L104" s="233"/>
    </row>
    <row r="105" spans="1:12" x14ac:dyDescent="0.2">
      <c r="J105" s="233"/>
      <c r="K105" s="233"/>
      <c r="L105" s="233"/>
    </row>
    <row r="106" spans="1:12" x14ac:dyDescent="0.2">
      <c r="J106" s="233"/>
      <c r="K106" s="233"/>
      <c r="L106" s="233"/>
    </row>
    <row r="107" spans="1:12" x14ac:dyDescent="0.2">
      <c r="J107" s="233"/>
      <c r="K107" s="233"/>
      <c r="L107" s="233"/>
    </row>
    <row r="108" spans="1:12" x14ac:dyDescent="0.2">
      <c r="J108" s="233"/>
      <c r="K108" s="233"/>
      <c r="L108" s="233"/>
    </row>
    <row r="109" spans="1:12" x14ac:dyDescent="0.2">
      <c r="J109" s="233"/>
      <c r="K109" s="233"/>
      <c r="L109" s="233"/>
    </row>
    <row r="110" spans="1:12" x14ac:dyDescent="0.2">
      <c r="J110" s="233"/>
      <c r="K110" s="233"/>
      <c r="L110" s="233"/>
    </row>
    <row r="111" spans="1:12" x14ac:dyDescent="0.2">
      <c r="J111" s="233"/>
      <c r="K111" s="233"/>
      <c r="L111" s="233"/>
    </row>
    <row r="112" spans="1:12" x14ac:dyDescent="0.2">
      <c r="J112" s="233"/>
      <c r="K112" s="233"/>
      <c r="L112" s="233"/>
    </row>
    <row r="113" spans="10:12" x14ac:dyDescent="0.2">
      <c r="J113" s="233"/>
      <c r="K113" s="233"/>
      <c r="L113" s="233"/>
    </row>
    <row r="114" spans="10:12" x14ac:dyDescent="0.2">
      <c r="J114" s="233"/>
      <c r="K114" s="233"/>
      <c r="L114" s="233"/>
    </row>
    <row r="115" spans="10:12" x14ac:dyDescent="0.2">
      <c r="J115" s="233"/>
      <c r="K115" s="233"/>
      <c r="L115" s="233"/>
    </row>
    <row r="116" spans="10:12" x14ac:dyDescent="0.2">
      <c r="J116" s="233"/>
      <c r="K116" s="233"/>
      <c r="L116" s="233"/>
    </row>
    <row r="117" spans="10:12" x14ac:dyDescent="0.2">
      <c r="J117" s="233"/>
      <c r="K117" s="233"/>
      <c r="L117" s="233"/>
    </row>
    <row r="118" spans="10:12" x14ac:dyDescent="0.2">
      <c r="J118" s="233"/>
      <c r="K118" s="233"/>
      <c r="L118" s="233"/>
    </row>
    <row r="119" spans="10:12" x14ac:dyDescent="0.2">
      <c r="J119" s="233"/>
      <c r="K119" s="233"/>
      <c r="L119" s="233"/>
    </row>
    <row r="120" spans="10:12" x14ac:dyDescent="0.2">
      <c r="J120" s="233"/>
      <c r="K120" s="233"/>
      <c r="L120" s="233"/>
    </row>
    <row r="121" spans="10:12" x14ac:dyDescent="0.2">
      <c r="J121" s="233"/>
      <c r="K121" s="233"/>
      <c r="L121" s="233"/>
    </row>
    <row r="122" spans="10:12" x14ac:dyDescent="0.2">
      <c r="J122" s="233"/>
      <c r="K122" s="233"/>
      <c r="L122" s="233"/>
    </row>
    <row r="123" spans="10:12" x14ac:dyDescent="0.2">
      <c r="J123" s="233"/>
      <c r="K123" s="233"/>
      <c r="L123" s="233"/>
    </row>
    <row r="124" spans="10:12" x14ac:dyDescent="0.2">
      <c r="J124" s="233"/>
      <c r="K124" s="233"/>
      <c r="L124" s="233"/>
    </row>
    <row r="125" spans="10:12" x14ac:dyDescent="0.2">
      <c r="J125" s="233"/>
      <c r="K125" s="233"/>
      <c r="L125" s="233"/>
    </row>
    <row r="126" spans="10:12" x14ac:dyDescent="0.2">
      <c r="J126" s="233"/>
      <c r="K126" s="233"/>
      <c r="L126" s="233"/>
    </row>
    <row r="127" spans="10:12" x14ac:dyDescent="0.2">
      <c r="J127" s="233"/>
      <c r="K127" s="233"/>
      <c r="L127" s="233"/>
    </row>
    <row r="128" spans="10:12" x14ac:dyDescent="0.2">
      <c r="J128" s="233"/>
      <c r="K128" s="233"/>
      <c r="L128" s="233"/>
    </row>
    <row r="129" spans="10:12" x14ac:dyDescent="0.2">
      <c r="J129" s="233"/>
      <c r="K129" s="233"/>
      <c r="L129" s="233"/>
    </row>
    <row r="130" spans="10:12" x14ac:dyDescent="0.2">
      <c r="J130" s="233"/>
      <c r="K130" s="233"/>
      <c r="L130" s="233"/>
    </row>
    <row r="131" spans="10:12" x14ac:dyDescent="0.2">
      <c r="J131" s="233"/>
      <c r="K131" s="233"/>
      <c r="L131" s="233"/>
    </row>
    <row r="132" spans="10:12" x14ac:dyDescent="0.2">
      <c r="J132" s="233"/>
      <c r="K132" s="233"/>
      <c r="L132" s="233"/>
    </row>
    <row r="133" spans="10:12" x14ac:dyDescent="0.2">
      <c r="J133" s="233"/>
      <c r="K133" s="233"/>
      <c r="L133" s="233"/>
    </row>
    <row r="134" spans="10:12" x14ac:dyDescent="0.2">
      <c r="J134" s="233"/>
      <c r="K134" s="233"/>
      <c r="L134" s="233"/>
    </row>
    <row r="135" spans="10:12" x14ac:dyDescent="0.2">
      <c r="J135" s="233"/>
      <c r="K135" s="233"/>
      <c r="L135" s="233"/>
    </row>
    <row r="136" spans="10:12" x14ac:dyDescent="0.2">
      <c r="J136" s="233"/>
      <c r="K136" s="233"/>
      <c r="L136" s="233"/>
    </row>
    <row r="137" spans="10:12" x14ac:dyDescent="0.2">
      <c r="J137" s="233"/>
      <c r="K137" s="233"/>
      <c r="L137" s="233"/>
    </row>
    <row r="138" spans="10:12" x14ac:dyDescent="0.2">
      <c r="J138" s="233"/>
      <c r="K138" s="233"/>
      <c r="L138" s="233"/>
    </row>
    <row r="139" spans="10:12" x14ac:dyDescent="0.2">
      <c r="J139" s="233"/>
      <c r="K139" s="233"/>
      <c r="L139" s="233"/>
    </row>
    <row r="140" spans="10:12" x14ac:dyDescent="0.2">
      <c r="J140" s="233"/>
      <c r="K140" s="233"/>
      <c r="L140" s="233"/>
    </row>
    <row r="141" spans="10:12" x14ac:dyDescent="0.2">
      <c r="J141" s="233"/>
      <c r="K141" s="233"/>
      <c r="L141" s="233"/>
    </row>
    <row r="142" spans="10:12" x14ac:dyDescent="0.2">
      <c r="J142" s="233"/>
      <c r="K142" s="233"/>
      <c r="L142" s="233"/>
    </row>
    <row r="143" spans="10:12" x14ac:dyDescent="0.2">
      <c r="J143" s="233"/>
      <c r="K143" s="233"/>
      <c r="L143" s="233"/>
    </row>
    <row r="144" spans="10:12" x14ac:dyDescent="0.2">
      <c r="J144" s="233"/>
      <c r="K144" s="233"/>
      <c r="L144" s="233"/>
    </row>
    <row r="145" spans="10:12" x14ac:dyDescent="0.2">
      <c r="J145" s="233"/>
      <c r="K145" s="233"/>
      <c r="L145" s="233"/>
    </row>
    <row r="146" spans="10:12" x14ac:dyDescent="0.2">
      <c r="J146" s="233"/>
      <c r="K146" s="233"/>
      <c r="L146" s="233"/>
    </row>
    <row r="147" spans="10:12" x14ac:dyDescent="0.2">
      <c r="J147" s="233"/>
      <c r="K147" s="233"/>
      <c r="L147" s="233"/>
    </row>
    <row r="148" spans="10:12" x14ac:dyDescent="0.2">
      <c r="J148" s="233"/>
      <c r="K148" s="233"/>
      <c r="L148" s="233"/>
    </row>
    <row r="149" spans="10:12" x14ac:dyDescent="0.2">
      <c r="J149" s="233"/>
      <c r="K149" s="233"/>
      <c r="L149" s="233"/>
    </row>
  </sheetData>
  <sheetProtection algorithmName="SHA-512" hashValue="ORt5msfiqb/1pWqLkoaVNHWTM3hBVTnf2CXeL7Z3hPQBa0hEn3msJdw280ISXcp2RZIAVWzFb7KRZu0CE1G3hg==" saltValue="1t31gfyS8Tkgh0so7Y8a4g==" spinCount="100000" sheet="1" objects="1" scenarios="1"/>
  <sortState ref="A5:Z53">
    <sortCondition ref="A5:A53"/>
  </sortState>
  <dataConsolidate/>
  <customSheetViews>
    <customSheetView guid="{802CA4C3-1A0C-4029-B73F-1EE5B8B22311}">
      <pane xSplit="1" ySplit="1" topLeftCell="B33" activePane="bottomRight" state="frozen"/>
      <selection pane="bottomRight" activeCell="B59" sqref="B59"/>
      <pageMargins left="0.75" right="0.75" top="1" bottom="1" header="0.5" footer="0.5"/>
      <pageSetup scale="70" orientation="landscape" horizontalDpi="1200" r:id="rId1"/>
      <headerFooter alignWithMargins="0"/>
    </customSheetView>
  </customSheetViews>
  <phoneticPr fontId="0" type="noConversion"/>
  <conditionalFormatting sqref="X57">
    <cfRule type="cellIs" dxfId="80" priority="10" operator="greaterThan">
      <formula>0</formula>
    </cfRule>
  </conditionalFormatting>
  <conditionalFormatting sqref="Y51:Z55 Z1:Z50 Y2:Y50">
    <cfRule type="containsBlanks" priority="7" stopIfTrue="1">
      <formula>LEN(TRIM(Y1))=0</formula>
    </cfRule>
  </conditionalFormatting>
  <conditionalFormatting sqref="B5:B53">
    <cfRule type="expression" dxfId="79" priority="2">
      <formula>AND(B5="",A5&lt;&gt;"")</formula>
    </cfRule>
  </conditionalFormatting>
  <conditionalFormatting sqref="C5:C53">
    <cfRule type="expression" dxfId="78" priority="1">
      <formula>AND(C5="",A5&lt;&gt;"")</formula>
    </cfRule>
  </conditionalFormatting>
  <conditionalFormatting sqref="Z5:Z53 A5:X53">
    <cfRule type="expression" dxfId="77" priority="3">
      <formula>MOD(ROW(),2)=1</formula>
    </cfRule>
  </conditionalFormatting>
  <conditionalFormatting sqref="Y2:Z55">
    <cfRule type="duplicateValues" dxfId="1" priority="2287"/>
  </conditionalFormatting>
  <conditionalFormatting sqref="A2:A53">
    <cfRule type="duplicateValues" dxfId="0" priority="2289"/>
  </conditionalFormatting>
  <dataValidations count="1">
    <dataValidation type="custom" allowBlank="1" showInputMessage="1" showErrorMessage="1" errorTitle="Invalid Entry" error="Please input new employees in the format: &quot;Lastname, Firstname&quot;" sqref="A2:A53">
      <formula1>(LEN(A2) &lt;&gt; LEN(SUBSTITUTE(A2,", ","")))</formula1>
    </dataValidation>
  </dataValidations>
  <pageMargins left="0.75" right="0.75" top="1" bottom="1" header="0.5" footer="0.5"/>
  <pageSetup scale="70" orientation="landscape" horizontalDpi="1200" r:id="rId2"/>
  <headerFooter alignWithMargins="0"/>
  <drawing r:id="rId3"/>
  <legacyDrawing r:id="rId4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1"/>
  </sheetPr>
  <dimension ref="A1:V25"/>
  <sheetViews>
    <sheetView zoomScaleNormal="100" workbookViewId="0">
      <pane xSplit="2" ySplit="1" topLeftCell="C2" activePane="bottomRight" state="frozen"/>
      <selection activeCell="S5" sqref="S5:S71"/>
      <selection pane="topRight" activeCell="S5" sqref="S5:S71"/>
      <selection pane="bottomLeft" activeCell="S5" sqref="S5:S71"/>
      <selection pane="bottomRight" activeCell="C1" sqref="C1:V19"/>
    </sheetView>
  </sheetViews>
  <sheetFormatPr defaultColWidth="7.85546875" defaultRowHeight="11.25" x14ac:dyDescent="0.2"/>
  <cols>
    <col min="1" max="1" width="19.28515625" style="241" bestFit="1" customWidth="1"/>
    <col min="2" max="2" width="9.140625" style="241" bestFit="1" customWidth="1"/>
    <col min="3" max="3" width="8.7109375" style="299" bestFit="1" customWidth="1"/>
    <col min="4" max="4" width="10.42578125" style="241" bestFit="1" customWidth="1"/>
    <col min="5" max="5" width="4" style="241" bestFit="1" customWidth="1"/>
    <col min="6" max="6" width="4" style="299" bestFit="1" customWidth="1"/>
    <col min="7" max="21" width="4" style="241" bestFit="1" customWidth="1"/>
    <col min="22" max="22" width="4" style="299" bestFit="1" customWidth="1"/>
    <col min="23" max="16384" width="7.85546875" style="241"/>
  </cols>
  <sheetData>
    <row r="1" spans="1:22" s="299" customFormat="1" ht="12" thickBot="1" x14ac:dyDescent="0.25">
      <c r="A1" s="390" t="s">
        <v>77</v>
      </c>
      <c r="B1" s="391" t="s">
        <v>40</v>
      </c>
      <c r="C1" s="529" t="s">
        <v>239</v>
      </c>
      <c r="D1" s="529" t="s">
        <v>189</v>
      </c>
      <c r="E1" s="529"/>
      <c r="F1" s="529"/>
      <c r="G1" s="529"/>
      <c r="H1" s="529"/>
      <c r="I1" s="529"/>
      <c r="J1" s="529"/>
      <c r="K1" s="529"/>
      <c r="L1" s="529"/>
      <c r="M1" s="529"/>
      <c r="N1" s="529"/>
      <c r="O1" s="529"/>
      <c r="P1" s="529"/>
      <c r="Q1" s="529"/>
      <c r="R1" s="529"/>
      <c r="S1" s="529"/>
      <c r="T1" s="529"/>
      <c r="U1" s="529"/>
      <c r="V1" s="530"/>
    </row>
    <row r="2" spans="1:22" x14ac:dyDescent="0.2">
      <c r="A2" s="290">
        <f>IF(Import!V7&lt;&gt;"",Import!V7,"")</f>
        <v>42537</v>
      </c>
      <c r="B2" s="392">
        <f t="shared" ref="B2:B17" si="0">SUM(C2:V2)</f>
        <v>0</v>
      </c>
      <c r="C2" s="150">
        <f>SUMIFS(Import!$G:$G,Import!$A:$A,C$1,Import!$B:$B,$A2,Import!$C:$C,$A$1)</f>
        <v>0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1">
        <f>SUMIFS(Import!$G:$G,Import!$A:$A,V$1,Import!$B:$B,$A2,Import!$C:$C,$A$1)</f>
        <v>0</v>
      </c>
    </row>
    <row r="3" spans="1:22" x14ac:dyDescent="0.2">
      <c r="A3" s="290">
        <f>IF(Import!V8&lt;&gt;"",Import!V8,"")</f>
        <v>42538</v>
      </c>
      <c r="B3" s="392">
        <f t="shared" si="0"/>
        <v>4.5</v>
      </c>
      <c r="C3" s="150">
        <f>SUMIFS(Import!$G:$G,Import!$A:$A,C$1,Import!$B:$B,$A3,Import!$C:$C,$A$1)</f>
        <v>0</v>
      </c>
      <c r="D3" s="150">
        <f>SUMIFS(Import!$G:$G,Import!$A:$A,D$1,Import!$B:$B,$A3,Import!$C:$C,$A$1)</f>
        <v>4.5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1">
        <f>SUMIFS(Import!$G:$G,Import!$A:$A,V$1,Import!$B:$B,$A3,Import!$C:$C,$A$1)</f>
        <v>0</v>
      </c>
    </row>
    <row r="4" spans="1:22" x14ac:dyDescent="0.2">
      <c r="A4" s="290">
        <f>IF(Import!V9&lt;&gt;"",Import!V9,"")</f>
        <v>42539</v>
      </c>
      <c r="B4" s="392">
        <f t="shared" si="0"/>
        <v>0</v>
      </c>
      <c r="C4" s="150">
        <f>SUMIFS(Import!$G:$G,Import!$A:$A,C$1,Import!$B:$B,$A4,Import!$C:$C,$A$1)</f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1">
        <f>SUMIFS(Import!$G:$G,Import!$A:$A,V$1,Import!$B:$B,$A4,Import!$C:$C,$A$1)</f>
        <v>0</v>
      </c>
    </row>
    <row r="5" spans="1:22" x14ac:dyDescent="0.2">
      <c r="A5" s="290">
        <f>IF(Import!V10&lt;&gt;"",Import!V10,"")</f>
        <v>42540</v>
      </c>
      <c r="B5" s="392">
        <f t="shared" si="0"/>
        <v>0</v>
      </c>
      <c r="C5" s="150">
        <f>SUMIFS(Import!$G:$G,Import!$A:$A,C$1,Import!$B:$B,$A5,Import!$C:$C,$A$1)</f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1">
        <f>SUMIFS(Import!$G:$G,Import!$A:$A,V$1,Import!$B:$B,$A5,Import!$C:$C,$A$1)</f>
        <v>0</v>
      </c>
    </row>
    <row r="6" spans="1:22" x14ac:dyDescent="0.2">
      <c r="A6" s="290">
        <f>IF(Import!V11&lt;&gt;"",Import!V11,"")</f>
        <v>42541</v>
      </c>
      <c r="B6" s="392">
        <f t="shared" si="0"/>
        <v>0</v>
      </c>
      <c r="C6" s="150">
        <f>SUMIFS(Import!$G:$G,Import!$A:$A,C$1,Import!$B:$B,$A6,Import!$C:$C,$A$1)</f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1">
        <f>SUMIFS(Import!$G:$G,Import!$A:$A,V$1,Import!$B:$B,$A6,Import!$C:$C,$A$1)</f>
        <v>0</v>
      </c>
    </row>
    <row r="7" spans="1:22" x14ac:dyDescent="0.2">
      <c r="A7" s="290">
        <f>IF(Import!V12&lt;&gt;"",Import!V12,"")</f>
        <v>42542</v>
      </c>
      <c r="B7" s="392">
        <f t="shared" si="0"/>
        <v>0</v>
      </c>
      <c r="C7" s="150">
        <f>SUMIFS(Import!$G:$G,Import!$A:$A,C$1,Import!$B:$B,$A7,Import!$C:$C,$A$1)</f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1">
        <f>SUMIFS(Import!$G:$G,Import!$A:$A,V$1,Import!$B:$B,$A7,Import!$C:$C,$A$1)</f>
        <v>0</v>
      </c>
    </row>
    <row r="8" spans="1:22" x14ac:dyDescent="0.2">
      <c r="A8" s="290">
        <f>IF(Import!V13&lt;&gt;"",Import!V13,"")</f>
        <v>42543</v>
      </c>
      <c r="B8" s="392">
        <f t="shared" si="0"/>
        <v>0</v>
      </c>
      <c r="C8" s="150">
        <f>SUMIFS(Import!$G:$G,Import!$A:$A,C$1,Import!$B:$B,$A8,Import!$C:$C,$A$1)</f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1">
        <f>SUMIFS(Import!$G:$G,Import!$A:$A,V$1,Import!$B:$B,$A8,Import!$C:$C,$A$1)</f>
        <v>0</v>
      </c>
    </row>
    <row r="9" spans="1:22" x14ac:dyDescent="0.2">
      <c r="A9" s="290">
        <f>IF(Import!V14&lt;&gt;"",Import!V14,"")</f>
        <v>42544</v>
      </c>
      <c r="B9" s="392">
        <f t="shared" si="0"/>
        <v>0</v>
      </c>
      <c r="C9" s="150">
        <f>SUMIFS(Import!$G:$G,Import!$A:$A,C$1,Import!$B:$B,$A9,Import!$C:$C,$A$1)</f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1">
        <f>SUMIFS(Import!$G:$G,Import!$A:$A,V$1,Import!$B:$B,$A9,Import!$C:$C,$A$1)</f>
        <v>0</v>
      </c>
    </row>
    <row r="10" spans="1:22" x14ac:dyDescent="0.2">
      <c r="A10" s="290">
        <f>IF(Import!V15&lt;&gt;"",Import!V15,"")</f>
        <v>42545</v>
      </c>
      <c r="B10" s="392">
        <f t="shared" si="0"/>
        <v>4.25</v>
      </c>
      <c r="C10" s="150">
        <f>SUMIFS(Import!$G:$G,Import!$A:$A,C$1,Import!$B:$B,$A10,Import!$C:$C,$A$1)</f>
        <v>0</v>
      </c>
      <c r="D10" s="150">
        <f>SUMIFS(Import!$G:$G,Import!$A:$A,D$1,Import!$B:$B,$A10,Import!$C:$C,$A$1)</f>
        <v>4.25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1">
        <f>SUMIFS(Import!$G:$G,Import!$A:$A,V$1,Import!$B:$B,$A10,Import!$C:$C,$A$1)</f>
        <v>0</v>
      </c>
    </row>
    <row r="11" spans="1:22" x14ac:dyDescent="0.2">
      <c r="A11" s="290">
        <f>IF(Import!V16&lt;&gt;"",Import!V16,"")</f>
        <v>42546</v>
      </c>
      <c r="B11" s="392">
        <f t="shared" si="0"/>
        <v>12.5</v>
      </c>
      <c r="C11" s="150">
        <f>SUMIFS(Import!$G:$G,Import!$A:$A,C$1,Import!$B:$B,$A11,Import!$C:$C,$A$1)</f>
        <v>7.75</v>
      </c>
      <c r="D11" s="150">
        <f>SUMIFS(Import!$G:$G,Import!$A:$A,D$1,Import!$B:$B,$A11,Import!$C:$C,$A$1)</f>
        <v>4.75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1">
        <f>SUMIFS(Import!$G:$G,Import!$A:$A,V$1,Import!$B:$B,$A11,Import!$C:$C,$A$1)</f>
        <v>0</v>
      </c>
    </row>
    <row r="12" spans="1:22" x14ac:dyDescent="0.2">
      <c r="A12" s="290">
        <f>IF(Import!V17&lt;&gt;"",Import!V17,"")</f>
        <v>42547</v>
      </c>
      <c r="B12" s="392">
        <f t="shared" si="0"/>
        <v>1.5</v>
      </c>
      <c r="C12" s="150">
        <f>SUMIFS(Import!$G:$G,Import!$A:$A,C$1,Import!$B:$B,$A12,Import!$C:$C,$A$1)</f>
        <v>1.5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1">
        <f>SUMIFS(Import!$G:$G,Import!$A:$A,V$1,Import!$B:$B,$A12,Import!$C:$C,$A$1)</f>
        <v>0</v>
      </c>
    </row>
    <row r="13" spans="1:22" x14ac:dyDescent="0.2">
      <c r="A13" s="290">
        <f>IF(Import!V18&lt;&gt;"",Import!V18,"")</f>
        <v>42548</v>
      </c>
      <c r="B13" s="392">
        <f t="shared" si="0"/>
        <v>2</v>
      </c>
      <c r="C13" s="150">
        <f>SUMIFS(Import!$G:$G,Import!$A:$A,C$1,Import!$B:$B,$A13,Import!$C:$C,$A$1)</f>
        <v>2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1">
        <f>SUMIFS(Import!$G:$G,Import!$A:$A,V$1,Import!$B:$B,$A13,Import!$C:$C,$A$1)</f>
        <v>0</v>
      </c>
    </row>
    <row r="14" spans="1:22" x14ac:dyDescent="0.2">
      <c r="A14" s="290">
        <f>IF(Import!V19&lt;&gt;"",Import!V19,"")</f>
        <v>42549</v>
      </c>
      <c r="B14" s="392">
        <f t="shared" si="0"/>
        <v>8.4499999999999993</v>
      </c>
      <c r="C14" s="150">
        <f>SUMIFS(Import!$G:$G,Import!$A:$A,C$1,Import!$B:$B,$A14,Import!$C:$C,$A$1)</f>
        <v>8.4499999999999993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1">
        <f>SUMIFS(Import!$G:$G,Import!$A:$A,V$1,Import!$B:$B,$A14,Import!$C:$C,$A$1)</f>
        <v>0</v>
      </c>
    </row>
    <row r="15" spans="1:22" x14ac:dyDescent="0.2">
      <c r="A15" s="290">
        <f>IF(Import!V20&lt;&gt;"",Import!V20,"")</f>
        <v>42550</v>
      </c>
      <c r="B15" s="392">
        <f t="shared" si="0"/>
        <v>0</v>
      </c>
      <c r="C15" s="150">
        <f>SUMIFS(Import!$G:$G,Import!$A:$A,C$1,Import!$B:$B,$A15,Import!$C:$C,$A$1)</f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1">
        <f>SUMIFS(Import!$G:$G,Import!$A:$A,V$1,Import!$B:$B,$A15,Import!$C:$C,$A$1)</f>
        <v>0</v>
      </c>
    </row>
    <row r="16" spans="1:22" x14ac:dyDescent="0.2">
      <c r="A16" s="290">
        <f>IF(Import!V21&lt;&gt;"",Import!V21,"")</f>
        <v>42551</v>
      </c>
      <c r="B16" s="392">
        <f t="shared" si="0"/>
        <v>0</v>
      </c>
      <c r="C16" s="150">
        <f>SUMIFS(Import!$G:$G,Import!$A:$A,C$1,Import!$B:$B,$A16,Import!$C:$C,$A$1)</f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1">
        <f>SUMIFS(Import!$G:$G,Import!$A:$A,V$1,Import!$B:$B,$A16,Import!$C:$C,$A$1)</f>
        <v>0</v>
      </c>
    </row>
    <row r="17" spans="1:22" ht="12" thickBot="1" x14ac:dyDescent="0.25">
      <c r="A17" s="290" t="str">
        <f>IF(Import!V22&lt;&gt;"",Import!V22,"")</f>
        <v/>
      </c>
      <c r="B17" s="392">
        <f t="shared" si="0"/>
        <v>0</v>
      </c>
      <c r="C17" s="150">
        <f>SUMIFS(Import!$G:$G,Import!$A:$A,C$1,Import!$B:$B,$A17,Import!$C:$C,$A$1)</f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1">
        <f>SUMIFS(Import!$G:$G,Import!$A:$A,V$1,Import!$B:$B,$A17,Import!$C:$C,$A$1)</f>
        <v>0</v>
      </c>
    </row>
    <row r="18" spans="1:22" s="394" customFormat="1" ht="12" thickBot="1" x14ac:dyDescent="0.25">
      <c r="A18" s="213" t="s">
        <v>3</v>
      </c>
      <c r="B18" s="393">
        <f t="shared" ref="B18" si="1">SUM(B2:B17)</f>
        <v>33.200000000000003</v>
      </c>
      <c r="C18" s="102">
        <f>SUM(C2:C17)</f>
        <v>19.7</v>
      </c>
      <c r="D18" s="102">
        <f>SUM(D2:D17)</f>
        <v>13.5</v>
      </c>
      <c r="E18" s="102">
        <f>SUM(E2:E17)</f>
        <v>0</v>
      </c>
      <c r="F18" s="102">
        <f>SUM(F2:F17)</f>
        <v>0</v>
      </c>
      <c r="G18" s="102">
        <f>SUM(G2:G17)</f>
        <v>0</v>
      </c>
      <c r="H18" s="102">
        <f>SUM(H2:H17)</f>
        <v>0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4">
        <f>SUM(V2:V17)</f>
        <v>0</v>
      </c>
    </row>
    <row r="19" spans="1:22" s="397" customFormat="1" ht="12" thickBot="1" x14ac:dyDescent="0.25">
      <c r="A19" s="395" t="s">
        <v>44</v>
      </c>
      <c r="B19" s="396">
        <f>SUM(C19:V19)</f>
        <v>0</v>
      </c>
      <c r="C19" s="527"/>
      <c r="D19" s="527"/>
      <c r="E19" s="527"/>
      <c r="F19" s="527"/>
      <c r="G19" s="527"/>
      <c r="H19" s="527"/>
      <c r="I19" s="527"/>
      <c r="J19" s="527"/>
      <c r="K19" s="527"/>
      <c r="L19" s="527"/>
      <c r="M19" s="527"/>
      <c r="N19" s="527"/>
      <c r="O19" s="527"/>
      <c r="P19" s="527"/>
      <c r="Q19" s="527"/>
      <c r="R19" s="527"/>
      <c r="S19" s="527"/>
      <c r="T19" s="527"/>
      <c r="U19" s="527"/>
      <c r="V19" s="528"/>
    </row>
    <row r="20" spans="1:22" s="394" customFormat="1" x14ac:dyDescent="0.2">
      <c r="A20" s="398"/>
      <c r="B20" s="97"/>
      <c r="C20" s="299"/>
      <c r="D20" s="241"/>
      <c r="E20" s="241"/>
      <c r="F20" s="299"/>
      <c r="G20" s="241"/>
      <c r="H20" s="241"/>
      <c r="I20" s="241"/>
      <c r="J20" s="241"/>
      <c r="K20" s="241"/>
      <c r="L20" s="241"/>
      <c r="M20" s="241"/>
      <c r="N20" s="241"/>
      <c r="O20" s="241"/>
      <c r="P20" s="241"/>
      <c r="Q20" s="241"/>
      <c r="R20" s="241"/>
      <c r="S20" s="241"/>
      <c r="T20" s="241"/>
      <c r="U20" s="241"/>
      <c r="V20" s="299"/>
    </row>
    <row r="21" spans="1:22" s="394" customFormat="1" x14ac:dyDescent="0.2">
      <c r="A21" s="299"/>
      <c r="B21" s="299"/>
      <c r="C21" s="299"/>
      <c r="D21" s="241"/>
      <c r="E21" s="241"/>
      <c r="F21" s="299"/>
      <c r="G21" s="241"/>
      <c r="H21" s="241"/>
      <c r="I21" s="241"/>
      <c r="J21" s="241"/>
      <c r="K21" s="241"/>
      <c r="L21" s="241"/>
      <c r="M21" s="241"/>
      <c r="N21" s="241"/>
      <c r="O21" s="241"/>
      <c r="P21" s="241"/>
      <c r="Q21" s="241"/>
      <c r="R21" s="241"/>
      <c r="S21" s="241"/>
      <c r="T21" s="241"/>
      <c r="U21" s="241"/>
      <c r="V21" s="299"/>
    </row>
    <row r="22" spans="1:22" s="397" customFormat="1" x14ac:dyDescent="0.2">
      <c r="A22" s="299"/>
      <c r="B22" s="399"/>
      <c r="C22" s="299"/>
      <c r="D22" s="241"/>
      <c r="E22" s="241"/>
      <c r="F22" s="299"/>
      <c r="G22" s="241"/>
      <c r="H22" s="241"/>
      <c r="I22" s="241"/>
      <c r="J22" s="241"/>
      <c r="K22" s="241"/>
      <c r="L22" s="241"/>
      <c r="M22" s="241"/>
      <c r="N22" s="241"/>
      <c r="O22" s="241"/>
      <c r="P22" s="241"/>
      <c r="Q22" s="241"/>
      <c r="R22" s="241"/>
      <c r="S22" s="241"/>
      <c r="T22" s="241"/>
      <c r="U22" s="241"/>
      <c r="V22" s="299"/>
    </row>
    <row r="23" spans="1:22" s="299" customFormat="1" x14ac:dyDescent="0.2">
      <c r="D23" s="241"/>
      <c r="E23" s="241"/>
      <c r="G23" s="241"/>
      <c r="H23" s="241"/>
      <c r="I23" s="241"/>
      <c r="J23" s="241"/>
      <c r="K23" s="241"/>
      <c r="L23" s="241"/>
      <c r="M23" s="241"/>
      <c r="N23" s="241"/>
      <c r="O23" s="241"/>
      <c r="P23" s="241"/>
      <c r="Q23" s="241"/>
      <c r="R23" s="241"/>
      <c r="S23" s="241"/>
      <c r="T23" s="241"/>
      <c r="U23" s="241"/>
    </row>
    <row r="24" spans="1:22" x14ac:dyDescent="0.2">
      <c r="A24" s="299"/>
      <c r="B24" s="299"/>
    </row>
    <row r="25" spans="1:22" x14ac:dyDescent="0.2">
      <c r="A25" s="299"/>
      <c r="B25" s="299"/>
    </row>
  </sheetData>
  <sheetProtection algorithmName="SHA-512" hashValue="o5a+TgRLxnjC0IKnNYXtei45apWCDv9Mq4G4Keq6SWsNwLMYFGSUvippCxToWzPP/B+zkBSr40Xg2JfXqifm4g==" saltValue="oAikO/HIwZgf8zqS4lqazg==" spinCount="100000" sheet="1" objects="1" scenarios="1"/>
  <sortState columnSort="1" ref="C1:V19">
    <sortCondition ref="C1:V1"/>
  </sortState>
  <customSheetViews>
    <customSheetView guid="{802CA4C3-1A0C-4029-B73F-1EE5B8B22311}">
      <pane xSplit="2" ySplit="1" topLeftCell="C2" activePane="bottomRight" state="frozen"/>
      <selection pane="bottomRight" activeCell="F20" sqref="F20"/>
      <pageMargins left="0.7" right="0.7" top="0.75" bottom="0.75" header="0.3" footer="0.3"/>
      <pageSetup orientation="portrait" r:id="rId1"/>
    </customSheetView>
  </customSheetViews>
  <conditionalFormatting sqref="C19:V19">
    <cfRule type="cellIs" dxfId="76" priority="6" operator="greaterThan">
      <formula>0</formula>
    </cfRule>
  </conditionalFormatting>
  <dataValidations count="1">
    <dataValidation allowBlank="1" showDropDown="1" showInputMessage="1" showErrorMessage="1" errorTitle="Invalid!" error="This is not a valid employee." sqref="C1:V1"/>
  </dataValidations>
  <pageMargins left="0.7" right="0.7" top="0.75" bottom="0.75" header="0.3" footer="0.3"/>
  <pageSetup orientation="portrait" r:id="rId2"/>
  <ignoredErrors>
    <ignoredError sqref="B18" formula="1"/>
  </ignoredErrors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0" tint="-0.34998626667073579"/>
  </sheetPr>
  <dimension ref="A1:BD1318"/>
  <sheetViews>
    <sheetView zoomScaleNormal="100" workbookViewId="0">
      <pane xSplit="3" ySplit="1" topLeftCell="D20" activePane="bottomRight" state="frozen"/>
      <selection pane="topRight" activeCell="D1" sqref="D1"/>
      <selection pane="bottomLeft" activeCell="A2" sqref="A2"/>
      <selection pane="bottomRight" activeCell="D1" sqref="D1:BD86"/>
    </sheetView>
  </sheetViews>
  <sheetFormatPr defaultColWidth="30.28515625" defaultRowHeight="11.25" x14ac:dyDescent="0.2"/>
  <cols>
    <col min="1" max="1" width="26.85546875" style="33" bestFit="1" customWidth="1"/>
    <col min="2" max="2" width="17.42578125" style="41" bestFit="1" customWidth="1"/>
    <col min="3" max="3" width="10" style="53" bestFit="1" customWidth="1"/>
    <col min="4" max="4" width="9.140625" style="48" bestFit="1" customWidth="1"/>
    <col min="5" max="5" width="7.42578125" style="48" bestFit="1" customWidth="1"/>
    <col min="6" max="6" width="8" style="48" bestFit="1" customWidth="1"/>
    <col min="7" max="7" width="7.85546875" style="48" bestFit="1" customWidth="1"/>
    <col min="8" max="8" width="9.28515625" style="48" bestFit="1" customWidth="1"/>
    <col min="9" max="9" width="8.28515625" style="48" bestFit="1" customWidth="1"/>
    <col min="10" max="10" width="8.7109375" style="48" bestFit="1" customWidth="1"/>
    <col min="11" max="11" width="9.85546875" style="48" bestFit="1" customWidth="1"/>
    <col min="12" max="12" width="8.42578125" style="48" bestFit="1" customWidth="1"/>
    <col min="13" max="13" width="8.28515625" style="48" bestFit="1" customWidth="1"/>
    <col min="14" max="14" width="6.5703125" style="48" bestFit="1" customWidth="1"/>
    <col min="15" max="15" width="6.85546875" style="48" bestFit="1" customWidth="1"/>
    <col min="16" max="16" width="9.5703125" style="48" bestFit="1" customWidth="1"/>
    <col min="17" max="17" width="7.28515625" style="48" bestFit="1" customWidth="1"/>
    <col min="18" max="18" width="10.85546875" style="48" bestFit="1" customWidth="1"/>
    <col min="19" max="19" width="12.5703125" style="48" bestFit="1" customWidth="1"/>
    <col min="20" max="20" width="7.42578125" style="48" bestFit="1" customWidth="1"/>
    <col min="21" max="21" width="8.42578125" style="48" bestFit="1" customWidth="1"/>
    <col min="22" max="22" width="9.5703125" style="41" bestFit="1" customWidth="1"/>
    <col min="23" max="23" width="9" style="41" bestFit="1" customWidth="1"/>
    <col min="24" max="24" width="8.85546875" style="41" bestFit="1" customWidth="1"/>
    <col min="25" max="25" width="9.42578125" style="41" bestFit="1" customWidth="1"/>
    <col min="26" max="26" width="6.5703125" style="41" bestFit="1" customWidth="1"/>
    <col min="27" max="27" width="8.5703125" style="41" bestFit="1" customWidth="1"/>
    <col min="28" max="28" width="9" style="41" bestFit="1" customWidth="1"/>
    <col min="29" max="29" width="6.85546875" style="41" bestFit="1" customWidth="1"/>
    <col min="30" max="30" width="9.140625" style="41" bestFit="1" customWidth="1"/>
    <col min="31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118</v>
      </c>
      <c r="B1" s="2" t="s">
        <v>27</v>
      </c>
      <c r="C1" s="3" t="s">
        <v>3</v>
      </c>
      <c r="D1" s="560" t="s">
        <v>185</v>
      </c>
      <c r="E1" s="560" t="s">
        <v>207</v>
      </c>
      <c r="F1" s="560" t="s">
        <v>155</v>
      </c>
      <c r="G1" s="560" t="s">
        <v>188</v>
      </c>
      <c r="H1" s="560" t="s">
        <v>187</v>
      </c>
      <c r="I1" s="560" t="s">
        <v>177</v>
      </c>
      <c r="J1" s="560" t="s">
        <v>178</v>
      </c>
      <c r="K1" s="560" t="s">
        <v>183</v>
      </c>
      <c r="L1" s="560" t="s">
        <v>213</v>
      </c>
      <c r="M1" s="560" t="s">
        <v>233</v>
      </c>
      <c r="N1" s="560" t="s">
        <v>209</v>
      </c>
      <c r="O1" s="560" t="s">
        <v>184</v>
      </c>
      <c r="P1" s="560" t="s">
        <v>219</v>
      </c>
      <c r="Q1" s="560" t="s">
        <v>211</v>
      </c>
      <c r="R1" s="560" t="s">
        <v>179</v>
      </c>
      <c r="S1" s="560" t="s">
        <v>226</v>
      </c>
      <c r="T1" s="560" t="s">
        <v>232</v>
      </c>
      <c r="U1" s="560" t="s">
        <v>214</v>
      </c>
      <c r="V1" s="560" t="s">
        <v>238</v>
      </c>
      <c r="W1" s="560" t="s">
        <v>156</v>
      </c>
      <c r="X1" s="560" t="s">
        <v>210</v>
      </c>
      <c r="Y1" s="560" t="s">
        <v>186</v>
      </c>
      <c r="Z1" s="560" t="s">
        <v>208</v>
      </c>
      <c r="AA1" s="560" t="s">
        <v>157</v>
      </c>
      <c r="AB1" s="560" t="s">
        <v>181</v>
      </c>
      <c r="AC1" s="560" t="s">
        <v>191</v>
      </c>
      <c r="AD1" s="560" t="s">
        <v>182</v>
      </c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SUMIFS(Import!$H:$H,Import!$A:$A,D$1,Import!$B:$B,$A2,Import!$D:$D,"PP Lead")</f>
        <v>0</v>
      </c>
      <c r="E3" s="435">
        <f>SUMIFS(Import!$H:$H,Import!$A:$A,E$1,Import!$B:$B,$A2,Import!$D:$D,"PP Lead")</f>
        <v>0</v>
      </c>
      <c r="F3" s="435">
        <f>SUMIFS(Import!$H:$H,Import!$A:$A,F$1,Import!$B:$B,$A2,Import!$D:$D,"PP Lead")</f>
        <v>0</v>
      </c>
      <c r="G3" s="435">
        <f>SUMIFS(Import!$H:$H,Import!$A:$A,G$1,Import!$B:$B,$A2,Import!$D:$D,"PP Lead")</f>
        <v>0</v>
      </c>
      <c r="H3" s="435">
        <f>SUMIFS(Import!$H:$H,Import!$A:$A,H$1,Import!$B:$B,$A2,Import!$D:$D,"PP Lead")</f>
        <v>0</v>
      </c>
      <c r="I3" s="435">
        <f>SUMIFS(Import!$H:$H,Import!$A:$A,I$1,Import!$B:$B,$A2,Import!$D:$D,"PP Lead")</f>
        <v>0</v>
      </c>
      <c r="J3" s="435">
        <f>SUMIFS(Import!$H:$H,Import!$A:$A,J$1,Import!$B:$B,$A2,Import!$D:$D,"PP Lead")</f>
        <v>0</v>
      </c>
      <c r="K3" s="435">
        <f>SUMIFS(Import!$H:$H,Import!$A:$A,K$1,Import!$B:$B,$A2,Import!$D:$D,"PP Lead")</f>
        <v>0</v>
      </c>
      <c r="L3" s="435">
        <f>SUMIFS(Import!$H:$H,Import!$A:$A,L$1,Import!$B:$B,$A2,Import!$D:$D,"PP Lead")</f>
        <v>0</v>
      </c>
      <c r="M3" s="435">
        <f>SUMIFS(Import!$H:$H,Import!$A:$A,M$1,Import!$B:$B,$A2,Import!$D:$D,"PP Lead")</f>
        <v>0</v>
      </c>
      <c r="N3" s="435">
        <f>SUMIFS(Import!$H:$H,Import!$A:$A,N$1,Import!$B:$B,$A2,Import!$D:$D,"PP Lead")</f>
        <v>0</v>
      </c>
      <c r="O3" s="435">
        <f>SUMIFS(Import!$H:$H,Import!$A:$A,O$1,Import!$B:$B,$A2,Import!$D:$D,"PP Lead")</f>
        <v>0</v>
      </c>
      <c r="P3" s="435">
        <f>SUMIFS(Import!$H:$H,Import!$A:$A,P$1,Import!$B:$B,$A2,Import!$D:$D,"PP Lead")</f>
        <v>0</v>
      </c>
      <c r="Q3" s="435">
        <f>SUMIFS(Import!$H:$H,Import!$A:$A,Q$1,Import!$B:$B,$A2,Import!$D:$D,"PP Lead")</f>
        <v>0</v>
      </c>
      <c r="R3" s="435">
        <f>SUMIFS(Import!$H:$H,Import!$A:$A,R$1,Import!$B:$B,$A2,Import!$D:$D,"PP Lead")</f>
        <v>0</v>
      </c>
      <c r="S3" s="435">
        <f>SUMIFS(Import!$H:$H,Import!$A:$A,S$1,Import!$B:$B,$A2,Import!$D:$D,"PP Lead")</f>
        <v>0</v>
      </c>
      <c r="T3" s="435">
        <f>SUMIFS(Import!$H:$H,Import!$A:$A,T$1,Import!$B:$B,$A2,Import!$D:$D,"PP Lead")</f>
        <v>0</v>
      </c>
      <c r="U3" s="435">
        <f>SUMIFS(Import!$H:$H,Import!$A:$A,U$1,Import!$B:$B,$A2,Import!$D:$D,"PP Lead")</f>
        <v>0</v>
      </c>
      <c r="V3" s="435">
        <f>SUMIFS(Import!$H:$H,Import!$A:$A,V$1,Import!$B:$B,$A2,Import!$D:$D,"PP Lead")</f>
        <v>0</v>
      </c>
      <c r="W3" s="435">
        <f>SUMIFS(Import!$H:$H,Import!$A:$A,W$1,Import!$B:$B,$A2,Import!$D:$D,"PP Lead")</f>
        <v>0</v>
      </c>
      <c r="X3" s="435">
        <f>SUMIFS(Import!$H:$H,Import!$A:$A,X$1,Import!$B:$B,$A2,Import!$D:$D,"PP Lead")</f>
        <v>0</v>
      </c>
      <c r="Y3" s="435">
        <f>SUMIFS(Import!$H:$H,Import!$A:$A,Y$1,Import!$B:$B,$A2,Import!$D:$D,"PP Lead")</f>
        <v>0</v>
      </c>
      <c r="Z3" s="435">
        <f>SUMIFS(Import!$H:$H,Import!$A:$A,Z$1,Import!$B:$B,$A2,Import!$D:$D,"PP Lead")</f>
        <v>0</v>
      </c>
      <c r="AA3" s="435">
        <f>SUMIFS(Import!$H:$H,Import!$A:$A,AA$1,Import!$B:$B,$A2,Import!$D:$D,"PP Lead")</f>
        <v>0</v>
      </c>
      <c r="AB3" s="435">
        <f>SUMIFS(Import!$H:$H,Import!$A:$A,AB$1,Import!$B:$B,$A2,Import!$D:$D,"PP Lead")</f>
        <v>0</v>
      </c>
      <c r="AC3" s="435">
        <f>SUMIFS(Import!$H:$H,Import!$A:$A,AC$1,Import!$B:$B,$A2,Import!$D:$D,"PP Lead")</f>
        <v>0</v>
      </c>
      <c r="AD3" s="435">
        <f>SUMIFS(Import!$H:$H,Import!$A:$A,AD$1,Import!$B:$B,$A2,Import!$D:$D,"PP Lead")</f>
        <v>0</v>
      </c>
      <c r="AE3" s="435">
        <f>SUMIFS(Import!$H:$H,Import!$A:$A,AE$1,Import!$B:$B,$A2,Import!$D:$D,"PP Lead")</f>
        <v>0</v>
      </c>
      <c r="AF3" s="435">
        <f>SUMIFS(Import!$H:$H,Import!$A:$A,AF$1,Import!$B:$B,$A2,Import!$D:$D,"PP Lead")</f>
        <v>0</v>
      </c>
      <c r="AG3" s="435">
        <f>SUMIFS(Import!$H:$H,Import!$A:$A,AG$1,Import!$B:$B,$A2,Import!$D:$D,"PP Lead")</f>
        <v>0</v>
      </c>
      <c r="AH3" s="435">
        <f>SUMIFS(Import!$H:$H,Import!$A:$A,AH$1,Import!$B:$B,$A2,Import!$D:$D,"PP Lead")</f>
        <v>0</v>
      </c>
      <c r="AI3" s="435">
        <f>SUMIFS(Import!$H:$H,Import!$A:$A,AI$1,Import!$B:$B,$A2,Import!$D:$D,"PP Lead")</f>
        <v>0</v>
      </c>
      <c r="AJ3" s="435">
        <f>SUMIFS(Import!$H:$H,Import!$A:$A,AJ$1,Import!$B:$B,$A2,Import!$D:$D,"PP Lead")</f>
        <v>0</v>
      </c>
      <c r="AK3" s="435">
        <f>SUMIFS(Import!$H:$H,Import!$A:$A,AK$1,Import!$B:$B,$A2,Import!$D:$D,"PP Lead")</f>
        <v>0</v>
      </c>
      <c r="AL3" s="435">
        <f>SUMIFS(Import!$H:$H,Import!$A:$A,AL$1,Import!$B:$B,$A2,Import!$D:$D,"PP Lead")</f>
        <v>0</v>
      </c>
      <c r="AM3" s="435">
        <f>SUMIFS(Import!$H:$H,Import!$A:$A,AM$1,Import!$B:$B,$A2,Import!$D:$D,"PP Lead")</f>
        <v>0</v>
      </c>
      <c r="AN3" s="435">
        <f>SUMIFS(Import!$H:$H,Import!$A:$A,AN$1,Import!$B:$B,$A2,Import!$D:$D,"PP Lead")</f>
        <v>0</v>
      </c>
      <c r="AO3" s="435">
        <f>SUMIFS(Import!$H:$H,Import!$A:$A,AO$1,Import!$B:$B,$A2,Import!$D:$D,"PP Lead")</f>
        <v>0</v>
      </c>
      <c r="AP3" s="435">
        <f>SUMIFS(Import!$H:$H,Import!$A:$A,AP$1,Import!$B:$B,$A2,Import!$D:$D,"PP Lead")</f>
        <v>0</v>
      </c>
      <c r="AQ3" s="435">
        <f>SUMIFS(Import!$H:$H,Import!$A:$A,AQ$1,Import!$B:$B,$A2,Import!$D:$D,"PP Lead")</f>
        <v>0</v>
      </c>
      <c r="AR3" s="435">
        <f>SUMIFS(Import!$H:$H,Import!$A:$A,AR$1,Import!$B:$B,$A2,Import!$D:$D,"PP Lead")</f>
        <v>0</v>
      </c>
      <c r="AS3" s="435">
        <f>SUMIFS(Import!$H:$H,Import!$A:$A,AS$1,Import!$B:$B,$A2,Import!$D:$D,"PP Lead")</f>
        <v>0</v>
      </c>
      <c r="AT3" s="435">
        <f>SUMIFS(Import!$H:$H,Import!$A:$A,AT$1,Import!$B:$B,$A2,Import!$D:$D,"PP Lead")</f>
        <v>0</v>
      </c>
      <c r="AU3" s="435">
        <f>SUMIFS(Import!$H:$H,Import!$A:$A,AU$1,Import!$B:$B,$A2,Import!$D:$D,"PP Lead")</f>
        <v>0</v>
      </c>
      <c r="AV3" s="435">
        <f>SUMIFS(Import!$H:$H,Import!$A:$A,AV$1,Import!$B:$B,$A2,Import!$D:$D,"PP Lead")</f>
        <v>0</v>
      </c>
      <c r="AW3" s="435">
        <f>SUMIFS(Import!$H:$H,Import!$A:$A,AW$1,Import!$B:$B,$A2,Import!$D:$D,"PP Lead")</f>
        <v>0</v>
      </c>
      <c r="AX3" s="435">
        <f>SUMIFS(Import!$H:$H,Import!$A:$A,AX$1,Import!$B:$B,$A2,Import!$D:$D,"PP Lead")</f>
        <v>0</v>
      </c>
      <c r="AY3" s="435">
        <f>SUMIFS(Import!$H:$H,Import!$A:$A,AY$1,Import!$B:$B,$A2,Import!$D:$D,"PP Lead")</f>
        <v>0</v>
      </c>
      <c r="AZ3" s="435">
        <f>SUMIFS(Import!$H:$H,Import!$A:$A,AZ$1,Import!$B:$B,$A2,Import!$D:$D,"PP Lead")</f>
        <v>0</v>
      </c>
      <c r="BA3" s="435">
        <f>SUMIFS(Import!$H:$H,Import!$A:$A,BA$1,Import!$B:$B,$A2,Import!$D:$D,"PP Lead")</f>
        <v>0</v>
      </c>
      <c r="BB3" s="435">
        <f>SUMIFS(Import!$H:$H,Import!$A:$A,BB$1,Import!$B:$B,$A2,Import!$D:$D,"PP Lead")</f>
        <v>0</v>
      </c>
      <c r="BC3" s="435">
        <f>SUMIFS(Import!$H:$H,Import!$A:$A,BC$1,Import!$B:$B,$A2,Import!$D:$D,"PP Lead")</f>
        <v>0</v>
      </c>
      <c r="BD3" s="436">
        <f>SUMIFS(Import!$H:$H,Import!$A:$A,BD$1,Import!$B:$B,$A2,Import!$D:$D,"PP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57"/>
      <c r="B8" s="19" t="s">
        <v>117</v>
      </c>
      <c r="C8" s="437">
        <f>SUM(D8:BD8)</f>
        <v>0</v>
      </c>
      <c r="D8" s="434">
        <f>SUMIFS(Import!$H:$H,Import!$A:$A,D$1,Import!$B:$B,$A7,Import!$D:$D,"PP Lead")</f>
        <v>0</v>
      </c>
      <c r="E8" s="435">
        <f>SUMIFS(Import!$H:$H,Import!$A:$A,E$1,Import!$B:$B,$A7,Import!$D:$D,"PP Lead")</f>
        <v>0</v>
      </c>
      <c r="F8" s="435">
        <f>SUMIFS(Import!$H:$H,Import!$A:$A,F$1,Import!$B:$B,$A7,Import!$D:$D,"PP Lead")</f>
        <v>0</v>
      </c>
      <c r="G8" s="435">
        <f>SUMIFS(Import!$H:$H,Import!$A:$A,G$1,Import!$B:$B,$A7,Import!$D:$D,"PP Lead")</f>
        <v>0</v>
      </c>
      <c r="H8" s="435">
        <f>SUMIFS(Import!$H:$H,Import!$A:$A,H$1,Import!$B:$B,$A7,Import!$D:$D,"PP Lead")</f>
        <v>0</v>
      </c>
      <c r="I8" s="435">
        <f>SUMIFS(Import!$H:$H,Import!$A:$A,I$1,Import!$B:$B,$A7,Import!$D:$D,"PP Lead")</f>
        <v>0</v>
      </c>
      <c r="J8" s="435">
        <f>SUMIFS(Import!$H:$H,Import!$A:$A,J$1,Import!$B:$B,$A7,Import!$D:$D,"PP Lead")</f>
        <v>0</v>
      </c>
      <c r="K8" s="435">
        <f>SUMIFS(Import!$H:$H,Import!$A:$A,K$1,Import!$B:$B,$A7,Import!$D:$D,"PP Lead")</f>
        <v>0</v>
      </c>
      <c r="L8" s="435">
        <f>SUMIFS(Import!$H:$H,Import!$A:$A,L$1,Import!$B:$B,$A7,Import!$D:$D,"PP Lead")</f>
        <v>0</v>
      </c>
      <c r="M8" s="435">
        <f>SUMIFS(Import!$H:$H,Import!$A:$A,M$1,Import!$B:$B,$A7,Import!$D:$D,"PP Lead")</f>
        <v>0</v>
      </c>
      <c r="N8" s="435">
        <f>SUMIFS(Import!$H:$H,Import!$A:$A,N$1,Import!$B:$B,$A7,Import!$D:$D,"PP Lead")</f>
        <v>0</v>
      </c>
      <c r="O8" s="435">
        <f>SUMIFS(Import!$H:$H,Import!$A:$A,O$1,Import!$B:$B,$A7,Import!$D:$D,"PP Lead")</f>
        <v>0</v>
      </c>
      <c r="P8" s="435">
        <f>SUMIFS(Import!$H:$H,Import!$A:$A,P$1,Import!$B:$B,$A7,Import!$D:$D,"PP Lead")</f>
        <v>0</v>
      </c>
      <c r="Q8" s="435">
        <f>SUMIFS(Import!$H:$H,Import!$A:$A,Q$1,Import!$B:$B,$A7,Import!$D:$D,"PP Lead")</f>
        <v>0</v>
      </c>
      <c r="R8" s="435">
        <f>SUMIFS(Import!$H:$H,Import!$A:$A,R$1,Import!$B:$B,$A7,Import!$D:$D,"PP Lead")</f>
        <v>0</v>
      </c>
      <c r="S8" s="435">
        <f>SUMIFS(Import!$H:$H,Import!$A:$A,S$1,Import!$B:$B,$A7,Import!$D:$D,"PP Lead")</f>
        <v>0</v>
      </c>
      <c r="T8" s="435">
        <f>SUMIFS(Import!$H:$H,Import!$A:$A,T$1,Import!$B:$B,$A7,Import!$D:$D,"PP Lead")</f>
        <v>0</v>
      </c>
      <c r="U8" s="435">
        <f>SUMIFS(Import!$H:$H,Import!$A:$A,U$1,Import!$B:$B,$A7,Import!$D:$D,"PP Lead")</f>
        <v>0</v>
      </c>
      <c r="V8" s="435">
        <f>SUMIFS(Import!$H:$H,Import!$A:$A,V$1,Import!$B:$B,$A7,Import!$D:$D,"PP Lead")</f>
        <v>0</v>
      </c>
      <c r="W8" s="435">
        <f>SUMIFS(Import!$H:$H,Import!$A:$A,W$1,Import!$B:$B,$A7,Import!$D:$D,"PP Lead")</f>
        <v>0</v>
      </c>
      <c r="X8" s="435">
        <f>SUMIFS(Import!$H:$H,Import!$A:$A,X$1,Import!$B:$B,$A7,Import!$D:$D,"PP Lead")</f>
        <v>0</v>
      </c>
      <c r="Y8" s="435">
        <f>SUMIFS(Import!$H:$H,Import!$A:$A,Y$1,Import!$B:$B,$A7,Import!$D:$D,"PP Lead")</f>
        <v>0</v>
      </c>
      <c r="Z8" s="435">
        <f>SUMIFS(Import!$H:$H,Import!$A:$A,Z$1,Import!$B:$B,$A7,Import!$D:$D,"PP Lead")</f>
        <v>0</v>
      </c>
      <c r="AA8" s="435">
        <f>SUMIFS(Import!$H:$H,Import!$A:$A,AA$1,Import!$B:$B,$A7,Import!$D:$D,"PP Lead")</f>
        <v>0</v>
      </c>
      <c r="AB8" s="435">
        <f>SUMIFS(Import!$H:$H,Import!$A:$A,AB$1,Import!$B:$B,$A7,Import!$D:$D,"PP Lead")</f>
        <v>0</v>
      </c>
      <c r="AC8" s="435">
        <f>SUMIFS(Import!$H:$H,Import!$A:$A,AC$1,Import!$B:$B,$A7,Import!$D:$D,"PP Lead")</f>
        <v>0</v>
      </c>
      <c r="AD8" s="435">
        <f>SUMIFS(Import!$H:$H,Import!$A:$A,AD$1,Import!$B:$B,$A7,Import!$D:$D,"PP Lead")</f>
        <v>0</v>
      </c>
      <c r="AE8" s="435">
        <f>SUMIFS(Import!$H:$H,Import!$A:$A,AE$1,Import!$B:$B,$A7,Import!$D:$D,"PP Lead")</f>
        <v>0</v>
      </c>
      <c r="AF8" s="435">
        <f>SUMIFS(Import!$H:$H,Import!$A:$A,AF$1,Import!$B:$B,$A7,Import!$D:$D,"PP Lead")</f>
        <v>0</v>
      </c>
      <c r="AG8" s="435">
        <f>SUMIFS(Import!$H:$H,Import!$A:$A,AG$1,Import!$B:$B,$A7,Import!$D:$D,"PP Lead")</f>
        <v>0</v>
      </c>
      <c r="AH8" s="435">
        <f>SUMIFS(Import!$H:$H,Import!$A:$A,AH$1,Import!$B:$B,$A7,Import!$D:$D,"PP Lead")</f>
        <v>0</v>
      </c>
      <c r="AI8" s="435">
        <f>SUMIFS(Import!$H:$H,Import!$A:$A,AI$1,Import!$B:$B,$A7,Import!$D:$D,"PP Lead")</f>
        <v>0</v>
      </c>
      <c r="AJ8" s="435">
        <f>SUMIFS(Import!$H:$H,Import!$A:$A,AJ$1,Import!$B:$B,$A7,Import!$D:$D,"PP Lead")</f>
        <v>0</v>
      </c>
      <c r="AK8" s="435">
        <f>SUMIFS(Import!$H:$H,Import!$A:$A,AK$1,Import!$B:$B,$A7,Import!$D:$D,"PP Lead")</f>
        <v>0</v>
      </c>
      <c r="AL8" s="435">
        <f>SUMIFS(Import!$H:$H,Import!$A:$A,AL$1,Import!$B:$B,$A7,Import!$D:$D,"PP Lead")</f>
        <v>0</v>
      </c>
      <c r="AM8" s="435">
        <f>SUMIFS(Import!$H:$H,Import!$A:$A,AM$1,Import!$B:$B,$A7,Import!$D:$D,"PP Lead")</f>
        <v>0</v>
      </c>
      <c r="AN8" s="435">
        <f>SUMIFS(Import!$H:$H,Import!$A:$A,AN$1,Import!$B:$B,$A7,Import!$D:$D,"PP Lead")</f>
        <v>0</v>
      </c>
      <c r="AO8" s="435">
        <f>SUMIFS(Import!$H:$H,Import!$A:$A,AO$1,Import!$B:$B,$A7,Import!$D:$D,"PP Lead")</f>
        <v>0</v>
      </c>
      <c r="AP8" s="435">
        <f>SUMIFS(Import!$H:$H,Import!$A:$A,AP$1,Import!$B:$B,$A7,Import!$D:$D,"PP Lead")</f>
        <v>0</v>
      </c>
      <c r="AQ8" s="435">
        <f>SUMIFS(Import!$H:$H,Import!$A:$A,AQ$1,Import!$B:$B,$A7,Import!$D:$D,"PP Lead")</f>
        <v>0</v>
      </c>
      <c r="AR8" s="435">
        <f>SUMIFS(Import!$H:$H,Import!$A:$A,AR$1,Import!$B:$B,$A7,Import!$D:$D,"PP Lead")</f>
        <v>0</v>
      </c>
      <c r="AS8" s="435">
        <f>SUMIFS(Import!$H:$H,Import!$A:$A,AS$1,Import!$B:$B,$A7,Import!$D:$D,"PP Lead")</f>
        <v>0</v>
      </c>
      <c r="AT8" s="435">
        <f>SUMIFS(Import!$H:$H,Import!$A:$A,AT$1,Import!$B:$B,$A7,Import!$D:$D,"PP Lead")</f>
        <v>0</v>
      </c>
      <c r="AU8" s="435">
        <f>SUMIFS(Import!$H:$H,Import!$A:$A,AU$1,Import!$B:$B,$A7,Import!$D:$D,"PP Lead")</f>
        <v>0</v>
      </c>
      <c r="AV8" s="435">
        <f>SUMIFS(Import!$H:$H,Import!$A:$A,AV$1,Import!$B:$B,$A7,Import!$D:$D,"PP Lead")</f>
        <v>0</v>
      </c>
      <c r="AW8" s="435">
        <f>SUMIFS(Import!$H:$H,Import!$A:$A,AW$1,Import!$B:$B,$A7,Import!$D:$D,"PP Lead")</f>
        <v>0</v>
      </c>
      <c r="AX8" s="435">
        <f>SUMIFS(Import!$H:$H,Import!$A:$A,AX$1,Import!$B:$B,$A7,Import!$D:$D,"PP Lead")</f>
        <v>0</v>
      </c>
      <c r="AY8" s="435">
        <f>SUMIFS(Import!$H:$H,Import!$A:$A,AY$1,Import!$B:$B,$A7,Import!$D:$D,"PP Lead")</f>
        <v>0</v>
      </c>
      <c r="AZ8" s="435">
        <f>SUMIFS(Import!$H:$H,Import!$A:$A,AZ$1,Import!$B:$B,$A7,Import!$D:$D,"PP Lead")</f>
        <v>0</v>
      </c>
      <c r="BA8" s="435">
        <f>SUMIFS(Import!$H:$H,Import!$A:$A,BA$1,Import!$B:$B,$A7,Import!$D:$D,"PP Lead")</f>
        <v>0</v>
      </c>
      <c r="BB8" s="435">
        <f>SUMIFS(Import!$H:$H,Import!$A:$A,BB$1,Import!$B:$B,$A7,Import!$D:$D,"PP Lead")</f>
        <v>0</v>
      </c>
      <c r="BC8" s="435">
        <f>SUMIFS(Import!$H:$H,Import!$A:$A,BC$1,Import!$B:$B,$A7,Import!$D:$D,"PP Lead")</f>
        <v>0</v>
      </c>
      <c r="BD8" s="436">
        <f>SUMIFS(Import!$H:$H,Import!$A:$A,BD$1,Import!$B:$B,$A7,Import!$D:$D,"PP Lead")</f>
        <v>0</v>
      </c>
    </row>
    <row r="9" spans="1:56" s="36" customFormat="1" x14ac:dyDescent="0.2">
      <c r="A9" s="558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9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80.5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5.25</v>
      </c>
      <c r="I12" s="18">
        <f>SUMIFS(Import!$G:$G,Import!$A:$A,I$1,Import!$B:$B,$A12,Import!$C:$C,$A$1)</f>
        <v>4.75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11.75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4.75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11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1.75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11.75</v>
      </c>
      <c r="X12" s="18">
        <f>SUMIFS(Import!$G:$G,Import!$A:$A,X$1,Import!$B:$B,$A12,Import!$C:$C,$A$1)</f>
        <v>4.75</v>
      </c>
      <c r="Y12" s="18">
        <f>SUMIFS(Import!$G:$G,Import!$A:$A,Y$1,Import!$B:$B,$A12,Import!$C:$C,$A$1)</f>
        <v>11.75</v>
      </c>
      <c r="Z12" s="18">
        <f>SUMIFS(Import!$G:$G,Import!$A:$A,Z$1,Import!$B:$B,$A12,Import!$C:$C,$A$1)</f>
        <v>4.75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3.5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4.75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57"/>
      <c r="B13" s="19" t="s">
        <v>117</v>
      </c>
      <c r="C13" s="437">
        <f>SUM(D13:BD13)</f>
        <v>40</v>
      </c>
      <c r="D13" s="434">
        <f>SUMIFS(Import!$H:$H,Import!$A:$A,D$1,Import!$B:$B,$A12,Import!$D:$D,"PP Lead")</f>
        <v>0</v>
      </c>
      <c r="E13" s="435">
        <f>SUMIFS(Import!$H:$H,Import!$A:$A,E$1,Import!$B:$B,$A12,Import!$D:$D,"PP Lead")</f>
        <v>0</v>
      </c>
      <c r="F13" s="435">
        <f>SUMIFS(Import!$H:$H,Import!$A:$A,F$1,Import!$B:$B,$A12,Import!$D:$D,"PP Lead")</f>
        <v>0</v>
      </c>
      <c r="G13" s="435">
        <f>SUMIFS(Import!$H:$H,Import!$A:$A,G$1,Import!$B:$B,$A12,Import!$D:$D,"PP Lead")</f>
        <v>0</v>
      </c>
      <c r="H13" s="435">
        <f>SUMIFS(Import!$H:$H,Import!$A:$A,H$1,Import!$B:$B,$A12,Import!$D:$D,"PP Lead")</f>
        <v>0</v>
      </c>
      <c r="I13" s="435">
        <f>SUMIFS(Import!$H:$H,Import!$A:$A,I$1,Import!$B:$B,$A12,Import!$D:$D,"PP Lead")</f>
        <v>0</v>
      </c>
      <c r="J13" s="435">
        <f>SUMIFS(Import!$H:$H,Import!$A:$A,J$1,Import!$B:$B,$A12,Import!$D:$D,"PP Lead")</f>
        <v>0</v>
      </c>
      <c r="K13" s="435">
        <f>SUMIFS(Import!$H:$H,Import!$A:$A,K$1,Import!$B:$B,$A12,Import!$D:$D,"PP Lead")</f>
        <v>0</v>
      </c>
      <c r="L13" s="435">
        <f>SUMIFS(Import!$H:$H,Import!$A:$A,L$1,Import!$B:$B,$A12,Import!$D:$D,"PP Lead")</f>
        <v>0</v>
      </c>
      <c r="M13" s="435">
        <f>SUMIFS(Import!$H:$H,Import!$A:$A,M$1,Import!$B:$B,$A12,Import!$D:$D,"PP Lead")</f>
        <v>0</v>
      </c>
      <c r="N13" s="435">
        <f>SUMIFS(Import!$H:$H,Import!$A:$A,N$1,Import!$B:$B,$A12,Import!$D:$D,"PP Lead")</f>
        <v>0</v>
      </c>
      <c r="O13" s="435">
        <f>SUMIFS(Import!$H:$H,Import!$A:$A,O$1,Import!$B:$B,$A12,Import!$D:$D,"PP Lead")</f>
        <v>0</v>
      </c>
      <c r="P13" s="435">
        <f>SUMIFS(Import!$H:$H,Import!$A:$A,P$1,Import!$B:$B,$A12,Import!$D:$D,"PP Lead")</f>
        <v>0</v>
      </c>
      <c r="Q13" s="435">
        <f>SUMIFS(Import!$H:$H,Import!$A:$A,Q$1,Import!$B:$B,$A12,Import!$D:$D,"PP Lead")</f>
        <v>0</v>
      </c>
      <c r="R13" s="435">
        <f>SUMIFS(Import!$H:$H,Import!$A:$A,R$1,Import!$B:$B,$A12,Import!$D:$D,"PP Lead")</f>
        <v>25</v>
      </c>
      <c r="S13" s="435">
        <f>SUMIFS(Import!$H:$H,Import!$A:$A,S$1,Import!$B:$B,$A12,Import!$D:$D,"PP Lead")</f>
        <v>0</v>
      </c>
      <c r="T13" s="435">
        <f>SUMIFS(Import!$H:$H,Import!$A:$A,T$1,Import!$B:$B,$A12,Import!$D:$D,"PP Lead")</f>
        <v>0</v>
      </c>
      <c r="U13" s="435">
        <f>SUMIFS(Import!$H:$H,Import!$A:$A,U$1,Import!$B:$B,$A12,Import!$D:$D,"PP Lead")</f>
        <v>0</v>
      </c>
      <c r="V13" s="435">
        <f>SUMIFS(Import!$H:$H,Import!$A:$A,V$1,Import!$B:$B,$A12,Import!$D:$D,"PP Lead")</f>
        <v>0</v>
      </c>
      <c r="W13" s="435">
        <f>SUMIFS(Import!$H:$H,Import!$A:$A,W$1,Import!$B:$B,$A12,Import!$D:$D,"PP Lead")</f>
        <v>0</v>
      </c>
      <c r="X13" s="435">
        <f>SUMIFS(Import!$H:$H,Import!$A:$A,X$1,Import!$B:$B,$A12,Import!$D:$D,"PP Lead")</f>
        <v>0</v>
      </c>
      <c r="Y13" s="435">
        <f>SUMIFS(Import!$H:$H,Import!$A:$A,Y$1,Import!$B:$B,$A12,Import!$D:$D,"PP Lead")</f>
        <v>15</v>
      </c>
      <c r="Z13" s="435">
        <f>SUMIFS(Import!$H:$H,Import!$A:$A,Z$1,Import!$B:$B,$A12,Import!$D:$D,"PP Lead")</f>
        <v>0</v>
      </c>
      <c r="AA13" s="435">
        <f>SUMIFS(Import!$H:$H,Import!$A:$A,AA$1,Import!$B:$B,$A12,Import!$D:$D,"PP Lead")</f>
        <v>0</v>
      </c>
      <c r="AB13" s="435">
        <f>SUMIFS(Import!$H:$H,Import!$A:$A,AB$1,Import!$B:$B,$A12,Import!$D:$D,"PP Lead")</f>
        <v>0</v>
      </c>
      <c r="AC13" s="435">
        <f>SUMIFS(Import!$H:$H,Import!$A:$A,AC$1,Import!$B:$B,$A12,Import!$D:$D,"PP Lead")</f>
        <v>0</v>
      </c>
      <c r="AD13" s="435">
        <f>SUMIFS(Import!$H:$H,Import!$A:$A,AD$1,Import!$B:$B,$A12,Import!$D:$D,"PP Lead")</f>
        <v>0</v>
      </c>
      <c r="AE13" s="435">
        <f>SUMIFS(Import!$H:$H,Import!$A:$A,AE$1,Import!$B:$B,$A12,Import!$D:$D,"PP Lead")</f>
        <v>0</v>
      </c>
      <c r="AF13" s="435">
        <f>SUMIFS(Import!$H:$H,Import!$A:$A,AF$1,Import!$B:$B,$A12,Import!$D:$D,"PP Lead")</f>
        <v>0</v>
      </c>
      <c r="AG13" s="435">
        <f>SUMIFS(Import!$H:$H,Import!$A:$A,AG$1,Import!$B:$B,$A12,Import!$D:$D,"PP Lead")</f>
        <v>0</v>
      </c>
      <c r="AH13" s="435">
        <f>SUMIFS(Import!$H:$H,Import!$A:$A,AH$1,Import!$B:$B,$A12,Import!$D:$D,"PP Lead")</f>
        <v>0</v>
      </c>
      <c r="AI13" s="435">
        <f>SUMIFS(Import!$H:$H,Import!$A:$A,AI$1,Import!$B:$B,$A12,Import!$D:$D,"PP Lead")</f>
        <v>0</v>
      </c>
      <c r="AJ13" s="435">
        <f>SUMIFS(Import!$H:$H,Import!$A:$A,AJ$1,Import!$B:$B,$A12,Import!$D:$D,"PP Lead")</f>
        <v>0</v>
      </c>
      <c r="AK13" s="435">
        <f>SUMIFS(Import!$H:$H,Import!$A:$A,AK$1,Import!$B:$B,$A12,Import!$D:$D,"PP Lead")</f>
        <v>0</v>
      </c>
      <c r="AL13" s="435">
        <f>SUMIFS(Import!$H:$H,Import!$A:$A,AL$1,Import!$B:$B,$A12,Import!$D:$D,"PP Lead")</f>
        <v>0</v>
      </c>
      <c r="AM13" s="435">
        <f>SUMIFS(Import!$H:$H,Import!$A:$A,AM$1,Import!$B:$B,$A12,Import!$D:$D,"PP Lead")</f>
        <v>0</v>
      </c>
      <c r="AN13" s="435">
        <f>SUMIFS(Import!$H:$H,Import!$A:$A,AN$1,Import!$B:$B,$A12,Import!$D:$D,"PP Lead")</f>
        <v>0</v>
      </c>
      <c r="AO13" s="435">
        <f>SUMIFS(Import!$H:$H,Import!$A:$A,AO$1,Import!$B:$B,$A12,Import!$D:$D,"PP Lead")</f>
        <v>0</v>
      </c>
      <c r="AP13" s="435">
        <f>SUMIFS(Import!$H:$H,Import!$A:$A,AP$1,Import!$B:$B,$A12,Import!$D:$D,"PP Lead")</f>
        <v>0</v>
      </c>
      <c r="AQ13" s="435">
        <f>SUMIFS(Import!$H:$H,Import!$A:$A,AQ$1,Import!$B:$B,$A12,Import!$D:$D,"PP Lead")</f>
        <v>0</v>
      </c>
      <c r="AR13" s="435">
        <f>SUMIFS(Import!$H:$H,Import!$A:$A,AR$1,Import!$B:$B,$A12,Import!$D:$D,"PP Lead")</f>
        <v>0</v>
      </c>
      <c r="AS13" s="435">
        <f>SUMIFS(Import!$H:$H,Import!$A:$A,AS$1,Import!$B:$B,$A12,Import!$D:$D,"PP Lead")</f>
        <v>0</v>
      </c>
      <c r="AT13" s="435">
        <f>SUMIFS(Import!$H:$H,Import!$A:$A,AT$1,Import!$B:$B,$A12,Import!$D:$D,"PP Lead")</f>
        <v>0</v>
      </c>
      <c r="AU13" s="435">
        <f>SUMIFS(Import!$H:$H,Import!$A:$A,AU$1,Import!$B:$B,$A12,Import!$D:$D,"PP Lead")</f>
        <v>0</v>
      </c>
      <c r="AV13" s="435">
        <f>SUMIFS(Import!$H:$H,Import!$A:$A,AV$1,Import!$B:$B,$A12,Import!$D:$D,"PP Lead")</f>
        <v>0</v>
      </c>
      <c r="AW13" s="435">
        <f>SUMIFS(Import!$H:$H,Import!$A:$A,AW$1,Import!$B:$B,$A12,Import!$D:$D,"PP Lead")</f>
        <v>0</v>
      </c>
      <c r="AX13" s="435">
        <f>SUMIFS(Import!$H:$H,Import!$A:$A,AX$1,Import!$B:$B,$A12,Import!$D:$D,"PP Lead")</f>
        <v>0</v>
      </c>
      <c r="AY13" s="435">
        <f>SUMIFS(Import!$H:$H,Import!$A:$A,AY$1,Import!$B:$B,$A12,Import!$D:$D,"PP Lead")</f>
        <v>0</v>
      </c>
      <c r="AZ13" s="435">
        <f>SUMIFS(Import!$H:$H,Import!$A:$A,AZ$1,Import!$B:$B,$A12,Import!$D:$D,"PP Lead")</f>
        <v>0</v>
      </c>
      <c r="BA13" s="435">
        <f>SUMIFS(Import!$H:$H,Import!$A:$A,BA$1,Import!$B:$B,$A12,Import!$D:$D,"PP Lead")</f>
        <v>0</v>
      </c>
      <c r="BB13" s="435">
        <f>SUMIFS(Import!$H:$H,Import!$A:$A,BB$1,Import!$B:$B,$A12,Import!$D:$D,"PP Lead")</f>
        <v>0</v>
      </c>
      <c r="BC13" s="435">
        <f>SUMIFS(Import!$H:$H,Import!$A:$A,BC$1,Import!$B:$B,$A12,Import!$D:$D,"PP Lead")</f>
        <v>0</v>
      </c>
      <c r="BD13" s="436">
        <f>SUMIFS(Import!$H:$H,Import!$A:$A,BD$1,Import!$B:$B,$A12,Import!$D:$D,"PP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83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>
        <v>83</v>
      </c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 t="str">
        <f>IFERROR("Total Cost: $"&amp;ROUND((C16-0.46*C15)*1.26+(0.46*C15),2)&amp;" - "&amp;"Hourly: $"&amp;ROUND(((C16-0.46*C15)*1.26+(0.46*C15))/C12,2),0)</f>
        <v>Total Cost: $1111.32 - Hourly: $13.81</v>
      </c>
      <c r="B16" s="23" t="s">
        <v>93</v>
      </c>
      <c r="C16" s="23">
        <f>SUM(D16:BD16)</f>
        <v>889.875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52.5</v>
      </c>
      <c r="I16" s="23">
        <f>((I12*I$82)+I13+(I14*I12)+ROUNDUP(I15*0.46,0))</f>
        <v>47.5</v>
      </c>
      <c r="J16" s="23">
        <f>((J12*J$82)+J13+(J14*J12)+ROUNDUP(J15*0.46,0))</f>
        <v>0</v>
      </c>
      <c r="K16" s="23">
        <f>((K12*K$82)+K13+(K14*K12)+ROUNDUP(K15*0.46,0))</f>
        <v>117.5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47.5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135</v>
      </c>
      <c r="S16" s="23">
        <f>((S12*S$82)+S13+(S14*S12)+ROUNDUP(S15*0.46,0))</f>
        <v>0</v>
      </c>
      <c r="T16" s="23">
        <f>((T12*T$82)+T13+(T14*T12)+ROUNDUP(T15*0.46,0))</f>
        <v>17.5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117.5</v>
      </c>
      <c r="X16" s="23">
        <f>((X12*X$82)+X13+(X14*X12)+ROUNDUP(X15*0.46,0))</f>
        <v>47.5</v>
      </c>
      <c r="Y16" s="23">
        <f>((Y12*Y$82)+Y13+(Y14*Y12)+ROUNDUP(Y15*0.46,0))</f>
        <v>138.375</v>
      </c>
      <c r="Z16" s="23">
        <f>((Z12*Z$82)+Z13+(Z14*Z12)+ROUNDUP(Z15*0.46,0))</f>
        <v>47.5</v>
      </c>
      <c r="AA16" s="23">
        <f>((AA12*AA$82)+AA13+(AA14*AA12)+ROUNDUP(AA15*0.46,0))</f>
        <v>0</v>
      </c>
      <c r="AB16" s="23">
        <f>((AB12*AB$82)+AB13+(AB14*AB12)+ROUNDUP(AB15*0.46,0))</f>
        <v>74</v>
      </c>
      <c r="AC16" s="23">
        <f>((AC12*AC$82)+AC13+(AC14*AC12)+ROUNDUP(AC15*0.46,0))</f>
        <v>0</v>
      </c>
      <c r="AD16" s="23">
        <f>((AD12*AD$82)+AD13+(AD14*AD12)+ROUNDUP(AD15*0.46,0))</f>
        <v>47.5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57"/>
      <c r="B18" s="19" t="s">
        <v>117</v>
      </c>
      <c r="C18" s="437">
        <f>SUM(D18:BD18)</f>
        <v>0</v>
      </c>
      <c r="D18" s="434">
        <f>SUMIFS(Import!$H:$H,Import!$A:$A,D$1,Import!$B:$B,$A17,Import!$D:$D,"PP Lead")</f>
        <v>0</v>
      </c>
      <c r="E18" s="435">
        <f>SUMIFS(Import!$H:$H,Import!$A:$A,E$1,Import!$B:$B,$A17,Import!$D:$D,"PP Lead")</f>
        <v>0</v>
      </c>
      <c r="F18" s="435">
        <f>SUMIFS(Import!$H:$H,Import!$A:$A,F$1,Import!$B:$B,$A17,Import!$D:$D,"PP Lead")</f>
        <v>0</v>
      </c>
      <c r="G18" s="435">
        <f>SUMIFS(Import!$H:$H,Import!$A:$A,G$1,Import!$B:$B,$A17,Import!$D:$D,"PP Lead")</f>
        <v>0</v>
      </c>
      <c r="H18" s="435">
        <f>SUMIFS(Import!$H:$H,Import!$A:$A,H$1,Import!$B:$B,$A17,Import!$D:$D,"PP Lead")</f>
        <v>0</v>
      </c>
      <c r="I18" s="435">
        <f>SUMIFS(Import!$H:$H,Import!$A:$A,I$1,Import!$B:$B,$A17,Import!$D:$D,"PP Lead")</f>
        <v>0</v>
      </c>
      <c r="J18" s="435">
        <f>SUMIFS(Import!$H:$H,Import!$A:$A,J$1,Import!$B:$B,$A17,Import!$D:$D,"PP Lead")</f>
        <v>0</v>
      </c>
      <c r="K18" s="435">
        <f>SUMIFS(Import!$H:$H,Import!$A:$A,K$1,Import!$B:$B,$A17,Import!$D:$D,"PP Lead")</f>
        <v>0</v>
      </c>
      <c r="L18" s="435">
        <f>SUMIFS(Import!$H:$H,Import!$A:$A,L$1,Import!$B:$B,$A17,Import!$D:$D,"PP Lead")</f>
        <v>0</v>
      </c>
      <c r="M18" s="435">
        <f>SUMIFS(Import!$H:$H,Import!$A:$A,M$1,Import!$B:$B,$A17,Import!$D:$D,"PP Lead")</f>
        <v>0</v>
      </c>
      <c r="N18" s="435">
        <f>SUMIFS(Import!$H:$H,Import!$A:$A,N$1,Import!$B:$B,$A17,Import!$D:$D,"PP Lead")</f>
        <v>0</v>
      </c>
      <c r="O18" s="435">
        <f>SUMIFS(Import!$H:$H,Import!$A:$A,O$1,Import!$B:$B,$A17,Import!$D:$D,"PP Lead")</f>
        <v>0</v>
      </c>
      <c r="P18" s="435">
        <f>SUMIFS(Import!$H:$H,Import!$A:$A,P$1,Import!$B:$B,$A17,Import!$D:$D,"PP Lead")</f>
        <v>0</v>
      </c>
      <c r="Q18" s="435">
        <f>SUMIFS(Import!$H:$H,Import!$A:$A,Q$1,Import!$B:$B,$A17,Import!$D:$D,"PP Lead")</f>
        <v>0</v>
      </c>
      <c r="R18" s="435">
        <f>SUMIFS(Import!$H:$H,Import!$A:$A,R$1,Import!$B:$B,$A17,Import!$D:$D,"PP Lead")</f>
        <v>0</v>
      </c>
      <c r="S18" s="435">
        <f>SUMIFS(Import!$H:$H,Import!$A:$A,S$1,Import!$B:$B,$A17,Import!$D:$D,"PP Lead")</f>
        <v>0</v>
      </c>
      <c r="T18" s="435">
        <f>SUMIFS(Import!$H:$H,Import!$A:$A,T$1,Import!$B:$B,$A17,Import!$D:$D,"PP Lead")</f>
        <v>0</v>
      </c>
      <c r="U18" s="435">
        <f>SUMIFS(Import!$H:$H,Import!$A:$A,U$1,Import!$B:$B,$A17,Import!$D:$D,"PP Lead")</f>
        <v>0</v>
      </c>
      <c r="V18" s="435">
        <f>SUMIFS(Import!$H:$H,Import!$A:$A,V$1,Import!$B:$B,$A17,Import!$D:$D,"PP Lead")</f>
        <v>0</v>
      </c>
      <c r="W18" s="435">
        <f>SUMIFS(Import!$H:$H,Import!$A:$A,W$1,Import!$B:$B,$A17,Import!$D:$D,"PP Lead")</f>
        <v>0</v>
      </c>
      <c r="X18" s="435">
        <f>SUMIFS(Import!$H:$H,Import!$A:$A,X$1,Import!$B:$B,$A17,Import!$D:$D,"PP Lead")</f>
        <v>0</v>
      </c>
      <c r="Y18" s="435">
        <f>SUMIFS(Import!$H:$H,Import!$A:$A,Y$1,Import!$B:$B,$A17,Import!$D:$D,"PP Lead")</f>
        <v>0</v>
      </c>
      <c r="Z18" s="435">
        <f>SUMIFS(Import!$H:$H,Import!$A:$A,Z$1,Import!$B:$B,$A17,Import!$D:$D,"PP Lead")</f>
        <v>0</v>
      </c>
      <c r="AA18" s="435">
        <f>SUMIFS(Import!$H:$H,Import!$A:$A,AA$1,Import!$B:$B,$A17,Import!$D:$D,"PP Lead")</f>
        <v>0</v>
      </c>
      <c r="AB18" s="435">
        <f>SUMIFS(Import!$H:$H,Import!$A:$A,AB$1,Import!$B:$B,$A17,Import!$D:$D,"PP Lead")</f>
        <v>0</v>
      </c>
      <c r="AC18" s="435">
        <f>SUMIFS(Import!$H:$H,Import!$A:$A,AC$1,Import!$B:$B,$A17,Import!$D:$D,"PP Lead")</f>
        <v>0</v>
      </c>
      <c r="AD18" s="435">
        <f>SUMIFS(Import!$H:$H,Import!$A:$A,AD$1,Import!$B:$B,$A17,Import!$D:$D,"PP Lead")</f>
        <v>0</v>
      </c>
      <c r="AE18" s="435">
        <f>SUMIFS(Import!$H:$H,Import!$A:$A,AE$1,Import!$B:$B,$A17,Import!$D:$D,"PP Lead")</f>
        <v>0</v>
      </c>
      <c r="AF18" s="435">
        <f>SUMIFS(Import!$H:$H,Import!$A:$A,AF$1,Import!$B:$B,$A17,Import!$D:$D,"PP Lead")</f>
        <v>0</v>
      </c>
      <c r="AG18" s="435">
        <f>SUMIFS(Import!$H:$H,Import!$A:$A,AG$1,Import!$B:$B,$A17,Import!$D:$D,"PP Lead")</f>
        <v>0</v>
      </c>
      <c r="AH18" s="435">
        <f>SUMIFS(Import!$H:$H,Import!$A:$A,AH$1,Import!$B:$B,$A17,Import!$D:$D,"PP Lead")</f>
        <v>0</v>
      </c>
      <c r="AI18" s="435">
        <f>SUMIFS(Import!$H:$H,Import!$A:$A,AI$1,Import!$B:$B,$A17,Import!$D:$D,"PP Lead")</f>
        <v>0</v>
      </c>
      <c r="AJ18" s="435">
        <f>SUMIFS(Import!$H:$H,Import!$A:$A,AJ$1,Import!$B:$B,$A17,Import!$D:$D,"PP Lead")</f>
        <v>0</v>
      </c>
      <c r="AK18" s="435">
        <f>SUMIFS(Import!$H:$H,Import!$A:$A,AK$1,Import!$B:$B,$A17,Import!$D:$D,"PP Lead")</f>
        <v>0</v>
      </c>
      <c r="AL18" s="435">
        <f>SUMIFS(Import!$H:$H,Import!$A:$A,AL$1,Import!$B:$B,$A17,Import!$D:$D,"PP Lead")</f>
        <v>0</v>
      </c>
      <c r="AM18" s="435">
        <f>SUMIFS(Import!$H:$H,Import!$A:$A,AM$1,Import!$B:$B,$A17,Import!$D:$D,"PP Lead")</f>
        <v>0</v>
      </c>
      <c r="AN18" s="435">
        <f>SUMIFS(Import!$H:$H,Import!$A:$A,AN$1,Import!$B:$B,$A17,Import!$D:$D,"PP Lead")</f>
        <v>0</v>
      </c>
      <c r="AO18" s="435">
        <f>SUMIFS(Import!$H:$H,Import!$A:$A,AO$1,Import!$B:$B,$A17,Import!$D:$D,"PP Lead")</f>
        <v>0</v>
      </c>
      <c r="AP18" s="435">
        <f>SUMIFS(Import!$H:$H,Import!$A:$A,AP$1,Import!$B:$B,$A17,Import!$D:$D,"PP Lead")</f>
        <v>0</v>
      </c>
      <c r="AQ18" s="435">
        <f>SUMIFS(Import!$H:$H,Import!$A:$A,AQ$1,Import!$B:$B,$A17,Import!$D:$D,"PP Lead")</f>
        <v>0</v>
      </c>
      <c r="AR18" s="435">
        <f>SUMIFS(Import!$H:$H,Import!$A:$A,AR$1,Import!$B:$B,$A17,Import!$D:$D,"PP Lead")</f>
        <v>0</v>
      </c>
      <c r="AS18" s="435">
        <f>SUMIFS(Import!$H:$H,Import!$A:$A,AS$1,Import!$B:$B,$A17,Import!$D:$D,"PP Lead")</f>
        <v>0</v>
      </c>
      <c r="AT18" s="435">
        <f>SUMIFS(Import!$H:$H,Import!$A:$A,AT$1,Import!$B:$B,$A17,Import!$D:$D,"PP Lead")</f>
        <v>0</v>
      </c>
      <c r="AU18" s="435">
        <f>SUMIFS(Import!$H:$H,Import!$A:$A,AU$1,Import!$B:$B,$A17,Import!$D:$D,"PP Lead")</f>
        <v>0</v>
      </c>
      <c r="AV18" s="435">
        <f>SUMIFS(Import!$H:$H,Import!$A:$A,AV$1,Import!$B:$B,$A17,Import!$D:$D,"PP Lead")</f>
        <v>0</v>
      </c>
      <c r="AW18" s="435">
        <f>SUMIFS(Import!$H:$H,Import!$A:$A,AW$1,Import!$B:$B,$A17,Import!$D:$D,"PP Lead")</f>
        <v>0</v>
      </c>
      <c r="AX18" s="435">
        <f>SUMIFS(Import!$H:$H,Import!$A:$A,AX$1,Import!$B:$B,$A17,Import!$D:$D,"PP Lead")</f>
        <v>0</v>
      </c>
      <c r="AY18" s="435">
        <f>SUMIFS(Import!$H:$H,Import!$A:$A,AY$1,Import!$B:$B,$A17,Import!$D:$D,"PP Lead")</f>
        <v>0</v>
      </c>
      <c r="AZ18" s="435">
        <f>SUMIFS(Import!$H:$H,Import!$A:$A,AZ$1,Import!$B:$B,$A17,Import!$D:$D,"PP Lead")</f>
        <v>0</v>
      </c>
      <c r="BA18" s="435">
        <f>SUMIFS(Import!$H:$H,Import!$A:$A,BA$1,Import!$B:$B,$A17,Import!$D:$D,"PP Lead")</f>
        <v>0</v>
      </c>
      <c r="BB18" s="435">
        <f>SUMIFS(Import!$H:$H,Import!$A:$A,BB$1,Import!$B:$B,$A17,Import!$D:$D,"PP Lead")</f>
        <v>0</v>
      </c>
      <c r="BC18" s="435">
        <f>SUMIFS(Import!$H:$H,Import!$A:$A,BC$1,Import!$B:$B,$A17,Import!$D:$D,"PP Lead")</f>
        <v>0</v>
      </c>
      <c r="BD18" s="436">
        <f>SUMIFS(Import!$H:$H,Import!$A:$A,BD$1,Import!$B:$B,$A17,Import!$D:$D,"PP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57"/>
      <c r="B23" s="19" t="s">
        <v>117</v>
      </c>
      <c r="C23" s="437">
        <f>SUM(D23:BD23)</f>
        <v>0</v>
      </c>
      <c r="D23" s="434">
        <f>SUMIFS(Import!$H:$H,Import!$A:$A,D$1,Import!$B:$B,$A22,Import!$D:$D,"PP Lead")</f>
        <v>0</v>
      </c>
      <c r="E23" s="435">
        <f>SUMIFS(Import!$H:$H,Import!$A:$A,E$1,Import!$B:$B,$A22,Import!$D:$D,"PP Lead")</f>
        <v>0</v>
      </c>
      <c r="F23" s="435">
        <f>SUMIFS(Import!$H:$H,Import!$A:$A,F$1,Import!$B:$B,$A22,Import!$D:$D,"PP Lead")</f>
        <v>0</v>
      </c>
      <c r="G23" s="435">
        <f>SUMIFS(Import!$H:$H,Import!$A:$A,G$1,Import!$B:$B,$A22,Import!$D:$D,"PP Lead")</f>
        <v>0</v>
      </c>
      <c r="H23" s="435">
        <f>SUMIFS(Import!$H:$H,Import!$A:$A,H$1,Import!$B:$B,$A22,Import!$D:$D,"PP Lead")</f>
        <v>0</v>
      </c>
      <c r="I23" s="435">
        <f>SUMIFS(Import!$H:$H,Import!$A:$A,I$1,Import!$B:$B,$A22,Import!$D:$D,"PP Lead")</f>
        <v>0</v>
      </c>
      <c r="J23" s="435">
        <f>SUMIFS(Import!$H:$H,Import!$A:$A,J$1,Import!$B:$B,$A22,Import!$D:$D,"PP Lead")</f>
        <v>0</v>
      </c>
      <c r="K23" s="435">
        <f>SUMIFS(Import!$H:$H,Import!$A:$A,K$1,Import!$B:$B,$A22,Import!$D:$D,"PP Lead")</f>
        <v>0</v>
      </c>
      <c r="L23" s="435">
        <f>SUMIFS(Import!$H:$H,Import!$A:$A,L$1,Import!$B:$B,$A22,Import!$D:$D,"PP Lead")</f>
        <v>0</v>
      </c>
      <c r="M23" s="435">
        <f>SUMIFS(Import!$H:$H,Import!$A:$A,M$1,Import!$B:$B,$A22,Import!$D:$D,"PP Lead")</f>
        <v>0</v>
      </c>
      <c r="N23" s="435">
        <f>SUMIFS(Import!$H:$H,Import!$A:$A,N$1,Import!$B:$B,$A22,Import!$D:$D,"PP Lead")</f>
        <v>0</v>
      </c>
      <c r="O23" s="435">
        <f>SUMIFS(Import!$H:$H,Import!$A:$A,O$1,Import!$B:$B,$A22,Import!$D:$D,"PP Lead")</f>
        <v>0</v>
      </c>
      <c r="P23" s="435">
        <f>SUMIFS(Import!$H:$H,Import!$A:$A,P$1,Import!$B:$B,$A22,Import!$D:$D,"PP Lead")</f>
        <v>0</v>
      </c>
      <c r="Q23" s="435">
        <f>SUMIFS(Import!$H:$H,Import!$A:$A,Q$1,Import!$B:$B,$A22,Import!$D:$D,"PP Lead")</f>
        <v>0</v>
      </c>
      <c r="R23" s="435">
        <f>SUMIFS(Import!$H:$H,Import!$A:$A,R$1,Import!$B:$B,$A22,Import!$D:$D,"PP Lead")</f>
        <v>0</v>
      </c>
      <c r="S23" s="435">
        <f>SUMIFS(Import!$H:$H,Import!$A:$A,S$1,Import!$B:$B,$A22,Import!$D:$D,"PP Lead")</f>
        <v>0</v>
      </c>
      <c r="T23" s="435">
        <f>SUMIFS(Import!$H:$H,Import!$A:$A,T$1,Import!$B:$B,$A22,Import!$D:$D,"PP Lead")</f>
        <v>0</v>
      </c>
      <c r="U23" s="435">
        <f>SUMIFS(Import!$H:$H,Import!$A:$A,U$1,Import!$B:$B,$A22,Import!$D:$D,"PP Lead")</f>
        <v>0</v>
      </c>
      <c r="V23" s="435">
        <f>SUMIFS(Import!$H:$H,Import!$A:$A,V$1,Import!$B:$B,$A22,Import!$D:$D,"PP Lead")</f>
        <v>0</v>
      </c>
      <c r="W23" s="435">
        <f>SUMIFS(Import!$H:$H,Import!$A:$A,W$1,Import!$B:$B,$A22,Import!$D:$D,"PP Lead")</f>
        <v>0</v>
      </c>
      <c r="X23" s="435">
        <f>SUMIFS(Import!$H:$H,Import!$A:$A,X$1,Import!$B:$B,$A22,Import!$D:$D,"PP Lead")</f>
        <v>0</v>
      </c>
      <c r="Y23" s="435">
        <f>SUMIFS(Import!$H:$H,Import!$A:$A,Y$1,Import!$B:$B,$A22,Import!$D:$D,"PP Lead")</f>
        <v>0</v>
      </c>
      <c r="Z23" s="435">
        <f>SUMIFS(Import!$H:$H,Import!$A:$A,Z$1,Import!$B:$B,$A22,Import!$D:$D,"PP Lead")</f>
        <v>0</v>
      </c>
      <c r="AA23" s="435">
        <f>SUMIFS(Import!$H:$H,Import!$A:$A,AA$1,Import!$B:$B,$A22,Import!$D:$D,"PP Lead")</f>
        <v>0</v>
      </c>
      <c r="AB23" s="435">
        <f>SUMIFS(Import!$H:$H,Import!$A:$A,AB$1,Import!$B:$B,$A22,Import!$D:$D,"PP Lead")</f>
        <v>0</v>
      </c>
      <c r="AC23" s="435">
        <f>SUMIFS(Import!$H:$H,Import!$A:$A,AC$1,Import!$B:$B,$A22,Import!$D:$D,"PP Lead")</f>
        <v>0</v>
      </c>
      <c r="AD23" s="435">
        <f>SUMIFS(Import!$H:$H,Import!$A:$A,AD$1,Import!$B:$B,$A22,Import!$D:$D,"PP Lead")</f>
        <v>0</v>
      </c>
      <c r="AE23" s="435">
        <f>SUMIFS(Import!$H:$H,Import!$A:$A,AE$1,Import!$B:$B,$A22,Import!$D:$D,"PP Lead")</f>
        <v>0</v>
      </c>
      <c r="AF23" s="435">
        <f>SUMIFS(Import!$H:$H,Import!$A:$A,AF$1,Import!$B:$B,$A22,Import!$D:$D,"PP Lead")</f>
        <v>0</v>
      </c>
      <c r="AG23" s="435">
        <f>SUMIFS(Import!$H:$H,Import!$A:$A,AG$1,Import!$B:$B,$A22,Import!$D:$D,"PP Lead")</f>
        <v>0</v>
      </c>
      <c r="AH23" s="435">
        <f>SUMIFS(Import!$H:$H,Import!$A:$A,AH$1,Import!$B:$B,$A22,Import!$D:$D,"PP Lead")</f>
        <v>0</v>
      </c>
      <c r="AI23" s="435">
        <f>SUMIFS(Import!$H:$H,Import!$A:$A,AI$1,Import!$B:$B,$A22,Import!$D:$D,"PP Lead")</f>
        <v>0</v>
      </c>
      <c r="AJ23" s="435">
        <f>SUMIFS(Import!$H:$H,Import!$A:$A,AJ$1,Import!$B:$B,$A22,Import!$D:$D,"PP Lead")</f>
        <v>0</v>
      </c>
      <c r="AK23" s="435">
        <f>SUMIFS(Import!$H:$H,Import!$A:$A,AK$1,Import!$B:$B,$A22,Import!$D:$D,"PP Lead")</f>
        <v>0</v>
      </c>
      <c r="AL23" s="435">
        <f>SUMIFS(Import!$H:$H,Import!$A:$A,AL$1,Import!$B:$B,$A22,Import!$D:$D,"PP Lead")</f>
        <v>0</v>
      </c>
      <c r="AM23" s="435">
        <f>SUMIFS(Import!$H:$H,Import!$A:$A,AM$1,Import!$B:$B,$A22,Import!$D:$D,"PP Lead")</f>
        <v>0</v>
      </c>
      <c r="AN23" s="435">
        <f>SUMIFS(Import!$H:$H,Import!$A:$A,AN$1,Import!$B:$B,$A22,Import!$D:$D,"PP Lead")</f>
        <v>0</v>
      </c>
      <c r="AO23" s="435">
        <f>SUMIFS(Import!$H:$H,Import!$A:$A,AO$1,Import!$B:$B,$A22,Import!$D:$D,"PP Lead")</f>
        <v>0</v>
      </c>
      <c r="AP23" s="435">
        <f>SUMIFS(Import!$H:$H,Import!$A:$A,AP$1,Import!$B:$B,$A22,Import!$D:$D,"PP Lead")</f>
        <v>0</v>
      </c>
      <c r="AQ23" s="435">
        <f>SUMIFS(Import!$H:$H,Import!$A:$A,AQ$1,Import!$B:$B,$A22,Import!$D:$D,"PP Lead")</f>
        <v>0</v>
      </c>
      <c r="AR23" s="435">
        <f>SUMIFS(Import!$H:$H,Import!$A:$A,AR$1,Import!$B:$B,$A22,Import!$D:$D,"PP Lead")</f>
        <v>0</v>
      </c>
      <c r="AS23" s="435">
        <f>SUMIFS(Import!$H:$H,Import!$A:$A,AS$1,Import!$B:$B,$A22,Import!$D:$D,"PP Lead")</f>
        <v>0</v>
      </c>
      <c r="AT23" s="435">
        <f>SUMIFS(Import!$H:$H,Import!$A:$A,AT$1,Import!$B:$B,$A22,Import!$D:$D,"PP Lead")</f>
        <v>0</v>
      </c>
      <c r="AU23" s="435">
        <f>SUMIFS(Import!$H:$H,Import!$A:$A,AU$1,Import!$B:$B,$A22,Import!$D:$D,"PP Lead")</f>
        <v>0</v>
      </c>
      <c r="AV23" s="435">
        <f>SUMIFS(Import!$H:$H,Import!$A:$A,AV$1,Import!$B:$B,$A22,Import!$D:$D,"PP Lead")</f>
        <v>0</v>
      </c>
      <c r="AW23" s="435">
        <f>SUMIFS(Import!$H:$H,Import!$A:$A,AW$1,Import!$B:$B,$A22,Import!$D:$D,"PP Lead")</f>
        <v>0</v>
      </c>
      <c r="AX23" s="435">
        <f>SUMIFS(Import!$H:$H,Import!$A:$A,AX$1,Import!$B:$B,$A22,Import!$D:$D,"PP Lead")</f>
        <v>0</v>
      </c>
      <c r="AY23" s="435">
        <f>SUMIFS(Import!$H:$H,Import!$A:$A,AY$1,Import!$B:$B,$A22,Import!$D:$D,"PP Lead")</f>
        <v>0</v>
      </c>
      <c r="AZ23" s="435">
        <f>SUMIFS(Import!$H:$H,Import!$A:$A,AZ$1,Import!$B:$B,$A22,Import!$D:$D,"PP Lead")</f>
        <v>0</v>
      </c>
      <c r="BA23" s="435">
        <f>SUMIFS(Import!$H:$H,Import!$A:$A,BA$1,Import!$B:$B,$A22,Import!$D:$D,"PP Lead")</f>
        <v>0</v>
      </c>
      <c r="BB23" s="435">
        <f>SUMIFS(Import!$H:$H,Import!$A:$A,BB$1,Import!$B:$B,$A22,Import!$D:$D,"PP Lead")</f>
        <v>0</v>
      </c>
      <c r="BC23" s="435">
        <f>SUMIFS(Import!$H:$H,Import!$A:$A,BC$1,Import!$B:$B,$A22,Import!$D:$D,"PP Lead")</f>
        <v>0</v>
      </c>
      <c r="BD23" s="436">
        <f>SUMIFS(Import!$H:$H,Import!$A:$A,BD$1,Import!$B:$B,$A22,Import!$D:$D,"PP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8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9.25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2.5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3.25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3.5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52"/>
      <c r="B28" s="19" t="s">
        <v>117</v>
      </c>
      <c r="C28" s="437">
        <f>SUM(D28:BD28)</f>
        <v>15</v>
      </c>
      <c r="D28" s="434">
        <f>SUMIFS(Import!$H:$H,Import!$A:$A,D$1,Import!$B:$B,$A27,Import!$D:$D,"PP Lead")</f>
        <v>0</v>
      </c>
      <c r="E28" s="435">
        <f>SUMIFS(Import!$H:$H,Import!$A:$A,E$1,Import!$B:$B,$A27,Import!$D:$D,"PP Lead")</f>
        <v>0</v>
      </c>
      <c r="F28" s="435">
        <f>SUMIFS(Import!$H:$H,Import!$A:$A,F$1,Import!$B:$B,$A27,Import!$D:$D,"PP Lead")</f>
        <v>0</v>
      </c>
      <c r="G28" s="435">
        <f>SUMIFS(Import!$H:$H,Import!$A:$A,G$1,Import!$B:$B,$A27,Import!$D:$D,"PP Lead")</f>
        <v>0</v>
      </c>
      <c r="H28" s="435">
        <f>SUMIFS(Import!$H:$H,Import!$A:$A,H$1,Import!$B:$B,$A27,Import!$D:$D,"PP Lead")</f>
        <v>0</v>
      </c>
      <c r="I28" s="435">
        <f>SUMIFS(Import!$H:$H,Import!$A:$A,I$1,Import!$B:$B,$A27,Import!$D:$D,"PP Lead")</f>
        <v>0</v>
      </c>
      <c r="J28" s="435">
        <f>SUMIFS(Import!$H:$H,Import!$A:$A,J$1,Import!$B:$B,$A27,Import!$D:$D,"PP Lead")</f>
        <v>0</v>
      </c>
      <c r="K28" s="435">
        <f>SUMIFS(Import!$H:$H,Import!$A:$A,K$1,Import!$B:$B,$A27,Import!$D:$D,"PP Lead")</f>
        <v>0</v>
      </c>
      <c r="L28" s="435">
        <f>SUMIFS(Import!$H:$H,Import!$A:$A,L$1,Import!$B:$B,$A27,Import!$D:$D,"PP Lead")</f>
        <v>0</v>
      </c>
      <c r="M28" s="435">
        <f>SUMIFS(Import!$H:$H,Import!$A:$A,M$1,Import!$B:$B,$A27,Import!$D:$D,"PP Lead")</f>
        <v>0</v>
      </c>
      <c r="N28" s="435">
        <f>SUMIFS(Import!$H:$H,Import!$A:$A,N$1,Import!$B:$B,$A27,Import!$D:$D,"PP Lead")</f>
        <v>0</v>
      </c>
      <c r="O28" s="435">
        <f>SUMIFS(Import!$H:$H,Import!$A:$A,O$1,Import!$B:$B,$A27,Import!$D:$D,"PP Lead")</f>
        <v>0</v>
      </c>
      <c r="P28" s="435">
        <f>SUMIFS(Import!$H:$H,Import!$A:$A,P$1,Import!$B:$B,$A27,Import!$D:$D,"PP Lead")</f>
        <v>0</v>
      </c>
      <c r="Q28" s="435">
        <f>SUMIFS(Import!$H:$H,Import!$A:$A,Q$1,Import!$B:$B,$A27,Import!$D:$D,"PP Lead")</f>
        <v>0</v>
      </c>
      <c r="R28" s="435">
        <f>SUMIFS(Import!$H:$H,Import!$A:$A,R$1,Import!$B:$B,$A27,Import!$D:$D,"PP Lead")</f>
        <v>15</v>
      </c>
      <c r="S28" s="435">
        <f>SUMIFS(Import!$H:$H,Import!$A:$A,S$1,Import!$B:$B,$A27,Import!$D:$D,"PP Lead")</f>
        <v>0</v>
      </c>
      <c r="T28" s="435">
        <f>SUMIFS(Import!$H:$H,Import!$A:$A,T$1,Import!$B:$B,$A27,Import!$D:$D,"PP Lead")</f>
        <v>0</v>
      </c>
      <c r="U28" s="435">
        <f>SUMIFS(Import!$H:$H,Import!$A:$A,U$1,Import!$B:$B,$A27,Import!$D:$D,"PP Lead")</f>
        <v>0</v>
      </c>
      <c r="V28" s="435">
        <f>SUMIFS(Import!$H:$H,Import!$A:$A,V$1,Import!$B:$B,$A27,Import!$D:$D,"PP Lead")</f>
        <v>0</v>
      </c>
      <c r="W28" s="435">
        <f>SUMIFS(Import!$H:$H,Import!$A:$A,W$1,Import!$B:$B,$A27,Import!$D:$D,"PP Lead")</f>
        <v>0</v>
      </c>
      <c r="X28" s="435">
        <f>SUMIFS(Import!$H:$H,Import!$A:$A,X$1,Import!$B:$B,$A27,Import!$D:$D,"PP Lead")</f>
        <v>0</v>
      </c>
      <c r="Y28" s="435">
        <f>SUMIFS(Import!$H:$H,Import!$A:$A,Y$1,Import!$B:$B,$A27,Import!$D:$D,"PP Lead")</f>
        <v>0</v>
      </c>
      <c r="Z28" s="435">
        <f>SUMIFS(Import!$H:$H,Import!$A:$A,Z$1,Import!$B:$B,$A27,Import!$D:$D,"PP Lead")</f>
        <v>0</v>
      </c>
      <c r="AA28" s="435">
        <f>SUMIFS(Import!$H:$H,Import!$A:$A,AA$1,Import!$B:$B,$A27,Import!$D:$D,"PP Lead")</f>
        <v>0</v>
      </c>
      <c r="AB28" s="435">
        <f>SUMIFS(Import!$H:$H,Import!$A:$A,AB$1,Import!$B:$B,$A27,Import!$D:$D,"PP Lead")</f>
        <v>0</v>
      </c>
      <c r="AC28" s="435">
        <f>SUMIFS(Import!$H:$H,Import!$A:$A,AC$1,Import!$B:$B,$A27,Import!$D:$D,"PP Lead")</f>
        <v>0</v>
      </c>
      <c r="AD28" s="435">
        <f>SUMIFS(Import!$H:$H,Import!$A:$A,AD$1,Import!$B:$B,$A27,Import!$D:$D,"PP Lead")</f>
        <v>0</v>
      </c>
      <c r="AE28" s="435">
        <f>SUMIFS(Import!$H:$H,Import!$A:$A,AE$1,Import!$B:$B,$A27,Import!$D:$D,"PP Lead")</f>
        <v>0</v>
      </c>
      <c r="AF28" s="435">
        <f>SUMIFS(Import!$H:$H,Import!$A:$A,AF$1,Import!$B:$B,$A27,Import!$D:$D,"PP Lead")</f>
        <v>0</v>
      </c>
      <c r="AG28" s="435">
        <f>SUMIFS(Import!$H:$H,Import!$A:$A,AG$1,Import!$B:$B,$A27,Import!$D:$D,"PP Lead")</f>
        <v>0</v>
      </c>
      <c r="AH28" s="435">
        <f>SUMIFS(Import!$H:$H,Import!$A:$A,AH$1,Import!$B:$B,$A27,Import!$D:$D,"PP Lead")</f>
        <v>0</v>
      </c>
      <c r="AI28" s="435">
        <f>SUMIFS(Import!$H:$H,Import!$A:$A,AI$1,Import!$B:$B,$A27,Import!$D:$D,"PP Lead")</f>
        <v>0</v>
      </c>
      <c r="AJ28" s="435">
        <f>SUMIFS(Import!$H:$H,Import!$A:$A,AJ$1,Import!$B:$B,$A27,Import!$D:$D,"PP Lead")</f>
        <v>0</v>
      </c>
      <c r="AK28" s="435">
        <f>SUMIFS(Import!$H:$H,Import!$A:$A,AK$1,Import!$B:$B,$A27,Import!$D:$D,"PP Lead")</f>
        <v>0</v>
      </c>
      <c r="AL28" s="435">
        <f>SUMIFS(Import!$H:$H,Import!$A:$A,AL$1,Import!$B:$B,$A27,Import!$D:$D,"PP Lead")</f>
        <v>0</v>
      </c>
      <c r="AM28" s="435">
        <f>SUMIFS(Import!$H:$H,Import!$A:$A,AM$1,Import!$B:$B,$A27,Import!$D:$D,"PP Lead")</f>
        <v>0</v>
      </c>
      <c r="AN28" s="435">
        <f>SUMIFS(Import!$H:$H,Import!$A:$A,AN$1,Import!$B:$B,$A27,Import!$D:$D,"PP Lead")</f>
        <v>0</v>
      </c>
      <c r="AO28" s="435">
        <f>SUMIFS(Import!$H:$H,Import!$A:$A,AO$1,Import!$B:$B,$A27,Import!$D:$D,"PP Lead")</f>
        <v>0</v>
      </c>
      <c r="AP28" s="435">
        <f>SUMIFS(Import!$H:$H,Import!$A:$A,AP$1,Import!$B:$B,$A27,Import!$D:$D,"PP Lead")</f>
        <v>0</v>
      </c>
      <c r="AQ28" s="435">
        <f>SUMIFS(Import!$H:$H,Import!$A:$A,AQ$1,Import!$B:$B,$A27,Import!$D:$D,"PP Lead")</f>
        <v>0</v>
      </c>
      <c r="AR28" s="435">
        <f>SUMIFS(Import!$H:$H,Import!$A:$A,AR$1,Import!$B:$B,$A27,Import!$D:$D,"PP Lead")</f>
        <v>0</v>
      </c>
      <c r="AS28" s="435">
        <f>SUMIFS(Import!$H:$H,Import!$A:$A,AS$1,Import!$B:$B,$A27,Import!$D:$D,"PP Lead")</f>
        <v>0</v>
      </c>
      <c r="AT28" s="435">
        <f>SUMIFS(Import!$H:$H,Import!$A:$A,AT$1,Import!$B:$B,$A27,Import!$D:$D,"PP Lead")</f>
        <v>0</v>
      </c>
      <c r="AU28" s="435">
        <f>SUMIFS(Import!$H:$H,Import!$A:$A,AU$1,Import!$B:$B,$A27,Import!$D:$D,"PP Lead")</f>
        <v>0</v>
      </c>
      <c r="AV28" s="435">
        <f>SUMIFS(Import!$H:$H,Import!$A:$A,AV$1,Import!$B:$B,$A27,Import!$D:$D,"PP Lead")</f>
        <v>0</v>
      </c>
      <c r="AW28" s="435">
        <f>SUMIFS(Import!$H:$H,Import!$A:$A,AW$1,Import!$B:$B,$A27,Import!$D:$D,"PP Lead")</f>
        <v>0</v>
      </c>
      <c r="AX28" s="435">
        <f>SUMIFS(Import!$H:$H,Import!$A:$A,AX$1,Import!$B:$B,$A27,Import!$D:$D,"PP Lead")</f>
        <v>0</v>
      </c>
      <c r="AY28" s="435">
        <f>SUMIFS(Import!$H:$H,Import!$A:$A,AY$1,Import!$B:$B,$A27,Import!$D:$D,"PP Lead")</f>
        <v>0</v>
      </c>
      <c r="AZ28" s="435">
        <f>SUMIFS(Import!$H:$H,Import!$A:$A,AZ$1,Import!$B:$B,$A27,Import!$D:$D,"PP Lead")</f>
        <v>0</v>
      </c>
      <c r="BA28" s="435">
        <f>SUMIFS(Import!$H:$H,Import!$A:$A,BA$1,Import!$B:$B,$A27,Import!$D:$D,"PP Lead")</f>
        <v>0</v>
      </c>
      <c r="BB28" s="435">
        <f>SUMIFS(Import!$H:$H,Import!$A:$A,BB$1,Import!$B:$B,$A27,Import!$D:$D,"PP Lead")</f>
        <v>0</v>
      </c>
      <c r="BC28" s="435">
        <f>SUMIFS(Import!$H:$H,Import!$A:$A,BC$1,Import!$B:$B,$A27,Import!$D:$D,"PP Lead")</f>
        <v>0</v>
      </c>
      <c r="BD28" s="436">
        <f>SUMIFS(Import!$H:$H,Import!$A:$A,BD$1,Import!$B:$B,$A27,Import!$D:$D,"PP Lead")</f>
        <v>0</v>
      </c>
    </row>
    <row r="29" spans="1:56" s="36" customFormat="1" x14ac:dyDescent="0.2">
      <c r="A29" s="553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 t="str">
        <f>IFERROR("Total Cost: $"&amp;ROUND((C31-0.46*C30)*1.26+(0.46*C30),2)&amp;" - "&amp;"Hourly: $"&amp;ROUND(((C31-0.46*C30)*1.26+(0.46*C30))/C27,2),0)</f>
        <v>Total Cost: $135.45 - Hourly: $14.64</v>
      </c>
      <c r="B31" s="23" t="s">
        <v>93</v>
      </c>
      <c r="C31" s="23">
        <f>SUM(D31:BD31)</f>
        <v>107.5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25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32.5</v>
      </c>
      <c r="Q31" s="23">
        <f>((Q27*Q$82)+Q28+(Q29*Q27)+ROUNDUP(Q30*0.46,0))</f>
        <v>0</v>
      </c>
      <c r="R31" s="23">
        <f>((R27*R$82)+R28+(R29*R27)+ROUNDUP(R30*0.46,0))</f>
        <v>50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10.25</v>
      </c>
      <c r="D32" s="432">
        <f>SUMIFS(Import!$G:$G,Import!$A:$A,D$1,Import!$B:$B,$A32,Import!$C:$C,$A$1)</f>
        <v>2.5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2.5</v>
      </c>
      <c r="G32" s="18">
        <f>SUMIFS(Import!$G:$G,Import!$A:$A,G$1,Import!$B:$B,$A32,Import!$C:$C,$A$1)</f>
        <v>2.5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2.75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15</v>
      </c>
      <c r="D33" s="434">
        <f>SUMIFS(Import!$H:$H,Import!$A:$A,D$1,Import!$B:$B,$A32,Import!$D:$D,"PP Lead")</f>
        <v>0</v>
      </c>
      <c r="E33" s="435">
        <f>SUMIFS(Import!$H:$H,Import!$A:$A,E$1,Import!$B:$B,$A32,Import!$D:$D,"PP Lead")</f>
        <v>0</v>
      </c>
      <c r="F33" s="435">
        <f>SUMIFS(Import!$H:$H,Import!$A:$A,F$1,Import!$B:$B,$A32,Import!$D:$D,"PP Lead")</f>
        <v>0</v>
      </c>
      <c r="G33" s="435">
        <f>SUMIFS(Import!$H:$H,Import!$A:$A,G$1,Import!$B:$B,$A32,Import!$D:$D,"PP Lead")</f>
        <v>0</v>
      </c>
      <c r="H33" s="435">
        <f>SUMIFS(Import!$H:$H,Import!$A:$A,H$1,Import!$B:$B,$A32,Import!$D:$D,"PP Lead")</f>
        <v>0</v>
      </c>
      <c r="I33" s="435">
        <f>SUMIFS(Import!$H:$H,Import!$A:$A,I$1,Import!$B:$B,$A32,Import!$D:$D,"PP Lead")</f>
        <v>0</v>
      </c>
      <c r="J33" s="435">
        <f>SUMIFS(Import!$H:$H,Import!$A:$A,J$1,Import!$B:$B,$A32,Import!$D:$D,"PP Lead")</f>
        <v>0</v>
      </c>
      <c r="K33" s="435">
        <f>SUMIFS(Import!$H:$H,Import!$A:$A,K$1,Import!$B:$B,$A32,Import!$D:$D,"PP Lead")</f>
        <v>0</v>
      </c>
      <c r="L33" s="435">
        <f>SUMIFS(Import!$H:$H,Import!$A:$A,L$1,Import!$B:$B,$A32,Import!$D:$D,"PP Lead")</f>
        <v>0</v>
      </c>
      <c r="M33" s="435">
        <f>SUMIFS(Import!$H:$H,Import!$A:$A,M$1,Import!$B:$B,$A32,Import!$D:$D,"PP Lead")</f>
        <v>0</v>
      </c>
      <c r="N33" s="435">
        <f>SUMIFS(Import!$H:$H,Import!$A:$A,N$1,Import!$B:$B,$A32,Import!$D:$D,"PP Lead")</f>
        <v>0</v>
      </c>
      <c r="O33" s="435">
        <f>SUMIFS(Import!$H:$H,Import!$A:$A,O$1,Import!$B:$B,$A32,Import!$D:$D,"PP Lead")</f>
        <v>0</v>
      </c>
      <c r="P33" s="435">
        <f>SUMIFS(Import!$H:$H,Import!$A:$A,P$1,Import!$B:$B,$A32,Import!$D:$D,"PP Lead")</f>
        <v>0</v>
      </c>
      <c r="Q33" s="435">
        <f>SUMIFS(Import!$H:$H,Import!$A:$A,Q$1,Import!$B:$B,$A32,Import!$D:$D,"PP Lead")</f>
        <v>0</v>
      </c>
      <c r="R33" s="435">
        <f>SUMIFS(Import!$H:$H,Import!$A:$A,R$1,Import!$B:$B,$A32,Import!$D:$D,"PP Lead")</f>
        <v>15</v>
      </c>
      <c r="S33" s="435">
        <f>SUMIFS(Import!$H:$H,Import!$A:$A,S$1,Import!$B:$B,$A32,Import!$D:$D,"PP Lead")</f>
        <v>0</v>
      </c>
      <c r="T33" s="435">
        <f>SUMIFS(Import!$H:$H,Import!$A:$A,T$1,Import!$B:$B,$A32,Import!$D:$D,"PP Lead")</f>
        <v>0</v>
      </c>
      <c r="U33" s="435">
        <f>SUMIFS(Import!$H:$H,Import!$A:$A,U$1,Import!$B:$B,$A32,Import!$D:$D,"PP Lead")</f>
        <v>0</v>
      </c>
      <c r="V33" s="435">
        <f>SUMIFS(Import!$H:$H,Import!$A:$A,V$1,Import!$B:$B,$A32,Import!$D:$D,"PP Lead")</f>
        <v>0</v>
      </c>
      <c r="W33" s="435">
        <f>SUMIFS(Import!$H:$H,Import!$A:$A,W$1,Import!$B:$B,$A32,Import!$D:$D,"PP Lead")</f>
        <v>0</v>
      </c>
      <c r="X33" s="435">
        <f>SUMIFS(Import!$H:$H,Import!$A:$A,X$1,Import!$B:$B,$A32,Import!$D:$D,"PP Lead")</f>
        <v>0</v>
      </c>
      <c r="Y33" s="435">
        <f>SUMIFS(Import!$H:$H,Import!$A:$A,Y$1,Import!$B:$B,$A32,Import!$D:$D,"PP Lead")</f>
        <v>0</v>
      </c>
      <c r="Z33" s="435">
        <f>SUMIFS(Import!$H:$H,Import!$A:$A,Z$1,Import!$B:$B,$A32,Import!$D:$D,"PP Lead")</f>
        <v>0</v>
      </c>
      <c r="AA33" s="435">
        <f>SUMIFS(Import!$H:$H,Import!$A:$A,AA$1,Import!$B:$B,$A32,Import!$D:$D,"PP Lead")</f>
        <v>0</v>
      </c>
      <c r="AB33" s="435">
        <f>SUMIFS(Import!$H:$H,Import!$A:$A,AB$1,Import!$B:$B,$A32,Import!$D:$D,"PP Lead")</f>
        <v>0</v>
      </c>
      <c r="AC33" s="435">
        <f>SUMIFS(Import!$H:$H,Import!$A:$A,AC$1,Import!$B:$B,$A32,Import!$D:$D,"PP Lead")</f>
        <v>0</v>
      </c>
      <c r="AD33" s="435">
        <f>SUMIFS(Import!$H:$H,Import!$A:$A,AD$1,Import!$B:$B,$A32,Import!$D:$D,"PP Lead")</f>
        <v>0</v>
      </c>
      <c r="AE33" s="435">
        <f>SUMIFS(Import!$H:$H,Import!$A:$A,AE$1,Import!$B:$B,$A32,Import!$D:$D,"PP Lead")</f>
        <v>0</v>
      </c>
      <c r="AF33" s="435">
        <f>SUMIFS(Import!$H:$H,Import!$A:$A,AF$1,Import!$B:$B,$A32,Import!$D:$D,"PP Lead")</f>
        <v>0</v>
      </c>
      <c r="AG33" s="435">
        <f>SUMIFS(Import!$H:$H,Import!$A:$A,AG$1,Import!$B:$B,$A32,Import!$D:$D,"PP Lead")</f>
        <v>0</v>
      </c>
      <c r="AH33" s="435">
        <f>SUMIFS(Import!$H:$H,Import!$A:$A,AH$1,Import!$B:$B,$A32,Import!$D:$D,"PP Lead")</f>
        <v>0</v>
      </c>
      <c r="AI33" s="435">
        <f>SUMIFS(Import!$H:$H,Import!$A:$A,AI$1,Import!$B:$B,$A32,Import!$D:$D,"PP Lead")</f>
        <v>0</v>
      </c>
      <c r="AJ33" s="435">
        <f>SUMIFS(Import!$H:$H,Import!$A:$A,AJ$1,Import!$B:$B,$A32,Import!$D:$D,"PP Lead")</f>
        <v>0</v>
      </c>
      <c r="AK33" s="435">
        <f>SUMIFS(Import!$H:$H,Import!$A:$A,AK$1,Import!$B:$B,$A32,Import!$D:$D,"PP Lead")</f>
        <v>0</v>
      </c>
      <c r="AL33" s="435">
        <f>SUMIFS(Import!$H:$H,Import!$A:$A,AL$1,Import!$B:$B,$A32,Import!$D:$D,"PP Lead")</f>
        <v>0</v>
      </c>
      <c r="AM33" s="435">
        <f>SUMIFS(Import!$H:$H,Import!$A:$A,AM$1,Import!$B:$B,$A32,Import!$D:$D,"PP Lead")</f>
        <v>0</v>
      </c>
      <c r="AN33" s="435">
        <f>SUMIFS(Import!$H:$H,Import!$A:$A,AN$1,Import!$B:$B,$A32,Import!$D:$D,"PP Lead")</f>
        <v>0</v>
      </c>
      <c r="AO33" s="435">
        <f>SUMIFS(Import!$H:$H,Import!$A:$A,AO$1,Import!$B:$B,$A32,Import!$D:$D,"PP Lead")</f>
        <v>0</v>
      </c>
      <c r="AP33" s="435">
        <f>SUMIFS(Import!$H:$H,Import!$A:$A,AP$1,Import!$B:$B,$A32,Import!$D:$D,"PP Lead")</f>
        <v>0</v>
      </c>
      <c r="AQ33" s="435">
        <f>SUMIFS(Import!$H:$H,Import!$A:$A,AQ$1,Import!$B:$B,$A32,Import!$D:$D,"PP Lead")</f>
        <v>0</v>
      </c>
      <c r="AR33" s="435">
        <f>SUMIFS(Import!$H:$H,Import!$A:$A,AR$1,Import!$B:$B,$A32,Import!$D:$D,"PP Lead")</f>
        <v>0</v>
      </c>
      <c r="AS33" s="435">
        <f>SUMIFS(Import!$H:$H,Import!$A:$A,AS$1,Import!$B:$B,$A32,Import!$D:$D,"PP Lead")</f>
        <v>0</v>
      </c>
      <c r="AT33" s="435">
        <f>SUMIFS(Import!$H:$H,Import!$A:$A,AT$1,Import!$B:$B,$A32,Import!$D:$D,"PP Lead")</f>
        <v>0</v>
      </c>
      <c r="AU33" s="435">
        <f>SUMIFS(Import!$H:$H,Import!$A:$A,AU$1,Import!$B:$B,$A32,Import!$D:$D,"PP Lead")</f>
        <v>0</v>
      </c>
      <c r="AV33" s="435">
        <f>SUMIFS(Import!$H:$H,Import!$A:$A,AV$1,Import!$B:$B,$A32,Import!$D:$D,"PP Lead")</f>
        <v>0</v>
      </c>
      <c r="AW33" s="435">
        <f>SUMIFS(Import!$H:$H,Import!$A:$A,AW$1,Import!$B:$B,$A32,Import!$D:$D,"PP Lead")</f>
        <v>0</v>
      </c>
      <c r="AX33" s="435">
        <f>SUMIFS(Import!$H:$H,Import!$A:$A,AX$1,Import!$B:$B,$A32,Import!$D:$D,"PP Lead")</f>
        <v>0</v>
      </c>
      <c r="AY33" s="435">
        <f>SUMIFS(Import!$H:$H,Import!$A:$A,AY$1,Import!$B:$B,$A32,Import!$D:$D,"PP Lead")</f>
        <v>0</v>
      </c>
      <c r="AZ33" s="435">
        <f>SUMIFS(Import!$H:$H,Import!$A:$A,AZ$1,Import!$B:$B,$A32,Import!$D:$D,"PP Lead")</f>
        <v>0</v>
      </c>
      <c r="BA33" s="435">
        <f>SUMIFS(Import!$H:$H,Import!$A:$A,BA$1,Import!$B:$B,$A32,Import!$D:$D,"PP Lead")</f>
        <v>0</v>
      </c>
      <c r="BB33" s="435">
        <f>SUMIFS(Import!$H:$H,Import!$A:$A,BB$1,Import!$B:$B,$A32,Import!$D:$D,"PP Lead")</f>
        <v>0</v>
      </c>
      <c r="BC33" s="435">
        <f>SUMIFS(Import!$H:$H,Import!$A:$A,BC$1,Import!$B:$B,$A32,Import!$D:$D,"PP Lead")</f>
        <v>0</v>
      </c>
      <c r="BD33" s="436">
        <f>SUMIFS(Import!$H:$H,Import!$A:$A,BD$1,Import!$B:$B,$A32,Import!$D:$D,"PP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 t="str">
        <f>IFERROR("Total Cost: $"&amp;ROUND((C36-0.46*C35)*1.26+(0.46*C35),2)&amp;" - "&amp;"Hourly: $"&amp;ROUND(((C36-0.46*C35)*1.26+(0.46*C35))/C32,2),0)</f>
        <v>Total Cost: $148.05 - Hourly: $14.44</v>
      </c>
      <c r="B36" s="23" t="s">
        <v>93</v>
      </c>
      <c r="C36" s="23">
        <f>SUM(D36:BD36)</f>
        <v>117.5</v>
      </c>
      <c r="D36" s="24">
        <f>((D32*D$82)+D33+(D34*D32)+ROUNDUP(D35*0.46,0))</f>
        <v>25</v>
      </c>
      <c r="E36" s="23">
        <f>((E32*E$82)+E33+(E34*E32)+ROUNDUP(E35*0.46,0))</f>
        <v>0</v>
      </c>
      <c r="F36" s="23">
        <f>((F32*F$82)+F33+(F34*F32)+ROUNDUP(F35*0.46,0))</f>
        <v>25</v>
      </c>
      <c r="G36" s="23">
        <f>((G32*G$82)+G33+(G34*G32)+ROUNDUP(G35*0.46,0))</f>
        <v>25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42.5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77.5</v>
      </c>
      <c r="D37" s="432">
        <f>SUMIFS(Import!$G:$G,Import!$A:$A,D$1,Import!$B:$B,$A37,Import!$C:$C,$A$1)</f>
        <v>4.5</v>
      </c>
      <c r="E37" s="18">
        <f>SUMIFS(Import!$G:$G,Import!$A:$A,E$1,Import!$B:$B,$A37,Import!$C:$C,$A$1)</f>
        <v>7.5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7.25</v>
      </c>
      <c r="N37" s="18">
        <f>SUMIFS(Import!$G:$G,Import!$A:$A,N$1,Import!$B:$B,$A37,Import!$C:$C,$A$1)</f>
        <v>7.25</v>
      </c>
      <c r="O37" s="18">
        <f>SUMIFS(Import!$G:$G,Import!$A:$A,O$1,Import!$B:$B,$A37,Import!$C:$C,$A$1)</f>
        <v>4.25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4.5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7.5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7.5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7.75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4.5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7.5</v>
      </c>
      <c r="AD37" s="18">
        <f>SUMIFS(Import!$G:$G,Import!$A:$A,AD$1,Import!$B:$B,$A37,Import!$C:$C,$A$1)</f>
        <v>7.5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40</v>
      </c>
      <c r="D38" s="434">
        <f>SUMIFS(Import!$H:$H,Import!$A:$A,D$1,Import!$B:$B,$A37,Import!$D:$D,"PP Lead")</f>
        <v>0</v>
      </c>
      <c r="E38" s="435">
        <f>SUMIFS(Import!$H:$H,Import!$A:$A,E$1,Import!$B:$B,$A37,Import!$D:$D,"PP Lead")</f>
        <v>0</v>
      </c>
      <c r="F38" s="435">
        <f>SUMIFS(Import!$H:$H,Import!$A:$A,F$1,Import!$B:$B,$A37,Import!$D:$D,"PP Lead")</f>
        <v>0</v>
      </c>
      <c r="G38" s="435">
        <f>SUMIFS(Import!$H:$H,Import!$A:$A,G$1,Import!$B:$B,$A37,Import!$D:$D,"PP Lead")</f>
        <v>0</v>
      </c>
      <c r="H38" s="435">
        <f>SUMIFS(Import!$H:$H,Import!$A:$A,H$1,Import!$B:$B,$A37,Import!$D:$D,"PP Lead")</f>
        <v>0</v>
      </c>
      <c r="I38" s="435">
        <f>SUMIFS(Import!$H:$H,Import!$A:$A,I$1,Import!$B:$B,$A37,Import!$D:$D,"PP Lead")</f>
        <v>0</v>
      </c>
      <c r="J38" s="435">
        <f>SUMIFS(Import!$H:$H,Import!$A:$A,J$1,Import!$B:$B,$A37,Import!$D:$D,"PP Lead")</f>
        <v>0</v>
      </c>
      <c r="K38" s="435">
        <f>SUMIFS(Import!$H:$H,Import!$A:$A,K$1,Import!$B:$B,$A37,Import!$D:$D,"PP Lead")</f>
        <v>0</v>
      </c>
      <c r="L38" s="435">
        <f>SUMIFS(Import!$H:$H,Import!$A:$A,L$1,Import!$B:$B,$A37,Import!$D:$D,"PP Lead")</f>
        <v>0</v>
      </c>
      <c r="M38" s="435">
        <f>SUMIFS(Import!$H:$H,Import!$A:$A,M$1,Import!$B:$B,$A37,Import!$D:$D,"PP Lead")</f>
        <v>0</v>
      </c>
      <c r="N38" s="435">
        <f>SUMIFS(Import!$H:$H,Import!$A:$A,N$1,Import!$B:$B,$A37,Import!$D:$D,"PP Lead")</f>
        <v>0</v>
      </c>
      <c r="O38" s="435">
        <f>SUMIFS(Import!$H:$H,Import!$A:$A,O$1,Import!$B:$B,$A37,Import!$D:$D,"PP Lead")</f>
        <v>0</v>
      </c>
      <c r="P38" s="435">
        <f>SUMIFS(Import!$H:$H,Import!$A:$A,P$1,Import!$B:$B,$A37,Import!$D:$D,"PP Lead")</f>
        <v>0</v>
      </c>
      <c r="Q38" s="435">
        <f>SUMIFS(Import!$H:$H,Import!$A:$A,Q$1,Import!$B:$B,$A37,Import!$D:$D,"PP Lead")</f>
        <v>0</v>
      </c>
      <c r="R38" s="435">
        <f>SUMIFS(Import!$H:$H,Import!$A:$A,R$1,Import!$B:$B,$A37,Import!$D:$D,"PP Lead")</f>
        <v>15</v>
      </c>
      <c r="S38" s="435">
        <f>SUMIFS(Import!$H:$H,Import!$A:$A,S$1,Import!$B:$B,$A37,Import!$D:$D,"PP Lead")</f>
        <v>0</v>
      </c>
      <c r="T38" s="435">
        <f>SUMIFS(Import!$H:$H,Import!$A:$A,T$1,Import!$B:$B,$A37,Import!$D:$D,"PP Lead")</f>
        <v>0</v>
      </c>
      <c r="U38" s="435">
        <f>SUMIFS(Import!$H:$H,Import!$A:$A,U$1,Import!$B:$B,$A37,Import!$D:$D,"PP Lead")</f>
        <v>0</v>
      </c>
      <c r="V38" s="435">
        <f>SUMIFS(Import!$H:$H,Import!$A:$A,V$1,Import!$B:$B,$A37,Import!$D:$D,"PP Lead")</f>
        <v>0</v>
      </c>
      <c r="W38" s="435">
        <f>SUMIFS(Import!$H:$H,Import!$A:$A,W$1,Import!$B:$B,$A37,Import!$D:$D,"PP Lead")</f>
        <v>0</v>
      </c>
      <c r="X38" s="435">
        <f>SUMIFS(Import!$H:$H,Import!$A:$A,X$1,Import!$B:$B,$A37,Import!$D:$D,"PP Lead")</f>
        <v>0</v>
      </c>
      <c r="Y38" s="435">
        <f>SUMIFS(Import!$H:$H,Import!$A:$A,Y$1,Import!$B:$B,$A37,Import!$D:$D,"PP Lead")</f>
        <v>25</v>
      </c>
      <c r="Z38" s="435">
        <f>SUMIFS(Import!$H:$H,Import!$A:$A,Z$1,Import!$B:$B,$A37,Import!$D:$D,"PP Lead")</f>
        <v>0</v>
      </c>
      <c r="AA38" s="435">
        <f>SUMIFS(Import!$H:$H,Import!$A:$A,AA$1,Import!$B:$B,$A37,Import!$D:$D,"PP Lead")</f>
        <v>0</v>
      </c>
      <c r="AB38" s="435">
        <f>SUMIFS(Import!$H:$H,Import!$A:$A,AB$1,Import!$B:$B,$A37,Import!$D:$D,"PP Lead")</f>
        <v>0</v>
      </c>
      <c r="AC38" s="435">
        <f>SUMIFS(Import!$H:$H,Import!$A:$A,AC$1,Import!$B:$B,$A37,Import!$D:$D,"PP Lead")</f>
        <v>0</v>
      </c>
      <c r="AD38" s="435">
        <f>SUMIFS(Import!$H:$H,Import!$A:$A,AD$1,Import!$B:$B,$A37,Import!$D:$D,"PP Lead")</f>
        <v>0</v>
      </c>
      <c r="AE38" s="435">
        <f>SUMIFS(Import!$H:$H,Import!$A:$A,AE$1,Import!$B:$B,$A37,Import!$D:$D,"PP Lead")</f>
        <v>0</v>
      </c>
      <c r="AF38" s="435">
        <f>SUMIFS(Import!$H:$H,Import!$A:$A,AF$1,Import!$B:$B,$A37,Import!$D:$D,"PP Lead")</f>
        <v>0</v>
      </c>
      <c r="AG38" s="435">
        <f>SUMIFS(Import!$H:$H,Import!$A:$A,AG$1,Import!$B:$B,$A37,Import!$D:$D,"PP Lead")</f>
        <v>0</v>
      </c>
      <c r="AH38" s="435">
        <f>SUMIFS(Import!$H:$H,Import!$A:$A,AH$1,Import!$B:$B,$A37,Import!$D:$D,"PP Lead")</f>
        <v>0</v>
      </c>
      <c r="AI38" s="435">
        <f>SUMIFS(Import!$H:$H,Import!$A:$A,AI$1,Import!$B:$B,$A37,Import!$D:$D,"PP Lead")</f>
        <v>0</v>
      </c>
      <c r="AJ38" s="435">
        <f>SUMIFS(Import!$H:$H,Import!$A:$A,AJ$1,Import!$B:$B,$A37,Import!$D:$D,"PP Lead")</f>
        <v>0</v>
      </c>
      <c r="AK38" s="435">
        <f>SUMIFS(Import!$H:$H,Import!$A:$A,AK$1,Import!$B:$B,$A37,Import!$D:$D,"PP Lead")</f>
        <v>0</v>
      </c>
      <c r="AL38" s="435">
        <f>SUMIFS(Import!$H:$H,Import!$A:$A,AL$1,Import!$B:$B,$A37,Import!$D:$D,"PP Lead")</f>
        <v>0</v>
      </c>
      <c r="AM38" s="435">
        <f>SUMIFS(Import!$H:$H,Import!$A:$A,AM$1,Import!$B:$B,$A37,Import!$D:$D,"PP Lead")</f>
        <v>0</v>
      </c>
      <c r="AN38" s="435">
        <f>SUMIFS(Import!$H:$H,Import!$A:$A,AN$1,Import!$B:$B,$A37,Import!$D:$D,"PP Lead")</f>
        <v>0</v>
      </c>
      <c r="AO38" s="435">
        <f>SUMIFS(Import!$H:$H,Import!$A:$A,AO$1,Import!$B:$B,$A37,Import!$D:$D,"PP Lead")</f>
        <v>0</v>
      </c>
      <c r="AP38" s="435">
        <f>SUMIFS(Import!$H:$H,Import!$A:$A,AP$1,Import!$B:$B,$A37,Import!$D:$D,"PP Lead")</f>
        <v>0</v>
      </c>
      <c r="AQ38" s="435">
        <f>SUMIFS(Import!$H:$H,Import!$A:$A,AQ$1,Import!$B:$B,$A37,Import!$D:$D,"PP Lead")</f>
        <v>0</v>
      </c>
      <c r="AR38" s="435">
        <f>SUMIFS(Import!$H:$H,Import!$A:$A,AR$1,Import!$B:$B,$A37,Import!$D:$D,"PP Lead")</f>
        <v>0</v>
      </c>
      <c r="AS38" s="435">
        <f>SUMIFS(Import!$H:$H,Import!$A:$A,AS$1,Import!$B:$B,$A37,Import!$D:$D,"PP Lead")</f>
        <v>0</v>
      </c>
      <c r="AT38" s="435">
        <f>SUMIFS(Import!$H:$H,Import!$A:$A,AT$1,Import!$B:$B,$A37,Import!$D:$D,"PP Lead")</f>
        <v>0</v>
      </c>
      <c r="AU38" s="435">
        <f>SUMIFS(Import!$H:$H,Import!$A:$A,AU$1,Import!$B:$B,$A37,Import!$D:$D,"PP Lead")</f>
        <v>0</v>
      </c>
      <c r="AV38" s="435">
        <f>SUMIFS(Import!$H:$H,Import!$A:$A,AV$1,Import!$B:$B,$A37,Import!$D:$D,"PP Lead")</f>
        <v>0</v>
      </c>
      <c r="AW38" s="435">
        <f>SUMIFS(Import!$H:$H,Import!$A:$A,AW$1,Import!$B:$B,$A37,Import!$D:$D,"PP Lead")</f>
        <v>0</v>
      </c>
      <c r="AX38" s="435">
        <f>SUMIFS(Import!$H:$H,Import!$A:$A,AX$1,Import!$B:$B,$A37,Import!$D:$D,"PP Lead")</f>
        <v>0</v>
      </c>
      <c r="AY38" s="435">
        <f>SUMIFS(Import!$H:$H,Import!$A:$A,AY$1,Import!$B:$B,$A37,Import!$D:$D,"PP Lead")</f>
        <v>0</v>
      </c>
      <c r="AZ38" s="435">
        <f>SUMIFS(Import!$H:$H,Import!$A:$A,AZ$1,Import!$B:$B,$A37,Import!$D:$D,"PP Lead")</f>
        <v>0</v>
      </c>
      <c r="BA38" s="435">
        <f>SUMIFS(Import!$H:$H,Import!$A:$A,BA$1,Import!$B:$B,$A37,Import!$D:$D,"PP Lead")</f>
        <v>0</v>
      </c>
      <c r="BB38" s="435">
        <f>SUMIFS(Import!$H:$H,Import!$A:$A,BB$1,Import!$B:$B,$A37,Import!$D:$D,"PP Lead")</f>
        <v>0</v>
      </c>
      <c r="BC38" s="435">
        <f>SUMIFS(Import!$H:$H,Import!$A:$A,BC$1,Import!$B:$B,$A37,Import!$D:$D,"PP Lead")</f>
        <v>0</v>
      </c>
      <c r="BD38" s="436">
        <f>SUMIFS(Import!$H:$H,Import!$A:$A,BD$1,Import!$B:$B,$A37,Import!$D:$D,"PP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 t="str">
        <f>IFERROR("Total Cost: $"&amp;ROUND((C41-0.46*C40)*1.26+(0.46*C40),2)&amp;" - "&amp;"Hourly: $"&amp;ROUND(((C41-0.46*C40)*1.26+(0.46*C40))/C37,2),0)</f>
        <v>Total Cost: $1031.78 - Hourly: $13.31</v>
      </c>
      <c r="B41" s="23" t="s">
        <v>93</v>
      </c>
      <c r="C41" s="23">
        <f>SUM(D41:BD41)</f>
        <v>818.875</v>
      </c>
      <c r="D41" s="24">
        <f>((D37*D$82)+D38+(D39*D37)+ROUNDUP(D40*0.46,0))</f>
        <v>45</v>
      </c>
      <c r="E41" s="23">
        <f>((E37*E$82)+E38+(E39*E37)+ROUNDUP(E40*0.46,0))</f>
        <v>75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72.5</v>
      </c>
      <c r="N41" s="23">
        <f>((N37*N$82)+N38+(N39*N37)+ROUNDUP(N40*0.46,0))</f>
        <v>72.5</v>
      </c>
      <c r="O41" s="23">
        <f>((O37*O$82)+O38+(O39*O37)+ROUNDUP(O40*0.46,0))</f>
        <v>42.5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60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75</v>
      </c>
      <c r="V41" s="23">
        <f>((V37*V$82)+V38+(V39*V37)+ROUNDUP(V40*0.46,0))</f>
        <v>0</v>
      </c>
      <c r="W41" s="23">
        <f>((W37*W$82)+W38+(W39*W37)+ROUNDUP(W40*0.46,0))</f>
        <v>75</v>
      </c>
      <c r="X41" s="23">
        <f>((X37*X$82)+X38+(X39*X37)+ROUNDUP(X40*0.46,0))</f>
        <v>0</v>
      </c>
      <c r="Y41" s="23">
        <f>((Y37*Y$82)+Y38+(Y39*Y37)+ROUNDUP(Y40*0.46,0))</f>
        <v>106.375</v>
      </c>
      <c r="Z41" s="23">
        <f>((Z37*Z$82)+Z38+(Z39*Z37)+ROUNDUP(Z40*0.46,0))</f>
        <v>0</v>
      </c>
      <c r="AA41" s="23">
        <f>((AA37*AA$82)+AA38+(AA39*AA37)+ROUNDUP(AA40*0.46,0))</f>
        <v>45</v>
      </c>
      <c r="AB41" s="23">
        <f>((AB37*AB$82)+AB38+(AB39*AB37)+ROUNDUP(AB40*0.46,0))</f>
        <v>0</v>
      </c>
      <c r="AC41" s="23">
        <f>((AC37*AC$82)+AC38+(AC39*AC37)+ROUNDUP(AC40*0.46,0))</f>
        <v>75</v>
      </c>
      <c r="AD41" s="23">
        <f>((AD37*AD$82)+AD38+(AD39*AD37)+ROUNDUP(AD40*0.46,0))</f>
        <v>75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89.42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7.5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7</v>
      </c>
      <c r="H42" s="18">
        <f>SUMIFS(Import!$G:$G,Import!$A:$A,H$1,Import!$B:$B,$A42,Import!$C:$C,$A$1)</f>
        <v>8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7</v>
      </c>
      <c r="L42" s="18">
        <f>SUMIFS(Import!$G:$G,Import!$A:$A,L$1,Import!$B:$B,$A42,Import!$C:$C,$A$1)</f>
        <v>8</v>
      </c>
      <c r="M42" s="18">
        <f>SUMIFS(Import!$G:$G,Import!$A:$A,M$1,Import!$B:$B,$A42,Import!$C:$C,$A$1)</f>
        <v>6.67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6.5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7.5</v>
      </c>
      <c r="R42" s="18">
        <f>SUMIFS(Import!$G:$G,Import!$A:$A,R$1,Import!$B:$B,$A42,Import!$C:$C,$A$1)</f>
        <v>8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8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7.5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7.75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50</v>
      </c>
      <c r="D43" s="434">
        <f>SUMIFS(Import!$H:$H,Import!$A:$A,D$1,Import!$B:$B,$A42,Import!$D:$D,"PP Lead")</f>
        <v>0</v>
      </c>
      <c r="E43" s="435">
        <f>SUMIFS(Import!$H:$H,Import!$A:$A,E$1,Import!$B:$B,$A42,Import!$D:$D,"PP Lead")</f>
        <v>25</v>
      </c>
      <c r="F43" s="435">
        <f>SUMIFS(Import!$H:$H,Import!$A:$A,F$1,Import!$B:$B,$A42,Import!$D:$D,"PP Lead")</f>
        <v>0</v>
      </c>
      <c r="G43" s="435">
        <f>SUMIFS(Import!$H:$H,Import!$A:$A,G$1,Import!$B:$B,$A42,Import!$D:$D,"PP Lead")</f>
        <v>0</v>
      </c>
      <c r="H43" s="435">
        <f>SUMIFS(Import!$H:$H,Import!$A:$A,H$1,Import!$B:$B,$A42,Import!$D:$D,"PP Lead")</f>
        <v>0</v>
      </c>
      <c r="I43" s="435">
        <f>SUMIFS(Import!$H:$H,Import!$A:$A,I$1,Import!$B:$B,$A42,Import!$D:$D,"PP Lead")</f>
        <v>0</v>
      </c>
      <c r="J43" s="435">
        <f>SUMIFS(Import!$H:$H,Import!$A:$A,J$1,Import!$B:$B,$A42,Import!$D:$D,"PP Lead")</f>
        <v>0</v>
      </c>
      <c r="K43" s="435">
        <f>SUMIFS(Import!$H:$H,Import!$A:$A,K$1,Import!$B:$B,$A42,Import!$D:$D,"PP Lead")</f>
        <v>0</v>
      </c>
      <c r="L43" s="435">
        <f>SUMIFS(Import!$H:$H,Import!$A:$A,L$1,Import!$B:$B,$A42,Import!$D:$D,"PP Lead")</f>
        <v>0</v>
      </c>
      <c r="M43" s="435">
        <f>SUMIFS(Import!$H:$H,Import!$A:$A,M$1,Import!$B:$B,$A42,Import!$D:$D,"PP Lead")</f>
        <v>0</v>
      </c>
      <c r="N43" s="435">
        <f>SUMIFS(Import!$H:$H,Import!$A:$A,N$1,Import!$B:$B,$A42,Import!$D:$D,"PP Lead")</f>
        <v>0</v>
      </c>
      <c r="O43" s="435">
        <f>SUMIFS(Import!$H:$H,Import!$A:$A,O$1,Import!$B:$B,$A42,Import!$D:$D,"PP Lead")</f>
        <v>0</v>
      </c>
      <c r="P43" s="435">
        <f>SUMIFS(Import!$H:$H,Import!$A:$A,P$1,Import!$B:$B,$A42,Import!$D:$D,"PP Lead")</f>
        <v>0</v>
      </c>
      <c r="Q43" s="435">
        <f>SUMIFS(Import!$H:$H,Import!$A:$A,Q$1,Import!$B:$B,$A42,Import!$D:$D,"PP Lead")</f>
        <v>0</v>
      </c>
      <c r="R43" s="435">
        <f>SUMIFS(Import!$H:$H,Import!$A:$A,R$1,Import!$B:$B,$A42,Import!$D:$D,"PP Lead")</f>
        <v>0</v>
      </c>
      <c r="S43" s="435">
        <f>SUMIFS(Import!$H:$H,Import!$A:$A,S$1,Import!$B:$B,$A42,Import!$D:$D,"PP Lead")</f>
        <v>0</v>
      </c>
      <c r="T43" s="435">
        <f>SUMIFS(Import!$H:$H,Import!$A:$A,T$1,Import!$B:$B,$A42,Import!$D:$D,"PP Lead")</f>
        <v>0</v>
      </c>
      <c r="U43" s="435">
        <f>SUMIFS(Import!$H:$H,Import!$A:$A,U$1,Import!$B:$B,$A42,Import!$D:$D,"PP Lead")</f>
        <v>0</v>
      </c>
      <c r="V43" s="435">
        <f>SUMIFS(Import!$H:$H,Import!$A:$A,V$1,Import!$B:$B,$A42,Import!$D:$D,"PP Lead")</f>
        <v>0</v>
      </c>
      <c r="W43" s="435">
        <f>SUMIFS(Import!$H:$H,Import!$A:$A,W$1,Import!$B:$B,$A42,Import!$D:$D,"PP Lead")</f>
        <v>0</v>
      </c>
      <c r="X43" s="435">
        <f>SUMIFS(Import!$H:$H,Import!$A:$A,X$1,Import!$B:$B,$A42,Import!$D:$D,"PP Lead")</f>
        <v>0</v>
      </c>
      <c r="Y43" s="435">
        <f>SUMIFS(Import!$H:$H,Import!$A:$A,Y$1,Import!$B:$B,$A42,Import!$D:$D,"PP Lead")</f>
        <v>25</v>
      </c>
      <c r="Z43" s="435">
        <f>SUMIFS(Import!$H:$H,Import!$A:$A,Z$1,Import!$B:$B,$A42,Import!$D:$D,"PP Lead")</f>
        <v>0</v>
      </c>
      <c r="AA43" s="435">
        <f>SUMIFS(Import!$H:$H,Import!$A:$A,AA$1,Import!$B:$B,$A42,Import!$D:$D,"PP Lead")</f>
        <v>0</v>
      </c>
      <c r="AB43" s="435">
        <f>SUMIFS(Import!$H:$H,Import!$A:$A,AB$1,Import!$B:$B,$A42,Import!$D:$D,"PP Lead")</f>
        <v>0</v>
      </c>
      <c r="AC43" s="435">
        <f>SUMIFS(Import!$H:$H,Import!$A:$A,AC$1,Import!$B:$B,$A42,Import!$D:$D,"PP Lead")</f>
        <v>0</v>
      </c>
      <c r="AD43" s="435">
        <f>SUMIFS(Import!$H:$H,Import!$A:$A,AD$1,Import!$B:$B,$A42,Import!$D:$D,"PP Lead")</f>
        <v>0</v>
      </c>
      <c r="AE43" s="435">
        <f>SUMIFS(Import!$H:$H,Import!$A:$A,AE$1,Import!$B:$B,$A42,Import!$D:$D,"PP Lead")</f>
        <v>0</v>
      </c>
      <c r="AF43" s="435">
        <f>SUMIFS(Import!$H:$H,Import!$A:$A,AF$1,Import!$B:$B,$A42,Import!$D:$D,"PP Lead")</f>
        <v>0</v>
      </c>
      <c r="AG43" s="435">
        <f>SUMIFS(Import!$H:$H,Import!$A:$A,AG$1,Import!$B:$B,$A42,Import!$D:$D,"PP Lead")</f>
        <v>0</v>
      </c>
      <c r="AH43" s="435">
        <f>SUMIFS(Import!$H:$H,Import!$A:$A,AH$1,Import!$B:$B,$A42,Import!$D:$D,"PP Lead")</f>
        <v>0</v>
      </c>
      <c r="AI43" s="435">
        <f>SUMIFS(Import!$H:$H,Import!$A:$A,AI$1,Import!$B:$B,$A42,Import!$D:$D,"PP Lead")</f>
        <v>0</v>
      </c>
      <c r="AJ43" s="435">
        <f>SUMIFS(Import!$H:$H,Import!$A:$A,AJ$1,Import!$B:$B,$A42,Import!$D:$D,"PP Lead")</f>
        <v>0</v>
      </c>
      <c r="AK43" s="435">
        <f>SUMIFS(Import!$H:$H,Import!$A:$A,AK$1,Import!$B:$B,$A42,Import!$D:$D,"PP Lead")</f>
        <v>0</v>
      </c>
      <c r="AL43" s="435">
        <f>SUMIFS(Import!$H:$H,Import!$A:$A,AL$1,Import!$B:$B,$A42,Import!$D:$D,"PP Lead")</f>
        <v>0</v>
      </c>
      <c r="AM43" s="435">
        <f>SUMIFS(Import!$H:$H,Import!$A:$A,AM$1,Import!$B:$B,$A42,Import!$D:$D,"PP Lead")</f>
        <v>0</v>
      </c>
      <c r="AN43" s="435">
        <f>SUMIFS(Import!$H:$H,Import!$A:$A,AN$1,Import!$B:$B,$A42,Import!$D:$D,"PP Lead")</f>
        <v>0</v>
      </c>
      <c r="AO43" s="435">
        <f>SUMIFS(Import!$H:$H,Import!$A:$A,AO$1,Import!$B:$B,$A42,Import!$D:$D,"PP Lead")</f>
        <v>0</v>
      </c>
      <c r="AP43" s="435">
        <f>SUMIFS(Import!$H:$H,Import!$A:$A,AP$1,Import!$B:$B,$A42,Import!$D:$D,"PP Lead")</f>
        <v>0</v>
      </c>
      <c r="AQ43" s="435">
        <f>SUMIFS(Import!$H:$H,Import!$A:$A,AQ$1,Import!$B:$B,$A42,Import!$D:$D,"PP Lead")</f>
        <v>0</v>
      </c>
      <c r="AR43" s="435">
        <f>SUMIFS(Import!$H:$H,Import!$A:$A,AR$1,Import!$B:$B,$A42,Import!$D:$D,"PP Lead")</f>
        <v>0</v>
      </c>
      <c r="AS43" s="435">
        <f>SUMIFS(Import!$H:$H,Import!$A:$A,AS$1,Import!$B:$B,$A42,Import!$D:$D,"PP Lead")</f>
        <v>0</v>
      </c>
      <c r="AT43" s="435">
        <f>SUMIFS(Import!$H:$H,Import!$A:$A,AT$1,Import!$B:$B,$A42,Import!$D:$D,"PP Lead")</f>
        <v>0</v>
      </c>
      <c r="AU43" s="435">
        <f>SUMIFS(Import!$H:$H,Import!$A:$A,AU$1,Import!$B:$B,$A42,Import!$D:$D,"PP Lead")</f>
        <v>0</v>
      </c>
      <c r="AV43" s="435">
        <f>SUMIFS(Import!$H:$H,Import!$A:$A,AV$1,Import!$B:$B,$A42,Import!$D:$D,"PP Lead")</f>
        <v>0</v>
      </c>
      <c r="AW43" s="435">
        <f>SUMIFS(Import!$H:$H,Import!$A:$A,AW$1,Import!$B:$B,$A42,Import!$D:$D,"PP Lead")</f>
        <v>0</v>
      </c>
      <c r="AX43" s="435">
        <f>SUMIFS(Import!$H:$H,Import!$A:$A,AX$1,Import!$B:$B,$A42,Import!$D:$D,"PP Lead")</f>
        <v>0</v>
      </c>
      <c r="AY43" s="435">
        <f>SUMIFS(Import!$H:$H,Import!$A:$A,AY$1,Import!$B:$B,$A42,Import!$D:$D,"PP Lead")</f>
        <v>0</v>
      </c>
      <c r="AZ43" s="435">
        <f>SUMIFS(Import!$H:$H,Import!$A:$A,AZ$1,Import!$B:$B,$A42,Import!$D:$D,"PP Lead")</f>
        <v>0</v>
      </c>
      <c r="BA43" s="435">
        <f>SUMIFS(Import!$H:$H,Import!$A:$A,BA$1,Import!$B:$B,$A42,Import!$D:$D,"PP Lead")</f>
        <v>0</v>
      </c>
      <c r="BB43" s="435">
        <f>SUMIFS(Import!$H:$H,Import!$A:$A,BB$1,Import!$B:$B,$A42,Import!$D:$D,"PP Lead")</f>
        <v>0</v>
      </c>
      <c r="BC43" s="435">
        <f>SUMIFS(Import!$H:$H,Import!$A:$A,BC$1,Import!$B:$B,$A42,Import!$D:$D,"PP Lead")</f>
        <v>0</v>
      </c>
      <c r="BD43" s="436">
        <f>SUMIFS(Import!$H:$H,Import!$A:$A,BD$1,Import!$B:$B,$A42,Import!$D:$D,"PP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 t="str">
        <f>IFERROR("Total Cost: $"&amp;ROUND((C46-0.46*C45)*1.26+(0.46*C45),2)&amp;" - "&amp;"Hourly: $"&amp;ROUND(((C46-0.46*C45)*1.26+(0.46*C45))/C42,2),0)</f>
        <v>Total Cost: $1194.42 - Hourly: $13.36</v>
      </c>
      <c r="B46" s="23" t="s">
        <v>93</v>
      </c>
      <c r="C46" s="23">
        <f>SUM(D46:BD46)</f>
        <v>947.95</v>
      </c>
      <c r="D46" s="24">
        <f>((D42*D$82)+D43+(D44*D42)+ROUNDUP(D45*0.46,0))</f>
        <v>0</v>
      </c>
      <c r="E46" s="23">
        <f>((E42*E$82)+E43+(E44*E42)+ROUNDUP(E45*0.46,0))</f>
        <v>100</v>
      </c>
      <c r="F46" s="23">
        <f>((F42*F$82)+F43+(F44*F42)+ROUNDUP(F45*0.46,0))</f>
        <v>0</v>
      </c>
      <c r="G46" s="23">
        <f>((G42*G$82)+G43+(G44*G42)+ROUNDUP(G45*0.46,0))</f>
        <v>70</v>
      </c>
      <c r="H46" s="23">
        <f>((H42*H$82)+H43+(H44*H42)+ROUNDUP(H45*0.46,0))</f>
        <v>80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70</v>
      </c>
      <c r="L46" s="23">
        <f>((L42*L$82)+L43+(L44*L42)+ROUNDUP(L45*0.46,0))</f>
        <v>80</v>
      </c>
      <c r="M46" s="23">
        <f>((M42*M$82)+M43+(M44*M42)+ROUNDUP(M45*0.46,0))</f>
        <v>66.7</v>
      </c>
      <c r="N46" s="23">
        <f>((N42*N$82)+N43+(N44*N42)+ROUNDUP(N45*0.46,0))</f>
        <v>0</v>
      </c>
      <c r="O46" s="23">
        <f>((O42*O$82)+O43+(O44*O42)+ROUNDUP(O45*0.46,0))</f>
        <v>65</v>
      </c>
      <c r="P46" s="23">
        <f>((P42*P$82)+P43+(P44*P42)+ROUNDUP(P45*0.46,0))</f>
        <v>0</v>
      </c>
      <c r="Q46" s="23">
        <f>((Q42*Q$82)+Q43+(Q44*Q42)+ROUNDUP(Q45*0.46,0))</f>
        <v>75</v>
      </c>
      <c r="R46" s="23">
        <f>((R42*R$82)+R43+(R44*R42)+ROUNDUP(R45*0.46,0))</f>
        <v>80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80</v>
      </c>
      <c r="X46" s="23">
        <f>((X42*X$82)+X43+(X44*X42)+ROUNDUP(X45*0.46,0))</f>
        <v>0</v>
      </c>
      <c r="Y46" s="23">
        <f>((Y42*Y$82)+Y43+(Y44*Y42)+ROUNDUP(Y45*0.46,0))</f>
        <v>103.75</v>
      </c>
      <c r="Z46" s="23">
        <f>((Z42*Z$82)+Z43+(Z44*Z42)+ROUNDUP(Z45*0.46,0))</f>
        <v>0</v>
      </c>
      <c r="AA46" s="23">
        <f>((AA42*AA$82)+AA43+(AA44*AA42)+ROUNDUP(AA45*0.46,0))</f>
        <v>77.5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66.3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3.25</v>
      </c>
      <c r="F47" s="18">
        <f>SUMIFS(Import!$G:$G,Import!$A:$A,F$1,Import!$B:$B,$A47,Import!$C:$C,$A$1)</f>
        <v>3.75</v>
      </c>
      <c r="G47" s="18">
        <f>SUMIFS(Import!$G:$G,Import!$A:$A,G$1,Import!$B:$B,$A47,Import!$C:$C,$A$1)</f>
        <v>2.75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8.5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2.5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8.5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8.5</v>
      </c>
      <c r="V47" s="18">
        <f>SUMIFS(Import!$G:$G,Import!$A:$A,V$1,Import!$B:$B,$A47,Import!$C:$C,$A$1)</f>
        <v>16.25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9.5500000000000007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2.75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30</v>
      </c>
      <c r="D48" s="434">
        <f>SUMIFS(Import!$H:$H,Import!$A:$A,D$1,Import!$B:$B,$A47,Import!$D:$D,"PP Lead")</f>
        <v>0</v>
      </c>
      <c r="E48" s="435">
        <f>SUMIFS(Import!$H:$H,Import!$A:$A,E$1,Import!$B:$B,$A47,Import!$D:$D,"PP Lead")</f>
        <v>15</v>
      </c>
      <c r="F48" s="435">
        <f>SUMIFS(Import!$H:$H,Import!$A:$A,F$1,Import!$B:$B,$A47,Import!$D:$D,"PP Lead")</f>
        <v>0</v>
      </c>
      <c r="G48" s="435">
        <f>SUMIFS(Import!$H:$H,Import!$A:$A,G$1,Import!$B:$B,$A47,Import!$D:$D,"PP Lead")</f>
        <v>0</v>
      </c>
      <c r="H48" s="435">
        <f>SUMIFS(Import!$H:$H,Import!$A:$A,H$1,Import!$B:$B,$A47,Import!$D:$D,"PP Lead")</f>
        <v>0</v>
      </c>
      <c r="I48" s="435">
        <f>SUMIFS(Import!$H:$H,Import!$A:$A,I$1,Import!$B:$B,$A47,Import!$D:$D,"PP Lead")</f>
        <v>0</v>
      </c>
      <c r="J48" s="435">
        <f>SUMIFS(Import!$H:$H,Import!$A:$A,J$1,Import!$B:$B,$A47,Import!$D:$D,"PP Lead")</f>
        <v>0</v>
      </c>
      <c r="K48" s="435">
        <f>SUMIFS(Import!$H:$H,Import!$A:$A,K$1,Import!$B:$B,$A47,Import!$D:$D,"PP Lead")</f>
        <v>0</v>
      </c>
      <c r="L48" s="435">
        <f>SUMIFS(Import!$H:$H,Import!$A:$A,L$1,Import!$B:$B,$A47,Import!$D:$D,"PP Lead")</f>
        <v>0</v>
      </c>
      <c r="M48" s="435">
        <f>SUMIFS(Import!$H:$H,Import!$A:$A,M$1,Import!$B:$B,$A47,Import!$D:$D,"PP Lead")</f>
        <v>0</v>
      </c>
      <c r="N48" s="435">
        <f>SUMIFS(Import!$H:$H,Import!$A:$A,N$1,Import!$B:$B,$A47,Import!$D:$D,"PP Lead")</f>
        <v>0</v>
      </c>
      <c r="O48" s="435">
        <f>SUMIFS(Import!$H:$H,Import!$A:$A,O$1,Import!$B:$B,$A47,Import!$D:$D,"PP Lead")</f>
        <v>0</v>
      </c>
      <c r="P48" s="435">
        <f>SUMIFS(Import!$H:$H,Import!$A:$A,P$1,Import!$B:$B,$A47,Import!$D:$D,"PP Lead")</f>
        <v>0</v>
      </c>
      <c r="Q48" s="435">
        <f>SUMIFS(Import!$H:$H,Import!$A:$A,Q$1,Import!$B:$B,$A47,Import!$D:$D,"PP Lead")</f>
        <v>0</v>
      </c>
      <c r="R48" s="435">
        <f>SUMIFS(Import!$H:$H,Import!$A:$A,R$1,Import!$B:$B,$A47,Import!$D:$D,"PP Lead")</f>
        <v>0</v>
      </c>
      <c r="S48" s="435">
        <f>SUMIFS(Import!$H:$H,Import!$A:$A,S$1,Import!$B:$B,$A47,Import!$D:$D,"PP Lead")</f>
        <v>0</v>
      </c>
      <c r="T48" s="435">
        <f>SUMIFS(Import!$H:$H,Import!$A:$A,T$1,Import!$B:$B,$A47,Import!$D:$D,"PP Lead")</f>
        <v>0</v>
      </c>
      <c r="U48" s="435">
        <f>SUMIFS(Import!$H:$H,Import!$A:$A,U$1,Import!$B:$B,$A47,Import!$D:$D,"PP Lead")</f>
        <v>0</v>
      </c>
      <c r="V48" s="435">
        <f>SUMIFS(Import!$H:$H,Import!$A:$A,V$1,Import!$B:$B,$A47,Import!$D:$D,"PP Lead")</f>
        <v>0</v>
      </c>
      <c r="W48" s="435">
        <f>SUMIFS(Import!$H:$H,Import!$A:$A,W$1,Import!$B:$B,$A47,Import!$D:$D,"PP Lead")</f>
        <v>0</v>
      </c>
      <c r="X48" s="435">
        <f>SUMIFS(Import!$H:$H,Import!$A:$A,X$1,Import!$B:$B,$A47,Import!$D:$D,"PP Lead")</f>
        <v>0</v>
      </c>
      <c r="Y48" s="435">
        <f>SUMIFS(Import!$H:$H,Import!$A:$A,Y$1,Import!$B:$B,$A47,Import!$D:$D,"PP Lead")</f>
        <v>15</v>
      </c>
      <c r="Z48" s="435">
        <f>SUMIFS(Import!$H:$H,Import!$A:$A,Z$1,Import!$B:$B,$A47,Import!$D:$D,"PP Lead")</f>
        <v>0</v>
      </c>
      <c r="AA48" s="435">
        <f>SUMIFS(Import!$H:$H,Import!$A:$A,AA$1,Import!$B:$B,$A47,Import!$D:$D,"PP Lead")</f>
        <v>0</v>
      </c>
      <c r="AB48" s="435">
        <f>SUMIFS(Import!$H:$H,Import!$A:$A,AB$1,Import!$B:$B,$A47,Import!$D:$D,"PP Lead")</f>
        <v>0</v>
      </c>
      <c r="AC48" s="435">
        <f>SUMIFS(Import!$H:$H,Import!$A:$A,AC$1,Import!$B:$B,$A47,Import!$D:$D,"PP Lead")</f>
        <v>0</v>
      </c>
      <c r="AD48" s="435">
        <f>SUMIFS(Import!$H:$H,Import!$A:$A,AD$1,Import!$B:$B,$A47,Import!$D:$D,"PP Lead")</f>
        <v>0</v>
      </c>
      <c r="AE48" s="435">
        <f>SUMIFS(Import!$H:$H,Import!$A:$A,AE$1,Import!$B:$B,$A47,Import!$D:$D,"PP Lead")</f>
        <v>0</v>
      </c>
      <c r="AF48" s="435">
        <f>SUMIFS(Import!$H:$H,Import!$A:$A,AF$1,Import!$B:$B,$A47,Import!$D:$D,"PP Lead")</f>
        <v>0</v>
      </c>
      <c r="AG48" s="435">
        <f>SUMIFS(Import!$H:$H,Import!$A:$A,AG$1,Import!$B:$B,$A47,Import!$D:$D,"PP Lead")</f>
        <v>0</v>
      </c>
      <c r="AH48" s="435">
        <f>SUMIFS(Import!$H:$H,Import!$A:$A,AH$1,Import!$B:$B,$A47,Import!$D:$D,"PP Lead")</f>
        <v>0</v>
      </c>
      <c r="AI48" s="435">
        <f>SUMIFS(Import!$H:$H,Import!$A:$A,AI$1,Import!$B:$B,$A47,Import!$D:$D,"PP Lead")</f>
        <v>0</v>
      </c>
      <c r="AJ48" s="435">
        <f>SUMIFS(Import!$H:$H,Import!$A:$A,AJ$1,Import!$B:$B,$A47,Import!$D:$D,"PP Lead")</f>
        <v>0</v>
      </c>
      <c r="AK48" s="435">
        <f>SUMIFS(Import!$H:$H,Import!$A:$A,AK$1,Import!$B:$B,$A47,Import!$D:$D,"PP Lead")</f>
        <v>0</v>
      </c>
      <c r="AL48" s="435">
        <f>SUMIFS(Import!$H:$H,Import!$A:$A,AL$1,Import!$B:$B,$A47,Import!$D:$D,"PP Lead")</f>
        <v>0</v>
      </c>
      <c r="AM48" s="435">
        <f>SUMIFS(Import!$H:$H,Import!$A:$A,AM$1,Import!$B:$B,$A47,Import!$D:$D,"PP Lead")</f>
        <v>0</v>
      </c>
      <c r="AN48" s="435">
        <f>SUMIFS(Import!$H:$H,Import!$A:$A,AN$1,Import!$B:$B,$A47,Import!$D:$D,"PP Lead")</f>
        <v>0</v>
      </c>
      <c r="AO48" s="435">
        <f>SUMIFS(Import!$H:$H,Import!$A:$A,AO$1,Import!$B:$B,$A47,Import!$D:$D,"PP Lead")</f>
        <v>0</v>
      </c>
      <c r="AP48" s="435">
        <f>SUMIFS(Import!$H:$H,Import!$A:$A,AP$1,Import!$B:$B,$A47,Import!$D:$D,"PP Lead")</f>
        <v>0</v>
      </c>
      <c r="AQ48" s="435">
        <f>SUMIFS(Import!$H:$H,Import!$A:$A,AQ$1,Import!$B:$B,$A47,Import!$D:$D,"PP Lead")</f>
        <v>0</v>
      </c>
      <c r="AR48" s="435">
        <f>SUMIFS(Import!$H:$H,Import!$A:$A,AR$1,Import!$B:$B,$A47,Import!$D:$D,"PP Lead")</f>
        <v>0</v>
      </c>
      <c r="AS48" s="435">
        <f>SUMIFS(Import!$H:$H,Import!$A:$A,AS$1,Import!$B:$B,$A47,Import!$D:$D,"PP Lead")</f>
        <v>0</v>
      </c>
      <c r="AT48" s="435">
        <f>SUMIFS(Import!$H:$H,Import!$A:$A,AT$1,Import!$B:$B,$A47,Import!$D:$D,"PP Lead")</f>
        <v>0</v>
      </c>
      <c r="AU48" s="435">
        <f>SUMIFS(Import!$H:$H,Import!$A:$A,AU$1,Import!$B:$B,$A47,Import!$D:$D,"PP Lead")</f>
        <v>0</v>
      </c>
      <c r="AV48" s="435">
        <f>SUMIFS(Import!$H:$H,Import!$A:$A,AV$1,Import!$B:$B,$A47,Import!$D:$D,"PP Lead")</f>
        <v>0</v>
      </c>
      <c r="AW48" s="435">
        <f>SUMIFS(Import!$H:$H,Import!$A:$A,AW$1,Import!$B:$B,$A47,Import!$D:$D,"PP Lead")</f>
        <v>0</v>
      </c>
      <c r="AX48" s="435">
        <f>SUMIFS(Import!$H:$H,Import!$A:$A,AX$1,Import!$B:$B,$A47,Import!$D:$D,"PP Lead")</f>
        <v>0</v>
      </c>
      <c r="AY48" s="435">
        <f>SUMIFS(Import!$H:$H,Import!$A:$A,AY$1,Import!$B:$B,$A47,Import!$D:$D,"PP Lead")</f>
        <v>0</v>
      </c>
      <c r="AZ48" s="435">
        <f>SUMIFS(Import!$H:$H,Import!$A:$A,AZ$1,Import!$B:$B,$A47,Import!$D:$D,"PP Lead")</f>
        <v>0</v>
      </c>
      <c r="BA48" s="435">
        <f>SUMIFS(Import!$H:$H,Import!$A:$A,BA$1,Import!$B:$B,$A47,Import!$D:$D,"PP Lead")</f>
        <v>0</v>
      </c>
      <c r="BB48" s="435">
        <f>SUMIFS(Import!$H:$H,Import!$A:$A,BB$1,Import!$B:$B,$A47,Import!$D:$D,"PP Lead")</f>
        <v>0</v>
      </c>
      <c r="BC48" s="435">
        <f>SUMIFS(Import!$H:$H,Import!$A:$A,BC$1,Import!$B:$B,$A47,Import!$D:$D,"PP Lead")</f>
        <v>0</v>
      </c>
      <c r="BD48" s="436">
        <f>SUMIFS(Import!$H:$H,Import!$A:$A,BD$1,Import!$B:$B,$A47,Import!$D:$D,"PP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 t="str">
        <f>IFERROR("Total Cost: $"&amp;ROUND((C51-0.46*C50)*1.26+(0.46*C50),2)&amp;" - "&amp;"Hourly: $"&amp;ROUND(((C51-0.46*C50)*1.26+(0.46*C50))/C47,2),0)</f>
        <v>Total Cost: $879.2 - Hourly: $13.26</v>
      </c>
      <c r="B51" s="23" t="s">
        <v>93</v>
      </c>
      <c r="C51" s="23">
        <f>SUM(D51:BD51)</f>
        <v>697.77499999999998</v>
      </c>
      <c r="D51" s="24">
        <f>((D47*D$82)+D48+(D49*D47)+ROUNDUP(D50*0.46,0))</f>
        <v>0</v>
      </c>
      <c r="E51" s="23">
        <f>((E47*E$82)+E48+(E49*E47)+ROUNDUP(E50*0.46,0))</f>
        <v>47.5</v>
      </c>
      <c r="F51" s="23">
        <f>((F47*F$82)+F48+(F49*F47)+ROUNDUP(F50*0.46,0))</f>
        <v>37.5</v>
      </c>
      <c r="G51" s="23">
        <f>((G47*G$82)+G48+(G49*G47)+ROUNDUP(G50*0.46,0))</f>
        <v>27.5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85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25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85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85</v>
      </c>
      <c r="V51" s="23">
        <f>((V47*V$82)+V48+(V49*V47)+ROUNDUP(V50*0.46,0))</f>
        <v>162.5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115.27500000000001</v>
      </c>
      <c r="Z51" s="23">
        <f>((Z47*Z$82)+Z48+(Z49*Z47)+ROUNDUP(Z50*0.46,0))</f>
        <v>0</v>
      </c>
      <c r="AA51" s="23">
        <f>((AA47*AA$82)+AA48+(AA49*AA47)+ROUNDUP(AA50*0.46,0))</f>
        <v>27.5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19.5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6.5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6.5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6.5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15</v>
      </c>
      <c r="D53" s="434">
        <f>SUMIFS(Import!$H:$H,Import!$A:$A,D$1,Import!$B:$B,$A52,Import!$D:$D,"PP Lead")</f>
        <v>0</v>
      </c>
      <c r="E53" s="435">
        <f>SUMIFS(Import!$H:$H,Import!$A:$A,E$1,Import!$B:$B,$A52,Import!$D:$D,"PP Lead")</f>
        <v>0</v>
      </c>
      <c r="F53" s="435">
        <f>SUMIFS(Import!$H:$H,Import!$A:$A,F$1,Import!$B:$B,$A52,Import!$D:$D,"PP Lead")</f>
        <v>0</v>
      </c>
      <c r="G53" s="435">
        <f>SUMIFS(Import!$H:$H,Import!$A:$A,G$1,Import!$B:$B,$A52,Import!$D:$D,"PP Lead")</f>
        <v>0</v>
      </c>
      <c r="H53" s="435">
        <f>SUMIFS(Import!$H:$H,Import!$A:$A,H$1,Import!$B:$B,$A52,Import!$D:$D,"PP Lead")</f>
        <v>0</v>
      </c>
      <c r="I53" s="435">
        <f>SUMIFS(Import!$H:$H,Import!$A:$A,I$1,Import!$B:$B,$A52,Import!$D:$D,"PP Lead")</f>
        <v>0</v>
      </c>
      <c r="J53" s="435">
        <f>SUMIFS(Import!$H:$H,Import!$A:$A,J$1,Import!$B:$B,$A52,Import!$D:$D,"PP Lead")</f>
        <v>0</v>
      </c>
      <c r="K53" s="435">
        <f>SUMIFS(Import!$H:$H,Import!$A:$A,K$1,Import!$B:$B,$A52,Import!$D:$D,"PP Lead")</f>
        <v>0</v>
      </c>
      <c r="L53" s="435">
        <f>SUMIFS(Import!$H:$H,Import!$A:$A,L$1,Import!$B:$B,$A52,Import!$D:$D,"PP Lead")</f>
        <v>0</v>
      </c>
      <c r="M53" s="435">
        <f>SUMIFS(Import!$H:$H,Import!$A:$A,M$1,Import!$B:$B,$A52,Import!$D:$D,"PP Lead")</f>
        <v>0</v>
      </c>
      <c r="N53" s="435">
        <f>SUMIFS(Import!$H:$H,Import!$A:$A,N$1,Import!$B:$B,$A52,Import!$D:$D,"PP Lead")</f>
        <v>0</v>
      </c>
      <c r="O53" s="435">
        <f>SUMIFS(Import!$H:$H,Import!$A:$A,O$1,Import!$B:$B,$A52,Import!$D:$D,"PP Lead")</f>
        <v>0</v>
      </c>
      <c r="P53" s="435">
        <f>SUMIFS(Import!$H:$H,Import!$A:$A,P$1,Import!$B:$B,$A52,Import!$D:$D,"PP Lead")</f>
        <v>0</v>
      </c>
      <c r="Q53" s="435">
        <f>SUMIFS(Import!$H:$H,Import!$A:$A,Q$1,Import!$B:$B,$A52,Import!$D:$D,"PP Lead")</f>
        <v>0</v>
      </c>
      <c r="R53" s="435">
        <f>SUMIFS(Import!$H:$H,Import!$A:$A,R$1,Import!$B:$B,$A52,Import!$D:$D,"PP Lead")</f>
        <v>15</v>
      </c>
      <c r="S53" s="435">
        <f>SUMIFS(Import!$H:$H,Import!$A:$A,S$1,Import!$B:$B,$A52,Import!$D:$D,"PP Lead")</f>
        <v>0</v>
      </c>
      <c r="T53" s="435">
        <f>SUMIFS(Import!$H:$H,Import!$A:$A,T$1,Import!$B:$B,$A52,Import!$D:$D,"PP Lead")</f>
        <v>0</v>
      </c>
      <c r="U53" s="435">
        <f>SUMIFS(Import!$H:$H,Import!$A:$A,U$1,Import!$B:$B,$A52,Import!$D:$D,"PP Lead")</f>
        <v>0</v>
      </c>
      <c r="V53" s="435">
        <f>SUMIFS(Import!$H:$H,Import!$A:$A,V$1,Import!$B:$B,$A52,Import!$D:$D,"PP Lead")</f>
        <v>0</v>
      </c>
      <c r="W53" s="435">
        <f>SUMIFS(Import!$H:$H,Import!$A:$A,W$1,Import!$B:$B,$A52,Import!$D:$D,"PP Lead")</f>
        <v>0</v>
      </c>
      <c r="X53" s="435">
        <f>SUMIFS(Import!$H:$H,Import!$A:$A,X$1,Import!$B:$B,$A52,Import!$D:$D,"PP Lead")</f>
        <v>0</v>
      </c>
      <c r="Y53" s="435">
        <f>SUMIFS(Import!$H:$H,Import!$A:$A,Y$1,Import!$B:$B,$A52,Import!$D:$D,"PP Lead")</f>
        <v>0</v>
      </c>
      <c r="Z53" s="435">
        <f>SUMIFS(Import!$H:$H,Import!$A:$A,Z$1,Import!$B:$B,$A52,Import!$D:$D,"PP Lead")</f>
        <v>0</v>
      </c>
      <c r="AA53" s="435">
        <f>SUMIFS(Import!$H:$H,Import!$A:$A,AA$1,Import!$B:$B,$A52,Import!$D:$D,"PP Lead")</f>
        <v>0</v>
      </c>
      <c r="AB53" s="435">
        <f>SUMIFS(Import!$H:$H,Import!$A:$A,AB$1,Import!$B:$B,$A52,Import!$D:$D,"PP Lead")</f>
        <v>0</v>
      </c>
      <c r="AC53" s="435">
        <f>SUMIFS(Import!$H:$H,Import!$A:$A,AC$1,Import!$B:$B,$A52,Import!$D:$D,"PP Lead")</f>
        <v>0</v>
      </c>
      <c r="AD53" s="435">
        <f>SUMIFS(Import!$H:$H,Import!$A:$A,AD$1,Import!$B:$B,$A52,Import!$D:$D,"PP Lead")</f>
        <v>0</v>
      </c>
      <c r="AE53" s="435">
        <f>SUMIFS(Import!$H:$H,Import!$A:$A,AE$1,Import!$B:$B,$A52,Import!$D:$D,"PP Lead")</f>
        <v>0</v>
      </c>
      <c r="AF53" s="435">
        <f>SUMIFS(Import!$H:$H,Import!$A:$A,AF$1,Import!$B:$B,$A52,Import!$D:$D,"PP Lead")</f>
        <v>0</v>
      </c>
      <c r="AG53" s="435">
        <f>SUMIFS(Import!$H:$H,Import!$A:$A,AG$1,Import!$B:$B,$A52,Import!$D:$D,"PP Lead")</f>
        <v>0</v>
      </c>
      <c r="AH53" s="435">
        <f>SUMIFS(Import!$H:$H,Import!$A:$A,AH$1,Import!$B:$B,$A52,Import!$D:$D,"PP Lead")</f>
        <v>0</v>
      </c>
      <c r="AI53" s="435">
        <f>SUMIFS(Import!$H:$H,Import!$A:$A,AI$1,Import!$B:$B,$A52,Import!$D:$D,"PP Lead")</f>
        <v>0</v>
      </c>
      <c r="AJ53" s="435">
        <f>SUMIFS(Import!$H:$H,Import!$A:$A,AJ$1,Import!$B:$B,$A52,Import!$D:$D,"PP Lead")</f>
        <v>0</v>
      </c>
      <c r="AK53" s="435">
        <f>SUMIFS(Import!$H:$H,Import!$A:$A,AK$1,Import!$B:$B,$A52,Import!$D:$D,"PP Lead")</f>
        <v>0</v>
      </c>
      <c r="AL53" s="435">
        <f>SUMIFS(Import!$H:$H,Import!$A:$A,AL$1,Import!$B:$B,$A52,Import!$D:$D,"PP Lead")</f>
        <v>0</v>
      </c>
      <c r="AM53" s="435">
        <f>SUMIFS(Import!$H:$H,Import!$A:$A,AM$1,Import!$B:$B,$A52,Import!$D:$D,"PP Lead")</f>
        <v>0</v>
      </c>
      <c r="AN53" s="435">
        <f>SUMIFS(Import!$H:$H,Import!$A:$A,AN$1,Import!$B:$B,$A52,Import!$D:$D,"PP Lead")</f>
        <v>0</v>
      </c>
      <c r="AO53" s="435">
        <f>SUMIFS(Import!$H:$H,Import!$A:$A,AO$1,Import!$B:$B,$A52,Import!$D:$D,"PP Lead")</f>
        <v>0</v>
      </c>
      <c r="AP53" s="435">
        <f>SUMIFS(Import!$H:$H,Import!$A:$A,AP$1,Import!$B:$B,$A52,Import!$D:$D,"PP Lead")</f>
        <v>0</v>
      </c>
      <c r="AQ53" s="435">
        <f>SUMIFS(Import!$H:$H,Import!$A:$A,AQ$1,Import!$B:$B,$A52,Import!$D:$D,"PP Lead")</f>
        <v>0</v>
      </c>
      <c r="AR53" s="435">
        <f>SUMIFS(Import!$H:$H,Import!$A:$A,AR$1,Import!$B:$B,$A52,Import!$D:$D,"PP Lead")</f>
        <v>0</v>
      </c>
      <c r="AS53" s="435">
        <f>SUMIFS(Import!$H:$H,Import!$A:$A,AS$1,Import!$B:$B,$A52,Import!$D:$D,"PP Lead")</f>
        <v>0</v>
      </c>
      <c r="AT53" s="435">
        <f>SUMIFS(Import!$H:$H,Import!$A:$A,AT$1,Import!$B:$B,$A52,Import!$D:$D,"PP Lead")</f>
        <v>0</v>
      </c>
      <c r="AU53" s="435">
        <f>SUMIFS(Import!$H:$H,Import!$A:$A,AU$1,Import!$B:$B,$A52,Import!$D:$D,"PP Lead")</f>
        <v>0</v>
      </c>
      <c r="AV53" s="435">
        <f>SUMIFS(Import!$H:$H,Import!$A:$A,AV$1,Import!$B:$B,$A52,Import!$D:$D,"PP Lead")</f>
        <v>0</v>
      </c>
      <c r="AW53" s="435">
        <f>SUMIFS(Import!$H:$H,Import!$A:$A,AW$1,Import!$B:$B,$A52,Import!$D:$D,"PP Lead")</f>
        <v>0</v>
      </c>
      <c r="AX53" s="435">
        <f>SUMIFS(Import!$H:$H,Import!$A:$A,AX$1,Import!$B:$B,$A52,Import!$D:$D,"PP Lead")</f>
        <v>0</v>
      </c>
      <c r="AY53" s="435">
        <f>SUMIFS(Import!$H:$H,Import!$A:$A,AY$1,Import!$B:$B,$A52,Import!$D:$D,"PP Lead")</f>
        <v>0</v>
      </c>
      <c r="AZ53" s="435">
        <f>SUMIFS(Import!$H:$H,Import!$A:$A,AZ$1,Import!$B:$B,$A52,Import!$D:$D,"PP Lead")</f>
        <v>0</v>
      </c>
      <c r="BA53" s="435">
        <f>SUMIFS(Import!$H:$H,Import!$A:$A,BA$1,Import!$B:$B,$A52,Import!$D:$D,"PP Lead")</f>
        <v>0</v>
      </c>
      <c r="BB53" s="435">
        <f>SUMIFS(Import!$H:$H,Import!$A:$A,BB$1,Import!$B:$B,$A52,Import!$D:$D,"PP Lead")</f>
        <v>0</v>
      </c>
      <c r="BC53" s="435">
        <f>SUMIFS(Import!$H:$H,Import!$A:$A,BC$1,Import!$B:$B,$A52,Import!$D:$D,"PP Lead")</f>
        <v>0</v>
      </c>
      <c r="BD53" s="436">
        <f>SUMIFS(Import!$H:$H,Import!$A:$A,BD$1,Import!$B:$B,$A52,Import!$D:$D,"PP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 t="str">
        <f>IFERROR("Total Cost: $"&amp;ROUND((C56-0.46*C55)*1.26+(0.46*C55),2)&amp;" - "&amp;"Hourly: $"&amp;ROUND(((C56-0.46*C55)*1.26+(0.46*C55))/C52,2),0)</f>
        <v>Total Cost: $264.6 - Hourly: $13.57</v>
      </c>
      <c r="B56" s="23" t="s">
        <v>93</v>
      </c>
      <c r="C56" s="23">
        <f>SUM(D56:BD56)</f>
        <v>210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65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80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65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SUMIFS(Import!$H:$H,Import!$A:$A,D$1,Import!$B:$B,$A57,Import!$D:$D,"PP Lead")</f>
        <v>0</v>
      </c>
      <c r="E58" s="435">
        <f>SUMIFS(Import!$H:$H,Import!$A:$A,E$1,Import!$B:$B,$A57,Import!$D:$D,"PP Lead")</f>
        <v>0</v>
      </c>
      <c r="F58" s="435">
        <f>SUMIFS(Import!$H:$H,Import!$A:$A,F$1,Import!$B:$B,$A57,Import!$D:$D,"PP Lead")</f>
        <v>0</v>
      </c>
      <c r="G58" s="435">
        <f>SUMIFS(Import!$H:$H,Import!$A:$A,G$1,Import!$B:$B,$A57,Import!$D:$D,"PP Lead")</f>
        <v>0</v>
      </c>
      <c r="H58" s="435">
        <f>SUMIFS(Import!$H:$H,Import!$A:$A,H$1,Import!$B:$B,$A57,Import!$D:$D,"PP Lead")</f>
        <v>0</v>
      </c>
      <c r="I58" s="435">
        <f>SUMIFS(Import!$H:$H,Import!$A:$A,I$1,Import!$B:$B,$A57,Import!$D:$D,"PP Lead")</f>
        <v>0</v>
      </c>
      <c r="J58" s="435">
        <f>SUMIFS(Import!$H:$H,Import!$A:$A,J$1,Import!$B:$B,$A57,Import!$D:$D,"PP Lead")</f>
        <v>0</v>
      </c>
      <c r="K58" s="435">
        <f>SUMIFS(Import!$H:$H,Import!$A:$A,K$1,Import!$B:$B,$A57,Import!$D:$D,"PP Lead")</f>
        <v>0</v>
      </c>
      <c r="L58" s="435">
        <f>SUMIFS(Import!$H:$H,Import!$A:$A,L$1,Import!$B:$B,$A57,Import!$D:$D,"PP Lead")</f>
        <v>0</v>
      </c>
      <c r="M58" s="435">
        <f>SUMIFS(Import!$H:$H,Import!$A:$A,M$1,Import!$B:$B,$A57,Import!$D:$D,"PP Lead")</f>
        <v>0</v>
      </c>
      <c r="N58" s="435">
        <f>SUMIFS(Import!$H:$H,Import!$A:$A,N$1,Import!$B:$B,$A57,Import!$D:$D,"PP Lead")</f>
        <v>0</v>
      </c>
      <c r="O58" s="435">
        <f>SUMIFS(Import!$H:$H,Import!$A:$A,O$1,Import!$B:$B,$A57,Import!$D:$D,"PP Lead")</f>
        <v>0</v>
      </c>
      <c r="P58" s="435">
        <f>SUMIFS(Import!$H:$H,Import!$A:$A,P$1,Import!$B:$B,$A57,Import!$D:$D,"PP Lead")</f>
        <v>0</v>
      </c>
      <c r="Q58" s="435">
        <f>SUMIFS(Import!$H:$H,Import!$A:$A,Q$1,Import!$B:$B,$A57,Import!$D:$D,"PP Lead")</f>
        <v>0</v>
      </c>
      <c r="R58" s="435">
        <f>SUMIFS(Import!$H:$H,Import!$A:$A,R$1,Import!$B:$B,$A57,Import!$D:$D,"PP Lead")</f>
        <v>0</v>
      </c>
      <c r="S58" s="435">
        <f>SUMIFS(Import!$H:$H,Import!$A:$A,S$1,Import!$B:$B,$A57,Import!$D:$D,"PP Lead")</f>
        <v>0</v>
      </c>
      <c r="T58" s="435">
        <f>SUMIFS(Import!$H:$H,Import!$A:$A,T$1,Import!$B:$B,$A57,Import!$D:$D,"PP Lead")</f>
        <v>0</v>
      </c>
      <c r="U58" s="435">
        <f>SUMIFS(Import!$H:$H,Import!$A:$A,U$1,Import!$B:$B,$A57,Import!$D:$D,"PP Lead")</f>
        <v>0</v>
      </c>
      <c r="V58" s="435">
        <f>SUMIFS(Import!$H:$H,Import!$A:$A,V$1,Import!$B:$B,$A57,Import!$D:$D,"PP Lead")</f>
        <v>0</v>
      </c>
      <c r="W58" s="435">
        <f>SUMIFS(Import!$H:$H,Import!$A:$A,W$1,Import!$B:$B,$A57,Import!$D:$D,"PP Lead")</f>
        <v>0</v>
      </c>
      <c r="X58" s="435">
        <f>SUMIFS(Import!$H:$H,Import!$A:$A,X$1,Import!$B:$B,$A57,Import!$D:$D,"PP Lead")</f>
        <v>0</v>
      </c>
      <c r="Y58" s="435">
        <f>SUMIFS(Import!$H:$H,Import!$A:$A,Y$1,Import!$B:$B,$A57,Import!$D:$D,"PP Lead")</f>
        <v>0</v>
      </c>
      <c r="Z58" s="435">
        <f>SUMIFS(Import!$H:$H,Import!$A:$A,Z$1,Import!$B:$B,$A57,Import!$D:$D,"PP Lead")</f>
        <v>0</v>
      </c>
      <c r="AA58" s="435">
        <f>SUMIFS(Import!$H:$H,Import!$A:$A,AA$1,Import!$B:$B,$A57,Import!$D:$D,"PP Lead")</f>
        <v>0</v>
      </c>
      <c r="AB58" s="435">
        <f>SUMIFS(Import!$H:$H,Import!$A:$A,AB$1,Import!$B:$B,$A57,Import!$D:$D,"PP Lead")</f>
        <v>0</v>
      </c>
      <c r="AC58" s="435">
        <f>SUMIFS(Import!$H:$H,Import!$A:$A,AC$1,Import!$B:$B,$A57,Import!$D:$D,"PP Lead")</f>
        <v>0</v>
      </c>
      <c r="AD58" s="435">
        <f>SUMIFS(Import!$H:$H,Import!$A:$A,AD$1,Import!$B:$B,$A57,Import!$D:$D,"PP Lead")</f>
        <v>0</v>
      </c>
      <c r="AE58" s="435">
        <f>SUMIFS(Import!$H:$H,Import!$A:$A,AE$1,Import!$B:$B,$A57,Import!$D:$D,"PP Lead")</f>
        <v>0</v>
      </c>
      <c r="AF58" s="435">
        <f>SUMIFS(Import!$H:$H,Import!$A:$A,AF$1,Import!$B:$B,$A57,Import!$D:$D,"PP Lead")</f>
        <v>0</v>
      </c>
      <c r="AG58" s="435">
        <f>SUMIFS(Import!$H:$H,Import!$A:$A,AG$1,Import!$B:$B,$A57,Import!$D:$D,"PP Lead")</f>
        <v>0</v>
      </c>
      <c r="AH58" s="435">
        <f>SUMIFS(Import!$H:$H,Import!$A:$A,AH$1,Import!$B:$B,$A57,Import!$D:$D,"PP Lead")</f>
        <v>0</v>
      </c>
      <c r="AI58" s="435">
        <f>SUMIFS(Import!$H:$H,Import!$A:$A,AI$1,Import!$B:$B,$A57,Import!$D:$D,"PP Lead")</f>
        <v>0</v>
      </c>
      <c r="AJ58" s="435">
        <f>SUMIFS(Import!$H:$H,Import!$A:$A,AJ$1,Import!$B:$B,$A57,Import!$D:$D,"PP Lead")</f>
        <v>0</v>
      </c>
      <c r="AK58" s="435">
        <f>SUMIFS(Import!$H:$H,Import!$A:$A,AK$1,Import!$B:$B,$A57,Import!$D:$D,"PP Lead")</f>
        <v>0</v>
      </c>
      <c r="AL58" s="435">
        <f>SUMIFS(Import!$H:$H,Import!$A:$A,AL$1,Import!$B:$B,$A57,Import!$D:$D,"PP Lead")</f>
        <v>0</v>
      </c>
      <c r="AM58" s="435">
        <f>SUMIFS(Import!$H:$H,Import!$A:$A,AM$1,Import!$B:$B,$A57,Import!$D:$D,"PP Lead")</f>
        <v>0</v>
      </c>
      <c r="AN58" s="435">
        <f>SUMIFS(Import!$H:$H,Import!$A:$A,AN$1,Import!$B:$B,$A57,Import!$D:$D,"PP Lead")</f>
        <v>0</v>
      </c>
      <c r="AO58" s="435">
        <f>SUMIFS(Import!$H:$H,Import!$A:$A,AO$1,Import!$B:$B,$A57,Import!$D:$D,"PP Lead")</f>
        <v>0</v>
      </c>
      <c r="AP58" s="435">
        <f>SUMIFS(Import!$H:$H,Import!$A:$A,AP$1,Import!$B:$B,$A57,Import!$D:$D,"PP Lead")</f>
        <v>0</v>
      </c>
      <c r="AQ58" s="435">
        <f>SUMIFS(Import!$H:$H,Import!$A:$A,AQ$1,Import!$B:$B,$A57,Import!$D:$D,"PP Lead")</f>
        <v>0</v>
      </c>
      <c r="AR58" s="435">
        <f>SUMIFS(Import!$H:$H,Import!$A:$A,AR$1,Import!$B:$B,$A57,Import!$D:$D,"PP Lead")</f>
        <v>0</v>
      </c>
      <c r="AS58" s="435">
        <f>SUMIFS(Import!$H:$H,Import!$A:$A,AS$1,Import!$B:$B,$A57,Import!$D:$D,"PP Lead")</f>
        <v>0</v>
      </c>
      <c r="AT58" s="435">
        <f>SUMIFS(Import!$H:$H,Import!$A:$A,AT$1,Import!$B:$B,$A57,Import!$D:$D,"PP Lead")</f>
        <v>0</v>
      </c>
      <c r="AU58" s="435">
        <f>SUMIFS(Import!$H:$H,Import!$A:$A,AU$1,Import!$B:$B,$A57,Import!$D:$D,"PP Lead")</f>
        <v>0</v>
      </c>
      <c r="AV58" s="435">
        <f>SUMIFS(Import!$H:$H,Import!$A:$A,AV$1,Import!$B:$B,$A57,Import!$D:$D,"PP Lead")</f>
        <v>0</v>
      </c>
      <c r="AW58" s="435">
        <f>SUMIFS(Import!$H:$H,Import!$A:$A,AW$1,Import!$B:$B,$A57,Import!$D:$D,"PP Lead")</f>
        <v>0</v>
      </c>
      <c r="AX58" s="435">
        <f>SUMIFS(Import!$H:$H,Import!$A:$A,AX$1,Import!$B:$B,$A57,Import!$D:$D,"PP Lead")</f>
        <v>0</v>
      </c>
      <c r="AY58" s="435">
        <f>SUMIFS(Import!$H:$H,Import!$A:$A,AY$1,Import!$B:$B,$A57,Import!$D:$D,"PP Lead")</f>
        <v>0</v>
      </c>
      <c r="AZ58" s="435">
        <f>SUMIFS(Import!$H:$H,Import!$A:$A,AZ$1,Import!$B:$B,$A57,Import!$D:$D,"PP Lead")</f>
        <v>0</v>
      </c>
      <c r="BA58" s="435">
        <f>SUMIFS(Import!$H:$H,Import!$A:$A,BA$1,Import!$B:$B,$A57,Import!$D:$D,"PP Lead")</f>
        <v>0</v>
      </c>
      <c r="BB58" s="435">
        <f>SUMIFS(Import!$H:$H,Import!$A:$A,BB$1,Import!$B:$B,$A57,Import!$D:$D,"PP Lead")</f>
        <v>0</v>
      </c>
      <c r="BC58" s="435">
        <f>SUMIFS(Import!$H:$H,Import!$A:$A,BC$1,Import!$B:$B,$A57,Import!$D:$D,"PP Lead")</f>
        <v>0</v>
      </c>
      <c r="BD58" s="436">
        <f>SUMIFS(Import!$H:$H,Import!$A:$A,BD$1,Import!$B:$B,$A57,Import!$D:$D,"PP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SUMIFS(Import!$H:$H,Import!$A:$A,D$1,Import!$B:$B,$A62,Import!$D:$D,"PP Lead")</f>
        <v>0</v>
      </c>
      <c r="E63" s="435">
        <f>SUMIFS(Import!$H:$H,Import!$A:$A,E$1,Import!$B:$B,$A62,Import!$D:$D,"PP Lead")</f>
        <v>0</v>
      </c>
      <c r="F63" s="435">
        <f>SUMIFS(Import!$H:$H,Import!$A:$A,F$1,Import!$B:$B,$A62,Import!$D:$D,"PP Lead")</f>
        <v>0</v>
      </c>
      <c r="G63" s="435">
        <f>SUMIFS(Import!$H:$H,Import!$A:$A,G$1,Import!$B:$B,$A62,Import!$D:$D,"PP Lead")</f>
        <v>0</v>
      </c>
      <c r="H63" s="435">
        <f>SUMIFS(Import!$H:$H,Import!$A:$A,H$1,Import!$B:$B,$A62,Import!$D:$D,"PP Lead")</f>
        <v>0</v>
      </c>
      <c r="I63" s="435">
        <f>SUMIFS(Import!$H:$H,Import!$A:$A,I$1,Import!$B:$B,$A62,Import!$D:$D,"PP Lead")</f>
        <v>0</v>
      </c>
      <c r="J63" s="435">
        <f>SUMIFS(Import!$H:$H,Import!$A:$A,J$1,Import!$B:$B,$A62,Import!$D:$D,"PP Lead")</f>
        <v>0</v>
      </c>
      <c r="K63" s="435">
        <f>SUMIFS(Import!$H:$H,Import!$A:$A,K$1,Import!$B:$B,$A62,Import!$D:$D,"PP Lead")</f>
        <v>0</v>
      </c>
      <c r="L63" s="435">
        <f>SUMIFS(Import!$H:$H,Import!$A:$A,L$1,Import!$B:$B,$A62,Import!$D:$D,"PP Lead")</f>
        <v>0</v>
      </c>
      <c r="M63" s="435">
        <f>SUMIFS(Import!$H:$H,Import!$A:$A,M$1,Import!$B:$B,$A62,Import!$D:$D,"PP Lead")</f>
        <v>0</v>
      </c>
      <c r="N63" s="435">
        <f>SUMIFS(Import!$H:$H,Import!$A:$A,N$1,Import!$B:$B,$A62,Import!$D:$D,"PP Lead")</f>
        <v>0</v>
      </c>
      <c r="O63" s="435">
        <f>SUMIFS(Import!$H:$H,Import!$A:$A,O$1,Import!$B:$B,$A62,Import!$D:$D,"PP Lead")</f>
        <v>0</v>
      </c>
      <c r="P63" s="435">
        <f>SUMIFS(Import!$H:$H,Import!$A:$A,P$1,Import!$B:$B,$A62,Import!$D:$D,"PP Lead")</f>
        <v>0</v>
      </c>
      <c r="Q63" s="435">
        <f>SUMIFS(Import!$H:$H,Import!$A:$A,Q$1,Import!$B:$B,$A62,Import!$D:$D,"PP Lead")</f>
        <v>0</v>
      </c>
      <c r="R63" s="435">
        <f>SUMIFS(Import!$H:$H,Import!$A:$A,R$1,Import!$B:$B,$A62,Import!$D:$D,"PP Lead")</f>
        <v>0</v>
      </c>
      <c r="S63" s="435">
        <f>SUMIFS(Import!$H:$H,Import!$A:$A,S$1,Import!$B:$B,$A62,Import!$D:$D,"PP Lead")</f>
        <v>0</v>
      </c>
      <c r="T63" s="435">
        <f>SUMIFS(Import!$H:$H,Import!$A:$A,T$1,Import!$B:$B,$A62,Import!$D:$D,"PP Lead")</f>
        <v>0</v>
      </c>
      <c r="U63" s="435">
        <f>SUMIFS(Import!$H:$H,Import!$A:$A,U$1,Import!$B:$B,$A62,Import!$D:$D,"PP Lead")</f>
        <v>0</v>
      </c>
      <c r="V63" s="435">
        <f>SUMIFS(Import!$H:$H,Import!$A:$A,V$1,Import!$B:$B,$A62,Import!$D:$D,"PP Lead")</f>
        <v>0</v>
      </c>
      <c r="W63" s="435">
        <f>SUMIFS(Import!$H:$H,Import!$A:$A,W$1,Import!$B:$B,$A62,Import!$D:$D,"PP Lead")</f>
        <v>0</v>
      </c>
      <c r="X63" s="435">
        <f>SUMIFS(Import!$H:$H,Import!$A:$A,X$1,Import!$B:$B,$A62,Import!$D:$D,"PP Lead")</f>
        <v>0</v>
      </c>
      <c r="Y63" s="435">
        <f>SUMIFS(Import!$H:$H,Import!$A:$A,Y$1,Import!$B:$B,$A62,Import!$D:$D,"PP Lead")</f>
        <v>0</v>
      </c>
      <c r="Z63" s="435">
        <f>SUMIFS(Import!$H:$H,Import!$A:$A,Z$1,Import!$B:$B,$A62,Import!$D:$D,"PP Lead")</f>
        <v>0</v>
      </c>
      <c r="AA63" s="435">
        <f>SUMIFS(Import!$H:$H,Import!$A:$A,AA$1,Import!$B:$B,$A62,Import!$D:$D,"PP Lead")</f>
        <v>0</v>
      </c>
      <c r="AB63" s="435">
        <f>SUMIFS(Import!$H:$H,Import!$A:$A,AB$1,Import!$B:$B,$A62,Import!$D:$D,"PP Lead")</f>
        <v>0</v>
      </c>
      <c r="AC63" s="435">
        <f>SUMIFS(Import!$H:$H,Import!$A:$A,AC$1,Import!$B:$B,$A62,Import!$D:$D,"PP Lead")</f>
        <v>0</v>
      </c>
      <c r="AD63" s="435">
        <f>SUMIFS(Import!$H:$H,Import!$A:$A,AD$1,Import!$B:$B,$A62,Import!$D:$D,"PP Lead")</f>
        <v>0</v>
      </c>
      <c r="AE63" s="435">
        <f>SUMIFS(Import!$H:$H,Import!$A:$A,AE$1,Import!$B:$B,$A62,Import!$D:$D,"PP Lead")</f>
        <v>0</v>
      </c>
      <c r="AF63" s="435">
        <f>SUMIFS(Import!$H:$H,Import!$A:$A,AF$1,Import!$B:$B,$A62,Import!$D:$D,"PP Lead")</f>
        <v>0</v>
      </c>
      <c r="AG63" s="435">
        <f>SUMIFS(Import!$H:$H,Import!$A:$A,AG$1,Import!$B:$B,$A62,Import!$D:$D,"PP Lead")</f>
        <v>0</v>
      </c>
      <c r="AH63" s="435">
        <f>SUMIFS(Import!$H:$H,Import!$A:$A,AH$1,Import!$B:$B,$A62,Import!$D:$D,"PP Lead")</f>
        <v>0</v>
      </c>
      <c r="AI63" s="435">
        <f>SUMIFS(Import!$H:$H,Import!$A:$A,AI$1,Import!$B:$B,$A62,Import!$D:$D,"PP Lead")</f>
        <v>0</v>
      </c>
      <c r="AJ63" s="435">
        <f>SUMIFS(Import!$H:$H,Import!$A:$A,AJ$1,Import!$B:$B,$A62,Import!$D:$D,"PP Lead")</f>
        <v>0</v>
      </c>
      <c r="AK63" s="435">
        <f>SUMIFS(Import!$H:$H,Import!$A:$A,AK$1,Import!$B:$B,$A62,Import!$D:$D,"PP Lead")</f>
        <v>0</v>
      </c>
      <c r="AL63" s="435">
        <f>SUMIFS(Import!$H:$H,Import!$A:$A,AL$1,Import!$B:$B,$A62,Import!$D:$D,"PP Lead")</f>
        <v>0</v>
      </c>
      <c r="AM63" s="435">
        <f>SUMIFS(Import!$H:$H,Import!$A:$A,AM$1,Import!$B:$B,$A62,Import!$D:$D,"PP Lead")</f>
        <v>0</v>
      </c>
      <c r="AN63" s="435">
        <f>SUMIFS(Import!$H:$H,Import!$A:$A,AN$1,Import!$B:$B,$A62,Import!$D:$D,"PP Lead")</f>
        <v>0</v>
      </c>
      <c r="AO63" s="435">
        <f>SUMIFS(Import!$H:$H,Import!$A:$A,AO$1,Import!$B:$B,$A62,Import!$D:$D,"PP Lead")</f>
        <v>0</v>
      </c>
      <c r="AP63" s="435">
        <f>SUMIFS(Import!$H:$H,Import!$A:$A,AP$1,Import!$B:$B,$A62,Import!$D:$D,"PP Lead")</f>
        <v>0</v>
      </c>
      <c r="AQ63" s="435">
        <f>SUMIFS(Import!$H:$H,Import!$A:$A,AQ$1,Import!$B:$B,$A62,Import!$D:$D,"PP Lead")</f>
        <v>0</v>
      </c>
      <c r="AR63" s="435">
        <f>SUMIFS(Import!$H:$H,Import!$A:$A,AR$1,Import!$B:$B,$A62,Import!$D:$D,"PP Lead")</f>
        <v>0</v>
      </c>
      <c r="AS63" s="435">
        <f>SUMIFS(Import!$H:$H,Import!$A:$A,AS$1,Import!$B:$B,$A62,Import!$D:$D,"PP Lead")</f>
        <v>0</v>
      </c>
      <c r="AT63" s="435">
        <f>SUMIFS(Import!$H:$H,Import!$A:$A,AT$1,Import!$B:$B,$A62,Import!$D:$D,"PP Lead")</f>
        <v>0</v>
      </c>
      <c r="AU63" s="435">
        <f>SUMIFS(Import!$H:$H,Import!$A:$A,AU$1,Import!$B:$B,$A62,Import!$D:$D,"PP Lead")</f>
        <v>0</v>
      </c>
      <c r="AV63" s="435">
        <f>SUMIFS(Import!$H:$H,Import!$A:$A,AV$1,Import!$B:$B,$A62,Import!$D:$D,"PP Lead")</f>
        <v>0</v>
      </c>
      <c r="AW63" s="435">
        <f>SUMIFS(Import!$H:$H,Import!$A:$A,AW$1,Import!$B:$B,$A62,Import!$D:$D,"PP Lead")</f>
        <v>0</v>
      </c>
      <c r="AX63" s="435">
        <f>SUMIFS(Import!$H:$H,Import!$A:$A,AX$1,Import!$B:$B,$A62,Import!$D:$D,"PP Lead")</f>
        <v>0</v>
      </c>
      <c r="AY63" s="435">
        <f>SUMIFS(Import!$H:$H,Import!$A:$A,AY$1,Import!$B:$B,$A62,Import!$D:$D,"PP Lead")</f>
        <v>0</v>
      </c>
      <c r="AZ63" s="435">
        <f>SUMIFS(Import!$H:$H,Import!$A:$A,AZ$1,Import!$B:$B,$A62,Import!$D:$D,"PP Lead")</f>
        <v>0</v>
      </c>
      <c r="BA63" s="435">
        <f>SUMIFS(Import!$H:$H,Import!$A:$A,BA$1,Import!$B:$B,$A62,Import!$D:$D,"PP Lead")</f>
        <v>0</v>
      </c>
      <c r="BB63" s="435">
        <f>SUMIFS(Import!$H:$H,Import!$A:$A,BB$1,Import!$B:$B,$A62,Import!$D:$D,"PP Lead")</f>
        <v>0</v>
      </c>
      <c r="BC63" s="435">
        <f>SUMIFS(Import!$H:$H,Import!$A:$A,BC$1,Import!$B:$B,$A62,Import!$D:$D,"PP Lead")</f>
        <v>0</v>
      </c>
      <c r="BD63" s="436">
        <f>SUMIFS(Import!$H:$H,Import!$A:$A,BD$1,Import!$B:$B,$A62,Import!$D:$D,"PP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11.75</v>
      </c>
      <c r="D67" s="432">
        <f>SUMIFS(Import!$G:$G,Import!$A:$A,D$1,Import!$B:$B,$A67,Import!$C:$C,$A$1)</f>
        <v>3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2.75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3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3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15</v>
      </c>
      <c r="D68" s="434">
        <f>SUMIFS(Import!$H:$H,Import!$A:$A,D$1,Import!$B:$B,$A67,Import!$D:$D,"PP Lead")</f>
        <v>0</v>
      </c>
      <c r="E68" s="435">
        <f>SUMIFS(Import!$H:$H,Import!$A:$A,E$1,Import!$B:$B,$A67,Import!$D:$D,"PP Lead")</f>
        <v>0</v>
      </c>
      <c r="F68" s="435">
        <f>SUMIFS(Import!$H:$H,Import!$A:$A,F$1,Import!$B:$B,$A67,Import!$D:$D,"PP Lead")</f>
        <v>0</v>
      </c>
      <c r="G68" s="435">
        <f>SUMIFS(Import!$H:$H,Import!$A:$A,G$1,Import!$B:$B,$A67,Import!$D:$D,"PP Lead")</f>
        <v>0</v>
      </c>
      <c r="H68" s="435">
        <f>SUMIFS(Import!$H:$H,Import!$A:$A,H$1,Import!$B:$B,$A67,Import!$D:$D,"PP Lead")</f>
        <v>0</v>
      </c>
      <c r="I68" s="435">
        <f>SUMIFS(Import!$H:$H,Import!$A:$A,I$1,Import!$B:$B,$A67,Import!$D:$D,"PP Lead")</f>
        <v>0</v>
      </c>
      <c r="J68" s="435">
        <f>SUMIFS(Import!$H:$H,Import!$A:$A,J$1,Import!$B:$B,$A67,Import!$D:$D,"PP Lead")</f>
        <v>0</v>
      </c>
      <c r="K68" s="435">
        <f>SUMIFS(Import!$H:$H,Import!$A:$A,K$1,Import!$B:$B,$A67,Import!$D:$D,"PP Lead")</f>
        <v>0</v>
      </c>
      <c r="L68" s="435">
        <f>SUMIFS(Import!$H:$H,Import!$A:$A,L$1,Import!$B:$B,$A67,Import!$D:$D,"PP Lead")</f>
        <v>0</v>
      </c>
      <c r="M68" s="435">
        <f>SUMIFS(Import!$H:$H,Import!$A:$A,M$1,Import!$B:$B,$A67,Import!$D:$D,"PP Lead")</f>
        <v>0</v>
      </c>
      <c r="N68" s="435">
        <f>SUMIFS(Import!$H:$H,Import!$A:$A,N$1,Import!$B:$B,$A67,Import!$D:$D,"PP Lead")</f>
        <v>0</v>
      </c>
      <c r="O68" s="435">
        <f>SUMIFS(Import!$H:$H,Import!$A:$A,O$1,Import!$B:$B,$A67,Import!$D:$D,"PP Lead")</f>
        <v>0</v>
      </c>
      <c r="P68" s="435">
        <f>SUMIFS(Import!$H:$H,Import!$A:$A,P$1,Import!$B:$B,$A67,Import!$D:$D,"PP Lead")</f>
        <v>0</v>
      </c>
      <c r="Q68" s="435">
        <f>SUMIFS(Import!$H:$H,Import!$A:$A,Q$1,Import!$B:$B,$A67,Import!$D:$D,"PP Lead")</f>
        <v>0</v>
      </c>
      <c r="R68" s="435">
        <f>SUMIFS(Import!$H:$H,Import!$A:$A,R$1,Import!$B:$B,$A67,Import!$D:$D,"PP Lead")</f>
        <v>15</v>
      </c>
      <c r="S68" s="435">
        <f>SUMIFS(Import!$H:$H,Import!$A:$A,S$1,Import!$B:$B,$A67,Import!$D:$D,"PP Lead")</f>
        <v>0</v>
      </c>
      <c r="T68" s="435">
        <f>SUMIFS(Import!$H:$H,Import!$A:$A,T$1,Import!$B:$B,$A67,Import!$D:$D,"PP Lead")</f>
        <v>0</v>
      </c>
      <c r="U68" s="435">
        <f>SUMIFS(Import!$H:$H,Import!$A:$A,U$1,Import!$B:$B,$A67,Import!$D:$D,"PP Lead")</f>
        <v>0</v>
      </c>
      <c r="V68" s="435">
        <f>SUMIFS(Import!$H:$H,Import!$A:$A,V$1,Import!$B:$B,$A67,Import!$D:$D,"PP Lead")</f>
        <v>0</v>
      </c>
      <c r="W68" s="435">
        <f>SUMIFS(Import!$H:$H,Import!$A:$A,W$1,Import!$B:$B,$A67,Import!$D:$D,"PP Lead")</f>
        <v>0</v>
      </c>
      <c r="X68" s="435">
        <f>SUMIFS(Import!$H:$H,Import!$A:$A,X$1,Import!$B:$B,$A67,Import!$D:$D,"PP Lead")</f>
        <v>0</v>
      </c>
      <c r="Y68" s="435">
        <f>SUMIFS(Import!$H:$H,Import!$A:$A,Y$1,Import!$B:$B,$A67,Import!$D:$D,"PP Lead")</f>
        <v>0</v>
      </c>
      <c r="Z68" s="435">
        <f>SUMIFS(Import!$H:$H,Import!$A:$A,Z$1,Import!$B:$B,$A67,Import!$D:$D,"PP Lead")</f>
        <v>0</v>
      </c>
      <c r="AA68" s="435">
        <f>SUMIFS(Import!$H:$H,Import!$A:$A,AA$1,Import!$B:$B,$A67,Import!$D:$D,"PP Lead")</f>
        <v>0</v>
      </c>
      <c r="AB68" s="435">
        <f>SUMIFS(Import!$H:$H,Import!$A:$A,AB$1,Import!$B:$B,$A67,Import!$D:$D,"PP Lead")</f>
        <v>0</v>
      </c>
      <c r="AC68" s="435">
        <f>SUMIFS(Import!$H:$H,Import!$A:$A,AC$1,Import!$B:$B,$A67,Import!$D:$D,"PP Lead")</f>
        <v>0</v>
      </c>
      <c r="AD68" s="435">
        <f>SUMIFS(Import!$H:$H,Import!$A:$A,AD$1,Import!$B:$B,$A67,Import!$D:$D,"PP Lead")</f>
        <v>0</v>
      </c>
      <c r="AE68" s="435">
        <f>SUMIFS(Import!$H:$H,Import!$A:$A,AE$1,Import!$B:$B,$A67,Import!$D:$D,"PP Lead")</f>
        <v>0</v>
      </c>
      <c r="AF68" s="435">
        <f>SUMIFS(Import!$H:$H,Import!$A:$A,AF$1,Import!$B:$B,$A67,Import!$D:$D,"PP Lead")</f>
        <v>0</v>
      </c>
      <c r="AG68" s="435">
        <f>SUMIFS(Import!$H:$H,Import!$A:$A,AG$1,Import!$B:$B,$A67,Import!$D:$D,"PP Lead")</f>
        <v>0</v>
      </c>
      <c r="AH68" s="435">
        <f>SUMIFS(Import!$H:$H,Import!$A:$A,AH$1,Import!$B:$B,$A67,Import!$D:$D,"PP Lead")</f>
        <v>0</v>
      </c>
      <c r="AI68" s="435">
        <f>SUMIFS(Import!$H:$H,Import!$A:$A,AI$1,Import!$B:$B,$A67,Import!$D:$D,"PP Lead")</f>
        <v>0</v>
      </c>
      <c r="AJ68" s="435">
        <f>SUMIFS(Import!$H:$H,Import!$A:$A,AJ$1,Import!$B:$B,$A67,Import!$D:$D,"PP Lead")</f>
        <v>0</v>
      </c>
      <c r="AK68" s="435">
        <f>SUMIFS(Import!$H:$H,Import!$A:$A,AK$1,Import!$B:$B,$A67,Import!$D:$D,"PP Lead")</f>
        <v>0</v>
      </c>
      <c r="AL68" s="435">
        <f>SUMIFS(Import!$H:$H,Import!$A:$A,AL$1,Import!$B:$B,$A67,Import!$D:$D,"PP Lead")</f>
        <v>0</v>
      </c>
      <c r="AM68" s="435">
        <f>SUMIFS(Import!$H:$H,Import!$A:$A,AM$1,Import!$B:$B,$A67,Import!$D:$D,"PP Lead")</f>
        <v>0</v>
      </c>
      <c r="AN68" s="435">
        <f>SUMIFS(Import!$H:$H,Import!$A:$A,AN$1,Import!$B:$B,$A67,Import!$D:$D,"PP Lead")</f>
        <v>0</v>
      </c>
      <c r="AO68" s="435">
        <f>SUMIFS(Import!$H:$H,Import!$A:$A,AO$1,Import!$B:$B,$A67,Import!$D:$D,"PP Lead")</f>
        <v>0</v>
      </c>
      <c r="AP68" s="435">
        <f>SUMIFS(Import!$H:$H,Import!$A:$A,AP$1,Import!$B:$B,$A67,Import!$D:$D,"PP Lead")</f>
        <v>0</v>
      </c>
      <c r="AQ68" s="435">
        <f>SUMIFS(Import!$H:$H,Import!$A:$A,AQ$1,Import!$B:$B,$A67,Import!$D:$D,"PP Lead")</f>
        <v>0</v>
      </c>
      <c r="AR68" s="435">
        <f>SUMIFS(Import!$H:$H,Import!$A:$A,AR$1,Import!$B:$B,$A67,Import!$D:$D,"PP Lead")</f>
        <v>0</v>
      </c>
      <c r="AS68" s="435">
        <f>SUMIFS(Import!$H:$H,Import!$A:$A,AS$1,Import!$B:$B,$A67,Import!$D:$D,"PP Lead")</f>
        <v>0</v>
      </c>
      <c r="AT68" s="435">
        <f>SUMIFS(Import!$H:$H,Import!$A:$A,AT$1,Import!$B:$B,$A67,Import!$D:$D,"PP Lead")</f>
        <v>0</v>
      </c>
      <c r="AU68" s="435">
        <f>SUMIFS(Import!$H:$H,Import!$A:$A,AU$1,Import!$B:$B,$A67,Import!$D:$D,"PP Lead")</f>
        <v>0</v>
      </c>
      <c r="AV68" s="435">
        <f>SUMIFS(Import!$H:$H,Import!$A:$A,AV$1,Import!$B:$B,$A67,Import!$D:$D,"PP Lead")</f>
        <v>0</v>
      </c>
      <c r="AW68" s="435">
        <f>SUMIFS(Import!$H:$H,Import!$A:$A,AW$1,Import!$B:$B,$A67,Import!$D:$D,"PP Lead")</f>
        <v>0</v>
      </c>
      <c r="AX68" s="435">
        <f>SUMIFS(Import!$H:$H,Import!$A:$A,AX$1,Import!$B:$B,$A67,Import!$D:$D,"PP Lead")</f>
        <v>0</v>
      </c>
      <c r="AY68" s="435">
        <f>SUMIFS(Import!$H:$H,Import!$A:$A,AY$1,Import!$B:$B,$A67,Import!$D:$D,"PP Lead")</f>
        <v>0</v>
      </c>
      <c r="AZ68" s="435">
        <f>SUMIFS(Import!$H:$H,Import!$A:$A,AZ$1,Import!$B:$B,$A67,Import!$D:$D,"PP Lead")</f>
        <v>0</v>
      </c>
      <c r="BA68" s="435">
        <f>SUMIFS(Import!$H:$H,Import!$A:$A,BA$1,Import!$B:$B,$A67,Import!$D:$D,"PP Lead")</f>
        <v>0</v>
      </c>
      <c r="BB68" s="435">
        <f>SUMIFS(Import!$H:$H,Import!$A:$A,BB$1,Import!$B:$B,$A67,Import!$D:$D,"PP Lead")</f>
        <v>0</v>
      </c>
      <c r="BC68" s="435">
        <f>SUMIFS(Import!$H:$H,Import!$A:$A,BC$1,Import!$B:$B,$A67,Import!$D:$D,"PP Lead")</f>
        <v>0</v>
      </c>
      <c r="BD68" s="436">
        <f>SUMIFS(Import!$H:$H,Import!$A:$A,BD$1,Import!$B:$B,$A67,Import!$D:$D,"PP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 t="str">
        <f>IFERROR("Total Cost: $"&amp;ROUND((C71-0.46*C70)*1.26+(0.46*C70),2)&amp;" - "&amp;"Hourly: $"&amp;ROUND(((C71-0.46*C70)*1.26+(0.46*C70))/C67,2),0)</f>
        <v>Total Cost: $166.95 - Hourly: $14.21</v>
      </c>
      <c r="B71" s="23" t="s">
        <v>93</v>
      </c>
      <c r="C71" s="23">
        <f>SUM(D71:BD71)</f>
        <v>132.5</v>
      </c>
      <c r="D71" s="24">
        <f>((D67*D$82)+D68+(D69*D67)+ROUNDUP(D70*0.46,0))</f>
        <v>30</v>
      </c>
      <c r="E71" s="23">
        <f>((E67*E$82)+E68+(E69*E67)+ROUNDUP(E70*0.46,0))</f>
        <v>0</v>
      </c>
      <c r="F71" s="23">
        <f>((F67*F$82)+F68+(F69*F67)+ROUNDUP(F70*0.46,0))</f>
        <v>27.5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30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45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SUMIFS(Import!$H:$H,Import!$A:$A,D$1,Import!$B:$B,$A72,Import!$D:$D,"PP Lead")</f>
        <v>0</v>
      </c>
      <c r="E73" s="435">
        <f>SUMIFS(Import!$H:$H,Import!$A:$A,E$1,Import!$B:$B,$A72,Import!$D:$D,"PP Lead")</f>
        <v>0</v>
      </c>
      <c r="F73" s="435">
        <f>SUMIFS(Import!$H:$H,Import!$A:$A,F$1,Import!$B:$B,$A72,Import!$D:$D,"PP Lead")</f>
        <v>0</v>
      </c>
      <c r="G73" s="435">
        <f>SUMIFS(Import!$H:$H,Import!$A:$A,G$1,Import!$B:$B,$A72,Import!$D:$D,"PP Lead")</f>
        <v>0</v>
      </c>
      <c r="H73" s="435">
        <f>SUMIFS(Import!$H:$H,Import!$A:$A,H$1,Import!$B:$B,$A72,Import!$D:$D,"PP Lead")</f>
        <v>0</v>
      </c>
      <c r="I73" s="435">
        <f>SUMIFS(Import!$H:$H,Import!$A:$A,I$1,Import!$B:$B,$A72,Import!$D:$D,"PP Lead")</f>
        <v>0</v>
      </c>
      <c r="J73" s="435">
        <f>SUMIFS(Import!$H:$H,Import!$A:$A,J$1,Import!$B:$B,$A72,Import!$D:$D,"PP Lead")</f>
        <v>0</v>
      </c>
      <c r="K73" s="435">
        <f>SUMIFS(Import!$H:$H,Import!$A:$A,K$1,Import!$B:$B,$A72,Import!$D:$D,"PP Lead")</f>
        <v>0</v>
      </c>
      <c r="L73" s="435">
        <f>SUMIFS(Import!$H:$H,Import!$A:$A,L$1,Import!$B:$B,$A72,Import!$D:$D,"PP Lead")</f>
        <v>0</v>
      </c>
      <c r="M73" s="435">
        <f>SUMIFS(Import!$H:$H,Import!$A:$A,M$1,Import!$B:$B,$A72,Import!$D:$D,"PP Lead")</f>
        <v>0</v>
      </c>
      <c r="N73" s="435">
        <f>SUMIFS(Import!$H:$H,Import!$A:$A,N$1,Import!$B:$B,$A72,Import!$D:$D,"PP Lead")</f>
        <v>0</v>
      </c>
      <c r="O73" s="435">
        <f>SUMIFS(Import!$H:$H,Import!$A:$A,O$1,Import!$B:$B,$A72,Import!$D:$D,"PP Lead")</f>
        <v>0</v>
      </c>
      <c r="P73" s="435">
        <f>SUMIFS(Import!$H:$H,Import!$A:$A,P$1,Import!$B:$B,$A72,Import!$D:$D,"PP Lead")</f>
        <v>0</v>
      </c>
      <c r="Q73" s="435">
        <f>SUMIFS(Import!$H:$H,Import!$A:$A,Q$1,Import!$B:$B,$A72,Import!$D:$D,"PP Lead")</f>
        <v>0</v>
      </c>
      <c r="R73" s="435">
        <f>SUMIFS(Import!$H:$H,Import!$A:$A,R$1,Import!$B:$B,$A72,Import!$D:$D,"PP Lead")</f>
        <v>0</v>
      </c>
      <c r="S73" s="435">
        <f>SUMIFS(Import!$H:$H,Import!$A:$A,S$1,Import!$B:$B,$A72,Import!$D:$D,"PP Lead")</f>
        <v>0</v>
      </c>
      <c r="T73" s="435">
        <f>SUMIFS(Import!$H:$H,Import!$A:$A,T$1,Import!$B:$B,$A72,Import!$D:$D,"PP Lead")</f>
        <v>0</v>
      </c>
      <c r="U73" s="435">
        <f>SUMIFS(Import!$H:$H,Import!$A:$A,U$1,Import!$B:$B,$A72,Import!$D:$D,"PP Lead")</f>
        <v>0</v>
      </c>
      <c r="V73" s="435">
        <f>SUMIFS(Import!$H:$H,Import!$A:$A,V$1,Import!$B:$B,$A72,Import!$D:$D,"PP Lead")</f>
        <v>0</v>
      </c>
      <c r="W73" s="435">
        <f>SUMIFS(Import!$H:$H,Import!$A:$A,W$1,Import!$B:$B,$A72,Import!$D:$D,"PP Lead")</f>
        <v>0</v>
      </c>
      <c r="X73" s="435">
        <f>SUMIFS(Import!$H:$H,Import!$A:$A,X$1,Import!$B:$B,$A72,Import!$D:$D,"PP Lead")</f>
        <v>0</v>
      </c>
      <c r="Y73" s="435">
        <f>SUMIFS(Import!$H:$H,Import!$A:$A,Y$1,Import!$B:$B,$A72,Import!$D:$D,"PP Lead")</f>
        <v>0</v>
      </c>
      <c r="Z73" s="435">
        <f>SUMIFS(Import!$H:$H,Import!$A:$A,Z$1,Import!$B:$B,$A72,Import!$D:$D,"PP Lead")</f>
        <v>0</v>
      </c>
      <c r="AA73" s="435">
        <f>SUMIFS(Import!$H:$H,Import!$A:$A,AA$1,Import!$B:$B,$A72,Import!$D:$D,"PP Lead")</f>
        <v>0</v>
      </c>
      <c r="AB73" s="435">
        <f>SUMIFS(Import!$H:$H,Import!$A:$A,AB$1,Import!$B:$B,$A72,Import!$D:$D,"PP Lead")</f>
        <v>0</v>
      </c>
      <c r="AC73" s="435">
        <f>SUMIFS(Import!$H:$H,Import!$A:$A,AC$1,Import!$B:$B,$A72,Import!$D:$D,"PP Lead")</f>
        <v>0</v>
      </c>
      <c r="AD73" s="435">
        <f>SUMIFS(Import!$H:$H,Import!$A:$A,AD$1,Import!$B:$B,$A72,Import!$D:$D,"PP Lead")</f>
        <v>0</v>
      </c>
      <c r="AE73" s="435">
        <f>SUMIFS(Import!$H:$H,Import!$A:$A,AE$1,Import!$B:$B,$A72,Import!$D:$D,"PP Lead")</f>
        <v>0</v>
      </c>
      <c r="AF73" s="435">
        <f>SUMIFS(Import!$H:$H,Import!$A:$A,AF$1,Import!$B:$B,$A72,Import!$D:$D,"PP Lead")</f>
        <v>0</v>
      </c>
      <c r="AG73" s="435">
        <f>SUMIFS(Import!$H:$H,Import!$A:$A,AG$1,Import!$B:$B,$A72,Import!$D:$D,"PP Lead")</f>
        <v>0</v>
      </c>
      <c r="AH73" s="435">
        <f>SUMIFS(Import!$H:$H,Import!$A:$A,AH$1,Import!$B:$B,$A72,Import!$D:$D,"PP Lead")</f>
        <v>0</v>
      </c>
      <c r="AI73" s="435">
        <f>SUMIFS(Import!$H:$H,Import!$A:$A,AI$1,Import!$B:$B,$A72,Import!$D:$D,"PP Lead")</f>
        <v>0</v>
      </c>
      <c r="AJ73" s="435">
        <f>SUMIFS(Import!$H:$H,Import!$A:$A,AJ$1,Import!$B:$B,$A72,Import!$D:$D,"PP Lead")</f>
        <v>0</v>
      </c>
      <c r="AK73" s="435">
        <f>SUMIFS(Import!$H:$H,Import!$A:$A,AK$1,Import!$B:$B,$A72,Import!$D:$D,"PP Lead")</f>
        <v>0</v>
      </c>
      <c r="AL73" s="435">
        <f>SUMIFS(Import!$H:$H,Import!$A:$A,AL$1,Import!$B:$B,$A72,Import!$D:$D,"PP Lead")</f>
        <v>0</v>
      </c>
      <c r="AM73" s="435">
        <f>SUMIFS(Import!$H:$H,Import!$A:$A,AM$1,Import!$B:$B,$A72,Import!$D:$D,"PP Lead")</f>
        <v>0</v>
      </c>
      <c r="AN73" s="435">
        <f>SUMIFS(Import!$H:$H,Import!$A:$A,AN$1,Import!$B:$B,$A72,Import!$D:$D,"PP Lead")</f>
        <v>0</v>
      </c>
      <c r="AO73" s="435">
        <f>SUMIFS(Import!$H:$H,Import!$A:$A,AO$1,Import!$B:$B,$A72,Import!$D:$D,"PP Lead")</f>
        <v>0</v>
      </c>
      <c r="AP73" s="435">
        <f>SUMIFS(Import!$H:$H,Import!$A:$A,AP$1,Import!$B:$B,$A72,Import!$D:$D,"PP Lead")</f>
        <v>0</v>
      </c>
      <c r="AQ73" s="435">
        <f>SUMIFS(Import!$H:$H,Import!$A:$A,AQ$1,Import!$B:$B,$A72,Import!$D:$D,"PP Lead")</f>
        <v>0</v>
      </c>
      <c r="AR73" s="435">
        <f>SUMIFS(Import!$H:$H,Import!$A:$A,AR$1,Import!$B:$B,$A72,Import!$D:$D,"PP Lead")</f>
        <v>0</v>
      </c>
      <c r="AS73" s="435">
        <f>SUMIFS(Import!$H:$H,Import!$A:$A,AS$1,Import!$B:$B,$A72,Import!$D:$D,"PP Lead")</f>
        <v>0</v>
      </c>
      <c r="AT73" s="435">
        <f>SUMIFS(Import!$H:$H,Import!$A:$A,AT$1,Import!$B:$B,$A72,Import!$D:$D,"PP Lead")</f>
        <v>0</v>
      </c>
      <c r="AU73" s="435">
        <f>SUMIFS(Import!$H:$H,Import!$A:$A,AU$1,Import!$B:$B,$A72,Import!$D:$D,"PP Lead")</f>
        <v>0</v>
      </c>
      <c r="AV73" s="435">
        <f>SUMIFS(Import!$H:$H,Import!$A:$A,AV$1,Import!$B:$B,$A72,Import!$D:$D,"PP Lead")</f>
        <v>0</v>
      </c>
      <c r="AW73" s="435">
        <f>SUMIFS(Import!$H:$H,Import!$A:$A,AW$1,Import!$B:$B,$A72,Import!$D:$D,"PP Lead")</f>
        <v>0</v>
      </c>
      <c r="AX73" s="435">
        <f>SUMIFS(Import!$H:$H,Import!$A:$A,AX$1,Import!$B:$B,$A72,Import!$D:$D,"PP Lead")</f>
        <v>0</v>
      </c>
      <c r="AY73" s="435">
        <f>SUMIFS(Import!$H:$H,Import!$A:$A,AY$1,Import!$B:$B,$A72,Import!$D:$D,"PP Lead")</f>
        <v>0</v>
      </c>
      <c r="AZ73" s="435">
        <f>SUMIFS(Import!$H:$H,Import!$A:$A,AZ$1,Import!$B:$B,$A72,Import!$D:$D,"PP Lead")</f>
        <v>0</v>
      </c>
      <c r="BA73" s="435">
        <f>SUMIFS(Import!$H:$H,Import!$A:$A,BA$1,Import!$B:$B,$A72,Import!$D:$D,"PP Lead")</f>
        <v>0</v>
      </c>
      <c r="BB73" s="435">
        <f>SUMIFS(Import!$H:$H,Import!$A:$A,BB$1,Import!$B:$B,$A72,Import!$D:$D,"PP Lead")</f>
        <v>0</v>
      </c>
      <c r="BC73" s="435">
        <f>SUMIFS(Import!$H:$H,Import!$A:$A,BC$1,Import!$B:$B,$A72,Import!$D:$D,"PP Lead")</f>
        <v>0</v>
      </c>
      <c r="BD73" s="436">
        <f>SUMIFS(Import!$H:$H,Import!$A:$A,BD$1,Import!$B:$B,$A72,Import!$D:$D,"PP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SUMIFS(Import!$H:$H,Import!$A:$A,D$1,Import!$B:$B,$A77,Import!$D:$D,"PP Lead")</f>
        <v>0</v>
      </c>
      <c r="E78" s="435">
        <f>SUMIFS(Import!$H:$H,Import!$A:$A,E$1,Import!$B:$B,$A77,Import!$D:$D,"PP Lead")</f>
        <v>0</v>
      </c>
      <c r="F78" s="435">
        <f>SUMIFS(Import!$H:$H,Import!$A:$A,F$1,Import!$B:$B,$A77,Import!$D:$D,"PP Lead")</f>
        <v>0</v>
      </c>
      <c r="G78" s="435">
        <f>SUMIFS(Import!$H:$H,Import!$A:$A,G$1,Import!$B:$B,$A77,Import!$D:$D,"PP Lead")</f>
        <v>0</v>
      </c>
      <c r="H78" s="435">
        <f>SUMIFS(Import!$H:$H,Import!$A:$A,H$1,Import!$B:$B,$A77,Import!$D:$D,"PP Lead")</f>
        <v>0</v>
      </c>
      <c r="I78" s="435">
        <f>SUMIFS(Import!$H:$H,Import!$A:$A,I$1,Import!$B:$B,$A77,Import!$D:$D,"PP Lead")</f>
        <v>0</v>
      </c>
      <c r="J78" s="435">
        <f>SUMIFS(Import!$H:$H,Import!$A:$A,J$1,Import!$B:$B,$A77,Import!$D:$D,"PP Lead")</f>
        <v>0</v>
      </c>
      <c r="K78" s="435">
        <f>SUMIFS(Import!$H:$H,Import!$A:$A,K$1,Import!$B:$B,$A77,Import!$D:$D,"PP Lead")</f>
        <v>0</v>
      </c>
      <c r="L78" s="435">
        <f>SUMIFS(Import!$H:$H,Import!$A:$A,L$1,Import!$B:$B,$A77,Import!$D:$D,"PP Lead")</f>
        <v>0</v>
      </c>
      <c r="M78" s="435">
        <f>SUMIFS(Import!$H:$H,Import!$A:$A,M$1,Import!$B:$B,$A77,Import!$D:$D,"PP Lead")</f>
        <v>0</v>
      </c>
      <c r="N78" s="435">
        <f>SUMIFS(Import!$H:$H,Import!$A:$A,N$1,Import!$B:$B,$A77,Import!$D:$D,"PP Lead")</f>
        <v>0</v>
      </c>
      <c r="O78" s="435">
        <f>SUMIFS(Import!$H:$H,Import!$A:$A,O$1,Import!$B:$B,$A77,Import!$D:$D,"PP Lead")</f>
        <v>0</v>
      </c>
      <c r="P78" s="435">
        <f>SUMIFS(Import!$H:$H,Import!$A:$A,P$1,Import!$B:$B,$A77,Import!$D:$D,"PP Lead")</f>
        <v>0</v>
      </c>
      <c r="Q78" s="435">
        <f>SUMIFS(Import!$H:$H,Import!$A:$A,Q$1,Import!$B:$B,$A77,Import!$D:$D,"PP Lead")</f>
        <v>0</v>
      </c>
      <c r="R78" s="435">
        <f>SUMIFS(Import!$H:$H,Import!$A:$A,R$1,Import!$B:$B,$A77,Import!$D:$D,"PP Lead")</f>
        <v>0</v>
      </c>
      <c r="S78" s="435">
        <f>SUMIFS(Import!$H:$H,Import!$A:$A,S$1,Import!$B:$B,$A77,Import!$D:$D,"PP Lead")</f>
        <v>0</v>
      </c>
      <c r="T78" s="435">
        <f>SUMIFS(Import!$H:$H,Import!$A:$A,T$1,Import!$B:$B,$A77,Import!$D:$D,"PP Lead")</f>
        <v>0</v>
      </c>
      <c r="U78" s="435">
        <f>SUMIFS(Import!$H:$H,Import!$A:$A,U$1,Import!$B:$B,$A77,Import!$D:$D,"PP Lead")</f>
        <v>0</v>
      </c>
      <c r="V78" s="435">
        <f>SUMIFS(Import!$H:$H,Import!$A:$A,V$1,Import!$B:$B,$A77,Import!$D:$D,"PP Lead")</f>
        <v>0</v>
      </c>
      <c r="W78" s="435">
        <f>SUMIFS(Import!$H:$H,Import!$A:$A,W$1,Import!$B:$B,$A77,Import!$D:$D,"PP Lead")</f>
        <v>0</v>
      </c>
      <c r="X78" s="435">
        <f>SUMIFS(Import!$H:$H,Import!$A:$A,X$1,Import!$B:$B,$A77,Import!$D:$D,"PP Lead")</f>
        <v>0</v>
      </c>
      <c r="Y78" s="435">
        <f>SUMIFS(Import!$H:$H,Import!$A:$A,Y$1,Import!$B:$B,$A77,Import!$D:$D,"PP Lead")</f>
        <v>0</v>
      </c>
      <c r="Z78" s="435">
        <f>SUMIFS(Import!$H:$H,Import!$A:$A,Z$1,Import!$B:$B,$A77,Import!$D:$D,"PP Lead")</f>
        <v>0</v>
      </c>
      <c r="AA78" s="435">
        <f>SUMIFS(Import!$H:$H,Import!$A:$A,AA$1,Import!$B:$B,$A77,Import!$D:$D,"PP Lead")</f>
        <v>0</v>
      </c>
      <c r="AB78" s="435">
        <f>SUMIFS(Import!$H:$H,Import!$A:$A,AB$1,Import!$B:$B,$A77,Import!$D:$D,"PP Lead")</f>
        <v>0</v>
      </c>
      <c r="AC78" s="435">
        <f>SUMIFS(Import!$H:$H,Import!$A:$A,AC$1,Import!$B:$B,$A77,Import!$D:$D,"PP Lead")</f>
        <v>0</v>
      </c>
      <c r="AD78" s="435">
        <f>SUMIFS(Import!$H:$H,Import!$A:$A,AD$1,Import!$B:$B,$A77,Import!$D:$D,"PP Lead")</f>
        <v>0</v>
      </c>
      <c r="AE78" s="435">
        <f>SUMIFS(Import!$H:$H,Import!$A:$A,AE$1,Import!$B:$B,$A77,Import!$D:$D,"PP Lead")</f>
        <v>0</v>
      </c>
      <c r="AF78" s="435">
        <f>SUMIFS(Import!$H:$H,Import!$A:$A,AF$1,Import!$B:$B,$A77,Import!$D:$D,"PP Lead")</f>
        <v>0</v>
      </c>
      <c r="AG78" s="435">
        <f>SUMIFS(Import!$H:$H,Import!$A:$A,AG$1,Import!$B:$B,$A77,Import!$D:$D,"PP Lead")</f>
        <v>0</v>
      </c>
      <c r="AH78" s="435">
        <f>SUMIFS(Import!$H:$H,Import!$A:$A,AH$1,Import!$B:$B,$A77,Import!$D:$D,"PP Lead")</f>
        <v>0</v>
      </c>
      <c r="AI78" s="435">
        <f>SUMIFS(Import!$H:$H,Import!$A:$A,AI$1,Import!$B:$B,$A77,Import!$D:$D,"PP Lead")</f>
        <v>0</v>
      </c>
      <c r="AJ78" s="435">
        <f>SUMIFS(Import!$H:$H,Import!$A:$A,AJ$1,Import!$B:$B,$A77,Import!$D:$D,"PP Lead")</f>
        <v>0</v>
      </c>
      <c r="AK78" s="435">
        <f>SUMIFS(Import!$H:$H,Import!$A:$A,AK$1,Import!$B:$B,$A77,Import!$D:$D,"PP Lead")</f>
        <v>0</v>
      </c>
      <c r="AL78" s="435">
        <f>SUMIFS(Import!$H:$H,Import!$A:$A,AL$1,Import!$B:$B,$A77,Import!$D:$D,"PP Lead")</f>
        <v>0</v>
      </c>
      <c r="AM78" s="435">
        <f>SUMIFS(Import!$H:$H,Import!$A:$A,AM$1,Import!$B:$B,$A77,Import!$D:$D,"PP Lead")</f>
        <v>0</v>
      </c>
      <c r="AN78" s="435">
        <f>SUMIFS(Import!$H:$H,Import!$A:$A,AN$1,Import!$B:$B,$A77,Import!$D:$D,"PP Lead")</f>
        <v>0</v>
      </c>
      <c r="AO78" s="435">
        <f>SUMIFS(Import!$H:$H,Import!$A:$A,AO$1,Import!$B:$B,$A77,Import!$D:$D,"PP Lead")</f>
        <v>0</v>
      </c>
      <c r="AP78" s="435">
        <f>SUMIFS(Import!$H:$H,Import!$A:$A,AP$1,Import!$B:$B,$A77,Import!$D:$D,"PP Lead")</f>
        <v>0</v>
      </c>
      <c r="AQ78" s="435">
        <f>SUMIFS(Import!$H:$H,Import!$A:$A,AQ$1,Import!$B:$B,$A77,Import!$D:$D,"PP Lead")</f>
        <v>0</v>
      </c>
      <c r="AR78" s="435">
        <f>SUMIFS(Import!$H:$H,Import!$A:$A,AR$1,Import!$B:$B,$A77,Import!$D:$D,"PP Lead")</f>
        <v>0</v>
      </c>
      <c r="AS78" s="435">
        <f>SUMIFS(Import!$H:$H,Import!$A:$A,AS$1,Import!$B:$B,$A77,Import!$D:$D,"PP Lead")</f>
        <v>0</v>
      </c>
      <c r="AT78" s="435">
        <f>SUMIFS(Import!$H:$H,Import!$A:$A,AT$1,Import!$B:$B,$A77,Import!$D:$D,"PP Lead")</f>
        <v>0</v>
      </c>
      <c r="AU78" s="435">
        <f>SUMIFS(Import!$H:$H,Import!$A:$A,AU$1,Import!$B:$B,$A77,Import!$D:$D,"PP Lead")</f>
        <v>0</v>
      </c>
      <c r="AV78" s="435">
        <f>SUMIFS(Import!$H:$H,Import!$A:$A,AV$1,Import!$B:$B,$A77,Import!$D:$D,"PP Lead")</f>
        <v>0</v>
      </c>
      <c r="AW78" s="435">
        <f>SUMIFS(Import!$H:$H,Import!$A:$A,AW$1,Import!$B:$B,$A77,Import!$D:$D,"PP Lead")</f>
        <v>0</v>
      </c>
      <c r="AX78" s="435">
        <f>SUMIFS(Import!$H:$H,Import!$A:$A,AX$1,Import!$B:$B,$A77,Import!$D:$D,"PP Lead")</f>
        <v>0</v>
      </c>
      <c r="AY78" s="435">
        <f>SUMIFS(Import!$H:$H,Import!$A:$A,AY$1,Import!$B:$B,$A77,Import!$D:$D,"PP Lead")</f>
        <v>0</v>
      </c>
      <c r="AZ78" s="435">
        <f>SUMIFS(Import!$H:$H,Import!$A:$A,AZ$1,Import!$B:$B,$A77,Import!$D:$D,"PP Lead")</f>
        <v>0</v>
      </c>
      <c r="BA78" s="435">
        <f>SUMIFS(Import!$H:$H,Import!$A:$A,BA$1,Import!$B:$B,$A77,Import!$D:$D,"PP Lead")</f>
        <v>0</v>
      </c>
      <c r="BB78" s="435">
        <f>SUMIFS(Import!$H:$H,Import!$A:$A,BB$1,Import!$B:$B,$A77,Import!$D:$D,"PP Lead")</f>
        <v>0</v>
      </c>
      <c r="BC78" s="435">
        <f>SUMIFS(Import!$H:$H,Import!$A:$A,BC$1,Import!$B:$B,$A77,Import!$D:$D,"PP Lead")</f>
        <v>0</v>
      </c>
      <c r="BD78" s="436">
        <f>SUMIFS(Import!$H:$H,Import!$A:$A,BD$1,Import!$B:$B,$A77,Import!$D:$D,"PP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10</v>
      </c>
      <c r="E82" s="5">
        <f>SUMIF(EmployeeList,E$1,TotalRegWage)</f>
        <v>10</v>
      </c>
      <c r="F82" s="5">
        <f>SUMIF(EmployeeList,F$1,TotalRegWage)</f>
        <v>10</v>
      </c>
      <c r="G82" s="5">
        <f>SUMIF(EmployeeList,G$1,TotalRegWage)</f>
        <v>10</v>
      </c>
      <c r="H82" s="5">
        <f>SUMIF(EmployeeList,H$1,TotalRegWage)</f>
        <v>10</v>
      </c>
      <c r="I82" s="6">
        <f>SUMIF(EmployeeList,I$1,TotalRegWage)</f>
        <v>10</v>
      </c>
      <c r="J82" s="5">
        <f>SUMIF(EmployeeList,J$1,TotalRegWage)</f>
        <v>10</v>
      </c>
      <c r="K82" s="5">
        <f>SUMIF(EmployeeList,K$1,TotalRegWage)</f>
        <v>10</v>
      </c>
      <c r="L82" s="5">
        <f>SUMIF(EmployeeList,L$1,TotalRegWage)</f>
        <v>10</v>
      </c>
      <c r="M82" s="5">
        <f>SUMIF(EmployeeList,M$1,TotalRegWage)</f>
        <v>10</v>
      </c>
      <c r="N82" s="5">
        <f>SUMIF(EmployeeList,N$1,TotalRegWage)</f>
        <v>10</v>
      </c>
      <c r="O82" s="5">
        <f>SUMIF(EmployeeList,O$1,TotalRegWage)</f>
        <v>10</v>
      </c>
      <c r="P82" s="5">
        <f>SUMIF(EmployeeList,P$1,TotalRegWage)</f>
        <v>10</v>
      </c>
      <c r="Q82" s="5">
        <f>SUMIF(EmployeeList,Q$1,TotalRegWage)</f>
        <v>10</v>
      </c>
      <c r="R82" s="5">
        <f>SUMIF(EmployeeList,R$1,TotalRegWage)</f>
        <v>10</v>
      </c>
      <c r="S82" s="5">
        <f>SUMIF(EmployeeList,S$1,TotalRegWage)</f>
        <v>10</v>
      </c>
      <c r="T82" s="5">
        <f>SUMIF(EmployeeList,T$1,TotalRegWage)</f>
        <v>10</v>
      </c>
      <c r="U82" s="5">
        <f>SUMIF(EmployeeList,U$1,TotalRegWage)</f>
        <v>10</v>
      </c>
      <c r="V82" s="5">
        <f>SUMIF(EmployeeList,V$1,TotalRegWage)</f>
        <v>10</v>
      </c>
      <c r="W82" s="5">
        <f>SUMIF(EmployeeList,W$1,TotalRegWage)</f>
        <v>10</v>
      </c>
      <c r="X82" s="5">
        <f>SUMIF(EmployeeList,X$1,TotalRegWage)</f>
        <v>10</v>
      </c>
      <c r="Y82" s="5">
        <f>SUMIF(EmployeeList,Y$1,TotalRegWage)</f>
        <v>10.5</v>
      </c>
      <c r="Z82" s="5">
        <f>SUMIF(EmployeeList,Z$1,TotalRegWage)</f>
        <v>10</v>
      </c>
      <c r="AA82" s="5">
        <f>SUMIF(EmployeeList,AA$1,TotalRegWage)</f>
        <v>10</v>
      </c>
      <c r="AB82" s="5">
        <f>SUMIF(EmployeeList,AB$1,TotalRegWage)</f>
        <v>10</v>
      </c>
      <c r="AC82" s="5">
        <f>SUMIF(EmployeeList,AC$1,TotalRegWage)</f>
        <v>10</v>
      </c>
      <c r="AD82" s="5">
        <f>SUMIF(EmployeeList,AD$1,TotalRegWage)</f>
        <v>10</v>
      </c>
      <c r="AE82" s="5">
        <f>SUMIF(EmployeeList,AE$1,TotalRegWage)</f>
        <v>0</v>
      </c>
      <c r="AF82" s="5">
        <f>SUMIF(EmployeeList,AF$1,TotalRegWage)</f>
        <v>0</v>
      </c>
      <c r="AG82" s="5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0"/>
      <c r="B83" s="41"/>
      <c r="C83" s="42"/>
      <c r="D83" s="43"/>
      <c r="E83" s="42"/>
      <c r="F83" s="44"/>
      <c r="G83" s="42"/>
      <c r="H83" s="42"/>
      <c r="I83" s="44"/>
      <c r="J83" s="44"/>
      <c r="K83" s="42"/>
      <c r="L83" s="44"/>
      <c r="M83" s="44"/>
      <c r="N83" s="42"/>
      <c r="O83" s="42"/>
      <c r="P83" s="42"/>
      <c r="Q83" s="42"/>
      <c r="R83" s="42"/>
      <c r="S83" s="42"/>
      <c r="T83" s="42"/>
      <c r="U83" s="42"/>
      <c r="V83" s="42"/>
      <c r="W83" s="44"/>
      <c r="X83" s="44"/>
      <c r="Y83" s="42"/>
      <c r="Z83" s="44"/>
      <c r="AA83" s="42"/>
      <c r="AB83" s="42"/>
      <c r="AC83" s="42"/>
      <c r="AD83" s="44"/>
      <c r="AE83" s="42"/>
      <c r="AF83" s="44"/>
      <c r="AG83" s="42"/>
      <c r="AH83" s="44"/>
      <c r="AI83" s="42"/>
      <c r="AJ83" s="42"/>
      <c r="AK83" s="42"/>
      <c r="AL83" s="44"/>
      <c r="AM83" s="44"/>
      <c r="AN83" s="42"/>
      <c r="AO83" s="42"/>
      <c r="AP83" s="42"/>
      <c r="AQ83" s="44"/>
      <c r="AR83" s="42"/>
      <c r="AS83" s="44"/>
      <c r="AT83" s="42"/>
      <c r="AU83" s="42"/>
      <c r="AV83" s="42"/>
      <c r="AW83" s="42"/>
      <c r="AX83" s="44"/>
      <c r="AY83" s="42"/>
      <c r="AZ83" s="42"/>
      <c r="BA83" s="44"/>
      <c r="BB83" s="44"/>
      <c r="BC83" s="42"/>
      <c r="BD83" s="45"/>
    </row>
    <row r="84" spans="1:56" s="46" customFormat="1" ht="12" thickBot="1" x14ac:dyDescent="0.25">
      <c r="B84" s="26" t="s">
        <v>9</v>
      </c>
      <c r="C84" s="27">
        <f>SUM(D84:BD84)</f>
        <v>364.46999999999997</v>
      </c>
      <c r="D84" s="8">
        <f>SUM(D2,D7,D12,D17,D22,D27,D32,D37,D42,D47,D52,D57,D62,D67,D72,D77)</f>
        <v>10</v>
      </c>
      <c r="E84" s="9">
        <f>SUM(E2,E7,E12,E17,E22,E27,E32,E37,E42,E47,E52,E57,E62,E67,E72,E77)</f>
        <v>18.25</v>
      </c>
      <c r="F84" s="9">
        <f>SUM(F2,F7,F12,F17,F22,F27,F32,F37,F42,F47,F52,F57,F62,F67,F72,F77)</f>
        <v>9</v>
      </c>
      <c r="G84" s="9">
        <f>SUM(G2,G7,G12,G17,G22,G27,G32,G37,G42,G47,G52,G57,G62,G67,G72,G77)</f>
        <v>12.25</v>
      </c>
      <c r="H84" s="9">
        <f>SUM(H2,H7,H12,H17,H22,H27,H32,H37,H42,H47,H52,H57,H62,H67,H72,H77)</f>
        <v>15.75</v>
      </c>
      <c r="I84" s="9">
        <f>SUM(I2,I7,I12,I17,I22,I27,I32,I37,I42,I47,I52,I57,I62,I67,I72,I77)</f>
        <v>4.75</v>
      </c>
      <c r="J84" s="9">
        <f>SUM(J2,J7,J12,J17,J22,J27,J32,J37,J42,J47,J52,J57,J62,J67,J72,J77)</f>
        <v>6.5</v>
      </c>
      <c r="K84" s="9">
        <f>SUM(K2,K7,K12,K17,K22,K27,K32,K37,K42,K47,K52,K57,K62,K67,K72,K77)</f>
        <v>27.25</v>
      </c>
      <c r="L84" s="9">
        <f>SUM(L2,L7,L12,L17,L22,L27,L32,L37,L42,L47,L52,L57,L62,L67,L72,L77)</f>
        <v>11</v>
      </c>
      <c r="M84" s="9">
        <f>SUM(M2,M7,M12,M17,M22,M27,M32,M37,M42,M47,M52,M57,M62,M67,M72,M77)</f>
        <v>13.92</v>
      </c>
      <c r="N84" s="9">
        <f>SUM(N2,N7,N12,N17,N22,N27,N32,N37,N42,N47,N52,N57,N62,N67,N72,N77)</f>
        <v>12</v>
      </c>
      <c r="O84" s="9">
        <f>SUM(O2,O7,O12,O17,O22,O27,O32,O37,O42,O47,O52,O57,O62,O67,O72,O77)</f>
        <v>13.25</v>
      </c>
      <c r="P84" s="9">
        <f>SUM(P2,P7,P12,P17,P22,P27,P32,P37,P42,P47,P52,P57,P62,P67,P72,P77)</f>
        <v>3.25</v>
      </c>
      <c r="Q84" s="9">
        <f>SUM(Q2,Q7,Q12,Q17,Q22,Q27,Q32,Q37,Q42,Q47,Q52,Q57,Q62,Q67,Q72,Q77)</f>
        <v>7.5</v>
      </c>
      <c r="R84" s="9">
        <f>SUM(R2,R7,R12,R17,R22,R27,R32,R37,R42,R47,R52,R57,R62,R67,R72,R77)</f>
        <v>47.75</v>
      </c>
      <c r="S84" s="9">
        <f>SUM(S2,S7,S12,S17,S22,S27,S32,S37,S42,S47,S52,S57,S62,S67,S72,S77)</f>
        <v>0</v>
      </c>
      <c r="T84" s="9">
        <f>SUM(T2,T7,T12,T17,T22,T27,T32,T37,T42,T47,T52,T57,T62,T67,T72,T77)</f>
        <v>1.75</v>
      </c>
      <c r="U84" s="9">
        <f>SUM(U2,U7,U12,U17,U22,U27,U32,U37,U42,U47,U52,U57,U62,U67,U72,U77)</f>
        <v>16</v>
      </c>
      <c r="V84" s="9">
        <f>SUM(V2,V7,V12,V17,V22,V27,V32,V37,V42,V47,V52,V57,V62,V67,V72,V77)</f>
        <v>16.25</v>
      </c>
      <c r="W84" s="9">
        <f>SUM(W2,W7,W12,W17,W22,W27,W32,W37,W42,W47,W52,W57,W62,W67,W72,W77)</f>
        <v>27.25</v>
      </c>
      <c r="X84" s="9">
        <f>SUM(X2,X7,X12,X17,X22,X27,X32,X37,X42,X47,X52,X57,X62,X67,X72,X77)</f>
        <v>4.75</v>
      </c>
      <c r="Y84" s="9">
        <f>SUM(Y2,Y7,Y12,Y17,Y22,Y27,Y32,Y37,Y42,Y47,Y52,Y57,Y62,Y67,Y72,Y77)</f>
        <v>36.549999999999997</v>
      </c>
      <c r="Z84" s="9">
        <f>SUM(Z2,Z7,Z12,Z17,Z22,Z27,Z32,Z37,Z42,Z47,Z52,Z57,Z62,Z67,Z72,Z77)</f>
        <v>4.75</v>
      </c>
      <c r="AA84" s="9">
        <f>SUM(AA2,AA7,AA12,AA17,AA22,AA27,AA32,AA37,AA42,AA47,AA52,AA57,AA62,AA67,AA72,AA77)</f>
        <v>15</v>
      </c>
      <c r="AB84" s="9">
        <f>SUM(AB2,AB7,AB12,AB17,AB22,AB27,AB32,AB37,AB42,AB47,AB52,AB57,AB62,AB67,AB72,AB77)</f>
        <v>3.5</v>
      </c>
      <c r="AC84" s="9">
        <f>SUM(AC2,AC7,AC12,AC17,AC22,AC27,AC32,AC37,AC42,AC47,AC52,AC57,AC62,AC67,AC72,AC77)</f>
        <v>7.5</v>
      </c>
      <c r="AD84" s="9">
        <f>SUM(AD2,AD7,AD12,AD17,AD22,AD27,AD32,AD37,AD42,AD47,AD52,AD57,AD62,AD67,AD72,AD77)</f>
        <v>18.75</v>
      </c>
      <c r="AE84" s="9">
        <f>SUM(AE2,AE7,AE12,AE17,AE22,AE27,AE32,AE37,AE42,AE47,AE52,AE57,AE62,AE67,AE72,AE77)</f>
        <v>0</v>
      </c>
      <c r="AF84" s="9">
        <f>SUM(AF2,AF7,AF12,AF17,AF22,AF27,AF32,AF37,AF42,AF47,AF52,AF57,AF62,AF67,AF72,AF77)</f>
        <v>0</v>
      </c>
      <c r="AG84" s="9">
        <f>SUM(AG2,AG7,AG12,AG17,AG22,AG27,AG32,AG37,AG42,AG47,AG52,AG57,AG62,AG67,AG72,AG77)</f>
        <v>0</v>
      </c>
      <c r="AH84" s="9">
        <f>SUM(AH2,AH7,AH12,AH17,AH22,AH27,AH32,AH37,AH42,AH47,AH52,AH57,AH62,AH67,AH72,AH77)</f>
        <v>0</v>
      </c>
      <c r="AI84" s="9">
        <f>SUM(AI2,AI7,AI12,AI17,AI22,AI27,AI32,AI37,AI42,AI47,AI52,AI57,AI62,AI67,AI72,AI77)</f>
        <v>0</v>
      </c>
      <c r="AJ84" s="9">
        <f>SUM(AJ2,AJ7,AJ12,AJ17,AJ22,AJ27,AJ32,AJ37,AJ42,AJ47,AJ52,AJ57,AJ62,AJ67,AJ72,AJ77)</f>
        <v>0</v>
      </c>
      <c r="AK84" s="9">
        <f>SUM(AK2,AK7,AK12,AK17,AK22,AK27,AK32,AK37,AK42,AK47,AK52,AK57,AK62,AK67,AK72,AK77)</f>
        <v>0</v>
      </c>
      <c r="AL84" s="9">
        <f>SUM(AL2,AL7,AL12,AL17,AL22,AL27,AL32,AL37,AL42,AL47,AL52,AL57,AL62,AL67,AL72,AL77)</f>
        <v>0</v>
      </c>
      <c r="AM84" s="9">
        <f>SUM(AM2,AM7,AM12,AM17,AM22,AM27,AM32,AM37,AM42,AM47,AM52,AM57,AM62,AM67,AM72,AM77)</f>
        <v>0</v>
      </c>
      <c r="AN84" s="9">
        <f>SUM(AN2,AN7,AN12,AN17,AN22,AN27,AN32,AN37,AN42,AN47,AN52,AN57,AN62,AN67,AN72,AN77)</f>
        <v>0</v>
      </c>
      <c r="AO84" s="9">
        <f>SUM(AO2,AO7,AO12,AO17,AO22,AO27,AO32,AO37,AO42,AO47,AO52,AO57,AO62,AO67,AO72,AO77)</f>
        <v>0</v>
      </c>
      <c r="AP84" s="9">
        <f>SUM(AP2,AP7,AP12,AP17,AP22,AP27,AP32,AP37,AP42,AP47,AP52,AP57,AP62,AP67,AP72,AP77)</f>
        <v>0</v>
      </c>
      <c r="AQ84" s="9">
        <f>SUM(AQ2,AQ7,AQ12,AQ17,AQ22,AQ27,AQ32,AQ37,AQ42,AQ47,AQ52,AQ57,AQ62,AQ67,AQ72,AQ77)</f>
        <v>0</v>
      </c>
      <c r="AR84" s="9">
        <f>SUM(AR2,AR7,AR12,AR17,AR22,AR27,AR32,AR37,AR42,AR47,AR52,AR57,AR62,AR67,AR72,AR77)</f>
        <v>0</v>
      </c>
      <c r="AS84" s="9">
        <f>SUM(AS2,AS7,AS12,AS17,AS22,AS27,AS32,AS37,AS42,AS47,AS52,AS57,AS62,AS67,AS72,AS77)</f>
        <v>0</v>
      </c>
      <c r="AT84" s="9">
        <f>SUM(AT2,AT7,AT12,AT17,AT22,AT27,AT32,AT37,AT42,AT47,AT52,AT57,AT62,AT67,AT72,AT77)</f>
        <v>0</v>
      </c>
      <c r="AU84" s="9">
        <f>SUM(AU2,AU7,AU12,AU17,AU22,AU27,AU32,AU37,AU42,AU47,AU52,AU57,AU62,AU67,AU72,AU77)</f>
        <v>0</v>
      </c>
      <c r="AV84" s="9">
        <f>SUM(AV2,AV7,AV12,AV17,AV22,AV27,AV32,AV37,AV42,AV47,AV52,AV57,AV62,AV67,AV72,AV77)</f>
        <v>0</v>
      </c>
      <c r="AW84" s="9">
        <f>SUM(AW2,AW7,AW12,AW17,AW22,AW27,AW32,AW37,AW42,AW47,AW52,AW57,AW62,AW67,AW72,AW77)</f>
        <v>0</v>
      </c>
      <c r="AX84" s="9">
        <f>SUM(AX2,AX7,AX12,AX17,AX22,AX27,AX32,AX37,AX42,AX47,AX52,AX57,AX62,AX67,AX72,AX77)</f>
        <v>0</v>
      </c>
      <c r="AY84" s="9">
        <f>SUM(AY2,AY7,AY12,AY17,AY22,AY27,AY32,AY37,AY42,AY47,AY52,AY57,AY62,AY67,AY72,AY77)</f>
        <v>0</v>
      </c>
      <c r="AZ84" s="9">
        <f>SUM(AZ2,AZ7,AZ12,AZ17,AZ22,AZ27,AZ32,AZ37,AZ42,AZ47,AZ52,AZ57,AZ62,AZ67,AZ72,AZ77)</f>
        <v>0</v>
      </c>
      <c r="BA84" s="9">
        <f>SUM(BA2,BA7,BA12,BA17,BA22,BA27,BA32,BA37,BA42,BA47,BA52,BA57,BA62,BA67,BA72,BA77)</f>
        <v>0</v>
      </c>
      <c r="BB84" s="9">
        <f>SUM(BB2,BB7,BB12,BB17,BB22,BB27,BB32,BB37,BB42,BB47,BB52,BB57,BB62,BB67,BB72,BB77)</f>
        <v>0</v>
      </c>
      <c r="BC84" s="9">
        <f>SUM(BC2,BC7,BC12,BC17,BC22,BC27,BC32,BC37,BC42,BC47,BC52,BC57,BC62,BC67,BC72,BC77)</f>
        <v>0</v>
      </c>
      <c r="BD84" s="10">
        <f>SUM(BD2,BD7,BD12,BD17,BD22,BD27,BD32,BD37,BD42,BD47,BD52,BD57,BD62,BD67,BD72,BD77)</f>
        <v>0</v>
      </c>
    </row>
    <row r="85" spans="1:56" ht="12" thickBot="1" x14ac:dyDescent="0.25">
      <c r="B85" s="28" t="s">
        <v>94</v>
      </c>
      <c r="C85" s="29">
        <f>SUM(D85:BD85)</f>
        <v>220</v>
      </c>
      <c r="D85" s="11">
        <f>SUM(D6,D11,D16,D21,D26,D31,D36,D41,D46,D51,D56,D61,D66,D71,D76,D81,)-(D82*D84)-D86</f>
        <v>0</v>
      </c>
      <c r="E85" s="12">
        <f>SUM(E6,E11,E16,E21,E26,E31,E36,E41,E46,E51,E56,E61,E66,E71,E76,E81,)-(E82*E84)-E86</f>
        <v>40</v>
      </c>
      <c r="F85" s="12">
        <f>SUM(F6,F11,F16,F21,F26,F31,F36,F41,F46,F51,F56,F61,F66,F71,F76,F81,)-(F82*F84)-F86</f>
        <v>0</v>
      </c>
      <c r="G85" s="12">
        <f>SUM(G6,G11,G16,G21,G26,G31,G36,G41,G46,G51,G56,G61,G66,G71,G76,G81,)-(G82*G84)-G86</f>
        <v>0</v>
      </c>
      <c r="H85" s="12">
        <f>SUM(H6,H11,H16,H21,H26,H31,H36,H41,H46,H51,H56,H61,H66,H71,H76,H81,)-(H82*H84)-H86</f>
        <v>0</v>
      </c>
      <c r="I85" s="12">
        <f>SUM(I6,I11,I16,I21,I26,I31,I36,I41,I46,I51,I56,I61,I66,I71,I76,I81,)-(I82*I84)-I86</f>
        <v>0</v>
      </c>
      <c r="J85" s="12">
        <f>SUM(J6,J11,J16,J21,J26,J31,J36,J41,J46,J51,J56,J61,J66,J71,J76,J81,)-(J82*J84)-J86</f>
        <v>0</v>
      </c>
      <c r="K85" s="12">
        <f>SUM(K6,K11,K16,K21,K26,K31,K36,K41,K46,K51,K56,K61,K66,K71,K76,K81,)-(K82*K84)-K86</f>
        <v>0</v>
      </c>
      <c r="L85" s="12">
        <f>SUM(L6,L11,L16,L21,L26,L31,L36,L41,L46,L51,L56,L61,L66,L71,L76,L81,)-(L82*L84)-L86</f>
        <v>0</v>
      </c>
      <c r="M85" s="12">
        <f>SUM(M6,M11,M16,M21,M26,M31,M36,M41,M46,M51,M56,M61,M66,M71,M76,M81,)-(M82*M84)-M86</f>
        <v>0</v>
      </c>
      <c r="N85" s="12">
        <f>SUM(N6,N11,N16,N21,N26,N31,N36,N41,N46,N51,N56,N61,N66,N71,N76,N81,)-(N82*N84)-N86</f>
        <v>0</v>
      </c>
      <c r="O85" s="12">
        <f>SUM(O6,O11,O16,O21,O26,O31,O36,O41,O46,O51,O56,O61,O66,O71,O76,O81,)-(O82*O84)-O86</f>
        <v>0</v>
      </c>
      <c r="P85" s="12">
        <f>SUM(P6,P11,P16,P21,P26,P31,P36,P41,P46,P51,P56,P61,P66,P71,P76,P81,)-(P82*P84)-P86</f>
        <v>0</v>
      </c>
      <c r="Q85" s="12">
        <f>SUM(Q6,Q11,Q16,Q21,Q26,Q31,Q36,Q41,Q46,Q51,Q56,Q61,Q66,Q71,Q76,Q81,)-(Q82*Q84)-Q86</f>
        <v>0</v>
      </c>
      <c r="R85" s="12">
        <f>SUM(R6,R11,R16,R21,R26,R31,R36,R41,R46,R51,R56,R61,R66,R71,R76,R81,)-(R82*R84)-R86</f>
        <v>100</v>
      </c>
      <c r="S85" s="12">
        <f>SUM(S6,S11,S16,S21,S26,S31,S36,S41,S46,S51,S56,S61,S66,S71,S76,S81,)-(S82*S84)-S86</f>
        <v>0</v>
      </c>
      <c r="T85" s="12">
        <f>SUM(T6,T11,T16,T21,T26,T31,T36,T41,T46,T51,T56,T61,T66,T71,T76,T81,)-(T82*T84)-T86</f>
        <v>0</v>
      </c>
      <c r="U85" s="12">
        <f>SUM(U6,U11,U16,U21,U26,U31,U36,U41,U46,U51,U56,U61,U66,U71,U76,U81,)-(U82*U84)-U86</f>
        <v>0</v>
      </c>
      <c r="V85" s="12">
        <f>SUM(V6,V11,V16,V21,V26,V31,V36,V41,V46,V51,V56,V61,V66,V71,V76,V81,)-(V82*V84)-V86</f>
        <v>0</v>
      </c>
      <c r="W85" s="12">
        <f>SUM(W6,W11,W16,W21,W26,W31,W36,W41,W46,W51,W56,W61,W66,W71,W76,W81,)-(W82*W84)-W86</f>
        <v>0</v>
      </c>
      <c r="X85" s="12">
        <f>SUM(X6,X11,X16,X21,X26,X31,X36,X41,X46,X51,X56,X61,X66,X71,X76,X81,)-(X82*X84)-X86</f>
        <v>0</v>
      </c>
      <c r="Y85" s="12">
        <f>SUM(Y6,Y11,Y16,Y21,Y26,Y31,Y36,Y41,Y46,Y51,Y56,Y61,Y66,Y71,Y76,Y81,)-(Y82*Y84)-Y86</f>
        <v>80</v>
      </c>
      <c r="Z85" s="12">
        <f>SUM(Z6,Z11,Z16,Z21,Z26,Z31,Z36,Z41,Z46,Z51,Z56,Z61,Z66,Z71,Z76,Z81,)-(Z82*Z84)-Z86</f>
        <v>0</v>
      </c>
      <c r="AA85" s="12">
        <f>SUM(AA6,AA11,AA16,AA21,AA26,AA31,AA36,AA41,AA46,AA51,AA56,AA61,AA66,AA71,AA76,AA81,)-(AA82*AA84)-AA86</f>
        <v>0</v>
      </c>
      <c r="AB85" s="12">
        <f>SUM(AB6,AB11,AB16,AB21,AB26,AB31,AB36,AB41,AB46,AB51,AB56,AB61,AB66,AB71,AB76,AB81,)-(AB82*AB84)-AB86</f>
        <v>0</v>
      </c>
      <c r="AC85" s="12">
        <f>SUM(AC6,AC11,AC16,AC21,AC26,AC31,AC36,AC41,AC46,AC51,AC56,AC61,AC66,AC71,AC76,AC81,)-(AC82*AC84)-AC86</f>
        <v>0</v>
      </c>
      <c r="AD85" s="12">
        <f>SUM(AD6,AD11,AD16,AD21,AD26,AD31,AD36,AD41,AD46,AD51,AD56,AD61,AD66,AD71,AD76,AD81,)-(AD82*AD84)-AD86</f>
        <v>0</v>
      </c>
      <c r="AE85" s="12">
        <f>SUM(AE6,AE11,AE16,AE21,AE26,AE31,AE36,AE41,AE46,AE51,AE56,AE61,AE66,AE71,AE76,AE81,)-(AE82*AE84)-AE86</f>
        <v>0</v>
      </c>
      <c r="AF85" s="12">
        <f>SUM(AF6,AF11,AF16,AF21,AF26,AF31,AF36,AF41,AF46,AF51,AF56,AF61,AF66,AF71,AF76,AF81,)-(AF82*AF84)-AF86</f>
        <v>0</v>
      </c>
      <c r="AG85" s="12">
        <f>SUM(AG6,AG11,AG16,AG21,AG26,AG31,AG36,AG41,AG46,AG51,AG56,AG61,AG66,AG71,AG76,AG81,)-(AG82*AG84)-AG86</f>
        <v>0</v>
      </c>
      <c r="AH85" s="12">
        <f>SUM(AH6,AH11,AH16,AH21,AH26,AH31,AH36,AH41,AH46,AH51,AH56,AH61,AH66,AH71,AH76,AH81,)-(AH82*AH84)-AH86</f>
        <v>0</v>
      </c>
      <c r="AI85" s="12">
        <f>SUM(AI6,AI11,AI16,AI21,AI26,AI31,AI36,AI41,AI46,AI51,AI56,AI61,AI66,AI71,AI76,AI81,)-(AI82*AI84)-AI86</f>
        <v>0</v>
      </c>
      <c r="AJ85" s="12">
        <f>SUM(AJ6,AJ11,AJ16,AJ21,AJ26,AJ31,AJ36,AJ41,AJ46,AJ51,AJ56,AJ61,AJ66,AJ71,AJ76,AJ81,)-(AJ82*AJ84)-AJ86</f>
        <v>0</v>
      </c>
      <c r="AK85" s="12">
        <f>SUM(AK6,AK11,AK16,AK21,AK26,AK31,AK36,AK41,AK46,AK51,AK56,AK61,AK66,AK71,AK76,AK81,)-(AK82*AK84)-AK86</f>
        <v>0</v>
      </c>
      <c r="AL85" s="12">
        <f>SUM(AL6,AL11,AL16,AL21,AL26,AL31,AL36,AL41,AL46,AL51,AL56,AL61,AL66,AL71,AL76,AL81,)-(AL82*AL84)-AL86</f>
        <v>0</v>
      </c>
      <c r="AM85" s="12">
        <f>SUM(AM6,AM11,AM16,AM21,AM26,AM31,AM36,AM41,AM46,AM51,AM56,AM61,AM66,AM71,AM76,AM81,)-(AM82*AM84)-AM86</f>
        <v>0</v>
      </c>
      <c r="AN85" s="12">
        <f>SUM(AN6,AN11,AN16,AN21,AN26,AN31,AN36,AN41,AN46,AN51,AN56,AN61,AN66,AN71,AN76,AN81,)-(AN82*AN84)-AN86</f>
        <v>0</v>
      </c>
      <c r="AO85" s="12">
        <f>SUM(AO6,AO11,AO16,AO21,AO26,AO31,AO36,AO41,AO46,AO51,AO56,AO61,AO66,AO71,AO76,AO81,)-(AO82*AO84)-AO86</f>
        <v>0</v>
      </c>
      <c r="AP85" s="12">
        <f>SUM(AP6,AP11,AP16,AP21,AP26,AP31,AP36,AP41,AP46,AP51,AP56,AP61,AP66,AP71,AP76,AP81,)-(AP82*AP84)-AP86</f>
        <v>0</v>
      </c>
      <c r="AQ85" s="12">
        <f>SUM(AQ6,AQ11,AQ16,AQ21,AQ26,AQ31,AQ36,AQ41,AQ46,AQ51,AQ56,AQ61,AQ66,AQ71,AQ76,AQ81,)-(AQ82*AQ84)-AQ86</f>
        <v>0</v>
      </c>
      <c r="AR85" s="12">
        <f>SUM(AR6,AR11,AR16,AR21,AR26,AR31,AR36,AR41,AR46,AR51,AR56,AR61,AR66,AR71,AR76,AR81,)-(AR82*AR84)-AR86</f>
        <v>0</v>
      </c>
      <c r="AS85" s="12">
        <f>SUM(AS6,AS11,AS16,AS21,AS26,AS31,AS36,AS41,AS46,AS51,AS56,AS61,AS66,AS71,AS76,AS81,)-(AS82*AS84)-AS86</f>
        <v>0</v>
      </c>
      <c r="AT85" s="12">
        <f>SUM(AT6,AT11,AT16,AT21,AT26,AT31,AT36,AT41,AT46,AT51,AT56,AT61,AT66,AT71,AT76,AT81,)-(AT82*AT84)-AT86</f>
        <v>0</v>
      </c>
      <c r="AU85" s="12">
        <f>SUM(AU6,AU11,AU16,AU21,AU26,AU31,AU36,AU41,AU46,AU51,AU56,AU61,AU66,AU71,AU76,AU81,)-(AU82*AU84)-AU86</f>
        <v>0</v>
      </c>
      <c r="AV85" s="12">
        <f>SUM(AV6,AV11,AV16,AV21,AV26,AV31,AV36,AV41,AV46,AV51,AV56,AV61,AV66,AV71,AV76,AV81,)-(AV82*AV84)-AV86</f>
        <v>0</v>
      </c>
      <c r="AW85" s="12">
        <f>SUM(AW6,AW11,AW16,AW21,AW26,AW31,AW36,AW41,AW46,AW51,AW56,AW61,AW66,AW71,AW76,AW81,)-(AW82*AW84)-AW86</f>
        <v>0</v>
      </c>
      <c r="AX85" s="12">
        <f>SUM(AX6,AX11,AX16,AX21,AX26,AX31,AX36,AX41,AX46,AX51,AX56,AX61,AX66,AX71,AX76,AX81,)-(AX82*AX84)-AX86</f>
        <v>0</v>
      </c>
      <c r="AY85" s="12">
        <f>SUM(AY6,AY11,AY16,AY21,AY26,AY31,AY36,AY41,AY46,AY51,AY56,AY61,AY66,AY71,AY76,AY81,)-(AY82*AY84)-AY86</f>
        <v>0</v>
      </c>
      <c r="AZ85" s="12">
        <f>SUM(AZ6,AZ11,AZ16,AZ21,AZ26,AZ31,AZ36,AZ41,AZ46,AZ51,AZ56,AZ61,AZ66,AZ71,AZ76,AZ81,)-(AZ82*AZ84)-AZ86</f>
        <v>0</v>
      </c>
      <c r="BA85" s="12">
        <f>SUM(BA6,BA11,BA16,BA21,BA26,BA31,BA36,BA41,BA46,BA51,BA56,BA61,BA66,BA71,BA76,BA81,)-(BA82*BA84)-BA86</f>
        <v>0</v>
      </c>
      <c r="BB85" s="12">
        <f>SUM(BB6,BB11,BB16,BB21,BB26,BB31,BB36,BB41,BB46,BB51,BB56,BB61,BB66,BB71,BB76,BB81,)-(BB82*BB84)-BB86</f>
        <v>0</v>
      </c>
      <c r="BC85" s="12">
        <f>SUM(BC6,BC11,BC16,BC21,BC26,BC31,BC36,BC41,BC46,BC51,BC56,BC61,BC66,BC71,BC76,BC81,)-(BC82*BC84)-BC86</f>
        <v>0</v>
      </c>
      <c r="BD85" s="13">
        <f>SUM(BD6,BD11,BD16,BD21,BD26,BD31,BD36,BD41,BD46,BD51,BD56,BD61,BD66,BD71,BD76,BD81,)-(BD82*BD84)-BD86</f>
        <v>0</v>
      </c>
    </row>
    <row r="86" spans="1:56" ht="12" thickBot="1" x14ac:dyDescent="0.25">
      <c r="A86" s="47"/>
      <c r="B86" s="28" t="s">
        <v>45</v>
      </c>
      <c r="C86" s="30">
        <f>SUM(D86:BD86)</f>
        <v>39</v>
      </c>
      <c r="D86" s="14">
        <f>ROUNDUP(SUM(D5,D10,D15,D20,D25,D30,D35,D40,D45,D50,D55,D60,D65,D70,D75,D80)*0.46,0)</f>
        <v>0</v>
      </c>
      <c r="E86" s="15">
        <f>ROUNDUP(SUM(E5,E10,E15,E20,E25,E30,E35,E40,E45,E50,E55,E60,E65,E70,E75,E80)*0.46,0)</f>
        <v>0</v>
      </c>
      <c r="F86" s="15">
        <f>ROUNDUP(SUM(F5,F10,F15,F20,F25,F30,F35,F40,F45,F50,F55,F60,F65,F70,F75,F80)*0.46,0)</f>
        <v>0</v>
      </c>
      <c r="G86" s="15">
        <f>ROUNDUP(SUM(G5,G10,G15,G20,G25,G30,G35,G40,G45,G50,G55,G60,G65,G70,G75,G80)*0.46,0)</f>
        <v>0</v>
      </c>
      <c r="H86" s="15">
        <f>ROUNDUP(SUM(H5,H10,H15,H20,H25,H30,H35,H40,H45,H50,H55,H60,H65,H70,H75,H80)*0.46,0)</f>
        <v>0</v>
      </c>
      <c r="I86" s="15">
        <f>ROUNDUP(SUM(I5,I10,I15,I20,I25,I30,I35,I40,I45,I50,I55,I60,I65,I70,I75,I80)*0.46,0)</f>
        <v>0</v>
      </c>
      <c r="J86" s="15">
        <f>ROUNDUP(SUM(J5,J10,J15,J20,J25,J30,J35,J40,J45,J50,J55,J60,J65,J70,J75,J80)*0.46,0)</f>
        <v>0</v>
      </c>
      <c r="K86" s="15">
        <f>ROUNDUP(SUM(K5,K10,K15,K20,K25,K30,K35,K40,K45,K50,K55,K60,K65,K70,K75,K80)*0.46,0)</f>
        <v>0</v>
      </c>
      <c r="L86" s="15">
        <f>ROUNDUP(SUM(L5,L10,L15,L20,L25,L30,L35,L40,L45,L50,L55,L60,L65,L70,L75,L80)*0.46,0)</f>
        <v>0</v>
      </c>
      <c r="M86" s="15">
        <f>ROUNDUP(SUM(M5,M10,M15,M20,M25,M30,M35,M40,M45,M50,M55,M60,M65,M70,M75,M80)*0.46,0)</f>
        <v>0</v>
      </c>
      <c r="N86" s="15">
        <f>ROUNDUP(SUM(N5,N10,N15,N20,N25,N30,N35,N40,N45,N50,N55,N60,N65,N70,N75,N80)*0.46,0)</f>
        <v>0</v>
      </c>
      <c r="O86" s="15">
        <f>ROUNDUP(SUM(O5,O10,O15,O20,O25,O30,O35,O40,O45,O50,O55,O60,O65,O70,O75,O80)*0.46,0)</f>
        <v>0</v>
      </c>
      <c r="P86" s="15">
        <f>ROUNDUP(SUM(P5,P10,P15,P20,P25,P30,P35,P40,P45,P50,P55,P60,P65,P70,P75,P80)*0.46,0)</f>
        <v>0</v>
      </c>
      <c r="Q86" s="15">
        <f>ROUNDUP(SUM(Q5,Q10,Q15,Q20,Q25,Q30,Q35,Q40,Q45,Q50,Q55,Q60,Q65,Q70,Q75,Q80)*0.46,0)</f>
        <v>0</v>
      </c>
      <c r="R86" s="15">
        <f>ROUNDUP(SUM(R5,R10,R15,R20,R25,R30,R35,R40,R45,R50,R55,R60,R65,R70,R75,R80)*0.46,0)</f>
        <v>0</v>
      </c>
      <c r="S86" s="15">
        <f>ROUNDUP(SUM(S5,S10,S15,S20,S25,S30,S35,S40,S45,S50,S55,S60,S65,S70,S75,S80)*0.46,0)</f>
        <v>0</v>
      </c>
      <c r="T86" s="15">
        <f>ROUNDUP(SUM(T5,T10,T15,T20,T25,T30,T35,T40,T45,T50,T55,T60,T65,T70,T75,T80)*0.46,0)</f>
        <v>0</v>
      </c>
      <c r="U86" s="15">
        <f>ROUNDUP(SUM(U5,U10,U15,U20,U25,U30,U35,U40,U45,U50,U55,U60,U65,U70,U75,U80)*0.46,0)</f>
        <v>0</v>
      </c>
      <c r="V86" s="15">
        <f>ROUNDUP(SUM(V5,V10,V15,V20,V25,V30,V35,V40,V45,V50,V55,V60,V65,V70,V75,V80)*0.46,0)</f>
        <v>0</v>
      </c>
      <c r="W86" s="15">
        <f>ROUNDUP(SUM(W5,W10,W15,W20,W25,W30,W35,W40,W45,W50,W55,W60,W65,W70,W75,W80)*0.46,0)</f>
        <v>0</v>
      </c>
      <c r="X86" s="15">
        <f>ROUNDUP(SUM(X5,X10,X15,X20,X25,X30,X35,X40,X45,X50,X55,X60,X65,X70,X75,X80)*0.46,0)</f>
        <v>0</v>
      </c>
      <c r="Y86" s="15">
        <f>ROUNDUP(SUM(Y5,Y10,Y15,Y20,Y25,Y30,Y35,Y40,Y45,Y50,Y55,Y60,Y65,Y70,Y75,Y80)*0.46,0)</f>
        <v>0</v>
      </c>
      <c r="Z86" s="15">
        <f>ROUNDUP(SUM(Z5,Z10,Z15,Z20,Z25,Z30,Z35,Z40,Z45,Z50,Z55,Z60,Z65,Z70,Z75,Z80)*0.46,0)</f>
        <v>0</v>
      </c>
      <c r="AA86" s="15">
        <f>ROUNDUP(SUM(AA5,AA10,AA15,AA20,AA25,AA30,AA35,AA40,AA45,AA50,AA55,AA60,AA65,AA70,AA75,AA80)*0.46,0)</f>
        <v>0</v>
      </c>
      <c r="AB86" s="15">
        <f>ROUNDUP(SUM(AB5,AB10,AB15,AB20,AB25,AB30,AB35,AB40,AB45,AB50,AB55,AB60,AB65,AB70,AB75,AB80)*0.46,0)</f>
        <v>39</v>
      </c>
      <c r="AC86" s="15">
        <f>ROUNDUP(SUM(AC5,AC10,AC15,AC20,AC25,AC30,AC35,AC40,AC45,AC50,AC55,AC60,AC65,AC70,AC75,AC80)*0.46,0)</f>
        <v>0</v>
      </c>
      <c r="AD86" s="15">
        <f>ROUNDUP(SUM(AD5,AD10,AD15,AD20,AD25,AD30,AD35,AD40,AD45,AD50,AD55,AD60,AD65,AD70,AD75,AD80)*0.46,0)</f>
        <v>0</v>
      </c>
      <c r="AE86" s="15">
        <f>ROUNDUP(SUM(AE5,AE10,AE15,AE20,AE25,AE30,AE35,AE40,AE45,AE50,AE55,AE60,AE65,AE70,AE75,AE80)*0.46,0)</f>
        <v>0</v>
      </c>
      <c r="AF86" s="15">
        <f>ROUNDUP(SUM(AF5,AF10,AF15,AF20,AF25,AF30,AF35,AF40,AF45,AF50,AF55,AF60,AF65,AF70,AF75,AF80)*0.46,0)</f>
        <v>0</v>
      </c>
      <c r="AG86" s="15">
        <f>ROUNDUP(SUM(AG5,AG10,AG15,AG20,AG25,AG30,AG35,AG40,AG45,AG50,AG55,AG60,AG65,AG70,AG75,AG80)*0.46,0)</f>
        <v>0</v>
      </c>
      <c r="AH86" s="15">
        <f>ROUNDUP(SUM(AH5,AH10,AH15,AH20,AH25,AH30,AH35,AH40,AH45,AH50,AH55,AH60,AH65,AH70,AH75,AH80)*0.46,0)</f>
        <v>0</v>
      </c>
      <c r="AI86" s="15">
        <f>ROUNDUP(SUM(AI5,AI10,AI15,AI20,AI25,AI30,AI35,AI40,AI45,AI50,AI55,AI60,AI65,AI70,AI75,AI80)*0.46,0)</f>
        <v>0</v>
      </c>
      <c r="AJ86" s="15">
        <f>ROUNDUP(SUM(AJ5,AJ10,AJ15,AJ20,AJ25,AJ30,AJ35,AJ40,AJ45,AJ50,AJ55,AJ60,AJ65,AJ70,AJ75,AJ80)*0.46,0)</f>
        <v>0</v>
      </c>
      <c r="AK86" s="15">
        <f>ROUNDUP(SUM(AK5,AK10,AK15,AK20,AK25,AK30,AK35,AK40,AK45,AK50,AK55,AK60,AK65,AK70,AK75,AK80)*0.46,0)</f>
        <v>0</v>
      </c>
      <c r="AL86" s="15">
        <f>ROUNDUP(SUM(AL5,AL10,AL15,AL20,AL25,AL30,AL35,AL40,AL45,AL50,AL55,AL60,AL65,AL70,AL75,AL80)*0.46,0)</f>
        <v>0</v>
      </c>
      <c r="AM86" s="15">
        <f>ROUNDUP(SUM(AM5,AM10,AM15,AM20,AM25,AM30,AM35,AM40,AM45,AM50,AM55,AM60,AM65,AM70,AM75,AM80)*0.46,0)</f>
        <v>0</v>
      </c>
      <c r="AN86" s="15">
        <f>ROUNDUP(SUM(AN5,AN10,AN15,AN20,AN25,AN30,AN35,AN40,AN45,AN50,AN55,AN60,AN65,AN70,AN75,AN80)*0.46,0)</f>
        <v>0</v>
      </c>
      <c r="AO86" s="15">
        <f>ROUNDUP(SUM(AO5,AO10,AO15,AO20,AO25,AO30,AO35,AO40,AO45,AO50,AO55,AO60,AO65,AO70,AO75,AO80)*0.46,0)</f>
        <v>0</v>
      </c>
      <c r="AP86" s="15">
        <f>ROUNDUP(SUM(AP5,AP10,AP15,AP20,AP25,AP30,AP35,AP40,AP45,AP50,AP55,AP60,AP65,AP70,AP75,AP80)*0.46,0)</f>
        <v>0</v>
      </c>
      <c r="AQ86" s="15">
        <f>ROUNDUP(SUM(AQ5,AQ10,AQ15,AQ20,AQ25,AQ30,AQ35,AQ40,AQ45,AQ50,AQ55,AQ60,AQ65,AQ70,AQ75,AQ80)*0.46,0)</f>
        <v>0</v>
      </c>
      <c r="AR86" s="15">
        <f>ROUNDUP(SUM(AR5,AR10,AR15,AR20,AR25,AR30,AR35,AR40,AR45,AR50,AR55,AR60,AR65,AR70,AR75,AR80)*0.46,0)</f>
        <v>0</v>
      </c>
      <c r="AS86" s="15">
        <f>ROUNDUP(SUM(AS5,AS10,AS15,AS20,AS25,AS30,AS35,AS40,AS45,AS50,AS55,AS60,AS65,AS70,AS75,AS80)*0.46,0)</f>
        <v>0</v>
      </c>
      <c r="AT86" s="15">
        <f>ROUNDUP(SUM(AT5,AT10,AT15,AT20,AT25,AT30,AT35,AT40,AT45,AT50,AT55,AT60,AT65,AT70,AT75,AT80)*0.46,0)</f>
        <v>0</v>
      </c>
      <c r="AU86" s="15">
        <f>ROUNDUP(SUM(AU5,AU10,AU15,AU20,AU25,AU30,AU35,AU40,AU45,AU50,AU55,AU60,AU65,AU70,AU75,AU80)*0.46,0)</f>
        <v>0</v>
      </c>
      <c r="AV86" s="15">
        <f>ROUNDUP(SUM(AV5,AV10,AV15,AV20,AV25,AV30,AV35,AV40,AV45,AV50,AV55,AV60,AV65,AV70,AV75,AV80)*0.46,0)</f>
        <v>0</v>
      </c>
      <c r="AW86" s="15">
        <f>ROUNDUP(SUM(AW5,AW10,AW15,AW20,AW25,AW30,AW35,AW40,AW45,AW50,AW55,AW60,AW65,AW70,AW75,AW80)*0.46,0)</f>
        <v>0</v>
      </c>
      <c r="AX86" s="15">
        <f>ROUNDUP(SUM(AX5,AX10,AX15,AX20,AX25,AX30,AX35,AX40,AX45,AX50,AX55,AX60,AX65,AX70,AX75,AX80)*0.46,0)</f>
        <v>0</v>
      </c>
      <c r="AY86" s="15">
        <f>ROUNDUP(SUM(AY5,AY10,AY15,AY20,AY25,AY30,AY35,AY40,AY45,AY50,AY55,AY60,AY65,AY70,AY75,AY80)*0.46,0)</f>
        <v>0</v>
      </c>
      <c r="AZ86" s="15">
        <f>ROUNDUP(SUM(AZ5,AZ10,AZ15,AZ20,AZ25,AZ30,AZ35,AZ40,AZ45,AZ50,AZ55,AZ60,AZ65,AZ70,AZ75,AZ80)*0.46,0)</f>
        <v>0</v>
      </c>
      <c r="BA86" s="15">
        <f>ROUNDUP(SUM(BA5,BA10,BA15,BA20,BA25,BA30,BA35,BA40,BA45,BA50,BA55,BA60,BA65,BA70,BA75,BA80)*0.46,0)</f>
        <v>0</v>
      </c>
      <c r="BB86" s="15">
        <f>ROUNDUP(SUM(BB5,BB10,BB15,BB20,BB25,BB30,BB35,BB40,BB45,BB50,BB55,BB60,BB65,BB70,BB75,BB80)*0.46,0)</f>
        <v>0</v>
      </c>
      <c r="BC86" s="15">
        <f>ROUNDUP(SUM(BC5,BC10,BC15,BC20,BC25,BC30,BC35,BC40,BC45,BC50,BC55,BC60,BC65,BC70,BC75,BC80)*0.46,0)</f>
        <v>0</v>
      </c>
      <c r="BD86" s="16">
        <f>ROUNDUP(SUM(BD5,BD10,BD15,BD20,BD25,BD30,BD35,BD40,BD45,BD50,BD55,BD60,BD65,BD70,BD75,BD80)*0.46,0)</f>
        <v>0</v>
      </c>
    </row>
    <row r="87" spans="1:56" ht="12" thickBot="1" x14ac:dyDescent="0.25">
      <c r="A87" s="22" t="str">
        <f>IFERROR("Total Cost: $"&amp;ROUND((C87-0.46*C86)*1.26+(0.46*C86),2)&amp;" - "&amp;"Hourly: $"&amp;ROUND(((C87-0.46*C86)*1.26+(0.46*C86))/C84,2),0)</f>
        <v>Total Cost: $4937.02 - Hourly: $13.55</v>
      </c>
      <c r="B87" s="31" t="s">
        <v>28</v>
      </c>
      <c r="C87" s="32">
        <f>SUM(C6,C11,C16,C21,C26,C31,C36,C41,C46,C51,C56,C61,C66,C71,C76,C8)</f>
        <v>3921.9749999999999</v>
      </c>
      <c r="D87" s="41"/>
      <c r="F87" s="41"/>
      <c r="G87" s="41"/>
      <c r="H87" s="41"/>
      <c r="J87" s="41"/>
      <c r="L87" s="41"/>
      <c r="N87" s="41"/>
      <c r="O87" s="41"/>
      <c r="P87" s="41"/>
      <c r="S87" s="41"/>
      <c r="T87" s="41"/>
      <c r="X87" s="48"/>
      <c r="Y87" s="48"/>
      <c r="AA87" s="48"/>
      <c r="AF87" s="48"/>
      <c r="AH87" s="48"/>
      <c r="AL87" s="48"/>
      <c r="AQ87" s="48"/>
      <c r="AS87" s="48"/>
      <c r="AT87" s="48"/>
      <c r="AX87" s="48"/>
      <c r="BA87" s="48"/>
      <c r="BB87" s="48"/>
      <c r="BC87" s="48"/>
    </row>
    <row r="88" spans="1:56" x14ac:dyDescent="0.2">
      <c r="A88" s="47"/>
      <c r="B88" s="49"/>
      <c r="C88" s="49"/>
      <c r="D88" s="41"/>
      <c r="F88" s="41"/>
      <c r="G88" s="41"/>
      <c r="H88" s="41"/>
      <c r="L88" s="41"/>
      <c r="N88" s="41"/>
      <c r="O88" s="41"/>
      <c r="P88" s="41"/>
      <c r="R88" s="41"/>
      <c r="S88" s="41"/>
      <c r="T88" s="41"/>
      <c r="U88" s="41"/>
      <c r="X88" s="48"/>
      <c r="Y88" s="48"/>
      <c r="AA88" s="48"/>
      <c r="AF88" s="48"/>
      <c r="AH88" s="48"/>
      <c r="AL88" s="48"/>
      <c r="AQ88" s="48"/>
      <c r="AS88" s="48"/>
      <c r="AT88" s="48"/>
      <c r="AU88" s="44"/>
      <c r="AX88" s="48"/>
      <c r="BA88" s="48"/>
      <c r="BB88" s="48"/>
      <c r="BC88" s="48"/>
    </row>
    <row r="89" spans="1:56" x14ac:dyDescent="0.2">
      <c r="A89" s="47"/>
      <c r="C89" s="42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50"/>
      <c r="AX89" s="48"/>
      <c r="BA89" s="48"/>
      <c r="BB89" s="48"/>
      <c r="BC89" s="48"/>
    </row>
    <row r="90" spans="1:56" x14ac:dyDescent="0.2">
      <c r="A90" s="51"/>
      <c r="B90" s="42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C90" s="48"/>
    </row>
    <row r="91" spans="1:56" x14ac:dyDescent="0.2"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C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C92" s="48"/>
    </row>
    <row r="93" spans="1:56" x14ac:dyDescent="0.2"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2"/>
      <c r="AX93" s="48"/>
      <c r="BA93" s="48"/>
      <c r="BB93" s="48"/>
      <c r="BC93" s="48"/>
    </row>
    <row r="94" spans="1:56" x14ac:dyDescent="0.2">
      <c r="C94" s="42"/>
      <c r="D94" s="41"/>
      <c r="F94" s="41"/>
      <c r="G94" s="41"/>
      <c r="H94" s="41"/>
      <c r="J94" s="41"/>
      <c r="L94" s="41"/>
      <c r="N94" s="41"/>
      <c r="O94" s="41"/>
      <c r="P94" s="41"/>
      <c r="S94" s="41"/>
      <c r="T94" s="41"/>
      <c r="X94" s="48"/>
      <c r="Y94" s="48"/>
      <c r="AA94" s="48"/>
      <c r="AF94" s="48"/>
      <c r="AH94" s="48"/>
      <c r="AL94" s="48"/>
      <c r="AQ94" s="48"/>
      <c r="AS94" s="48"/>
      <c r="AT94" s="48"/>
      <c r="AU94" s="42"/>
      <c r="AX94" s="48"/>
      <c r="BA94" s="48"/>
      <c r="BB94" s="48"/>
      <c r="BC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X95" s="48"/>
      <c r="BA95" s="48"/>
      <c r="BB95" s="48"/>
      <c r="BC95" s="48"/>
    </row>
    <row r="96" spans="1:56" x14ac:dyDescent="0.2">
      <c r="C96" s="42"/>
      <c r="D96" s="41"/>
      <c r="F96" s="41"/>
      <c r="G96" s="41"/>
      <c r="H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C96" s="48"/>
    </row>
    <row r="97" spans="3:55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C97" s="48"/>
    </row>
    <row r="98" spans="3:55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C98" s="48"/>
    </row>
    <row r="99" spans="3:55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C99" s="48"/>
    </row>
    <row r="100" spans="3:55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C100" s="48"/>
    </row>
    <row r="101" spans="3:55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C101" s="48"/>
    </row>
    <row r="102" spans="3:55" x14ac:dyDescent="0.2">
      <c r="C102" s="42"/>
      <c r="D102" s="41"/>
      <c r="F102" s="41"/>
      <c r="G102" s="41"/>
      <c r="H102" s="41"/>
      <c r="J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C102" s="48"/>
    </row>
    <row r="103" spans="3:55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C103" s="48"/>
    </row>
    <row r="104" spans="3:55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C104" s="48"/>
    </row>
    <row r="105" spans="3:55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C105" s="48"/>
    </row>
    <row r="106" spans="3:55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C106" s="48"/>
    </row>
    <row r="107" spans="3:55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C107" s="48"/>
    </row>
    <row r="108" spans="3:55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C108" s="48"/>
    </row>
    <row r="109" spans="3:55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C109" s="48"/>
    </row>
    <row r="110" spans="3:55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C110" s="48"/>
    </row>
    <row r="111" spans="3:55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C111" s="48"/>
    </row>
    <row r="112" spans="3:55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C112" s="48"/>
    </row>
    <row r="113" spans="3:55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C113" s="48"/>
    </row>
    <row r="114" spans="3:55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C114" s="48"/>
    </row>
    <row r="115" spans="3:55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C115" s="48"/>
    </row>
    <row r="116" spans="3:55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C116" s="48"/>
    </row>
    <row r="117" spans="3:55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C117" s="48"/>
    </row>
    <row r="118" spans="3:55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C118" s="48"/>
    </row>
    <row r="119" spans="3:55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C119" s="48"/>
    </row>
    <row r="120" spans="3:55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C120" s="48"/>
    </row>
    <row r="121" spans="3:55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C121" s="48"/>
    </row>
    <row r="122" spans="3:55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C122" s="48"/>
    </row>
    <row r="123" spans="3:55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C123" s="48"/>
    </row>
    <row r="124" spans="3:55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C124" s="48"/>
    </row>
    <row r="125" spans="3:55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C125" s="48"/>
    </row>
    <row r="126" spans="3:55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C126" s="48"/>
    </row>
    <row r="127" spans="3:55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C127" s="48"/>
    </row>
    <row r="128" spans="3:55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C128" s="48"/>
    </row>
    <row r="129" spans="3:55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C129" s="48"/>
    </row>
    <row r="130" spans="3:55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C130" s="48"/>
    </row>
    <row r="131" spans="3:55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C131" s="48"/>
    </row>
    <row r="132" spans="3:55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C132" s="48"/>
    </row>
    <row r="133" spans="3:55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C133" s="48"/>
    </row>
    <row r="134" spans="3:55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C134" s="48"/>
    </row>
    <row r="135" spans="3:55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C135" s="48"/>
    </row>
    <row r="136" spans="3:55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C136" s="48"/>
    </row>
    <row r="137" spans="3:55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C137" s="48"/>
    </row>
    <row r="138" spans="3:55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C138" s="48"/>
    </row>
    <row r="139" spans="3:55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C139" s="48"/>
    </row>
    <row r="140" spans="3:55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C140" s="48"/>
    </row>
    <row r="141" spans="3:55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C141" s="48"/>
    </row>
    <row r="142" spans="3:55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C142" s="48"/>
    </row>
    <row r="143" spans="3:55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C143" s="48"/>
    </row>
    <row r="144" spans="3:55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C144" s="48"/>
    </row>
    <row r="145" spans="3:55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C145" s="48"/>
    </row>
    <row r="146" spans="3:55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C146" s="48"/>
    </row>
    <row r="147" spans="3:55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C147" s="48"/>
    </row>
    <row r="148" spans="3:55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C148" s="48"/>
    </row>
    <row r="149" spans="3:55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C149" s="48"/>
    </row>
    <row r="150" spans="3:55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C150" s="48"/>
    </row>
    <row r="151" spans="3:55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C151" s="48"/>
    </row>
    <row r="152" spans="3:55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C152" s="48"/>
    </row>
    <row r="153" spans="3:55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C153" s="48"/>
    </row>
    <row r="154" spans="3:55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C154" s="48"/>
    </row>
    <row r="155" spans="3:55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C155" s="48"/>
    </row>
    <row r="156" spans="3:55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C156" s="48"/>
    </row>
    <row r="157" spans="3:55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C157" s="48"/>
    </row>
    <row r="158" spans="3:55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C158" s="48"/>
    </row>
    <row r="159" spans="3:55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C159" s="48"/>
    </row>
    <row r="160" spans="3:55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C160" s="48"/>
    </row>
    <row r="161" spans="3:55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C161" s="48"/>
    </row>
    <row r="162" spans="3:55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C162" s="48"/>
    </row>
    <row r="163" spans="3:55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C163" s="48"/>
    </row>
    <row r="164" spans="3:55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C164" s="48"/>
    </row>
    <row r="165" spans="3:55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C165" s="48"/>
    </row>
    <row r="166" spans="3:55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C166" s="48"/>
    </row>
    <row r="167" spans="3:55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C167" s="48"/>
    </row>
    <row r="168" spans="3:55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C168" s="48"/>
    </row>
    <row r="169" spans="3:55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C169" s="48"/>
    </row>
    <row r="170" spans="3:55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C170" s="48"/>
    </row>
    <row r="171" spans="3:55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C171" s="48"/>
    </row>
    <row r="172" spans="3:55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C172" s="48"/>
    </row>
    <row r="173" spans="3:55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C173" s="48"/>
    </row>
    <row r="174" spans="3:55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C174" s="48"/>
    </row>
    <row r="175" spans="3:55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C175" s="48"/>
    </row>
    <row r="176" spans="3:55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C176" s="48"/>
    </row>
    <row r="177" spans="3:55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C177" s="48"/>
    </row>
    <row r="178" spans="3:55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C178" s="48"/>
    </row>
    <row r="179" spans="3:55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C179" s="48"/>
    </row>
    <row r="180" spans="3:55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C180" s="48"/>
    </row>
    <row r="181" spans="3:55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C181" s="48"/>
    </row>
    <row r="182" spans="3:55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C182" s="48"/>
    </row>
    <row r="183" spans="3:55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C183" s="48"/>
    </row>
    <row r="184" spans="3:55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C184" s="48"/>
    </row>
    <row r="185" spans="3:55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C185" s="48"/>
    </row>
    <row r="186" spans="3:55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C186" s="48"/>
    </row>
    <row r="187" spans="3:55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C187" s="48"/>
    </row>
    <row r="188" spans="3:55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C188" s="48"/>
    </row>
    <row r="189" spans="3:55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C189" s="48"/>
    </row>
    <row r="190" spans="3:55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C190" s="48"/>
    </row>
    <row r="191" spans="3:55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C191" s="48"/>
    </row>
    <row r="192" spans="3:55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C192" s="48"/>
    </row>
    <row r="193" spans="3:55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C193" s="48"/>
    </row>
    <row r="194" spans="3:55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C194" s="48"/>
    </row>
    <row r="195" spans="3:55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C195" s="48"/>
    </row>
    <row r="196" spans="3:55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C196" s="48"/>
    </row>
    <row r="197" spans="3:55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C197" s="48"/>
    </row>
    <row r="198" spans="3:55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C198" s="48"/>
    </row>
    <row r="199" spans="3:55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C199" s="48"/>
    </row>
    <row r="200" spans="3:55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C200" s="48"/>
    </row>
    <row r="201" spans="3:55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C201" s="48"/>
    </row>
    <row r="202" spans="3:55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C202" s="48"/>
    </row>
    <row r="203" spans="3:55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C203" s="48"/>
    </row>
    <row r="204" spans="3:55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C204" s="48"/>
    </row>
    <row r="205" spans="3:55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C205" s="48"/>
    </row>
    <row r="206" spans="3:55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C206" s="48"/>
    </row>
    <row r="207" spans="3:55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C207" s="48"/>
    </row>
    <row r="208" spans="3:55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C208" s="48"/>
    </row>
    <row r="209" spans="3:55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C209" s="48"/>
    </row>
    <row r="210" spans="3:55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C210" s="48"/>
    </row>
    <row r="211" spans="3:55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C211" s="48"/>
    </row>
    <row r="212" spans="3:55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C212" s="48"/>
    </row>
    <row r="213" spans="3:55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C213" s="48"/>
    </row>
    <row r="214" spans="3:55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C214" s="48"/>
    </row>
    <row r="215" spans="3:55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C215" s="48"/>
    </row>
    <row r="216" spans="3:55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C216" s="48"/>
    </row>
    <row r="217" spans="3:55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C217" s="48"/>
    </row>
    <row r="218" spans="3:55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C218" s="48"/>
    </row>
    <row r="219" spans="3:55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C219" s="48"/>
    </row>
    <row r="220" spans="3:55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C220" s="48"/>
    </row>
    <row r="221" spans="3:55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C221" s="48"/>
    </row>
    <row r="222" spans="3:55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C222" s="48"/>
    </row>
    <row r="223" spans="3:55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C223" s="48"/>
    </row>
    <row r="224" spans="3:55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C224" s="48"/>
    </row>
    <row r="225" spans="3:55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C225" s="48"/>
    </row>
    <row r="226" spans="3:55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C226" s="48"/>
    </row>
    <row r="227" spans="3:55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C227" s="48"/>
    </row>
    <row r="228" spans="3:55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C228" s="48"/>
    </row>
    <row r="229" spans="3:55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C229" s="48"/>
    </row>
    <row r="230" spans="3:55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C230" s="48"/>
    </row>
    <row r="231" spans="3:55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C231" s="48"/>
    </row>
    <row r="232" spans="3:55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C232" s="48"/>
    </row>
    <row r="233" spans="3:55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C233" s="48"/>
    </row>
    <row r="234" spans="3:55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C234" s="48"/>
    </row>
    <row r="235" spans="3:55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C235" s="48"/>
    </row>
    <row r="236" spans="3:55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C236" s="48"/>
    </row>
    <row r="237" spans="3:55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C237" s="48"/>
    </row>
    <row r="238" spans="3:55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C238" s="48"/>
    </row>
    <row r="239" spans="3:55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C239" s="48"/>
    </row>
    <row r="240" spans="3:55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C240" s="48"/>
    </row>
    <row r="241" spans="3:55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C241" s="48"/>
    </row>
    <row r="242" spans="3:55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C242" s="48"/>
    </row>
    <row r="243" spans="3:55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C243" s="48"/>
    </row>
    <row r="244" spans="3:55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C244" s="48"/>
    </row>
    <row r="245" spans="3:55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C245" s="48"/>
    </row>
    <row r="246" spans="3:55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C246" s="48"/>
    </row>
    <row r="247" spans="3:55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C247" s="48"/>
    </row>
    <row r="248" spans="3:55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C248" s="48"/>
    </row>
    <row r="249" spans="3:55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C249" s="48"/>
    </row>
    <row r="250" spans="3:55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C250" s="48"/>
    </row>
    <row r="251" spans="3:55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C251" s="48"/>
    </row>
    <row r="252" spans="3:55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C252" s="48"/>
    </row>
    <row r="253" spans="3:55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C253" s="48"/>
    </row>
    <row r="254" spans="3:55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C254" s="48"/>
    </row>
    <row r="255" spans="3:55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C255" s="48"/>
    </row>
    <row r="256" spans="3:55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C256" s="48"/>
    </row>
    <row r="257" spans="3:55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C257" s="48"/>
    </row>
    <row r="258" spans="3:55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C258" s="48"/>
    </row>
    <row r="259" spans="3:55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C259" s="48"/>
    </row>
    <row r="260" spans="3:55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C260" s="48"/>
    </row>
    <row r="261" spans="3:55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C261" s="48"/>
    </row>
    <row r="262" spans="3:55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C262" s="48"/>
    </row>
    <row r="263" spans="3:55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C263" s="48"/>
    </row>
    <row r="264" spans="3:55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C264" s="48"/>
    </row>
    <row r="265" spans="3:55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C265" s="48"/>
    </row>
    <row r="266" spans="3:55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C266" s="48"/>
    </row>
    <row r="267" spans="3:55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C267" s="48"/>
    </row>
    <row r="268" spans="3:55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C268" s="48"/>
    </row>
    <row r="269" spans="3:55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C269" s="48"/>
    </row>
    <row r="270" spans="3:55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C270" s="48"/>
    </row>
    <row r="271" spans="3:55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C271" s="48"/>
    </row>
    <row r="272" spans="3:55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C272" s="48"/>
    </row>
    <row r="273" spans="3:55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C273" s="48"/>
    </row>
    <row r="274" spans="3:55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C274" s="48"/>
    </row>
    <row r="275" spans="3:55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C275" s="48"/>
    </row>
    <row r="276" spans="3:55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C276" s="48"/>
    </row>
    <row r="277" spans="3:55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C277" s="48"/>
    </row>
    <row r="278" spans="3:55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C278" s="48"/>
    </row>
    <row r="279" spans="3:55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C279" s="48"/>
    </row>
    <row r="280" spans="3:55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C280" s="48"/>
    </row>
    <row r="281" spans="3:55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C281" s="48"/>
    </row>
    <row r="282" spans="3:55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C282" s="48"/>
    </row>
    <row r="283" spans="3:55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C283" s="48"/>
    </row>
    <row r="284" spans="3:55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C284" s="48"/>
    </row>
    <row r="285" spans="3:55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C285" s="48"/>
    </row>
    <row r="286" spans="3:55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C286" s="48"/>
    </row>
    <row r="287" spans="3:55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C287" s="48"/>
    </row>
    <row r="288" spans="3:55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C288" s="48"/>
    </row>
    <row r="289" spans="3:55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C289" s="48"/>
    </row>
    <row r="290" spans="3:55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C290" s="48"/>
    </row>
    <row r="291" spans="3:55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C291" s="48"/>
    </row>
    <row r="292" spans="3:55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C292" s="48"/>
    </row>
    <row r="293" spans="3:55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C293" s="48"/>
    </row>
    <row r="294" spans="3:55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C294" s="48"/>
    </row>
    <row r="295" spans="3:55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C295" s="48"/>
    </row>
    <row r="296" spans="3:55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C296" s="48"/>
    </row>
    <row r="297" spans="3:55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C297" s="48"/>
    </row>
    <row r="298" spans="3:55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C298" s="48"/>
    </row>
    <row r="299" spans="3:55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C299" s="48"/>
    </row>
    <row r="300" spans="3:55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C300" s="48"/>
    </row>
    <row r="301" spans="3:55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C301" s="48"/>
    </row>
    <row r="302" spans="3:55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C302" s="48"/>
    </row>
    <row r="303" spans="3:55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C303" s="48"/>
    </row>
    <row r="304" spans="3:55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C304" s="48"/>
    </row>
    <row r="305" spans="3:55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C305" s="48"/>
    </row>
    <row r="306" spans="3:55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C306" s="48"/>
    </row>
    <row r="307" spans="3:55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C307" s="48"/>
    </row>
    <row r="308" spans="3:55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C308" s="48"/>
    </row>
    <row r="309" spans="3:55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C309" s="48"/>
    </row>
    <row r="310" spans="3:55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C310" s="48"/>
    </row>
    <row r="311" spans="3:55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C311" s="48"/>
    </row>
    <row r="312" spans="3:55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C312" s="48"/>
    </row>
    <row r="313" spans="3:55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C313" s="48"/>
    </row>
    <row r="314" spans="3:55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C314" s="48"/>
    </row>
    <row r="315" spans="3:55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C315" s="48"/>
    </row>
    <row r="316" spans="3:55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C316" s="48"/>
    </row>
    <row r="317" spans="3:55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C317" s="48"/>
    </row>
    <row r="318" spans="3:55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C318" s="48"/>
    </row>
    <row r="319" spans="3:55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C319" s="48"/>
    </row>
    <row r="320" spans="3:55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C320" s="48"/>
    </row>
    <row r="321" spans="3:55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C321" s="48"/>
    </row>
    <row r="322" spans="3:55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C322" s="48"/>
    </row>
    <row r="323" spans="3:55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C323" s="48"/>
    </row>
    <row r="324" spans="3:55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C324" s="48"/>
    </row>
    <row r="325" spans="3:55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C325" s="48"/>
    </row>
    <row r="326" spans="3:55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C326" s="48"/>
    </row>
    <row r="327" spans="3:55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C327" s="48"/>
    </row>
    <row r="328" spans="3:55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C328" s="48"/>
    </row>
    <row r="329" spans="3:55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C329" s="48"/>
    </row>
    <row r="330" spans="3:55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C330" s="48"/>
    </row>
    <row r="331" spans="3:55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C331" s="48"/>
    </row>
    <row r="332" spans="3:55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C332" s="48"/>
    </row>
    <row r="333" spans="3:55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C333" s="48"/>
    </row>
    <row r="334" spans="3:55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C334" s="48"/>
    </row>
    <row r="335" spans="3:55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C335" s="48"/>
    </row>
    <row r="336" spans="3:55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C336" s="48"/>
    </row>
    <row r="337" spans="3:55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C337" s="48"/>
    </row>
    <row r="338" spans="3:55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C338" s="48"/>
    </row>
    <row r="339" spans="3:55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C339" s="48"/>
    </row>
    <row r="340" spans="3:55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C340" s="48"/>
    </row>
    <row r="341" spans="3:55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C341" s="48"/>
    </row>
    <row r="342" spans="3:55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C342" s="48"/>
    </row>
    <row r="343" spans="3:55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C343" s="48"/>
    </row>
    <row r="344" spans="3:55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C344" s="48"/>
    </row>
    <row r="345" spans="3:55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C345" s="48"/>
    </row>
    <row r="346" spans="3:55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C346" s="48"/>
    </row>
    <row r="347" spans="3:55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C347" s="48"/>
    </row>
    <row r="348" spans="3:55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C348" s="48"/>
    </row>
    <row r="349" spans="3:55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C349" s="48"/>
    </row>
    <row r="350" spans="3:55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C350" s="48"/>
    </row>
    <row r="351" spans="3:55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C351" s="48"/>
    </row>
    <row r="352" spans="3:55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C352" s="48"/>
    </row>
    <row r="353" spans="3:55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C353" s="48"/>
    </row>
    <row r="354" spans="3:55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C354" s="48"/>
    </row>
    <row r="355" spans="3:55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C355" s="48"/>
    </row>
    <row r="356" spans="3:55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C356" s="48"/>
    </row>
    <row r="357" spans="3:55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C357" s="48"/>
    </row>
    <row r="358" spans="3:55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C358" s="48"/>
    </row>
    <row r="359" spans="3:55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C359" s="48"/>
    </row>
    <row r="360" spans="3:55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C360" s="48"/>
    </row>
    <row r="361" spans="3:55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C361" s="48"/>
    </row>
    <row r="362" spans="3:55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C362" s="48"/>
    </row>
    <row r="363" spans="3:55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C363" s="48"/>
    </row>
    <row r="364" spans="3:55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C364" s="48"/>
    </row>
    <row r="365" spans="3:55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C365" s="48"/>
    </row>
    <row r="366" spans="3:55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C366" s="48"/>
    </row>
    <row r="367" spans="3:55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C367" s="48"/>
    </row>
    <row r="368" spans="3:55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C368" s="48"/>
    </row>
    <row r="369" spans="3:55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C369" s="48"/>
    </row>
    <row r="370" spans="3:55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C370" s="48"/>
    </row>
    <row r="371" spans="3:55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C371" s="48"/>
    </row>
    <row r="372" spans="3:55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C372" s="48"/>
    </row>
    <row r="373" spans="3:55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C373" s="48"/>
    </row>
    <row r="374" spans="3:55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C374" s="48"/>
    </row>
    <row r="375" spans="3:55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C375" s="48"/>
    </row>
    <row r="376" spans="3:55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C376" s="48"/>
    </row>
    <row r="377" spans="3:55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C377" s="48"/>
    </row>
    <row r="378" spans="3:55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C378" s="48"/>
    </row>
    <row r="379" spans="3:55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C379" s="48"/>
    </row>
    <row r="380" spans="3:55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C380" s="48"/>
    </row>
    <row r="381" spans="3:55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C381" s="48"/>
    </row>
    <row r="382" spans="3:55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C382" s="48"/>
    </row>
    <row r="383" spans="3:55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C383" s="48"/>
    </row>
    <row r="384" spans="3:55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C384" s="48"/>
    </row>
    <row r="385" spans="3:55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C385" s="48"/>
    </row>
    <row r="386" spans="3:55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C386" s="48"/>
    </row>
    <row r="387" spans="3:55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C387" s="48"/>
    </row>
    <row r="388" spans="3:55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C388" s="48"/>
    </row>
    <row r="389" spans="3:55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C389" s="48"/>
    </row>
    <row r="390" spans="3:55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C390" s="48"/>
    </row>
    <row r="391" spans="3:55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C391" s="48"/>
    </row>
    <row r="392" spans="3:55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C392" s="48"/>
    </row>
    <row r="393" spans="3:55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C393" s="48"/>
    </row>
    <row r="394" spans="3:55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C394" s="48"/>
    </row>
    <row r="395" spans="3:55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C395" s="48"/>
    </row>
    <row r="396" spans="3:55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C396" s="48"/>
    </row>
    <row r="397" spans="3:55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C397" s="48"/>
    </row>
    <row r="398" spans="3:55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C398" s="48"/>
    </row>
    <row r="399" spans="3:55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C399" s="48"/>
    </row>
    <row r="400" spans="3:55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C400" s="48"/>
    </row>
    <row r="401" spans="3:55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C401" s="48"/>
    </row>
    <row r="402" spans="3:55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C402" s="48"/>
    </row>
    <row r="403" spans="3:55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C403" s="48"/>
    </row>
    <row r="404" spans="3:55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C404" s="48"/>
    </row>
    <row r="405" spans="3:55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C405" s="48"/>
    </row>
    <row r="406" spans="3:55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C406" s="48"/>
    </row>
    <row r="407" spans="3:55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C407" s="48"/>
    </row>
    <row r="408" spans="3:55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C408" s="48"/>
    </row>
    <row r="409" spans="3:55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C409" s="48"/>
    </row>
    <row r="410" spans="3:55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C410" s="48"/>
    </row>
    <row r="411" spans="3:55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C411" s="48"/>
    </row>
    <row r="412" spans="3:55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C412" s="48"/>
    </row>
    <row r="413" spans="3:55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C413" s="48"/>
    </row>
    <row r="414" spans="3:55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C414" s="48"/>
    </row>
    <row r="415" spans="3:55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C415" s="48"/>
    </row>
    <row r="416" spans="3:55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C416" s="48"/>
    </row>
    <row r="417" spans="3:55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C417" s="48"/>
    </row>
    <row r="418" spans="3:55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C418" s="48"/>
    </row>
    <row r="419" spans="3:55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C419" s="48"/>
    </row>
    <row r="420" spans="3:55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C420" s="48"/>
    </row>
    <row r="421" spans="3:55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C421" s="48"/>
    </row>
    <row r="422" spans="3:55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C422" s="48"/>
    </row>
    <row r="423" spans="3:55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C423" s="48"/>
    </row>
    <row r="424" spans="3:55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C424" s="48"/>
    </row>
    <row r="425" spans="3:55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C425" s="48"/>
    </row>
    <row r="426" spans="3:55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C426" s="48"/>
    </row>
    <row r="427" spans="3:55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C427" s="48"/>
    </row>
    <row r="428" spans="3:55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C428" s="48"/>
    </row>
    <row r="429" spans="3:55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C429" s="48"/>
    </row>
    <row r="430" spans="3:55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C430" s="48"/>
    </row>
    <row r="431" spans="3:55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C431" s="48"/>
    </row>
    <row r="432" spans="3:55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C432" s="48"/>
    </row>
    <row r="433" spans="3:55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C433" s="48"/>
    </row>
    <row r="434" spans="3:55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C434" s="48"/>
    </row>
    <row r="435" spans="3:55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C435" s="48"/>
    </row>
    <row r="436" spans="3:55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C436" s="48"/>
    </row>
    <row r="437" spans="3:55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C437" s="48"/>
    </row>
    <row r="438" spans="3:55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C438" s="48"/>
    </row>
    <row r="439" spans="3:55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C439" s="48"/>
    </row>
    <row r="440" spans="3:55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C440" s="48"/>
    </row>
    <row r="441" spans="3:55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C441" s="48"/>
    </row>
    <row r="442" spans="3:55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C442" s="48"/>
    </row>
    <row r="443" spans="3:55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C443" s="48"/>
    </row>
    <row r="444" spans="3:55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C444" s="48"/>
    </row>
    <row r="445" spans="3:55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C445" s="48"/>
    </row>
    <row r="446" spans="3:55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C446" s="48"/>
    </row>
    <row r="447" spans="3:55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C447" s="48"/>
    </row>
    <row r="448" spans="3:55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C448" s="48"/>
    </row>
    <row r="449" spans="3:55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C449" s="48"/>
    </row>
    <row r="450" spans="3:55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C450" s="48"/>
    </row>
    <row r="451" spans="3:55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C451" s="48"/>
    </row>
    <row r="452" spans="3:55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C452" s="48"/>
    </row>
    <row r="453" spans="3:55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C453" s="48"/>
    </row>
    <row r="454" spans="3:55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C454" s="48"/>
    </row>
    <row r="455" spans="3:55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C455" s="48"/>
    </row>
    <row r="456" spans="3:55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C456" s="48"/>
    </row>
    <row r="457" spans="3:55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C457" s="48"/>
    </row>
    <row r="458" spans="3:55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C458" s="48"/>
    </row>
    <row r="459" spans="3:55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C459" s="48"/>
    </row>
    <row r="460" spans="3:55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C460" s="48"/>
    </row>
    <row r="461" spans="3:55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C461" s="48"/>
    </row>
    <row r="462" spans="3:55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C462" s="48"/>
    </row>
    <row r="463" spans="3:55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C463" s="48"/>
    </row>
    <row r="464" spans="3:55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C464" s="48"/>
    </row>
    <row r="465" spans="3:55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C465" s="48"/>
    </row>
    <row r="466" spans="3:55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C466" s="48"/>
    </row>
    <row r="467" spans="3:55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C467" s="48"/>
    </row>
    <row r="468" spans="3:55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C468" s="48"/>
    </row>
    <row r="469" spans="3:55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C469" s="48"/>
    </row>
    <row r="470" spans="3:55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C470" s="48"/>
    </row>
    <row r="471" spans="3:55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C471" s="48"/>
    </row>
    <row r="472" spans="3:55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C472" s="48"/>
    </row>
    <row r="473" spans="3:55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C473" s="48"/>
    </row>
    <row r="474" spans="3:55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C474" s="48"/>
    </row>
    <row r="475" spans="3:55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C475" s="48"/>
    </row>
    <row r="476" spans="3:55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C476" s="48"/>
    </row>
    <row r="477" spans="3:55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C477" s="48"/>
    </row>
    <row r="478" spans="3:55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C478" s="48"/>
    </row>
    <row r="479" spans="3:55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C479" s="48"/>
    </row>
    <row r="480" spans="3:55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C480" s="48"/>
    </row>
    <row r="481" spans="3:55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C481" s="48"/>
    </row>
    <row r="482" spans="3:55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C482" s="48"/>
    </row>
    <row r="483" spans="3:55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C483" s="48"/>
    </row>
    <row r="484" spans="3:55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C484" s="48"/>
    </row>
    <row r="485" spans="3:55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C485" s="48"/>
    </row>
    <row r="486" spans="3:55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C486" s="48"/>
    </row>
    <row r="487" spans="3:55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C487" s="48"/>
    </row>
    <row r="488" spans="3:55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C488" s="48"/>
    </row>
    <row r="489" spans="3:55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C489" s="48"/>
    </row>
    <row r="490" spans="3:55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C490" s="48"/>
    </row>
    <row r="491" spans="3:55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C491" s="48"/>
    </row>
    <row r="492" spans="3:55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C492" s="48"/>
    </row>
    <row r="493" spans="3:55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C493" s="48"/>
    </row>
    <row r="494" spans="3:55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C494" s="48"/>
    </row>
    <row r="495" spans="3:55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C495" s="48"/>
    </row>
    <row r="496" spans="3:55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C496" s="48"/>
    </row>
    <row r="497" spans="3:55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C497" s="48"/>
    </row>
    <row r="498" spans="3:55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C498" s="48"/>
    </row>
    <row r="499" spans="3:55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C499" s="48"/>
    </row>
    <row r="500" spans="3:55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C500" s="48"/>
    </row>
    <row r="501" spans="3:55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C501" s="48"/>
    </row>
    <row r="502" spans="3:55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C502" s="48"/>
    </row>
    <row r="503" spans="3:55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C503" s="48"/>
    </row>
    <row r="504" spans="3:55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C504" s="48"/>
    </row>
    <row r="505" spans="3:55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C505" s="48"/>
    </row>
    <row r="506" spans="3:55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C506" s="48"/>
    </row>
    <row r="507" spans="3:55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C507" s="48"/>
    </row>
    <row r="508" spans="3:55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C508" s="48"/>
    </row>
    <row r="509" spans="3:55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C509" s="48"/>
    </row>
    <row r="510" spans="3:55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C510" s="48"/>
    </row>
    <row r="511" spans="3:55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C511" s="48"/>
    </row>
    <row r="512" spans="3:55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C512" s="48"/>
    </row>
    <row r="513" spans="3:55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C513" s="48"/>
    </row>
    <row r="514" spans="3:55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C514" s="48"/>
    </row>
    <row r="515" spans="3:55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C515" s="48"/>
    </row>
    <row r="516" spans="3:55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C516" s="48"/>
    </row>
    <row r="517" spans="3:55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C517" s="48"/>
    </row>
    <row r="518" spans="3:55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C518" s="48"/>
    </row>
    <row r="519" spans="3:55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C519" s="48"/>
    </row>
    <row r="520" spans="3:55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C520" s="48"/>
    </row>
    <row r="521" spans="3:55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C521" s="48"/>
    </row>
    <row r="522" spans="3:55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C522" s="48"/>
    </row>
    <row r="523" spans="3:55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C523" s="48"/>
    </row>
    <row r="524" spans="3:55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C524" s="48"/>
    </row>
    <row r="525" spans="3:55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C525" s="48"/>
    </row>
    <row r="526" spans="3:55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C526" s="48"/>
    </row>
    <row r="527" spans="3:55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C527" s="48"/>
    </row>
    <row r="528" spans="3:55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C528" s="48"/>
    </row>
    <row r="529" spans="3:55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C529" s="48"/>
    </row>
    <row r="530" spans="3:55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C530" s="48"/>
    </row>
    <row r="531" spans="3:55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C531" s="48"/>
    </row>
    <row r="532" spans="3:55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C532" s="48"/>
    </row>
    <row r="533" spans="3:55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C533" s="48"/>
    </row>
    <row r="534" spans="3:55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C534" s="48"/>
    </row>
    <row r="535" spans="3:55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C535" s="48"/>
    </row>
    <row r="536" spans="3:55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C536" s="48"/>
    </row>
    <row r="537" spans="3:55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C537" s="48"/>
    </row>
    <row r="538" spans="3:55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C538" s="48"/>
    </row>
    <row r="539" spans="3:55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C539" s="48"/>
    </row>
    <row r="540" spans="3:55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C540" s="48"/>
    </row>
    <row r="541" spans="3:55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C541" s="48"/>
    </row>
    <row r="542" spans="3:55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C542" s="48"/>
    </row>
    <row r="543" spans="3:55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C543" s="48"/>
    </row>
    <row r="544" spans="3:55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C544" s="48"/>
    </row>
    <row r="545" spans="3:55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C545" s="48"/>
    </row>
    <row r="546" spans="3:55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C546" s="48"/>
    </row>
    <row r="547" spans="3:55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C547" s="48"/>
    </row>
    <row r="548" spans="3:55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C548" s="48"/>
    </row>
    <row r="549" spans="3:55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C549" s="48"/>
    </row>
    <row r="550" spans="3:55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C550" s="48"/>
    </row>
    <row r="551" spans="3:55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C551" s="48"/>
    </row>
    <row r="552" spans="3:55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C552" s="48"/>
    </row>
    <row r="553" spans="3:55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C553" s="48"/>
    </row>
    <row r="554" spans="3:55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C554" s="48"/>
    </row>
    <row r="555" spans="3:55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C555" s="48"/>
    </row>
    <row r="556" spans="3:55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C556" s="48"/>
    </row>
    <row r="557" spans="3:55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C557" s="48"/>
    </row>
    <row r="558" spans="3:55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C558" s="48"/>
    </row>
    <row r="559" spans="3:55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C559" s="48"/>
    </row>
    <row r="560" spans="3:55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C560" s="48"/>
    </row>
    <row r="561" spans="3:55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C561" s="48"/>
    </row>
    <row r="562" spans="3:55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C562" s="48"/>
    </row>
    <row r="563" spans="3:55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C563" s="48"/>
    </row>
    <row r="564" spans="3:55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C564" s="48"/>
    </row>
    <row r="565" spans="3:55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C565" s="48"/>
    </row>
    <row r="566" spans="3:55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C566" s="48"/>
    </row>
    <row r="567" spans="3:55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C567" s="48"/>
    </row>
    <row r="568" spans="3:55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C568" s="48"/>
    </row>
    <row r="569" spans="3:55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C569" s="48"/>
    </row>
    <row r="570" spans="3:55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C570" s="48"/>
    </row>
    <row r="571" spans="3:55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C571" s="48"/>
    </row>
    <row r="572" spans="3:55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C572" s="48"/>
    </row>
    <row r="573" spans="3:55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C573" s="48"/>
    </row>
    <row r="574" spans="3:55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C574" s="48"/>
    </row>
    <row r="575" spans="3:55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C575" s="48"/>
    </row>
    <row r="576" spans="3:55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C576" s="48"/>
    </row>
    <row r="577" spans="3:55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C577" s="48"/>
    </row>
    <row r="578" spans="3:55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C578" s="48"/>
    </row>
    <row r="579" spans="3:55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C579" s="48"/>
    </row>
    <row r="580" spans="3:55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C580" s="48"/>
    </row>
    <row r="581" spans="3:55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C581" s="48"/>
    </row>
    <row r="582" spans="3:55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C582" s="48"/>
    </row>
    <row r="583" spans="3:55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C583" s="48"/>
    </row>
    <row r="584" spans="3:55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C584" s="48"/>
    </row>
    <row r="585" spans="3:55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C585" s="48"/>
    </row>
    <row r="586" spans="3:55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C586" s="48"/>
    </row>
    <row r="587" spans="3:55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C587" s="48"/>
    </row>
    <row r="588" spans="3:55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C588" s="48"/>
    </row>
    <row r="589" spans="3:55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C589" s="48"/>
    </row>
    <row r="590" spans="3:55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C590" s="48"/>
    </row>
    <row r="591" spans="3:55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C591" s="48"/>
    </row>
    <row r="592" spans="3:55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C592" s="48"/>
    </row>
    <row r="593" spans="3:55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C593" s="48"/>
    </row>
    <row r="594" spans="3:55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C594" s="48"/>
    </row>
    <row r="595" spans="3:55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C595" s="48"/>
    </row>
    <row r="596" spans="3:55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C596" s="48"/>
    </row>
    <row r="597" spans="3:55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C597" s="48"/>
    </row>
    <row r="598" spans="3:55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C598" s="48"/>
    </row>
    <row r="599" spans="3:55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C599" s="48"/>
    </row>
    <row r="600" spans="3:55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C600" s="48"/>
    </row>
    <row r="601" spans="3:55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C601" s="48"/>
    </row>
    <row r="602" spans="3:55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C602" s="48"/>
    </row>
    <row r="603" spans="3:55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C603" s="48"/>
    </row>
    <row r="604" spans="3:55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C604" s="48"/>
    </row>
    <row r="605" spans="3:55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C605" s="48"/>
    </row>
    <row r="606" spans="3:55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C606" s="48"/>
    </row>
    <row r="607" spans="3:55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C607" s="48"/>
    </row>
    <row r="608" spans="3:55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C608" s="48"/>
    </row>
    <row r="609" spans="3:55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C609" s="48"/>
    </row>
    <row r="610" spans="3:55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C610" s="48"/>
    </row>
    <row r="611" spans="3:55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C611" s="48"/>
    </row>
    <row r="612" spans="3:55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C612" s="48"/>
    </row>
    <row r="613" spans="3:55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C613" s="48"/>
    </row>
    <row r="614" spans="3:55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C614" s="48"/>
    </row>
    <row r="615" spans="3:55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C615" s="48"/>
    </row>
    <row r="616" spans="3:55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C616" s="48"/>
    </row>
    <row r="617" spans="3:55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C617" s="48"/>
    </row>
    <row r="618" spans="3:55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C618" s="48"/>
    </row>
    <row r="619" spans="3:55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C619" s="48"/>
    </row>
    <row r="620" spans="3:55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C620" s="48"/>
    </row>
    <row r="621" spans="3:55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C621" s="48"/>
    </row>
    <row r="622" spans="3:55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C622" s="48"/>
    </row>
    <row r="623" spans="3:55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C623" s="48"/>
    </row>
    <row r="624" spans="3:55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C624" s="48"/>
    </row>
    <row r="625" spans="3:55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C625" s="48"/>
    </row>
    <row r="626" spans="3:55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C626" s="48"/>
    </row>
    <row r="627" spans="3:55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C627" s="48"/>
    </row>
    <row r="628" spans="3:55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C628" s="48"/>
    </row>
    <row r="629" spans="3:55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C629" s="48"/>
    </row>
    <row r="630" spans="3:55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C630" s="48"/>
    </row>
    <row r="631" spans="3:55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C631" s="48"/>
    </row>
    <row r="632" spans="3:55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C632" s="48"/>
    </row>
    <row r="633" spans="3:55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C633" s="48"/>
    </row>
    <row r="634" spans="3:55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C634" s="48"/>
    </row>
    <row r="635" spans="3:55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C635" s="48"/>
    </row>
    <row r="636" spans="3:55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C636" s="48"/>
    </row>
    <row r="637" spans="3:55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C637" s="48"/>
    </row>
    <row r="638" spans="3:55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C638" s="48"/>
    </row>
    <row r="639" spans="3:55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C639" s="48"/>
    </row>
    <row r="640" spans="3:55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C640" s="48"/>
    </row>
    <row r="641" spans="3:55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C641" s="48"/>
    </row>
    <row r="642" spans="3:55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C642" s="48"/>
    </row>
    <row r="643" spans="3:55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C643" s="48"/>
    </row>
    <row r="644" spans="3:55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C644" s="48"/>
    </row>
    <row r="645" spans="3:55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C645" s="48"/>
    </row>
    <row r="646" spans="3:55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C646" s="48"/>
    </row>
    <row r="647" spans="3:55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C647" s="48"/>
    </row>
    <row r="648" spans="3:55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C648" s="48"/>
    </row>
    <row r="649" spans="3:55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C649" s="48"/>
    </row>
    <row r="650" spans="3:55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C650" s="48"/>
    </row>
    <row r="651" spans="3:55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C651" s="48"/>
    </row>
    <row r="652" spans="3:55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C652" s="48"/>
    </row>
    <row r="653" spans="3:55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C653" s="48"/>
    </row>
    <row r="654" spans="3:55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C654" s="48"/>
    </row>
    <row r="655" spans="3:55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C655" s="48"/>
    </row>
    <row r="656" spans="3:55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C656" s="48"/>
    </row>
    <row r="657" spans="3:55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C657" s="48"/>
    </row>
    <row r="658" spans="3:55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C658" s="48"/>
    </row>
    <row r="659" spans="3:55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C659" s="48"/>
    </row>
    <row r="660" spans="3:55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C660" s="48"/>
    </row>
    <row r="661" spans="3:55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C661" s="48"/>
    </row>
    <row r="662" spans="3:55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C662" s="48"/>
    </row>
    <row r="663" spans="3:55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C663" s="48"/>
    </row>
    <row r="664" spans="3:55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C664" s="48"/>
    </row>
    <row r="665" spans="3:55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C665" s="48"/>
    </row>
    <row r="666" spans="3:55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C666" s="48"/>
    </row>
    <row r="667" spans="3:55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C667" s="48"/>
    </row>
    <row r="668" spans="3:55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C668" s="48"/>
    </row>
    <row r="669" spans="3:55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C669" s="48"/>
    </row>
    <row r="670" spans="3:55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C670" s="48"/>
    </row>
    <row r="671" spans="3:55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C671" s="48"/>
    </row>
    <row r="672" spans="3:55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C672" s="48"/>
    </row>
    <row r="673" spans="3:55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C673" s="48"/>
    </row>
    <row r="674" spans="3:55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C674" s="48"/>
    </row>
    <row r="675" spans="3:55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C675" s="48"/>
    </row>
    <row r="676" spans="3:55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C676" s="48"/>
    </row>
    <row r="677" spans="3:55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C677" s="48"/>
    </row>
    <row r="678" spans="3:55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C678" s="48"/>
    </row>
    <row r="679" spans="3:55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C679" s="48"/>
    </row>
    <row r="680" spans="3:55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C680" s="48"/>
    </row>
    <row r="681" spans="3:55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C681" s="48"/>
    </row>
    <row r="682" spans="3:55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C682" s="48"/>
    </row>
    <row r="683" spans="3:55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C683" s="48"/>
    </row>
    <row r="684" spans="3:55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C684" s="48"/>
    </row>
    <row r="685" spans="3:55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C685" s="48"/>
    </row>
    <row r="686" spans="3:55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C686" s="48"/>
    </row>
    <row r="687" spans="3:55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C687" s="48"/>
    </row>
    <row r="688" spans="3:55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C688" s="48"/>
    </row>
    <row r="689" spans="3:55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C689" s="48"/>
    </row>
    <row r="690" spans="3:55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C690" s="48"/>
    </row>
    <row r="691" spans="3:55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C691" s="48"/>
    </row>
    <row r="692" spans="3:55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C692" s="48"/>
    </row>
    <row r="693" spans="3:55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C693" s="48"/>
    </row>
    <row r="694" spans="3:55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C694" s="48"/>
    </row>
    <row r="695" spans="3:55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C695" s="48"/>
    </row>
    <row r="696" spans="3:55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C696" s="48"/>
    </row>
    <row r="697" spans="3:55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C697" s="48"/>
    </row>
    <row r="698" spans="3:55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C698" s="48"/>
    </row>
    <row r="699" spans="3:55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C699" s="48"/>
    </row>
    <row r="700" spans="3:55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C700" s="48"/>
    </row>
    <row r="701" spans="3:55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C701" s="48"/>
    </row>
    <row r="702" spans="3:55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C702" s="48"/>
    </row>
    <row r="703" spans="3:55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C703" s="48"/>
    </row>
    <row r="704" spans="3:55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C704" s="48"/>
    </row>
    <row r="705" spans="3:55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C705" s="48"/>
    </row>
    <row r="706" spans="3:55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C706" s="48"/>
    </row>
    <row r="707" spans="3:55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C707" s="48"/>
    </row>
    <row r="708" spans="3:55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C708" s="48"/>
    </row>
    <row r="709" spans="3:55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C709" s="48"/>
    </row>
    <row r="710" spans="3:55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C710" s="48"/>
    </row>
    <row r="711" spans="3:55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C711" s="48"/>
    </row>
    <row r="712" spans="3:55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C712" s="48"/>
    </row>
    <row r="713" spans="3:55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C713" s="48"/>
    </row>
    <row r="714" spans="3:55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C714" s="48"/>
    </row>
    <row r="715" spans="3:55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C715" s="48"/>
    </row>
    <row r="716" spans="3:55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C716" s="48"/>
    </row>
    <row r="717" spans="3:55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C717" s="48"/>
    </row>
    <row r="718" spans="3:55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C718" s="48"/>
    </row>
    <row r="719" spans="3:55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C719" s="48"/>
    </row>
    <row r="720" spans="3:55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C720" s="48"/>
    </row>
    <row r="721" spans="3:55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C721" s="48"/>
    </row>
    <row r="722" spans="3:55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C722" s="48"/>
    </row>
    <row r="723" spans="3:55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C723" s="48"/>
    </row>
    <row r="724" spans="3:55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C724" s="48"/>
    </row>
    <row r="725" spans="3:55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C725" s="48"/>
    </row>
    <row r="726" spans="3:55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C726" s="48"/>
    </row>
    <row r="727" spans="3:55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C727" s="48"/>
    </row>
    <row r="728" spans="3:55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C728" s="48"/>
    </row>
    <row r="729" spans="3:55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C729" s="48"/>
    </row>
    <row r="730" spans="3:55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C730" s="48"/>
    </row>
    <row r="731" spans="3:55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C731" s="48"/>
    </row>
    <row r="732" spans="3:55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C732" s="48"/>
    </row>
    <row r="733" spans="3:55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C733" s="48"/>
    </row>
    <row r="734" spans="3:55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C734" s="48"/>
    </row>
    <row r="735" spans="3:55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C735" s="48"/>
    </row>
    <row r="736" spans="3:55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C736" s="48"/>
    </row>
    <row r="737" spans="3:55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C737" s="48"/>
    </row>
    <row r="738" spans="3:55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C738" s="48"/>
    </row>
    <row r="739" spans="3:55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C739" s="48"/>
    </row>
    <row r="740" spans="3:55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C740" s="48"/>
    </row>
    <row r="741" spans="3:55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C741" s="48"/>
    </row>
    <row r="742" spans="3:55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C742" s="48"/>
    </row>
    <row r="743" spans="3:55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C743" s="48"/>
    </row>
    <row r="744" spans="3:55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C744" s="48"/>
    </row>
    <row r="745" spans="3:55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C745" s="48"/>
    </row>
    <row r="746" spans="3:55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C746" s="48"/>
    </row>
    <row r="747" spans="3:55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C747" s="48"/>
    </row>
    <row r="748" spans="3:55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C748" s="48"/>
    </row>
    <row r="749" spans="3:55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C749" s="48"/>
    </row>
    <row r="750" spans="3:55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C750" s="48"/>
    </row>
    <row r="751" spans="3:55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C751" s="48"/>
    </row>
    <row r="752" spans="3:55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C752" s="48"/>
    </row>
    <row r="753" spans="3:55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C753" s="48"/>
    </row>
    <row r="754" spans="3:55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C754" s="48"/>
    </row>
    <row r="755" spans="3:55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C755" s="48"/>
    </row>
    <row r="756" spans="3:55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C756" s="48"/>
    </row>
    <row r="757" spans="3:55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C757" s="48"/>
    </row>
    <row r="758" spans="3:55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C758" s="48"/>
    </row>
    <row r="759" spans="3:55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C759" s="48"/>
    </row>
    <row r="760" spans="3:55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C760" s="48"/>
    </row>
    <row r="761" spans="3:55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C761" s="48"/>
    </row>
    <row r="762" spans="3:55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C762" s="48"/>
    </row>
    <row r="763" spans="3:55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C763" s="48"/>
    </row>
    <row r="764" spans="3:55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C764" s="48"/>
    </row>
    <row r="765" spans="3:55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C765" s="48"/>
    </row>
    <row r="766" spans="3:55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C766" s="48"/>
    </row>
    <row r="767" spans="3:55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C767" s="48"/>
    </row>
    <row r="768" spans="3:55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C768" s="48"/>
    </row>
    <row r="769" spans="3:55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C769" s="48"/>
    </row>
    <row r="770" spans="3:55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C770" s="48"/>
    </row>
    <row r="771" spans="3:55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C771" s="48"/>
    </row>
    <row r="772" spans="3:55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C772" s="48"/>
    </row>
    <row r="773" spans="3:55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C773" s="48"/>
    </row>
    <row r="774" spans="3:55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C774" s="48"/>
    </row>
    <row r="775" spans="3:55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C775" s="48"/>
    </row>
    <row r="776" spans="3:55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C776" s="48"/>
    </row>
    <row r="777" spans="3:55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C777" s="48"/>
    </row>
    <row r="778" spans="3:55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C778" s="48"/>
    </row>
    <row r="779" spans="3:55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C779" s="48"/>
    </row>
    <row r="780" spans="3:55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C780" s="48"/>
    </row>
    <row r="781" spans="3:55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C781" s="48"/>
    </row>
    <row r="782" spans="3:55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C782" s="48"/>
    </row>
    <row r="783" spans="3:55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C783" s="48"/>
    </row>
    <row r="784" spans="3:55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C784" s="48"/>
    </row>
    <row r="785" spans="3:55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C785" s="48"/>
    </row>
    <row r="786" spans="3:55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C786" s="48"/>
    </row>
    <row r="787" spans="3:55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C787" s="48"/>
    </row>
    <row r="788" spans="3:55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C788" s="48"/>
    </row>
    <row r="789" spans="3:55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C789" s="48"/>
    </row>
    <row r="790" spans="3:55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C790" s="48"/>
    </row>
    <row r="791" spans="3:55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C791" s="48"/>
    </row>
    <row r="792" spans="3:55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C792" s="48"/>
    </row>
    <row r="793" spans="3:55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C793" s="48"/>
    </row>
    <row r="794" spans="3:55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C794" s="48"/>
    </row>
    <row r="795" spans="3:55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C795" s="48"/>
    </row>
    <row r="796" spans="3:55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C796" s="48"/>
    </row>
    <row r="797" spans="3:55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C797" s="48"/>
    </row>
    <row r="798" spans="3:55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C798" s="48"/>
    </row>
    <row r="799" spans="3:55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C799" s="48"/>
    </row>
    <row r="800" spans="3:55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C800" s="48"/>
    </row>
    <row r="801" spans="3:55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C801" s="48"/>
    </row>
    <row r="802" spans="3:55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C802" s="48"/>
    </row>
    <row r="803" spans="3:55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C803" s="48"/>
    </row>
    <row r="804" spans="3:55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C804" s="48"/>
    </row>
    <row r="805" spans="3:55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C805" s="48"/>
    </row>
    <row r="806" spans="3:55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C806" s="48"/>
    </row>
    <row r="807" spans="3:55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C807" s="48"/>
    </row>
    <row r="808" spans="3:55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C808" s="48"/>
    </row>
    <row r="809" spans="3:55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C809" s="48"/>
    </row>
    <row r="810" spans="3:55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C810" s="48"/>
    </row>
    <row r="811" spans="3:55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C811" s="48"/>
    </row>
    <row r="812" spans="3:55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C812" s="48"/>
    </row>
    <row r="813" spans="3:55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C813" s="48"/>
    </row>
    <row r="814" spans="3:55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C814" s="48"/>
    </row>
    <row r="815" spans="3:55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C815" s="48"/>
    </row>
    <row r="816" spans="3:55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C816" s="48"/>
    </row>
    <row r="817" spans="3:55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C817" s="48"/>
    </row>
    <row r="818" spans="3:55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C818" s="48"/>
    </row>
    <row r="819" spans="3:55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C819" s="48"/>
    </row>
    <row r="820" spans="3:55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C820" s="48"/>
    </row>
    <row r="821" spans="3:55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C821" s="48"/>
    </row>
    <row r="822" spans="3:55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C822" s="48"/>
    </row>
    <row r="823" spans="3:55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C823" s="48"/>
    </row>
    <row r="824" spans="3:55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C824" s="48"/>
    </row>
    <row r="825" spans="3:55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C825" s="48"/>
    </row>
    <row r="826" spans="3:55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C826" s="48"/>
    </row>
    <row r="827" spans="3:55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C827" s="48"/>
    </row>
    <row r="828" spans="3:55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C828" s="48"/>
    </row>
    <row r="829" spans="3:55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C829" s="48"/>
    </row>
    <row r="830" spans="3:55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C830" s="48"/>
    </row>
    <row r="831" spans="3:55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C831" s="48"/>
    </row>
    <row r="832" spans="3:55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C832" s="48"/>
    </row>
    <row r="833" spans="3:55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C833" s="48"/>
    </row>
    <row r="834" spans="3:55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C834" s="48"/>
    </row>
    <row r="835" spans="3:55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C835" s="48"/>
    </row>
    <row r="836" spans="3:55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C836" s="48"/>
    </row>
    <row r="837" spans="3:55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C837" s="48"/>
    </row>
    <row r="838" spans="3:55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C838" s="48"/>
    </row>
    <row r="839" spans="3:55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C839" s="48"/>
    </row>
    <row r="840" spans="3:55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C840" s="48"/>
    </row>
    <row r="841" spans="3:55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C841" s="48"/>
    </row>
    <row r="842" spans="3:55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C842" s="48"/>
    </row>
    <row r="843" spans="3:55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C843" s="48"/>
    </row>
    <row r="844" spans="3:55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C844" s="48"/>
    </row>
    <row r="845" spans="3:55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C845" s="48"/>
    </row>
    <row r="846" spans="3:55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C846" s="48"/>
    </row>
    <row r="847" spans="3:55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C847" s="48"/>
    </row>
    <row r="848" spans="3:55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C848" s="48"/>
    </row>
    <row r="849" spans="3:55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C849" s="48"/>
    </row>
    <row r="850" spans="3:55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C850" s="48"/>
    </row>
    <row r="851" spans="3:55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C851" s="48"/>
    </row>
    <row r="852" spans="3:55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C852" s="48"/>
    </row>
    <row r="853" spans="3:55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C853" s="48"/>
    </row>
    <row r="854" spans="3:55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C854" s="48"/>
    </row>
    <row r="855" spans="3:55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C855" s="48"/>
    </row>
    <row r="856" spans="3:55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C856" s="48"/>
    </row>
    <row r="857" spans="3:55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C857" s="48"/>
    </row>
    <row r="858" spans="3:55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C858" s="48"/>
    </row>
    <row r="859" spans="3:55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C859" s="48"/>
    </row>
    <row r="860" spans="3:55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C860" s="48"/>
    </row>
    <row r="861" spans="3:55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C861" s="48"/>
    </row>
    <row r="862" spans="3:55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C862" s="48"/>
    </row>
    <row r="863" spans="3:55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C863" s="48"/>
    </row>
    <row r="864" spans="3:55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C864" s="48"/>
    </row>
    <row r="865" spans="3:55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C865" s="48"/>
    </row>
    <row r="866" spans="3:55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C866" s="48"/>
    </row>
    <row r="867" spans="3:55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C867" s="48"/>
    </row>
    <row r="868" spans="3:55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C868" s="48"/>
    </row>
    <row r="869" spans="3:55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C869" s="48"/>
    </row>
    <row r="870" spans="3:55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C870" s="48"/>
    </row>
    <row r="871" spans="3:55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C871" s="48"/>
    </row>
    <row r="872" spans="3:55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C872" s="48"/>
    </row>
    <row r="873" spans="3:55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C873" s="48"/>
    </row>
    <row r="874" spans="3:55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C874" s="48"/>
    </row>
    <row r="875" spans="3:55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C875" s="48"/>
    </row>
    <row r="876" spans="3:55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C876" s="48"/>
    </row>
    <row r="877" spans="3:55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C877" s="48"/>
    </row>
    <row r="878" spans="3:55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C878" s="48"/>
    </row>
    <row r="879" spans="3:55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C879" s="48"/>
    </row>
    <row r="880" spans="3:55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C880" s="48"/>
    </row>
    <row r="881" spans="3:55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C881" s="48"/>
    </row>
    <row r="882" spans="3:55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C882" s="48"/>
    </row>
    <row r="883" spans="3:55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C883" s="48"/>
    </row>
    <row r="884" spans="3:55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C884" s="48"/>
    </row>
    <row r="885" spans="3:55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C885" s="48"/>
    </row>
    <row r="886" spans="3:55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C886" s="48"/>
    </row>
    <row r="887" spans="3:55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C887" s="48"/>
    </row>
    <row r="888" spans="3:55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C888" s="48"/>
    </row>
    <row r="889" spans="3:55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C889" s="48"/>
    </row>
    <row r="890" spans="3:55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C890" s="48"/>
    </row>
    <row r="891" spans="3:55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C891" s="48"/>
    </row>
    <row r="892" spans="3:55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C892" s="48"/>
    </row>
    <row r="893" spans="3:55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C893" s="48"/>
    </row>
    <row r="894" spans="3:55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C894" s="48"/>
    </row>
    <row r="895" spans="3:55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C895" s="48"/>
    </row>
    <row r="896" spans="3:55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C896" s="48"/>
    </row>
    <row r="897" spans="3:55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C897" s="48"/>
    </row>
    <row r="898" spans="3:55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C898" s="48"/>
    </row>
    <row r="899" spans="3:55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C899" s="48"/>
    </row>
    <row r="900" spans="3:55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C900" s="48"/>
    </row>
    <row r="901" spans="3:55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C901" s="48"/>
    </row>
    <row r="902" spans="3:55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C902" s="48"/>
    </row>
    <row r="903" spans="3:55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C903" s="48"/>
    </row>
    <row r="904" spans="3:55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C904" s="48"/>
    </row>
    <row r="905" spans="3:55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C905" s="48"/>
    </row>
    <row r="906" spans="3:55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C906" s="48"/>
    </row>
    <row r="907" spans="3:55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C907" s="48"/>
    </row>
    <row r="908" spans="3:55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C908" s="48"/>
    </row>
    <row r="909" spans="3:55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C909" s="48"/>
    </row>
    <row r="910" spans="3:55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C910" s="48"/>
    </row>
    <row r="911" spans="3:55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C911" s="48"/>
    </row>
    <row r="912" spans="3:55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C912" s="48"/>
    </row>
    <row r="913" spans="3:55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C913" s="48"/>
    </row>
    <row r="914" spans="3:55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C914" s="48"/>
    </row>
    <row r="915" spans="3:55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C915" s="48"/>
    </row>
    <row r="916" spans="3:55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C916" s="48"/>
    </row>
    <row r="917" spans="3:55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C917" s="48"/>
    </row>
    <row r="918" spans="3:55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C918" s="48"/>
    </row>
    <row r="919" spans="3:55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C919" s="48"/>
    </row>
    <row r="920" spans="3:55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C920" s="48"/>
    </row>
    <row r="921" spans="3:55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C921" s="48"/>
    </row>
    <row r="922" spans="3:55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C922" s="48"/>
    </row>
    <row r="923" spans="3:55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C923" s="48"/>
    </row>
    <row r="924" spans="3:55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C924" s="48"/>
    </row>
    <row r="925" spans="3:55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C925" s="48"/>
    </row>
    <row r="926" spans="3:55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C926" s="48"/>
    </row>
    <row r="927" spans="3:55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C927" s="48"/>
    </row>
    <row r="928" spans="3:55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C928" s="48"/>
    </row>
    <row r="929" spans="3:55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C929" s="48"/>
    </row>
    <row r="930" spans="3:55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C930" s="48"/>
    </row>
    <row r="931" spans="3:55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C931" s="48"/>
    </row>
    <row r="932" spans="3:55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C932" s="48"/>
    </row>
    <row r="933" spans="3:55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C933" s="48"/>
    </row>
    <row r="934" spans="3:55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C934" s="48"/>
    </row>
    <row r="935" spans="3:55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C935" s="48"/>
    </row>
    <row r="936" spans="3:55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C936" s="48"/>
    </row>
    <row r="937" spans="3:55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C937" s="48"/>
    </row>
    <row r="938" spans="3:55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C938" s="48"/>
    </row>
    <row r="939" spans="3:55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C939" s="48"/>
    </row>
    <row r="940" spans="3:55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C940" s="48"/>
    </row>
    <row r="941" spans="3:55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C941" s="48"/>
    </row>
    <row r="942" spans="3:55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C942" s="48"/>
    </row>
    <row r="943" spans="3:55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C943" s="48"/>
    </row>
    <row r="944" spans="3:55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C944" s="48"/>
    </row>
    <row r="945" spans="3:55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C945" s="48"/>
    </row>
    <row r="946" spans="3:55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C946" s="48"/>
    </row>
    <row r="947" spans="3:55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C947" s="48"/>
    </row>
    <row r="948" spans="3:55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C948" s="48"/>
    </row>
    <row r="949" spans="3:55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C949" s="48"/>
    </row>
    <row r="950" spans="3:55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C950" s="48"/>
    </row>
    <row r="951" spans="3:55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C951" s="48"/>
    </row>
    <row r="952" spans="3:55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C952" s="48"/>
    </row>
    <row r="953" spans="3:55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C953" s="48"/>
    </row>
    <row r="954" spans="3:55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C954" s="48"/>
    </row>
    <row r="955" spans="3:55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C955" s="48"/>
    </row>
    <row r="956" spans="3:55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C956" s="48"/>
    </row>
    <row r="957" spans="3:55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C957" s="48"/>
    </row>
    <row r="958" spans="3:55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C958" s="48"/>
    </row>
    <row r="959" spans="3:55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C959" s="48"/>
    </row>
    <row r="960" spans="3:55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C960" s="48"/>
    </row>
    <row r="961" spans="3:55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C961" s="48"/>
    </row>
    <row r="962" spans="3:55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C962" s="48"/>
    </row>
    <row r="963" spans="3:55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C963" s="48"/>
    </row>
    <row r="964" spans="3:55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C964" s="48"/>
    </row>
    <row r="965" spans="3:55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C965" s="48"/>
    </row>
    <row r="966" spans="3:55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C966" s="48"/>
    </row>
    <row r="967" spans="3:55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C967" s="48"/>
    </row>
    <row r="968" spans="3:55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C968" s="48"/>
    </row>
    <row r="969" spans="3:55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C969" s="48"/>
    </row>
    <row r="970" spans="3:55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C970" s="48"/>
    </row>
    <row r="971" spans="3:55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C971" s="48"/>
    </row>
    <row r="972" spans="3:55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C972" s="48"/>
    </row>
    <row r="973" spans="3:55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C973" s="48"/>
    </row>
    <row r="974" spans="3:55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C974" s="48"/>
    </row>
    <row r="975" spans="3:55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C975" s="48"/>
    </row>
    <row r="976" spans="3:55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C976" s="48"/>
    </row>
    <row r="977" spans="3:55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C977" s="48"/>
    </row>
    <row r="978" spans="3:55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C978" s="48"/>
    </row>
    <row r="979" spans="3:55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C979" s="48"/>
    </row>
    <row r="980" spans="3:55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C980" s="48"/>
    </row>
    <row r="981" spans="3:55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C981" s="48"/>
    </row>
    <row r="982" spans="3:55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C982" s="48"/>
    </row>
    <row r="983" spans="3:55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C983" s="48"/>
    </row>
    <row r="984" spans="3:55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C984" s="48"/>
    </row>
    <row r="985" spans="3:55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C985" s="48"/>
    </row>
    <row r="986" spans="3:55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C986" s="48"/>
    </row>
    <row r="987" spans="3:55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C987" s="48"/>
    </row>
    <row r="988" spans="3:55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C988" s="48"/>
    </row>
    <row r="989" spans="3:55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C989" s="48"/>
    </row>
    <row r="990" spans="3:55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C990" s="48"/>
    </row>
    <row r="991" spans="3:55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C991" s="48"/>
    </row>
    <row r="992" spans="3:55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C992" s="48"/>
    </row>
    <row r="993" spans="3:55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C993" s="48"/>
    </row>
    <row r="994" spans="3:55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C994" s="48"/>
    </row>
    <row r="995" spans="3:55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C995" s="48"/>
    </row>
    <row r="996" spans="3:55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C996" s="48"/>
    </row>
    <row r="997" spans="3:55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C997" s="48"/>
    </row>
    <row r="998" spans="3:55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C998" s="48"/>
    </row>
    <row r="999" spans="3:55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C999" s="48"/>
    </row>
    <row r="1000" spans="3:55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C1000" s="48"/>
    </row>
    <row r="1001" spans="3:55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C1001" s="48"/>
    </row>
    <row r="1002" spans="3:55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C1002" s="48"/>
    </row>
    <row r="1003" spans="3:55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C1003" s="48"/>
    </row>
    <row r="1004" spans="3:55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C1004" s="48"/>
    </row>
    <row r="1005" spans="3:55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C1005" s="48"/>
    </row>
    <row r="1006" spans="3:55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C1006" s="48"/>
    </row>
    <row r="1007" spans="3:55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C1007" s="48"/>
    </row>
    <row r="1008" spans="3:55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C1008" s="48"/>
    </row>
    <row r="1009" spans="3:55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C1009" s="48"/>
    </row>
    <row r="1010" spans="3:55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C1010" s="48"/>
    </row>
    <row r="1011" spans="3:55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C1011" s="48"/>
    </row>
    <row r="1012" spans="3:55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C1012" s="48"/>
    </row>
    <row r="1013" spans="3:55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C1013" s="48"/>
    </row>
    <row r="1014" spans="3:55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C1014" s="48"/>
    </row>
    <row r="1015" spans="3:55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C1015" s="48"/>
    </row>
    <row r="1016" spans="3:55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C1016" s="48"/>
    </row>
    <row r="1017" spans="3:55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C1017" s="48"/>
    </row>
    <row r="1018" spans="3:55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C1018" s="48"/>
    </row>
    <row r="1019" spans="3:55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C1019" s="48"/>
    </row>
    <row r="1020" spans="3:55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C1020" s="48"/>
    </row>
    <row r="1021" spans="3:55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C1021" s="48"/>
    </row>
    <row r="1022" spans="3:55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C1022" s="48"/>
    </row>
    <row r="1023" spans="3:55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C1023" s="48"/>
    </row>
    <row r="1024" spans="3:55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C1024" s="48"/>
    </row>
    <row r="1025" spans="3:55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C1025" s="48"/>
    </row>
    <row r="1026" spans="3:55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C1026" s="48"/>
    </row>
    <row r="1027" spans="3:55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C1027" s="48"/>
    </row>
    <row r="1028" spans="3:55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C1028" s="48"/>
    </row>
    <row r="1029" spans="3:55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C1029" s="48"/>
    </row>
    <row r="1030" spans="3:55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C1030" s="48"/>
    </row>
    <row r="1031" spans="3:55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C1031" s="48"/>
    </row>
    <row r="1032" spans="3:55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C1032" s="48"/>
    </row>
    <row r="1033" spans="3:55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C1033" s="48"/>
    </row>
    <row r="1034" spans="3:55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C1034" s="48"/>
    </row>
    <row r="1035" spans="3:55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C1035" s="48"/>
    </row>
    <row r="1036" spans="3:55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C1036" s="48"/>
    </row>
    <row r="1037" spans="3:55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C1037" s="48"/>
    </row>
    <row r="1038" spans="3:55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C1038" s="48"/>
    </row>
    <row r="1039" spans="3:55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C1039" s="48"/>
    </row>
    <row r="1040" spans="3:55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C1040" s="48"/>
    </row>
    <row r="1041" spans="3:55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C1041" s="48"/>
    </row>
    <row r="1042" spans="3:55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C1042" s="48"/>
    </row>
    <row r="1043" spans="3:55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C1043" s="48"/>
    </row>
    <row r="1044" spans="3:55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C1044" s="48"/>
    </row>
    <row r="1045" spans="3:55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C1045" s="48"/>
    </row>
    <row r="1046" spans="3:55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C1046" s="48"/>
    </row>
    <row r="1047" spans="3:55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C1047" s="48"/>
    </row>
    <row r="1048" spans="3:55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C1048" s="48"/>
    </row>
    <row r="1049" spans="3:55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C1049" s="48"/>
    </row>
    <row r="1050" spans="3:55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C1050" s="48"/>
    </row>
    <row r="1051" spans="3:55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C1051" s="48"/>
    </row>
    <row r="1052" spans="3:55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C1052" s="48"/>
    </row>
    <row r="1053" spans="3:55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C1053" s="48"/>
    </row>
    <row r="1054" spans="3:55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C1054" s="48"/>
    </row>
    <row r="1055" spans="3:55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C1055" s="48"/>
    </row>
    <row r="1056" spans="3:55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C1056" s="48"/>
    </row>
    <row r="1057" spans="3:55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C1057" s="48"/>
    </row>
    <row r="1058" spans="3:55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C1058" s="48"/>
    </row>
    <row r="1059" spans="3:55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C1059" s="48"/>
    </row>
    <row r="1060" spans="3:55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C1060" s="48"/>
    </row>
    <row r="1061" spans="3:55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C1061" s="48"/>
    </row>
    <row r="1062" spans="3:55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C1062" s="48"/>
    </row>
    <row r="1063" spans="3:55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C1063" s="48"/>
    </row>
    <row r="1064" spans="3:55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C1064" s="48"/>
    </row>
    <row r="1065" spans="3:55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C1065" s="48"/>
    </row>
    <row r="1066" spans="3:55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C1066" s="48"/>
    </row>
    <row r="1067" spans="3:55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C1067" s="48"/>
    </row>
    <row r="1068" spans="3:55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C1068" s="48"/>
    </row>
    <row r="1069" spans="3:55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C1069" s="48"/>
    </row>
    <row r="1070" spans="3:55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C1070" s="48"/>
    </row>
    <row r="1071" spans="3:55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C1071" s="48"/>
    </row>
    <row r="1072" spans="3:55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C1072" s="48"/>
    </row>
    <row r="1073" spans="3:55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C1073" s="48"/>
    </row>
    <row r="1074" spans="3:55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C1074" s="48"/>
    </row>
    <row r="1075" spans="3:55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C1075" s="48"/>
    </row>
    <row r="1076" spans="3:55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C1076" s="48"/>
    </row>
    <row r="1077" spans="3:55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C1077" s="48"/>
    </row>
    <row r="1078" spans="3:55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C1078" s="48"/>
    </row>
    <row r="1079" spans="3:55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C1079" s="48"/>
    </row>
    <row r="1080" spans="3:55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C1080" s="48"/>
    </row>
    <row r="1081" spans="3:55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C1081" s="48"/>
    </row>
    <row r="1082" spans="3:55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C1082" s="48"/>
    </row>
    <row r="1083" spans="3:55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C1083" s="48"/>
    </row>
    <row r="1084" spans="3:55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C1084" s="48"/>
    </row>
    <row r="1085" spans="3:55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C1085" s="48"/>
    </row>
    <row r="1086" spans="3:55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C1086" s="48"/>
    </row>
    <row r="1087" spans="3:55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C1087" s="48"/>
    </row>
    <row r="1088" spans="3:55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C1088" s="48"/>
    </row>
    <row r="1089" spans="3:55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C1089" s="48"/>
    </row>
    <row r="1090" spans="3:55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C1090" s="48"/>
    </row>
    <row r="1091" spans="3:55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C1091" s="48"/>
    </row>
    <row r="1092" spans="3:55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C1092" s="48"/>
    </row>
    <row r="1093" spans="3:55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C1093" s="48"/>
    </row>
    <row r="1094" spans="3:55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C1094" s="48"/>
    </row>
    <row r="1095" spans="3:55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C1095" s="48"/>
    </row>
    <row r="1096" spans="3:55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C1096" s="48"/>
    </row>
    <row r="1097" spans="3:55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C1097" s="48"/>
    </row>
    <row r="1098" spans="3:55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C1098" s="48"/>
    </row>
    <row r="1099" spans="3:55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C1099" s="48"/>
    </row>
    <row r="1100" spans="3:55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C1100" s="48"/>
    </row>
    <row r="1101" spans="3:55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C1101" s="48"/>
    </row>
    <row r="1102" spans="3:55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C1102" s="48"/>
    </row>
    <row r="1103" spans="3:55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C1103" s="48"/>
    </row>
    <row r="1104" spans="3:55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C1104" s="48"/>
    </row>
    <row r="1105" spans="3:55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C1105" s="48"/>
    </row>
    <row r="1106" spans="3:55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C1106" s="48"/>
    </row>
    <row r="1107" spans="3:55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C1107" s="48"/>
    </row>
    <row r="1108" spans="3:55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C1108" s="48"/>
    </row>
    <row r="1109" spans="3:55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C1109" s="48"/>
    </row>
    <row r="1110" spans="3:55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C1110" s="48"/>
    </row>
    <row r="1111" spans="3:55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C1111" s="48"/>
    </row>
    <row r="1112" spans="3:55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C1112" s="48"/>
    </row>
    <row r="1113" spans="3:55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C1113" s="48"/>
    </row>
    <row r="1114" spans="3:55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C1114" s="48"/>
    </row>
    <row r="1115" spans="3:55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C1115" s="48"/>
    </row>
    <row r="1116" spans="3:55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C1116" s="48"/>
    </row>
    <row r="1117" spans="3:55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C1117" s="48"/>
    </row>
    <row r="1118" spans="3:55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C1118" s="48"/>
    </row>
    <row r="1119" spans="3:55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C1119" s="48"/>
    </row>
    <row r="1120" spans="3:55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C1120" s="48"/>
    </row>
    <row r="1121" spans="3:55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C1121" s="48"/>
    </row>
    <row r="1122" spans="3:55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C1122" s="48"/>
    </row>
    <row r="1123" spans="3:55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C1123" s="48"/>
    </row>
    <row r="1124" spans="3:55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C1124" s="48"/>
    </row>
    <row r="1125" spans="3:55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C1125" s="48"/>
    </row>
    <row r="1126" spans="3:55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C1126" s="48"/>
    </row>
    <row r="1127" spans="3:55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C1127" s="48"/>
    </row>
    <row r="1128" spans="3:55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C1128" s="48"/>
    </row>
    <row r="1129" spans="3:55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C1129" s="48"/>
    </row>
    <row r="1130" spans="3:55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C1130" s="48"/>
    </row>
    <row r="1131" spans="3:55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C1131" s="48"/>
    </row>
    <row r="1132" spans="3:55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C1132" s="48"/>
    </row>
    <row r="1133" spans="3:55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C1133" s="48"/>
    </row>
    <row r="1134" spans="3:55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C1134" s="48"/>
    </row>
    <row r="1135" spans="3:55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C1135" s="48"/>
    </row>
    <row r="1136" spans="3:55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C1136" s="48"/>
    </row>
    <row r="1137" spans="3:55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C1137" s="48"/>
    </row>
    <row r="1138" spans="3:55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C1138" s="48"/>
    </row>
    <row r="1139" spans="3:55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C1139" s="48"/>
    </row>
    <row r="1140" spans="3:55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C1140" s="48"/>
    </row>
    <row r="1141" spans="3:55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C1141" s="48"/>
    </row>
    <row r="1142" spans="3:55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C1142" s="48"/>
    </row>
    <row r="1143" spans="3:55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C1143" s="48"/>
    </row>
    <row r="1144" spans="3:55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C1144" s="48"/>
    </row>
    <row r="1145" spans="3:55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C1145" s="48"/>
    </row>
    <row r="1146" spans="3:55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C1146" s="48"/>
    </row>
    <row r="1147" spans="3:55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C1147" s="48"/>
    </row>
    <row r="1148" spans="3:55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C1148" s="48"/>
    </row>
    <row r="1149" spans="3:55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C1149" s="48"/>
    </row>
    <row r="1150" spans="3:55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C1150" s="48"/>
    </row>
    <row r="1151" spans="3:55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C1151" s="48"/>
    </row>
    <row r="1152" spans="3:55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C1152" s="48"/>
    </row>
    <row r="1153" spans="3:55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C1153" s="48"/>
    </row>
    <row r="1154" spans="3:55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C1154" s="48"/>
    </row>
    <row r="1155" spans="3:55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C1155" s="48"/>
    </row>
    <row r="1156" spans="3:55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C1156" s="48"/>
    </row>
    <row r="1157" spans="3:55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C1157" s="48"/>
    </row>
    <row r="1158" spans="3:55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C1158" s="48"/>
    </row>
    <row r="1159" spans="3:55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C1159" s="48"/>
    </row>
    <row r="1160" spans="3:55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C1160" s="48"/>
    </row>
    <row r="1161" spans="3:55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C1161" s="48"/>
    </row>
    <row r="1162" spans="3:55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C1162" s="48"/>
    </row>
    <row r="1163" spans="3:55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C1163" s="48"/>
    </row>
    <row r="1164" spans="3:55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C1164" s="48"/>
    </row>
    <row r="1165" spans="3:55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C1165" s="48"/>
    </row>
    <row r="1166" spans="3:55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C1166" s="48"/>
    </row>
    <row r="1167" spans="3:55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C1167" s="48"/>
    </row>
    <row r="1168" spans="3:55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C1168" s="48"/>
    </row>
    <row r="1169" spans="3:55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C1169" s="48"/>
    </row>
    <row r="1170" spans="3:55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C1170" s="48"/>
    </row>
    <row r="1171" spans="3:55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C1171" s="48"/>
    </row>
    <row r="1172" spans="3:55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C1172" s="48"/>
    </row>
    <row r="1173" spans="3:55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C1173" s="48"/>
    </row>
    <row r="1174" spans="3:55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C1174" s="48"/>
    </row>
    <row r="1175" spans="3:55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C1175" s="48"/>
    </row>
    <row r="1176" spans="3:55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C1176" s="48"/>
    </row>
    <row r="1177" spans="3:55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C1177" s="48"/>
    </row>
    <row r="1178" spans="3:55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C1178" s="48"/>
    </row>
    <row r="1179" spans="3:55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C1179" s="48"/>
    </row>
    <row r="1180" spans="3:55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C1180" s="48"/>
    </row>
    <row r="1181" spans="3:55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C1181" s="48"/>
    </row>
    <row r="1182" spans="3:55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C1182" s="48"/>
    </row>
    <row r="1183" spans="3:55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C1183" s="48"/>
    </row>
    <row r="1184" spans="3:55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C1184" s="48"/>
    </row>
    <row r="1185" spans="3:55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C1185" s="48"/>
    </row>
    <row r="1186" spans="3:55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C1186" s="48"/>
    </row>
    <row r="1187" spans="3:55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C1187" s="48"/>
    </row>
    <row r="1188" spans="3:55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C1188" s="48"/>
    </row>
    <row r="1189" spans="3:55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C1189" s="48"/>
    </row>
    <row r="1190" spans="3:55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C1190" s="48"/>
    </row>
    <row r="1191" spans="3:55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C1191" s="48"/>
    </row>
    <row r="1192" spans="3:55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C1192" s="48"/>
    </row>
    <row r="1193" spans="3:55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C1193" s="48"/>
    </row>
    <row r="1194" spans="3:55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C1194" s="48"/>
    </row>
    <row r="1195" spans="3:55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C1195" s="48"/>
    </row>
    <row r="1196" spans="3:55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C1196" s="48"/>
    </row>
    <row r="1197" spans="3:55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C1197" s="48"/>
    </row>
    <row r="1198" spans="3:55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C1198" s="48"/>
    </row>
    <row r="1199" spans="3:55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C1199" s="48"/>
    </row>
    <row r="1200" spans="3:55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C1200" s="48"/>
    </row>
    <row r="1201" spans="3:55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C1201" s="48"/>
    </row>
    <row r="1202" spans="3:55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C1202" s="48"/>
    </row>
    <row r="1203" spans="3:55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C1203" s="48"/>
    </row>
    <row r="1204" spans="3:55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C1204" s="48"/>
    </row>
    <row r="1205" spans="3:55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C1205" s="48"/>
    </row>
    <row r="1206" spans="3:55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C1206" s="48"/>
    </row>
    <row r="1207" spans="3:55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C1207" s="48"/>
    </row>
    <row r="1208" spans="3:55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C1208" s="48"/>
    </row>
    <row r="1209" spans="3:55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C1209" s="48"/>
    </row>
    <row r="1210" spans="3:55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C1210" s="48"/>
    </row>
    <row r="1211" spans="3:55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C1211" s="48"/>
    </row>
    <row r="1212" spans="3:55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C1212" s="48"/>
    </row>
    <row r="1213" spans="3:55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C1213" s="48"/>
    </row>
    <row r="1214" spans="3:55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C1214" s="48"/>
    </row>
    <row r="1215" spans="3:55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C1215" s="48"/>
    </row>
    <row r="1216" spans="3:55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C1216" s="48"/>
    </row>
    <row r="1217" spans="3:55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C1217" s="48"/>
    </row>
    <row r="1218" spans="3:55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C1218" s="48"/>
    </row>
    <row r="1219" spans="3:55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C1219" s="48"/>
    </row>
    <row r="1220" spans="3:55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C1220" s="48"/>
    </row>
    <row r="1221" spans="3:55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C1221" s="48"/>
    </row>
    <row r="1222" spans="3:55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C1222" s="48"/>
    </row>
    <row r="1223" spans="3:55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C1223" s="48"/>
    </row>
    <row r="1224" spans="3:55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C1224" s="48"/>
    </row>
    <row r="1225" spans="3:55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C1225" s="48"/>
    </row>
    <row r="1226" spans="3:55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C1226" s="48"/>
    </row>
    <row r="1227" spans="3:55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C1227" s="48"/>
    </row>
    <row r="1228" spans="3:55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C1228" s="48"/>
    </row>
    <row r="1229" spans="3:55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C1229" s="48"/>
    </row>
    <row r="1230" spans="3:55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C1230" s="48"/>
    </row>
    <row r="1231" spans="3:55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C1231" s="48"/>
    </row>
    <row r="1232" spans="3:55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C1232" s="48"/>
    </row>
    <row r="1233" spans="3:55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C1233" s="48"/>
    </row>
    <row r="1234" spans="3:55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C1234" s="48"/>
    </row>
    <row r="1235" spans="3:55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C1235" s="48"/>
    </row>
    <row r="1236" spans="3:55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C1236" s="48"/>
    </row>
    <row r="1237" spans="3:55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C1237" s="48"/>
    </row>
    <row r="1238" spans="3:55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C1238" s="48"/>
    </row>
    <row r="1239" spans="3:55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C1239" s="48"/>
    </row>
    <row r="1240" spans="3:55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C1240" s="48"/>
    </row>
    <row r="1241" spans="3:55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C1241" s="48"/>
    </row>
    <row r="1242" spans="3:55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C1242" s="48"/>
    </row>
    <row r="1243" spans="3:55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C1243" s="48"/>
    </row>
    <row r="1244" spans="3:55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C1244" s="48"/>
    </row>
    <row r="1245" spans="3:55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C1245" s="48"/>
    </row>
    <row r="1246" spans="3:55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C1246" s="48"/>
    </row>
    <row r="1247" spans="3:55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C1247" s="48"/>
    </row>
    <row r="1248" spans="3:55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C1248" s="48"/>
    </row>
    <row r="1249" spans="3:55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C1249" s="48"/>
    </row>
    <row r="1250" spans="3:55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C1250" s="48"/>
    </row>
    <row r="1251" spans="3:55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C1251" s="48"/>
    </row>
    <row r="1252" spans="3:55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C1252" s="48"/>
    </row>
    <row r="1253" spans="3:55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C1253" s="48"/>
    </row>
    <row r="1254" spans="3:55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C1254" s="48"/>
    </row>
    <row r="1255" spans="3:55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C1255" s="48"/>
    </row>
    <row r="1256" spans="3:55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C1256" s="48"/>
    </row>
    <row r="1257" spans="3:55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C1257" s="48"/>
    </row>
    <row r="1258" spans="3:55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C1258" s="48"/>
    </row>
    <row r="1259" spans="3:55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C1259" s="48"/>
    </row>
    <row r="1260" spans="3:55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C1260" s="48"/>
    </row>
    <row r="1261" spans="3:55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C1261" s="48"/>
    </row>
    <row r="1262" spans="3:55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C1262" s="48"/>
    </row>
    <row r="1263" spans="3:55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C1263" s="48"/>
    </row>
    <row r="1264" spans="3:55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C1264" s="48"/>
    </row>
    <row r="1265" spans="3:55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C1265" s="48"/>
    </row>
    <row r="1266" spans="3:55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C1266" s="48"/>
    </row>
    <row r="1267" spans="3:55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C1267" s="48"/>
    </row>
    <row r="1268" spans="3:55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C1268" s="48"/>
    </row>
    <row r="1269" spans="3:55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C1269" s="48"/>
    </row>
    <row r="1270" spans="3:55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C1270" s="48"/>
    </row>
    <row r="1271" spans="3:55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C1271" s="48"/>
    </row>
    <row r="1272" spans="3:55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C1272" s="48"/>
    </row>
    <row r="1273" spans="3:55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C1273" s="48"/>
    </row>
    <row r="1274" spans="3:55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C1274" s="48"/>
    </row>
    <row r="1275" spans="3:55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C1275" s="48"/>
    </row>
    <row r="1276" spans="3:55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C1276" s="48"/>
    </row>
    <row r="1277" spans="3:55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C1277" s="48"/>
    </row>
    <row r="1278" spans="3:55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C1278" s="48"/>
    </row>
    <row r="1279" spans="3:55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C1279" s="48"/>
    </row>
    <row r="1280" spans="3:55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C1280" s="48"/>
    </row>
    <row r="1281" spans="3:55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C1281" s="48"/>
    </row>
    <row r="1282" spans="3:55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C1282" s="48"/>
    </row>
    <row r="1283" spans="3:55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C1283" s="48"/>
    </row>
    <row r="1284" spans="3:55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C1284" s="48"/>
    </row>
    <row r="1285" spans="3:55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C1285" s="48"/>
    </row>
    <row r="1286" spans="3:55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C1286" s="48"/>
    </row>
    <row r="1287" spans="3:55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C1287" s="48"/>
    </row>
    <row r="1288" spans="3:55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C1288" s="48"/>
    </row>
    <row r="1289" spans="3:55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C1289" s="48"/>
    </row>
    <row r="1290" spans="3:55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C1290" s="48"/>
    </row>
    <row r="1291" spans="3:55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C1291" s="48"/>
    </row>
    <row r="1292" spans="3:55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C1292" s="48"/>
    </row>
    <row r="1293" spans="3:55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C1293" s="48"/>
    </row>
    <row r="1294" spans="3:55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C1294" s="48"/>
    </row>
    <row r="1295" spans="3:55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C1295" s="48"/>
    </row>
    <row r="1296" spans="3:55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C1296" s="48"/>
    </row>
    <row r="1297" spans="3:55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C1297" s="48"/>
    </row>
    <row r="1298" spans="3:55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C1298" s="48"/>
    </row>
    <row r="1299" spans="3:55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C1299" s="48"/>
    </row>
    <row r="1300" spans="3:55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C1300" s="48"/>
    </row>
    <row r="1301" spans="3:55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C1301" s="48"/>
    </row>
    <row r="1302" spans="3:55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C1302" s="48"/>
    </row>
    <row r="1303" spans="3:55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C1303" s="48"/>
    </row>
    <row r="1304" spans="3:55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C1304" s="48"/>
    </row>
    <row r="1305" spans="3:55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C1305" s="48"/>
    </row>
    <row r="1306" spans="3:55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C1306" s="48"/>
    </row>
    <row r="1307" spans="3:55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C1307" s="48"/>
    </row>
    <row r="1308" spans="3:55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C1308" s="48"/>
    </row>
    <row r="1309" spans="3:55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C1309" s="48"/>
    </row>
    <row r="1310" spans="3:55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C1310" s="48"/>
    </row>
    <row r="1311" spans="3:55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C1311" s="48"/>
    </row>
    <row r="1312" spans="3:55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C1312" s="48"/>
    </row>
    <row r="1313" spans="3:55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C1313" s="48"/>
    </row>
    <row r="1314" spans="3:55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C1314" s="48"/>
    </row>
    <row r="1315" spans="3:55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C1315" s="48"/>
    </row>
    <row r="1316" spans="3:55" x14ac:dyDescent="0.2">
      <c r="D1316" s="41"/>
      <c r="F1316" s="41"/>
      <c r="G1316" s="41"/>
      <c r="H1316" s="41"/>
      <c r="J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C1316" s="48"/>
    </row>
    <row r="1317" spans="3:55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C1317" s="48"/>
    </row>
    <row r="1318" spans="3:55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C1318" s="48"/>
    </row>
  </sheetData>
  <sheetProtection algorithmName="SHA-512" hashValue="u7f/uU8bxk+6BxHfiDE4tF5syRac6Ou7EN7TcuvomjuPFEc8OltC6RQEz62Ro9Na9jcKvTb8cP1C/GkABXrgCw==" saltValue="tooAgc5N6jFRb/zJoz4Asg==" spinCount="100000" sheet="1" objects="1" scenarios="1"/>
  <sortState columnSort="1" ref="D1:BD86">
    <sortCondition ref="D1:BD1"/>
  </sortState>
  <dataConsolidate/>
  <customSheetViews>
    <customSheetView guid="{802CA4C3-1A0C-4029-B73F-1EE5B8B22311}">
      <pane xSplit="3" ySplit="1" topLeftCell="D2" activePane="bottomRight" state="frozen"/>
      <selection pane="bottomRight" activeCell="F6" sqref="F6"/>
      <pageMargins left="0.7" right="0.7" top="0.75" bottom="0.75" header="0.3" footer="0.3"/>
      <pageSetup orientation="portrait" horizontalDpi="4294967294" verticalDpi="0" r:id="rId1"/>
    </customSheetView>
  </customSheetViews>
  <conditionalFormatting sqref="A33:A35 A30 A78:A80">
    <cfRule type="notContainsBlanks" dxfId="75" priority="13">
      <formula>LEN(TRIM(A30))&gt;0</formula>
    </cfRule>
  </conditionalFormatting>
  <conditionalFormatting sqref="D1:H1">
    <cfRule type="duplicateValues" dxfId="74" priority="10"/>
  </conditionalFormatting>
  <conditionalFormatting sqref="I1:BD1">
    <cfRule type="duplicateValues" dxfId="73" priority="2175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2"/>
  <ignoredErrors>
    <ignoredError sqref="A31 A36" unlockedFormula="1"/>
  </ignoredErrors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theme="0" tint="-0.34998626667073579"/>
  </sheetPr>
  <dimension ref="A1:BD1319"/>
  <sheetViews>
    <sheetView zoomScaleNormal="100" workbookViewId="0">
      <pane xSplit="3" ySplit="1" topLeftCell="D2" activePane="bottomRight" state="frozen"/>
      <selection pane="topRight" activeCell="D1" sqref="D1"/>
      <selection pane="bottomLeft" activeCell="A2" sqref="A2"/>
      <selection pane="bottomRight" activeCell="D1" sqref="D1:BD87"/>
    </sheetView>
  </sheetViews>
  <sheetFormatPr defaultColWidth="30.28515625" defaultRowHeight="11.25" x14ac:dyDescent="0.2"/>
  <cols>
    <col min="1" max="1" width="19.28515625" style="33" bestFit="1" customWidth="1"/>
    <col min="2" max="2" width="17.42578125" style="41" bestFit="1" customWidth="1"/>
    <col min="3" max="3" width="10" style="53" bestFit="1" customWidth="1"/>
    <col min="4" max="21" width="4.85546875" style="48" bestFit="1" customWidth="1"/>
    <col min="22" max="56" width="4.85546875" style="41" bestFit="1" customWidth="1"/>
    <col min="57" max="16384" width="30.28515625" style="41"/>
  </cols>
  <sheetData>
    <row r="1" spans="1:56" s="33" customFormat="1" ht="12" thickBot="1" x14ac:dyDescent="0.25">
      <c r="A1" s="1" t="s">
        <v>95</v>
      </c>
      <c r="B1" s="2" t="s">
        <v>27</v>
      </c>
      <c r="C1" s="3" t="s">
        <v>3</v>
      </c>
      <c r="D1" s="560"/>
      <c r="E1" s="560"/>
      <c r="F1" s="560"/>
      <c r="G1" s="560"/>
      <c r="H1" s="560"/>
      <c r="I1" s="560"/>
      <c r="J1" s="560"/>
      <c r="K1" s="560"/>
      <c r="L1" s="560"/>
      <c r="M1" s="560"/>
      <c r="N1" s="560"/>
      <c r="O1" s="560"/>
      <c r="P1" s="560"/>
      <c r="Q1" s="560"/>
      <c r="R1" s="560"/>
      <c r="S1" s="560"/>
      <c r="T1" s="560"/>
      <c r="U1" s="560"/>
      <c r="V1" s="560"/>
      <c r="W1" s="560"/>
      <c r="X1" s="560"/>
      <c r="Y1" s="560"/>
      <c r="Z1" s="560"/>
      <c r="AA1" s="560"/>
      <c r="AB1" s="560"/>
      <c r="AC1" s="560"/>
      <c r="AD1" s="560"/>
      <c r="AE1" s="560"/>
      <c r="AF1" s="560"/>
      <c r="AG1" s="560"/>
      <c r="AH1" s="560"/>
      <c r="AI1" s="560"/>
      <c r="AJ1" s="560"/>
      <c r="AK1" s="560"/>
      <c r="AL1" s="560"/>
      <c r="AM1" s="560"/>
      <c r="AN1" s="560"/>
      <c r="AO1" s="560"/>
      <c r="AP1" s="560"/>
      <c r="AQ1" s="560"/>
      <c r="AR1" s="560"/>
      <c r="AS1" s="560"/>
      <c r="AT1" s="560"/>
      <c r="AU1" s="560"/>
      <c r="AV1" s="560"/>
      <c r="AW1" s="560"/>
      <c r="AX1" s="560"/>
      <c r="AY1" s="560"/>
      <c r="AZ1" s="560"/>
      <c r="BA1" s="560"/>
      <c r="BB1" s="560"/>
      <c r="BC1" s="560"/>
      <c r="BD1" s="561"/>
    </row>
    <row r="2" spans="1:56" s="35" customFormat="1" x14ac:dyDescent="0.2">
      <c r="A2" s="34">
        <f>IF(Import!V7&lt;&gt;"",Import!V7,"")</f>
        <v>42537</v>
      </c>
      <c r="B2" s="18" t="s">
        <v>19</v>
      </c>
      <c r="C2" s="18">
        <f>SUM(D2:BD2)</f>
        <v>0</v>
      </c>
      <c r="D2" s="432">
        <f>SUMIFS(Import!$G:$G,Import!$A:$A,D$1,Import!$B:$B,$A2,Import!$C:$C,$A$1)</f>
        <v>0</v>
      </c>
      <c r="E2" s="18">
        <f>SUMIFS(Import!$G:$G,Import!$A:$A,E$1,Import!$B:$B,$A2,Import!$C:$C,$A$1)</f>
        <v>0</v>
      </c>
      <c r="F2" s="18">
        <f>SUMIFS(Import!$G:$G,Import!$A:$A,F$1,Import!$B:$B,$A2,Import!$C:$C,$A$1)</f>
        <v>0</v>
      </c>
      <c r="G2" s="18">
        <f>SUMIFS(Import!$G:$G,Import!$A:$A,G$1,Import!$B:$B,$A2,Import!$C:$C,$A$1)</f>
        <v>0</v>
      </c>
      <c r="H2" s="18">
        <f>SUMIFS(Import!$G:$G,Import!$A:$A,H$1,Import!$B:$B,$A2,Import!$C:$C,$A$1)</f>
        <v>0</v>
      </c>
      <c r="I2" s="18">
        <f>SUMIFS(Import!$G:$G,Import!$A:$A,I$1,Import!$B:$B,$A2,Import!$C:$C,$A$1)</f>
        <v>0</v>
      </c>
      <c r="J2" s="18">
        <f>SUMIFS(Import!$G:$G,Import!$A:$A,J$1,Import!$B:$B,$A2,Import!$C:$C,$A$1)</f>
        <v>0</v>
      </c>
      <c r="K2" s="18">
        <f>SUMIFS(Import!$G:$G,Import!$A:$A,K$1,Import!$B:$B,$A2,Import!$C:$C,$A$1)</f>
        <v>0</v>
      </c>
      <c r="L2" s="18">
        <f>SUMIFS(Import!$G:$G,Import!$A:$A,L$1,Import!$B:$B,$A2,Import!$C:$C,$A$1)</f>
        <v>0</v>
      </c>
      <c r="M2" s="18">
        <f>SUMIFS(Import!$G:$G,Import!$A:$A,M$1,Import!$B:$B,$A2,Import!$C:$C,$A$1)</f>
        <v>0</v>
      </c>
      <c r="N2" s="18">
        <f>SUMIFS(Import!$G:$G,Import!$A:$A,N$1,Import!$B:$B,$A2,Import!$C:$C,$A$1)</f>
        <v>0</v>
      </c>
      <c r="O2" s="18">
        <f>SUMIFS(Import!$G:$G,Import!$A:$A,O$1,Import!$B:$B,$A2,Import!$C:$C,$A$1)</f>
        <v>0</v>
      </c>
      <c r="P2" s="18">
        <f>SUMIFS(Import!$G:$G,Import!$A:$A,P$1,Import!$B:$B,$A2,Import!$C:$C,$A$1)</f>
        <v>0</v>
      </c>
      <c r="Q2" s="18">
        <f>SUMIFS(Import!$G:$G,Import!$A:$A,Q$1,Import!$B:$B,$A2,Import!$C:$C,$A$1)</f>
        <v>0</v>
      </c>
      <c r="R2" s="18">
        <f>SUMIFS(Import!$G:$G,Import!$A:$A,R$1,Import!$B:$B,$A2,Import!$C:$C,$A$1)</f>
        <v>0</v>
      </c>
      <c r="S2" s="18">
        <f>SUMIFS(Import!$G:$G,Import!$A:$A,S$1,Import!$B:$B,$A2,Import!$C:$C,$A$1)</f>
        <v>0</v>
      </c>
      <c r="T2" s="18">
        <f>SUMIFS(Import!$G:$G,Import!$A:$A,T$1,Import!$B:$B,$A2,Import!$C:$C,$A$1)</f>
        <v>0</v>
      </c>
      <c r="U2" s="18">
        <f>SUMIFS(Import!$G:$G,Import!$A:$A,U$1,Import!$B:$B,$A2,Import!$C:$C,$A$1)</f>
        <v>0</v>
      </c>
      <c r="V2" s="18">
        <f>SUMIFS(Import!$G:$G,Import!$A:$A,V$1,Import!$B:$B,$A2,Import!$C:$C,$A$1)</f>
        <v>0</v>
      </c>
      <c r="W2" s="18">
        <f>SUMIFS(Import!$G:$G,Import!$A:$A,W$1,Import!$B:$B,$A2,Import!$C:$C,$A$1)</f>
        <v>0</v>
      </c>
      <c r="X2" s="18">
        <f>SUMIFS(Import!$G:$G,Import!$A:$A,X$1,Import!$B:$B,$A2,Import!$C:$C,$A$1)</f>
        <v>0</v>
      </c>
      <c r="Y2" s="18">
        <f>SUMIFS(Import!$G:$G,Import!$A:$A,Y$1,Import!$B:$B,$A2,Import!$C:$C,$A$1)</f>
        <v>0</v>
      </c>
      <c r="Z2" s="18">
        <f>SUMIFS(Import!$G:$G,Import!$A:$A,Z$1,Import!$B:$B,$A2,Import!$C:$C,$A$1)</f>
        <v>0</v>
      </c>
      <c r="AA2" s="18">
        <f>SUMIFS(Import!$G:$G,Import!$A:$A,AA$1,Import!$B:$B,$A2,Import!$C:$C,$A$1)</f>
        <v>0</v>
      </c>
      <c r="AB2" s="18">
        <f>SUMIFS(Import!$G:$G,Import!$A:$A,AB$1,Import!$B:$B,$A2,Import!$C:$C,$A$1)</f>
        <v>0</v>
      </c>
      <c r="AC2" s="18">
        <f>SUMIFS(Import!$G:$G,Import!$A:$A,AC$1,Import!$B:$B,$A2,Import!$C:$C,$A$1)</f>
        <v>0</v>
      </c>
      <c r="AD2" s="18">
        <f>SUMIFS(Import!$G:$G,Import!$A:$A,AD$1,Import!$B:$B,$A2,Import!$C:$C,$A$1)</f>
        <v>0</v>
      </c>
      <c r="AE2" s="18">
        <f>SUMIFS(Import!$G:$G,Import!$A:$A,AE$1,Import!$B:$B,$A2,Import!$C:$C,$A$1)</f>
        <v>0</v>
      </c>
      <c r="AF2" s="18">
        <f>SUMIFS(Import!$G:$G,Import!$A:$A,AF$1,Import!$B:$B,$A2,Import!$C:$C,$A$1)</f>
        <v>0</v>
      </c>
      <c r="AG2" s="18">
        <f>SUMIFS(Import!$G:$G,Import!$A:$A,AG$1,Import!$B:$B,$A2,Import!$C:$C,$A$1)</f>
        <v>0</v>
      </c>
      <c r="AH2" s="18">
        <f>SUMIFS(Import!$G:$G,Import!$A:$A,AH$1,Import!$B:$B,$A2,Import!$C:$C,$A$1)</f>
        <v>0</v>
      </c>
      <c r="AI2" s="18">
        <f>SUMIFS(Import!$G:$G,Import!$A:$A,AI$1,Import!$B:$B,$A2,Import!$C:$C,$A$1)</f>
        <v>0</v>
      </c>
      <c r="AJ2" s="18">
        <f>SUMIFS(Import!$G:$G,Import!$A:$A,AJ$1,Import!$B:$B,$A2,Import!$C:$C,$A$1)</f>
        <v>0</v>
      </c>
      <c r="AK2" s="18">
        <f>SUMIFS(Import!$G:$G,Import!$A:$A,AK$1,Import!$B:$B,$A2,Import!$C:$C,$A$1)</f>
        <v>0</v>
      </c>
      <c r="AL2" s="18">
        <f>SUMIFS(Import!$G:$G,Import!$A:$A,AL$1,Import!$B:$B,$A2,Import!$C:$C,$A$1)</f>
        <v>0</v>
      </c>
      <c r="AM2" s="18">
        <f>SUMIFS(Import!$G:$G,Import!$A:$A,AM$1,Import!$B:$B,$A2,Import!$C:$C,$A$1)</f>
        <v>0</v>
      </c>
      <c r="AN2" s="18">
        <f>SUMIFS(Import!$G:$G,Import!$A:$A,AN$1,Import!$B:$B,$A2,Import!$C:$C,$A$1)</f>
        <v>0</v>
      </c>
      <c r="AO2" s="18">
        <f>SUMIFS(Import!$G:$G,Import!$A:$A,AO$1,Import!$B:$B,$A2,Import!$C:$C,$A$1)</f>
        <v>0</v>
      </c>
      <c r="AP2" s="18">
        <f>SUMIFS(Import!$G:$G,Import!$A:$A,AP$1,Import!$B:$B,$A2,Import!$C:$C,$A$1)</f>
        <v>0</v>
      </c>
      <c r="AQ2" s="18">
        <f>SUMIFS(Import!$G:$G,Import!$A:$A,AQ$1,Import!$B:$B,$A2,Import!$C:$C,$A$1)</f>
        <v>0</v>
      </c>
      <c r="AR2" s="18">
        <f>SUMIFS(Import!$G:$G,Import!$A:$A,AR$1,Import!$B:$B,$A2,Import!$C:$C,$A$1)</f>
        <v>0</v>
      </c>
      <c r="AS2" s="18">
        <f>SUMIFS(Import!$G:$G,Import!$A:$A,AS$1,Import!$B:$B,$A2,Import!$C:$C,$A$1)</f>
        <v>0</v>
      </c>
      <c r="AT2" s="18">
        <f>SUMIFS(Import!$G:$G,Import!$A:$A,AT$1,Import!$B:$B,$A2,Import!$C:$C,$A$1)</f>
        <v>0</v>
      </c>
      <c r="AU2" s="18">
        <f>SUMIFS(Import!$G:$G,Import!$A:$A,AU$1,Import!$B:$B,$A2,Import!$C:$C,$A$1)</f>
        <v>0</v>
      </c>
      <c r="AV2" s="18">
        <f>SUMIFS(Import!$G:$G,Import!$A:$A,AV$1,Import!$B:$B,$A2,Import!$C:$C,$A$1)</f>
        <v>0</v>
      </c>
      <c r="AW2" s="18">
        <f>SUMIFS(Import!$G:$G,Import!$A:$A,AW$1,Import!$B:$B,$A2,Import!$C:$C,$A$1)</f>
        <v>0</v>
      </c>
      <c r="AX2" s="18">
        <f>SUMIFS(Import!$G:$G,Import!$A:$A,AX$1,Import!$B:$B,$A2,Import!$C:$C,$A$1)</f>
        <v>0</v>
      </c>
      <c r="AY2" s="18">
        <f>SUMIFS(Import!$G:$G,Import!$A:$A,AY$1,Import!$B:$B,$A2,Import!$C:$C,$A$1)</f>
        <v>0</v>
      </c>
      <c r="AZ2" s="18">
        <f>SUMIFS(Import!$G:$G,Import!$A:$A,AZ$1,Import!$B:$B,$A2,Import!$C:$C,$A$1)</f>
        <v>0</v>
      </c>
      <c r="BA2" s="18">
        <f>SUMIFS(Import!$G:$G,Import!$A:$A,BA$1,Import!$B:$B,$A2,Import!$C:$C,$A$1)</f>
        <v>0</v>
      </c>
      <c r="BB2" s="18">
        <f>SUMIFS(Import!$G:$G,Import!$A:$A,BB$1,Import!$B:$B,$A2,Import!$C:$C,$A$1)</f>
        <v>0</v>
      </c>
      <c r="BC2" s="18">
        <f>SUMIFS(Import!$G:$G,Import!$A:$A,BC$1,Import!$B:$B,$A2,Import!$C:$C,$A$1)</f>
        <v>0</v>
      </c>
      <c r="BD2" s="433">
        <f>SUMIFS(Import!$G:$G,Import!$A:$A,BD$1,Import!$B:$B,$A2,Import!$C:$C,$A$1)</f>
        <v>0</v>
      </c>
    </row>
    <row r="3" spans="1:56" s="36" customFormat="1" x14ac:dyDescent="0.2">
      <c r="A3" s="549"/>
      <c r="B3" s="19" t="s">
        <v>117</v>
      </c>
      <c r="C3" s="437">
        <f>SUM(D3:BD3)</f>
        <v>0</v>
      </c>
      <c r="D3" s="434">
        <f>SUMIFS(Import!$H:$H,Import!$A:$A,D$1,Import!$B:$B,$A2,Import!$D:$D,"PC Lead")</f>
        <v>0</v>
      </c>
      <c r="E3" s="435">
        <f>SUMIFS(Import!$H:$H,Import!$A:$A,E$1,Import!$B:$B,$A2,Import!$D:$D,"PC Lead")</f>
        <v>0</v>
      </c>
      <c r="F3" s="435">
        <f>SUMIFS(Import!$H:$H,Import!$A:$A,F$1,Import!$B:$B,$A2,Import!$D:$D,"PC Lead")</f>
        <v>0</v>
      </c>
      <c r="G3" s="435">
        <f>SUMIFS(Import!$H:$H,Import!$A:$A,G$1,Import!$B:$B,$A2,Import!$D:$D,"PC Lead")</f>
        <v>0</v>
      </c>
      <c r="H3" s="435">
        <f>SUMIFS(Import!$H:$H,Import!$A:$A,H$1,Import!$B:$B,$A2,Import!$D:$D,"PC Lead")</f>
        <v>0</v>
      </c>
      <c r="I3" s="435">
        <f>SUMIFS(Import!$H:$H,Import!$A:$A,I$1,Import!$B:$B,$A2,Import!$D:$D,"PC Lead")</f>
        <v>0</v>
      </c>
      <c r="J3" s="435">
        <f>SUMIFS(Import!$H:$H,Import!$A:$A,J$1,Import!$B:$B,$A2,Import!$D:$D,"PC Lead")</f>
        <v>0</v>
      </c>
      <c r="K3" s="435">
        <f>SUMIFS(Import!$H:$H,Import!$A:$A,K$1,Import!$B:$B,$A2,Import!$D:$D,"PC Lead")</f>
        <v>0</v>
      </c>
      <c r="L3" s="435">
        <f>SUMIFS(Import!$H:$H,Import!$A:$A,L$1,Import!$B:$B,$A2,Import!$D:$D,"PC Lead")</f>
        <v>0</v>
      </c>
      <c r="M3" s="435">
        <f>SUMIFS(Import!$H:$H,Import!$A:$A,M$1,Import!$B:$B,$A2,Import!$D:$D,"PC Lead")</f>
        <v>0</v>
      </c>
      <c r="N3" s="435">
        <f>SUMIFS(Import!$H:$H,Import!$A:$A,N$1,Import!$B:$B,$A2,Import!$D:$D,"PC Lead")</f>
        <v>0</v>
      </c>
      <c r="O3" s="435">
        <f>SUMIFS(Import!$H:$H,Import!$A:$A,O$1,Import!$B:$B,$A2,Import!$D:$D,"PC Lead")</f>
        <v>0</v>
      </c>
      <c r="P3" s="435">
        <f>SUMIFS(Import!$H:$H,Import!$A:$A,P$1,Import!$B:$B,$A2,Import!$D:$D,"PC Lead")</f>
        <v>0</v>
      </c>
      <c r="Q3" s="435">
        <f>SUMIFS(Import!$H:$H,Import!$A:$A,Q$1,Import!$B:$B,$A2,Import!$D:$D,"PC Lead")</f>
        <v>0</v>
      </c>
      <c r="R3" s="435">
        <f>SUMIFS(Import!$H:$H,Import!$A:$A,R$1,Import!$B:$B,$A2,Import!$D:$D,"PC Lead")</f>
        <v>0</v>
      </c>
      <c r="S3" s="435">
        <f>SUMIFS(Import!$H:$H,Import!$A:$A,S$1,Import!$B:$B,$A2,Import!$D:$D,"PC Lead")</f>
        <v>0</v>
      </c>
      <c r="T3" s="435">
        <f>SUMIFS(Import!$H:$H,Import!$A:$A,T$1,Import!$B:$B,$A2,Import!$D:$D,"PC Lead")</f>
        <v>0</v>
      </c>
      <c r="U3" s="435">
        <f>SUMIFS(Import!$H:$H,Import!$A:$A,U$1,Import!$B:$B,$A2,Import!$D:$D,"PC Lead")</f>
        <v>0</v>
      </c>
      <c r="V3" s="435">
        <f>SUMIFS(Import!$H:$H,Import!$A:$A,V$1,Import!$B:$B,$A2,Import!$D:$D,"PC Lead")</f>
        <v>0</v>
      </c>
      <c r="W3" s="435">
        <f>SUMIFS(Import!$H:$H,Import!$A:$A,W$1,Import!$B:$B,$A2,Import!$D:$D,"PC Lead")</f>
        <v>0</v>
      </c>
      <c r="X3" s="435">
        <f>SUMIFS(Import!$H:$H,Import!$A:$A,X$1,Import!$B:$B,$A2,Import!$D:$D,"PC Lead")</f>
        <v>0</v>
      </c>
      <c r="Y3" s="435">
        <f>SUMIFS(Import!$H:$H,Import!$A:$A,Y$1,Import!$B:$B,$A2,Import!$D:$D,"PC Lead")</f>
        <v>0</v>
      </c>
      <c r="Z3" s="435">
        <f>SUMIFS(Import!$H:$H,Import!$A:$A,Z$1,Import!$B:$B,$A2,Import!$D:$D,"PC Lead")</f>
        <v>0</v>
      </c>
      <c r="AA3" s="435">
        <f>SUMIFS(Import!$H:$H,Import!$A:$A,AA$1,Import!$B:$B,$A2,Import!$D:$D,"PC Lead")</f>
        <v>0</v>
      </c>
      <c r="AB3" s="435">
        <f>SUMIFS(Import!$H:$H,Import!$A:$A,AB$1,Import!$B:$B,$A2,Import!$D:$D,"PC Lead")</f>
        <v>0</v>
      </c>
      <c r="AC3" s="435">
        <f>SUMIFS(Import!$H:$H,Import!$A:$A,AC$1,Import!$B:$B,$A2,Import!$D:$D,"PC Lead")</f>
        <v>0</v>
      </c>
      <c r="AD3" s="435">
        <f>SUMIFS(Import!$H:$H,Import!$A:$A,AD$1,Import!$B:$B,$A2,Import!$D:$D,"PC Lead")</f>
        <v>0</v>
      </c>
      <c r="AE3" s="435">
        <f>SUMIFS(Import!$H:$H,Import!$A:$A,AE$1,Import!$B:$B,$A2,Import!$D:$D,"PC Lead")</f>
        <v>0</v>
      </c>
      <c r="AF3" s="435">
        <f>SUMIFS(Import!$H:$H,Import!$A:$A,AF$1,Import!$B:$B,$A2,Import!$D:$D,"PC Lead")</f>
        <v>0</v>
      </c>
      <c r="AG3" s="435">
        <f>SUMIFS(Import!$H:$H,Import!$A:$A,AG$1,Import!$B:$B,$A2,Import!$D:$D,"PC Lead")</f>
        <v>0</v>
      </c>
      <c r="AH3" s="435">
        <f>SUMIFS(Import!$H:$H,Import!$A:$A,AH$1,Import!$B:$B,$A2,Import!$D:$D,"PC Lead")</f>
        <v>0</v>
      </c>
      <c r="AI3" s="435">
        <f>SUMIFS(Import!$H:$H,Import!$A:$A,AI$1,Import!$B:$B,$A2,Import!$D:$D,"PC Lead")</f>
        <v>0</v>
      </c>
      <c r="AJ3" s="435">
        <f>SUMIFS(Import!$H:$H,Import!$A:$A,AJ$1,Import!$B:$B,$A2,Import!$D:$D,"PC Lead")</f>
        <v>0</v>
      </c>
      <c r="AK3" s="435">
        <f>SUMIFS(Import!$H:$H,Import!$A:$A,AK$1,Import!$B:$B,$A2,Import!$D:$D,"PC Lead")</f>
        <v>0</v>
      </c>
      <c r="AL3" s="435">
        <f>SUMIFS(Import!$H:$H,Import!$A:$A,AL$1,Import!$B:$B,$A2,Import!$D:$D,"PC Lead")</f>
        <v>0</v>
      </c>
      <c r="AM3" s="435">
        <f>SUMIFS(Import!$H:$H,Import!$A:$A,AM$1,Import!$B:$B,$A2,Import!$D:$D,"PC Lead")</f>
        <v>0</v>
      </c>
      <c r="AN3" s="435">
        <f>SUMIFS(Import!$H:$H,Import!$A:$A,AN$1,Import!$B:$B,$A2,Import!$D:$D,"PC Lead")</f>
        <v>0</v>
      </c>
      <c r="AO3" s="435">
        <f>SUMIFS(Import!$H:$H,Import!$A:$A,AO$1,Import!$B:$B,$A2,Import!$D:$D,"PC Lead")</f>
        <v>0</v>
      </c>
      <c r="AP3" s="435">
        <f>SUMIFS(Import!$H:$H,Import!$A:$A,AP$1,Import!$B:$B,$A2,Import!$D:$D,"PC Lead")</f>
        <v>0</v>
      </c>
      <c r="AQ3" s="435">
        <f>SUMIFS(Import!$H:$H,Import!$A:$A,AQ$1,Import!$B:$B,$A2,Import!$D:$D,"PC Lead")</f>
        <v>0</v>
      </c>
      <c r="AR3" s="435">
        <f>SUMIFS(Import!$H:$H,Import!$A:$A,AR$1,Import!$B:$B,$A2,Import!$D:$D,"PC Lead")</f>
        <v>0</v>
      </c>
      <c r="AS3" s="435">
        <f>SUMIFS(Import!$H:$H,Import!$A:$A,AS$1,Import!$B:$B,$A2,Import!$D:$D,"PC Lead")</f>
        <v>0</v>
      </c>
      <c r="AT3" s="435">
        <f>SUMIFS(Import!$H:$H,Import!$A:$A,AT$1,Import!$B:$B,$A2,Import!$D:$D,"PC Lead")</f>
        <v>0</v>
      </c>
      <c r="AU3" s="435">
        <f>SUMIFS(Import!$H:$H,Import!$A:$A,AU$1,Import!$B:$B,$A2,Import!$D:$D,"PC Lead")</f>
        <v>0</v>
      </c>
      <c r="AV3" s="435">
        <f>SUMIFS(Import!$H:$H,Import!$A:$A,AV$1,Import!$B:$B,$A2,Import!$D:$D,"PC Lead")</f>
        <v>0</v>
      </c>
      <c r="AW3" s="435">
        <f>SUMIFS(Import!$H:$H,Import!$A:$A,AW$1,Import!$B:$B,$A2,Import!$D:$D,"PC Lead")</f>
        <v>0</v>
      </c>
      <c r="AX3" s="435">
        <f>SUMIFS(Import!$H:$H,Import!$A:$A,AX$1,Import!$B:$B,$A2,Import!$D:$D,"PC Lead")</f>
        <v>0</v>
      </c>
      <c r="AY3" s="435">
        <f>SUMIFS(Import!$H:$H,Import!$A:$A,AY$1,Import!$B:$B,$A2,Import!$D:$D,"PC Lead")</f>
        <v>0</v>
      </c>
      <c r="AZ3" s="435">
        <f>SUMIFS(Import!$H:$H,Import!$A:$A,AZ$1,Import!$B:$B,$A2,Import!$D:$D,"PC Lead")</f>
        <v>0</v>
      </c>
      <c r="BA3" s="435">
        <f>SUMIFS(Import!$H:$H,Import!$A:$A,BA$1,Import!$B:$B,$A2,Import!$D:$D,"PC Lead")</f>
        <v>0</v>
      </c>
      <c r="BB3" s="435">
        <f>SUMIFS(Import!$H:$H,Import!$A:$A,BB$1,Import!$B:$B,$A2,Import!$D:$D,"PC Lead")</f>
        <v>0</v>
      </c>
      <c r="BC3" s="435">
        <f>SUMIFS(Import!$H:$H,Import!$A:$A,BC$1,Import!$B:$B,$A2,Import!$D:$D,"PC Lead")</f>
        <v>0</v>
      </c>
      <c r="BD3" s="436">
        <f>SUMIFS(Import!$H:$H,Import!$A:$A,BD$1,Import!$B:$B,$A2,Import!$D:$D,"PC Lead")</f>
        <v>0</v>
      </c>
    </row>
    <row r="4" spans="1:56" s="36" customFormat="1" x14ac:dyDescent="0.2">
      <c r="A4" s="550"/>
      <c r="B4" s="19" t="s">
        <v>91</v>
      </c>
      <c r="C4" s="19" t="s">
        <v>92</v>
      </c>
      <c r="D4" s="562"/>
      <c r="E4" s="563"/>
      <c r="F4" s="563"/>
      <c r="G4" s="563"/>
      <c r="H4" s="563"/>
      <c r="I4" s="563"/>
      <c r="J4" s="563"/>
      <c r="K4" s="563"/>
      <c r="L4" s="563"/>
      <c r="M4" s="563"/>
      <c r="N4" s="563"/>
      <c r="O4" s="563"/>
      <c r="P4" s="563"/>
      <c r="Q4" s="563"/>
      <c r="R4" s="563"/>
      <c r="S4" s="563"/>
      <c r="T4" s="563"/>
      <c r="U4" s="563"/>
      <c r="V4" s="563"/>
      <c r="W4" s="563"/>
      <c r="X4" s="563"/>
      <c r="Y4" s="563"/>
      <c r="Z4" s="563"/>
      <c r="AA4" s="563"/>
      <c r="AB4" s="563"/>
      <c r="AC4" s="563"/>
      <c r="AD4" s="563"/>
      <c r="AE4" s="563"/>
      <c r="AF4" s="563"/>
      <c r="AG4" s="563"/>
      <c r="AH4" s="563"/>
      <c r="AI4" s="563"/>
      <c r="AJ4" s="563"/>
      <c r="AK4" s="563"/>
      <c r="AL4" s="563"/>
      <c r="AM4" s="563"/>
      <c r="AN4" s="563"/>
      <c r="AO4" s="563"/>
      <c r="AP4" s="563"/>
      <c r="AQ4" s="563"/>
      <c r="AR4" s="563"/>
      <c r="AS4" s="563"/>
      <c r="AT4" s="563"/>
      <c r="AU4" s="563"/>
      <c r="AV4" s="563"/>
      <c r="AW4" s="563"/>
      <c r="AX4" s="563"/>
      <c r="AY4" s="563"/>
      <c r="AZ4" s="563"/>
      <c r="BA4" s="563"/>
      <c r="BB4" s="563"/>
      <c r="BC4" s="563"/>
      <c r="BD4" s="564"/>
    </row>
    <row r="5" spans="1:56" s="36" customFormat="1" x14ac:dyDescent="0.2">
      <c r="A5" s="551"/>
      <c r="B5" s="20" t="s">
        <v>90</v>
      </c>
      <c r="C5" s="21">
        <f>SUM(D5:BD5)</f>
        <v>0</v>
      </c>
      <c r="D5" s="565"/>
      <c r="E5" s="566"/>
      <c r="F5" s="566"/>
      <c r="G5" s="566"/>
      <c r="H5" s="566"/>
      <c r="I5" s="566"/>
      <c r="J5" s="566"/>
      <c r="K5" s="566"/>
      <c r="L5" s="566"/>
      <c r="M5" s="566"/>
      <c r="N5" s="566"/>
      <c r="O5" s="566"/>
      <c r="P5" s="566"/>
      <c r="Q5" s="566"/>
      <c r="R5" s="566"/>
      <c r="S5" s="566"/>
      <c r="T5" s="566"/>
      <c r="U5" s="566"/>
      <c r="V5" s="566"/>
      <c r="W5" s="566"/>
      <c r="X5" s="566"/>
      <c r="Y5" s="566"/>
      <c r="Z5" s="566"/>
      <c r="AA5" s="566"/>
      <c r="AB5" s="566"/>
      <c r="AC5" s="566"/>
      <c r="AD5" s="566"/>
      <c r="AE5" s="566"/>
      <c r="AF5" s="566"/>
      <c r="AG5" s="566"/>
      <c r="AH5" s="566"/>
      <c r="AI5" s="566"/>
      <c r="AJ5" s="566"/>
      <c r="AK5" s="566"/>
      <c r="AL5" s="566"/>
      <c r="AM5" s="566"/>
      <c r="AN5" s="566"/>
      <c r="AO5" s="566"/>
      <c r="AP5" s="566"/>
      <c r="AQ5" s="566"/>
      <c r="AR5" s="566"/>
      <c r="AS5" s="566"/>
      <c r="AT5" s="566"/>
      <c r="AU5" s="566"/>
      <c r="AV5" s="566"/>
      <c r="AW5" s="566"/>
      <c r="AX5" s="566"/>
      <c r="AY5" s="566"/>
      <c r="AZ5" s="566"/>
      <c r="BA5" s="566"/>
      <c r="BB5" s="566"/>
      <c r="BC5" s="566"/>
      <c r="BD5" s="567"/>
    </row>
    <row r="6" spans="1:56" s="37" customFormat="1" ht="12" thickBot="1" x14ac:dyDescent="0.25">
      <c r="A6" s="22">
        <f>IFERROR("Total Cost: $"&amp;ROUND((C6-0.46*C5)*1.26+(0.46*C5),2)&amp;" - "&amp;"Hourly: $"&amp;ROUND(((C6-0.46*C5)*1.26+(0.46*C5))/C2,2),0)</f>
        <v>0</v>
      </c>
      <c r="B6" s="23" t="s">
        <v>93</v>
      </c>
      <c r="C6" s="23">
        <f>SUM(D6:BD6)</f>
        <v>0</v>
      </c>
      <c r="D6" s="24">
        <f>((D2*D$82)+D3+(D4*D2)+ROUNDUP(D5*0.46,0))</f>
        <v>0</v>
      </c>
      <c r="E6" s="23">
        <f>((E2*E$82)+E3+(E4*E2)+ROUNDUP(E5*0.46,0))</f>
        <v>0</v>
      </c>
      <c r="F6" s="23">
        <f>((F2*F$82)+F3+(F4*F2)+ROUNDUP(F5*0.46,0))</f>
        <v>0</v>
      </c>
      <c r="G6" s="23">
        <f>((G2*G$82)+G3+(G4*G2)+ROUNDUP(G5*0.46,0))</f>
        <v>0</v>
      </c>
      <c r="H6" s="23">
        <f>((H2*H$82)+H3+(H4*H2)+ROUNDUP(H5*0.46,0))</f>
        <v>0</v>
      </c>
      <c r="I6" s="23">
        <f>((I2*I$82)+I3+(I4*I2)+ROUNDUP(I5*0.46,0))</f>
        <v>0</v>
      </c>
      <c r="J6" s="23">
        <f>((J2*J$82)+J3+(J4*J2)+ROUNDUP(J5*0.46,0))</f>
        <v>0</v>
      </c>
      <c r="K6" s="23">
        <f>((K2*K$82)+K3+(K4*K2)+ROUNDUP(K5*0.46,0))</f>
        <v>0</v>
      </c>
      <c r="L6" s="23">
        <f>((L2*L$82)+L3+(L4*L2)+ROUNDUP(L5*0.46,0))</f>
        <v>0</v>
      </c>
      <c r="M6" s="23">
        <f>((M2*M$82)+M3+(M4*M2)+ROUNDUP(M5*0.46,0))</f>
        <v>0</v>
      </c>
      <c r="N6" s="23">
        <f>((N2*N$82)+N3+(N4*N2)+ROUNDUP(N5*0.46,0))</f>
        <v>0</v>
      </c>
      <c r="O6" s="23">
        <f>((O2*O$82)+O3+(O4*O2)+ROUNDUP(O5*0.46,0))</f>
        <v>0</v>
      </c>
      <c r="P6" s="23">
        <f>((P2*P$82)+P3+(P4*P2)+ROUNDUP(P5*0.46,0))</f>
        <v>0</v>
      </c>
      <c r="Q6" s="23">
        <f>((Q2*Q$82)+Q3+(Q4*Q2)+ROUNDUP(Q5*0.46,0))</f>
        <v>0</v>
      </c>
      <c r="R6" s="23">
        <f>((R2*R$82)+R3+(R4*R2)+ROUNDUP(R5*0.46,0))</f>
        <v>0</v>
      </c>
      <c r="S6" s="23">
        <f>((S2*S$82)+S3+(S4*S2)+ROUNDUP(S5*0.46,0))</f>
        <v>0</v>
      </c>
      <c r="T6" s="23">
        <f>((T2*T$82)+T3+(T4*T2)+ROUNDUP(T5*0.46,0))</f>
        <v>0</v>
      </c>
      <c r="U6" s="23">
        <f>((U2*U$82)+U3+(U4*U2)+ROUNDUP(U5*0.46,0))</f>
        <v>0</v>
      </c>
      <c r="V6" s="23">
        <f>((V2*V$82)+V3+(V4*V2)+ROUNDUP(V5*0.46,0))</f>
        <v>0</v>
      </c>
      <c r="W6" s="23">
        <f>((W2*W$82)+W3+(W4*W2)+ROUNDUP(W5*0.46,0))</f>
        <v>0</v>
      </c>
      <c r="X6" s="23">
        <f>((X2*X$82)+X3+(X4*X2)+ROUNDUP(X5*0.46,0))</f>
        <v>0</v>
      </c>
      <c r="Y6" s="23">
        <f>((Y2*Y$82)+Y3+(Y4*Y2)+ROUNDUP(Y5*0.46,0))</f>
        <v>0</v>
      </c>
      <c r="Z6" s="23">
        <f>((Z2*Z$82)+Z3+(Z4*Z2)+ROUNDUP(Z5*0.46,0))</f>
        <v>0</v>
      </c>
      <c r="AA6" s="23">
        <f>((AA2*AA$82)+AA3+(AA4*AA2)+ROUNDUP(AA5*0.46,0))</f>
        <v>0</v>
      </c>
      <c r="AB6" s="23">
        <f>((AB2*AB$82)+AB3+(AB4*AB2)+ROUNDUP(AB5*0.46,0))</f>
        <v>0</v>
      </c>
      <c r="AC6" s="23">
        <f>((AC2*AC$82)+AC3+(AC4*AC2)+ROUNDUP(AC5*0.46,0))</f>
        <v>0</v>
      </c>
      <c r="AD6" s="23">
        <f>((AD2*AD$82)+AD3+(AD4*AD2)+ROUNDUP(AD5*0.46,0))</f>
        <v>0</v>
      </c>
      <c r="AE6" s="23">
        <f>((AE2*AE$82)+AE3+(AE4*AE2)+ROUNDUP(AE5*0.46,0))</f>
        <v>0</v>
      </c>
      <c r="AF6" s="23">
        <f>((AF2*AF$82)+AF3+(AF4*AF2)+ROUNDUP(AF5*0.46,0))</f>
        <v>0</v>
      </c>
      <c r="AG6" s="23">
        <f>((AG2*AG$82)+AG3+(AG4*AG2)+ROUNDUP(AG5*0.46,0))</f>
        <v>0</v>
      </c>
      <c r="AH6" s="23">
        <f>((AH2*AH$82)+AH3+(AH4*AH2)+ROUNDUP(AH5*0.46,0))</f>
        <v>0</v>
      </c>
      <c r="AI6" s="23">
        <f>((AI2*AI$82)+AI3+(AI4*AI2)+ROUNDUP(AI5*0.46,0))</f>
        <v>0</v>
      </c>
      <c r="AJ6" s="23">
        <f>((AJ2*AJ$82)+AJ3+(AJ4*AJ2)+ROUNDUP(AJ5*0.46,0))</f>
        <v>0</v>
      </c>
      <c r="AK6" s="23">
        <f>((AK2*AK$82)+AK3+(AK4*AK2)+ROUNDUP(AK5*0.46,0))</f>
        <v>0</v>
      </c>
      <c r="AL6" s="23">
        <f>((AL2*AL$82)+AL3+(AL4*AL2)+ROUNDUP(AL5*0.46,0))</f>
        <v>0</v>
      </c>
      <c r="AM6" s="23">
        <f>((AM2*AM$82)+AM3+(AM4*AM2)+ROUNDUP(AM5*0.46,0))</f>
        <v>0</v>
      </c>
      <c r="AN6" s="23">
        <f>((AN2*AN$82)+AN3+(AN4*AN2)+ROUNDUP(AN5*0.46,0))</f>
        <v>0</v>
      </c>
      <c r="AO6" s="23">
        <f>((AO2*AO$82)+AO3+(AO4*AO2)+ROUNDUP(AO5*0.46,0))</f>
        <v>0</v>
      </c>
      <c r="AP6" s="23">
        <f>((AP2*AP$82)+AP3+(AP4*AP2)+ROUNDUP(AP5*0.46,0))</f>
        <v>0</v>
      </c>
      <c r="AQ6" s="23">
        <f>((AQ2*AQ$82)+AQ3+(AQ4*AQ2)+ROUNDUP(AQ5*0.46,0))</f>
        <v>0</v>
      </c>
      <c r="AR6" s="23">
        <f>((AR2*AR$82)+AR3+(AR4*AR2)+ROUNDUP(AR5*0.46,0))</f>
        <v>0</v>
      </c>
      <c r="AS6" s="23">
        <f>((AS2*AS$82)+AS3+(AS4*AS2)+ROUNDUP(AS5*0.46,0))</f>
        <v>0</v>
      </c>
      <c r="AT6" s="23">
        <f>((AT2*AT$82)+AT3+(AT4*AT2)+ROUNDUP(AT5*0.46,0))</f>
        <v>0</v>
      </c>
      <c r="AU6" s="23">
        <f>((AU2*AU$82)+AU3+(AU4*AU2)+ROUNDUP(AU5*0.46,0))</f>
        <v>0</v>
      </c>
      <c r="AV6" s="23">
        <f>((AV2*AV$82)+AV3+(AV4*AV2)+ROUNDUP(AV5*0.46,0))</f>
        <v>0</v>
      </c>
      <c r="AW6" s="23">
        <f>((AW2*AW$82)+AW3+(AW4*AW2)+ROUNDUP(AW5*0.46,0))</f>
        <v>0</v>
      </c>
      <c r="AX6" s="23">
        <f>((AX2*AX$82)+AX3+(AX4*AX2)+ROUNDUP(AX5*0.46,0))</f>
        <v>0</v>
      </c>
      <c r="AY6" s="23">
        <f>((AY2*AY$82)+AY3+(AY4*AY2)+ROUNDUP(AY5*0.46,0))</f>
        <v>0</v>
      </c>
      <c r="AZ6" s="23">
        <f>((AZ2*AZ$82)+AZ3+(AZ4*AZ2)+ROUNDUP(AZ5*0.46,0))</f>
        <v>0</v>
      </c>
      <c r="BA6" s="23">
        <f>((BA2*BA$82)+BA3+(BA4*BA2)+ROUNDUP(BA5*0.46,0))</f>
        <v>0</v>
      </c>
      <c r="BB6" s="23">
        <f>((BB2*BB$82)+BB3+(BB4*BB2)+ROUNDUP(BB5*0.46,0))</f>
        <v>0</v>
      </c>
      <c r="BC6" s="23">
        <f>((BC2*BC$82)+BC3+(BC4*BC2)+ROUNDUP(BC5*0.46,0))</f>
        <v>0</v>
      </c>
      <c r="BD6" s="25">
        <f>((BD2*BD$82)+BD3+(BD4*BD2)+ROUNDUP(BD5*0.46,0))</f>
        <v>0</v>
      </c>
    </row>
    <row r="7" spans="1:56" s="35" customFormat="1" x14ac:dyDescent="0.2">
      <c r="A7" s="34">
        <f>IF(Import!V8&lt;&gt;"",Import!V8,"")</f>
        <v>42538</v>
      </c>
      <c r="B7" s="18" t="s">
        <v>19</v>
      </c>
      <c r="C7" s="18">
        <f>SUM(D7:BD7)</f>
        <v>0</v>
      </c>
      <c r="D7" s="432">
        <f>SUMIFS(Import!$G:$G,Import!$A:$A,D$1,Import!$B:$B,$A7,Import!$C:$C,$A$1)</f>
        <v>0</v>
      </c>
      <c r="E7" s="18">
        <f>SUMIFS(Import!$G:$G,Import!$A:$A,E$1,Import!$B:$B,$A7,Import!$C:$C,$A$1)</f>
        <v>0</v>
      </c>
      <c r="F7" s="18">
        <f>SUMIFS(Import!$G:$G,Import!$A:$A,F$1,Import!$B:$B,$A7,Import!$C:$C,$A$1)</f>
        <v>0</v>
      </c>
      <c r="G7" s="18">
        <f>SUMIFS(Import!$G:$G,Import!$A:$A,G$1,Import!$B:$B,$A7,Import!$C:$C,$A$1)</f>
        <v>0</v>
      </c>
      <c r="H7" s="18">
        <f>SUMIFS(Import!$G:$G,Import!$A:$A,H$1,Import!$B:$B,$A7,Import!$C:$C,$A$1)</f>
        <v>0</v>
      </c>
      <c r="I7" s="18">
        <f>SUMIFS(Import!$G:$G,Import!$A:$A,I$1,Import!$B:$B,$A7,Import!$C:$C,$A$1)</f>
        <v>0</v>
      </c>
      <c r="J7" s="18">
        <f>SUMIFS(Import!$G:$G,Import!$A:$A,J$1,Import!$B:$B,$A7,Import!$C:$C,$A$1)</f>
        <v>0</v>
      </c>
      <c r="K7" s="18">
        <f>SUMIFS(Import!$G:$G,Import!$A:$A,K$1,Import!$B:$B,$A7,Import!$C:$C,$A$1)</f>
        <v>0</v>
      </c>
      <c r="L7" s="18">
        <f>SUMIFS(Import!$G:$G,Import!$A:$A,L$1,Import!$B:$B,$A7,Import!$C:$C,$A$1)</f>
        <v>0</v>
      </c>
      <c r="M7" s="18">
        <f>SUMIFS(Import!$G:$G,Import!$A:$A,M$1,Import!$B:$B,$A7,Import!$C:$C,$A$1)</f>
        <v>0</v>
      </c>
      <c r="N7" s="18">
        <f>SUMIFS(Import!$G:$G,Import!$A:$A,N$1,Import!$B:$B,$A7,Import!$C:$C,$A$1)</f>
        <v>0</v>
      </c>
      <c r="O7" s="18">
        <f>SUMIFS(Import!$G:$G,Import!$A:$A,O$1,Import!$B:$B,$A7,Import!$C:$C,$A$1)</f>
        <v>0</v>
      </c>
      <c r="P7" s="18">
        <f>SUMIFS(Import!$G:$G,Import!$A:$A,P$1,Import!$B:$B,$A7,Import!$C:$C,$A$1)</f>
        <v>0</v>
      </c>
      <c r="Q7" s="18">
        <f>SUMIFS(Import!$G:$G,Import!$A:$A,Q$1,Import!$B:$B,$A7,Import!$C:$C,$A$1)</f>
        <v>0</v>
      </c>
      <c r="R7" s="18">
        <f>SUMIFS(Import!$G:$G,Import!$A:$A,R$1,Import!$B:$B,$A7,Import!$C:$C,$A$1)</f>
        <v>0</v>
      </c>
      <c r="S7" s="18">
        <f>SUMIFS(Import!$G:$G,Import!$A:$A,S$1,Import!$B:$B,$A7,Import!$C:$C,$A$1)</f>
        <v>0</v>
      </c>
      <c r="T7" s="18">
        <f>SUMIFS(Import!$G:$G,Import!$A:$A,T$1,Import!$B:$B,$A7,Import!$C:$C,$A$1)</f>
        <v>0</v>
      </c>
      <c r="U7" s="18">
        <f>SUMIFS(Import!$G:$G,Import!$A:$A,U$1,Import!$B:$B,$A7,Import!$C:$C,$A$1)</f>
        <v>0</v>
      </c>
      <c r="V7" s="18">
        <f>SUMIFS(Import!$G:$G,Import!$A:$A,V$1,Import!$B:$B,$A7,Import!$C:$C,$A$1)</f>
        <v>0</v>
      </c>
      <c r="W7" s="18">
        <f>SUMIFS(Import!$G:$G,Import!$A:$A,W$1,Import!$B:$B,$A7,Import!$C:$C,$A$1)</f>
        <v>0</v>
      </c>
      <c r="X7" s="18">
        <f>SUMIFS(Import!$G:$G,Import!$A:$A,X$1,Import!$B:$B,$A7,Import!$C:$C,$A$1)</f>
        <v>0</v>
      </c>
      <c r="Y7" s="18">
        <f>SUMIFS(Import!$G:$G,Import!$A:$A,Y$1,Import!$B:$B,$A7,Import!$C:$C,$A$1)</f>
        <v>0</v>
      </c>
      <c r="Z7" s="18">
        <f>SUMIFS(Import!$G:$G,Import!$A:$A,Z$1,Import!$B:$B,$A7,Import!$C:$C,$A$1)</f>
        <v>0</v>
      </c>
      <c r="AA7" s="18">
        <f>SUMIFS(Import!$G:$G,Import!$A:$A,AA$1,Import!$B:$B,$A7,Import!$C:$C,$A$1)</f>
        <v>0</v>
      </c>
      <c r="AB7" s="18">
        <f>SUMIFS(Import!$G:$G,Import!$A:$A,AB$1,Import!$B:$B,$A7,Import!$C:$C,$A$1)</f>
        <v>0</v>
      </c>
      <c r="AC7" s="18">
        <f>SUMIFS(Import!$G:$G,Import!$A:$A,AC$1,Import!$B:$B,$A7,Import!$C:$C,$A$1)</f>
        <v>0</v>
      </c>
      <c r="AD7" s="18">
        <f>SUMIFS(Import!$G:$G,Import!$A:$A,AD$1,Import!$B:$B,$A7,Import!$C:$C,$A$1)</f>
        <v>0</v>
      </c>
      <c r="AE7" s="18">
        <f>SUMIFS(Import!$G:$G,Import!$A:$A,AE$1,Import!$B:$B,$A7,Import!$C:$C,$A$1)</f>
        <v>0</v>
      </c>
      <c r="AF7" s="18">
        <f>SUMIFS(Import!$G:$G,Import!$A:$A,AF$1,Import!$B:$B,$A7,Import!$C:$C,$A$1)</f>
        <v>0</v>
      </c>
      <c r="AG7" s="18">
        <f>SUMIFS(Import!$G:$G,Import!$A:$A,AG$1,Import!$B:$B,$A7,Import!$C:$C,$A$1)</f>
        <v>0</v>
      </c>
      <c r="AH7" s="18">
        <f>SUMIFS(Import!$G:$G,Import!$A:$A,AH$1,Import!$B:$B,$A7,Import!$C:$C,$A$1)</f>
        <v>0</v>
      </c>
      <c r="AI7" s="18">
        <f>SUMIFS(Import!$G:$G,Import!$A:$A,AI$1,Import!$B:$B,$A7,Import!$C:$C,$A$1)</f>
        <v>0</v>
      </c>
      <c r="AJ7" s="18">
        <f>SUMIFS(Import!$G:$G,Import!$A:$A,AJ$1,Import!$B:$B,$A7,Import!$C:$C,$A$1)</f>
        <v>0</v>
      </c>
      <c r="AK7" s="18">
        <f>SUMIFS(Import!$G:$G,Import!$A:$A,AK$1,Import!$B:$B,$A7,Import!$C:$C,$A$1)</f>
        <v>0</v>
      </c>
      <c r="AL7" s="18">
        <f>SUMIFS(Import!$G:$G,Import!$A:$A,AL$1,Import!$B:$B,$A7,Import!$C:$C,$A$1)</f>
        <v>0</v>
      </c>
      <c r="AM7" s="18">
        <f>SUMIFS(Import!$G:$G,Import!$A:$A,AM$1,Import!$B:$B,$A7,Import!$C:$C,$A$1)</f>
        <v>0</v>
      </c>
      <c r="AN7" s="18">
        <f>SUMIFS(Import!$G:$G,Import!$A:$A,AN$1,Import!$B:$B,$A7,Import!$C:$C,$A$1)</f>
        <v>0</v>
      </c>
      <c r="AO7" s="18">
        <f>SUMIFS(Import!$G:$G,Import!$A:$A,AO$1,Import!$B:$B,$A7,Import!$C:$C,$A$1)</f>
        <v>0</v>
      </c>
      <c r="AP7" s="18">
        <f>SUMIFS(Import!$G:$G,Import!$A:$A,AP$1,Import!$B:$B,$A7,Import!$C:$C,$A$1)</f>
        <v>0</v>
      </c>
      <c r="AQ7" s="18">
        <f>SUMIFS(Import!$G:$G,Import!$A:$A,AQ$1,Import!$B:$B,$A7,Import!$C:$C,$A$1)</f>
        <v>0</v>
      </c>
      <c r="AR7" s="18">
        <f>SUMIFS(Import!$G:$G,Import!$A:$A,AR$1,Import!$B:$B,$A7,Import!$C:$C,$A$1)</f>
        <v>0</v>
      </c>
      <c r="AS7" s="18">
        <f>SUMIFS(Import!$G:$G,Import!$A:$A,AS$1,Import!$B:$B,$A7,Import!$C:$C,$A$1)</f>
        <v>0</v>
      </c>
      <c r="AT7" s="18">
        <f>SUMIFS(Import!$G:$G,Import!$A:$A,AT$1,Import!$B:$B,$A7,Import!$C:$C,$A$1)</f>
        <v>0</v>
      </c>
      <c r="AU7" s="18">
        <f>SUMIFS(Import!$G:$G,Import!$A:$A,AU$1,Import!$B:$B,$A7,Import!$C:$C,$A$1)</f>
        <v>0</v>
      </c>
      <c r="AV7" s="18">
        <f>SUMIFS(Import!$G:$G,Import!$A:$A,AV$1,Import!$B:$B,$A7,Import!$C:$C,$A$1)</f>
        <v>0</v>
      </c>
      <c r="AW7" s="18">
        <f>SUMIFS(Import!$G:$G,Import!$A:$A,AW$1,Import!$B:$B,$A7,Import!$C:$C,$A$1)</f>
        <v>0</v>
      </c>
      <c r="AX7" s="18">
        <f>SUMIFS(Import!$G:$G,Import!$A:$A,AX$1,Import!$B:$B,$A7,Import!$C:$C,$A$1)</f>
        <v>0</v>
      </c>
      <c r="AY7" s="18">
        <f>SUMIFS(Import!$G:$G,Import!$A:$A,AY$1,Import!$B:$B,$A7,Import!$C:$C,$A$1)</f>
        <v>0</v>
      </c>
      <c r="AZ7" s="18">
        <f>SUMIFS(Import!$G:$G,Import!$A:$A,AZ$1,Import!$B:$B,$A7,Import!$C:$C,$A$1)</f>
        <v>0</v>
      </c>
      <c r="BA7" s="18">
        <f>SUMIFS(Import!$G:$G,Import!$A:$A,BA$1,Import!$B:$B,$A7,Import!$C:$C,$A$1)</f>
        <v>0</v>
      </c>
      <c r="BB7" s="18">
        <f>SUMIFS(Import!$G:$G,Import!$A:$A,BB$1,Import!$B:$B,$A7,Import!$C:$C,$A$1)</f>
        <v>0</v>
      </c>
      <c r="BC7" s="18">
        <f>SUMIFS(Import!$G:$G,Import!$A:$A,BC$1,Import!$B:$B,$A7,Import!$C:$C,$A$1)</f>
        <v>0</v>
      </c>
      <c r="BD7" s="433">
        <f>SUMIFS(Import!$G:$G,Import!$A:$A,BD$1,Import!$B:$B,$A7,Import!$C:$C,$A$1)</f>
        <v>0</v>
      </c>
    </row>
    <row r="8" spans="1:56" s="36" customFormat="1" x14ac:dyDescent="0.2">
      <c r="A8" s="549"/>
      <c r="B8" s="19" t="s">
        <v>117</v>
      </c>
      <c r="C8" s="437">
        <f>SUM(D8:BD8)</f>
        <v>0</v>
      </c>
      <c r="D8" s="434">
        <f>SUMIFS(Import!$H:$H,Import!$A:$A,D$1,Import!$B:$B,$A7,Import!$D:$D,"PC Lead")</f>
        <v>0</v>
      </c>
      <c r="E8" s="435">
        <f>SUMIFS(Import!$H:$H,Import!$A:$A,E$1,Import!$B:$B,$A7,Import!$D:$D,"PC Lead")</f>
        <v>0</v>
      </c>
      <c r="F8" s="435">
        <f>SUMIFS(Import!$H:$H,Import!$A:$A,F$1,Import!$B:$B,$A7,Import!$D:$D,"PC Lead")</f>
        <v>0</v>
      </c>
      <c r="G8" s="435">
        <f>SUMIFS(Import!$H:$H,Import!$A:$A,G$1,Import!$B:$B,$A7,Import!$D:$D,"PC Lead")</f>
        <v>0</v>
      </c>
      <c r="H8" s="435">
        <f>SUMIFS(Import!$H:$H,Import!$A:$A,H$1,Import!$B:$B,$A7,Import!$D:$D,"PC Lead")</f>
        <v>0</v>
      </c>
      <c r="I8" s="435">
        <f>SUMIFS(Import!$H:$H,Import!$A:$A,I$1,Import!$B:$B,$A7,Import!$D:$D,"PC Lead")</f>
        <v>0</v>
      </c>
      <c r="J8" s="435">
        <f>SUMIFS(Import!$H:$H,Import!$A:$A,J$1,Import!$B:$B,$A7,Import!$D:$D,"PC Lead")</f>
        <v>0</v>
      </c>
      <c r="K8" s="435">
        <f>SUMIFS(Import!$H:$H,Import!$A:$A,K$1,Import!$B:$B,$A7,Import!$D:$D,"PC Lead")</f>
        <v>0</v>
      </c>
      <c r="L8" s="435">
        <f>SUMIFS(Import!$H:$H,Import!$A:$A,L$1,Import!$B:$B,$A7,Import!$D:$D,"PC Lead")</f>
        <v>0</v>
      </c>
      <c r="M8" s="435">
        <f>SUMIFS(Import!$H:$H,Import!$A:$A,M$1,Import!$B:$B,$A7,Import!$D:$D,"PC Lead")</f>
        <v>0</v>
      </c>
      <c r="N8" s="435">
        <f>SUMIFS(Import!$H:$H,Import!$A:$A,N$1,Import!$B:$B,$A7,Import!$D:$D,"PC Lead")</f>
        <v>0</v>
      </c>
      <c r="O8" s="435">
        <f>SUMIFS(Import!$H:$H,Import!$A:$A,O$1,Import!$B:$B,$A7,Import!$D:$D,"PC Lead")</f>
        <v>0</v>
      </c>
      <c r="P8" s="435">
        <f>SUMIFS(Import!$H:$H,Import!$A:$A,P$1,Import!$B:$B,$A7,Import!$D:$D,"PC Lead")</f>
        <v>0</v>
      </c>
      <c r="Q8" s="435">
        <f>SUMIFS(Import!$H:$H,Import!$A:$A,Q$1,Import!$B:$B,$A7,Import!$D:$D,"PC Lead")</f>
        <v>0</v>
      </c>
      <c r="R8" s="435">
        <f>SUMIFS(Import!$H:$H,Import!$A:$A,R$1,Import!$B:$B,$A7,Import!$D:$D,"PC Lead")</f>
        <v>0</v>
      </c>
      <c r="S8" s="435">
        <f>SUMIFS(Import!$H:$H,Import!$A:$A,S$1,Import!$B:$B,$A7,Import!$D:$D,"PC Lead")</f>
        <v>0</v>
      </c>
      <c r="T8" s="435">
        <f>SUMIFS(Import!$H:$H,Import!$A:$A,T$1,Import!$B:$B,$A7,Import!$D:$D,"PC Lead")</f>
        <v>0</v>
      </c>
      <c r="U8" s="435">
        <f>SUMIFS(Import!$H:$H,Import!$A:$A,U$1,Import!$B:$B,$A7,Import!$D:$D,"PC Lead")</f>
        <v>0</v>
      </c>
      <c r="V8" s="435">
        <f>SUMIFS(Import!$H:$H,Import!$A:$A,V$1,Import!$B:$B,$A7,Import!$D:$D,"PC Lead")</f>
        <v>0</v>
      </c>
      <c r="W8" s="435">
        <f>SUMIFS(Import!$H:$H,Import!$A:$A,W$1,Import!$B:$B,$A7,Import!$D:$D,"PC Lead")</f>
        <v>0</v>
      </c>
      <c r="X8" s="435">
        <f>SUMIFS(Import!$H:$H,Import!$A:$A,X$1,Import!$B:$B,$A7,Import!$D:$D,"PC Lead")</f>
        <v>0</v>
      </c>
      <c r="Y8" s="435">
        <f>SUMIFS(Import!$H:$H,Import!$A:$A,Y$1,Import!$B:$B,$A7,Import!$D:$D,"PC Lead")</f>
        <v>0</v>
      </c>
      <c r="Z8" s="435">
        <f>SUMIFS(Import!$H:$H,Import!$A:$A,Z$1,Import!$B:$B,$A7,Import!$D:$D,"PC Lead")</f>
        <v>0</v>
      </c>
      <c r="AA8" s="435">
        <f>SUMIFS(Import!$H:$H,Import!$A:$A,AA$1,Import!$B:$B,$A7,Import!$D:$D,"PC Lead")</f>
        <v>0</v>
      </c>
      <c r="AB8" s="435">
        <f>SUMIFS(Import!$H:$H,Import!$A:$A,AB$1,Import!$B:$B,$A7,Import!$D:$D,"PC Lead")</f>
        <v>0</v>
      </c>
      <c r="AC8" s="435">
        <f>SUMIFS(Import!$H:$H,Import!$A:$A,AC$1,Import!$B:$B,$A7,Import!$D:$D,"PC Lead")</f>
        <v>0</v>
      </c>
      <c r="AD8" s="435">
        <f>SUMIFS(Import!$H:$H,Import!$A:$A,AD$1,Import!$B:$B,$A7,Import!$D:$D,"PC Lead")</f>
        <v>0</v>
      </c>
      <c r="AE8" s="435">
        <f>SUMIFS(Import!$H:$H,Import!$A:$A,AE$1,Import!$B:$B,$A7,Import!$D:$D,"PC Lead")</f>
        <v>0</v>
      </c>
      <c r="AF8" s="435">
        <f>SUMIFS(Import!$H:$H,Import!$A:$A,AF$1,Import!$B:$B,$A7,Import!$D:$D,"PC Lead")</f>
        <v>0</v>
      </c>
      <c r="AG8" s="435">
        <f>SUMIFS(Import!$H:$H,Import!$A:$A,AG$1,Import!$B:$B,$A7,Import!$D:$D,"PC Lead")</f>
        <v>0</v>
      </c>
      <c r="AH8" s="435">
        <f>SUMIFS(Import!$H:$H,Import!$A:$A,AH$1,Import!$B:$B,$A7,Import!$D:$D,"PC Lead")</f>
        <v>0</v>
      </c>
      <c r="AI8" s="435">
        <f>SUMIFS(Import!$H:$H,Import!$A:$A,AI$1,Import!$B:$B,$A7,Import!$D:$D,"PC Lead")</f>
        <v>0</v>
      </c>
      <c r="AJ8" s="435">
        <f>SUMIFS(Import!$H:$H,Import!$A:$A,AJ$1,Import!$B:$B,$A7,Import!$D:$D,"PC Lead")</f>
        <v>0</v>
      </c>
      <c r="AK8" s="435">
        <f>SUMIFS(Import!$H:$H,Import!$A:$A,AK$1,Import!$B:$B,$A7,Import!$D:$D,"PC Lead")</f>
        <v>0</v>
      </c>
      <c r="AL8" s="435">
        <f>SUMIFS(Import!$H:$H,Import!$A:$A,AL$1,Import!$B:$B,$A7,Import!$D:$D,"PC Lead")</f>
        <v>0</v>
      </c>
      <c r="AM8" s="435">
        <f>SUMIFS(Import!$H:$H,Import!$A:$A,AM$1,Import!$B:$B,$A7,Import!$D:$D,"PC Lead")</f>
        <v>0</v>
      </c>
      <c r="AN8" s="435">
        <f>SUMIFS(Import!$H:$H,Import!$A:$A,AN$1,Import!$B:$B,$A7,Import!$D:$D,"PC Lead")</f>
        <v>0</v>
      </c>
      <c r="AO8" s="435">
        <f>SUMIFS(Import!$H:$H,Import!$A:$A,AO$1,Import!$B:$B,$A7,Import!$D:$D,"PC Lead")</f>
        <v>0</v>
      </c>
      <c r="AP8" s="435">
        <f>SUMIFS(Import!$H:$H,Import!$A:$A,AP$1,Import!$B:$B,$A7,Import!$D:$D,"PC Lead")</f>
        <v>0</v>
      </c>
      <c r="AQ8" s="435">
        <f>SUMIFS(Import!$H:$H,Import!$A:$A,AQ$1,Import!$B:$B,$A7,Import!$D:$D,"PC Lead")</f>
        <v>0</v>
      </c>
      <c r="AR8" s="435">
        <f>SUMIFS(Import!$H:$H,Import!$A:$A,AR$1,Import!$B:$B,$A7,Import!$D:$D,"PC Lead")</f>
        <v>0</v>
      </c>
      <c r="AS8" s="435">
        <f>SUMIFS(Import!$H:$H,Import!$A:$A,AS$1,Import!$B:$B,$A7,Import!$D:$D,"PC Lead")</f>
        <v>0</v>
      </c>
      <c r="AT8" s="435">
        <f>SUMIFS(Import!$H:$H,Import!$A:$A,AT$1,Import!$B:$B,$A7,Import!$D:$D,"PC Lead")</f>
        <v>0</v>
      </c>
      <c r="AU8" s="435">
        <f>SUMIFS(Import!$H:$H,Import!$A:$A,AU$1,Import!$B:$B,$A7,Import!$D:$D,"PC Lead")</f>
        <v>0</v>
      </c>
      <c r="AV8" s="435">
        <f>SUMIFS(Import!$H:$H,Import!$A:$A,AV$1,Import!$B:$B,$A7,Import!$D:$D,"PC Lead")</f>
        <v>0</v>
      </c>
      <c r="AW8" s="435">
        <f>SUMIFS(Import!$H:$H,Import!$A:$A,AW$1,Import!$B:$B,$A7,Import!$D:$D,"PC Lead")</f>
        <v>0</v>
      </c>
      <c r="AX8" s="435">
        <f>SUMIFS(Import!$H:$H,Import!$A:$A,AX$1,Import!$B:$B,$A7,Import!$D:$D,"PC Lead")</f>
        <v>0</v>
      </c>
      <c r="AY8" s="435">
        <f>SUMIFS(Import!$H:$H,Import!$A:$A,AY$1,Import!$B:$B,$A7,Import!$D:$D,"PC Lead")</f>
        <v>0</v>
      </c>
      <c r="AZ8" s="435">
        <f>SUMIFS(Import!$H:$H,Import!$A:$A,AZ$1,Import!$B:$B,$A7,Import!$D:$D,"PC Lead")</f>
        <v>0</v>
      </c>
      <c r="BA8" s="435">
        <f>SUMIFS(Import!$H:$H,Import!$A:$A,BA$1,Import!$B:$B,$A7,Import!$D:$D,"PC Lead")</f>
        <v>0</v>
      </c>
      <c r="BB8" s="435">
        <f>SUMIFS(Import!$H:$H,Import!$A:$A,BB$1,Import!$B:$B,$A7,Import!$D:$D,"PC Lead")</f>
        <v>0</v>
      </c>
      <c r="BC8" s="435">
        <f>SUMIFS(Import!$H:$H,Import!$A:$A,BC$1,Import!$B:$B,$A7,Import!$D:$D,"PC Lead")</f>
        <v>0</v>
      </c>
      <c r="BD8" s="436">
        <f>SUMIFS(Import!$H:$H,Import!$A:$A,BD$1,Import!$B:$B,$A7,Import!$D:$D,"PC Lead")</f>
        <v>0</v>
      </c>
    </row>
    <row r="9" spans="1:56" s="36" customFormat="1" x14ac:dyDescent="0.2">
      <c r="A9" s="550"/>
      <c r="B9" s="19" t="s">
        <v>91</v>
      </c>
      <c r="C9" s="19" t="s">
        <v>92</v>
      </c>
      <c r="D9" s="562"/>
      <c r="E9" s="563"/>
      <c r="F9" s="563"/>
      <c r="G9" s="563"/>
      <c r="H9" s="563"/>
      <c r="I9" s="563"/>
      <c r="J9" s="563"/>
      <c r="K9" s="563"/>
      <c r="L9" s="563"/>
      <c r="M9" s="563"/>
      <c r="N9" s="563"/>
      <c r="O9" s="563"/>
      <c r="P9" s="563"/>
      <c r="Q9" s="563"/>
      <c r="R9" s="563"/>
      <c r="S9" s="563"/>
      <c r="T9" s="563"/>
      <c r="U9" s="563"/>
      <c r="V9" s="563"/>
      <c r="W9" s="563"/>
      <c r="X9" s="563"/>
      <c r="Y9" s="563"/>
      <c r="Z9" s="563"/>
      <c r="AA9" s="563"/>
      <c r="AB9" s="563"/>
      <c r="AC9" s="563"/>
      <c r="AD9" s="563"/>
      <c r="AE9" s="563"/>
      <c r="AF9" s="563"/>
      <c r="AG9" s="563"/>
      <c r="AH9" s="563"/>
      <c r="AI9" s="563"/>
      <c r="AJ9" s="563"/>
      <c r="AK9" s="563"/>
      <c r="AL9" s="563"/>
      <c r="AM9" s="563"/>
      <c r="AN9" s="563"/>
      <c r="AO9" s="563"/>
      <c r="AP9" s="563"/>
      <c r="AQ9" s="563"/>
      <c r="AR9" s="563"/>
      <c r="AS9" s="563"/>
      <c r="AT9" s="563"/>
      <c r="AU9" s="563"/>
      <c r="AV9" s="563"/>
      <c r="AW9" s="563"/>
      <c r="AX9" s="563"/>
      <c r="AY9" s="563"/>
      <c r="AZ9" s="563"/>
      <c r="BA9" s="563"/>
      <c r="BB9" s="563"/>
      <c r="BC9" s="563"/>
      <c r="BD9" s="564"/>
    </row>
    <row r="10" spans="1:56" s="36" customFormat="1" x14ac:dyDescent="0.2">
      <c r="A10" s="551"/>
      <c r="B10" s="20" t="s">
        <v>90</v>
      </c>
      <c r="C10" s="21">
        <f>SUM(D10:BD10)</f>
        <v>0</v>
      </c>
      <c r="D10" s="565"/>
      <c r="E10" s="566"/>
      <c r="F10" s="566"/>
      <c r="G10" s="566"/>
      <c r="H10" s="566"/>
      <c r="I10" s="566"/>
      <c r="J10" s="566"/>
      <c r="K10" s="566"/>
      <c r="L10" s="566"/>
      <c r="M10" s="566"/>
      <c r="N10" s="566"/>
      <c r="O10" s="566"/>
      <c r="P10" s="566"/>
      <c r="Q10" s="566"/>
      <c r="R10" s="566"/>
      <c r="S10" s="566"/>
      <c r="T10" s="566"/>
      <c r="U10" s="566"/>
      <c r="V10" s="566"/>
      <c r="W10" s="566"/>
      <c r="X10" s="566"/>
      <c r="Y10" s="566"/>
      <c r="Z10" s="566"/>
      <c r="AA10" s="566"/>
      <c r="AB10" s="566"/>
      <c r="AC10" s="566"/>
      <c r="AD10" s="566"/>
      <c r="AE10" s="566"/>
      <c r="AF10" s="566"/>
      <c r="AG10" s="566"/>
      <c r="AH10" s="566"/>
      <c r="AI10" s="566"/>
      <c r="AJ10" s="566"/>
      <c r="AK10" s="566"/>
      <c r="AL10" s="566"/>
      <c r="AM10" s="566"/>
      <c r="AN10" s="566"/>
      <c r="AO10" s="566"/>
      <c r="AP10" s="566"/>
      <c r="AQ10" s="566"/>
      <c r="AR10" s="566"/>
      <c r="AS10" s="566"/>
      <c r="AT10" s="566"/>
      <c r="AU10" s="566"/>
      <c r="AV10" s="566"/>
      <c r="AW10" s="566"/>
      <c r="AX10" s="566"/>
      <c r="AY10" s="566"/>
      <c r="AZ10" s="566"/>
      <c r="BA10" s="566"/>
      <c r="BB10" s="566"/>
      <c r="BC10" s="566"/>
      <c r="BD10" s="567"/>
    </row>
    <row r="11" spans="1:56" s="37" customFormat="1" ht="12" thickBot="1" x14ac:dyDescent="0.25">
      <c r="A11" s="22">
        <f>IFERROR("Total Cost: $"&amp;ROUND((C11-0.46*C10)*1.26+(0.46*C10),2)&amp;" - "&amp;"Hourly: $"&amp;ROUND(((C11-0.46*C10)*1.26+(0.46*C10))/C7,2),0)</f>
        <v>0</v>
      </c>
      <c r="B11" s="23" t="s">
        <v>93</v>
      </c>
      <c r="C11" s="23">
        <f>SUM(D11:BD11)</f>
        <v>0</v>
      </c>
      <c r="D11" s="24">
        <f>((D7*D$82)+D8+(D9*D7)+ROUNDUP(D10*0.46,0))</f>
        <v>0</v>
      </c>
      <c r="E11" s="23">
        <f>((E7*E$82)+E8+(E9*E7)+ROUNDUP(E10*0.46,0))</f>
        <v>0</v>
      </c>
      <c r="F11" s="23">
        <f>((F7*F$82)+F8+(F9*F7)+ROUNDUP(F10*0.46,0))</f>
        <v>0</v>
      </c>
      <c r="G11" s="23">
        <f>((G7*G$82)+G8+(G9*G7)+ROUNDUP(G10*0.46,0))</f>
        <v>0</v>
      </c>
      <c r="H11" s="23">
        <f>((H7*H$82)+H8+(H9*H7)+ROUNDUP(H10*0.46,0))</f>
        <v>0</v>
      </c>
      <c r="I11" s="23">
        <f>((I7*I$82)+I8+(I9*I7)+ROUNDUP(I10*0.46,0))</f>
        <v>0</v>
      </c>
      <c r="J11" s="23">
        <f>((J7*J$82)+J8+(J9*J7)+ROUNDUP(J10*0.46,0))</f>
        <v>0</v>
      </c>
      <c r="K11" s="23">
        <f>((K7*K$82)+K8+(K9*K7)+ROUNDUP(K10*0.46,0))</f>
        <v>0</v>
      </c>
      <c r="L11" s="23">
        <f>((L7*L$82)+L8+(L9*L7)+ROUNDUP(L10*0.46,0))</f>
        <v>0</v>
      </c>
      <c r="M11" s="23">
        <f>((M7*M$82)+M8+(M9*M7)+ROUNDUP(M10*0.46,0))</f>
        <v>0</v>
      </c>
      <c r="N11" s="23">
        <f>((N7*N$82)+N8+(N9*N7)+ROUNDUP(N10*0.46,0))</f>
        <v>0</v>
      </c>
      <c r="O11" s="23">
        <f>((O7*O$82)+O8+(O9*O7)+ROUNDUP(O10*0.46,0))</f>
        <v>0</v>
      </c>
      <c r="P11" s="23">
        <f>((P7*P$82)+P8+(P9*P7)+ROUNDUP(P10*0.46,0))</f>
        <v>0</v>
      </c>
      <c r="Q11" s="23">
        <f>((Q7*Q$82)+Q8+(Q9*Q7)+ROUNDUP(Q10*0.46,0))</f>
        <v>0</v>
      </c>
      <c r="R11" s="23">
        <f>((R7*R$82)+R8+(R9*R7)+ROUNDUP(R10*0.46,0))</f>
        <v>0</v>
      </c>
      <c r="S11" s="23">
        <f>((S7*S$82)+S8+(S9*S7)+ROUNDUP(S10*0.46,0))</f>
        <v>0</v>
      </c>
      <c r="T11" s="23">
        <f>((T7*T$82)+T8+(T9*T7)+ROUNDUP(T10*0.46,0))</f>
        <v>0</v>
      </c>
      <c r="U11" s="23">
        <f>((U7*U$82)+U8+(U9*U7)+ROUNDUP(U10*0.46,0))</f>
        <v>0</v>
      </c>
      <c r="V11" s="23">
        <f>((V7*V$82)+V8+(V9*V7)+ROUNDUP(V10*0.46,0))</f>
        <v>0</v>
      </c>
      <c r="W11" s="23">
        <f>((W7*W$82)+W8+(W9*W7)+ROUNDUP(W10*0.46,0))</f>
        <v>0</v>
      </c>
      <c r="X11" s="23">
        <f>((X7*X$82)+X8+(X9*X7)+ROUNDUP(X10*0.46,0))</f>
        <v>0</v>
      </c>
      <c r="Y11" s="23">
        <f>((Y7*Y$82)+Y8+(Y9*Y7)+ROUNDUP(Y10*0.46,0))</f>
        <v>0</v>
      </c>
      <c r="Z11" s="23">
        <f>((Z7*Z$82)+Z8+(Z9*Z7)+ROUNDUP(Z10*0.46,0))</f>
        <v>0</v>
      </c>
      <c r="AA11" s="23">
        <f>((AA7*AA$82)+AA8+(AA9*AA7)+ROUNDUP(AA10*0.46,0))</f>
        <v>0</v>
      </c>
      <c r="AB11" s="23">
        <f>((AB7*AB$82)+AB8+(AB9*AB7)+ROUNDUP(AB10*0.46,0))</f>
        <v>0</v>
      </c>
      <c r="AC11" s="23">
        <f>((AC7*AC$82)+AC8+(AC9*AC7)+ROUNDUP(AC10*0.46,0))</f>
        <v>0</v>
      </c>
      <c r="AD11" s="23">
        <f>((AD7*AD$82)+AD8+(AD9*AD7)+ROUNDUP(AD10*0.46,0))</f>
        <v>0</v>
      </c>
      <c r="AE11" s="23">
        <f>((AE7*AE$82)+AE8+(AE9*AE7)+ROUNDUP(AE10*0.46,0))</f>
        <v>0</v>
      </c>
      <c r="AF11" s="23">
        <f>((AF7*AF$82)+AF8+(AF9*AF7)+ROUNDUP(AF10*0.46,0))</f>
        <v>0</v>
      </c>
      <c r="AG11" s="23">
        <f>((AG7*AG$82)+AG8+(AG9*AG7)+ROUNDUP(AG10*0.46,0))</f>
        <v>0</v>
      </c>
      <c r="AH11" s="23">
        <f>((AH7*AH$82)+AH8+(AH9*AH7)+ROUNDUP(AH10*0.46,0))</f>
        <v>0</v>
      </c>
      <c r="AI11" s="23">
        <f>((AI7*AI$82)+AI8+(AI9*AI7)+ROUNDUP(AI10*0.46,0))</f>
        <v>0</v>
      </c>
      <c r="AJ11" s="23">
        <f>((AJ7*AJ$82)+AJ8+(AJ9*AJ7)+ROUNDUP(AJ10*0.46,0))</f>
        <v>0</v>
      </c>
      <c r="AK11" s="23">
        <f>((AK7*AK$82)+AK8+(AK9*AK7)+ROUNDUP(AK10*0.46,0))</f>
        <v>0</v>
      </c>
      <c r="AL11" s="23">
        <f>((AL7*AL$82)+AL8+(AL9*AL7)+ROUNDUP(AL10*0.46,0))</f>
        <v>0</v>
      </c>
      <c r="AM11" s="23">
        <f>((AM7*AM$82)+AM8+(AM9*AM7)+ROUNDUP(AM10*0.46,0))</f>
        <v>0</v>
      </c>
      <c r="AN11" s="23">
        <f>((AN7*AN$82)+AN8+(AN9*AN7)+ROUNDUP(AN10*0.46,0))</f>
        <v>0</v>
      </c>
      <c r="AO11" s="23">
        <f>((AO7*AO$82)+AO8+(AO9*AO7)+ROUNDUP(AO10*0.46,0))</f>
        <v>0</v>
      </c>
      <c r="AP11" s="23">
        <f>((AP7*AP$82)+AP8+(AP9*AP7)+ROUNDUP(AP10*0.46,0))</f>
        <v>0</v>
      </c>
      <c r="AQ11" s="23">
        <f>((AQ7*AQ$82)+AQ8+(AQ9*AQ7)+ROUNDUP(AQ10*0.46,0))</f>
        <v>0</v>
      </c>
      <c r="AR11" s="23">
        <f>((AR7*AR$82)+AR8+(AR9*AR7)+ROUNDUP(AR10*0.46,0))</f>
        <v>0</v>
      </c>
      <c r="AS11" s="23">
        <f>((AS7*AS$82)+AS8+(AS9*AS7)+ROUNDUP(AS10*0.46,0))</f>
        <v>0</v>
      </c>
      <c r="AT11" s="23">
        <f>((AT7*AT$82)+AT8+(AT9*AT7)+ROUNDUP(AT10*0.46,0))</f>
        <v>0</v>
      </c>
      <c r="AU11" s="23">
        <f>((AU7*AU$82)+AU8+(AU9*AU7)+ROUNDUP(AU10*0.46,0))</f>
        <v>0</v>
      </c>
      <c r="AV11" s="23">
        <f>((AV7*AV$82)+AV8+(AV9*AV7)+ROUNDUP(AV10*0.46,0))</f>
        <v>0</v>
      </c>
      <c r="AW11" s="23">
        <f>((AW7*AW$82)+AW8+(AW9*AW7)+ROUNDUP(AW10*0.46,0))</f>
        <v>0</v>
      </c>
      <c r="AX11" s="23">
        <f>((AX7*AX$82)+AX8+(AX9*AX7)+ROUNDUP(AX10*0.46,0))</f>
        <v>0</v>
      </c>
      <c r="AY11" s="23">
        <f>((AY7*AY$82)+AY8+(AY9*AY7)+ROUNDUP(AY10*0.46,0))</f>
        <v>0</v>
      </c>
      <c r="AZ11" s="23">
        <f>((AZ7*AZ$82)+AZ8+(AZ9*AZ7)+ROUNDUP(AZ10*0.46,0))</f>
        <v>0</v>
      </c>
      <c r="BA11" s="23">
        <f>((BA7*BA$82)+BA8+(BA9*BA7)+ROUNDUP(BA10*0.46,0))</f>
        <v>0</v>
      </c>
      <c r="BB11" s="23">
        <f>((BB7*BB$82)+BB8+(BB9*BB7)+ROUNDUP(BB10*0.46,0))</f>
        <v>0</v>
      </c>
      <c r="BC11" s="23">
        <f>((BC7*BC$82)+BC8+(BC9*BC7)+ROUNDUP(BC10*0.46,0))</f>
        <v>0</v>
      </c>
      <c r="BD11" s="25">
        <f>((BD7*BD$82)+BD8+(BD9*BD7)+ROUNDUP(BD10*0.46,0))</f>
        <v>0</v>
      </c>
    </row>
    <row r="12" spans="1:56" s="35" customFormat="1" x14ac:dyDescent="0.2">
      <c r="A12" s="34">
        <f>IF(Import!V9&lt;&gt;"",Import!V9,"")</f>
        <v>42539</v>
      </c>
      <c r="B12" s="18" t="s">
        <v>19</v>
      </c>
      <c r="C12" s="18">
        <f>SUM(D12:BD12)</f>
        <v>0</v>
      </c>
      <c r="D12" s="432">
        <f>SUMIFS(Import!$G:$G,Import!$A:$A,D$1,Import!$B:$B,$A12,Import!$C:$C,$A$1)</f>
        <v>0</v>
      </c>
      <c r="E12" s="18">
        <f>SUMIFS(Import!$G:$G,Import!$A:$A,E$1,Import!$B:$B,$A12,Import!$C:$C,$A$1)</f>
        <v>0</v>
      </c>
      <c r="F12" s="18">
        <f>SUMIFS(Import!$G:$G,Import!$A:$A,F$1,Import!$B:$B,$A12,Import!$C:$C,$A$1)</f>
        <v>0</v>
      </c>
      <c r="G12" s="18">
        <f>SUMIFS(Import!$G:$G,Import!$A:$A,G$1,Import!$B:$B,$A12,Import!$C:$C,$A$1)</f>
        <v>0</v>
      </c>
      <c r="H12" s="18">
        <f>SUMIFS(Import!$G:$G,Import!$A:$A,H$1,Import!$B:$B,$A12,Import!$C:$C,$A$1)</f>
        <v>0</v>
      </c>
      <c r="I12" s="18">
        <f>SUMIFS(Import!$G:$G,Import!$A:$A,I$1,Import!$B:$B,$A12,Import!$C:$C,$A$1)</f>
        <v>0</v>
      </c>
      <c r="J12" s="18">
        <f>SUMIFS(Import!$G:$G,Import!$A:$A,J$1,Import!$B:$B,$A12,Import!$C:$C,$A$1)</f>
        <v>0</v>
      </c>
      <c r="K12" s="18">
        <f>SUMIFS(Import!$G:$G,Import!$A:$A,K$1,Import!$B:$B,$A12,Import!$C:$C,$A$1)</f>
        <v>0</v>
      </c>
      <c r="L12" s="18">
        <f>SUMIFS(Import!$G:$G,Import!$A:$A,L$1,Import!$B:$B,$A12,Import!$C:$C,$A$1)</f>
        <v>0</v>
      </c>
      <c r="M12" s="18">
        <f>SUMIFS(Import!$G:$G,Import!$A:$A,M$1,Import!$B:$B,$A12,Import!$C:$C,$A$1)</f>
        <v>0</v>
      </c>
      <c r="N12" s="18">
        <f>SUMIFS(Import!$G:$G,Import!$A:$A,N$1,Import!$B:$B,$A12,Import!$C:$C,$A$1)</f>
        <v>0</v>
      </c>
      <c r="O12" s="18">
        <f>SUMIFS(Import!$G:$G,Import!$A:$A,O$1,Import!$B:$B,$A12,Import!$C:$C,$A$1)</f>
        <v>0</v>
      </c>
      <c r="P12" s="18">
        <f>SUMIFS(Import!$G:$G,Import!$A:$A,P$1,Import!$B:$B,$A12,Import!$C:$C,$A$1)</f>
        <v>0</v>
      </c>
      <c r="Q12" s="18">
        <f>SUMIFS(Import!$G:$G,Import!$A:$A,Q$1,Import!$B:$B,$A12,Import!$C:$C,$A$1)</f>
        <v>0</v>
      </c>
      <c r="R12" s="18">
        <f>SUMIFS(Import!$G:$G,Import!$A:$A,R$1,Import!$B:$B,$A12,Import!$C:$C,$A$1)</f>
        <v>0</v>
      </c>
      <c r="S12" s="18">
        <f>SUMIFS(Import!$G:$G,Import!$A:$A,S$1,Import!$B:$B,$A12,Import!$C:$C,$A$1)</f>
        <v>0</v>
      </c>
      <c r="T12" s="18">
        <f>SUMIFS(Import!$G:$G,Import!$A:$A,T$1,Import!$B:$B,$A12,Import!$C:$C,$A$1)</f>
        <v>0</v>
      </c>
      <c r="U12" s="18">
        <f>SUMIFS(Import!$G:$G,Import!$A:$A,U$1,Import!$B:$B,$A12,Import!$C:$C,$A$1)</f>
        <v>0</v>
      </c>
      <c r="V12" s="18">
        <f>SUMIFS(Import!$G:$G,Import!$A:$A,V$1,Import!$B:$B,$A12,Import!$C:$C,$A$1)</f>
        <v>0</v>
      </c>
      <c r="W12" s="18">
        <f>SUMIFS(Import!$G:$G,Import!$A:$A,W$1,Import!$B:$B,$A12,Import!$C:$C,$A$1)</f>
        <v>0</v>
      </c>
      <c r="X12" s="18">
        <f>SUMIFS(Import!$G:$G,Import!$A:$A,X$1,Import!$B:$B,$A12,Import!$C:$C,$A$1)</f>
        <v>0</v>
      </c>
      <c r="Y12" s="18">
        <f>SUMIFS(Import!$G:$G,Import!$A:$A,Y$1,Import!$B:$B,$A12,Import!$C:$C,$A$1)</f>
        <v>0</v>
      </c>
      <c r="Z12" s="18">
        <f>SUMIFS(Import!$G:$G,Import!$A:$A,Z$1,Import!$B:$B,$A12,Import!$C:$C,$A$1)</f>
        <v>0</v>
      </c>
      <c r="AA12" s="18">
        <f>SUMIFS(Import!$G:$G,Import!$A:$A,AA$1,Import!$B:$B,$A12,Import!$C:$C,$A$1)</f>
        <v>0</v>
      </c>
      <c r="AB12" s="18">
        <f>SUMIFS(Import!$G:$G,Import!$A:$A,AB$1,Import!$B:$B,$A12,Import!$C:$C,$A$1)</f>
        <v>0</v>
      </c>
      <c r="AC12" s="18">
        <f>SUMIFS(Import!$G:$G,Import!$A:$A,AC$1,Import!$B:$B,$A12,Import!$C:$C,$A$1)</f>
        <v>0</v>
      </c>
      <c r="AD12" s="18">
        <f>SUMIFS(Import!$G:$G,Import!$A:$A,AD$1,Import!$B:$B,$A12,Import!$C:$C,$A$1)</f>
        <v>0</v>
      </c>
      <c r="AE12" s="18">
        <f>SUMIFS(Import!$G:$G,Import!$A:$A,AE$1,Import!$B:$B,$A12,Import!$C:$C,$A$1)</f>
        <v>0</v>
      </c>
      <c r="AF12" s="18">
        <f>SUMIFS(Import!$G:$G,Import!$A:$A,AF$1,Import!$B:$B,$A12,Import!$C:$C,$A$1)</f>
        <v>0</v>
      </c>
      <c r="AG12" s="18">
        <f>SUMIFS(Import!$G:$G,Import!$A:$A,AG$1,Import!$B:$B,$A12,Import!$C:$C,$A$1)</f>
        <v>0</v>
      </c>
      <c r="AH12" s="18">
        <f>SUMIFS(Import!$G:$G,Import!$A:$A,AH$1,Import!$B:$B,$A12,Import!$C:$C,$A$1)</f>
        <v>0</v>
      </c>
      <c r="AI12" s="18">
        <f>SUMIFS(Import!$G:$G,Import!$A:$A,AI$1,Import!$B:$B,$A12,Import!$C:$C,$A$1)</f>
        <v>0</v>
      </c>
      <c r="AJ12" s="18">
        <f>SUMIFS(Import!$G:$G,Import!$A:$A,AJ$1,Import!$B:$B,$A12,Import!$C:$C,$A$1)</f>
        <v>0</v>
      </c>
      <c r="AK12" s="18">
        <f>SUMIFS(Import!$G:$G,Import!$A:$A,AK$1,Import!$B:$B,$A12,Import!$C:$C,$A$1)</f>
        <v>0</v>
      </c>
      <c r="AL12" s="18">
        <f>SUMIFS(Import!$G:$G,Import!$A:$A,AL$1,Import!$B:$B,$A12,Import!$C:$C,$A$1)</f>
        <v>0</v>
      </c>
      <c r="AM12" s="18">
        <f>SUMIFS(Import!$G:$G,Import!$A:$A,AM$1,Import!$B:$B,$A12,Import!$C:$C,$A$1)</f>
        <v>0</v>
      </c>
      <c r="AN12" s="18">
        <f>SUMIFS(Import!$G:$G,Import!$A:$A,AN$1,Import!$B:$B,$A12,Import!$C:$C,$A$1)</f>
        <v>0</v>
      </c>
      <c r="AO12" s="18">
        <f>SUMIFS(Import!$G:$G,Import!$A:$A,AO$1,Import!$B:$B,$A12,Import!$C:$C,$A$1)</f>
        <v>0</v>
      </c>
      <c r="AP12" s="18">
        <f>SUMIFS(Import!$G:$G,Import!$A:$A,AP$1,Import!$B:$B,$A12,Import!$C:$C,$A$1)</f>
        <v>0</v>
      </c>
      <c r="AQ12" s="18">
        <f>SUMIFS(Import!$G:$G,Import!$A:$A,AQ$1,Import!$B:$B,$A12,Import!$C:$C,$A$1)</f>
        <v>0</v>
      </c>
      <c r="AR12" s="18">
        <f>SUMIFS(Import!$G:$G,Import!$A:$A,AR$1,Import!$B:$B,$A12,Import!$C:$C,$A$1)</f>
        <v>0</v>
      </c>
      <c r="AS12" s="18">
        <f>SUMIFS(Import!$G:$G,Import!$A:$A,AS$1,Import!$B:$B,$A12,Import!$C:$C,$A$1)</f>
        <v>0</v>
      </c>
      <c r="AT12" s="18">
        <f>SUMIFS(Import!$G:$G,Import!$A:$A,AT$1,Import!$B:$B,$A12,Import!$C:$C,$A$1)</f>
        <v>0</v>
      </c>
      <c r="AU12" s="18">
        <f>SUMIFS(Import!$G:$G,Import!$A:$A,AU$1,Import!$B:$B,$A12,Import!$C:$C,$A$1)</f>
        <v>0</v>
      </c>
      <c r="AV12" s="18">
        <f>SUMIFS(Import!$G:$G,Import!$A:$A,AV$1,Import!$B:$B,$A12,Import!$C:$C,$A$1)</f>
        <v>0</v>
      </c>
      <c r="AW12" s="18">
        <f>SUMIFS(Import!$G:$G,Import!$A:$A,AW$1,Import!$B:$B,$A12,Import!$C:$C,$A$1)</f>
        <v>0</v>
      </c>
      <c r="AX12" s="18">
        <f>SUMIFS(Import!$G:$G,Import!$A:$A,AX$1,Import!$B:$B,$A12,Import!$C:$C,$A$1)</f>
        <v>0</v>
      </c>
      <c r="AY12" s="18">
        <f>SUMIFS(Import!$G:$G,Import!$A:$A,AY$1,Import!$B:$B,$A12,Import!$C:$C,$A$1)</f>
        <v>0</v>
      </c>
      <c r="AZ12" s="18">
        <f>SUMIFS(Import!$G:$G,Import!$A:$A,AZ$1,Import!$B:$B,$A12,Import!$C:$C,$A$1)</f>
        <v>0</v>
      </c>
      <c r="BA12" s="18">
        <f>SUMIFS(Import!$G:$G,Import!$A:$A,BA$1,Import!$B:$B,$A12,Import!$C:$C,$A$1)</f>
        <v>0</v>
      </c>
      <c r="BB12" s="18">
        <f>SUMIFS(Import!$G:$G,Import!$A:$A,BB$1,Import!$B:$B,$A12,Import!$C:$C,$A$1)</f>
        <v>0</v>
      </c>
      <c r="BC12" s="18">
        <f>SUMIFS(Import!$G:$G,Import!$A:$A,BC$1,Import!$B:$B,$A12,Import!$C:$C,$A$1)</f>
        <v>0</v>
      </c>
      <c r="BD12" s="433">
        <f>SUMIFS(Import!$G:$G,Import!$A:$A,BD$1,Import!$B:$B,$A12,Import!$C:$C,$A$1)</f>
        <v>0</v>
      </c>
    </row>
    <row r="13" spans="1:56" s="36" customFormat="1" x14ac:dyDescent="0.2">
      <c r="A13" s="549"/>
      <c r="B13" s="19" t="s">
        <v>117</v>
      </c>
      <c r="C13" s="437">
        <f>SUM(D13:BD13)</f>
        <v>0</v>
      </c>
      <c r="D13" s="434">
        <f>SUMIFS(Import!$H:$H,Import!$A:$A,D$1,Import!$B:$B,$A12,Import!$D:$D,"PC Lead")</f>
        <v>0</v>
      </c>
      <c r="E13" s="435">
        <f>SUMIFS(Import!$H:$H,Import!$A:$A,E$1,Import!$B:$B,$A12,Import!$D:$D,"PC Lead")</f>
        <v>0</v>
      </c>
      <c r="F13" s="435">
        <f>SUMIFS(Import!$H:$H,Import!$A:$A,F$1,Import!$B:$B,$A12,Import!$D:$D,"PC Lead")</f>
        <v>0</v>
      </c>
      <c r="G13" s="435">
        <f>SUMIFS(Import!$H:$H,Import!$A:$A,G$1,Import!$B:$B,$A12,Import!$D:$D,"PC Lead")</f>
        <v>0</v>
      </c>
      <c r="H13" s="435">
        <f>SUMIFS(Import!$H:$H,Import!$A:$A,H$1,Import!$B:$B,$A12,Import!$D:$D,"PC Lead")</f>
        <v>0</v>
      </c>
      <c r="I13" s="435">
        <f>SUMIFS(Import!$H:$H,Import!$A:$A,I$1,Import!$B:$B,$A12,Import!$D:$D,"PC Lead")</f>
        <v>0</v>
      </c>
      <c r="J13" s="435">
        <f>SUMIFS(Import!$H:$H,Import!$A:$A,J$1,Import!$B:$B,$A12,Import!$D:$D,"PC Lead")</f>
        <v>0</v>
      </c>
      <c r="K13" s="435">
        <f>SUMIFS(Import!$H:$H,Import!$A:$A,K$1,Import!$B:$B,$A12,Import!$D:$D,"PC Lead")</f>
        <v>0</v>
      </c>
      <c r="L13" s="435">
        <f>SUMIFS(Import!$H:$H,Import!$A:$A,L$1,Import!$B:$B,$A12,Import!$D:$D,"PC Lead")</f>
        <v>0</v>
      </c>
      <c r="M13" s="435">
        <f>SUMIFS(Import!$H:$H,Import!$A:$A,M$1,Import!$B:$B,$A12,Import!$D:$D,"PC Lead")</f>
        <v>0</v>
      </c>
      <c r="N13" s="435">
        <f>SUMIFS(Import!$H:$H,Import!$A:$A,N$1,Import!$B:$B,$A12,Import!$D:$D,"PC Lead")</f>
        <v>0</v>
      </c>
      <c r="O13" s="435">
        <f>SUMIFS(Import!$H:$H,Import!$A:$A,O$1,Import!$B:$B,$A12,Import!$D:$D,"PC Lead")</f>
        <v>0</v>
      </c>
      <c r="P13" s="435">
        <f>SUMIFS(Import!$H:$H,Import!$A:$A,P$1,Import!$B:$B,$A12,Import!$D:$D,"PC Lead")</f>
        <v>0</v>
      </c>
      <c r="Q13" s="435">
        <f>SUMIFS(Import!$H:$H,Import!$A:$A,Q$1,Import!$B:$B,$A12,Import!$D:$D,"PC Lead")</f>
        <v>0</v>
      </c>
      <c r="R13" s="435">
        <f>SUMIFS(Import!$H:$H,Import!$A:$A,R$1,Import!$B:$B,$A12,Import!$D:$D,"PC Lead")</f>
        <v>0</v>
      </c>
      <c r="S13" s="435">
        <f>SUMIFS(Import!$H:$H,Import!$A:$A,S$1,Import!$B:$B,$A12,Import!$D:$D,"PC Lead")</f>
        <v>0</v>
      </c>
      <c r="T13" s="435">
        <f>SUMIFS(Import!$H:$H,Import!$A:$A,T$1,Import!$B:$B,$A12,Import!$D:$D,"PC Lead")</f>
        <v>0</v>
      </c>
      <c r="U13" s="435">
        <f>SUMIFS(Import!$H:$H,Import!$A:$A,U$1,Import!$B:$B,$A12,Import!$D:$D,"PC Lead")</f>
        <v>0</v>
      </c>
      <c r="V13" s="435">
        <f>SUMIFS(Import!$H:$H,Import!$A:$A,V$1,Import!$B:$B,$A12,Import!$D:$D,"PC Lead")</f>
        <v>0</v>
      </c>
      <c r="W13" s="435">
        <f>SUMIFS(Import!$H:$H,Import!$A:$A,W$1,Import!$B:$B,$A12,Import!$D:$D,"PC Lead")</f>
        <v>0</v>
      </c>
      <c r="X13" s="435">
        <f>SUMIFS(Import!$H:$H,Import!$A:$A,X$1,Import!$B:$B,$A12,Import!$D:$D,"PC Lead")</f>
        <v>0</v>
      </c>
      <c r="Y13" s="435">
        <f>SUMIFS(Import!$H:$H,Import!$A:$A,Y$1,Import!$B:$B,$A12,Import!$D:$D,"PC Lead")</f>
        <v>0</v>
      </c>
      <c r="Z13" s="435">
        <f>SUMIFS(Import!$H:$H,Import!$A:$A,Z$1,Import!$B:$B,$A12,Import!$D:$D,"PC Lead")</f>
        <v>0</v>
      </c>
      <c r="AA13" s="435">
        <f>SUMIFS(Import!$H:$H,Import!$A:$A,AA$1,Import!$B:$B,$A12,Import!$D:$D,"PC Lead")</f>
        <v>0</v>
      </c>
      <c r="AB13" s="435">
        <f>SUMIFS(Import!$H:$H,Import!$A:$A,AB$1,Import!$B:$B,$A12,Import!$D:$D,"PC Lead")</f>
        <v>0</v>
      </c>
      <c r="AC13" s="435">
        <f>SUMIFS(Import!$H:$H,Import!$A:$A,AC$1,Import!$B:$B,$A12,Import!$D:$D,"PC Lead")</f>
        <v>0</v>
      </c>
      <c r="AD13" s="435">
        <f>SUMIFS(Import!$H:$H,Import!$A:$A,AD$1,Import!$B:$B,$A12,Import!$D:$D,"PC Lead")</f>
        <v>0</v>
      </c>
      <c r="AE13" s="435">
        <f>SUMIFS(Import!$H:$H,Import!$A:$A,AE$1,Import!$B:$B,$A12,Import!$D:$D,"PC Lead")</f>
        <v>0</v>
      </c>
      <c r="AF13" s="435">
        <f>SUMIFS(Import!$H:$H,Import!$A:$A,AF$1,Import!$B:$B,$A12,Import!$D:$D,"PC Lead")</f>
        <v>0</v>
      </c>
      <c r="AG13" s="435">
        <f>SUMIFS(Import!$H:$H,Import!$A:$A,AG$1,Import!$B:$B,$A12,Import!$D:$D,"PC Lead")</f>
        <v>0</v>
      </c>
      <c r="AH13" s="435">
        <f>SUMIFS(Import!$H:$H,Import!$A:$A,AH$1,Import!$B:$B,$A12,Import!$D:$D,"PC Lead")</f>
        <v>0</v>
      </c>
      <c r="AI13" s="435">
        <f>SUMIFS(Import!$H:$H,Import!$A:$A,AI$1,Import!$B:$B,$A12,Import!$D:$D,"PC Lead")</f>
        <v>0</v>
      </c>
      <c r="AJ13" s="435">
        <f>SUMIFS(Import!$H:$H,Import!$A:$A,AJ$1,Import!$B:$B,$A12,Import!$D:$D,"PC Lead")</f>
        <v>0</v>
      </c>
      <c r="AK13" s="435">
        <f>SUMIFS(Import!$H:$H,Import!$A:$A,AK$1,Import!$B:$B,$A12,Import!$D:$D,"PC Lead")</f>
        <v>0</v>
      </c>
      <c r="AL13" s="435">
        <f>SUMIFS(Import!$H:$H,Import!$A:$A,AL$1,Import!$B:$B,$A12,Import!$D:$D,"PC Lead")</f>
        <v>0</v>
      </c>
      <c r="AM13" s="435">
        <f>SUMIFS(Import!$H:$H,Import!$A:$A,AM$1,Import!$B:$B,$A12,Import!$D:$D,"PC Lead")</f>
        <v>0</v>
      </c>
      <c r="AN13" s="435">
        <f>SUMIFS(Import!$H:$H,Import!$A:$A,AN$1,Import!$B:$B,$A12,Import!$D:$D,"PC Lead")</f>
        <v>0</v>
      </c>
      <c r="AO13" s="435">
        <f>SUMIFS(Import!$H:$H,Import!$A:$A,AO$1,Import!$B:$B,$A12,Import!$D:$D,"PC Lead")</f>
        <v>0</v>
      </c>
      <c r="AP13" s="435">
        <f>SUMIFS(Import!$H:$H,Import!$A:$A,AP$1,Import!$B:$B,$A12,Import!$D:$D,"PC Lead")</f>
        <v>0</v>
      </c>
      <c r="AQ13" s="435">
        <f>SUMIFS(Import!$H:$H,Import!$A:$A,AQ$1,Import!$B:$B,$A12,Import!$D:$D,"PC Lead")</f>
        <v>0</v>
      </c>
      <c r="AR13" s="435">
        <f>SUMIFS(Import!$H:$H,Import!$A:$A,AR$1,Import!$B:$B,$A12,Import!$D:$D,"PC Lead")</f>
        <v>0</v>
      </c>
      <c r="AS13" s="435">
        <f>SUMIFS(Import!$H:$H,Import!$A:$A,AS$1,Import!$B:$B,$A12,Import!$D:$D,"PC Lead")</f>
        <v>0</v>
      </c>
      <c r="AT13" s="435">
        <f>SUMIFS(Import!$H:$H,Import!$A:$A,AT$1,Import!$B:$B,$A12,Import!$D:$D,"PC Lead")</f>
        <v>0</v>
      </c>
      <c r="AU13" s="435">
        <f>SUMIFS(Import!$H:$H,Import!$A:$A,AU$1,Import!$B:$B,$A12,Import!$D:$D,"PC Lead")</f>
        <v>0</v>
      </c>
      <c r="AV13" s="435">
        <f>SUMIFS(Import!$H:$H,Import!$A:$A,AV$1,Import!$B:$B,$A12,Import!$D:$D,"PC Lead")</f>
        <v>0</v>
      </c>
      <c r="AW13" s="435">
        <f>SUMIFS(Import!$H:$H,Import!$A:$A,AW$1,Import!$B:$B,$A12,Import!$D:$D,"PC Lead")</f>
        <v>0</v>
      </c>
      <c r="AX13" s="435">
        <f>SUMIFS(Import!$H:$H,Import!$A:$A,AX$1,Import!$B:$B,$A12,Import!$D:$D,"PC Lead")</f>
        <v>0</v>
      </c>
      <c r="AY13" s="435">
        <f>SUMIFS(Import!$H:$H,Import!$A:$A,AY$1,Import!$B:$B,$A12,Import!$D:$D,"PC Lead")</f>
        <v>0</v>
      </c>
      <c r="AZ13" s="435">
        <f>SUMIFS(Import!$H:$H,Import!$A:$A,AZ$1,Import!$B:$B,$A12,Import!$D:$D,"PC Lead")</f>
        <v>0</v>
      </c>
      <c r="BA13" s="435">
        <f>SUMIFS(Import!$H:$H,Import!$A:$A,BA$1,Import!$B:$B,$A12,Import!$D:$D,"PC Lead")</f>
        <v>0</v>
      </c>
      <c r="BB13" s="435">
        <f>SUMIFS(Import!$H:$H,Import!$A:$A,BB$1,Import!$B:$B,$A12,Import!$D:$D,"PC Lead")</f>
        <v>0</v>
      </c>
      <c r="BC13" s="435">
        <f>SUMIFS(Import!$H:$H,Import!$A:$A,BC$1,Import!$B:$B,$A12,Import!$D:$D,"PC Lead")</f>
        <v>0</v>
      </c>
      <c r="BD13" s="436">
        <f>SUMIFS(Import!$H:$H,Import!$A:$A,BD$1,Import!$B:$B,$A12,Import!$D:$D,"PC Lead")</f>
        <v>0</v>
      </c>
    </row>
    <row r="14" spans="1:56" s="36" customFormat="1" x14ac:dyDescent="0.2">
      <c r="A14" s="550"/>
      <c r="B14" s="19" t="s">
        <v>91</v>
      </c>
      <c r="C14" s="19" t="s">
        <v>92</v>
      </c>
      <c r="D14" s="562"/>
      <c r="E14" s="563"/>
      <c r="F14" s="563"/>
      <c r="G14" s="563"/>
      <c r="H14" s="563"/>
      <c r="I14" s="563"/>
      <c r="J14" s="563"/>
      <c r="K14" s="563"/>
      <c r="L14" s="563"/>
      <c r="M14" s="563"/>
      <c r="N14" s="563"/>
      <c r="O14" s="563"/>
      <c r="P14" s="563"/>
      <c r="Q14" s="563"/>
      <c r="R14" s="563"/>
      <c r="S14" s="563"/>
      <c r="T14" s="563"/>
      <c r="U14" s="563"/>
      <c r="V14" s="563"/>
      <c r="W14" s="563"/>
      <c r="X14" s="563"/>
      <c r="Y14" s="563"/>
      <c r="Z14" s="563"/>
      <c r="AA14" s="563"/>
      <c r="AB14" s="563"/>
      <c r="AC14" s="563"/>
      <c r="AD14" s="563"/>
      <c r="AE14" s="563"/>
      <c r="AF14" s="563"/>
      <c r="AG14" s="563"/>
      <c r="AH14" s="563"/>
      <c r="AI14" s="563"/>
      <c r="AJ14" s="563"/>
      <c r="AK14" s="563"/>
      <c r="AL14" s="563"/>
      <c r="AM14" s="563"/>
      <c r="AN14" s="563"/>
      <c r="AO14" s="563"/>
      <c r="AP14" s="563"/>
      <c r="AQ14" s="563"/>
      <c r="AR14" s="563"/>
      <c r="AS14" s="563"/>
      <c r="AT14" s="563"/>
      <c r="AU14" s="563"/>
      <c r="AV14" s="563"/>
      <c r="AW14" s="563"/>
      <c r="AX14" s="563"/>
      <c r="AY14" s="563"/>
      <c r="AZ14" s="563"/>
      <c r="BA14" s="563"/>
      <c r="BB14" s="563"/>
      <c r="BC14" s="563"/>
      <c r="BD14" s="564"/>
    </row>
    <row r="15" spans="1:56" s="36" customFormat="1" x14ac:dyDescent="0.2">
      <c r="A15" s="551"/>
      <c r="B15" s="20" t="s">
        <v>90</v>
      </c>
      <c r="C15" s="21">
        <f>SUM(D15:BD15)</f>
        <v>0</v>
      </c>
      <c r="D15" s="565"/>
      <c r="E15" s="566"/>
      <c r="F15" s="566"/>
      <c r="G15" s="566"/>
      <c r="H15" s="566"/>
      <c r="I15" s="566"/>
      <c r="J15" s="566"/>
      <c r="K15" s="566"/>
      <c r="L15" s="566"/>
      <c r="M15" s="566"/>
      <c r="N15" s="566"/>
      <c r="O15" s="566"/>
      <c r="P15" s="566"/>
      <c r="Q15" s="566"/>
      <c r="R15" s="566"/>
      <c r="S15" s="566"/>
      <c r="T15" s="566"/>
      <c r="U15" s="566"/>
      <c r="V15" s="566"/>
      <c r="W15" s="566"/>
      <c r="X15" s="566"/>
      <c r="Y15" s="566"/>
      <c r="Z15" s="566"/>
      <c r="AA15" s="566"/>
      <c r="AB15" s="566"/>
      <c r="AC15" s="566"/>
      <c r="AD15" s="566"/>
      <c r="AE15" s="566"/>
      <c r="AF15" s="566"/>
      <c r="AG15" s="566"/>
      <c r="AH15" s="566"/>
      <c r="AI15" s="566"/>
      <c r="AJ15" s="566"/>
      <c r="AK15" s="566"/>
      <c r="AL15" s="566"/>
      <c r="AM15" s="566"/>
      <c r="AN15" s="566"/>
      <c r="AO15" s="566"/>
      <c r="AP15" s="566"/>
      <c r="AQ15" s="566"/>
      <c r="AR15" s="566"/>
      <c r="AS15" s="566"/>
      <c r="AT15" s="566"/>
      <c r="AU15" s="566"/>
      <c r="AV15" s="566"/>
      <c r="AW15" s="566"/>
      <c r="AX15" s="566"/>
      <c r="AY15" s="566"/>
      <c r="AZ15" s="566"/>
      <c r="BA15" s="566"/>
      <c r="BB15" s="566"/>
      <c r="BC15" s="566"/>
      <c r="BD15" s="567"/>
    </row>
    <row r="16" spans="1:56" s="37" customFormat="1" ht="12" thickBot="1" x14ac:dyDescent="0.25">
      <c r="A16" s="22">
        <f>IFERROR("Total Cost: $"&amp;ROUND((C16-0.46*C15)*1.26+(0.46*C15),2)&amp;" - "&amp;"Hourly: $"&amp;ROUND(((C16-0.46*C15)*1.26+(0.46*C15))/C12,2),0)</f>
        <v>0</v>
      </c>
      <c r="B16" s="23" t="s">
        <v>93</v>
      </c>
      <c r="C16" s="23">
        <f>SUM(D16:BD16)</f>
        <v>0</v>
      </c>
      <c r="D16" s="24">
        <f>((D12*D$82)+D13+(D14*D12)+ROUNDUP(D15*0.46,0))</f>
        <v>0</v>
      </c>
      <c r="E16" s="23">
        <f>((E12*E$82)+E13+(E14*E12)+ROUNDUP(E15*0.46,0))</f>
        <v>0</v>
      </c>
      <c r="F16" s="23">
        <f>((F12*F$82)+F13+(F14*F12)+ROUNDUP(F15*0.46,0))</f>
        <v>0</v>
      </c>
      <c r="G16" s="23">
        <f>((G12*G$82)+G13+(G14*G12)+ROUNDUP(G15*0.46,0))</f>
        <v>0</v>
      </c>
      <c r="H16" s="23">
        <f>((H12*H$82)+H13+(H14*H12)+ROUNDUP(H15*0.46,0))</f>
        <v>0</v>
      </c>
      <c r="I16" s="23">
        <f>((I12*I$82)+I13+(I14*I12)+ROUNDUP(I15*0.46,0))</f>
        <v>0</v>
      </c>
      <c r="J16" s="23">
        <f>((J12*J$82)+J13+(J14*J12)+ROUNDUP(J15*0.46,0))</f>
        <v>0</v>
      </c>
      <c r="K16" s="23">
        <f>((K12*K$82)+K13+(K14*K12)+ROUNDUP(K15*0.46,0))</f>
        <v>0</v>
      </c>
      <c r="L16" s="23">
        <f>((L12*L$82)+L13+(L14*L12)+ROUNDUP(L15*0.46,0))</f>
        <v>0</v>
      </c>
      <c r="M16" s="23">
        <f>((M12*M$82)+M13+(M14*M12)+ROUNDUP(M15*0.46,0))</f>
        <v>0</v>
      </c>
      <c r="N16" s="23">
        <f>((N12*N$82)+N13+(N14*N12)+ROUNDUP(N15*0.46,0))</f>
        <v>0</v>
      </c>
      <c r="O16" s="23">
        <f>((O12*O$82)+O13+(O14*O12)+ROUNDUP(O15*0.46,0))</f>
        <v>0</v>
      </c>
      <c r="P16" s="23">
        <f>((P12*P$82)+P13+(P14*P12)+ROUNDUP(P15*0.46,0))</f>
        <v>0</v>
      </c>
      <c r="Q16" s="23">
        <f>((Q12*Q$82)+Q13+(Q14*Q12)+ROUNDUP(Q15*0.46,0))</f>
        <v>0</v>
      </c>
      <c r="R16" s="23">
        <f>((R12*R$82)+R13+(R14*R12)+ROUNDUP(R15*0.46,0))</f>
        <v>0</v>
      </c>
      <c r="S16" s="23">
        <f>((S12*S$82)+S13+(S14*S12)+ROUNDUP(S15*0.46,0))</f>
        <v>0</v>
      </c>
      <c r="T16" s="23">
        <f>((T12*T$82)+T13+(T14*T12)+ROUNDUP(T15*0.46,0))</f>
        <v>0</v>
      </c>
      <c r="U16" s="23">
        <f>((U12*U$82)+U13+(U14*U12)+ROUNDUP(U15*0.46,0))</f>
        <v>0</v>
      </c>
      <c r="V16" s="23">
        <f>((V12*V$82)+V13+(V14*V12)+ROUNDUP(V15*0.46,0))</f>
        <v>0</v>
      </c>
      <c r="W16" s="23">
        <f>((W12*W$82)+W13+(W14*W12)+ROUNDUP(W15*0.46,0))</f>
        <v>0</v>
      </c>
      <c r="X16" s="23">
        <f>((X12*X$82)+X13+(X14*X12)+ROUNDUP(X15*0.46,0))</f>
        <v>0</v>
      </c>
      <c r="Y16" s="23">
        <f>((Y12*Y$82)+Y13+(Y14*Y12)+ROUNDUP(Y15*0.46,0))</f>
        <v>0</v>
      </c>
      <c r="Z16" s="23">
        <f>((Z12*Z$82)+Z13+(Z14*Z12)+ROUNDUP(Z15*0.46,0))</f>
        <v>0</v>
      </c>
      <c r="AA16" s="23">
        <f>((AA12*AA$82)+AA13+(AA14*AA12)+ROUNDUP(AA15*0.46,0))</f>
        <v>0</v>
      </c>
      <c r="AB16" s="23">
        <f>((AB12*AB$82)+AB13+(AB14*AB12)+ROUNDUP(AB15*0.46,0))</f>
        <v>0</v>
      </c>
      <c r="AC16" s="23">
        <f>((AC12*AC$82)+AC13+(AC14*AC12)+ROUNDUP(AC15*0.46,0))</f>
        <v>0</v>
      </c>
      <c r="AD16" s="23">
        <f>((AD12*AD$82)+AD13+(AD14*AD12)+ROUNDUP(AD15*0.46,0))</f>
        <v>0</v>
      </c>
      <c r="AE16" s="23">
        <f>((AE12*AE$82)+AE13+(AE14*AE12)+ROUNDUP(AE15*0.46,0))</f>
        <v>0</v>
      </c>
      <c r="AF16" s="23">
        <f>((AF12*AF$82)+AF13+(AF14*AF12)+ROUNDUP(AF15*0.46,0))</f>
        <v>0</v>
      </c>
      <c r="AG16" s="23">
        <f>((AG12*AG$82)+AG13+(AG14*AG12)+ROUNDUP(AG15*0.46,0))</f>
        <v>0</v>
      </c>
      <c r="AH16" s="23">
        <f>((AH12*AH$82)+AH13+(AH14*AH12)+ROUNDUP(AH15*0.46,0))</f>
        <v>0</v>
      </c>
      <c r="AI16" s="23">
        <f>((AI12*AI$82)+AI13+(AI14*AI12)+ROUNDUP(AI15*0.46,0))</f>
        <v>0</v>
      </c>
      <c r="AJ16" s="23">
        <f>((AJ12*AJ$82)+AJ13+(AJ14*AJ12)+ROUNDUP(AJ15*0.46,0))</f>
        <v>0</v>
      </c>
      <c r="AK16" s="23">
        <f>((AK12*AK$82)+AK13+(AK14*AK12)+ROUNDUP(AK15*0.46,0))</f>
        <v>0</v>
      </c>
      <c r="AL16" s="23">
        <f>((AL12*AL$82)+AL13+(AL14*AL12)+ROUNDUP(AL15*0.46,0))</f>
        <v>0</v>
      </c>
      <c r="AM16" s="23">
        <f>((AM12*AM$82)+AM13+(AM14*AM12)+ROUNDUP(AM15*0.46,0))</f>
        <v>0</v>
      </c>
      <c r="AN16" s="23">
        <f>((AN12*AN$82)+AN13+(AN14*AN12)+ROUNDUP(AN15*0.46,0))</f>
        <v>0</v>
      </c>
      <c r="AO16" s="23">
        <f>((AO12*AO$82)+AO13+(AO14*AO12)+ROUNDUP(AO15*0.46,0))</f>
        <v>0</v>
      </c>
      <c r="AP16" s="23">
        <f>((AP12*AP$82)+AP13+(AP14*AP12)+ROUNDUP(AP15*0.46,0))</f>
        <v>0</v>
      </c>
      <c r="AQ16" s="23">
        <f>((AQ12*AQ$82)+AQ13+(AQ14*AQ12)+ROUNDUP(AQ15*0.46,0))</f>
        <v>0</v>
      </c>
      <c r="AR16" s="23">
        <f>((AR12*AR$82)+AR13+(AR14*AR12)+ROUNDUP(AR15*0.46,0))</f>
        <v>0</v>
      </c>
      <c r="AS16" s="23">
        <f>((AS12*AS$82)+AS13+(AS14*AS12)+ROUNDUP(AS15*0.46,0))</f>
        <v>0</v>
      </c>
      <c r="AT16" s="23">
        <f>((AT12*AT$82)+AT13+(AT14*AT12)+ROUNDUP(AT15*0.46,0))</f>
        <v>0</v>
      </c>
      <c r="AU16" s="23">
        <f>((AU12*AU$82)+AU13+(AU14*AU12)+ROUNDUP(AU15*0.46,0))</f>
        <v>0</v>
      </c>
      <c r="AV16" s="23">
        <f>((AV12*AV$82)+AV13+(AV14*AV12)+ROUNDUP(AV15*0.46,0))</f>
        <v>0</v>
      </c>
      <c r="AW16" s="23">
        <f>((AW12*AW$82)+AW13+(AW14*AW12)+ROUNDUP(AW15*0.46,0))</f>
        <v>0</v>
      </c>
      <c r="AX16" s="23">
        <f>((AX12*AX$82)+AX13+(AX14*AX12)+ROUNDUP(AX15*0.46,0))</f>
        <v>0</v>
      </c>
      <c r="AY16" s="23">
        <f>((AY12*AY$82)+AY13+(AY14*AY12)+ROUNDUP(AY15*0.46,0))</f>
        <v>0</v>
      </c>
      <c r="AZ16" s="23">
        <f>((AZ12*AZ$82)+AZ13+(AZ14*AZ12)+ROUNDUP(AZ15*0.46,0))</f>
        <v>0</v>
      </c>
      <c r="BA16" s="23">
        <f>((BA12*BA$82)+BA13+(BA14*BA12)+ROUNDUP(BA15*0.46,0))</f>
        <v>0</v>
      </c>
      <c r="BB16" s="23">
        <f>((BB12*BB$82)+BB13+(BB14*BB12)+ROUNDUP(BB15*0.46,0))</f>
        <v>0</v>
      </c>
      <c r="BC16" s="23">
        <f>((BC12*BC$82)+BC13+(BC14*BC12)+ROUNDUP(BC15*0.46,0))</f>
        <v>0</v>
      </c>
      <c r="BD16" s="25">
        <f>((BD12*BD$82)+BD13+(BD14*BD12)+ROUNDUP(BD15*0.46,0))</f>
        <v>0</v>
      </c>
    </row>
    <row r="17" spans="1:56" s="35" customFormat="1" x14ac:dyDescent="0.2">
      <c r="A17" s="34">
        <f>IF(Import!V10&lt;&gt;"",Import!V10,"")</f>
        <v>42540</v>
      </c>
      <c r="B17" s="18" t="s">
        <v>19</v>
      </c>
      <c r="C17" s="18">
        <f>SUM(D17:BD17)</f>
        <v>0</v>
      </c>
      <c r="D17" s="432">
        <f>SUMIFS(Import!$G:$G,Import!$A:$A,D$1,Import!$B:$B,$A17,Import!$C:$C,$A$1)</f>
        <v>0</v>
      </c>
      <c r="E17" s="18">
        <f>SUMIFS(Import!$G:$G,Import!$A:$A,E$1,Import!$B:$B,$A17,Import!$C:$C,$A$1)</f>
        <v>0</v>
      </c>
      <c r="F17" s="18">
        <f>SUMIFS(Import!$G:$G,Import!$A:$A,F$1,Import!$B:$B,$A17,Import!$C:$C,$A$1)</f>
        <v>0</v>
      </c>
      <c r="G17" s="18">
        <f>SUMIFS(Import!$G:$G,Import!$A:$A,G$1,Import!$B:$B,$A17,Import!$C:$C,$A$1)</f>
        <v>0</v>
      </c>
      <c r="H17" s="18">
        <f>SUMIFS(Import!$G:$G,Import!$A:$A,H$1,Import!$B:$B,$A17,Import!$C:$C,$A$1)</f>
        <v>0</v>
      </c>
      <c r="I17" s="18">
        <f>SUMIFS(Import!$G:$G,Import!$A:$A,I$1,Import!$B:$B,$A17,Import!$C:$C,$A$1)</f>
        <v>0</v>
      </c>
      <c r="J17" s="18">
        <f>SUMIFS(Import!$G:$G,Import!$A:$A,J$1,Import!$B:$B,$A17,Import!$C:$C,$A$1)</f>
        <v>0</v>
      </c>
      <c r="K17" s="18">
        <f>SUMIFS(Import!$G:$G,Import!$A:$A,K$1,Import!$B:$B,$A17,Import!$C:$C,$A$1)</f>
        <v>0</v>
      </c>
      <c r="L17" s="18">
        <f>SUMIFS(Import!$G:$G,Import!$A:$A,L$1,Import!$B:$B,$A17,Import!$C:$C,$A$1)</f>
        <v>0</v>
      </c>
      <c r="M17" s="18">
        <f>SUMIFS(Import!$G:$G,Import!$A:$A,M$1,Import!$B:$B,$A17,Import!$C:$C,$A$1)</f>
        <v>0</v>
      </c>
      <c r="N17" s="18">
        <f>SUMIFS(Import!$G:$G,Import!$A:$A,N$1,Import!$B:$B,$A17,Import!$C:$C,$A$1)</f>
        <v>0</v>
      </c>
      <c r="O17" s="18">
        <f>SUMIFS(Import!$G:$G,Import!$A:$A,O$1,Import!$B:$B,$A17,Import!$C:$C,$A$1)</f>
        <v>0</v>
      </c>
      <c r="P17" s="18">
        <f>SUMIFS(Import!$G:$G,Import!$A:$A,P$1,Import!$B:$B,$A17,Import!$C:$C,$A$1)</f>
        <v>0</v>
      </c>
      <c r="Q17" s="18">
        <f>SUMIFS(Import!$G:$G,Import!$A:$A,Q$1,Import!$B:$B,$A17,Import!$C:$C,$A$1)</f>
        <v>0</v>
      </c>
      <c r="R17" s="18">
        <f>SUMIFS(Import!$G:$G,Import!$A:$A,R$1,Import!$B:$B,$A17,Import!$C:$C,$A$1)</f>
        <v>0</v>
      </c>
      <c r="S17" s="18">
        <f>SUMIFS(Import!$G:$G,Import!$A:$A,S$1,Import!$B:$B,$A17,Import!$C:$C,$A$1)</f>
        <v>0</v>
      </c>
      <c r="T17" s="18">
        <f>SUMIFS(Import!$G:$G,Import!$A:$A,T$1,Import!$B:$B,$A17,Import!$C:$C,$A$1)</f>
        <v>0</v>
      </c>
      <c r="U17" s="18">
        <f>SUMIFS(Import!$G:$G,Import!$A:$A,U$1,Import!$B:$B,$A17,Import!$C:$C,$A$1)</f>
        <v>0</v>
      </c>
      <c r="V17" s="18">
        <f>SUMIFS(Import!$G:$G,Import!$A:$A,V$1,Import!$B:$B,$A17,Import!$C:$C,$A$1)</f>
        <v>0</v>
      </c>
      <c r="W17" s="18">
        <f>SUMIFS(Import!$G:$G,Import!$A:$A,W$1,Import!$B:$B,$A17,Import!$C:$C,$A$1)</f>
        <v>0</v>
      </c>
      <c r="X17" s="18">
        <f>SUMIFS(Import!$G:$G,Import!$A:$A,X$1,Import!$B:$B,$A17,Import!$C:$C,$A$1)</f>
        <v>0</v>
      </c>
      <c r="Y17" s="18">
        <f>SUMIFS(Import!$G:$G,Import!$A:$A,Y$1,Import!$B:$B,$A17,Import!$C:$C,$A$1)</f>
        <v>0</v>
      </c>
      <c r="Z17" s="18">
        <f>SUMIFS(Import!$G:$G,Import!$A:$A,Z$1,Import!$B:$B,$A17,Import!$C:$C,$A$1)</f>
        <v>0</v>
      </c>
      <c r="AA17" s="18">
        <f>SUMIFS(Import!$G:$G,Import!$A:$A,AA$1,Import!$B:$B,$A17,Import!$C:$C,$A$1)</f>
        <v>0</v>
      </c>
      <c r="AB17" s="18">
        <f>SUMIFS(Import!$G:$G,Import!$A:$A,AB$1,Import!$B:$B,$A17,Import!$C:$C,$A$1)</f>
        <v>0</v>
      </c>
      <c r="AC17" s="18">
        <f>SUMIFS(Import!$G:$G,Import!$A:$A,AC$1,Import!$B:$B,$A17,Import!$C:$C,$A$1)</f>
        <v>0</v>
      </c>
      <c r="AD17" s="18">
        <f>SUMIFS(Import!$G:$G,Import!$A:$A,AD$1,Import!$B:$B,$A17,Import!$C:$C,$A$1)</f>
        <v>0</v>
      </c>
      <c r="AE17" s="18">
        <f>SUMIFS(Import!$G:$G,Import!$A:$A,AE$1,Import!$B:$B,$A17,Import!$C:$C,$A$1)</f>
        <v>0</v>
      </c>
      <c r="AF17" s="18">
        <f>SUMIFS(Import!$G:$G,Import!$A:$A,AF$1,Import!$B:$B,$A17,Import!$C:$C,$A$1)</f>
        <v>0</v>
      </c>
      <c r="AG17" s="18">
        <f>SUMIFS(Import!$G:$G,Import!$A:$A,AG$1,Import!$B:$B,$A17,Import!$C:$C,$A$1)</f>
        <v>0</v>
      </c>
      <c r="AH17" s="18">
        <f>SUMIFS(Import!$G:$G,Import!$A:$A,AH$1,Import!$B:$B,$A17,Import!$C:$C,$A$1)</f>
        <v>0</v>
      </c>
      <c r="AI17" s="18">
        <f>SUMIFS(Import!$G:$G,Import!$A:$A,AI$1,Import!$B:$B,$A17,Import!$C:$C,$A$1)</f>
        <v>0</v>
      </c>
      <c r="AJ17" s="18">
        <f>SUMIFS(Import!$G:$G,Import!$A:$A,AJ$1,Import!$B:$B,$A17,Import!$C:$C,$A$1)</f>
        <v>0</v>
      </c>
      <c r="AK17" s="18">
        <f>SUMIFS(Import!$G:$G,Import!$A:$A,AK$1,Import!$B:$B,$A17,Import!$C:$C,$A$1)</f>
        <v>0</v>
      </c>
      <c r="AL17" s="18">
        <f>SUMIFS(Import!$G:$G,Import!$A:$A,AL$1,Import!$B:$B,$A17,Import!$C:$C,$A$1)</f>
        <v>0</v>
      </c>
      <c r="AM17" s="18">
        <f>SUMIFS(Import!$G:$G,Import!$A:$A,AM$1,Import!$B:$B,$A17,Import!$C:$C,$A$1)</f>
        <v>0</v>
      </c>
      <c r="AN17" s="18">
        <f>SUMIFS(Import!$G:$G,Import!$A:$A,AN$1,Import!$B:$B,$A17,Import!$C:$C,$A$1)</f>
        <v>0</v>
      </c>
      <c r="AO17" s="18">
        <f>SUMIFS(Import!$G:$G,Import!$A:$A,AO$1,Import!$B:$B,$A17,Import!$C:$C,$A$1)</f>
        <v>0</v>
      </c>
      <c r="AP17" s="18">
        <f>SUMIFS(Import!$G:$G,Import!$A:$A,AP$1,Import!$B:$B,$A17,Import!$C:$C,$A$1)</f>
        <v>0</v>
      </c>
      <c r="AQ17" s="18">
        <f>SUMIFS(Import!$G:$G,Import!$A:$A,AQ$1,Import!$B:$B,$A17,Import!$C:$C,$A$1)</f>
        <v>0</v>
      </c>
      <c r="AR17" s="18">
        <f>SUMIFS(Import!$G:$G,Import!$A:$A,AR$1,Import!$B:$B,$A17,Import!$C:$C,$A$1)</f>
        <v>0</v>
      </c>
      <c r="AS17" s="18">
        <f>SUMIFS(Import!$G:$G,Import!$A:$A,AS$1,Import!$B:$B,$A17,Import!$C:$C,$A$1)</f>
        <v>0</v>
      </c>
      <c r="AT17" s="18">
        <f>SUMIFS(Import!$G:$G,Import!$A:$A,AT$1,Import!$B:$B,$A17,Import!$C:$C,$A$1)</f>
        <v>0</v>
      </c>
      <c r="AU17" s="18">
        <f>SUMIFS(Import!$G:$G,Import!$A:$A,AU$1,Import!$B:$B,$A17,Import!$C:$C,$A$1)</f>
        <v>0</v>
      </c>
      <c r="AV17" s="18">
        <f>SUMIFS(Import!$G:$G,Import!$A:$A,AV$1,Import!$B:$B,$A17,Import!$C:$C,$A$1)</f>
        <v>0</v>
      </c>
      <c r="AW17" s="18">
        <f>SUMIFS(Import!$G:$G,Import!$A:$A,AW$1,Import!$B:$B,$A17,Import!$C:$C,$A$1)</f>
        <v>0</v>
      </c>
      <c r="AX17" s="18">
        <f>SUMIFS(Import!$G:$G,Import!$A:$A,AX$1,Import!$B:$B,$A17,Import!$C:$C,$A$1)</f>
        <v>0</v>
      </c>
      <c r="AY17" s="18">
        <f>SUMIFS(Import!$G:$G,Import!$A:$A,AY$1,Import!$B:$B,$A17,Import!$C:$C,$A$1)</f>
        <v>0</v>
      </c>
      <c r="AZ17" s="18">
        <f>SUMIFS(Import!$G:$G,Import!$A:$A,AZ$1,Import!$B:$B,$A17,Import!$C:$C,$A$1)</f>
        <v>0</v>
      </c>
      <c r="BA17" s="18">
        <f>SUMIFS(Import!$G:$G,Import!$A:$A,BA$1,Import!$B:$B,$A17,Import!$C:$C,$A$1)</f>
        <v>0</v>
      </c>
      <c r="BB17" s="18">
        <f>SUMIFS(Import!$G:$G,Import!$A:$A,BB$1,Import!$B:$B,$A17,Import!$C:$C,$A$1)</f>
        <v>0</v>
      </c>
      <c r="BC17" s="18">
        <f>SUMIFS(Import!$G:$G,Import!$A:$A,BC$1,Import!$B:$B,$A17,Import!$C:$C,$A$1)</f>
        <v>0</v>
      </c>
      <c r="BD17" s="433">
        <f>SUMIFS(Import!$G:$G,Import!$A:$A,BD$1,Import!$B:$B,$A17,Import!$C:$C,$A$1)</f>
        <v>0</v>
      </c>
    </row>
    <row r="18" spans="1:56" s="36" customFormat="1" x14ac:dyDescent="0.2">
      <c r="A18" s="549"/>
      <c r="B18" s="19" t="s">
        <v>117</v>
      </c>
      <c r="C18" s="437">
        <f>SUM(D18:BD18)</f>
        <v>0</v>
      </c>
      <c r="D18" s="434">
        <f>SUMIFS(Import!$H:$H,Import!$A:$A,D$1,Import!$B:$B,$A17,Import!$D:$D,"PC Lead")</f>
        <v>0</v>
      </c>
      <c r="E18" s="435">
        <f>SUMIFS(Import!$H:$H,Import!$A:$A,E$1,Import!$B:$B,$A17,Import!$D:$D,"PC Lead")</f>
        <v>0</v>
      </c>
      <c r="F18" s="435">
        <f>SUMIFS(Import!$H:$H,Import!$A:$A,F$1,Import!$B:$B,$A17,Import!$D:$D,"PC Lead")</f>
        <v>0</v>
      </c>
      <c r="G18" s="435">
        <f>SUMIFS(Import!$H:$H,Import!$A:$A,G$1,Import!$B:$B,$A17,Import!$D:$D,"PC Lead")</f>
        <v>0</v>
      </c>
      <c r="H18" s="435">
        <f>SUMIFS(Import!$H:$H,Import!$A:$A,H$1,Import!$B:$B,$A17,Import!$D:$D,"PC Lead")</f>
        <v>0</v>
      </c>
      <c r="I18" s="435">
        <f>SUMIFS(Import!$H:$H,Import!$A:$A,I$1,Import!$B:$B,$A17,Import!$D:$D,"PC Lead")</f>
        <v>0</v>
      </c>
      <c r="J18" s="435">
        <f>SUMIFS(Import!$H:$H,Import!$A:$A,J$1,Import!$B:$B,$A17,Import!$D:$D,"PC Lead")</f>
        <v>0</v>
      </c>
      <c r="K18" s="435">
        <f>SUMIFS(Import!$H:$H,Import!$A:$A,K$1,Import!$B:$B,$A17,Import!$D:$D,"PC Lead")</f>
        <v>0</v>
      </c>
      <c r="L18" s="435">
        <f>SUMIFS(Import!$H:$H,Import!$A:$A,L$1,Import!$B:$B,$A17,Import!$D:$D,"PC Lead")</f>
        <v>0</v>
      </c>
      <c r="M18" s="435">
        <f>SUMIFS(Import!$H:$H,Import!$A:$A,M$1,Import!$B:$B,$A17,Import!$D:$D,"PC Lead")</f>
        <v>0</v>
      </c>
      <c r="N18" s="435">
        <f>SUMIFS(Import!$H:$H,Import!$A:$A,N$1,Import!$B:$B,$A17,Import!$D:$D,"PC Lead")</f>
        <v>0</v>
      </c>
      <c r="O18" s="435">
        <f>SUMIFS(Import!$H:$H,Import!$A:$A,O$1,Import!$B:$B,$A17,Import!$D:$D,"PC Lead")</f>
        <v>0</v>
      </c>
      <c r="P18" s="435">
        <f>SUMIFS(Import!$H:$H,Import!$A:$A,P$1,Import!$B:$B,$A17,Import!$D:$D,"PC Lead")</f>
        <v>0</v>
      </c>
      <c r="Q18" s="435">
        <f>SUMIFS(Import!$H:$H,Import!$A:$A,Q$1,Import!$B:$B,$A17,Import!$D:$D,"PC Lead")</f>
        <v>0</v>
      </c>
      <c r="R18" s="435">
        <f>SUMIFS(Import!$H:$H,Import!$A:$A,R$1,Import!$B:$B,$A17,Import!$D:$D,"PC Lead")</f>
        <v>0</v>
      </c>
      <c r="S18" s="435">
        <f>SUMIFS(Import!$H:$H,Import!$A:$A,S$1,Import!$B:$B,$A17,Import!$D:$D,"PC Lead")</f>
        <v>0</v>
      </c>
      <c r="T18" s="435">
        <f>SUMIFS(Import!$H:$H,Import!$A:$A,T$1,Import!$B:$B,$A17,Import!$D:$D,"PC Lead")</f>
        <v>0</v>
      </c>
      <c r="U18" s="435">
        <f>SUMIFS(Import!$H:$H,Import!$A:$A,U$1,Import!$B:$B,$A17,Import!$D:$D,"PC Lead")</f>
        <v>0</v>
      </c>
      <c r="V18" s="435">
        <f>SUMIFS(Import!$H:$H,Import!$A:$A,V$1,Import!$B:$B,$A17,Import!$D:$D,"PC Lead")</f>
        <v>0</v>
      </c>
      <c r="W18" s="435">
        <f>SUMIFS(Import!$H:$H,Import!$A:$A,W$1,Import!$B:$B,$A17,Import!$D:$D,"PC Lead")</f>
        <v>0</v>
      </c>
      <c r="X18" s="435">
        <f>SUMIFS(Import!$H:$H,Import!$A:$A,X$1,Import!$B:$B,$A17,Import!$D:$D,"PC Lead")</f>
        <v>0</v>
      </c>
      <c r="Y18" s="435">
        <f>SUMIFS(Import!$H:$H,Import!$A:$A,Y$1,Import!$B:$B,$A17,Import!$D:$D,"PC Lead")</f>
        <v>0</v>
      </c>
      <c r="Z18" s="435">
        <f>SUMIFS(Import!$H:$H,Import!$A:$A,Z$1,Import!$B:$B,$A17,Import!$D:$D,"PC Lead")</f>
        <v>0</v>
      </c>
      <c r="AA18" s="435">
        <f>SUMIFS(Import!$H:$H,Import!$A:$A,AA$1,Import!$B:$B,$A17,Import!$D:$D,"PC Lead")</f>
        <v>0</v>
      </c>
      <c r="AB18" s="435">
        <f>SUMIFS(Import!$H:$H,Import!$A:$A,AB$1,Import!$B:$B,$A17,Import!$D:$D,"PC Lead")</f>
        <v>0</v>
      </c>
      <c r="AC18" s="435">
        <f>SUMIFS(Import!$H:$H,Import!$A:$A,AC$1,Import!$B:$B,$A17,Import!$D:$D,"PC Lead")</f>
        <v>0</v>
      </c>
      <c r="AD18" s="435">
        <f>SUMIFS(Import!$H:$H,Import!$A:$A,AD$1,Import!$B:$B,$A17,Import!$D:$D,"PC Lead")</f>
        <v>0</v>
      </c>
      <c r="AE18" s="435">
        <f>SUMIFS(Import!$H:$H,Import!$A:$A,AE$1,Import!$B:$B,$A17,Import!$D:$D,"PC Lead")</f>
        <v>0</v>
      </c>
      <c r="AF18" s="435">
        <f>SUMIFS(Import!$H:$H,Import!$A:$A,AF$1,Import!$B:$B,$A17,Import!$D:$D,"PC Lead")</f>
        <v>0</v>
      </c>
      <c r="AG18" s="435">
        <f>SUMIFS(Import!$H:$H,Import!$A:$A,AG$1,Import!$B:$B,$A17,Import!$D:$D,"PC Lead")</f>
        <v>0</v>
      </c>
      <c r="AH18" s="435">
        <f>SUMIFS(Import!$H:$H,Import!$A:$A,AH$1,Import!$B:$B,$A17,Import!$D:$D,"PC Lead")</f>
        <v>0</v>
      </c>
      <c r="AI18" s="435">
        <f>SUMIFS(Import!$H:$H,Import!$A:$A,AI$1,Import!$B:$B,$A17,Import!$D:$D,"PC Lead")</f>
        <v>0</v>
      </c>
      <c r="AJ18" s="435">
        <f>SUMIFS(Import!$H:$H,Import!$A:$A,AJ$1,Import!$B:$B,$A17,Import!$D:$D,"PC Lead")</f>
        <v>0</v>
      </c>
      <c r="AK18" s="435">
        <f>SUMIFS(Import!$H:$H,Import!$A:$A,AK$1,Import!$B:$B,$A17,Import!$D:$D,"PC Lead")</f>
        <v>0</v>
      </c>
      <c r="AL18" s="435">
        <f>SUMIFS(Import!$H:$H,Import!$A:$A,AL$1,Import!$B:$B,$A17,Import!$D:$D,"PC Lead")</f>
        <v>0</v>
      </c>
      <c r="AM18" s="435">
        <f>SUMIFS(Import!$H:$H,Import!$A:$A,AM$1,Import!$B:$B,$A17,Import!$D:$D,"PC Lead")</f>
        <v>0</v>
      </c>
      <c r="AN18" s="435">
        <f>SUMIFS(Import!$H:$H,Import!$A:$A,AN$1,Import!$B:$B,$A17,Import!$D:$D,"PC Lead")</f>
        <v>0</v>
      </c>
      <c r="AO18" s="435">
        <f>SUMIFS(Import!$H:$H,Import!$A:$A,AO$1,Import!$B:$B,$A17,Import!$D:$D,"PC Lead")</f>
        <v>0</v>
      </c>
      <c r="AP18" s="435">
        <f>SUMIFS(Import!$H:$H,Import!$A:$A,AP$1,Import!$B:$B,$A17,Import!$D:$D,"PC Lead")</f>
        <v>0</v>
      </c>
      <c r="AQ18" s="435">
        <f>SUMIFS(Import!$H:$H,Import!$A:$A,AQ$1,Import!$B:$B,$A17,Import!$D:$D,"PC Lead")</f>
        <v>0</v>
      </c>
      <c r="AR18" s="435">
        <f>SUMIFS(Import!$H:$H,Import!$A:$A,AR$1,Import!$B:$B,$A17,Import!$D:$D,"PC Lead")</f>
        <v>0</v>
      </c>
      <c r="AS18" s="435">
        <f>SUMIFS(Import!$H:$H,Import!$A:$A,AS$1,Import!$B:$B,$A17,Import!$D:$D,"PC Lead")</f>
        <v>0</v>
      </c>
      <c r="AT18" s="435">
        <f>SUMIFS(Import!$H:$H,Import!$A:$A,AT$1,Import!$B:$B,$A17,Import!$D:$D,"PC Lead")</f>
        <v>0</v>
      </c>
      <c r="AU18" s="435">
        <f>SUMIFS(Import!$H:$H,Import!$A:$A,AU$1,Import!$B:$B,$A17,Import!$D:$D,"PC Lead")</f>
        <v>0</v>
      </c>
      <c r="AV18" s="435">
        <f>SUMIFS(Import!$H:$H,Import!$A:$A,AV$1,Import!$B:$B,$A17,Import!$D:$D,"PC Lead")</f>
        <v>0</v>
      </c>
      <c r="AW18" s="435">
        <f>SUMIFS(Import!$H:$H,Import!$A:$A,AW$1,Import!$B:$B,$A17,Import!$D:$D,"PC Lead")</f>
        <v>0</v>
      </c>
      <c r="AX18" s="435">
        <f>SUMIFS(Import!$H:$H,Import!$A:$A,AX$1,Import!$B:$B,$A17,Import!$D:$D,"PC Lead")</f>
        <v>0</v>
      </c>
      <c r="AY18" s="435">
        <f>SUMIFS(Import!$H:$H,Import!$A:$A,AY$1,Import!$B:$B,$A17,Import!$D:$D,"PC Lead")</f>
        <v>0</v>
      </c>
      <c r="AZ18" s="435">
        <f>SUMIFS(Import!$H:$H,Import!$A:$A,AZ$1,Import!$B:$B,$A17,Import!$D:$D,"PC Lead")</f>
        <v>0</v>
      </c>
      <c r="BA18" s="435">
        <f>SUMIFS(Import!$H:$H,Import!$A:$A,BA$1,Import!$B:$B,$A17,Import!$D:$D,"PC Lead")</f>
        <v>0</v>
      </c>
      <c r="BB18" s="435">
        <f>SUMIFS(Import!$H:$H,Import!$A:$A,BB$1,Import!$B:$B,$A17,Import!$D:$D,"PC Lead")</f>
        <v>0</v>
      </c>
      <c r="BC18" s="435">
        <f>SUMIFS(Import!$H:$H,Import!$A:$A,BC$1,Import!$B:$B,$A17,Import!$D:$D,"PC Lead")</f>
        <v>0</v>
      </c>
      <c r="BD18" s="436">
        <f>SUMIFS(Import!$H:$H,Import!$A:$A,BD$1,Import!$B:$B,$A17,Import!$D:$D,"PC Lead")</f>
        <v>0</v>
      </c>
    </row>
    <row r="19" spans="1:56" s="36" customFormat="1" x14ac:dyDescent="0.2">
      <c r="A19" s="550"/>
      <c r="B19" s="19" t="s">
        <v>91</v>
      </c>
      <c r="C19" s="19" t="s">
        <v>92</v>
      </c>
      <c r="D19" s="562"/>
      <c r="E19" s="563"/>
      <c r="F19" s="563"/>
      <c r="G19" s="563"/>
      <c r="H19" s="563"/>
      <c r="I19" s="563"/>
      <c r="J19" s="563"/>
      <c r="K19" s="563"/>
      <c r="L19" s="563"/>
      <c r="M19" s="563"/>
      <c r="N19" s="563"/>
      <c r="O19" s="563"/>
      <c r="P19" s="563"/>
      <c r="Q19" s="563"/>
      <c r="R19" s="563"/>
      <c r="S19" s="563"/>
      <c r="T19" s="563"/>
      <c r="U19" s="563"/>
      <c r="V19" s="563"/>
      <c r="W19" s="563"/>
      <c r="X19" s="563"/>
      <c r="Y19" s="563"/>
      <c r="Z19" s="563"/>
      <c r="AA19" s="563"/>
      <c r="AB19" s="563"/>
      <c r="AC19" s="563"/>
      <c r="AD19" s="563"/>
      <c r="AE19" s="563"/>
      <c r="AF19" s="563"/>
      <c r="AG19" s="563"/>
      <c r="AH19" s="563"/>
      <c r="AI19" s="563"/>
      <c r="AJ19" s="563"/>
      <c r="AK19" s="563"/>
      <c r="AL19" s="563"/>
      <c r="AM19" s="563"/>
      <c r="AN19" s="563"/>
      <c r="AO19" s="563"/>
      <c r="AP19" s="563"/>
      <c r="AQ19" s="563"/>
      <c r="AR19" s="563"/>
      <c r="AS19" s="563"/>
      <c r="AT19" s="563"/>
      <c r="AU19" s="563"/>
      <c r="AV19" s="563"/>
      <c r="AW19" s="563"/>
      <c r="AX19" s="563"/>
      <c r="AY19" s="563"/>
      <c r="AZ19" s="563"/>
      <c r="BA19" s="563"/>
      <c r="BB19" s="563"/>
      <c r="BC19" s="563"/>
      <c r="BD19" s="564"/>
    </row>
    <row r="20" spans="1:56" s="36" customFormat="1" x14ac:dyDescent="0.2">
      <c r="A20" s="551"/>
      <c r="B20" s="20" t="s">
        <v>90</v>
      </c>
      <c r="C20" s="21">
        <f>SUM(D20:BD20)</f>
        <v>0</v>
      </c>
      <c r="D20" s="565"/>
      <c r="E20" s="566"/>
      <c r="F20" s="566"/>
      <c r="G20" s="566"/>
      <c r="H20" s="566"/>
      <c r="I20" s="566"/>
      <c r="J20" s="566"/>
      <c r="K20" s="566"/>
      <c r="L20" s="566"/>
      <c r="M20" s="566"/>
      <c r="N20" s="566"/>
      <c r="O20" s="566"/>
      <c r="P20" s="566"/>
      <c r="Q20" s="566"/>
      <c r="R20" s="566"/>
      <c r="S20" s="566"/>
      <c r="T20" s="566"/>
      <c r="U20" s="566"/>
      <c r="V20" s="566"/>
      <c r="W20" s="566"/>
      <c r="X20" s="566"/>
      <c r="Y20" s="566"/>
      <c r="Z20" s="566"/>
      <c r="AA20" s="566"/>
      <c r="AB20" s="566"/>
      <c r="AC20" s="566"/>
      <c r="AD20" s="566"/>
      <c r="AE20" s="566"/>
      <c r="AF20" s="566"/>
      <c r="AG20" s="566"/>
      <c r="AH20" s="566"/>
      <c r="AI20" s="566"/>
      <c r="AJ20" s="566"/>
      <c r="AK20" s="566"/>
      <c r="AL20" s="566"/>
      <c r="AM20" s="566"/>
      <c r="AN20" s="566"/>
      <c r="AO20" s="566"/>
      <c r="AP20" s="566"/>
      <c r="AQ20" s="566"/>
      <c r="AR20" s="566"/>
      <c r="AS20" s="566"/>
      <c r="AT20" s="566"/>
      <c r="AU20" s="566"/>
      <c r="AV20" s="566"/>
      <c r="AW20" s="566"/>
      <c r="AX20" s="566"/>
      <c r="AY20" s="566"/>
      <c r="AZ20" s="566"/>
      <c r="BA20" s="566"/>
      <c r="BB20" s="566"/>
      <c r="BC20" s="566"/>
      <c r="BD20" s="567"/>
    </row>
    <row r="21" spans="1:56" s="37" customFormat="1" ht="12" thickBot="1" x14ac:dyDescent="0.25">
      <c r="A21" s="22">
        <f>IFERROR("Total Cost: $"&amp;ROUND((C21-0.46*C20)*1.26+(0.46*C20),2)&amp;" - "&amp;"Hourly: $"&amp;ROUND(((C21-0.46*C20)*1.26+(0.46*C20))/C17,2),0)</f>
        <v>0</v>
      </c>
      <c r="B21" s="23" t="s">
        <v>93</v>
      </c>
      <c r="C21" s="23">
        <f>SUM(D21:BD21)</f>
        <v>0</v>
      </c>
      <c r="D21" s="24">
        <f>((D17*D$82)+D18+(D19*D17)+ROUNDUP(D20*0.46,0))</f>
        <v>0</v>
      </c>
      <c r="E21" s="23">
        <f>((E17*E$82)+E18+(E19*E17)+ROUNDUP(E20*0.46,0))</f>
        <v>0</v>
      </c>
      <c r="F21" s="23">
        <f>((F17*F$82)+F18+(F19*F17)+ROUNDUP(F20*0.46,0))</f>
        <v>0</v>
      </c>
      <c r="G21" s="23">
        <f>((G17*G$82)+G18+(G19*G17)+ROUNDUP(G20*0.46,0))</f>
        <v>0</v>
      </c>
      <c r="H21" s="23">
        <f>((H17*H$82)+H18+(H19*H17)+ROUNDUP(H20*0.46,0))</f>
        <v>0</v>
      </c>
      <c r="I21" s="23">
        <f>((I17*I$82)+I18+(I19*I17)+ROUNDUP(I20*0.46,0))</f>
        <v>0</v>
      </c>
      <c r="J21" s="23">
        <f>((J17*J$82)+J18+(J19*J17)+ROUNDUP(J20*0.46,0))</f>
        <v>0</v>
      </c>
      <c r="K21" s="23">
        <f>((K17*K$82)+K18+(K19*K17)+ROUNDUP(K20*0.46,0))</f>
        <v>0</v>
      </c>
      <c r="L21" s="23">
        <f>((L17*L$82)+L18+(L19*L17)+ROUNDUP(L20*0.46,0))</f>
        <v>0</v>
      </c>
      <c r="M21" s="23">
        <f>((M17*M$82)+M18+(M19*M17)+ROUNDUP(M20*0.46,0))</f>
        <v>0</v>
      </c>
      <c r="N21" s="23">
        <f>((N17*N$82)+N18+(N19*N17)+ROUNDUP(N20*0.46,0))</f>
        <v>0</v>
      </c>
      <c r="O21" s="23">
        <f>((O17*O$82)+O18+(O19*O17)+ROUNDUP(O20*0.46,0))</f>
        <v>0</v>
      </c>
      <c r="P21" s="23">
        <f>((P17*P$82)+P18+(P19*P17)+ROUNDUP(P20*0.46,0))</f>
        <v>0</v>
      </c>
      <c r="Q21" s="23">
        <f>((Q17*Q$82)+Q18+(Q19*Q17)+ROUNDUP(Q20*0.46,0))</f>
        <v>0</v>
      </c>
      <c r="R21" s="23">
        <f>((R17*R$82)+R18+(R19*R17)+ROUNDUP(R20*0.46,0))</f>
        <v>0</v>
      </c>
      <c r="S21" s="23">
        <f>((S17*S$82)+S18+(S19*S17)+ROUNDUP(S20*0.46,0))</f>
        <v>0</v>
      </c>
      <c r="T21" s="23">
        <f>((T17*T$82)+T18+(T19*T17)+ROUNDUP(T20*0.46,0))</f>
        <v>0</v>
      </c>
      <c r="U21" s="23">
        <f>((U17*U$82)+U18+(U19*U17)+ROUNDUP(U20*0.46,0))</f>
        <v>0</v>
      </c>
      <c r="V21" s="23">
        <f>((V17*V$82)+V18+(V19*V17)+ROUNDUP(V20*0.46,0))</f>
        <v>0</v>
      </c>
      <c r="W21" s="23">
        <f>((W17*W$82)+W18+(W19*W17)+ROUNDUP(W20*0.46,0))</f>
        <v>0</v>
      </c>
      <c r="X21" s="23">
        <f>((X17*X$82)+X18+(X19*X17)+ROUNDUP(X20*0.46,0))</f>
        <v>0</v>
      </c>
      <c r="Y21" s="23">
        <f>((Y17*Y$82)+Y18+(Y19*Y17)+ROUNDUP(Y20*0.46,0))</f>
        <v>0</v>
      </c>
      <c r="Z21" s="23">
        <f>((Z17*Z$82)+Z18+(Z19*Z17)+ROUNDUP(Z20*0.46,0))</f>
        <v>0</v>
      </c>
      <c r="AA21" s="23">
        <f>((AA17*AA$82)+AA18+(AA19*AA17)+ROUNDUP(AA20*0.46,0))</f>
        <v>0</v>
      </c>
      <c r="AB21" s="23">
        <f>((AB17*AB$82)+AB18+(AB19*AB17)+ROUNDUP(AB20*0.46,0))</f>
        <v>0</v>
      </c>
      <c r="AC21" s="23">
        <f>((AC17*AC$82)+AC18+(AC19*AC17)+ROUNDUP(AC20*0.46,0))</f>
        <v>0</v>
      </c>
      <c r="AD21" s="23">
        <f>((AD17*AD$82)+AD18+(AD19*AD17)+ROUNDUP(AD20*0.46,0))</f>
        <v>0</v>
      </c>
      <c r="AE21" s="23">
        <f>((AE17*AE$82)+AE18+(AE19*AE17)+ROUNDUP(AE20*0.46,0))</f>
        <v>0</v>
      </c>
      <c r="AF21" s="23">
        <f>((AF17*AF$82)+AF18+(AF19*AF17)+ROUNDUP(AF20*0.46,0))</f>
        <v>0</v>
      </c>
      <c r="AG21" s="23">
        <f>((AG17*AG$82)+AG18+(AG19*AG17)+ROUNDUP(AG20*0.46,0))</f>
        <v>0</v>
      </c>
      <c r="AH21" s="23">
        <f>((AH17*AH$82)+AH18+(AH19*AH17)+ROUNDUP(AH20*0.46,0))</f>
        <v>0</v>
      </c>
      <c r="AI21" s="23">
        <f>((AI17*AI$82)+AI18+(AI19*AI17)+ROUNDUP(AI20*0.46,0))</f>
        <v>0</v>
      </c>
      <c r="AJ21" s="23">
        <f>((AJ17*AJ$82)+AJ18+(AJ19*AJ17)+ROUNDUP(AJ20*0.46,0))</f>
        <v>0</v>
      </c>
      <c r="AK21" s="23">
        <f>((AK17*AK$82)+AK18+(AK19*AK17)+ROUNDUP(AK20*0.46,0))</f>
        <v>0</v>
      </c>
      <c r="AL21" s="23">
        <f>((AL17*AL$82)+AL18+(AL19*AL17)+ROUNDUP(AL20*0.46,0))</f>
        <v>0</v>
      </c>
      <c r="AM21" s="23">
        <f>((AM17*AM$82)+AM18+(AM19*AM17)+ROUNDUP(AM20*0.46,0))</f>
        <v>0</v>
      </c>
      <c r="AN21" s="23">
        <f>((AN17*AN$82)+AN18+(AN19*AN17)+ROUNDUP(AN20*0.46,0))</f>
        <v>0</v>
      </c>
      <c r="AO21" s="23">
        <f>((AO17*AO$82)+AO18+(AO19*AO17)+ROUNDUP(AO20*0.46,0))</f>
        <v>0</v>
      </c>
      <c r="AP21" s="23">
        <f>((AP17*AP$82)+AP18+(AP19*AP17)+ROUNDUP(AP20*0.46,0))</f>
        <v>0</v>
      </c>
      <c r="AQ21" s="23">
        <f>((AQ17*AQ$82)+AQ18+(AQ19*AQ17)+ROUNDUP(AQ20*0.46,0))</f>
        <v>0</v>
      </c>
      <c r="AR21" s="23">
        <f>((AR17*AR$82)+AR18+(AR19*AR17)+ROUNDUP(AR20*0.46,0))</f>
        <v>0</v>
      </c>
      <c r="AS21" s="23">
        <f>((AS17*AS$82)+AS18+(AS19*AS17)+ROUNDUP(AS20*0.46,0))</f>
        <v>0</v>
      </c>
      <c r="AT21" s="23">
        <f>((AT17*AT$82)+AT18+(AT19*AT17)+ROUNDUP(AT20*0.46,0))</f>
        <v>0</v>
      </c>
      <c r="AU21" s="23">
        <f>((AU17*AU$82)+AU18+(AU19*AU17)+ROUNDUP(AU20*0.46,0))</f>
        <v>0</v>
      </c>
      <c r="AV21" s="23">
        <f>((AV17*AV$82)+AV18+(AV19*AV17)+ROUNDUP(AV20*0.46,0))</f>
        <v>0</v>
      </c>
      <c r="AW21" s="23">
        <f>((AW17*AW$82)+AW18+(AW19*AW17)+ROUNDUP(AW20*0.46,0))</f>
        <v>0</v>
      </c>
      <c r="AX21" s="23">
        <f>((AX17*AX$82)+AX18+(AX19*AX17)+ROUNDUP(AX20*0.46,0))</f>
        <v>0</v>
      </c>
      <c r="AY21" s="23">
        <f>((AY17*AY$82)+AY18+(AY19*AY17)+ROUNDUP(AY20*0.46,0))</f>
        <v>0</v>
      </c>
      <c r="AZ21" s="23">
        <f>((AZ17*AZ$82)+AZ18+(AZ19*AZ17)+ROUNDUP(AZ20*0.46,0))</f>
        <v>0</v>
      </c>
      <c r="BA21" s="23">
        <f>((BA17*BA$82)+BA18+(BA19*BA17)+ROUNDUP(BA20*0.46,0))</f>
        <v>0</v>
      </c>
      <c r="BB21" s="23">
        <f>((BB17*BB$82)+BB18+(BB19*BB17)+ROUNDUP(BB20*0.46,0))</f>
        <v>0</v>
      </c>
      <c r="BC21" s="23">
        <f>((BC17*BC$82)+BC18+(BC19*BC17)+ROUNDUP(BC20*0.46,0))</f>
        <v>0</v>
      </c>
      <c r="BD21" s="25">
        <f>((BD17*BD$82)+BD18+(BD19*BD17)+ROUNDUP(BD20*0.46,0))</f>
        <v>0</v>
      </c>
    </row>
    <row r="22" spans="1:56" s="35" customFormat="1" x14ac:dyDescent="0.2">
      <c r="A22" s="34">
        <f>IF(Import!V11&lt;&gt;"",Import!V11,"")</f>
        <v>42541</v>
      </c>
      <c r="B22" s="18" t="s">
        <v>19</v>
      </c>
      <c r="C22" s="18">
        <f>SUM(D22:BD22)</f>
        <v>0</v>
      </c>
      <c r="D22" s="432">
        <f>SUMIFS(Import!$G:$G,Import!$A:$A,D$1,Import!$B:$B,$A22,Import!$C:$C,$A$1)</f>
        <v>0</v>
      </c>
      <c r="E22" s="18">
        <f>SUMIFS(Import!$G:$G,Import!$A:$A,E$1,Import!$B:$B,$A22,Import!$C:$C,$A$1)</f>
        <v>0</v>
      </c>
      <c r="F22" s="18">
        <f>SUMIFS(Import!$G:$G,Import!$A:$A,F$1,Import!$B:$B,$A22,Import!$C:$C,$A$1)</f>
        <v>0</v>
      </c>
      <c r="G22" s="18">
        <f>SUMIFS(Import!$G:$G,Import!$A:$A,G$1,Import!$B:$B,$A22,Import!$C:$C,$A$1)</f>
        <v>0</v>
      </c>
      <c r="H22" s="18">
        <f>SUMIFS(Import!$G:$G,Import!$A:$A,H$1,Import!$B:$B,$A22,Import!$C:$C,$A$1)</f>
        <v>0</v>
      </c>
      <c r="I22" s="18">
        <f>SUMIFS(Import!$G:$G,Import!$A:$A,I$1,Import!$B:$B,$A22,Import!$C:$C,$A$1)</f>
        <v>0</v>
      </c>
      <c r="J22" s="18">
        <f>SUMIFS(Import!$G:$G,Import!$A:$A,J$1,Import!$B:$B,$A22,Import!$C:$C,$A$1)</f>
        <v>0</v>
      </c>
      <c r="K22" s="18">
        <f>SUMIFS(Import!$G:$G,Import!$A:$A,K$1,Import!$B:$B,$A22,Import!$C:$C,$A$1)</f>
        <v>0</v>
      </c>
      <c r="L22" s="18">
        <f>SUMIFS(Import!$G:$G,Import!$A:$A,L$1,Import!$B:$B,$A22,Import!$C:$C,$A$1)</f>
        <v>0</v>
      </c>
      <c r="M22" s="18">
        <f>SUMIFS(Import!$G:$G,Import!$A:$A,M$1,Import!$B:$B,$A22,Import!$C:$C,$A$1)</f>
        <v>0</v>
      </c>
      <c r="N22" s="18">
        <f>SUMIFS(Import!$G:$G,Import!$A:$A,N$1,Import!$B:$B,$A22,Import!$C:$C,$A$1)</f>
        <v>0</v>
      </c>
      <c r="O22" s="18">
        <f>SUMIFS(Import!$G:$G,Import!$A:$A,O$1,Import!$B:$B,$A22,Import!$C:$C,$A$1)</f>
        <v>0</v>
      </c>
      <c r="P22" s="18">
        <f>SUMIFS(Import!$G:$G,Import!$A:$A,P$1,Import!$B:$B,$A22,Import!$C:$C,$A$1)</f>
        <v>0</v>
      </c>
      <c r="Q22" s="18">
        <f>SUMIFS(Import!$G:$G,Import!$A:$A,Q$1,Import!$B:$B,$A22,Import!$C:$C,$A$1)</f>
        <v>0</v>
      </c>
      <c r="R22" s="18">
        <f>SUMIFS(Import!$G:$G,Import!$A:$A,R$1,Import!$B:$B,$A22,Import!$C:$C,$A$1)</f>
        <v>0</v>
      </c>
      <c r="S22" s="18">
        <f>SUMIFS(Import!$G:$G,Import!$A:$A,S$1,Import!$B:$B,$A22,Import!$C:$C,$A$1)</f>
        <v>0</v>
      </c>
      <c r="T22" s="18">
        <f>SUMIFS(Import!$G:$G,Import!$A:$A,T$1,Import!$B:$B,$A22,Import!$C:$C,$A$1)</f>
        <v>0</v>
      </c>
      <c r="U22" s="18">
        <f>SUMIFS(Import!$G:$G,Import!$A:$A,U$1,Import!$B:$B,$A22,Import!$C:$C,$A$1)</f>
        <v>0</v>
      </c>
      <c r="V22" s="18">
        <f>SUMIFS(Import!$G:$G,Import!$A:$A,V$1,Import!$B:$B,$A22,Import!$C:$C,$A$1)</f>
        <v>0</v>
      </c>
      <c r="W22" s="18">
        <f>SUMIFS(Import!$G:$G,Import!$A:$A,W$1,Import!$B:$B,$A22,Import!$C:$C,$A$1)</f>
        <v>0</v>
      </c>
      <c r="X22" s="18">
        <f>SUMIFS(Import!$G:$G,Import!$A:$A,X$1,Import!$B:$B,$A22,Import!$C:$C,$A$1)</f>
        <v>0</v>
      </c>
      <c r="Y22" s="18">
        <f>SUMIFS(Import!$G:$G,Import!$A:$A,Y$1,Import!$B:$B,$A22,Import!$C:$C,$A$1)</f>
        <v>0</v>
      </c>
      <c r="Z22" s="18">
        <f>SUMIFS(Import!$G:$G,Import!$A:$A,Z$1,Import!$B:$B,$A22,Import!$C:$C,$A$1)</f>
        <v>0</v>
      </c>
      <c r="AA22" s="18">
        <f>SUMIFS(Import!$G:$G,Import!$A:$A,AA$1,Import!$B:$B,$A22,Import!$C:$C,$A$1)</f>
        <v>0</v>
      </c>
      <c r="AB22" s="18">
        <f>SUMIFS(Import!$G:$G,Import!$A:$A,AB$1,Import!$B:$B,$A22,Import!$C:$C,$A$1)</f>
        <v>0</v>
      </c>
      <c r="AC22" s="18">
        <f>SUMIFS(Import!$G:$G,Import!$A:$A,AC$1,Import!$B:$B,$A22,Import!$C:$C,$A$1)</f>
        <v>0</v>
      </c>
      <c r="AD22" s="18">
        <f>SUMIFS(Import!$G:$G,Import!$A:$A,AD$1,Import!$B:$B,$A22,Import!$C:$C,$A$1)</f>
        <v>0</v>
      </c>
      <c r="AE22" s="18">
        <f>SUMIFS(Import!$G:$G,Import!$A:$A,AE$1,Import!$B:$B,$A22,Import!$C:$C,$A$1)</f>
        <v>0</v>
      </c>
      <c r="AF22" s="18">
        <f>SUMIFS(Import!$G:$G,Import!$A:$A,AF$1,Import!$B:$B,$A22,Import!$C:$C,$A$1)</f>
        <v>0</v>
      </c>
      <c r="AG22" s="18">
        <f>SUMIFS(Import!$G:$G,Import!$A:$A,AG$1,Import!$B:$B,$A22,Import!$C:$C,$A$1)</f>
        <v>0</v>
      </c>
      <c r="AH22" s="18">
        <f>SUMIFS(Import!$G:$G,Import!$A:$A,AH$1,Import!$B:$B,$A22,Import!$C:$C,$A$1)</f>
        <v>0</v>
      </c>
      <c r="AI22" s="18">
        <f>SUMIFS(Import!$G:$G,Import!$A:$A,AI$1,Import!$B:$B,$A22,Import!$C:$C,$A$1)</f>
        <v>0</v>
      </c>
      <c r="AJ22" s="18">
        <f>SUMIFS(Import!$G:$G,Import!$A:$A,AJ$1,Import!$B:$B,$A22,Import!$C:$C,$A$1)</f>
        <v>0</v>
      </c>
      <c r="AK22" s="18">
        <f>SUMIFS(Import!$G:$G,Import!$A:$A,AK$1,Import!$B:$B,$A22,Import!$C:$C,$A$1)</f>
        <v>0</v>
      </c>
      <c r="AL22" s="18">
        <f>SUMIFS(Import!$G:$G,Import!$A:$A,AL$1,Import!$B:$B,$A22,Import!$C:$C,$A$1)</f>
        <v>0</v>
      </c>
      <c r="AM22" s="18">
        <f>SUMIFS(Import!$G:$G,Import!$A:$A,AM$1,Import!$B:$B,$A22,Import!$C:$C,$A$1)</f>
        <v>0</v>
      </c>
      <c r="AN22" s="18">
        <f>SUMIFS(Import!$G:$G,Import!$A:$A,AN$1,Import!$B:$B,$A22,Import!$C:$C,$A$1)</f>
        <v>0</v>
      </c>
      <c r="AO22" s="18">
        <f>SUMIFS(Import!$G:$G,Import!$A:$A,AO$1,Import!$B:$B,$A22,Import!$C:$C,$A$1)</f>
        <v>0</v>
      </c>
      <c r="AP22" s="18">
        <f>SUMIFS(Import!$G:$G,Import!$A:$A,AP$1,Import!$B:$B,$A22,Import!$C:$C,$A$1)</f>
        <v>0</v>
      </c>
      <c r="AQ22" s="18">
        <f>SUMIFS(Import!$G:$G,Import!$A:$A,AQ$1,Import!$B:$B,$A22,Import!$C:$C,$A$1)</f>
        <v>0</v>
      </c>
      <c r="AR22" s="18">
        <f>SUMIFS(Import!$G:$G,Import!$A:$A,AR$1,Import!$B:$B,$A22,Import!$C:$C,$A$1)</f>
        <v>0</v>
      </c>
      <c r="AS22" s="18">
        <f>SUMIFS(Import!$G:$G,Import!$A:$A,AS$1,Import!$B:$B,$A22,Import!$C:$C,$A$1)</f>
        <v>0</v>
      </c>
      <c r="AT22" s="18">
        <f>SUMIFS(Import!$G:$G,Import!$A:$A,AT$1,Import!$B:$B,$A22,Import!$C:$C,$A$1)</f>
        <v>0</v>
      </c>
      <c r="AU22" s="18">
        <f>SUMIFS(Import!$G:$G,Import!$A:$A,AU$1,Import!$B:$B,$A22,Import!$C:$C,$A$1)</f>
        <v>0</v>
      </c>
      <c r="AV22" s="18">
        <f>SUMIFS(Import!$G:$G,Import!$A:$A,AV$1,Import!$B:$B,$A22,Import!$C:$C,$A$1)</f>
        <v>0</v>
      </c>
      <c r="AW22" s="18">
        <f>SUMIFS(Import!$G:$G,Import!$A:$A,AW$1,Import!$B:$B,$A22,Import!$C:$C,$A$1)</f>
        <v>0</v>
      </c>
      <c r="AX22" s="18">
        <f>SUMIFS(Import!$G:$G,Import!$A:$A,AX$1,Import!$B:$B,$A22,Import!$C:$C,$A$1)</f>
        <v>0</v>
      </c>
      <c r="AY22" s="18">
        <f>SUMIFS(Import!$G:$G,Import!$A:$A,AY$1,Import!$B:$B,$A22,Import!$C:$C,$A$1)</f>
        <v>0</v>
      </c>
      <c r="AZ22" s="18">
        <f>SUMIFS(Import!$G:$G,Import!$A:$A,AZ$1,Import!$B:$B,$A22,Import!$C:$C,$A$1)</f>
        <v>0</v>
      </c>
      <c r="BA22" s="18">
        <f>SUMIFS(Import!$G:$G,Import!$A:$A,BA$1,Import!$B:$B,$A22,Import!$C:$C,$A$1)</f>
        <v>0</v>
      </c>
      <c r="BB22" s="18">
        <f>SUMIFS(Import!$G:$G,Import!$A:$A,BB$1,Import!$B:$B,$A22,Import!$C:$C,$A$1)</f>
        <v>0</v>
      </c>
      <c r="BC22" s="18">
        <f>SUMIFS(Import!$G:$G,Import!$A:$A,BC$1,Import!$B:$B,$A22,Import!$C:$C,$A$1)</f>
        <v>0</v>
      </c>
      <c r="BD22" s="433">
        <f>SUMIFS(Import!$G:$G,Import!$A:$A,BD$1,Import!$B:$B,$A22,Import!$C:$C,$A$1)</f>
        <v>0</v>
      </c>
    </row>
    <row r="23" spans="1:56" s="36" customFormat="1" x14ac:dyDescent="0.2">
      <c r="A23" s="549"/>
      <c r="B23" s="19" t="s">
        <v>117</v>
      </c>
      <c r="C23" s="437">
        <f>SUM(D23:BD23)</f>
        <v>0</v>
      </c>
      <c r="D23" s="434">
        <f>SUMIFS(Import!$H:$H,Import!$A:$A,D$1,Import!$B:$B,$A22,Import!$D:$D,"PC Lead")</f>
        <v>0</v>
      </c>
      <c r="E23" s="435">
        <f>SUMIFS(Import!$H:$H,Import!$A:$A,E$1,Import!$B:$B,$A22,Import!$D:$D,"PC Lead")</f>
        <v>0</v>
      </c>
      <c r="F23" s="435">
        <f>SUMIFS(Import!$H:$H,Import!$A:$A,F$1,Import!$B:$B,$A22,Import!$D:$D,"PC Lead")</f>
        <v>0</v>
      </c>
      <c r="G23" s="435">
        <f>SUMIFS(Import!$H:$H,Import!$A:$A,G$1,Import!$B:$B,$A22,Import!$D:$D,"PC Lead")</f>
        <v>0</v>
      </c>
      <c r="H23" s="435">
        <f>SUMIFS(Import!$H:$H,Import!$A:$A,H$1,Import!$B:$B,$A22,Import!$D:$D,"PC Lead")</f>
        <v>0</v>
      </c>
      <c r="I23" s="435">
        <f>SUMIFS(Import!$H:$H,Import!$A:$A,I$1,Import!$B:$B,$A22,Import!$D:$D,"PC Lead")</f>
        <v>0</v>
      </c>
      <c r="J23" s="435">
        <f>SUMIFS(Import!$H:$H,Import!$A:$A,J$1,Import!$B:$B,$A22,Import!$D:$D,"PC Lead")</f>
        <v>0</v>
      </c>
      <c r="K23" s="435">
        <f>SUMIFS(Import!$H:$H,Import!$A:$A,K$1,Import!$B:$B,$A22,Import!$D:$D,"PC Lead")</f>
        <v>0</v>
      </c>
      <c r="L23" s="435">
        <f>SUMIFS(Import!$H:$H,Import!$A:$A,L$1,Import!$B:$B,$A22,Import!$D:$D,"PC Lead")</f>
        <v>0</v>
      </c>
      <c r="M23" s="435">
        <f>SUMIFS(Import!$H:$H,Import!$A:$A,M$1,Import!$B:$B,$A22,Import!$D:$D,"PC Lead")</f>
        <v>0</v>
      </c>
      <c r="N23" s="435">
        <f>SUMIFS(Import!$H:$H,Import!$A:$A,N$1,Import!$B:$B,$A22,Import!$D:$D,"PC Lead")</f>
        <v>0</v>
      </c>
      <c r="O23" s="435">
        <f>SUMIFS(Import!$H:$H,Import!$A:$A,O$1,Import!$B:$B,$A22,Import!$D:$D,"PC Lead")</f>
        <v>0</v>
      </c>
      <c r="P23" s="435">
        <f>SUMIFS(Import!$H:$H,Import!$A:$A,P$1,Import!$B:$B,$A22,Import!$D:$D,"PC Lead")</f>
        <v>0</v>
      </c>
      <c r="Q23" s="435">
        <f>SUMIFS(Import!$H:$H,Import!$A:$A,Q$1,Import!$B:$B,$A22,Import!$D:$D,"PC Lead")</f>
        <v>0</v>
      </c>
      <c r="R23" s="435">
        <f>SUMIFS(Import!$H:$H,Import!$A:$A,R$1,Import!$B:$B,$A22,Import!$D:$D,"PC Lead")</f>
        <v>0</v>
      </c>
      <c r="S23" s="435">
        <f>SUMIFS(Import!$H:$H,Import!$A:$A,S$1,Import!$B:$B,$A22,Import!$D:$D,"PC Lead")</f>
        <v>0</v>
      </c>
      <c r="T23" s="435">
        <f>SUMIFS(Import!$H:$H,Import!$A:$A,T$1,Import!$B:$B,$A22,Import!$D:$D,"PC Lead")</f>
        <v>0</v>
      </c>
      <c r="U23" s="435">
        <f>SUMIFS(Import!$H:$H,Import!$A:$A,U$1,Import!$B:$B,$A22,Import!$D:$D,"PC Lead")</f>
        <v>0</v>
      </c>
      <c r="V23" s="435">
        <f>SUMIFS(Import!$H:$H,Import!$A:$A,V$1,Import!$B:$B,$A22,Import!$D:$D,"PC Lead")</f>
        <v>0</v>
      </c>
      <c r="W23" s="435">
        <f>SUMIFS(Import!$H:$H,Import!$A:$A,W$1,Import!$B:$B,$A22,Import!$D:$D,"PC Lead")</f>
        <v>0</v>
      </c>
      <c r="X23" s="435">
        <f>SUMIFS(Import!$H:$H,Import!$A:$A,X$1,Import!$B:$B,$A22,Import!$D:$D,"PC Lead")</f>
        <v>0</v>
      </c>
      <c r="Y23" s="435">
        <f>SUMIFS(Import!$H:$H,Import!$A:$A,Y$1,Import!$B:$B,$A22,Import!$D:$D,"PC Lead")</f>
        <v>0</v>
      </c>
      <c r="Z23" s="435">
        <f>SUMIFS(Import!$H:$H,Import!$A:$A,Z$1,Import!$B:$B,$A22,Import!$D:$D,"PC Lead")</f>
        <v>0</v>
      </c>
      <c r="AA23" s="435">
        <f>SUMIFS(Import!$H:$H,Import!$A:$A,AA$1,Import!$B:$B,$A22,Import!$D:$D,"PC Lead")</f>
        <v>0</v>
      </c>
      <c r="AB23" s="435">
        <f>SUMIFS(Import!$H:$H,Import!$A:$A,AB$1,Import!$B:$B,$A22,Import!$D:$D,"PC Lead")</f>
        <v>0</v>
      </c>
      <c r="AC23" s="435">
        <f>SUMIFS(Import!$H:$H,Import!$A:$A,AC$1,Import!$B:$B,$A22,Import!$D:$D,"PC Lead")</f>
        <v>0</v>
      </c>
      <c r="AD23" s="435">
        <f>SUMIFS(Import!$H:$H,Import!$A:$A,AD$1,Import!$B:$B,$A22,Import!$D:$D,"PC Lead")</f>
        <v>0</v>
      </c>
      <c r="AE23" s="435">
        <f>SUMIFS(Import!$H:$H,Import!$A:$A,AE$1,Import!$B:$B,$A22,Import!$D:$D,"PC Lead")</f>
        <v>0</v>
      </c>
      <c r="AF23" s="435">
        <f>SUMIFS(Import!$H:$H,Import!$A:$A,AF$1,Import!$B:$B,$A22,Import!$D:$D,"PC Lead")</f>
        <v>0</v>
      </c>
      <c r="AG23" s="435">
        <f>SUMIFS(Import!$H:$H,Import!$A:$A,AG$1,Import!$B:$B,$A22,Import!$D:$D,"PC Lead")</f>
        <v>0</v>
      </c>
      <c r="AH23" s="435">
        <f>SUMIFS(Import!$H:$H,Import!$A:$A,AH$1,Import!$B:$B,$A22,Import!$D:$D,"PC Lead")</f>
        <v>0</v>
      </c>
      <c r="AI23" s="435">
        <f>SUMIFS(Import!$H:$H,Import!$A:$A,AI$1,Import!$B:$B,$A22,Import!$D:$D,"PC Lead")</f>
        <v>0</v>
      </c>
      <c r="AJ23" s="435">
        <f>SUMIFS(Import!$H:$H,Import!$A:$A,AJ$1,Import!$B:$B,$A22,Import!$D:$D,"PC Lead")</f>
        <v>0</v>
      </c>
      <c r="AK23" s="435">
        <f>SUMIFS(Import!$H:$H,Import!$A:$A,AK$1,Import!$B:$B,$A22,Import!$D:$D,"PC Lead")</f>
        <v>0</v>
      </c>
      <c r="AL23" s="435">
        <f>SUMIFS(Import!$H:$H,Import!$A:$A,AL$1,Import!$B:$B,$A22,Import!$D:$D,"PC Lead")</f>
        <v>0</v>
      </c>
      <c r="AM23" s="435">
        <f>SUMIFS(Import!$H:$H,Import!$A:$A,AM$1,Import!$B:$B,$A22,Import!$D:$D,"PC Lead")</f>
        <v>0</v>
      </c>
      <c r="AN23" s="435">
        <f>SUMIFS(Import!$H:$H,Import!$A:$A,AN$1,Import!$B:$B,$A22,Import!$D:$D,"PC Lead")</f>
        <v>0</v>
      </c>
      <c r="AO23" s="435">
        <f>SUMIFS(Import!$H:$H,Import!$A:$A,AO$1,Import!$B:$B,$A22,Import!$D:$D,"PC Lead")</f>
        <v>0</v>
      </c>
      <c r="AP23" s="435">
        <f>SUMIFS(Import!$H:$H,Import!$A:$A,AP$1,Import!$B:$B,$A22,Import!$D:$D,"PC Lead")</f>
        <v>0</v>
      </c>
      <c r="AQ23" s="435">
        <f>SUMIFS(Import!$H:$H,Import!$A:$A,AQ$1,Import!$B:$B,$A22,Import!$D:$D,"PC Lead")</f>
        <v>0</v>
      </c>
      <c r="AR23" s="435">
        <f>SUMIFS(Import!$H:$H,Import!$A:$A,AR$1,Import!$B:$B,$A22,Import!$D:$D,"PC Lead")</f>
        <v>0</v>
      </c>
      <c r="AS23" s="435">
        <f>SUMIFS(Import!$H:$H,Import!$A:$A,AS$1,Import!$B:$B,$A22,Import!$D:$D,"PC Lead")</f>
        <v>0</v>
      </c>
      <c r="AT23" s="435">
        <f>SUMIFS(Import!$H:$H,Import!$A:$A,AT$1,Import!$B:$B,$A22,Import!$D:$D,"PC Lead")</f>
        <v>0</v>
      </c>
      <c r="AU23" s="435">
        <f>SUMIFS(Import!$H:$H,Import!$A:$A,AU$1,Import!$B:$B,$A22,Import!$D:$D,"PC Lead")</f>
        <v>0</v>
      </c>
      <c r="AV23" s="435">
        <f>SUMIFS(Import!$H:$H,Import!$A:$A,AV$1,Import!$B:$B,$A22,Import!$D:$D,"PC Lead")</f>
        <v>0</v>
      </c>
      <c r="AW23" s="435">
        <f>SUMIFS(Import!$H:$H,Import!$A:$A,AW$1,Import!$B:$B,$A22,Import!$D:$D,"PC Lead")</f>
        <v>0</v>
      </c>
      <c r="AX23" s="435">
        <f>SUMIFS(Import!$H:$H,Import!$A:$A,AX$1,Import!$B:$B,$A22,Import!$D:$D,"PC Lead")</f>
        <v>0</v>
      </c>
      <c r="AY23" s="435">
        <f>SUMIFS(Import!$H:$H,Import!$A:$A,AY$1,Import!$B:$B,$A22,Import!$D:$D,"PC Lead")</f>
        <v>0</v>
      </c>
      <c r="AZ23" s="435">
        <f>SUMIFS(Import!$H:$H,Import!$A:$A,AZ$1,Import!$B:$B,$A22,Import!$D:$D,"PC Lead")</f>
        <v>0</v>
      </c>
      <c r="BA23" s="435">
        <f>SUMIFS(Import!$H:$H,Import!$A:$A,BA$1,Import!$B:$B,$A22,Import!$D:$D,"PC Lead")</f>
        <v>0</v>
      </c>
      <c r="BB23" s="435">
        <f>SUMIFS(Import!$H:$H,Import!$A:$A,BB$1,Import!$B:$B,$A22,Import!$D:$D,"PC Lead")</f>
        <v>0</v>
      </c>
      <c r="BC23" s="435">
        <f>SUMIFS(Import!$H:$H,Import!$A:$A,BC$1,Import!$B:$B,$A22,Import!$D:$D,"PC Lead")</f>
        <v>0</v>
      </c>
      <c r="BD23" s="436">
        <f>SUMIFS(Import!$H:$H,Import!$A:$A,BD$1,Import!$B:$B,$A22,Import!$D:$D,"PC Lead")</f>
        <v>0</v>
      </c>
    </row>
    <row r="24" spans="1:56" s="36" customFormat="1" x14ac:dyDescent="0.2">
      <c r="A24" s="550"/>
      <c r="B24" s="19" t="s">
        <v>91</v>
      </c>
      <c r="C24" s="19" t="s">
        <v>92</v>
      </c>
      <c r="D24" s="562"/>
      <c r="E24" s="563"/>
      <c r="F24" s="563"/>
      <c r="G24" s="563"/>
      <c r="H24" s="563"/>
      <c r="I24" s="563"/>
      <c r="J24" s="563"/>
      <c r="K24" s="563"/>
      <c r="L24" s="563"/>
      <c r="M24" s="563"/>
      <c r="N24" s="563"/>
      <c r="O24" s="563"/>
      <c r="P24" s="563"/>
      <c r="Q24" s="563"/>
      <c r="R24" s="563"/>
      <c r="S24" s="563"/>
      <c r="T24" s="563"/>
      <c r="U24" s="563"/>
      <c r="V24" s="563"/>
      <c r="W24" s="563"/>
      <c r="X24" s="563"/>
      <c r="Y24" s="563"/>
      <c r="Z24" s="563"/>
      <c r="AA24" s="563"/>
      <c r="AB24" s="563"/>
      <c r="AC24" s="563"/>
      <c r="AD24" s="563"/>
      <c r="AE24" s="563"/>
      <c r="AF24" s="563"/>
      <c r="AG24" s="563"/>
      <c r="AH24" s="563"/>
      <c r="AI24" s="563"/>
      <c r="AJ24" s="563"/>
      <c r="AK24" s="563"/>
      <c r="AL24" s="563"/>
      <c r="AM24" s="563"/>
      <c r="AN24" s="563"/>
      <c r="AO24" s="563"/>
      <c r="AP24" s="563"/>
      <c r="AQ24" s="563"/>
      <c r="AR24" s="563"/>
      <c r="AS24" s="563"/>
      <c r="AT24" s="563"/>
      <c r="AU24" s="563"/>
      <c r="AV24" s="563"/>
      <c r="AW24" s="563"/>
      <c r="AX24" s="563"/>
      <c r="AY24" s="563"/>
      <c r="AZ24" s="563"/>
      <c r="BA24" s="563"/>
      <c r="BB24" s="563"/>
      <c r="BC24" s="563"/>
      <c r="BD24" s="564"/>
    </row>
    <row r="25" spans="1:56" s="36" customFormat="1" x14ac:dyDescent="0.2">
      <c r="A25" s="551"/>
      <c r="B25" s="20" t="s">
        <v>90</v>
      </c>
      <c r="C25" s="21">
        <f>SUM(D25:BD25)</f>
        <v>0</v>
      </c>
      <c r="D25" s="565"/>
      <c r="E25" s="566"/>
      <c r="F25" s="566"/>
      <c r="G25" s="566"/>
      <c r="H25" s="566"/>
      <c r="I25" s="566"/>
      <c r="J25" s="566"/>
      <c r="K25" s="566"/>
      <c r="L25" s="566"/>
      <c r="M25" s="566"/>
      <c r="N25" s="566"/>
      <c r="O25" s="566"/>
      <c r="P25" s="566"/>
      <c r="Q25" s="566"/>
      <c r="R25" s="566"/>
      <c r="S25" s="566"/>
      <c r="T25" s="566"/>
      <c r="U25" s="566"/>
      <c r="V25" s="566"/>
      <c r="W25" s="566"/>
      <c r="X25" s="566"/>
      <c r="Y25" s="566"/>
      <c r="Z25" s="566"/>
      <c r="AA25" s="566"/>
      <c r="AB25" s="566"/>
      <c r="AC25" s="566"/>
      <c r="AD25" s="566"/>
      <c r="AE25" s="566"/>
      <c r="AF25" s="566"/>
      <c r="AG25" s="566"/>
      <c r="AH25" s="566"/>
      <c r="AI25" s="566"/>
      <c r="AJ25" s="566"/>
      <c r="AK25" s="566"/>
      <c r="AL25" s="566"/>
      <c r="AM25" s="566"/>
      <c r="AN25" s="566"/>
      <c r="AO25" s="566"/>
      <c r="AP25" s="566"/>
      <c r="AQ25" s="566"/>
      <c r="AR25" s="566"/>
      <c r="AS25" s="566"/>
      <c r="AT25" s="566"/>
      <c r="AU25" s="566"/>
      <c r="AV25" s="566"/>
      <c r="AW25" s="566"/>
      <c r="AX25" s="566"/>
      <c r="AY25" s="566"/>
      <c r="AZ25" s="566"/>
      <c r="BA25" s="566"/>
      <c r="BB25" s="566"/>
      <c r="BC25" s="566"/>
      <c r="BD25" s="567"/>
    </row>
    <row r="26" spans="1:56" s="37" customFormat="1" ht="12" thickBot="1" x14ac:dyDescent="0.25">
      <c r="A26" s="22">
        <f>IFERROR("Total Cost: $"&amp;ROUND((C26-0.46*C25)*1.26+(0.46*C25),2)&amp;" - "&amp;"Hourly: $"&amp;ROUND(((C26-0.46*C25)*1.26+(0.46*C25))/C22,2),0)</f>
        <v>0</v>
      </c>
      <c r="B26" s="23" t="s">
        <v>93</v>
      </c>
      <c r="C26" s="23">
        <f>SUM(D26:BD26)</f>
        <v>0</v>
      </c>
      <c r="D26" s="24">
        <f>((D22*D$82)+D23+(D24*D22)+ROUNDUP(D25*0.46,0))</f>
        <v>0</v>
      </c>
      <c r="E26" s="23">
        <f>((E22*E$82)+E23+(E24*E22)+ROUNDUP(E25*0.46,0))</f>
        <v>0</v>
      </c>
      <c r="F26" s="23">
        <f>((F22*F$82)+F23+(F24*F22)+ROUNDUP(F25*0.46,0))</f>
        <v>0</v>
      </c>
      <c r="G26" s="23">
        <f>((G22*G$82)+G23+(G24*G22)+ROUNDUP(G25*0.46,0))</f>
        <v>0</v>
      </c>
      <c r="H26" s="23">
        <f>((H22*H$82)+H23+(H24*H22)+ROUNDUP(H25*0.46,0))</f>
        <v>0</v>
      </c>
      <c r="I26" s="23">
        <f>((I22*I$82)+I23+(I24*I22)+ROUNDUP(I25*0.46,0))</f>
        <v>0</v>
      </c>
      <c r="J26" s="23">
        <f>((J22*J$82)+J23+(J24*J22)+ROUNDUP(J25*0.46,0))</f>
        <v>0</v>
      </c>
      <c r="K26" s="23">
        <f>((K22*K$82)+K23+(K24*K22)+ROUNDUP(K25*0.46,0))</f>
        <v>0</v>
      </c>
      <c r="L26" s="23">
        <f>((L22*L$82)+L23+(L24*L22)+ROUNDUP(L25*0.46,0))</f>
        <v>0</v>
      </c>
      <c r="M26" s="23">
        <f>((M22*M$82)+M23+(M24*M22)+ROUNDUP(M25*0.46,0))</f>
        <v>0</v>
      </c>
      <c r="N26" s="23">
        <f>((N22*N$82)+N23+(N24*N22)+ROUNDUP(N25*0.46,0))</f>
        <v>0</v>
      </c>
      <c r="O26" s="23">
        <f>((O22*O$82)+O23+(O24*O22)+ROUNDUP(O25*0.46,0))</f>
        <v>0</v>
      </c>
      <c r="P26" s="23">
        <f>((P22*P$82)+P23+(P24*P22)+ROUNDUP(P25*0.46,0))</f>
        <v>0</v>
      </c>
      <c r="Q26" s="23">
        <f>((Q22*Q$82)+Q23+(Q24*Q22)+ROUNDUP(Q25*0.46,0))</f>
        <v>0</v>
      </c>
      <c r="R26" s="23">
        <f>((R22*R$82)+R23+(R24*R22)+ROUNDUP(R25*0.46,0))</f>
        <v>0</v>
      </c>
      <c r="S26" s="23">
        <f>((S22*S$82)+S23+(S24*S22)+ROUNDUP(S25*0.46,0))</f>
        <v>0</v>
      </c>
      <c r="T26" s="23">
        <f>((T22*T$82)+T23+(T24*T22)+ROUNDUP(T25*0.46,0))</f>
        <v>0</v>
      </c>
      <c r="U26" s="23">
        <f>((U22*U$82)+U23+(U24*U22)+ROUNDUP(U25*0.46,0))</f>
        <v>0</v>
      </c>
      <c r="V26" s="23">
        <f>((V22*V$82)+V23+(V24*V22)+ROUNDUP(V25*0.46,0))</f>
        <v>0</v>
      </c>
      <c r="W26" s="23">
        <f>((W22*W$82)+W23+(W24*W22)+ROUNDUP(W25*0.46,0))</f>
        <v>0</v>
      </c>
      <c r="X26" s="23">
        <f>((X22*X$82)+X23+(X24*X22)+ROUNDUP(X25*0.46,0))</f>
        <v>0</v>
      </c>
      <c r="Y26" s="23">
        <f>((Y22*Y$82)+Y23+(Y24*Y22)+ROUNDUP(Y25*0.46,0))</f>
        <v>0</v>
      </c>
      <c r="Z26" s="23">
        <f>((Z22*Z$82)+Z23+(Z24*Z22)+ROUNDUP(Z25*0.46,0))</f>
        <v>0</v>
      </c>
      <c r="AA26" s="23">
        <f>((AA22*AA$82)+AA23+(AA24*AA22)+ROUNDUP(AA25*0.46,0))</f>
        <v>0</v>
      </c>
      <c r="AB26" s="23">
        <f>((AB22*AB$82)+AB23+(AB24*AB22)+ROUNDUP(AB25*0.46,0))</f>
        <v>0</v>
      </c>
      <c r="AC26" s="23">
        <f>((AC22*AC$82)+AC23+(AC24*AC22)+ROUNDUP(AC25*0.46,0))</f>
        <v>0</v>
      </c>
      <c r="AD26" s="23">
        <f>((AD22*AD$82)+AD23+(AD24*AD22)+ROUNDUP(AD25*0.46,0))</f>
        <v>0</v>
      </c>
      <c r="AE26" s="23">
        <f>((AE22*AE$82)+AE23+(AE24*AE22)+ROUNDUP(AE25*0.46,0))</f>
        <v>0</v>
      </c>
      <c r="AF26" s="23">
        <f>((AF22*AF$82)+AF23+(AF24*AF22)+ROUNDUP(AF25*0.46,0))</f>
        <v>0</v>
      </c>
      <c r="AG26" s="23">
        <f>((AG22*AG$82)+AG23+(AG24*AG22)+ROUNDUP(AG25*0.46,0))</f>
        <v>0</v>
      </c>
      <c r="AH26" s="23">
        <f>((AH22*AH$82)+AH23+(AH24*AH22)+ROUNDUP(AH25*0.46,0))</f>
        <v>0</v>
      </c>
      <c r="AI26" s="23">
        <f>((AI22*AI$82)+AI23+(AI24*AI22)+ROUNDUP(AI25*0.46,0))</f>
        <v>0</v>
      </c>
      <c r="AJ26" s="23">
        <f>((AJ22*AJ$82)+AJ23+(AJ24*AJ22)+ROUNDUP(AJ25*0.46,0))</f>
        <v>0</v>
      </c>
      <c r="AK26" s="23">
        <f>((AK22*AK$82)+AK23+(AK24*AK22)+ROUNDUP(AK25*0.46,0))</f>
        <v>0</v>
      </c>
      <c r="AL26" s="23">
        <f>((AL22*AL$82)+AL23+(AL24*AL22)+ROUNDUP(AL25*0.46,0))</f>
        <v>0</v>
      </c>
      <c r="AM26" s="23">
        <f>((AM22*AM$82)+AM23+(AM24*AM22)+ROUNDUP(AM25*0.46,0))</f>
        <v>0</v>
      </c>
      <c r="AN26" s="23">
        <f>((AN22*AN$82)+AN23+(AN24*AN22)+ROUNDUP(AN25*0.46,0))</f>
        <v>0</v>
      </c>
      <c r="AO26" s="23">
        <f>((AO22*AO$82)+AO23+(AO24*AO22)+ROUNDUP(AO25*0.46,0))</f>
        <v>0</v>
      </c>
      <c r="AP26" s="23">
        <f>((AP22*AP$82)+AP23+(AP24*AP22)+ROUNDUP(AP25*0.46,0))</f>
        <v>0</v>
      </c>
      <c r="AQ26" s="23">
        <f>((AQ22*AQ$82)+AQ23+(AQ24*AQ22)+ROUNDUP(AQ25*0.46,0))</f>
        <v>0</v>
      </c>
      <c r="AR26" s="23">
        <f>((AR22*AR$82)+AR23+(AR24*AR22)+ROUNDUP(AR25*0.46,0))</f>
        <v>0</v>
      </c>
      <c r="AS26" s="23">
        <f>((AS22*AS$82)+AS23+(AS24*AS22)+ROUNDUP(AS25*0.46,0))</f>
        <v>0</v>
      </c>
      <c r="AT26" s="23">
        <f>((AT22*AT$82)+AT23+(AT24*AT22)+ROUNDUP(AT25*0.46,0))</f>
        <v>0</v>
      </c>
      <c r="AU26" s="23">
        <f>((AU22*AU$82)+AU23+(AU24*AU22)+ROUNDUP(AU25*0.46,0))</f>
        <v>0</v>
      </c>
      <c r="AV26" s="23">
        <f>((AV22*AV$82)+AV23+(AV24*AV22)+ROUNDUP(AV25*0.46,0))</f>
        <v>0</v>
      </c>
      <c r="AW26" s="23">
        <f>((AW22*AW$82)+AW23+(AW24*AW22)+ROUNDUP(AW25*0.46,0))</f>
        <v>0</v>
      </c>
      <c r="AX26" s="23">
        <f>((AX22*AX$82)+AX23+(AX24*AX22)+ROUNDUP(AX25*0.46,0))</f>
        <v>0</v>
      </c>
      <c r="AY26" s="23">
        <f>((AY22*AY$82)+AY23+(AY24*AY22)+ROUNDUP(AY25*0.46,0))</f>
        <v>0</v>
      </c>
      <c r="AZ26" s="23">
        <f>((AZ22*AZ$82)+AZ23+(AZ24*AZ22)+ROUNDUP(AZ25*0.46,0))</f>
        <v>0</v>
      </c>
      <c r="BA26" s="23">
        <f>((BA22*BA$82)+BA23+(BA24*BA22)+ROUNDUP(BA25*0.46,0))</f>
        <v>0</v>
      </c>
      <c r="BB26" s="23">
        <f>((BB22*BB$82)+BB23+(BB24*BB22)+ROUNDUP(BB25*0.46,0))</f>
        <v>0</v>
      </c>
      <c r="BC26" s="23">
        <f>((BC22*BC$82)+BC23+(BC24*BC22)+ROUNDUP(BC25*0.46,0))</f>
        <v>0</v>
      </c>
      <c r="BD26" s="25">
        <f>((BD22*BD$82)+BD23+(BD24*BD22)+ROUNDUP(BD25*0.46,0))</f>
        <v>0</v>
      </c>
    </row>
    <row r="27" spans="1:56" s="35" customFormat="1" x14ac:dyDescent="0.2">
      <c r="A27" s="34">
        <f>IF(Import!V12&lt;&gt;"",Import!V12,"")</f>
        <v>42542</v>
      </c>
      <c r="B27" s="18" t="s">
        <v>19</v>
      </c>
      <c r="C27" s="18">
        <f>SUM(D27:BD27)</f>
        <v>0</v>
      </c>
      <c r="D27" s="432">
        <f>SUMIFS(Import!$G:$G,Import!$A:$A,D$1,Import!$B:$B,$A27,Import!$C:$C,$A$1)</f>
        <v>0</v>
      </c>
      <c r="E27" s="18">
        <f>SUMIFS(Import!$G:$G,Import!$A:$A,E$1,Import!$B:$B,$A27,Import!$C:$C,$A$1)</f>
        <v>0</v>
      </c>
      <c r="F27" s="18">
        <f>SUMIFS(Import!$G:$G,Import!$A:$A,F$1,Import!$B:$B,$A27,Import!$C:$C,$A$1)</f>
        <v>0</v>
      </c>
      <c r="G27" s="18">
        <f>SUMIFS(Import!$G:$G,Import!$A:$A,G$1,Import!$B:$B,$A27,Import!$C:$C,$A$1)</f>
        <v>0</v>
      </c>
      <c r="H27" s="18">
        <f>SUMIFS(Import!$G:$G,Import!$A:$A,H$1,Import!$B:$B,$A27,Import!$C:$C,$A$1)</f>
        <v>0</v>
      </c>
      <c r="I27" s="18">
        <f>SUMIFS(Import!$G:$G,Import!$A:$A,I$1,Import!$B:$B,$A27,Import!$C:$C,$A$1)</f>
        <v>0</v>
      </c>
      <c r="J27" s="18">
        <f>SUMIFS(Import!$G:$G,Import!$A:$A,J$1,Import!$B:$B,$A27,Import!$C:$C,$A$1)</f>
        <v>0</v>
      </c>
      <c r="K27" s="18">
        <f>SUMIFS(Import!$G:$G,Import!$A:$A,K$1,Import!$B:$B,$A27,Import!$C:$C,$A$1)</f>
        <v>0</v>
      </c>
      <c r="L27" s="18">
        <f>SUMIFS(Import!$G:$G,Import!$A:$A,L$1,Import!$B:$B,$A27,Import!$C:$C,$A$1)</f>
        <v>0</v>
      </c>
      <c r="M27" s="18">
        <f>SUMIFS(Import!$G:$G,Import!$A:$A,M$1,Import!$B:$B,$A27,Import!$C:$C,$A$1)</f>
        <v>0</v>
      </c>
      <c r="N27" s="18">
        <f>SUMIFS(Import!$G:$G,Import!$A:$A,N$1,Import!$B:$B,$A27,Import!$C:$C,$A$1)</f>
        <v>0</v>
      </c>
      <c r="O27" s="18">
        <f>SUMIFS(Import!$G:$G,Import!$A:$A,O$1,Import!$B:$B,$A27,Import!$C:$C,$A$1)</f>
        <v>0</v>
      </c>
      <c r="P27" s="18">
        <f>SUMIFS(Import!$G:$G,Import!$A:$A,P$1,Import!$B:$B,$A27,Import!$C:$C,$A$1)</f>
        <v>0</v>
      </c>
      <c r="Q27" s="18">
        <f>SUMIFS(Import!$G:$G,Import!$A:$A,Q$1,Import!$B:$B,$A27,Import!$C:$C,$A$1)</f>
        <v>0</v>
      </c>
      <c r="R27" s="18">
        <f>SUMIFS(Import!$G:$G,Import!$A:$A,R$1,Import!$B:$B,$A27,Import!$C:$C,$A$1)</f>
        <v>0</v>
      </c>
      <c r="S27" s="18">
        <f>SUMIFS(Import!$G:$G,Import!$A:$A,S$1,Import!$B:$B,$A27,Import!$C:$C,$A$1)</f>
        <v>0</v>
      </c>
      <c r="T27" s="18">
        <f>SUMIFS(Import!$G:$G,Import!$A:$A,T$1,Import!$B:$B,$A27,Import!$C:$C,$A$1)</f>
        <v>0</v>
      </c>
      <c r="U27" s="18">
        <f>SUMIFS(Import!$G:$G,Import!$A:$A,U$1,Import!$B:$B,$A27,Import!$C:$C,$A$1)</f>
        <v>0</v>
      </c>
      <c r="V27" s="18">
        <f>SUMIFS(Import!$G:$G,Import!$A:$A,V$1,Import!$B:$B,$A27,Import!$C:$C,$A$1)</f>
        <v>0</v>
      </c>
      <c r="W27" s="18">
        <f>SUMIFS(Import!$G:$G,Import!$A:$A,W$1,Import!$B:$B,$A27,Import!$C:$C,$A$1)</f>
        <v>0</v>
      </c>
      <c r="X27" s="18">
        <f>SUMIFS(Import!$G:$G,Import!$A:$A,X$1,Import!$B:$B,$A27,Import!$C:$C,$A$1)</f>
        <v>0</v>
      </c>
      <c r="Y27" s="18">
        <f>SUMIFS(Import!$G:$G,Import!$A:$A,Y$1,Import!$B:$B,$A27,Import!$C:$C,$A$1)</f>
        <v>0</v>
      </c>
      <c r="Z27" s="18">
        <f>SUMIFS(Import!$G:$G,Import!$A:$A,Z$1,Import!$B:$B,$A27,Import!$C:$C,$A$1)</f>
        <v>0</v>
      </c>
      <c r="AA27" s="18">
        <f>SUMIFS(Import!$G:$G,Import!$A:$A,AA$1,Import!$B:$B,$A27,Import!$C:$C,$A$1)</f>
        <v>0</v>
      </c>
      <c r="AB27" s="18">
        <f>SUMIFS(Import!$G:$G,Import!$A:$A,AB$1,Import!$B:$B,$A27,Import!$C:$C,$A$1)</f>
        <v>0</v>
      </c>
      <c r="AC27" s="18">
        <f>SUMIFS(Import!$G:$G,Import!$A:$A,AC$1,Import!$B:$B,$A27,Import!$C:$C,$A$1)</f>
        <v>0</v>
      </c>
      <c r="AD27" s="18">
        <f>SUMIFS(Import!$G:$G,Import!$A:$A,AD$1,Import!$B:$B,$A27,Import!$C:$C,$A$1)</f>
        <v>0</v>
      </c>
      <c r="AE27" s="18">
        <f>SUMIFS(Import!$G:$G,Import!$A:$A,AE$1,Import!$B:$B,$A27,Import!$C:$C,$A$1)</f>
        <v>0</v>
      </c>
      <c r="AF27" s="18">
        <f>SUMIFS(Import!$G:$G,Import!$A:$A,AF$1,Import!$B:$B,$A27,Import!$C:$C,$A$1)</f>
        <v>0</v>
      </c>
      <c r="AG27" s="18">
        <f>SUMIFS(Import!$G:$G,Import!$A:$A,AG$1,Import!$B:$B,$A27,Import!$C:$C,$A$1)</f>
        <v>0</v>
      </c>
      <c r="AH27" s="18">
        <f>SUMIFS(Import!$G:$G,Import!$A:$A,AH$1,Import!$B:$B,$A27,Import!$C:$C,$A$1)</f>
        <v>0</v>
      </c>
      <c r="AI27" s="18">
        <f>SUMIFS(Import!$G:$G,Import!$A:$A,AI$1,Import!$B:$B,$A27,Import!$C:$C,$A$1)</f>
        <v>0</v>
      </c>
      <c r="AJ27" s="18">
        <f>SUMIFS(Import!$G:$G,Import!$A:$A,AJ$1,Import!$B:$B,$A27,Import!$C:$C,$A$1)</f>
        <v>0</v>
      </c>
      <c r="AK27" s="18">
        <f>SUMIFS(Import!$G:$G,Import!$A:$A,AK$1,Import!$B:$B,$A27,Import!$C:$C,$A$1)</f>
        <v>0</v>
      </c>
      <c r="AL27" s="18">
        <f>SUMIFS(Import!$G:$G,Import!$A:$A,AL$1,Import!$B:$B,$A27,Import!$C:$C,$A$1)</f>
        <v>0</v>
      </c>
      <c r="AM27" s="18">
        <f>SUMIFS(Import!$G:$G,Import!$A:$A,AM$1,Import!$B:$B,$A27,Import!$C:$C,$A$1)</f>
        <v>0</v>
      </c>
      <c r="AN27" s="18">
        <f>SUMIFS(Import!$G:$G,Import!$A:$A,AN$1,Import!$B:$B,$A27,Import!$C:$C,$A$1)</f>
        <v>0</v>
      </c>
      <c r="AO27" s="18">
        <f>SUMIFS(Import!$G:$G,Import!$A:$A,AO$1,Import!$B:$B,$A27,Import!$C:$C,$A$1)</f>
        <v>0</v>
      </c>
      <c r="AP27" s="18">
        <f>SUMIFS(Import!$G:$G,Import!$A:$A,AP$1,Import!$B:$B,$A27,Import!$C:$C,$A$1)</f>
        <v>0</v>
      </c>
      <c r="AQ27" s="18">
        <f>SUMIFS(Import!$G:$G,Import!$A:$A,AQ$1,Import!$B:$B,$A27,Import!$C:$C,$A$1)</f>
        <v>0</v>
      </c>
      <c r="AR27" s="18">
        <f>SUMIFS(Import!$G:$G,Import!$A:$A,AR$1,Import!$B:$B,$A27,Import!$C:$C,$A$1)</f>
        <v>0</v>
      </c>
      <c r="AS27" s="18">
        <f>SUMIFS(Import!$G:$G,Import!$A:$A,AS$1,Import!$B:$B,$A27,Import!$C:$C,$A$1)</f>
        <v>0</v>
      </c>
      <c r="AT27" s="18">
        <f>SUMIFS(Import!$G:$G,Import!$A:$A,AT$1,Import!$B:$B,$A27,Import!$C:$C,$A$1)</f>
        <v>0</v>
      </c>
      <c r="AU27" s="18">
        <f>SUMIFS(Import!$G:$G,Import!$A:$A,AU$1,Import!$B:$B,$A27,Import!$C:$C,$A$1)</f>
        <v>0</v>
      </c>
      <c r="AV27" s="18">
        <f>SUMIFS(Import!$G:$G,Import!$A:$A,AV$1,Import!$B:$B,$A27,Import!$C:$C,$A$1)</f>
        <v>0</v>
      </c>
      <c r="AW27" s="18">
        <f>SUMIFS(Import!$G:$G,Import!$A:$A,AW$1,Import!$B:$B,$A27,Import!$C:$C,$A$1)</f>
        <v>0</v>
      </c>
      <c r="AX27" s="18">
        <f>SUMIFS(Import!$G:$G,Import!$A:$A,AX$1,Import!$B:$B,$A27,Import!$C:$C,$A$1)</f>
        <v>0</v>
      </c>
      <c r="AY27" s="18">
        <f>SUMIFS(Import!$G:$G,Import!$A:$A,AY$1,Import!$B:$B,$A27,Import!$C:$C,$A$1)</f>
        <v>0</v>
      </c>
      <c r="AZ27" s="18">
        <f>SUMIFS(Import!$G:$G,Import!$A:$A,AZ$1,Import!$B:$B,$A27,Import!$C:$C,$A$1)</f>
        <v>0</v>
      </c>
      <c r="BA27" s="18">
        <f>SUMIFS(Import!$G:$G,Import!$A:$A,BA$1,Import!$B:$B,$A27,Import!$C:$C,$A$1)</f>
        <v>0</v>
      </c>
      <c r="BB27" s="18">
        <f>SUMIFS(Import!$G:$G,Import!$A:$A,BB$1,Import!$B:$B,$A27,Import!$C:$C,$A$1)</f>
        <v>0</v>
      </c>
      <c r="BC27" s="18">
        <f>SUMIFS(Import!$G:$G,Import!$A:$A,BC$1,Import!$B:$B,$A27,Import!$C:$C,$A$1)</f>
        <v>0</v>
      </c>
      <c r="BD27" s="433">
        <f>SUMIFS(Import!$G:$G,Import!$A:$A,BD$1,Import!$B:$B,$A27,Import!$C:$C,$A$1)</f>
        <v>0</v>
      </c>
    </row>
    <row r="28" spans="1:56" s="36" customFormat="1" x14ac:dyDescent="0.2">
      <c r="A28" s="549"/>
      <c r="B28" s="19" t="s">
        <v>117</v>
      </c>
      <c r="C28" s="437">
        <f>SUM(D28:BD28)</f>
        <v>0</v>
      </c>
      <c r="D28" s="434">
        <f>SUMIFS(Import!$H:$H,Import!$A:$A,D$1,Import!$B:$B,$A27,Import!$D:$D,"PC Lead")</f>
        <v>0</v>
      </c>
      <c r="E28" s="435">
        <f>SUMIFS(Import!$H:$H,Import!$A:$A,E$1,Import!$B:$B,$A27,Import!$D:$D,"PC Lead")</f>
        <v>0</v>
      </c>
      <c r="F28" s="435">
        <f>SUMIFS(Import!$H:$H,Import!$A:$A,F$1,Import!$B:$B,$A27,Import!$D:$D,"PC Lead")</f>
        <v>0</v>
      </c>
      <c r="G28" s="435">
        <f>SUMIFS(Import!$H:$H,Import!$A:$A,G$1,Import!$B:$B,$A27,Import!$D:$D,"PC Lead")</f>
        <v>0</v>
      </c>
      <c r="H28" s="435">
        <f>SUMIFS(Import!$H:$H,Import!$A:$A,H$1,Import!$B:$B,$A27,Import!$D:$D,"PC Lead")</f>
        <v>0</v>
      </c>
      <c r="I28" s="435">
        <f>SUMIFS(Import!$H:$H,Import!$A:$A,I$1,Import!$B:$B,$A27,Import!$D:$D,"PC Lead")</f>
        <v>0</v>
      </c>
      <c r="J28" s="435">
        <f>SUMIFS(Import!$H:$H,Import!$A:$A,J$1,Import!$B:$B,$A27,Import!$D:$D,"PC Lead")</f>
        <v>0</v>
      </c>
      <c r="K28" s="435">
        <f>SUMIFS(Import!$H:$H,Import!$A:$A,K$1,Import!$B:$B,$A27,Import!$D:$D,"PC Lead")</f>
        <v>0</v>
      </c>
      <c r="L28" s="435">
        <f>SUMIFS(Import!$H:$H,Import!$A:$A,L$1,Import!$B:$B,$A27,Import!$D:$D,"PC Lead")</f>
        <v>0</v>
      </c>
      <c r="M28" s="435">
        <f>SUMIFS(Import!$H:$H,Import!$A:$A,M$1,Import!$B:$B,$A27,Import!$D:$D,"PC Lead")</f>
        <v>0</v>
      </c>
      <c r="N28" s="435">
        <f>SUMIFS(Import!$H:$H,Import!$A:$A,N$1,Import!$B:$B,$A27,Import!$D:$D,"PC Lead")</f>
        <v>0</v>
      </c>
      <c r="O28" s="435">
        <f>SUMIFS(Import!$H:$H,Import!$A:$A,O$1,Import!$B:$B,$A27,Import!$D:$D,"PC Lead")</f>
        <v>0</v>
      </c>
      <c r="P28" s="435">
        <f>SUMIFS(Import!$H:$H,Import!$A:$A,P$1,Import!$B:$B,$A27,Import!$D:$D,"PC Lead")</f>
        <v>0</v>
      </c>
      <c r="Q28" s="435">
        <f>SUMIFS(Import!$H:$H,Import!$A:$A,Q$1,Import!$B:$B,$A27,Import!$D:$D,"PC Lead")</f>
        <v>0</v>
      </c>
      <c r="R28" s="435">
        <f>SUMIFS(Import!$H:$H,Import!$A:$A,R$1,Import!$B:$B,$A27,Import!$D:$D,"PC Lead")</f>
        <v>0</v>
      </c>
      <c r="S28" s="435">
        <f>SUMIFS(Import!$H:$H,Import!$A:$A,S$1,Import!$B:$B,$A27,Import!$D:$D,"PC Lead")</f>
        <v>0</v>
      </c>
      <c r="T28" s="435">
        <f>SUMIFS(Import!$H:$H,Import!$A:$A,T$1,Import!$B:$B,$A27,Import!$D:$D,"PC Lead")</f>
        <v>0</v>
      </c>
      <c r="U28" s="435">
        <f>SUMIFS(Import!$H:$H,Import!$A:$A,U$1,Import!$B:$B,$A27,Import!$D:$D,"PC Lead")</f>
        <v>0</v>
      </c>
      <c r="V28" s="435">
        <f>SUMIFS(Import!$H:$H,Import!$A:$A,V$1,Import!$B:$B,$A27,Import!$D:$D,"PC Lead")</f>
        <v>0</v>
      </c>
      <c r="W28" s="435">
        <f>SUMIFS(Import!$H:$H,Import!$A:$A,W$1,Import!$B:$B,$A27,Import!$D:$D,"PC Lead")</f>
        <v>0</v>
      </c>
      <c r="X28" s="435">
        <f>SUMIFS(Import!$H:$H,Import!$A:$A,X$1,Import!$B:$B,$A27,Import!$D:$D,"PC Lead")</f>
        <v>0</v>
      </c>
      <c r="Y28" s="435">
        <f>SUMIFS(Import!$H:$H,Import!$A:$A,Y$1,Import!$B:$B,$A27,Import!$D:$D,"PC Lead")</f>
        <v>0</v>
      </c>
      <c r="Z28" s="435">
        <f>SUMIFS(Import!$H:$H,Import!$A:$A,Z$1,Import!$B:$B,$A27,Import!$D:$D,"PC Lead")</f>
        <v>0</v>
      </c>
      <c r="AA28" s="435">
        <f>SUMIFS(Import!$H:$H,Import!$A:$A,AA$1,Import!$B:$B,$A27,Import!$D:$D,"PC Lead")</f>
        <v>0</v>
      </c>
      <c r="AB28" s="435">
        <f>SUMIFS(Import!$H:$H,Import!$A:$A,AB$1,Import!$B:$B,$A27,Import!$D:$D,"PC Lead")</f>
        <v>0</v>
      </c>
      <c r="AC28" s="435">
        <f>SUMIFS(Import!$H:$H,Import!$A:$A,AC$1,Import!$B:$B,$A27,Import!$D:$D,"PC Lead")</f>
        <v>0</v>
      </c>
      <c r="AD28" s="435">
        <f>SUMIFS(Import!$H:$H,Import!$A:$A,AD$1,Import!$B:$B,$A27,Import!$D:$D,"PC Lead")</f>
        <v>0</v>
      </c>
      <c r="AE28" s="435">
        <f>SUMIFS(Import!$H:$H,Import!$A:$A,AE$1,Import!$B:$B,$A27,Import!$D:$D,"PC Lead")</f>
        <v>0</v>
      </c>
      <c r="AF28" s="435">
        <f>SUMIFS(Import!$H:$H,Import!$A:$A,AF$1,Import!$B:$B,$A27,Import!$D:$D,"PC Lead")</f>
        <v>0</v>
      </c>
      <c r="AG28" s="435">
        <f>SUMIFS(Import!$H:$H,Import!$A:$A,AG$1,Import!$B:$B,$A27,Import!$D:$D,"PC Lead")</f>
        <v>0</v>
      </c>
      <c r="AH28" s="435">
        <f>SUMIFS(Import!$H:$H,Import!$A:$A,AH$1,Import!$B:$B,$A27,Import!$D:$D,"PC Lead")</f>
        <v>0</v>
      </c>
      <c r="AI28" s="435">
        <f>SUMIFS(Import!$H:$H,Import!$A:$A,AI$1,Import!$B:$B,$A27,Import!$D:$D,"PC Lead")</f>
        <v>0</v>
      </c>
      <c r="AJ28" s="435">
        <f>SUMIFS(Import!$H:$H,Import!$A:$A,AJ$1,Import!$B:$B,$A27,Import!$D:$D,"PC Lead")</f>
        <v>0</v>
      </c>
      <c r="AK28" s="435">
        <f>SUMIFS(Import!$H:$H,Import!$A:$A,AK$1,Import!$B:$B,$A27,Import!$D:$D,"PC Lead")</f>
        <v>0</v>
      </c>
      <c r="AL28" s="435">
        <f>SUMIFS(Import!$H:$H,Import!$A:$A,AL$1,Import!$B:$B,$A27,Import!$D:$D,"PC Lead")</f>
        <v>0</v>
      </c>
      <c r="AM28" s="435">
        <f>SUMIFS(Import!$H:$H,Import!$A:$A,AM$1,Import!$B:$B,$A27,Import!$D:$D,"PC Lead")</f>
        <v>0</v>
      </c>
      <c r="AN28" s="435">
        <f>SUMIFS(Import!$H:$H,Import!$A:$A,AN$1,Import!$B:$B,$A27,Import!$D:$D,"PC Lead")</f>
        <v>0</v>
      </c>
      <c r="AO28" s="435">
        <f>SUMIFS(Import!$H:$H,Import!$A:$A,AO$1,Import!$B:$B,$A27,Import!$D:$D,"PC Lead")</f>
        <v>0</v>
      </c>
      <c r="AP28" s="435">
        <f>SUMIFS(Import!$H:$H,Import!$A:$A,AP$1,Import!$B:$B,$A27,Import!$D:$D,"PC Lead")</f>
        <v>0</v>
      </c>
      <c r="AQ28" s="435">
        <f>SUMIFS(Import!$H:$H,Import!$A:$A,AQ$1,Import!$B:$B,$A27,Import!$D:$D,"PC Lead")</f>
        <v>0</v>
      </c>
      <c r="AR28" s="435">
        <f>SUMIFS(Import!$H:$H,Import!$A:$A,AR$1,Import!$B:$B,$A27,Import!$D:$D,"PC Lead")</f>
        <v>0</v>
      </c>
      <c r="AS28" s="435">
        <f>SUMIFS(Import!$H:$H,Import!$A:$A,AS$1,Import!$B:$B,$A27,Import!$D:$D,"PC Lead")</f>
        <v>0</v>
      </c>
      <c r="AT28" s="435">
        <f>SUMIFS(Import!$H:$H,Import!$A:$A,AT$1,Import!$B:$B,$A27,Import!$D:$D,"PC Lead")</f>
        <v>0</v>
      </c>
      <c r="AU28" s="435">
        <f>SUMIFS(Import!$H:$H,Import!$A:$A,AU$1,Import!$B:$B,$A27,Import!$D:$D,"PC Lead")</f>
        <v>0</v>
      </c>
      <c r="AV28" s="435">
        <f>SUMIFS(Import!$H:$H,Import!$A:$A,AV$1,Import!$B:$B,$A27,Import!$D:$D,"PC Lead")</f>
        <v>0</v>
      </c>
      <c r="AW28" s="435">
        <f>SUMIFS(Import!$H:$H,Import!$A:$A,AW$1,Import!$B:$B,$A27,Import!$D:$D,"PC Lead")</f>
        <v>0</v>
      </c>
      <c r="AX28" s="435">
        <f>SUMIFS(Import!$H:$H,Import!$A:$A,AX$1,Import!$B:$B,$A27,Import!$D:$D,"PC Lead")</f>
        <v>0</v>
      </c>
      <c r="AY28" s="435">
        <f>SUMIFS(Import!$H:$H,Import!$A:$A,AY$1,Import!$B:$B,$A27,Import!$D:$D,"PC Lead")</f>
        <v>0</v>
      </c>
      <c r="AZ28" s="435">
        <f>SUMIFS(Import!$H:$H,Import!$A:$A,AZ$1,Import!$B:$B,$A27,Import!$D:$D,"PC Lead")</f>
        <v>0</v>
      </c>
      <c r="BA28" s="435">
        <f>SUMIFS(Import!$H:$H,Import!$A:$A,BA$1,Import!$B:$B,$A27,Import!$D:$D,"PC Lead")</f>
        <v>0</v>
      </c>
      <c r="BB28" s="435">
        <f>SUMIFS(Import!$H:$H,Import!$A:$A,BB$1,Import!$B:$B,$A27,Import!$D:$D,"PC Lead")</f>
        <v>0</v>
      </c>
      <c r="BC28" s="435">
        <f>SUMIFS(Import!$H:$H,Import!$A:$A,BC$1,Import!$B:$B,$A27,Import!$D:$D,"PC Lead")</f>
        <v>0</v>
      </c>
      <c r="BD28" s="436">
        <f>SUMIFS(Import!$H:$H,Import!$A:$A,BD$1,Import!$B:$B,$A27,Import!$D:$D,"PC Lead")</f>
        <v>0</v>
      </c>
    </row>
    <row r="29" spans="1:56" s="36" customFormat="1" x14ac:dyDescent="0.2">
      <c r="A29" s="550"/>
      <c r="B29" s="19" t="s">
        <v>91</v>
      </c>
      <c r="C29" s="19" t="s">
        <v>92</v>
      </c>
      <c r="D29" s="562"/>
      <c r="E29" s="563"/>
      <c r="F29" s="563"/>
      <c r="G29" s="563"/>
      <c r="H29" s="563"/>
      <c r="I29" s="563"/>
      <c r="J29" s="563"/>
      <c r="K29" s="563"/>
      <c r="L29" s="563"/>
      <c r="M29" s="563"/>
      <c r="N29" s="563"/>
      <c r="O29" s="563"/>
      <c r="P29" s="563"/>
      <c r="Q29" s="563"/>
      <c r="R29" s="563"/>
      <c r="S29" s="563"/>
      <c r="T29" s="563"/>
      <c r="U29" s="563"/>
      <c r="V29" s="563"/>
      <c r="W29" s="563"/>
      <c r="X29" s="563"/>
      <c r="Y29" s="563"/>
      <c r="Z29" s="563"/>
      <c r="AA29" s="563"/>
      <c r="AB29" s="563"/>
      <c r="AC29" s="563"/>
      <c r="AD29" s="563"/>
      <c r="AE29" s="563"/>
      <c r="AF29" s="563"/>
      <c r="AG29" s="563"/>
      <c r="AH29" s="563"/>
      <c r="AI29" s="563"/>
      <c r="AJ29" s="563"/>
      <c r="AK29" s="563"/>
      <c r="AL29" s="563"/>
      <c r="AM29" s="563"/>
      <c r="AN29" s="563"/>
      <c r="AO29" s="563"/>
      <c r="AP29" s="563"/>
      <c r="AQ29" s="563"/>
      <c r="AR29" s="563"/>
      <c r="AS29" s="563"/>
      <c r="AT29" s="563"/>
      <c r="AU29" s="563"/>
      <c r="AV29" s="563"/>
      <c r="AW29" s="563"/>
      <c r="AX29" s="563"/>
      <c r="AY29" s="563"/>
      <c r="AZ29" s="563"/>
      <c r="BA29" s="563"/>
      <c r="BB29" s="563"/>
      <c r="BC29" s="563"/>
      <c r="BD29" s="564"/>
    </row>
    <row r="30" spans="1:56" s="36" customFormat="1" x14ac:dyDescent="0.2">
      <c r="A30" s="551"/>
      <c r="B30" s="20" t="s">
        <v>90</v>
      </c>
      <c r="C30" s="21">
        <f>SUM(D30:BD30)</f>
        <v>0</v>
      </c>
      <c r="D30" s="565"/>
      <c r="E30" s="566"/>
      <c r="F30" s="566"/>
      <c r="G30" s="566"/>
      <c r="H30" s="566"/>
      <c r="I30" s="566"/>
      <c r="J30" s="566"/>
      <c r="K30" s="566"/>
      <c r="L30" s="566"/>
      <c r="M30" s="566"/>
      <c r="N30" s="566"/>
      <c r="O30" s="566"/>
      <c r="P30" s="566"/>
      <c r="Q30" s="566"/>
      <c r="R30" s="566"/>
      <c r="S30" s="566"/>
      <c r="T30" s="566"/>
      <c r="U30" s="566"/>
      <c r="V30" s="566"/>
      <c r="W30" s="566"/>
      <c r="X30" s="566"/>
      <c r="Y30" s="566"/>
      <c r="Z30" s="566"/>
      <c r="AA30" s="566"/>
      <c r="AB30" s="566"/>
      <c r="AC30" s="566"/>
      <c r="AD30" s="566"/>
      <c r="AE30" s="566"/>
      <c r="AF30" s="566"/>
      <c r="AG30" s="566"/>
      <c r="AH30" s="566"/>
      <c r="AI30" s="566"/>
      <c r="AJ30" s="566"/>
      <c r="AK30" s="566"/>
      <c r="AL30" s="566"/>
      <c r="AM30" s="566"/>
      <c r="AN30" s="566"/>
      <c r="AO30" s="566"/>
      <c r="AP30" s="566"/>
      <c r="AQ30" s="566"/>
      <c r="AR30" s="566"/>
      <c r="AS30" s="566"/>
      <c r="AT30" s="566"/>
      <c r="AU30" s="566"/>
      <c r="AV30" s="566"/>
      <c r="AW30" s="566"/>
      <c r="AX30" s="566"/>
      <c r="AY30" s="566"/>
      <c r="AZ30" s="566"/>
      <c r="BA30" s="566"/>
      <c r="BB30" s="566"/>
      <c r="BC30" s="566"/>
      <c r="BD30" s="567"/>
    </row>
    <row r="31" spans="1:56" s="37" customFormat="1" ht="12" thickBot="1" x14ac:dyDescent="0.25">
      <c r="A31" s="22">
        <f>IFERROR("Total Cost: $"&amp;ROUND((C31-0.46*C30)*1.26+(0.46*C30),2)&amp;" - "&amp;"Hourly: $"&amp;ROUND(((C31-0.46*C30)*1.26+(0.46*C30))/C27,2),0)</f>
        <v>0</v>
      </c>
      <c r="B31" s="23" t="s">
        <v>93</v>
      </c>
      <c r="C31" s="23">
        <f>SUM(D31:BD31)</f>
        <v>0</v>
      </c>
      <c r="D31" s="24">
        <f>((D27*D$82)+D28+(D29*D27)+ROUNDUP(D30*0.46,0))</f>
        <v>0</v>
      </c>
      <c r="E31" s="23">
        <f>((E27*E$82)+E28+(E29*E27)+ROUNDUP(E30*0.46,0))</f>
        <v>0</v>
      </c>
      <c r="F31" s="23">
        <f>((F27*F$82)+F28+(F29*F27)+ROUNDUP(F30*0.46,0))</f>
        <v>0</v>
      </c>
      <c r="G31" s="23">
        <f>((G27*G$82)+G28+(G29*G27)+ROUNDUP(G30*0.46,0))</f>
        <v>0</v>
      </c>
      <c r="H31" s="23">
        <f>((H27*H$82)+H28+(H29*H27)+ROUNDUP(H30*0.46,0))</f>
        <v>0</v>
      </c>
      <c r="I31" s="23">
        <f>((I27*I$82)+I28+(I29*I27)+ROUNDUP(I30*0.46,0))</f>
        <v>0</v>
      </c>
      <c r="J31" s="23">
        <f>((J27*J$82)+J28+(J29*J27)+ROUNDUP(J30*0.46,0))</f>
        <v>0</v>
      </c>
      <c r="K31" s="23">
        <f>((K27*K$82)+K28+(K29*K27)+ROUNDUP(K30*0.46,0))</f>
        <v>0</v>
      </c>
      <c r="L31" s="23">
        <f>((L27*L$82)+L28+(L29*L27)+ROUNDUP(L30*0.46,0))</f>
        <v>0</v>
      </c>
      <c r="M31" s="23">
        <f>((M27*M$82)+M28+(M29*M27)+ROUNDUP(M30*0.46,0))</f>
        <v>0</v>
      </c>
      <c r="N31" s="23">
        <f>((N27*N$82)+N28+(N29*N27)+ROUNDUP(N30*0.46,0))</f>
        <v>0</v>
      </c>
      <c r="O31" s="23">
        <f>((O27*O$82)+O28+(O29*O27)+ROUNDUP(O30*0.46,0))</f>
        <v>0</v>
      </c>
      <c r="P31" s="23">
        <f>((P27*P$82)+P28+(P29*P27)+ROUNDUP(P30*0.46,0))</f>
        <v>0</v>
      </c>
      <c r="Q31" s="23">
        <f>((Q27*Q$82)+Q28+(Q29*Q27)+ROUNDUP(Q30*0.46,0))</f>
        <v>0</v>
      </c>
      <c r="R31" s="23">
        <f>((R27*R$82)+R28+(R29*R27)+ROUNDUP(R30*0.46,0))</f>
        <v>0</v>
      </c>
      <c r="S31" s="23">
        <f>((S27*S$82)+S28+(S29*S27)+ROUNDUP(S30*0.46,0))</f>
        <v>0</v>
      </c>
      <c r="T31" s="23">
        <f>((T27*T$82)+T28+(T29*T27)+ROUNDUP(T30*0.46,0))</f>
        <v>0</v>
      </c>
      <c r="U31" s="23">
        <f>((U27*U$82)+U28+(U29*U27)+ROUNDUP(U30*0.46,0))</f>
        <v>0</v>
      </c>
      <c r="V31" s="23">
        <f>((V27*V$82)+V28+(V29*V27)+ROUNDUP(V30*0.46,0))</f>
        <v>0</v>
      </c>
      <c r="W31" s="23">
        <f>((W27*W$82)+W28+(W29*W27)+ROUNDUP(W30*0.46,0))</f>
        <v>0</v>
      </c>
      <c r="X31" s="23">
        <f>((X27*X$82)+X28+(X29*X27)+ROUNDUP(X30*0.46,0))</f>
        <v>0</v>
      </c>
      <c r="Y31" s="23">
        <f>((Y27*Y$82)+Y28+(Y29*Y27)+ROUNDUP(Y30*0.46,0))</f>
        <v>0</v>
      </c>
      <c r="Z31" s="23">
        <f>((Z27*Z$82)+Z28+(Z29*Z27)+ROUNDUP(Z30*0.46,0))</f>
        <v>0</v>
      </c>
      <c r="AA31" s="23">
        <f>((AA27*AA$82)+AA28+(AA29*AA27)+ROUNDUP(AA30*0.46,0))</f>
        <v>0</v>
      </c>
      <c r="AB31" s="23">
        <f>((AB27*AB$82)+AB28+(AB29*AB27)+ROUNDUP(AB30*0.46,0))</f>
        <v>0</v>
      </c>
      <c r="AC31" s="23">
        <f>((AC27*AC$82)+AC28+(AC29*AC27)+ROUNDUP(AC30*0.46,0))</f>
        <v>0</v>
      </c>
      <c r="AD31" s="23">
        <f>((AD27*AD$82)+AD28+(AD29*AD27)+ROUNDUP(AD30*0.46,0))</f>
        <v>0</v>
      </c>
      <c r="AE31" s="23">
        <f>((AE27*AE$82)+AE28+(AE29*AE27)+ROUNDUP(AE30*0.46,0))</f>
        <v>0</v>
      </c>
      <c r="AF31" s="23">
        <f>((AF27*AF$82)+AF28+(AF29*AF27)+ROUNDUP(AF30*0.46,0))</f>
        <v>0</v>
      </c>
      <c r="AG31" s="23">
        <f>((AG27*AG$82)+AG28+(AG29*AG27)+ROUNDUP(AG30*0.46,0))</f>
        <v>0</v>
      </c>
      <c r="AH31" s="23">
        <f>((AH27*AH$82)+AH28+(AH29*AH27)+ROUNDUP(AH30*0.46,0))</f>
        <v>0</v>
      </c>
      <c r="AI31" s="23">
        <f>((AI27*AI$82)+AI28+(AI29*AI27)+ROUNDUP(AI30*0.46,0))</f>
        <v>0</v>
      </c>
      <c r="AJ31" s="23">
        <f>((AJ27*AJ$82)+AJ28+(AJ29*AJ27)+ROUNDUP(AJ30*0.46,0))</f>
        <v>0</v>
      </c>
      <c r="AK31" s="23">
        <f>((AK27*AK$82)+AK28+(AK29*AK27)+ROUNDUP(AK30*0.46,0))</f>
        <v>0</v>
      </c>
      <c r="AL31" s="23">
        <f>((AL27*AL$82)+AL28+(AL29*AL27)+ROUNDUP(AL30*0.46,0))</f>
        <v>0</v>
      </c>
      <c r="AM31" s="23">
        <f>((AM27*AM$82)+AM28+(AM29*AM27)+ROUNDUP(AM30*0.46,0))</f>
        <v>0</v>
      </c>
      <c r="AN31" s="23">
        <f>((AN27*AN$82)+AN28+(AN29*AN27)+ROUNDUP(AN30*0.46,0))</f>
        <v>0</v>
      </c>
      <c r="AO31" s="23">
        <f>((AO27*AO$82)+AO28+(AO29*AO27)+ROUNDUP(AO30*0.46,0))</f>
        <v>0</v>
      </c>
      <c r="AP31" s="23">
        <f>((AP27*AP$82)+AP28+(AP29*AP27)+ROUNDUP(AP30*0.46,0))</f>
        <v>0</v>
      </c>
      <c r="AQ31" s="23">
        <f>((AQ27*AQ$82)+AQ28+(AQ29*AQ27)+ROUNDUP(AQ30*0.46,0))</f>
        <v>0</v>
      </c>
      <c r="AR31" s="23">
        <f>((AR27*AR$82)+AR28+(AR29*AR27)+ROUNDUP(AR30*0.46,0))</f>
        <v>0</v>
      </c>
      <c r="AS31" s="23">
        <f>((AS27*AS$82)+AS28+(AS29*AS27)+ROUNDUP(AS30*0.46,0))</f>
        <v>0</v>
      </c>
      <c r="AT31" s="23">
        <f>((AT27*AT$82)+AT28+(AT29*AT27)+ROUNDUP(AT30*0.46,0))</f>
        <v>0</v>
      </c>
      <c r="AU31" s="23">
        <f>((AU27*AU$82)+AU28+(AU29*AU27)+ROUNDUP(AU30*0.46,0))</f>
        <v>0</v>
      </c>
      <c r="AV31" s="23">
        <f>((AV27*AV$82)+AV28+(AV29*AV27)+ROUNDUP(AV30*0.46,0))</f>
        <v>0</v>
      </c>
      <c r="AW31" s="23">
        <f>((AW27*AW$82)+AW28+(AW29*AW27)+ROUNDUP(AW30*0.46,0))</f>
        <v>0</v>
      </c>
      <c r="AX31" s="23">
        <f>((AX27*AX$82)+AX28+(AX29*AX27)+ROUNDUP(AX30*0.46,0))</f>
        <v>0</v>
      </c>
      <c r="AY31" s="23">
        <f>((AY27*AY$82)+AY28+(AY29*AY27)+ROUNDUP(AY30*0.46,0))</f>
        <v>0</v>
      </c>
      <c r="AZ31" s="23">
        <f>((AZ27*AZ$82)+AZ28+(AZ29*AZ27)+ROUNDUP(AZ30*0.46,0))</f>
        <v>0</v>
      </c>
      <c r="BA31" s="23">
        <f>((BA27*BA$82)+BA28+(BA29*BA27)+ROUNDUP(BA30*0.46,0))</f>
        <v>0</v>
      </c>
      <c r="BB31" s="23">
        <f>((BB27*BB$82)+BB28+(BB29*BB27)+ROUNDUP(BB30*0.46,0))</f>
        <v>0</v>
      </c>
      <c r="BC31" s="23">
        <f>((BC27*BC$82)+BC28+(BC29*BC27)+ROUNDUP(BC30*0.46,0))</f>
        <v>0</v>
      </c>
      <c r="BD31" s="25">
        <f>((BD27*BD$82)+BD28+(BD29*BD27)+ROUNDUP(BD30*0.46,0))</f>
        <v>0</v>
      </c>
    </row>
    <row r="32" spans="1:56" s="35" customFormat="1" x14ac:dyDescent="0.2">
      <c r="A32" s="34">
        <f>IF(Import!V13&lt;&gt;"",Import!V13,"")</f>
        <v>42543</v>
      </c>
      <c r="B32" s="18" t="s">
        <v>19</v>
      </c>
      <c r="C32" s="18">
        <f>SUM(D32:BD32)</f>
        <v>0</v>
      </c>
      <c r="D32" s="432">
        <f>SUMIFS(Import!$G:$G,Import!$A:$A,D$1,Import!$B:$B,$A32,Import!$C:$C,$A$1)</f>
        <v>0</v>
      </c>
      <c r="E32" s="18">
        <f>SUMIFS(Import!$G:$G,Import!$A:$A,E$1,Import!$B:$B,$A32,Import!$C:$C,$A$1)</f>
        <v>0</v>
      </c>
      <c r="F32" s="18">
        <f>SUMIFS(Import!$G:$G,Import!$A:$A,F$1,Import!$B:$B,$A32,Import!$C:$C,$A$1)</f>
        <v>0</v>
      </c>
      <c r="G32" s="18">
        <f>SUMIFS(Import!$G:$G,Import!$A:$A,G$1,Import!$B:$B,$A32,Import!$C:$C,$A$1)</f>
        <v>0</v>
      </c>
      <c r="H32" s="18">
        <f>SUMIFS(Import!$G:$G,Import!$A:$A,H$1,Import!$B:$B,$A32,Import!$C:$C,$A$1)</f>
        <v>0</v>
      </c>
      <c r="I32" s="18">
        <f>SUMIFS(Import!$G:$G,Import!$A:$A,I$1,Import!$B:$B,$A32,Import!$C:$C,$A$1)</f>
        <v>0</v>
      </c>
      <c r="J32" s="18">
        <f>SUMIFS(Import!$G:$G,Import!$A:$A,J$1,Import!$B:$B,$A32,Import!$C:$C,$A$1)</f>
        <v>0</v>
      </c>
      <c r="K32" s="18">
        <f>SUMIFS(Import!$G:$G,Import!$A:$A,K$1,Import!$B:$B,$A32,Import!$C:$C,$A$1)</f>
        <v>0</v>
      </c>
      <c r="L32" s="18">
        <f>SUMIFS(Import!$G:$G,Import!$A:$A,L$1,Import!$B:$B,$A32,Import!$C:$C,$A$1)</f>
        <v>0</v>
      </c>
      <c r="M32" s="18">
        <f>SUMIFS(Import!$G:$G,Import!$A:$A,M$1,Import!$B:$B,$A32,Import!$C:$C,$A$1)</f>
        <v>0</v>
      </c>
      <c r="N32" s="18">
        <f>SUMIFS(Import!$G:$G,Import!$A:$A,N$1,Import!$B:$B,$A32,Import!$C:$C,$A$1)</f>
        <v>0</v>
      </c>
      <c r="O32" s="18">
        <f>SUMIFS(Import!$G:$G,Import!$A:$A,O$1,Import!$B:$B,$A32,Import!$C:$C,$A$1)</f>
        <v>0</v>
      </c>
      <c r="P32" s="18">
        <f>SUMIFS(Import!$G:$G,Import!$A:$A,P$1,Import!$B:$B,$A32,Import!$C:$C,$A$1)</f>
        <v>0</v>
      </c>
      <c r="Q32" s="18">
        <f>SUMIFS(Import!$G:$G,Import!$A:$A,Q$1,Import!$B:$B,$A32,Import!$C:$C,$A$1)</f>
        <v>0</v>
      </c>
      <c r="R32" s="18">
        <f>SUMIFS(Import!$G:$G,Import!$A:$A,R$1,Import!$B:$B,$A32,Import!$C:$C,$A$1)</f>
        <v>0</v>
      </c>
      <c r="S32" s="18">
        <f>SUMIFS(Import!$G:$G,Import!$A:$A,S$1,Import!$B:$B,$A32,Import!$C:$C,$A$1)</f>
        <v>0</v>
      </c>
      <c r="T32" s="18">
        <f>SUMIFS(Import!$G:$G,Import!$A:$A,T$1,Import!$B:$B,$A32,Import!$C:$C,$A$1)</f>
        <v>0</v>
      </c>
      <c r="U32" s="18">
        <f>SUMIFS(Import!$G:$G,Import!$A:$A,U$1,Import!$B:$B,$A32,Import!$C:$C,$A$1)</f>
        <v>0</v>
      </c>
      <c r="V32" s="18">
        <f>SUMIFS(Import!$G:$G,Import!$A:$A,V$1,Import!$B:$B,$A32,Import!$C:$C,$A$1)</f>
        <v>0</v>
      </c>
      <c r="W32" s="18">
        <f>SUMIFS(Import!$G:$G,Import!$A:$A,W$1,Import!$B:$B,$A32,Import!$C:$C,$A$1)</f>
        <v>0</v>
      </c>
      <c r="X32" s="18">
        <f>SUMIFS(Import!$G:$G,Import!$A:$A,X$1,Import!$B:$B,$A32,Import!$C:$C,$A$1)</f>
        <v>0</v>
      </c>
      <c r="Y32" s="18">
        <f>SUMIFS(Import!$G:$G,Import!$A:$A,Y$1,Import!$B:$B,$A32,Import!$C:$C,$A$1)</f>
        <v>0</v>
      </c>
      <c r="Z32" s="18">
        <f>SUMIFS(Import!$G:$G,Import!$A:$A,Z$1,Import!$B:$B,$A32,Import!$C:$C,$A$1)</f>
        <v>0</v>
      </c>
      <c r="AA32" s="18">
        <f>SUMIFS(Import!$G:$G,Import!$A:$A,AA$1,Import!$B:$B,$A32,Import!$C:$C,$A$1)</f>
        <v>0</v>
      </c>
      <c r="AB32" s="18">
        <f>SUMIFS(Import!$G:$G,Import!$A:$A,AB$1,Import!$B:$B,$A32,Import!$C:$C,$A$1)</f>
        <v>0</v>
      </c>
      <c r="AC32" s="18">
        <f>SUMIFS(Import!$G:$G,Import!$A:$A,AC$1,Import!$B:$B,$A32,Import!$C:$C,$A$1)</f>
        <v>0</v>
      </c>
      <c r="AD32" s="18">
        <f>SUMIFS(Import!$G:$G,Import!$A:$A,AD$1,Import!$B:$B,$A32,Import!$C:$C,$A$1)</f>
        <v>0</v>
      </c>
      <c r="AE32" s="18">
        <f>SUMIFS(Import!$G:$G,Import!$A:$A,AE$1,Import!$B:$B,$A32,Import!$C:$C,$A$1)</f>
        <v>0</v>
      </c>
      <c r="AF32" s="18">
        <f>SUMIFS(Import!$G:$G,Import!$A:$A,AF$1,Import!$B:$B,$A32,Import!$C:$C,$A$1)</f>
        <v>0</v>
      </c>
      <c r="AG32" s="18">
        <f>SUMIFS(Import!$G:$G,Import!$A:$A,AG$1,Import!$B:$B,$A32,Import!$C:$C,$A$1)</f>
        <v>0</v>
      </c>
      <c r="AH32" s="18">
        <f>SUMIFS(Import!$G:$G,Import!$A:$A,AH$1,Import!$B:$B,$A32,Import!$C:$C,$A$1)</f>
        <v>0</v>
      </c>
      <c r="AI32" s="18">
        <f>SUMIFS(Import!$G:$G,Import!$A:$A,AI$1,Import!$B:$B,$A32,Import!$C:$C,$A$1)</f>
        <v>0</v>
      </c>
      <c r="AJ32" s="18">
        <f>SUMIFS(Import!$G:$G,Import!$A:$A,AJ$1,Import!$B:$B,$A32,Import!$C:$C,$A$1)</f>
        <v>0</v>
      </c>
      <c r="AK32" s="18">
        <f>SUMIFS(Import!$G:$G,Import!$A:$A,AK$1,Import!$B:$B,$A32,Import!$C:$C,$A$1)</f>
        <v>0</v>
      </c>
      <c r="AL32" s="18">
        <f>SUMIFS(Import!$G:$G,Import!$A:$A,AL$1,Import!$B:$B,$A32,Import!$C:$C,$A$1)</f>
        <v>0</v>
      </c>
      <c r="AM32" s="18">
        <f>SUMIFS(Import!$G:$G,Import!$A:$A,AM$1,Import!$B:$B,$A32,Import!$C:$C,$A$1)</f>
        <v>0</v>
      </c>
      <c r="AN32" s="18">
        <f>SUMIFS(Import!$G:$G,Import!$A:$A,AN$1,Import!$B:$B,$A32,Import!$C:$C,$A$1)</f>
        <v>0</v>
      </c>
      <c r="AO32" s="18">
        <f>SUMIFS(Import!$G:$G,Import!$A:$A,AO$1,Import!$B:$B,$A32,Import!$C:$C,$A$1)</f>
        <v>0</v>
      </c>
      <c r="AP32" s="18">
        <f>SUMIFS(Import!$G:$G,Import!$A:$A,AP$1,Import!$B:$B,$A32,Import!$C:$C,$A$1)</f>
        <v>0</v>
      </c>
      <c r="AQ32" s="18">
        <f>SUMIFS(Import!$G:$G,Import!$A:$A,AQ$1,Import!$B:$B,$A32,Import!$C:$C,$A$1)</f>
        <v>0</v>
      </c>
      <c r="AR32" s="18">
        <f>SUMIFS(Import!$G:$G,Import!$A:$A,AR$1,Import!$B:$B,$A32,Import!$C:$C,$A$1)</f>
        <v>0</v>
      </c>
      <c r="AS32" s="18">
        <f>SUMIFS(Import!$G:$G,Import!$A:$A,AS$1,Import!$B:$B,$A32,Import!$C:$C,$A$1)</f>
        <v>0</v>
      </c>
      <c r="AT32" s="18">
        <f>SUMIFS(Import!$G:$G,Import!$A:$A,AT$1,Import!$B:$B,$A32,Import!$C:$C,$A$1)</f>
        <v>0</v>
      </c>
      <c r="AU32" s="18">
        <f>SUMIFS(Import!$G:$G,Import!$A:$A,AU$1,Import!$B:$B,$A32,Import!$C:$C,$A$1)</f>
        <v>0</v>
      </c>
      <c r="AV32" s="18">
        <f>SUMIFS(Import!$G:$G,Import!$A:$A,AV$1,Import!$B:$B,$A32,Import!$C:$C,$A$1)</f>
        <v>0</v>
      </c>
      <c r="AW32" s="18">
        <f>SUMIFS(Import!$G:$G,Import!$A:$A,AW$1,Import!$B:$B,$A32,Import!$C:$C,$A$1)</f>
        <v>0</v>
      </c>
      <c r="AX32" s="18">
        <f>SUMIFS(Import!$G:$G,Import!$A:$A,AX$1,Import!$B:$B,$A32,Import!$C:$C,$A$1)</f>
        <v>0</v>
      </c>
      <c r="AY32" s="18">
        <f>SUMIFS(Import!$G:$G,Import!$A:$A,AY$1,Import!$B:$B,$A32,Import!$C:$C,$A$1)</f>
        <v>0</v>
      </c>
      <c r="AZ32" s="18">
        <f>SUMIFS(Import!$G:$G,Import!$A:$A,AZ$1,Import!$B:$B,$A32,Import!$C:$C,$A$1)</f>
        <v>0</v>
      </c>
      <c r="BA32" s="18">
        <f>SUMIFS(Import!$G:$G,Import!$A:$A,BA$1,Import!$B:$B,$A32,Import!$C:$C,$A$1)</f>
        <v>0</v>
      </c>
      <c r="BB32" s="18">
        <f>SUMIFS(Import!$G:$G,Import!$A:$A,BB$1,Import!$B:$B,$A32,Import!$C:$C,$A$1)</f>
        <v>0</v>
      </c>
      <c r="BC32" s="18">
        <f>SUMIFS(Import!$G:$G,Import!$A:$A,BC$1,Import!$B:$B,$A32,Import!$C:$C,$A$1)</f>
        <v>0</v>
      </c>
      <c r="BD32" s="433">
        <f>SUMIFS(Import!$G:$G,Import!$A:$A,BD$1,Import!$B:$B,$A32,Import!$C:$C,$A$1)</f>
        <v>0</v>
      </c>
    </row>
    <row r="33" spans="1:56" s="36" customFormat="1" x14ac:dyDescent="0.2">
      <c r="A33" s="549"/>
      <c r="B33" s="19" t="s">
        <v>117</v>
      </c>
      <c r="C33" s="437">
        <f>SUM(D33:BD33)</f>
        <v>0</v>
      </c>
      <c r="D33" s="434">
        <f>SUMIFS(Import!$H:$H,Import!$A:$A,D$1,Import!$B:$B,$A32,Import!$D:$D,"PC Lead")</f>
        <v>0</v>
      </c>
      <c r="E33" s="435">
        <f>SUMIFS(Import!$H:$H,Import!$A:$A,E$1,Import!$B:$B,$A32,Import!$D:$D,"PC Lead")</f>
        <v>0</v>
      </c>
      <c r="F33" s="435">
        <f>SUMIFS(Import!$H:$H,Import!$A:$A,F$1,Import!$B:$B,$A32,Import!$D:$D,"PC Lead")</f>
        <v>0</v>
      </c>
      <c r="G33" s="435">
        <f>SUMIFS(Import!$H:$H,Import!$A:$A,G$1,Import!$B:$B,$A32,Import!$D:$D,"PC Lead")</f>
        <v>0</v>
      </c>
      <c r="H33" s="435">
        <f>SUMIFS(Import!$H:$H,Import!$A:$A,H$1,Import!$B:$B,$A32,Import!$D:$D,"PC Lead")</f>
        <v>0</v>
      </c>
      <c r="I33" s="435">
        <f>SUMIFS(Import!$H:$H,Import!$A:$A,I$1,Import!$B:$B,$A32,Import!$D:$D,"PC Lead")</f>
        <v>0</v>
      </c>
      <c r="J33" s="435">
        <f>SUMIFS(Import!$H:$H,Import!$A:$A,J$1,Import!$B:$B,$A32,Import!$D:$D,"PC Lead")</f>
        <v>0</v>
      </c>
      <c r="K33" s="435">
        <f>SUMIFS(Import!$H:$H,Import!$A:$A,K$1,Import!$B:$B,$A32,Import!$D:$D,"PC Lead")</f>
        <v>0</v>
      </c>
      <c r="L33" s="435">
        <f>SUMIFS(Import!$H:$H,Import!$A:$A,L$1,Import!$B:$B,$A32,Import!$D:$D,"PC Lead")</f>
        <v>0</v>
      </c>
      <c r="M33" s="435">
        <f>SUMIFS(Import!$H:$H,Import!$A:$A,M$1,Import!$B:$B,$A32,Import!$D:$D,"PC Lead")</f>
        <v>0</v>
      </c>
      <c r="N33" s="435">
        <f>SUMIFS(Import!$H:$H,Import!$A:$A,N$1,Import!$B:$B,$A32,Import!$D:$D,"PC Lead")</f>
        <v>0</v>
      </c>
      <c r="O33" s="435">
        <f>SUMIFS(Import!$H:$H,Import!$A:$A,O$1,Import!$B:$B,$A32,Import!$D:$D,"PC Lead")</f>
        <v>0</v>
      </c>
      <c r="P33" s="435">
        <f>SUMIFS(Import!$H:$H,Import!$A:$A,P$1,Import!$B:$B,$A32,Import!$D:$D,"PC Lead")</f>
        <v>0</v>
      </c>
      <c r="Q33" s="435">
        <f>SUMIFS(Import!$H:$H,Import!$A:$A,Q$1,Import!$B:$B,$A32,Import!$D:$D,"PC Lead")</f>
        <v>0</v>
      </c>
      <c r="R33" s="435">
        <f>SUMIFS(Import!$H:$H,Import!$A:$A,R$1,Import!$B:$B,$A32,Import!$D:$D,"PC Lead")</f>
        <v>0</v>
      </c>
      <c r="S33" s="435">
        <f>SUMIFS(Import!$H:$H,Import!$A:$A,S$1,Import!$B:$B,$A32,Import!$D:$D,"PC Lead")</f>
        <v>0</v>
      </c>
      <c r="T33" s="435">
        <f>SUMIFS(Import!$H:$H,Import!$A:$A,T$1,Import!$B:$B,$A32,Import!$D:$D,"PC Lead")</f>
        <v>0</v>
      </c>
      <c r="U33" s="435">
        <f>SUMIFS(Import!$H:$H,Import!$A:$A,U$1,Import!$B:$B,$A32,Import!$D:$D,"PC Lead")</f>
        <v>0</v>
      </c>
      <c r="V33" s="435">
        <f>SUMIFS(Import!$H:$H,Import!$A:$A,V$1,Import!$B:$B,$A32,Import!$D:$D,"PC Lead")</f>
        <v>0</v>
      </c>
      <c r="W33" s="435">
        <f>SUMIFS(Import!$H:$H,Import!$A:$A,W$1,Import!$B:$B,$A32,Import!$D:$D,"PC Lead")</f>
        <v>0</v>
      </c>
      <c r="X33" s="435">
        <f>SUMIFS(Import!$H:$H,Import!$A:$A,X$1,Import!$B:$B,$A32,Import!$D:$D,"PC Lead")</f>
        <v>0</v>
      </c>
      <c r="Y33" s="435">
        <f>SUMIFS(Import!$H:$H,Import!$A:$A,Y$1,Import!$B:$B,$A32,Import!$D:$D,"PC Lead")</f>
        <v>0</v>
      </c>
      <c r="Z33" s="435">
        <f>SUMIFS(Import!$H:$H,Import!$A:$A,Z$1,Import!$B:$B,$A32,Import!$D:$D,"PC Lead")</f>
        <v>0</v>
      </c>
      <c r="AA33" s="435">
        <f>SUMIFS(Import!$H:$H,Import!$A:$A,AA$1,Import!$B:$B,$A32,Import!$D:$D,"PC Lead")</f>
        <v>0</v>
      </c>
      <c r="AB33" s="435">
        <f>SUMIFS(Import!$H:$H,Import!$A:$A,AB$1,Import!$B:$B,$A32,Import!$D:$D,"PC Lead")</f>
        <v>0</v>
      </c>
      <c r="AC33" s="435">
        <f>SUMIFS(Import!$H:$H,Import!$A:$A,AC$1,Import!$B:$B,$A32,Import!$D:$D,"PC Lead")</f>
        <v>0</v>
      </c>
      <c r="AD33" s="435">
        <f>SUMIFS(Import!$H:$H,Import!$A:$A,AD$1,Import!$B:$B,$A32,Import!$D:$D,"PC Lead")</f>
        <v>0</v>
      </c>
      <c r="AE33" s="435">
        <f>SUMIFS(Import!$H:$H,Import!$A:$A,AE$1,Import!$B:$B,$A32,Import!$D:$D,"PC Lead")</f>
        <v>0</v>
      </c>
      <c r="AF33" s="435">
        <f>SUMIFS(Import!$H:$H,Import!$A:$A,AF$1,Import!$B:$B,$A32,Import!$D:$D,"PC Lead")</f>
        <v>0</v>
      </c>
      <c r="AG33" s="435">
        <f>SUMIFS(Import!$H:$H,Import!$A:$A,AG$1,Import!$B:$B,$A32,Import!$D:$D,"PC Lead")</f>
        <v>0</v>
      </c>
      <c r="AH33" s="435">
        <f>SUMIFS(Import!$H:$H,Import!$A:$A,AH$1,Import!$B:$B,$A32,Import!$D:$D,"PC Lead")</f>
        <v>0</v>
      </c>
      <c r="AI33" s="435">
        <f>SUMIFS(Import!$H:$H,Import!$A:$A,AI$1,Import!$B:$B,$A32,Import!$D:$D,"PC Lead")</f>
        <v>0</v>
      </c>
      <c r="AJ33" s="435">
        <f>SUMIFS(Import!$H:$H,Import!$A:$A,AJ$1,Import!$B:$B,$A32,Import!$D:$D,"PC Lead")</f>
        <v>0</v>
      </c>
      <c r="AK33" s="435">
        <f>SUMIFS(Import!$H:$H,Import!$A:$A,AK$1,Import!$B:$B,$A32,Import!$D:$D,"PC Lead")</f>
        <v>0</v>
      </c>
      <c r="AL33" s="435">
        <f>SUMIFS(Import!$H:$H,Import!$A:$A,AL$1,Import!$B:$B,$A32,Import!$D:$D,"PC Lead")</f>
        <v>0</v>
      </c>
      <c r="AM33" s="435">
        <f>SUMIFS(Import!$H:$H,Import!$A:$A,AM$1,Import!$B:$B,$A32,Import!$D:$D,"PC Lead")</f>
        <v>0</v>
      </c>
      <c r="AN33" s="435">
        <f>SUMIFS(Import!$H:$H,Import!$A:$A,AN$1,Import!$B:$B,$A32,Import!$D:$D,"PC Lead")</f>
        <v>0</v>
      </c>
      <c r="AO33" s="435">
        <f>SUMIFS(Import!$H:$H,Import!$A:$A,AO$1,Import!$B:$B,$A32,Import!$D:$D,"PC Lead")</f>
        <v>0</v>
      </c>
      <c r="AP33" s="435">
        <f>SUMIFS(Import!$H:$H,Import!$A:$A,AP$1,Import!$B:$B,$A32,Import!$D:$D,"PC Lead")</f>
        <v>0</v>
      </c>
      <c r="AQ33" s="435">
        <f>SUMIFS(Import!$H:$H,Import!$A:$A,AQ$1,Import!$B:$B,$A32,Import!$D:$D,"PC Lead")</f>
        <v>0</v>
      </c>
      <c r="AR33" s="435">
        <f>SUMIFS(Import!$H:$H,Import!$A:$A,AR$1,Import!$B:$B,$A32,Import!$D:$D,"PC Lead")</f>
        <v>0</v>
      </c>
      <c r="AS33" s="435">
        <f>SUMIFS(Import!$H:$H,Import!$A:$A,AS$1,Import!$B:$B,$A32,Import!$D:$D,"PC Lead")</f>
        <v>0</v>
      </c>
      <c r="AT33" s="435">
        <f>SUMIFS(Import!$H:$H,Import!$A:$A,AT$1,Import!$B:$B,$A32,Import!$D:$D,"PC Lead")</f>
        <v>0</v>
      </c>
      <c r="AU33" s="435">
        <f>SUMIFS(Import!$H:$H,Import!$A:$A,AU$1,Import!$B:$B,$A32,Import!$D:$D,"PC Lead")</f>
        <v>0</v>
      </c>
      <c r="AV33" s="435">
        <f>SUMIFS(Import!$H:$H,Import!$A:$A,AV$1,Import!$B:$B,$A32,Import!$D:$D,"PC Lead")</f>
        <v>0</v>
      </c>
      <c r="AW33" s="435">
        <f>SUMIFS(Import!$H:$H,Import!$A:$A,AW$1,Import!$B:$B,$A32,Import!$D:$D,"PC Lead")</f>
        <v>0</v>
      </c>
      <c r="AX33" s="435">
        <f>SUMIFS(Import!$H:$H,Import!$A:$A,AX$1,Import!$B:$B,$A32,Import!$D:$D,"PC Lead")</f>
        <v>0</v>
      </c>
      <c r="AY33" s="435">
        <f>SUMIFS(Import!$H:$H,Import!$A:$A,AY$1,Import!$B:$B,$A32,Import!$D:$D,"PC Lead")</f>
        <v>0</v>
      </c>
      <c r="AZ33" s="435">
        <f>SUMIFS(Import!$H:$H,Import!$A:$A,AZ$1,Import!$B:$B,$A32,Import!$D:$D,"PC Lead")</f>
        <v>0</v>
      </c>
      <c r="BA33" s="435">
        <f>SUMIFS(Import!$H:$H,Import!$A:$A,BA$1,Import!$B:$B,$A32,Import!$D:$D,"PC Lead")</f>
        <v>0</v>
      </c>
      <c r="BB33" s="435">
        <f>SUMIFS(Import!$H:$H,Import!$A:$A,BB$1,Import!$B:$B,$A32,Import!$D:$D,"PC Lead")</f>
        <v>0</v>
      </c>
      <c r="BC33" s="435">
        <f>SUMIFS(Import!$H:$H,Import!$A:$A,BC$1,Import!$B:$B,$A32,Import!$D:$D,"PC Lead")</f>
        <v>0</v>
      </c>
      <c r="BD33" s="436">
        <f>SUMIFS(Import!$H:$H,Import!$A:$A,BD$1,Import!$B:$B,$A32,Import!$D:$D,"PC Lead")</f>
        <v>0</v>
      </c>
    </row>
    <row r="34" spans="1:56" s="36" customFormat="1" x14ac:dyDescent="0.2">
      <c r="A34" s="550"/>
      <c r="B34" s="19" t="s">
        <v>91</v>
      </c>
      <c r="C34" s="19" t="s">
        <v>92</v>
      </c>
      <c r="D34" s="562"/>
      <c r="E34" s="563"/>
      <c r="F34" s="563"/>
      <c r="G34" s="563"/>
      <c r="H34" s="563"/>
      <c r="I34" s="563"/>
      <c r="J34" s="563"/>
      <c r="K34" s="563"/>
      <c r="L34" s="563"/>
      <c r="M34" s="563"/>
      <c r="N34" s="563"/>
      <c r="O34" s="563"/>
      <c r="P34" s="563"/>
      <c r="Q34" s="563"/>
      <c r="R34" s="563"/>
      <c r="S34" s="563"/>
      <c r="T34" s="563"/>
      <c r="U34" s="563"/>
      <c r="V34" s="563"/>
      <c r="W34" s="563"/>
      <c r="X34" s="563"/>
      <c r="Y34" s="563"/>
      <c r="Z34" s="563"/>
      <c r="AA34" s="563"/>
      <c r="AB34" s="563"/>
      <c r="AC34" s="563"/>
      <c r="AD34" s="563"/>
      <c r="AE34" s="563"/>
      <c r="AF34" s="563"/>
      <c r="AG34" s="563"/>
      <c r="AH34" s="563"/>
      <c r="AI34" s="563"/>
      <c r="AJ34" s="563"/>
      <c r="AK34" s="563"/>
      <c r="AL34" s="563"/>
      <c r="AM34" s="563"/>
      <c r="AN34" s="563"/>
      <c r="AO34" s="563"/>
      <c r="AP34" s="563"/>
      <c r="AQ34" s="563"/>
      <c r="AR34" s="563"/>
      <c r="AS34" s="563"/>
      <c r="AT34" s="563"/>
      <c r="AU34" s="563"/>
      <c r="AV34" s="563"/>
      <c r="AW34" s="563"/>
      <c r="AX34" s="563"/>
      <c r="AY34" s="563"/>
      <c r="AZ34" s="563"/>
      <c r="BA34" s="563"/>
      <c r="BB34" s="563"/>
      <c r="BC34" s="563"/>
      <c r="BD34" s="564"/>
    </row>
    <row r="35" spans="1:56" s="36" customFormat="1" x14ac:dyDescent="0.2">
      <c r="A35" s="551"/>
      <c r="B35" s="20" t="s">
        <v>90</v>
      </c>
      <c r="C35" s="21">
        <f>SUM(D35:BD35)</f>
        <v>0</v>
      </c>
      <c r="D35" s="565"/>
      <c r="E35" s="566"/>
      <c r="F35" s="566"/>
      <c r="G35" s="566"/>
      <c r="H35" s="566"/>
      <c r="I35" s="566"/>
      <c r="J35" s="566"/>
      <c r="K35" s="566"/>
      <c r="L35" s="566"/>
      <c r="M35" s="566"/>
      <c r="N35" s="566"/>
      <c r="O35" s="566"/>
      <c r="P35" s="566"/>
      <c r="Q35" s="566"/>
      <c r="R35" s="566"/>
      <c r="S35" s="566"/>
      <c r="T35" s="566"/>
      <c r="U35" s="566"/>
      <c r="V35" s="566"/>
      <c r="W35" s="566"/>
      <c r="X35" s="566"/>
      <c r="Y35" s="566"/>
      <c r="Z35" s="566"/>
      <c r="AA35" s="566"/>
      <c r="AB35" s="566"/>
      <c r="AC35" s="566"/>
      <c r="AD35" s="566"/>
      <c r="AE35" s="566"/>
      <c r="AF35" s="566"/>
      <c r="AG35" s="566"/>
      <c r="AH35" s="566"/>
      <c r="AI35" s="566"/>
      <c r="AJ35" s="566"/>
      <c r="AK35" s="566"/>
      <c r="AL35" s="566"/>
      <c r="AM35" s="566"/>
      <c r="AN35" s="566"/>
      <c r="AO35" s="566"/>
      <c r="AP35" s="566"/>
      <c r="AQ35" s="566"/>
      <c r="AR35" s="566"/>
      <c r="AS35" s="566"/>
      <c r="AT35" s="566"/>
      <c r="AU35" s="566"/>
      <c r="AV35" s="566"/>
      <c r="AW35" s="566"/>
      <c r="AX35" s="566"/>
      <c r="AY35" s="566"/>
      <c r="AZ35" s="566"/>
      <c r="BA35" s="566"/>
      <c r="BB35" s="566"/>
      <c r="BC35" s="566"/>
      <c r="BD35" s="567"/>
    </row>
    <row r="36" spans="1:56" s="37" customFormat="1" ht="12" thickBot="1" x14ac:dyDescent="0.25">
      <c r="A36" s="22">
        <f>IFERROR("Total Cost: $"&amp;ROUND((C36-0.46*C35)*1.26+(0.46*C35),2)&amp;" - "&amp;"Hourly: $"&amp;ROUND(((C36-0.46*C35)*1.26+(0.46*C35))/C32,2),0)</f>
        <v>0</v>
      </c>
      <c r="B36" s="23" t="s">
        <v>93</v>
      </c>
      <c r="C36" s="23">
        <f>SUM(D36:BD36)</f>
        <v>0</v>
      </c>
      <c r="D36" s="24">
        <f>((D32*D$82)+D33+(D34*D32)+ROUNDUP(D35*0.46,0))</f>
        <v>0</v>
      </c>
      <c r="E36" s="23">
        <f>((E32*E$82)+E33+(E34*E32)+ROUNDUP(E35*0.46,0))</f>
        <v>0</v>
      </c>
      <c r="F36" s="23">
        <f>((F32*F$82)+F33+(F34*F32)+ROUNDUP(F35*0.46,0))</f>
        <v>0</v>
      </c>
      <c r="G36" s="23">
        <f>((G32*G$82)+G33+(G34*G32)+ROUNDUP(G35*0.46,0))</f>
        <v>0</v>
      </c>
      <c r="H36" s="23">
        <f>((H32*H$82)+H33+(H34*H32)+ROUNDUP(H35*0.46,0))</f>
        <v>0</v>
      </c>
      <c r="I36" s="23">
        <f>((I32*I$82)+I33+(I34*I32)+ROUNDUP(I35*0.46,0))</f>
        <v>0</v>
      </c>
      <c r="J36" s="23">
        <f>((J32*J$82)+J33+(J34*J32)+ROUNDUP(J35*0.46,0))</f>
        <v>0</v>
      </c>
      <c r="K36" s="23">
        <f>((K32*K$82)+K33+(K34*K32)+ROUNDUP(K35*0.46,0))</f>
        <v>0</v>
      </c>
      <c r="L36" s="23">
        <f>((L32*L$82)+L33+(L34*L32)+ROUNDUP(L35*0.46,0))</f>
        <v>0</v>
      </c>
      <c r="M36" s="23">
        <f>((M32*M$82)+M33+(M34*M32)+ROUNDUP(M35*0.46,0))</f>
        <v>0</v>
      </c>
      <c r="N36" s="23">
        <f>((N32*N$82)+N33+(N34*N32)+ROUNDUP(N35*0.46,0))</f>
        <v>0</v>
      </c>
      <c r="O36" s="23">
        <f>((O32*O$82)+O33+(O34*O32)+ROUNDUP(O35*0.46,0))</f>
        <v>0</v>
      </c>
      <c r="P36" s="23">
        <f>((P32*P$82)+P33+(P34*P32)+ROUNDUP(P35*0.46,0))</f>
        <v>0</v>
      </c>
      <c r="Q36" s="23">
        <f>((Q32*Q$82)+Q33+(Q34*Q32)+ROUNDUP(Q35*0.46,0))</f>
        <v>0</v>
      </c>
      <c r="R36" s="23">
        <f>((R32*R$82)+R33+(R34*R32)+ROUNDUP(R35*0.46,0))</f>
        <v>0</v>
      </c>
      <c r="S36" s="23">
        <f>((S32*S$82)+S33+(S34*S32)+ROUNDUP(S35*0.46,0))</f>
        <v>0</v>
      </c>
      <c r="T36" s="23">
        <f>((T32*T$82)+T33+(T34*T32)+ROUNDUP(T35*0.46,0))</f>
        <v>0</v>
      </c>
      <c r="U36" s="23">
        <f>((U32*U$82)+U33+(U34*U32)+ROUNDUP(U35*0.46,0))</f>
        <v>0</v>
      </c>
      <c r="V36" s="23">
        <f>((V32*V$82)+V33+(V34*V32)+ROUNDUP(V35*0.46,0))</f>
        <v>0</v>
      </c>
      <c r="W36" s="23">
        <f>((W32*W$82)+W33+(W34*W32)+ROUNDUP(W35*0.46,0))</f>
        <v>0</v>
      </c>
      <c r="X36" s="23">
        <f>((X32*X$82)+X33+(X34*X32)+ROUNDUP(X35*0.46,0))</f>
        <v>0</v>
      </c>
      <c r="Y36" s="23">
        <f>((Y32*Y$82)+Y33+(Y34*Y32)+ROUNDUP(Y35*0.46,0))</f>
        <v>0</v>
      </c>
      <c r="Z36" s="23">
        <f>((Z32*Z$82)+Z33+(Z34*Z32)+ROUNDUP(Z35*0.46,0))</f>
        <v>0</v>
      </c>
      <c r="AA36" s="23">
        <f>((AA32*AA$82)+AA33+(AA34*AA32)+ROUNDUP(AA35*0.46,0))</f>
        <v>0</v>
      </c>
      <c r="AB36" s="23">
        <f>((AB32*AB$82)+AB33+(AB34*AB32)+ROUNDUP(AB35*0.46,0))</f>
        <v>0</v>
      </c>
      <c r="AC36" s="23">
        <f>((AC32*AC$82)+AC33+(AC34*AC32)+ROUNDUP(AC35*0.46,0))</f>
        <v>0</v>
      </c>
      <c r="AD36" s="23">
        <f>((AD32*AD$82)+AD33+(AD34*AD32)+ROUNDUP(AD35*0.46,0))</f>
        <v>0</v>
      </c>
      <c r="AE36" s="23">
        <f>((AE32*AE$82)+AE33+(AE34*AE32)+ROUNDUP(AE35*0.46,0))</f>
        <v>0</v>
      </c>
      <c r="AF36" s="23">
        <f>((AF32*AF$82)+AF33+(AF34*AF32)+ROUNDUP(AF35*0.46,0))</f>
        <v>0</v>
      </c>
      <c r="AG36" s="23">
        <f>((AG32*AG$82)+AG33+(AG34*AG32)+ROUNDUP(AG35*0.46,0))</f>
        <v>0</v>
      </c>
      <c r="AH36" s="23">
        <f>((AH32*AH$82)+AH33+(AH34*AH32)+ROUNDUP(AH35*0.46,0))</f>
        <v>0</v>
      </c>
      <c r="AI36" s="23">
        <f>((AI32*AI$82)+AI33+(AI34*AI32)+ROUNDUP(AI35*0.46,0))</f>
        <v>0</v>
      </c>
      <c r="AJ36" s="23">
        <f>((AJ32*AJ$82)+AJ33+(AJ34*AJ32)+ROUNDUP(AJ35*0.46,0))</f>
        <v>0</v>
      </c>
      <c r="AK36" s="23">
        <f>((AK32*AK$82)+AK33+(AK34*AK32)+ROUNDUP(AK35*0.46,0))</f>
        <v>0</v>
      </c>
      <c r="AL36" s="23">
        <f>((AL32*AL$82)+AL33+(AL34*AL32)+ROUNDUP(AL35*0.46,0))</f>
        <v>0</v>
      </c>
      <c r="AM36" s="23">
        <f>((AM32*AM$82)+AM33+(AM34*AM32)+ROUNDUP(AM35*0.46,0))</f>
        <v>0</v>
      </c>
      <c r="AN36" s="23">
        <f>((AN32*AN$82)+AN33+(AN34*AN32)+ROUNDUP(AN35*0.46,0))</f>
        <v>0</v>
      </c>
      <c r="AO36" s="23">
        <f>((AO32*AO$82)+AO33+(AO34*AO32)+ROUNDUP(AO35*0.46,0))</f>
        <v>0</v>
      </c>
      <c r="AP36" s="23">
        <f>((AP32*AP$82)+AP33+(AP34*AP32)+ROUNDUP(AP35*0.46,0))</f>
        <v>0</v>
      </c>
      <c r="AQ36" s="23">
        <f>((AQ32*AQ$82)+AQ33+(AQ34*AQ32)+ROUNDUP(AQ35*0.46,0))</f>
        <v>0</v>
      </c>
      <c r="AR36" s="23">
        <f>((AR32*AR$82)+AR33+(AR34*AR32)+ROUNDUP(AR35*0.46,0))</f>
        <v>0</v>
      </c>
      <c r="AS36" s="23">
        <f>((AS32*AS$82)+AS33+(AS34*AS32)+ROUNDUP(AS35*0.46,0))</f>
        <v>0</v>
      </c>
      <c r="AT36" s="23">
        <f>((AT32*AT$82)+AT33+(AT34*AT32)+ROUNDUP(AT35*0.46,0))</f>
        <v>0</v>
      </c>
      <c r="AU36" s="23">
        <f>((AU32*AU$82)+AU33+(AU34*AU32)+ROUNDUP(AU35*0.46,0))</f>
        <v>0</v>
      </c>
      <c r="AV36" s="23">
        <f>((AV32*AV$82)+AV33+(AV34*AV32)+ROUNDUP(AV35*0.46,0))</f>
        <v>0</v>
      </c>
      <c r="AW36" s="23">
        <f>((AW32*AW$82)+AW33+(AW34*AW32)+ROUNDUP(AW35*0.46,0))</f>
        <v>0</v>
      </c>
      <c r="AX36" s="23">
        <f>((AX32*AX$82)+AX33+(AX34*AX32)+ROUNDUP(AX35*0.46,0))</f>
        <v>0</v>
      </c>
      <c r="AY36" s="23">
        <f>((AY32*AY$82)+AY33+(AY34*AY32)+ROUNDUP(AY35*0.46,0))</f>
        <v>0</v>
      </c>
      <c r="AZ36" s="23">
        <f>((AZ32*AZ$82)+AZ33+(AZ34*AZ32)+ROUNDUP(AZ35*0.46,0))</f>
        <v>0</v>
      </c>
      <c r="BA36" s="23">
        <f>((BA32*BA$82)+BA33+(BA34*BA32)+ROUNDUP(BA35*0.46,0))</f>
        <v>0</v>
      </c>
      <c r="BB36" s="23">
        <f>((BB32*BB$82)+BB33+(BB34*BB32)+ROUNDUP(BB35*0.46,0))</f>
        <v>0</v>
      </c>
      <c r="BC36" s="23">
        <f>((BC32*BC$82)+BC33+(BC34*BC32)+ROUNDUP(BC35*0.46,0))</f>
        <v>0</v>
      </c>
      <c r="BD36" s="25">
        <f>((BD32*BD$82)+BD33+(BD34*BD32)+ROUNDUP(BD35*0.46,0))</f>
        <v>0</v>
      </c>
    </row>
    <row r="37" spans="1:56" s="35" customFormat="1" x14ac:dyDescent="0.2">
      <c r="A37" s="34">
        <f>IF(Import!V14&lt;&gt;"",Import!V14,"")</f>
        <v>42544</v>
      </c>
      <c r="B37" s="18" t="s">
        <v>19</v>
      </c>
      <c r="C37" s="18">
        <f>SUM(D37:BD37)</f>
        <v>0</v>
      </c>
      <c r="D37" s="432">
        <f>SUMIFS(Import!$G:$G,Import!$A:$A,D$1,Import!$B:$B,$A37,Import!$C:$C,$A$1)</f>
        <v>0</v>
      </c>
      <c r="E37" s="18">
        <f>SUMIFS(Import!$G:$G,Import!$A:$A,E$1,Import!$B:$B,$A37,Import!$C:$C,$A$1)</f>
        <v>0</v>
      </c>
      <c r="F37" s="18">
        <f>SUMIFS(Import!$G:$G,Import!$A:$A,F$1,Import!$B:$B,$A37,Import!$C:$C,$A$1)</f>
        <v>0</v>
      </c>
      <c r="G37" s="18">
        <f>SUMIFS(Import!$G:$G,Import!$A:$A,G$1,Import!$B:$B,$A37,Import!$C:$C,$A$1)</f>
        <v>0</v>
      </c>
      <c r="H37" s="18">
        <f>SUMIFS(Import!$G:$G,Import!$A:$A,H$1,Import!$B:$B,$A37,Import!$C:$C,$A$1)</f>
        <v>0</v>
      </c>
      <c r="I37" s="18">
        <f>SUMIFS(Import!$G:$G,Import!$A:$A,I$1,Import!$B:$B,$A37,Import!$C:$C,$A$1)</f>
        <v>0</v>
      </c>
      <c r="J37" s="18">
        <f>SUMIFS(Import!$G:$G,Import!$A:$A,J$1,Import!$B:$B,$A37,Import!$C:$C,$A$1)</f>
        <v>0</v>
      </c>
      <c r="K37" s="18">
        <f>SUMIFS(Import!$G:$G,Import!$A:$A,K$1,Import!$B:$B,$A37,Import!$C:$C,$A$1)</f>
        <v>0</v>
      </c>
      <c r="L37" s="18">
        <f>SUMIFS(Import!$G:$G,Import!$A:$A,L$1,Import!$B:$B,$A37,Import!$C:$C,$A$1)</f>
        <v>0</v>
      </c>
      <c r="M37" s="18">
        <f>SUMIFS(Import!$G:$G,Import!$A:$A,M$1,Import!$B:$B,$A37,Import!$C:$C,$A$1)</f>
        <v>0</v>
      </c>
      <c r="N37" s="18">
        <f>SUMIFS(Import!$G:$G,Import!$A:$A,N$1,Import!$B:$B,$A37,Import!$C:$C,$A$1)</f>
        <v>0</v>
      </c>
      <c r="O37" s="18">
        <f>SUMIFS(Import!$G:$G,Import!$A:$A,O$1,Import!$B:$B,$A37,Import!$C:$C,$A$1)</f>
        <v>0</v>
      </c>
      <c r="P37" s="18">
        <f>SUMIFS(Import!$G:$G,Import!$A:$A,P$1,Import!$B:$B,$A37,Import!$C:$C,$A$1)</f>
        <v>0</v>
      </c>
      <c r="Q37" s="18">
        <f>SUMIFS(Import!$G:$G,Import!$A:$A,Q$1,Import!$B:$B,$A37,Import!$C:$C,$A$1)</f>
        <v>0</v>
      </c>
      <c r="R37" s="18">
        <f>SUMIFS(Import!$G:$G,Import!$A:$A,R$1,Import!$B:$B,$A37,Import!$C:$C,$A$1)</f>
        <v>0</v>
      </c>
      <c r="S37" s="18">
        <f>SUMIFS(Import!$G:$G,Import!$A:$A,S$1,Import!$B:$B,$A37,Import!$C:$C,$A$1)</f>
        <v>0</v>
      </c>
      <c r="T37" s="18">
        <f>SUMIFS(Import!$G:$G,Import!$A:$A,T$1,Import!$B:$B,$A37,Import!$C:$C,$A$1)</f>
        <v>0</v>
      </c>
      <c r="U37" s="18">
        <f>SUMIFS(Import!$G:$G,Import!$A:$A,U$1,Import!$B:$B,$A37,Import!$C:$C,$A$1)</f>
        <v>0</v>
      </c>
      <c r="V37" s="18">
        <f>SUMIFS(Import!$G:$G,Import!$A:$A,V$1,Import!$B:$B,$A37,Import!$C:$C,$A$1)</f>
        <v>0</v>
      </c>
      <c r="W37" s="18">
        <f>SUMIFS(Import!$G:$G,Import!$A:$A,W$1,Import!$B:$B,$A37,Import!$C:$C,$A$1)</f>
        <v>0</v>
      </c>
      <c r="X37" s="18">
        <f>SUMIFS(Import!$G:$G,Import!$A:$A,X$1,Import!$B:$B,$A37,Import!$C:$C,$A$1)</f>
        <v>0</v>
      </c>
      <c r="Y37" s="18">
        <f>SUMIFS(Import!$G:$G,Import!$A:$A,Y$1,Import!$B:$B,$A37,Import!$C:$C,$A$1)</f>
        <v>0</v>
      </c>
      <c r="Z37" s="18">
        <f>SUMIFS(Import!$G:$G,Import!$A:$A,Z$1,Import!$B:$B,$A37,Import!$C:$C,$A$1)</f>
        <v>0</v>
      </c>
      <c r="AA37" s="18">
        <f>SUMIFS(Import!$G:$G,Import!$A:$A,AA$1,Import!$B:$B,$A37,Import!$C:$C,$A$1)</f>
        <v>0</v>
      </c>
      <c r="AB37" s="18">
        <f>SUMIFS(Import!$G:$G,Import!$A:$A,AB$1,Import!$B:$B,$A37,Import!$C:$C,$A$1)</f>
        <v>0</v>
      </c>
      <c r="AC37" s="18">
        <f>SUMIFS(Import!$G:$G,Import!$A:$A,AC$1,Import!$B:$B,$A37,Import!$C:$C,$A$1)</f>
        <v>0</v>
      </c>
      <c r="AD37" s="18">
        <f>SUMIFS(Import!$G:$G,Import!$A:$A,AD$1,Import!$B:$B,$A37,Import!$C:$C,$A$1)</f>
        <v>0</v>
      </c>
      <c r="AE37" s="18">
        <f>SUMIFS(Import!$G:$G,Import!$A:$A,AE$1,Import!$B:$B,$A37,Import!$C:$C,$A$1)</f>
        <v>0</v>
      </c>
      <c r="AF37" s="18">
        <f>SUMIFS(Import!$G:$G,Import!$A:$A,AF$1,Import!$B:$B,$A37,Import!$C:$C,$A$1)</f>
        <v>0</v>
      </c>
      <c r="AG37" s="18">
        <f>SUMIFS(Import!$G:$G,Import!$A:$A,AG$1,Import!$B:$B,$A37,Import!$C:$C,$A$1)</f>
        <v>0</v>
      </c>
      <c r="AH37" s="18">
        <f>SUMIFS(Import!$G:$G,Import!$A:$A,AH$1,Import!$B:$B,$A37,Import!$C:$C,$A$1)</f>
        <v>0</v>
      </c>
      <c r="AI37" s="18">
        <f>SUMIFS(Import!$G:$G,Import!$A:$A,AI$1,Import!$B:$B,$A37,Import!$C:$C,$A$1)</f>
        <v>0</v>
      </c>
      <c r="AJ37" s="18">
        <f>SUMIFS(Import!$G:$G,Import!$A:$A,AJ$1,Import!$B:$B,$A37,Import!$C:$C,$A$1)</f>
        <v>0</v>
      </c>
      <c r="AK37" s="18">
        <f>SUMIFS(Import!$G:$G,Import!$A:$A,AK$1,Import!$B:$B,$A37,Import!$C:$C,$A$1)</f>
        <v>0</v>
      </c>
      <c r="AL37" s="18">
        <f>SUMIFS(Import!$G:$G,Import!$A:$A,AL$1,Import!$B:$B,$A37,Import!$C:$C,$A$1)</f>
        <v>0</v>
      </c>
      <c r="AM37" s="18">
        <f>SUMIFS(Import!$G:$G,Import!$A:$A,AM$1,Import!$B:$B,$A37,Import!$C:$C,$A$1)</f>
        <v>0</v>
      </c>
      <c r="AN37" s="18">
        <f>SUMIFS(Import!$G:$G,Import!$A:$A,AN$1,Import!$B:$B,$A37,Import!$C:$C,$A$1)</f>
        <v>0</v>
      </c>
      <c r="AO37" s="18">
        <f>SUMIFS(Import!$G:$G,Import!$A:$A,AO$1,Import!$B:$B,$A37,Import!$C:$C,$A$1)</f>
        <v>0</v>
      </c>
      <c r="AP37" s="18">
        <f>SUMIFS(Import!$G:$G,Import!$A:$A,AP$1,Import!$B:$B,$A37,Import!$C:$C,$A$1)</f>
        <v>0</v>
      </c>
      <c r="AQ37" s="18">
        <f>SUMIFS(Import!$G:$G,Import!$A:$A,AQ$1,Import!$B:$B,$A37,Import!$C:$C,$A$1)</f>
        <v>0</v>
      </c>
      <c r="AR37" s="18">
        <f>SUMIFS(Import!$G:$G,Import!$A:$A,AR$1,Import!$B:$B,$A37,Import!$C:$C,$A$1)</f>
        <v>0</v>
      </c>
      <c r="AS37" s="18">
        <f>SUMIFS(Import!$G:$G,Import!$A:$A,AS$1,Import!$B:$B,$A37,Import!$C:$C,$A$1)</f>
        <v>0</v>
      </c>
      <c r="AT37" s="18">
        <f>SUMIFS(Import!$G:$G,Import!$A:$A,AT$1,Import!$B:$B,$A37,Import!$C:$C,$A$1)</f>
        <v>0</v>
      </c>
      <c r="AU37" s="18">
        <f>SUMIFS(Import!$G:$G,Import!$A:$A,AU$1,Import!$B:$B,$A37,Import!$C:$C,$A$1)</f>
        <v>0</v>
      </c>
      <c r="AV37" s="18">
        <f>SUMIFS(Import!$G:$G,Import!$A:$A,AV$1,Import!$B:$B,$A37,Import!$C:$C,$A$1)</f>
        <v>0</v>
      </c>
      <c r="AW37" s="18">
        <f>SUMIFS(Import!$G:$G,Import!$A:$A,AW$1,Import!$B:$B,$A37,Import!$C:$C,$A$1)</f>
        <v>0</v>
      </c>
      <c r="AX37" s="18">
        <f>SUMIFS(Import!$G:$G,Import!$A:$A,AX$1,Import!$B:$B,$A37,Import!$C:$C,$A$1)</f>
        <v>0</v>
      </c>
      <c r="AY37" s="18">
        <f>SUMIFS(Import!$G:$G,Import!$A:$A,AY$1,Import!$B:$B,$A37,Import!$C:$C,$A$1)</f>
        <v>0</v>
      </c>
      <c r="AZ37" s="18">
        <f>SUMIFS(Import!$G:$G,Import!$A:$A,AZ$1,Import!$B:$B,$A37,Import!$C:$C,$A$1)</f>
        <v>0</v>
      </c>
      <c r="BA37" s="18">
        <f>SUMIFS(Import!$G:$G,Import!$A:$A,BA$1,Import!$B:$B,$A37,Import!$C:$C,$A$1)</f>
        <v>0</v>
      </c>
      <c r="BB37" s="18">
        <f>SUMIFS(Import!$G:$G,Import!$A:$A,BB$1,Import!$B:$B,$A37,Import!$C:$C,$A$1)</f>
        <v>0</v>
      </c>
      <c r="BC37" s="18">
        <f>SUMIFS(Import!$G:$G,Import!$A:$A,BC$1,Import!$B:$B,$A37,Import!$C:$C,$A$1)</f>
        <v>0</v>
      </c>
      <c r="BD37" s="433">
        <f>SUMIFS(Import!$G:$G,Import!$A:$A,BD$1,Import!$B:$B,$A37,Import!$C:$C,$A$1)</f>
        <v>0</v>
      </c>
    </row>
    <row r="38" spans="1:56" s="36" customFormat="1" x14ac:dyDescent="0.2">
      <c r="A38" s="549"/>
      <c r="B38" s="19" t="s">
        <v>117</v>
      </c>
      <c r="C38" s="437">
        <f>SUM(D38:BD38)</f>
        <v>0</v>
      </c>
      <c r="D38" s="434">
        <f>SUMIFS(Import!$H:$H,Import!$A:$A,D$1,Import!$B:$B,$A37,Import!$D:$D,"PC Lead")</f>
        <v>0</v>
      </c>
      <c r="E38" s="435">
        <f>SUMIFS(Import!$H:$H,Import!$A:$A,E$1,Import!$B:$B,$A37,Import!$D:$D,"PC Lead")</f>
        <v>0</v>
      </c>
      <c r="F38" s="435">
        <f>SUMIFS(Import!$H:$H,Import!$A:$A,F$1,Import!$B:$B,$A37,Import!$D:$D,"PC Lead")</f>
        <v>0</v>
      </c>
      <c r="G38" s="435">
        <f>SUMIFS(Import!$H:$H,Import!$A:$A,G$1,Import!$B:$B,$A37,Import!$D:$D,"PC Lead")</f>
        <v>0</v>
      </c>
      <c r="H38" s="435">
        <f>SUMIFS(Import!$H:$H,Import!$A:$A,H$1,Import!$B:$B,$A37,Import!$D:$D,"PC Lead")</f>
        <v>0</v>
      </c>
      <c r="I38" s="435">
        <f>SUMIFS(Import!$H:$H,Import!$A:$A,I$1,Import!$B:$B,$A37,Import!$D:$D,"PC Lead")</f>
        <v>0</v>
      </c>
      <c r="J38" s="435">
        <f>SUMIFS(Import!$H:$H,Import!$A:$A,J$1,Import!$B:$B,$A37,Import!$D:$D,"PC Lead")</f>
        <v>0</v>
      </c>
      <c r="K38" s="435">
        <f>SUMIFS(Import!$H:$H,Import!$A:$A,K$1,Import!$B:$B,$A37,Import!$D:$D,"PC Lead")</f>
        <v>0</v>
      </c>
      <c r="L38" s="435">
        <f>SUMIFS(Import!$H:$H,Import!$A:$A,L$1,Import!$B:$B,$A37,Import!$D:$D,"PC Lead")</f>
        <v>0</v>
      </c>
      <c r="M38" s="435">
        <f>SUMIFS(Import!$H:$H,Import!$A:$A,M$1,Import!$B:$B,$A37,Import!$D:$D,"PC Lead")</f>
        <v>0</v>
      </c>
      <c r="N38" s="435">
        <f>SUMIFS(Import!$H:$H,Import!$A:$A,N$1,Import!$B:$B,$A37,Import!$D:$D,"PC Lead")</f>
        <v>0</v>
      </c>
      <c r="O38" s="435">
        <f>SUMIFS(Import!$H:$H,Import!$A:$A,O$1,Import!$B:$B,$A37,Import!$D:$D,"PC Lead")</f>
        <v>0</v>
      </c>
      <c r="P38" s="435">
        <f>SUMIFS(Import!$H:$H,Import!$A:$A,P$1,Import!$B:$B,$A37,Import!$D:$D,"PC Lead")</f>
        <v>0</v>
      </c>
      <c r="Q38" s="435">
        <f>SUMIFS(Import!$H:$H,Import!$A:$A,Q$1,Import!$B:$B,$A37,Import!$D:$D,"PC Lead")</f>
        <v>0</v>
      </c>
      <c r="R38" s="435">
        <f>SUMIFS(Import!$H:$H,Import!$A:$A,R$1,Import!$B:$B,$A37,Import!$D:$D,"PC Lead")</f>
        <v>0</v>
      </c>
      <c r="S38" s="435">
        <f>SUMIFS(Import!$H:$H,Import!$A:$A,S$1,Import!$B:$B,$A37,Import!$D:$D,"PC Lead")</f>
        <v>0</v>
      </c>
      <c r="T38" s="435">
        <f>SUMIFS(Import!$H:$H,Import!$A:$A,T$1,Import!$B:$B,$A37,Import!$D:$D,"PC Lead")</f>
        <v>0</v>
      </c>
      <c r="U38" s="435">
        <f>SUMIFS(Import!$H:$H,Import!$A:$A,U$1,Import!$B:$B,$A37,Import!$D:$D,"PC Lead")</f>
        <v>0</v>
      </c>
      <c r="V38" s="435">
        <f>SUMIFS(Import!$H:$H,Import!$A:$A,V$1,Import!$B:$B,$A37,Import!$D:$D,"PC Lead")</f>
        <v>0</v>
      </c>
      <c r="W38" s="435">
        <f>SUMIFS(Import!$H:$H,Import!$A:$A,W$1,Import!$B:$B,$A37,Import!$D:$D,"PC Lead")</f>
        <v>0</v>
      </c>
      <c r="X38" s="435">
        <f>SUMIFS(Import!$H:$H,Import!$A:$A,X$1,Import!$B:$B,$A37,Import!$D:$D,"PC Lead")</f>
        <v>0</v>
      </c>
      <c r="Y38" s="435">
        <f>SUMIFS(Import!$H:$H,Import!$A:$A,Y$1,Import!$B:$B,$A37,Import!$D:$D,"PC Lead")</f>
        <v>0</v>
      </c>
      <c r="Z38" s="435">
        <f>SUMIFS(Import!$H:$H,Import!$A:$A,Z$1,Import!$B:$B,$A37,Import!$D:$D,"PC Lead")</f>
        <v>0</v>
      </c>
      <c r="AA38" s="435">
        <f>SUMIFS(Import!$H:$H,Import!$A:$A,AA$1,Import!$B:$B,$A37,Import!$D:$D,"PC Lead")</f>
        <v>0</v>
      </c>
      <c r="AB38" s="435">
        <f>SUMIFS(Import!$H:$H,Import!$A:$A,AB$1,Import!$B:$B,$A37,Import!$D:$D,"PC Lead")</f>
        <v>0</v>
      </c>
      <c r="AC38" s="435">
        <f>SUMIFS(Import!$H:$H,Import!$A:$A,AC$1,Import!$B:$B,$A37,Import!$D:$D,"PC Lead")</f>
        <v>0</v>
      </c>
      <c r="AD38" s="435">
        <f>SUMIFS(Import!$H:$H,Import!$A:$A,AD$1,Import!$B:$B,$A37,Import!$D:$D,"PC Lead")</f>
        <v>0</v>
      </c>
      <c r="AE38" s="435">
        <f>SUMIFS(Import!$H:$H,Import!$A:$A,AE$1,Import!$B:$B,$A37,Import!$D:$D,"PC Lead")</f>
        <v>0</v>
      </c>
      <c r="AF38" s="435">
        <f>SUMIFS(Import!$H:$H,Import!$A:$A,AF$1,Import!$B:$B,$A37,Import!$D:$D,"PC Lead")</f>
        <v>0</v>
      </c>
      <c r="AG38" s="435">
        <f>SUMIFS(Import!$H:$H,Import!$A:$A,AG$1,Import!$B:$B,$A37,Import!$D:$D,"PC Lead")</f>
        <v>0</v>
      </c>
      <c r="AH38" s="435">
        <f>SUMIFS(Import!$H:$H,Import!$A:$A,AH$1,Import!$B:$B,$A37,Import!$D:$D,"PC Lead")</f>
        <v>0</v>
      </c>
      <c r="AI38" s="435">
        <f>SUMIFS(Import!$H:$H,Import!$A:$A,AI$1,Import!$B:$B,$A37,Import!$D:$D,"PC Lead")</f>
        <v>0</v>
      </c>
      <c r="AJ38" s="435">
        <f>SUMIFS(Import!$H:$H,Import!$A:$A,AJ$1,Import!$B:$B,$A37,Import!$D:$D,"PC Lead")</f>
        <v>0</v>
      </c>
      <c r="AK38" s="435">
        <f>SUMIFS(Import!$H:$H,Import!$A:$A,AK$1,Import!$B:$B,$A37,Import!$D:$D,"PC Lead")</f>
        <v>0</v>
      </c>
      <c r="AL38" s="435">
        <f>SUMIFS(Import!$H:$H,Import!$A:$A,AL$1,Import!$B:$B,$A37,Import!$D:$D,"PC Lead")</f>
        <v>0</v>
      </c>
      <c r="AM38" s="435">
        <f>SUMIFS(Import!$H:$H,Import!$A:$A,AM$1,Import!$B:$B,$A37,Import!$D:$D,"PC Lead")</f>
        <v>0</v>
      </c>
      <c r="AN38" s="435">
        <f>SUMIFS(Import!$H:$H,Import!$A:$A,AN$1,Import!$B:$B,$A37,Import!$D:$D,"PC Lead")</f>
        <v>0</v>
      </c>
      <c r="AO38" s="435">
        <f>SUMIFS(Import!$H:$H,Import!$A:$A,AO$1,Import!$B:$B,$A37,Import!$D:$D,"PC Lead")</f>
        <v>0</v>
      </c>
      <c r="AP38" s="435">
        <f>SUMIFS(Import!$H:$H,Import!$A:$A,AP$1,Import!$B:$B,$A37,Import!$D:$D,"PC Lead")</f>
        <v>0</v>
      </c>
      <c r="AQ38" s="435">
        <f>SUMIFS(Import!$H:$H,Import!$A:$A,AQ$1,Import!$B:$B,$A37,Import!$D:$D,"PC Lead")</f>
        <v>0</v>
      </c>
      <c r="AR38" s="435">
        <f>SUMIFS(Import!$H:$H,Import!$A:$A,AR$1,Import!$B:$B,$A37,Import!$D:$D,"PC Lead")</f>
        <v>0</v>
      </c>
      <c r="AS38" s="435">
        <f>SUMIFS(Import!$H:$H,Import!$A:$A,AS$1,Import!$B:$B,$A37,Import!$D:$D,"PC Lead")</f>
        <v>0</v>
      </c>
      <c r="AT38" s="435">
        <f>SUMIFS(Import!$H:$H,Import!$A:$A,AT$1,Import!$B:$B,$A37,Import!$D:$D,"PC Lead")</f>
        <v>0</v>
      </c>
      <c r="AU38" s="435">
        <f>SUMIFS(Import!$H:$H,Import!$A:$A,AU$1,Import!$B:$B,$A37,Import!$D:$D,"PC Lead")</f>
        <v>0</v>
      </c>
      <c r="AV38" s="435">
        <f>SUMIFS(Import!$H:$H,Import!$A:$A,AV$1,Import!$B:$B,$A37,Import!$D:$D,"PC Lead")</f>
        <v>0</v>
      </c>
      <c r="AW38" s="435">
        <f>SUMIFS(Import!$H:$H,Import!$A:$A,AW$1,Import!$B:$B,$A37,Import!$D:$D,"PC Lead")</f>
        <v>0</v>
      </c>
      <c r="AX38" s="435">
        <f>SUMIFS(Import!$H:$H,Import!$A:$A,AX$1,Import!$B:$B,$A37,Import!$D:$D,"PC Lead")</f>
        <v>0</v>
      </c>
      <c r="AY38" s="435">
        <f>SUMIFS(Import!$H:$H,Import!$A:$A,AY$1,Import!$B:$B,$A37,Import!$D:$D,"PC Lead")</f>
        <v>0</v>
      </c>
      <c r="AZ38" s="435">
        <f>SUMIFS(Import!$H:$H,Import!$A:$A,AZ$1,Import!$B:$B,$A37,Import!$D:$D,"PC Lead")</f>
        <v>0</v>
      </c>
      <c r="BA38" s="435">
        <f>SUMIFS(Import!$H:$H,Import!$A:$A,BA$1,Import!$B:$B,$A37,Import!$D:$D,"PC Lead")</f>
        <v>0</v>
      </c>
      <c r="BB38" s="435">
        <f>SUMIFS(Import!$H:$H,Import!$A:$A,BB$1,Import!$B:$B,$A37,Import!$D:$D,"PC Lead")</f>
        <v>0</v>
      </c>
      <c r="BC38" s="435">
        <f>SUMIFS(Import!$H:$H,Import!$A:$A,BC$1,Import!$B:$B,$A37,Import!$D:$D,"PC Lead")</f>
        <v>0</v>
      </c>
      <c r="BD38" s="436">
        <f>SUMIFS(Import!$H:$H,Import!$A:$A,BD$1,Import!$B:$B,$A37,Import!$D:$D,"PC Lead")</f>
        <v>0</v>
      </c>
    </row>
    <row r="39" spans="1:56" s="36" customFormat="1" x14ac:dyDescent="0.2">
      <c r="A39" s="550"/>
      <c r="B39" s="19" t="s">
        <v>91</v>
      </c>
      <c r="C39" s="19" t="s">
        <v>92</v>
      </c>
      <c r="D39" s="562"/>
      <c r="E39" s="563"/>
      <c r="F39" s="563"/>
      <c r="G39" s="563"/>
      <c r="H39" s="563"/>
      <c r="I39" s="563"/>
      <c r="J39" s="563"/>
      <c r="K39" s="563"/>
      <c r="L39" s="563"/>
      <c r="M39" s="563"/>
      <c r="N39" s="563"/>
      <c r="O39" s="563"/>
      <c r="P39" s="563"/>
      <c r="Q39" s="563"/>
      <c r="R39" s="563"/>
      <c r="S39" s="563"/>
      <c r="T39" s="563"/>
      <c r="U39" s="563"/>
      <c r="V39" s="563"/>
      <c r="W39" s="563"/>
      <c r="X39" s="563"/>
      <c r="Y39" s="563"/>
      <c r="Z39" s="563"/>
      <c r="AA39" s="563"/>
      <c r="AB39" s="563"/>
      <c r="AC39" s="563"/>
      <c r="AD39" s="563"/>
      <c r="AE39" s="563"/>
      <c r="AF39" s="563"/>
      <c r="AG39" s="563"/>
      <c r="AH39" s="563"/>
      <c r="AI39" s="563"/>
      <c r="AJ39" s="563"/>
      <c r="AK39" s="563"/>
      <c r="AL39" s="563"/>
      <c r="AM39" s="563"/>
      <c r="AN39" s="563"/>
      <c r="AO39" s="563"/>
      <c r="AP39" s="563"/>
      <c r="AQ39" s="563"/>
      <c r="AR39" s="563"/>
      <c r="AS39" s="563"/>
      <c r="AT39" s="563"/>
      <c r="AU39" s="563"/>
      <c r="AV39" s="563"/>
      <c r="AW39" s="563"/>
      <c r="AX39" s="563"/>
      <c r="AY39" s="563"/>
      <c r="AZ39" s="563"/>
      <c r="BA39" s="563"/>
      <c r="BB39" s="563"/>
      <c r="BC39" s="563"/>
      <c r="BD39" s="564"/>
    </row>
    <row r="40" spans="1:56" s="36" customFormat="1" x14ac:dyDescent="0.2">
      <c r="A40" s="551"/>
      <c r="B40" s="20" t="s">
        <v>90</v>
      </c>
      <c r="C40" s="21">
        <f>SUM(D40:BD40)</f>
        <v>0</v>
      </c>
      <c r="D40" s="565"/>
      <c r="E40" s="566"/>
      <c r="F40" s="566"/>
      <c r="G40" s="566"/>
      <c r="H40" s="566"/>
      <c r="I40" s="566"/>
      <c r="J40" s="566"/>
      <c r="K40" s="566"/>
      <c r="L40" s="566"/>
      <c r="M40" s="566"/>
      <c r="N40" s="566"/>
      <c r="O40" s="566"/>
      <c r="P40" s="566"/>
      <c r="Q40" s="566"/>
      <c r="R40" s="566"/>
      <c r="S40" s="566"/>
      <c r="T40" s="566"/>
      <c r="U40" s="566"/>
      <c r="V40" s="566"/>
      <c r="W40" s="566"/>
      <c r="X40" s="566"/>
      <c r="Y40" s="566"/>
      <c r="Z40" s="566"/>
      <c r="AA40" s="566"/>
      <c r="AB40" s="566"/>
      <c r="AC40" s="566"/>
      <c r="AD40" s="566"/>
      <c r="AE40" s="566"/>
      <c r="AF40" s="566"/>
      <c r="AG40" s="566"/>
      <c r="AH40" s="566"/>
      <c r="AI40" s="566"/>
      <c r="AJ40" s="566"/>
      <c r="AK40" s="566"/>
      <c r="AL40" s="566"/>
      <c r="AM40" s="566"/>
      <c r="AN40" s="566"/>
      <c r="AO40" s="566"/>
      <c r="AP40" s="566"/>
      <c r="AQ40" s="566"/>
      <c r="AR40" s="566"/>
      <c r="AS40" s="566"/>
      <c r="AT40" s="566"/>
      <c r="AU40" s="566"/>
      <c r="AV40" s="566"/>
      <c r="AW40" s="566"/>
      <c r="AX40" s="566"/>
      <c r="AY40" s="566"/>
      <c r="AZ40" s="566"/>
      <c r="BA40" s="566"/>
      <c r="BB40" s="566"/>
      <c r="BC40" s="566"/>
      <c r="BD40" s="567"/>
    </row>
    <row r="41" spans="1:56" s="37" customFormat="1" ht="12" thickBot="1" x14ac:dyDescent="0.25">
      <c r="A41" s="22">
        <f>IFERROR("Total Cost: $"&amp;ROUND((C41-0.46*C40)*1.26+(0.46*C40),2)&amp;" - "&amp;"Hourly: $"&amp;ROUND(((C41-0.46*C40)*1.26+(0.46*C40))/C37,2),0)</f>
        <v>0</v>
      </c>
      <c r="B41" s="23" t="s">
        <v>93</v>
      </c>
      <c r="C41" s="23">
        <f>SUM(D41:BD41)</f>
        <v>0</v>
      </c>
      <c r="D41" s="24">
        <f>((D37*D$82)+D38+(D39*D37)+ROUNDUP(D40*0.46,0))</f>
        <v>0</v>
      </c>
      <c r="E41" s="23">
        <f>((E37*E$82)+E38+(E39*E37)+ROUNDUP(E40*0.46,0))</f>
        <v>0</v>
      </c>
      <c r="F41" s="23">
        <f>((F37*F$82)+F38+(F39*F37)+ROUNDUP(F40*0.46,0))</f>
        <v>0</v>
      </c>
      <c r="G41" s="23">
        <f>((G37*G$82)+G38+(G39*G37)+ROUNDUP(G40*0.46,0))</f>
        <v>0</v>
      </c>
      <c r="H41" s="23">
        <f>((H37*H$82)+H38+(H39*H37)+ROUNDUP(H40*0.46,0))</f>
        <v>0</v>
      </c>
      <c r="I41" s="23">
        <f>((I37*I$82)+I38+(I39*I37)+ROUNDUP(I40*0.46,0))</f>
        <v>0</v>
      </c>
      <c r="J41" s="23">
        <f>((J37*J$82)+J38+(J39*J37)+ROUNDUP(J40*0.46,0))</f>
        <v>0</v>
      </c>
      <c r="K41" s="23">
        <f>((K37*K$82)+K38+(K39*K37)+ROUNDUP(K40*0.46,0))</f>
        <v>0</v>
      </c>
      <c r="L41" s="23">
        <f>((L37*L$82)+L38+(L39*L37)+ROUNDUP(L40*0.46,0))</f>
        <v>0</v>
      </c>
      <c r="M41" s="23">
        <f>((M37*M$82)+M38+(M39*M37)+ROUNDUP(M40*0.46,0))</f>
        <v>0</v>
      </c>
      <c r="N41" s="23">
        <f>((N37*N$82)+N38+(N39*N37)+ROUNDUP(N40*0.46,0))</f>
        <v>0</v>
      </c>
      <c r="O41" s="23">
        <f>((O37*O$82)+O38+(O39*O37)+ROUNDUP(O40*0.46,0))</f>
        <v>0</v>
      </c>
      <c r="P41" s="23">
        <f>((P37*P$82)+P38+(P39*P37)+ROUNDUP(P40*0.46,0))</f>
        <v>0</v>
      </c>
      <c r="Q41" s="23">
        <f>((Q37*Q$82)+Q38+(Q39*Q37)+ROUNDUP(Q40*0.46,0))</f>
        <v>0</v>
      </c>
      <c r="R41" s="23">
        <f>((R37*R$82)+R38+(R39*R37)+ROUNDUP(R40*0.46,0))</f>
        <v>0</v>
      </c>
      <c r="S41" s="23">
        <f>((S37*S$82)+S38+(S39*S37)+ROUNDUP(S40*0.46,0))</f>
        <v>0</v>
      </c>
      <c r="T41" s="23">
        <f>((T37*T$82)+T38+(T39*T37)+ROUNDUP(T40*0.46,0))</f>
        <v>0</v>
      </c>
      <c r="U41" s="23">
        <f>((U37*U$82)+U38+(U39*U37)+ROUNDUP(U40*0.46,0))</f>
        <v>0</v>
      </c>
      <c r="V41" s="23">
        <f>((V37*V$82)+V38+(V39*V37)+ROUNDUP(V40*0.46,0))</f>
        <v>0</v>
      </c>
      <c r="W41" s="23">
        <f>((W37*W$82)+W38+(W39*W37)+ROUNDUP(W40*0.46,0))</f>
        <v>0</v>
      </c>
      <c r="X41" s="23">
        <f>((X37*X$82)+X38+(X39*X37)+ROUNDUP(X40*0.46,0))</f>
        <v>0</v>
      </c>
      <c r="Y41" s="23">
        <f>((Y37*Y$82)+Y38+(Y39*Y37)+ROUNDUP(Y40*0.46,0))</f>
        <v>0</v>
      </c>
      <c r="Z41" s="23">
        <f>((Z37*Z$82)+Z38+(Z39*Z37)+ROUNDUP(Z40*0.46,0))</f>
        <v>0</v>
      </c>
      <c r="AA41" s="23">
        <f>((AA37*AA$82)+AA38+(AA39*AA37)+ROUNDUP(AA40*0.46,0))</f>
        <v>0</v>
      </c>
      <c r="AB41" s="23">
        <f>((AB37*AB$82)+AB38+(AB39*AB37)+ROUNDUP(AB40*0.46,0))</f>
        <v>0</v>
      </c>
      <c r="AC41" s="23">
        <f>((AC37*AC$82)+AC38+(AC39*AC37)+ROUNDUP(AC40*0.46,0))</f>
        <v>0</v>
      </c>
      <c r="AD41" s="23">
        <f>((AD37*AD$82)+AD38+(AD39*AD37)+ROUNDUP(AD40*0.46,0))</f>
        <v>0</v>
      </c>
      <c r="AE41" s="23">
        <f>((AE37*AE$82)+AE38+(AE39*AE37)+ROUNDUP(AE40*0.46,0))</f>
        <v>0</v>
      </c>
      <c r="AF41" s="23">
        <f>((AF37*AF$82)+AF38+(AF39*AF37)+ROUNDUP(AF40*0.46,0))</f>
        <v>0</v>
      </c>
      <c r="AG41" s="23">
        <f>((AG37*AG$82)+AG38+(AG39*AG37)+ROUNDUP(AG40*0.46,0))</f>
        <v>0</v>
      </c>
      <c r="AH41" s="23">
        <f>((AH37*AH$82)+AH38+(AH39*AH37)+ROUNDUP(AH40*0.46,0))</f>
        <v>0</v>
      </c>
      <c r="AI41" s="23">
        <f>((AI37*AI$82)+AI38+(AI39*AI37)+ROUNDUP(AI40*0.46,0))</f>
        <v>0</v>
      </c>
      <c r="AJ41" s="23">
        <f>((AJ37*AJ$82)+AJ38+(AJ39*AJ37)+ROUNDUP(AJ40*0.46,0))</f>
        <v>0</v>
      </c>
      <c r="AK41" s="23">
        <f>((AK37*AK$82)+AK38+(AK39*AK37)+ROUNDUP(AK40*0.46,0))</f>
        <v>0</v>
      </c>
      <c r="AL41" s="23">
        <f>((AL37*AL$82)+AL38+(AL39*AL37)+ROUNDUP(AL40*0.46,0))</f>
        <v>0</v>
      </c>
      <c r="AM41" s="23">
        <f>((AM37*AM$82)+AM38+(AM39*AM37)+ROUNDUP(AM40*0.46,0))</f>
        <v>0</v>
      </c>
      <c r="AN41" s="23">
        <f>((AN37*AN$82)+AN38+(AN39*AN37)+ROUNDUP(AN40*0.46,0))</f>
        <v>0</v>
      </c>
      <c r="AO41" s="23">
        <f>((AO37*AO$82)+AO38+(AO39*AO37)+ROUNDUP(AO40*0.46,0))</f>
        <v>0</v>
      </c>
      <c r="AP41" s="23">
        <f>((AP37*AP$82)+AP38+(AP39*AP37)+ROUNDUP(AP40*0.46,0))</f>
        <v>0</v>
      </c>
      <c r="AQ41" s="23">
        <f>((AQ37*AQ$82)+AQ38+(AQ39*AQ37)+ROUNDUP(AQ40*0.46,0))</f>
        <v>0</v>
      </c>
      <c r="AR41" s="23">
        <f>((AR37*AR$82)+AR38+(AR39*AR37)+ROUNDUP(AR40*0.46,0))</f>
        <v>0</v>
      </c>
      <c r="AS41" s="23">
        <f>((AS37*AS$82)+AS38+(AS39*AS37)+ROUNDUP(AS40*0.46,0))</f>
        <v>0</v>
      </c>
      <c r="AT41" s="23">
        <f>((AT37*AT$82)+AT38+(AT39*AT37)+ROUNDUP(AT40*0.46,0))</f>
        <v>0</v>
      </c>
      <c r="AU41" s="23">
        <f>((AU37*AU$82)+AU38+(AU39*AU37)+ROUNDUP(AU40*0.46,0))</f>
        <v>0</v>
      </c>
      <c r="AV41" s="23">
        <f>((AV37*AV$82)+AV38+(AV39*AV37)+ROUNDUP(AV40*0.46,0))</f>
        <v>0</v>
      </c>
      <c r="AW41" s="23">
        <f>((AW37*AW$82)+AW38+(AW39*AW37)+ROUNDUP(AW40*0.46,0))</f>
        <v>0</v>
      </c>
      <c r="AX41" s="23">
        <f>((AX37*AX$82)+AX38+(AX39*AX37)+ROUNDUP(AX40*0.46,0))</f>
        <v>0</v>
      </c>
      <c r="AY41" s="23">
        <f>((AY37*AY$82)+AY38+(AY39*AY37)+ROUNDUP(AY40*0.46,0))</f>
        <v>0</v>
      </c>
      <c r="AZ41" s="23">
        <f>((AZ37*AZ$82)+AZ38+(AZ39*AZ37)+ROUNDUP(AZ40*0.46,0))</f>
        <v>0</v>
      </c>
      <c r="BA41" s="23">
        <f>((BA37*BA$82)+BA38+(BA39*BA37)+ROUNDUP(BA40*0.46,0))</f>
        <v>0</v>
      </c>
      <c r="BB41" s="23">
        <f>((BB37*BB$82)+BB38+(BB39*BB37)+ROUNDUP(BB40*0.46,0))</f>
        <v>0</v>
      </c>
      <c r="BC41" s="23">
        <f>((BC37*BC$82)+BC38+(BC39*BC37)+ROUNDUP(BC40*0.46,0))</f>
        <v>0</v>
      </c>
      <c r="BD41" s="25">
        <f>((BD37*BD$82)+BD38+(BD39*BD37)+ROUNDUP(BD40*0.46,0))</f>
        <v>0</v>
      </c>
    </row>
    <row r="42" spans="1:56" s="35" customFormat="1" x14ac:dyDescent="0.2">
      <c r="A42" s="34">
        <f>IF(Import!V15&lt;&gt;"",Import!V15,"")</f>
        <v>42545</v>
      </c>
      <c r="B42" s="18" t="s">
        <v>19</v>
      </c>
      <c r="C42" s="18">
        <f>SUM(D42:BD42)</f>
        <v>0</v>
      </c>
      <c r="D42" s="432">
        <f>SUMIFS(Import!$G:$G,Import!$A:$A,D$1,Import!$B:$B,$A42,Import!$C:$C,$A$1)</f>
        <v>0</v>
      </c>
      <c r="E42" s="18">
        <f>SUMIFS(Import!$G:$G,Import!$A:$A,E$1,Import!$B:$B,$A42,Import!$C:$C,$A$1)</f>
        <v>0</v>
      </c>
      <c r="F42" s="18">
        <f>SUMIFS(Import!$G:$G,Import!$A:$A,F$1,Import!$B:$B,$A42,Import!$C:$C,$A$1)</f>
        <v>0</v>
      </c>
      <c r="G42" s="18">
        <f>SUMIFS(Import!$G:$G,Import!$A:$A,G$1,Import!$B:$B,$A42,Import!$C:$C,$A$1)</f>
        <v>0</v>
      </c>
      <c r="H42" s="18">
        <f>SUMIFS(Import!$G:$G,Import!$A:$A,H$1,Import!$B:$B,$A42,Import!$C:$C,$A$1)</f>
        <v>0</v>
      </c>
      <c r="I42" s="18">
        <f>SUMIFS(Import!$G:$G,Import!$A:$A,I$1,Import!$B:$B,$A42,Import!$C:$C,$A$1)</f>
        <v>0</v>
      </c>
      <c r="J42" s="18">
        <f>SUMIFS(Import!$G:$G,Import!$A:$A,J$1,Import!$B:$B,$A42,Import!$C:$C,$A$1)</f>
        <v>0</v>
      </c>
      <c r="K42" s="18">
        <f>SUMIFS(Import!$G:$G,Import!$A:$A,K$1,Import!$B:$B,$A42,Import!$C:$C,$A$1)</f>
        <v>0</v>
      </c>
      <c r="L42" s="18">
        <f>SUMIFS(Import!$G:$G,Import!$A:$A,L$1,Import!$B:$B,$A42,Import!$C:$C,$A$1)</f>
        <v>0</v>
      </c>
      <c r="M42" s="18">
        <f>SUMIFS(Import!$G:$G,Import!$A:$A,M$1,Import!$B:$B,$A42,Import!$C:$C,$A$1)</f>
        <v>0</v>
      </c>
      <c r="N42" s="18">
        <f>SUMIFS(Import!$G:$G,Import!$A:$A,N$1,Import!$B:$B,$A42,Import!$C:$C,$A$1)</f>
        <v>0</v>
      </c>
      <c r="O42" s="18">
        <f>SUMIFS(Import!$G:$G,Import!$A:$A,O$1,Import!$B:$B,$A42,Import!$C:$C,$A$1)</f>
        <v>0</v>
      </c>
      <c r="P42" s="18">
        <f>SUMIFS(Import!$G:$G,Import!$A:$A,P$1,Import!$B:$B,$A42,Import!$C:$C,$A$1)</f>
        <v>0</v>
      </c>
      <c r="Q42" s="18">
        <f>SUMIFS(Import!$G:$G,Import!$A:$A,Q$1,Import!$B:$B,$A42,Import!$C:$C,$A$1)</f>
        <v>0</v>
      </c>
      <c r="R42" s="18">
        <f>SUMIFS(Import!$G:$G,Import!$A:$A,R$1,Import!$B:$B,$A42,Import!$C:$C,$A$1)</f>
        <v>0</v>
      </c>
      <c r="S42" s="18">
        <f>SUMIFS(Import!$G:$G,Import!$A:$A,S$1,Import!$B:$B,$A42,Import!$C:$C,$A$1)</f>
        <v>0</v>
      </c>
      <c r="T42" s="18">
        <f>SUMIFS(Import!$G:$G,Import!$A:$A,T$1,Import!$B:$B,$A42,Import!$C:$C,$A$1)</f>
        <v>0</v>
      </c>
      <c r="U42" s="18">
        <f>SUMIFS(Import!$G:$G,Import!$A:$A,U$1,Import!$B:$B,$A42,Import!$C:$C,$A$1)</f>
        <v>0</v>
      </c>
      <c r="V42" s="18">
        <f>SUMIFS(Import!$G:$G,Import!$A:$A,V$1,Import!$B:$B,$A42,Import!$C:$C,$A$1)</f>
        <v>0</v>
      </c>
      <c r="W42" s="18">
        <f>SUMIFS(Import!$G:$G,Import!$A:$A,W$1,Import!$B:$B,$A42,Import!$C:$C,$A$1)</f>
        <v>0</v>
      </c>
      <c r="X42" s="18">
        <f>SUMIFS(Import!$G:$G,Import!$A:$A,X$1,Import!$B:$B,$A42,Import!$C:$C,$A$1)</f>
        <v>0</v>
      </c>
      <c r="Y42" s="18">
        <f>SUMIFS(Import!$G:$G,Import!$A:$A,Y$1,Import!$B:$B,$A42,Import!$C:$C,$A$1)</f>
        <v>0</v>
      </c>
      <c r="Z42" s="18">
        <f>SUMIFS(Import!$G:$G,Import!$A:$A,Z$1,Import!$B:$B,$A42,Import!$C:$C,$A$1)</f>
        <v>0</v>
      </c>
      <c r="AA42" s="18">
        <f>SUMIFS(Import!$G:$G,Import!$A:$A,AA$1,Import!$B:$B,$A42,Import!$C:$C,$A$1)</f>
        <v>0</v>
      </c>
      <c r="AB42" s="18">
        <f>SUMIFS(Import!$G:$G,Import!$A:$A,AB$1,Import!$B:$B,$A42,Import!$C:$C,$A$1)</f>
        <v>0</v>
      </c>
      <c r="AC42" s="18">
        <f>SUMIFS(Import!$G:$G,Import!$A:$A,AC$1,Import!$B:$B,$A42,Import!$C:$C,$A$1)</f>
        <v>0</v>
      </c>
      <c r="AD42" s="18">
        <f>SUMIFS(Import!$G:$G,Import!$A:$A,AD$1,Import!$B:$B,$A42,Import!$C:$C,$A$1)</f>
        <v>0</v>
      </c>
      <c r="AE42" s="18">
        <f>SUMIFS(Import!$G:$G,Import!$A:$A,AE$1,Import!$B:$B,$A42,Import!$C:$C,$A$1)</f>
        <v>0</v>
      </c>
      <c r="AF42" s="18">
        <f>SUMIFS(Import!$G:$G,Import!$A:$A,AF$1,Import!$B:$B,$A42,Import!$C:$C,$A$1)</f>
        <v>0</v>
      </c>
      <c r="AG42" s="18">
        <f>SUMIFS(Import!$G:$G,Import!$A:$A,AG$1,Import!$B:$B,$A42,Import!$C:$C,$A$1)</f>
        <v>0</v>
      </c>
      <c r="AH42" s="18">
        <f>SUMIFS(Import!$G:$G,Import!$A:$A,AH$1,Import!$B:$B,$A42,Import!$C:$C,$A$1)</f>
        <v>0</v>
      </c>
      <c r="AI42" s="18">
        <f>SUMIFS(Import!$G:$G,Import!$A:$A,AI$1,Import!$B:$B,$A42,Import!$C:$C,$A$1)</f>
        <v>0</v>
      </c>
      <c r="AJ42" s="18">
        <f>SUMIFS(Import!$G:$G,Import!$A:$A,AJ$1,Import!$B:$B,$A42,Import!$C:$C,$A$1)</f>
        <v>0</v>
      </c>
      <c r="AK42" s="18">
        <f>SUMIFS(Import!$G:$G,Import!$A:$A,AK$1,Import!$B:$B,$A42,Import!$C:$C,$A$1)</f>
        <v>0</v>
      </c>
      <c r="AL42" s="18">
        <f>SUMIFS(Import!$G:$G,Import!$A:$A,AL$1,Import!$B:$B,$A42,Import!$C:$C,$A$1)</f>
        <v>0</v>
      </c>
      <c r="AM42" s="18">
        <f>SUMIFS(Import!$G:$G,Import!$A:$A,AM$1,Import!$B:$B,$A42,Import!$C:$C,$A$1)</f>
        <v>0</v>
      </c>
      <c r="AN42" s="18">
        <f>SUMIFS(Import!$G:$G,Import!$A:$A,AN$1,Import!$B:$B,$A42,Import!$C:$C,$A$1)</f>
        <v>0</v>
      </c>
      <c r="AO42" s="18">
        <f>SUMIFS(Import!$G:$G,Import!$A:$A,AO$1,Import!$B:$B,$A42,Import!$C:$C,$A$1)</f>
        <v>0</v>
      </c>
      <c r="AP42" s="18">
        <f>SUMIFS(Import!$G:$G,Import!$A:$A,AP$1,Import!$B:$B,$A42,Import!$C:$C,$A$1)</f>
        <v>0</v>
      </c>
      <c r="AQ42" s="18">
        <f>SUMIFS(Import!$G:$G,Import!$A:$A,AQ$1,Import!$B:$B,$A42,Import!$C:$C,$A$1)</f>
        <v>0</v>
      </c>
      <c r="AR42" s="18">
        <f>SUMIFS(Import!$G:$G,Import!$A:$A,AR$1,Import!$B:$B,$A42,Import!$C:$C,$A$1)</f>
        <v>0</v>
      </c>
      <c r="AS42" s="18">
        <f>SUMIFS(Import!$G:$G,Import!$A:$A,AS$1,Import!$B:$B,$A42,Import!$C:$C,$A$1)</f>
        <v>0</v>
      </c>
      <c r="AT42" s="18">
        <f>SUMIFS(Import!$G:$G,Import!$A:$A,AT$1,Import!$B:$B,$A42,Import!$C:$C,$A$1)</f>
        <v>0</v>
      </c>
      <c r="AU42" s="18">
        <f>SUMIFS(Import!$G:$G,Import!$A:$A,AU$1,Import!$B:$B,$A42,Import!$C:$C,$A$1)</f>
        <v>0</v>
      </c>
      <c r="AV42" s="18">
        <f>SUMIFS(Import!$G:$G,Import!$A:$A,AV$1,Import!$B:$B,$A42,Import!$C:$C,$A$1)</f>
        <v>0</v>
      </c>
      <c r="AW42" s="18">
        <f>SUMIFS(Import!$G:$G,Import!$A:$A,AW$1,Import!$B:$B,$A42,Import!$C:$C,$A$1)</f>
        <v>0</v>
      </c>
      <c r="AX42" s="18">
        <f>SUMIFS(Import!$G:$G,Import!$A:$A,AX$1,Import!$B:$B,$A42,Import!$C:$C,$A$1)</f>
        <v>0</v>
      </c>
      <c r="AY42" s="18">
        <f>SUMIFS(Import!$G:$G,Import!$A:$A,AY$1,Import!$B:$B,$A42,Import!$C:$C,$A$1)</f>
        <v>0</v>
      </c>
      <c r="AZ42" s="18">
        <f>SUMIFS(Import!$G:$G,Import!$A:$A,AZ$1,Import!$B:$B,$A42,Import!$C:$C,$A$1)</f>
        <v>0</v>
      </c>
      <c r="BA42" s="18">
        <f>SUMIFS(Import!$G:$G,Import!$A:$A,BA$1,Import!$B:$B,$A42,Import!$C:$C,$A$1)</f>
        <v>0</v>
      </c>
      <c r="BB42" s="18">
        <f>SUMIFS(Import!$G:$G,Import!$A:$A,BB$1,Import!$B:$B,$A42,Import!$C:$C,$A$1)</f>
        <v>0</v>
      </c>
      <c r="BC42" s="18">
        <f>SUMIFS(Import!$G:$G,Import!$A:$A,BC$1,Import!$B:$B,$A42,Import!$C:$C,$A$1)</f>
        <v>0</v>
      </c>
      <c r="BD42" s="433">
        <f>SUMIFS(Import!$G:$G,Import!$A:$A,BD$1,Import!$B:$B,$A42,Import!$C:$C,$A$1)</f>
        <v>0</v>
      </c>
    </row>
    <row r="43" spans="1:56" s="36" customFormat="1" x14ac:dyDescent="0.2">
      <c r="A43" s="549"/>
      <c r="B43" s="19" t="s">
        <v>117</v>
      </c>
      <c r="C43" s="437">
        <f>SUM(D43:BD43)</f>
        <v>0</v>
      </c>
      <c r="D43" s="434">
        <f>SUMIFS(Import!$H:$H,Import!$A:$A,D$1,Import!$B:$B,$A42,Import!$D:$D,"PC Lead")</f>
        <v>0</v>
      </c>
      <c r="E43" s="435">
        <f>SUMIFS(Import!$H:$H,Import!$A:$A,E$1,Import!$B:$B,$A42,Import!$D:$D,"PC Lead")</f>
        <v>0</v>
      </c>
      <c r="F43" s="435">
        <f>SUMIFS(Import!$H:$H,Import!$A:$A,F$1,Import!$B:$B,$A42,Import!$D:$D,"PC Lead")</f>
        <v>0</v>
      </c>
      <c r="G43" s="435">
        <f>SUMIFS(Import!$H:$H,Import!$A:$A,G$1,Import!$B:$B,$A42,Import!$D:$D,"PC Lead")</f>
        <v>0</v>
      </c>
      <c r="H43" s="435">
        <f>SUMIFS(Import!$H:$H,Import!$A:$A,H$1,Import!$B:$B,$A42,Import!$D:$D,"PC Lead")</f>
        <v>0</v>
      </c>
      <c r="I43" s="435">
        <f>SUMIFS(Import!$H:$H,Import!$A:$A,I$1,Import!$B:$B,$A42,Import!$D:$D,"PC Lead")</f>
        <v>0</v>
      </c>
      <c r="J43" s="435">
        <f>SUMIFS(Import!$H:$H,Import!$A:$A,J$1,Import!$B:$B,$A42,Import!$D:$D,"PC Lead")</f>
        <v>0</v>
      </c>
      <c r="K43" s="435">
        <f>SUMIFS(Import!$H:$H,Import!$A:$A,K$1,Import!$B:$B,$A42,Import!$D:$D,"PC Lead")</f>
        <v>0</v>
      </c>
      <c r="L43" s="435">
        <f>SUMIFS(Import!$H:$H,Import!$A:$A,L$1,Import!$B:$B,$A42,Import!$D:$D,"PC Lead")</f>
        <v>0</v>
      </c>
      <c r="M43" s="435">
        <f>SUMIFS(Import!$H:$H,Import!$A:$A,M$1,Import!$B:$B,$A42,Import!$D:$D,"PC Lead")</f>
        <v>0</v>
      </c>
      <c r="N43" s="435">
        <f>SUMIFS(Import!$H:$H,Import!$A:$A,N$1,Import!$B:$B,$A42,Import!$D:$D,"PC Lead")</f>
        <v>0</v>
      </c>
      <c r="O43" s="435">
        <f>SUMIFS(Import!$H:$H,Import!$A:$A,O$1,Import!$B:$B,$A42,Import!$D:$D,"PC Lead")</f>
        <v>0</v>
      </c>
      <c r="P43" s="435">
        <f>SUMIFS(Import!$H:$H,Import!$A:$A,P$1,Import!$B:$B,$A42,Import!$D:$D,"PC Lead")</f>
        <v>0</v>
      </c>
      <c r="Q43" s="435">
        <f>SUMIFS(Import!$H:$H,Import!$A:$A,Q$1,Import!$B:$B,$A42,Import!$D:$D,"PC Lead")</f>
        <v>0</v>
      </c>
      <c r="R43" s="435">
        <f>SUMIFS(Import!$H:$H,Import!$A:$A,R$1,Import!$B:$B,$A42,Import!$D:$D,"PC Lead")</f>
        <v>0</v>
      </c>
      <c r="S43" s="435">
        <f>SUMIFS(Import!$H:$H,Import!$A:$A,S$1,Import!$B:$B,$A42,Import!$D:$D,"PC Lead")</f>
        <v>0</v>
      </c>
      <c r="T43" s="435">
        <f>SUMIFS(Import!$H:$H,Import!$A:$A,T$1,Import!$B:$B,$A42,Import!$D:$D,"PC Lead")</f>
        <v>0</v>
      </c>
      <c r="U43" s="435">
        <f>SUMIFS(Import!$H:$H,Import!$A:$A,U$1,Import!$B:$B,$A42,Import!$D:$D,"PC Lead")</f>
        <v>0</v>
      </c>
      <c r="V43" s="435">
        <f>SUMIFS(Import!$H:$H,Import!$A:$A,V$1,Import!$B:$B,$A42,Import!$D:$D,"PC Lead")</f>
        <v>0</v>
      </c>
      <c r="W43" s="435">
        <f>SUMIFS(Import!$H:$H,Import!$A:$A,W$1,Import!$B:$B,$A42,Import!$D:$D,"PC Lead")</f>
        <v>0</v>
      </c>
      <c r="X43" s="435">
        <f>SUMIFS(Import!$H:$H,Import!$A:$A,X$1,Import!$B:$B,$A42,Import!$D:$D,"PC Lead")</f>
        <v>0</v>
      </c>
      <c r="Y43" s="435">
        <f>SUMIFS(Import!$H:$H,Import!$A:$A,Y$1,Import!$B:$B,$A42,Import!$D:$D,"PC Lead")</f>
        <v>0</v>
      </c>
      <c r="Z43" s="435">
        <f>SUMIFS(Import!$H:$H,Import!$A:$A,Z$1,Import!$B:$B,$A42,Import!$D:$D,"PC Lead")</f>
        <v>0</v>
      </c>
      <c r="AA43" s="435">
        <f>SUMIFS(Import!$H:$H,Import!$A:$A,AA$1,Import!$B:$B,$A42,Import!$D:$D,"PC Lead")</f>
        <v>0</v>
      </c>
      <c r="AB43" s="435">
        <f>SUMIFS(Import!$H:$H,Import!$A:$A,AB$1,Import!$B:$B,$A42,Import!$D:$D,"PC Lead")</f>
        <v>0</v>
      </c>
      <c r="AC43" s="435">
        <f>SUMIFS(Import!$H:$H,Import!$A:$A,AC$1,Import!$B:$B,$A42,Import!$D:$D,"PC Lead")</f>
        <v>0</v>
      </c>
      <c r="AD43" s="435">
        <f>SUMIFS(Import!$H:$H,Import!$A:$A,AD$1,Import!$B:$B,$A42,Import!$D:$D,"PC Lead")</f>
        <v>0</v>
      </c>
      <c r="AE43" s="435">
        <f>SUMIFS(Import!$H:$H,Import!$A:$A,AE$1,Import!$B:$B,$A42,Import!$D:$D,"PC Lead")</f>
        <v>0</v>
      </c>
      <c r="AF43" s="435">
        <f>SUMIFS(Import!$H:$H,Import!$A:$A,AF$1,Import!$B:$B,$A42,Import!$D:$D,"PC Lead")</f>
        <v>0</v>
      </c>
      <c r="AG43" s="435">
        <f>SUMIFS(Import!$H:$H,Import!$A:$A,AG$1,Import!$B:$B,$A42,Import!$D:$D,"PC Lead")</f>
        <v>0</v>
      </c>
      <c r="AH43" s="435">
        <f>SUMIFS(Import!$H:$H,Import!$A:$A,AH$1,Import!$B:$B,$A42,Import!$D:$D,"PC Lead")</f>
        <v>0</v>
      </c>
      <c r="AI43" s="435">
        <f>SUMIFS(Import!$H:$H,Import!$A:$A,AI$1,Import!$B:$B,$A42,Import!$D:$D,"PC Lead")</f>
        <v>0</v>
      </c>
      <c r="AJ43" s="435">
        <f>SUMIFS(Import!$H:$H,Import!$A:$A,AJ$1,Import!$B:$B,$A42,Import!$D:$D,"PC Lead")</f>
        <v>0</v>
      </c>
      <c r="AK43" s="435">
        <f>SUMIFS(Import!$H:$H,Import!$A:$A,AK$1,Import!$B:$B,$A42,Import!$D:$D,"PC Lead")</f>
        <v>0</v>
      </c>
      <c r="AL43" s="435">
        <f>SUMIFS(Import!$H:$H,Import!$A:$A,AL$1,Import!$B:$B,$A42,Import!$D:$D,"PC Lead")</f>
        <v>0</v>
      </c>
      <c r="AM43" s="435">
        <f>SUMIFS(Import!$H:$H,Import!$A:$A,AM$1,Import!$B:$B,$A42,Import!$D:$D,"PC Lead")</f>
        <v>0</v>
      </c>
      <c r="AN43" s="435">
        <f>SUMIFS(Import!$H:$H,Import!$A:$A,AN$1,Import!$B:$B,$A42,Import!$D:$D,"PC Lead")</f>
        <v>0</v>
      </c>
      <c r="AO43" s="435">
        <f>SUMIFS(Import!$H:$H,Import!$A:$A,AO$1,Import!$B:$B,$A42,Import!$D:$D,"PC Lead")</f>
        <v>0</v>
      </c>
      <c r="AP43" s="435">
        <f>SUMIFS(Import!$H:$H,Import!$A:$A,AP$1,Import!$B:$B,$A42,Import!$D:$D,"PC Lead")</f>
        <v>0</v>
      </c>
      <c r="AQ43" s="435">
        <f>SUMIFS(Import!$H:$H,Import!$A:$A,AQ$1,Import!$B:$B,$A42,Import!$D:$D,"PC Lead")</f>
        <v>0</v>
      </c>
      <c r="AR43" s="435">
        <f>SUMIFS(Import!$H:$H,Import!$A:$A,AR$1,Import!$B:$B,$A42,Import!$D:$D,"PC Lead")</f>
        <v>0</v>
      </c>
      <c r="AS43" s="435">
        <f>SUMIFS(Import!$H:$H,Import!$A:$A,AS$1,Import!$B:$B,$A42,Import!$D:$D,"PC Lead")</f>
        <v>0</v>
      </c>
      <c r="AT43" s="435">
        <f>SUMIFS(Import!$H:$H,Import!$A:$A,AT$1,Import!$B:$B,$A42,Import!$D:$D,"PC Lead")</f>
        <v>0</v>
      </c>
      <c r="AU43" s="435">
        <f>SUMIFS(Import!$H:$H,Import!$A:$A,AU$1,Import!$B:$B,$A42,Import!$D:$D,"PC Lead")</f>
        <v>0</v>
      </c>
      <c r="AV43" s="435">
        <f>SUMIFS(Import!$H:$H,Import!$A:$A,AV$1,Import!$B:$B,$A42,Import!$D:$D,"PC Lead")</f>
        <v>0</v>
      </c>
      <c r="AW43" s="435">
        <f>SUMIFS(Import!$H:$H,Import!$A:$A,AW$1,Import!$B:$B,$A42,Import!$D:$D,"PC Lead")</f>
        <v>0</v>
      </c>
      <c r="AX43" s="435">
        <f>SUMIFS(Import!$H:$H,Import!$A:$A,AX$1,Import!$B:$B,$A42,Import!$D:$D,"PC Lead")</f>
        <v>0</v>
      </c>
      <c r="AY43" s="435">
        <f>SUMIFS(Import!$H:$H,Import!$A:$A,AY$1,Import!$B:$B,$A42,Import!$D:$D,"PC Lead")</f>
        <v>0</v>
      </c>
      <c r="AZ43" s="435">
        <f>SUMIFS(Import!$H:$H,Import!$A:$A,AZ$1,Import!$B:$B,$A42,Import!$D:$D,"PC Lead")</f>
        <v>0</v>
      </c>
      <c r="BA43" s="435">
        <f>SUMIFS(Import!$H:$H,Import!$A:$A,BA$1,Import!$B:$B,$A42,Import!$D:$D,"PC Lead")</f>
        <v>0</v>
      </c>
      <c r="BB43" s="435">
        <f>SUMIFS(Import!$H:$H,Import!$A:$A,BB$1,Import!$B:$B,$A42,Import!$D:$D,"PC Lead")</f>
        <v>0</v>
      </c>
      <c r="BC43" s="435">
        <f>SUMIFS(Import!$H:$H,Import!$A:$A,BC$1,Import!$B:$B,$A42,Import!$D:$D,"PC Lead")</f>
        <v>0</v>
      </c>
      <c r="BD43" s="436">
        <f>SUMIFS(Import!$H:$H,Import!$A:$A,BD$1,Import!$B:$B,$A42,Import!$D:$D,"PC Lead")</f>
        <v>0</v>
      </c>
    </row>
    <row r="44" spans="1:56" s="36" customFormat="1" x14ac:dyDescent="0.2">
      <c r="A44" s="550"/>
      <c r="B44" s="19" t="s">
        <v>91</v>
      </c>
      <c r="C44" s="19" t="s">
        <v>92</v>
      </c>
      <c r="D44" s="562"/>
      <c r="E44" s="563"/>
      <c r="F44" s="563"/>
      <c r="G44" s="563"/>
      <c r="H44" s="563"/>
      <c r="I44" s="563"/>
      <c r="J44" s="563"/>
      <c r="K44" s="563"/>
      <c r="L44" s="563"/>
      <c r="M44" s="563"/>
      <c r="N44" s="563"/>
      <c r="O44" s="563"/>
      <c r="P44" s="563"/>
      <c r="Q44" s="563"/>
      <c r="R44" s="563"/>
      <c r="S44" s="563"/>
      <c r="T44" s="563"/>
      <c r="U44" s="563"/>
      <c r="V44" s="563"/>
      <c r="W44" s="563"/>
      <c r="X44" s="563"/>
      <c r="Y44" s="563"/>
      <c r="Z44" s="563"/>
      <c r="AA44" s="563"/>
      <c r="AB44" s="563"/>
      <c r="AC44" s="563"/>
      <c r="AD44" s="563"/>
      <c r="AE44" s="563"/>
      <c r="AF44" s="563"/>
      <c r="AG44" s="563"/>
      <c r="AH44" s="563"/>
      <c r="AI44" s="563"/>
      <c r="AJ44" s="563"/>
      <c r="AK44" s="563"/>
      <c r="AL44" s="563"/>
      <c r="AM44" s="563"/>
      <c r="AN44" s="563"/>
      <c r="AO44" s="563"/>
      <c r="AP44" s="563"/>
      <c r="AQ44" s="563"/>
      <c r="AR44" s="563"/>
      <c r="AS44" s="563"/>
      <c r="AT44" s="563"/>
      <c r="AU44" s="563"/>
      <c r="AV44" s="563"/>
      <c r="AW44" s="563"/>
      <c r="AX44" s="563"/>
      <c r="AY44" s="563"/>
      <c r="AZ44" s="563"/>
      <c r="BA44" s="563"/>
      <c r="BB44" s="563"/>
      <c r="BC44" s="563"/>
      <c r="BD44" s="564"/>
    </row>
    <row r="45" spans="1:56" s="36" customFormat="1" x14ac:dyDescent="0.2">
      <c r="A45" s="551"/>
      <c r="B45" s="20" t="s">
        <v>90</v>
      </c>
      <c r="C45" s="21">
        <f>SUM(D45:BD45)</f>
        <v>0</v>
      </c>
      <c r="D45" s="565"/>
      <c r="E45" s="566"/>
      <c r="F45" s="566"/>
      <c r="G45" s="566"/>
      <c r="H45" s="566"/>
      <c r="I45" s="566"/>
      <c r="J45" s="566"/>
      <c r="K45" s="566"/>
      <c r="L45" s="566"/>
      <c r="M45" s="566"/>
      <c r="N45" s="566"/>
      <c r="O45" s="566"/>
      <c r="P45" s="566"/>
      <c r="Q45" s="566"/>
      <c r="R45" s="566"/>
      <c r="S45" s="566"/>
      <c r="T45" s="566"/>
      <c r="U45" s="566"/>
      <c r="V45" s="566"/>
      <c r="W45" s="566"/>
      <c r="X45" s="566"/>
      <c r="Y45" s="566"/>
      <c r="Z45" s="566"/>
      <c r="AA45" s="566"/>
      <c r="AB45" s="566"/>
      <c r="AC45" s="566"/>
      <c r="AD45" s="566"/>
      <c r="AE45" s="566"/>
      <c r="AF45" s="566"/>
      <c r="AG45" s="566"/>
      <c r="AH45" s="566"/>
      <c r="AI45" s="566"/>
      <c r="AJ45" s="566"/>
      <c r="AK45" s="566"/>
      <c r="AL45" s="566"/>
      <c r="AM45" s="566"/>
      <c r="AN45" s="566"/>
      <c r="AO45" s="566"/>
      <c r="AP45" s="566"/>
      <c r="AQ45" s="566"/>
      <c r="AR45" s="566"/>
      <c r="AS45" s="566"/>
      <c r="AT45" s="566"/>
      <c r="AU45" s="566"/>
      <c r="AV45" s="566"/>
      <c r="AW45" s="566"/>
      <c r="AX45" s="566"/>
      <c r="AY45" s="566"/>
      <c r="AZ45" s="566"/>
      <c r="BA45" s="566"/>
      <c r="BB45" s="566"/>
      <c r="BC45" s="566"/>
      <c r="BD45" s="567"/>
    </row>
    <row r="46" spans="1:56" s="37" customFormat="1" ht="12" thickBot="1" x14ac:dyDescent="0.25">
      <c r="A46" s="22">
        <f>IFERROR("Total Cost: $"&amp;ROUND((C46-0.46*C45)*1.26+(0.46*C45),2)&amp;" - "&amp;"Hourly: $"&amp;ROUND(((C46-0.46*C45)*1.26+(0.46*C45))/C42,2),0)</f>
        <v>0</v>
      </c>
      <c r="B46" s="23" t="s">
        <v>93</v>
      </c>
      <c r="C46" s="23">
        <f>SUM(D46:BD46)</f>
        <v>0</v>
      </c>
      <c r="D46" s="24">
        <f>((D42*D$82)+D43+(D44*D42)+ROUNDUP(D45*0.46,0))</f>
        <v>0</v>
      </c>
      <c r="E46" s="23">
        <f>((E42*E$82)+E43+(E44*E42)+ROUNDUP(E45*0.46,0))</f>
        <v>0</v>
      </c>
      <c r="F46" s="23">
        <f>((F42*F$82)+F43+(F44*F42)+ROUNDUP(F45*0.46,0))</f>
        <v>0</v>
      </c>
      <c r="G46" s="23">
        <f>((G42*G$82)+G43+(G44*G42)+ROUNDUP(G45*0.46,0))</f>
        <v>0</v>
      </c>
      <c r="H46" s="23">
        <f>((H42*H$82)+H43+(H44*H42)+ROUNDUP(H45*0.46,0))</f>
        <v>0</v>
      </c>
      <c r="I46" s="23">
        <f>((I42*I$82)+I43+(I44*I42)+ROUNDUP(I45*0.46,0))</f>
        <v>0</v>
      </c>
      <c r="J46" s="23">
        <f>((J42*J$82)+J43+(J44*J42)+ROUNDUP(J45*0.46,0))</f>
        <v>0</v>
      </c>
      <c r="K46" s="23">
        <f>((K42*K$82)+K43+(K44*K42)+ROUNDUP(K45*0.46,0))</f>
        <v>0</v>
      </c>
      <c r="L46" s="23">
        <f>((L42*L$82)+L43+(L44*L42)+ROUNDUP(L45*0.46,0))</f>
        <v>0</v>
      </c>
      <c r="M46" s="23">
        <f>((M42*M$82)+M43+(M44*M42)+ROUNDUP(M45*0.46,0))</f>
        <v>0</v>
      </c>
      <c r="N46" s="23">
        <f>((N42*N$82)+N43+(N44*N42)+ROUNDUP(N45*0.46,0))</f>
        <v>0</v>
      </c>
      <c r="O46" s="23">
        <f>((O42*O$82)+O43+(O44*O42)+ROUNDUP(O45*0.46,0))</f>
        <v>0</v>
      </c>
      <c r="P46" s="23">
        <f>((P42*P$82)+P43+(P44*P42)+ROUNDUP(P45*0.46,0))</f>
        <v>0</v>
      </c>
      <c r="Q46" s="23">
        <f>((Q42*Q$82)+Q43+(Q44*Q42)+ROUNDUP(Q45*0.46,0))</f>
        <v>0</v>
      </c>
      <c r="R46" s="23">
        <f>((R42*R$82)+R43+(R44*R42)+ROUNDUP(R45*0.46,0))</f>
        <v>0</v>
      </c>
      <c r="S46" s="23">
        <f>((S42*S$82)+S43+(S44*S42)+ROUNDUP(S45*0.46,0))</f>
        <v>0</v>
      </c>
      <c r="T46" s="23">
        <f>((T42*T$82)+T43+(T44*T42)+ROUNDUP(T45*0.46,0))</f>
        <v>0</v>
      </c>
      <c r="U46" s="23">
        <f>((U42*U$82)+U43+(U44*U42)+ROUNDUP(U45*0.46,0))</f>
        <v>0</v>
      </c>
      <c r="V46" s="23">
        <f>((V42*V$82)+V43+(V44*V42)+ROUNDUP(V45*0.46,0))</f>
        <v>0</v>
      </c>
      <c r="W46" s="23">
        <f>((W42*W$82)+W43+(W44*W42)+ROUNDUP(W45*0.46,0))</f>
        <v>0</v>
      </c>
      <c r="X46" s="23">
        <f>((X42*X$82)+X43+(X44*X42)+ROUNDUP(X45*0.46,0))</f>
        <v>0</v>
      </c>
      <c r="Y46" s="23">
        <f>((Y42*Y$82)+Y43+(Y44*Y42)+ROUNDUP(Y45*0.46,0))</f>
        <v>0</v>
      </c>
      <c r="Z46" s="23">
        <f>((Z42*Z$82)+Z43+(Z44*Z42)+ROUNDUP(Z45*0.46,0))</f>
        <v>0</v>
      </c>
      <c r="AA46" s="23">
        <f>((AA42*AA$82)+AA43+(AA44*AA42)+ROUNDUP(AA45*0.46,0))</f>
        <v>0</v>
      </c>
      <c r="AB46" s="23">
        <f>((AB42*AB$82)+AB43+(AB44*AB42)+ROUNDUP(AB45*0.46,0))</f>
        <v>0</v>
      </c>
      <c r="AC46" s="23">
        <f>((AC42*AC$82)+AC43+(AC44*AC42)+ROUNDUP(AC45*0.46,0))</f>
        <v>0</v>
      </c>
      <c r="AD46" s="23">
        <f>((AD42*AD$82)+AD43+(AD44*AD42)+ROUNDUP(AD45*0.46,0))</f>
        <v>0</v>
      </c>
      <c r="AE46" s="23">
        <f>((AE42*AE$82)+AE43+(AE44*AE42)+ROUNDUP(AE45*0.46,0))</f>
        <v>0</v>
      </c>
      <c r="AF46" s="23">
        <f>((AF42*AF$82)+AF43+(AF44*AF42)+ROUNDUP(AF45*0.46,0))</f>
        <v>0</v>
      </c>
      <c r="AG46" s="23">
        <f>((AG42*AG$82)+AG43+(AG44*AG42)+ROUNDUP(AG45*0.46,0))</f>
        <v>0</v>
      </c>
      <c r="AH46" s="23">
        <f>((AH42*AH$82)+AH43+(AH44*AH42)+ROUNDUP(AH45*0.46,0))</f>
        <v>0</v>
      </c>
      <c r="AI46" s="23">
        <f>((AI42*AI$82)+AI43+(AI44*AI42)+ROUNDUP(AI45*0.46,0))</f>
        <v>0</v>
      </c>
      <c r="AJ46" s="23">
        <f>((AJ42*AJ$82)+AJ43+(AJ44*AJ42)+ROUNDUP(AJ45*0.46,0))</f>
        <v>0</v>
      </c>
      <c r="AK46" s="23">
        <f>((AK42*AK$82)+AK43+(AK44*AK42)+ROUNDUP(AK45*0.46,0))</f>
        <v>0</v>
      </c>
      <c r="AL46" s="23">
        <f>((AL42*AL$82)+AL43+(AL44*AL42)+ROUNDUP(AL45*0.46,0))</f>
        <v>0</v>
      </c>
      <c r="AM46" s="23">
        <f>((AM42*AM$82)+AM43+(AM44*AM42)+ROUNDUP(AM45*0.46,0))</f>
        <v>0</v>
      </c>
      <c r="AN46" s="23">
        <f>((AN42*AN$82)+AN43+(AN44*AN42)+ROUNDUP(AN45*0.46,0))</f>
        <v>0</v>
      </c>
      <c r="AO46" s="23">
        <f>((AO42*AO$82)+AO43+(AO44*AO42)+ROUNDUP(AO45*0.46,0))</f>
        <v>0</v>
      </c>
      <c r="AP46" s="23">
        <f>((AP42*AP$82)+AP43+(AP44*AP42)+ROUNDUP(AP45*0.46,0))</f>
        <v>0</v>
      </c>
      <c r="AQ46" s="23">
        <f>((AQ42*AQ$82)+AQ43+(AQ44*AQ42)+ROUNDUP(AQ45*0.46,0))</f>
        <v>0</v>
      </c>
      <c r="AR46" s="23">
        <f>((AR42*AR$82)+AR43+(AR44*AR42)+ROUNDUP(AR45*0.46,0))</f>
        <v>0</v>
      </c>
      <c r="AS46" s="23">
        <f>((AS42*AS$82)+AS43+(AS44*AS42)+ROUNDUP(AS45*0.46,0))</f>
        <v>0</v>
      </c>
      <c r="AT46" s="23">
        <f>((AT42*AT$82)+AT43+(AT44*AT42)+ROUNDUP(AT45*0.46,0))</f>
        <v>0</v>
      </c>
      <c r="AU46" s="23">
        <f>((AU42*AU$82)+AU43+(AU44*AU42)+ROUNDUP(AU45*0.46,0))</f>
        <v>0</v>
      </c>
      <c r="AV46" s="23">
        <f>((AV42*AV$82)+AV43+(AV44*AV42)+ROUNDUP(AV45*0.46,0))</f>
        <v>0</v>
      </c>
      <c r="AW46" s="23">
        <f>((AW42*AW$82)+AW43+(AW44*AW42)+ROUNDUP(AW45*0.46,0))</f>
        <v>0</v>
      </c>
      <c r="AX46" s="23">
        <f>((AX42*AX$82)+AX43+(AX44*AX42)+ROUNDUP(AX45*0.46,0))</f>
        <v>0</v>
      </c>
      <c r="AY46" s="23">
        <f>((AY42*AY$82)+AY43+(AY44*AY42)+ROUNDUP(AY45*0.46,0))</f>
        <v>0</v>
      </c>
      <c r="AZ46" s="23">
        <f>((AZ42*AZ$82)+AZ43+(AZ44*AZ42)+ROUNDUP(AZ45*0.46,0))</f>
        <v>0</v>
      </c>
      <c r="BA46" s="23">
        <f>((BA42*BA$82)+BA43+(BA44*BA42)+ROUNDUP(BA45*0.46,0))</f>
        <v>0</v>
      </c>
      <c r="BB46" s="23">
        <f>((BB42*BB$82)+BB43+(BB44*BB42)+ROUNDUP(BB45*0.46,0))</f>
        <v>0</v>
      </c>
      <c r="BC46" s="23">
        <f>((BC42*BC$82)+BC43+(BC44*BC42)+ROUNDUP(BC45*0.46,0))</f>
        <v>0</v>
      </c>
      <c r="BD46" s="25">
        <f>((BD42*BD$82)+BD43+(BD44*BD42)+ROUNDUP(BD45*0.46,0))</f>
        <v>0</v>
      </c>
    </row>
    <row r="47" spans="1:56" s="35" customFormat="1" x14ac:dyDescent="0.2">
      <c r="A47" s="34">
        <f>IF(Import!V16&lt;&gt;"",Import!V16,"")</f>
        <v>42546</v>
      </c>
      <c r="B47" s="18" t="s">
        <v>19</v>
      </c>
      <c r="C47" s="18">
        <f>SUM(D47:BD47)</f>
        <v>0</v>
      </c>
      <c r="D47" s="432">
        <f>SUMIFS(Import!$G:$G,Import!$A:$A,D$1,Import!$B:$B,$A47,Import!$C:$C,$A$1)</f>
        <v>0</v>
      </c>
      <c r="E47" s="18">
        <f>SUMIFS(Import!$G:$G,Import!$A:$A,E$1,Import!$B:$B,$A47,Import!$C:$C,$A$1)</f>
        <v>0</v>
      </c>
      <c r="F47" s="18">
        <f>SUMIFS(Import!$G:$G,Import!$A:$A,F$1,Import!$B:$B,$A47,Import!$C:$C,$A$1)</f>
        <v>0</v>
      </c>
      <c r="G47" s="18">
        <f>SUMIFS(Import!$G:$G,Import!$A:$A,G$1,Import!$B:$B,$A47,Import!$C:$C,$A$1)</f>
        <v>0</v>
      </c>
      <c r="H47" s="18">
        <f>SUMIFS(Import!$G:$G,Import!$A:$A,H$1,Import!$B:$B,$A47,Import!$C:$C,$A$1)</f>
        <v>0</v>
      </c>
      <c r="I47" s="18">
        <f>SUMIFS(Import!$G:$G,Import!$A:$A,I$1,Import!$B:$B,$A47,Import!$C:$C,$A$1)</f>
        <v>0</v>
      </c>
      <c r="J47" s="18">
        <f>SUMIFS(Import!$G:$G,Import!$A:$A,J$1,Import!$B:$B,$A47,Import!$C:$C,$A$1)</f>
        <v>0</v>
      </c>
      <c r="K47" s="18">
        <f>SUMIFS(Import!$G:$G,Import!$A:$A,K$1,Import!$B:$B,$A47,Import!$C:$C,$A$1)</f>
        <v>0</v>
      </c>
      <c r="L47" s="18">
        <f>SUMIFS(Import!$G:$G,Import!$A:$A,L$1,Import!$B:$B,$A47,Import!$C:$C,$A$1)</f>
        <v>0</v>
      </c>
      <c r="M47" s="18">
        <f>SUMIFS(Import!$G:$G,Import!$A:$A,M$1,Import!$B:$B,$A47,Import!$C:$C,$A$1)</f>
        <v>0</v>
      </c>
      <c r="N47" s="18">
        <f>SUMIFS(Import!$G:$G,Import!$A:$A,N$1,Import!$B:$B,$A47,Import!$C:$C,$A$1)</f>
        <v>0</v>
      </c>
      <c r="O47" s="18">
        <f>SUMIFS(Import!$G:$G,Import!$A:$A,O$1,Import!$B:$B,$A47,Import!$C:$C,$A$1)</f>
        <v>0</v>
      </c>
      <c r="P47" s="18">
        <f>SUMIFS(Import!$G:$G,Import!$A:$A,P$1,Import!$B:$B,$A47,Import!$C:$C,$A$1)</f>
        <v>0</v>
      </c>
      <c r="Q47" s="18">
        <f>SUMIFS(Import!$G:$G,Import!$A:$A,Q$1,Import!$B:$B,$A47,Import!$C:$C,$A$1)</f>
        <v>0</v>
      </c>
      <c r="R47" s="18">
        <f>SUMIFS(Import!$G:$G,Import!$A:$A,R$1,Import!$B:$B,$A47,Import!$C:$C,$A$1)</f>
        <v>0</v>
      </c>
      <c r="S47" s="18">
        <f>SUMIFS(Import!$G:$G,Import!$A:$A,S$1,Import!$B:$B,$A47,Import!$C:$C,$A$1)</f>
        <v>0</v>
      </c>
      <c r="T47" s="18">
        <f>SUMIFS(Import!$G:$G,Import!$A:$A,T$1,Import!$B:$B,$A47,Import!$C:$C,$A$1)</f>
        <v>0</v>
      </c>
      <c r="U47" s="18">
        <f>SUMIFS(Import!$G:$G,Import!$A:$A,U$1,Import!$B:$B,$A47,Import!$C:$C,$A$1)</f>
        <v>0</v>
      </c>
      <c r="V47" s="18">
        <f>SUMIFS(Import!$G:$G,Import!$A:$A,V$1,Import!$B:$B,$A47,Import!$C:$C,$A$1)</f>
        <v>0</v>
      </c>
      <c r="W47" s="18">
        <f>SUMIFS(Import!$G:$G,Import!$A:$A,W$1,Import!$B:$B,$A47,Import!$C:$C,$A$1)</f>
        <v>0</v>
      </c>
      <c r="X47" s="18">
        <f>SUMIFS(Import!$G:$G,Import!$A:$A,X$1,Import!$B:$B,$A47,Import!$C:$C,$A$1)</f>
        <v>0</v>
      </c>
      <c r="Y47" s="18">
        <f>SUMIFS(Import!$G:$G,Import!$A:$A,Y$1,Import!$B:$B,$A47,Import!$C:$C,$A$1)</f>
        <v>0</v>
      </c>
      <c r="Z47" s="18">
        <f>SUMIFS(Import!$G:$G,Import!$A:$A,Z$1,Import!$B:$B,$A47,Import!$C:$C,$A$1)</f>
        <v>0</v>
      </c>
      <c r="AA47" s="18">
        <f>SUMIFS(Import!$G:$G,Import!$A:$A,AA$1,Import!$B:$B,$A47,Import!$C:$C,$A$1)</f>
        <v>0</v>
      </c>
      <c r="AB47" s="18">
        <f>SUMIFS(Import!$G:$G,Import!$A:$A,AB$1,Import!$B:$B,$A47,Import!$C:$C,$A$1)</f>
        <v>0</v>
      </c>
      <c r="AC47" s="18">
        <f>SUMIFS(Import!$G:$G,Import!$A:$A,AC$1,Import!$B:$B,$A47,Import!$C:$C,$A$1)</f>
        <v>0</v>
      </c>
      <c r="AD47" s="18">
        <f>SUMIFS(Import!$G:$G,Import!$A:$A,AD$1,Import!$B:$B,$A47,Import!$C:$C,$A$1)</f>
        <v>0</v>
      </c>
      <c r="AE47" s="18">
        <f>SUMIFS(Import!$G:$G,Import!$A:$A,AE$1,Import!$B:$B,$A47,Import!$C:$C,$A$1)</f>
        <v>0</v>
      </c>
      <c r="AF47" s="18">
        <f>SUMIFS(Import!$G:$G,Import!$A:$A,AF$1,Import!$B:$B,$A47,Import!$C:$C,$A$1)</f>
        <v>0</v>
      </c>
      <c r="AG47" s="18">
        <f>SUMIFS(Import!$G:$G,Import!$A:$A,AG$1,Import!$B:$B,$A47,Import!$C:$C,$A$1)</f>
        <v>0</v>
      </c>
      <c r="AH47" s="18">
        <f>SUMIFS(Import!$G:$G,Import!$A:$A,AH$1,Import!$B:$B,$A47,Import!$C:$C,$A$1)</f>
        <v>0</v>
      </c>
      <c r="AI47" s="18">
        <f>SUMIFS(Import!$G:$G,Import!$A:$A,AI$1,Import!$B:$B,$A47,Import!$C:$C,$A$1)</f>
        <v>0</v>
      </c>
      <c r="AJ47" s="18">
        <f>SUMIFS(Import!$G:$G,Import!$A:$A,AJ$1,Import!$B:$B,$A47,Import!$C:$C,$A$1)</f>
        <v>0</v>
      </c>
      <c r="AK47" s="18">
        <f>SUMIFS(Import!$G:$G,Import!$A:$A,AK$1,Import!$B:$B,$A47,Import!$C:$C,$A$1)</f>
        <v>0</v>
      </c>
      <c r="AL47" s="18">
        <f>SUMIFS(Import!$G:$G,Import!$A:$A,AL$1,Import!$B:$B,$A47,Import!$C:$C,$A$1)</f>
        <v>0</v>
      </c>
      <c r="AM47" s="18">
        <f>SUMIFS(Import!$G:$G,Import!$A:$A,AM$1,Import!$B:$B,$A47,Import!$C:$C,$A$1)</f>
        <v>0</v>
      </c>
      <c r="AN47" s="18">
        <f>SUMIFS(Import!$G:$G,Import!$A:$A,AN$1,Import!$B:$B,$A47,Import!$C:$C,$A$1)</f>
        <v>0</v>
      </c>
      <c r="AO47" s="18">
        <f>SUMIFS(Import!$G:$G,Import!$A:$A,AO$1,Import!$B:$B,$A47,Import!$C:$C,$A$1)</f>
        <v>0</v>
      </c>
      <c r="AP47" s="18">
        <f>SUMIFS(Import!$G:$G,Import!$A:$A,AP$1,Import!$B:$B,$A47,Import!$C:$C,$A$1)</f>
        <v>0</v>
      </c>
      <c r="AQ47" s="18">
        <f>SUMIFS(Import!$G:$G,Import!$A:$A,AQ$1,Import!$B:$B,$A47,Import!$C:$C,$A$1)</f>
        <v>0</v>
      </c>
      <c r="AR47" s="18">
        <f>SUMIFS(Import!$G:$G,Import!$A:$A,AR$1,Import!$B:$B,$A47,Import!$C:$C,$A$1)</f>
        <v>0</v>
      </c>
      <c r="AS47" s="18">
        <f>SUMIFS(Import!$G:$G,Import!$A:$A,AS$1,Import!$B:$B,$A47,Import!$C:$C,$A$1)</f>
        <v>0</v>
      </c>
      <c r="AT47" s="18">
        <f>SUMIFS(Import!$G:$G,Import!$A:$A,AT$1,Import!$B:$B,$A47,Import!$C:$C,$A$1)</f>
        <v>0</v>
      </c>
      <c r="AU47" s="18">
        <f>SUMIFS(Import!$G:$G,Import!$A:$A,AU$1,Import!$B:$B,$A47,Import!$C:$C,$A$1)</f>
        <v>0</v>
      </c>
      <c r="AV47" s="18">
        <f>SUMIFS(Import!$G:$G,Import!$A:$A,AV$1,Import!$B:$B,$A47,Import!$C:$C,$A$1)</f>
        <v>0</v>
      </c>
      <c r="AW47" s="18">
        <f>SUMIFS(Import!$G:$G,Import!$A:$A,AW$1,Import!$B:$B,$A47,Import!$C:$C,$A$1)</f>
        <v>0</v>
      </c>
      <c r="AX47" s="18">
        <f>SUMIFS(Import!$G:$G,Import!$A:$A,AX$1,Import!$B:$B,$A47,Import!$C:$C,$A$1)</f>
        <v>0</v>
      </c>
      <c r="AY47" s="18">
        <f>SUMIFS(Import!$G:$G,Import!$A:$A,AY$1,Import!$B:$B,$A47,Import!$C:$C,$A$1)</f>
        <v>0</v>
      </c>
      <c r="AZ47" s="18">
        <f>SUMIFS(Import!$G:$G,Import!$A:$A,AZ$1,Import!$B:$B,$A47,Import!$C:$C,$A$1)</f>
        <v>0</v>
      </c>
      <c r="BA47" s="18">
        <f>SUMIFS(Import!$G:$G,Import!$A:$A,BA$1,Import!$B:$B,$A47,Import!$C:$C,$A$1)</f>
        <v>0</v>
      </c>
      <c r="BB47" s="18">
        <f>SUMIFS(Import!$G:$G,Import!$A:$A,BB$1,Import!$B:$B,$A47,Import!$C:$C,$A$1)</f>
        <v>0</v>
      </c>
      <c r="BC47" s="18">
        <f>SUMIFS(Import!$G:$G,Import!$A:$A,BC$1,Import!$B:$B,$A47,Import!$C:$C,$A$1)</f>
        <v>0</v>
      </c>
      <c r="BD47" s="433">
        <f>SUMIFS(Import!$G:$G,Import!$A:$A,BD$1,Import!$B:$B,$A47,Import!$C:$C,$A$1)</f>
        <v>0</v>
      </c>
    </row>
    <row r="48" spans="1:56" s="36" customFormat="1" x14ac:dyDescent="0.2">
      <c r="A48" s="549"/>
      <c r="B48" s="19" t="s">
        <v>117</v>
      </c>
      <c r="C48" s="437">
        <f>SUM(D48:BD48)</f>
        <v>0</v>
      </c>
      <c r="D48" s="434">
        <f>SUMIFS(Import!$H:$H,Import!$A:$A,D$1,Import!$B:$B,$A47,Import!$D:$D,"PC Lead")</f>
        <v>0</v>
      </c>
      <c r="E48" s="435">
        <f>SUMIFS(Import!$H:$H,Import!$A:$A,E$1,Import!$B:$B,$A47,Import!$D:$D,"PC Lead")</f>
        <v>0</v>
      </c>
      <c r="F48" s="435">
        <f>SUMIFS(Import!$H:$H,Import!$A:$A,F$1,Import!$B:$B,$A47,Import!$D:$D,"PC Lead")</f>
        <v>0</v>
      </c>
      <c r="G48" s="435">
        <f>SUMIFS(Import!$H:$H,Import!$A:$A,G$1,Import!$B:$B,$A47,Import!$D:$D,"PC Lead")</f>
        <v>0</v>
      </c>
      <c r="H48" s="435">
        <f>SUMIFS(Import!$H:$H,Import!$A:$A,H$1,Import!$B:$B,$A47,Import!$D:$D,"PC Lead")</f>
        <v>0</v>
      </c>
      <c r="I48" s="435">
        <f>SUMIFS(Import!$H:$H,Import!$A:$A,I$1,Import!$B:$B,$A47,Import!$D:$D,"PC Lead")</f>
        <v>0</v>
      </c>
      <c r="J48" s="435">
        <f>SUMIFS(Import!$H:$H,Import!$A:$A,J$1,Import!$B:$B,$A47,Import!$D:$D,"PC Lead")</f>
        <v>0</v>
      </c>
      <c r="K48" s="435">
        <f>SUMIFS(Import!$H:$H,Import!$A:$A,K$1,Import!$B:$B,$A47,Import!$D:$D,"PC Lead")</f>
        <v>0</v>
      </c>
      <c r="L48" s="435">
        <f>SUMIFS(Import!$H:$H,Import!$A:$A,L$1,Import!$B:$B,$A47,Import!$D:$D,"PC Lead")</f>
        <v>0</v>
      </c>
      <c r="M48" s="435">
        <f>SUMIFS(Import!$H:$H,Import!$A:$A,M$1,Import!$B:$B,$A47,Import!$D:$D,"PC Lead")</f>
        <v>0</v>
      </c>
      <c r="N48" s="435">
        <f>SUMIFS(Import!$H:$H,Import!$A:$A,N$1,Import!$B:$B,$A47,Import!$D:$D,"PC Lead")</f>
        <v>0</v>
      </c>
      <c r="O48" s="435">
        <f>SUMIFS(Import!$H:$H,Import!$A:$A,O$1,Import!$B:$B,$A47,Import!$D:$D,"PC Lead")</f>
        <v>0</v>
      </c>
      <c r="P48" s="435">
        <f>SUMIFS(Import!$H:$H,Import!$A:$A,P$1,Import!$B:$B,$A47,Import!$D:$D,"PC Lead")</f>
        <v>0</v>
      </c>
      <c r="Q48" s="435">
        <f>SUMIFS(Import!$H:$H,Import!$A:$A,Q$1,Import!$B:$B,$A47,Import!$D:$D,"PC Lead")</f>
        <v>0</v>
      </c>
      <c r="R48" s="435">
        <f>SUMIFS(Import!$H:$H,Import!$A:$A,R$1,Import!$B:$B,$A47,Import!$D:$D,"PC Lead")</f>
        <v>0</v>
      </c>
      <c r="S48" s="435">
        <f>SUMIFS(Import!$H:$H,Import!$A:$A,S$1,Import!$B:$B,$A47,Import!$D:$D,"PC Lead")</f>
        <v>0</v>
      </c>
      <c r="T48" s="435">
        <f>SUMIFS(Import!$H:$H,Import!$A:$A,T$1,Import!$B:$B,$A47,Import!$D:$D,"PC Lead")</f>
        <v>0</v>
      </c>
      <c r="U48" s="435">
        <f>SUMIFS(Import!$H:$H,Import!$A:$A,U$1,Import!$B:$B,$A47,Import!$D:$D,"PC Lead")</f>
        <v>0</v>
      </c>
      <c r="V48" s="435">
        <f>SUMIFS(Import!$H:$H,Import!$A:$A,V$1,Import!$B:$B,$A47,Import!$D:$D,"PC Lead")</f>
        <v>0</v>
      </c>
      <c r="W48" s="435">
        <f>SUMIFS(Import!$H:$H,Import!$A:$A,W$1,Import!$B:$B,$A47,Import!$D:$D,"PC Lead")</f>
        <v>0</v>
      </c>
      <c r="X48" s="435">
        <f>SUMIFS(Import!$H:$H,Import!$A:$A,X$1,Import!$B:$B,$A47,Import!$D:$D,"PC Lead")</f>
        <v>0</v>
      </c>
      <c r="Y48" s="435">
        <f>SUMIFS(Import!$H:$H,Import!$A:$A,Y$1,Import!$B:$B,$A47,Import!$D:$D,"PC Lead")</f>
        <v>0</v>
      </c>
      <c r="Z48" s="435">
        <f>SUMIFS(Import!$H:$H,Import!$A:$A,Z$1,Import!$B:$B,$A47,Import!$D:$D,"PC Lead")</f>
        <v>0</v>
      </c>
      <c r="AA48" s="435">
        <f>SUMIFS(Import!$H:$H,Import!$A:$A,AA$1,Import!$B:$B,$A47,Import!$D:$D,"PC Lead")</f>
        <v>0</v>
      </c>
      <c r="AB48" s="435">
        <f>SUMIFS(Import!$H:$H,Import!$A:$A,AB$1,Import!$B:$B,$A47,Import!$D:$D,"PC Lead")</f>
        <v>0</v>
      </c>
      <c r="AC48" s="435">
        <f>SUMIFS(Import!$H:$H,Import!$A:$A,AC$1,Import!$B:$B,$A47,Import!$D:$D,"PC Lead")</f>
        <v>0</v>
      </c>
      <c r="AD48" s="435">
        <f>SUMIFS(Import!$H:$H,Import!$A:$A,AD$1,Import!$B:$B,$A47,Import!$D:$D,"PC Lead")</f>
        <v>0</v>
      </c>
      <c r="AE48" s="435">
        <f>SUMIFS(Import!$H:$H,Import!$A:$A,AE$1,Import!$B:$B,$A47,Import!$D:$D,"PC Lead")</f>
        <v>0</v>
      </c>
      <c r="AF48" s="435">
        <f>SUMIFS(Import!$H:$H,Import!$A:$A,AF$1,Import!$B:$B,$A47,Import!$D:$D,"PC Lead")</f>
        <v>0</v>
      </c>
      <c r="AG48" s="435">
        <f>SUMIFS(Import!$H:$H,Import!$A:$A,AG$1,Import!$B:$B,$A47,Import!$D:$D,"PC Lead")</f>
        <v>0</v>
      </c>
      <c r="AH48" s="435">
        <f>SUMIFS(Import!$H:$H,Import!$A:$A,AH$1,Import!$B:$B,$A47,Import!$D:$D,"PC Lead")</f>
        <v>0</v>
      </c>
      <c r="AI48" s="435">
        <f>SUMIFS(Import!$H:$H,Import!$A:$A,AI$1,Import!$B:$B,$A47,Import!$D:$D,"PC Lead")</f>
        <v>0</v>
      </c>
      <c r="AJ48" s="435">
        <f>SUMIFS(Import!$H:$H,Import!$A:$A,AJ$1,Import!$B:$B,$A47,Import!$D:$D,"PC Lead")</f>
        <v>0</v>
      </c>
      <c r="AK48" s="435">
        <f>SUMIFS(Import!$H:$H,Import!$A:$A,AK$1,Import!$B:$B,$A47,Import!$D:$D,"PC Lead")</f>
        <v>0</v>
      </c>
      <c r="AL48" s="435">
        <f>SUMIFS(Import!$H:$H,Import!$A:$A,AL$1,Import!$B:$B,$A47,Import!$D:$D,"PC Lead")</f>
        <v>0</v>
      </c>
      <c r="AM48" s="435">
        <f>SUMIFS(Import!$H:$H,Import!$A:$A,AM$1,Import!$B:$B,$A47,Import!$D:$D,"PC Lead")</f>
        <v>0</v>
      </c>
      <c r="AN48" s="435">
        <f>SUMIFS(Import!$H:$H,Import!$A:$A,AN$1,Import!$B:$B,$A47,Import!$D:$D,"PC Lead")</f>
        <v>0</v>
      </c>
      <c r="AO48" s="435">
        <f>SUMIFS(Import!$H:$H,Import!$A:$A,AO$1,Import!$B:$B,$A47,Import!$D:$D,"PC Lead")</f>
        <v>0</v>
      </c>
      <c r="AP48" s="435">
        <f>SUMIFS(Import!$H:$H,Import!$A:$A,AP$1,Import!$B:$B,$A47,Import!$D:$D,"PC Lead")</f>
        <v>0</v>
      </c>
      <c r="AQ48" s="435">
        <f>SUMIFS(Import!$H:$H,Import!$A:$A,AQ$1,Import!$B:$B,$A47,Import!$D:$D,"PC Lead")</f>
        <v>0</v>
      </c>
      <c r="AR48" s="435">
        <f>SUMIFS(Import!$H:$H,Import!$A:$A,AR$1,Import!$B:$B,$A47,Import!$D:$D,"PC Lead")</f>
        <v>0</v>
      </c>
      <c r="AS48" s="435">
        <f>SUMIFS(Import!$H:$H,Import!$A:$A,AS$1,Import!$B:$B,$A47,Import!$D:$D,"PC Lead")</f>
        <v>0</v>
      </c>
      <c r="AT48" s="435">
        <f>SUMIFS(Import!$H:$H,Import!$A:$A,AT$1,Import!$B:$B,$A47,Import!$D:$D,"PC Lead")</f>
        <v>0</v>
      </c>
      <c r="AU48" s="435">
        <f>SUMIFS(Import!$H:$H,Import!$A:$A,AU$1,Import!$B:$B,$A47,Import!$D:$D,"PC Lead")</f>
        <v>0</v>
      </c>
      <c r="AV48" s="435">
        <f>SUMIFS(Import!$H:$H,Import!$A:$A,AV$1,Import!$B:$B,$A47,Import!$D:$D,"PC Lead")</f>
        <v>0</v>
      </c>
      <c r="AW48" s="435">
        <f>SUMIFS(Import!$H:$H,Import!$A:$A,AW$1,Import!$B:$B,$A47,Import!$D:$D,"PC Lead")</f>
        <v>0</v>
      </c>
      <c r="AX48" s="435">
        <f>SUMIFS(Import!$H:$H,Import!$A:$A,AX$1,Import!$B:$B,$A47,Import!$D:$D,"PC Lead")</f>
        <v>0</v>
      </c>
      <c r="AY48" s="435">
        <f>SUMIFS(Import!$H:$H,Import!$A:$A,AY$1,Import!$B:$B,$A47,Import!$D:$D,"PC Lead")</f>
        <v>0</v>
      </c>
      <c r="AZ48" s="435">
        <f>SUMIFS(Import!$H:$H,Import!$A:$A,AZ$1,Import!$B:$B,$A47,Import!$D:$D,"PC Lead")</f>
        <v>0</v>
      </c>
      <c r="BA48" s="435">
        <f>SUMIFS(Import!$H:$H,Import!$A:$A,BA$1,Import!$B:$B,$A47,Import!$D:$D,"PC Lead")</f>
        <v>0</v>
      </c>
      <c r="BB48" s="435">
        <f>SUMIFS(Import!$H:$H,Import!$A:$A,BB$1,Import!$B:$B,$A47,Import!$D:$D,"PC Lead")</f>
        <v>0</v>
      </c>
      <c r="BC48" s="435">
        <f>SUMIFS(Import!$H:$H,Import!$A:$A,BC$1,Import!$B:$B,$A47,Import!$D:$D,"PC Lead")</f>
        <v>0</v>
      </c>
      <c r="BD48" s="436">
        <f>SUMIFS(Import!$H:$H,Import!$A:$A,BD$1,Import!$B:$B,$A47,Import!$D:$D,"PC Lead")</f>
        <v>0</v>
      </c>
    </row>
    <row r="49" spans="1:56" s="36" customFormat="1" x14ac:dyDescent="0.2">
      <c r="A49" s="550"/>
      <c r="B49" s="19" t="s">
        <v>91</v>
      </c>
      <c r="C49" s="19" t="s">
        <v>92</v>
      </c>
      <c r="D49" s="562"/>
      <c r="E49" s="563"/>
      <c r="F49" s="563"/>
      <c r="G49" s="563"/>
      <c r="H49" s="563"/>
      <c r="I49" s="563"/>
      <c r="J49" s="563"/>
      <c r="K49" s="563"/>
      <c r="L49" s="563"/>
      <c r="M49" s="563"/>
      <c r="N49" s="563"/>
      <c r="O49" s="563"/>
      <c r="P49" s="563"/>
      <c r="Q49" s="563"/>
      <c r="R49" s="563"/>
      <c r="S49" s="563"/>
      <c r="T49" s="563"/>
      <c r="U49" s="563"/>
      <c r="V49" s="563"/>
      <c r="W49" s="563"/>
      <c r="X49" s="563"/>
      <c r="Y49" s="563"/>
      <c r="Z49" s="563"/>
      <c r="AA49" s="563"/>
      <c r="AB49" s="563"/>
      <c r="AC49" s="563"/>
      <c r="AD49" s="563"/>
      <c r="AE49" s="563"/>
      <c r="AF49" s="563"/>
      <c r="AG49" s="563"/>
      <c r="AH49" s="563"/>
      <c r="AI49" s="563"/>
      <c r="AJ49" s="563"/>
      <c r="AK49" s="563"/>
      <c r="AL49" s="563"/>
      <c r="AM49" s="563"/>
      <c r="AN49" s="563"/>
      <c r="AO49" s="563"/>
      <c r="AP49" s="563"/>
      <c r="AQ49" s="563"/>
      <c r="AR49" s="563"/>
      <c r="AS49" s="563"/>
      <c r="AT49" s="563"/>
      <c r="AU49" s="563"/>
      <c r="AV49" s="563"/>
      <c r="AW49" s="563"/>
      <c r="AX49" s="563"/>
      <c r="AY49" s="563"/>
      <c r="AZ49" s="563"/>
      <c r="BA49" s="563"/>
      <c r="BB49" s="563"/>
      <c r="BC49" s="563"/>
      <c r="BD49" s="564"/>
    </row>
    <row r="50" spans="1:56" s="36" customFormat="1" x14ac:dyDescent="0.2">
      <c r="A50" s="551"/>
      <c r="B50" s="20" t="s">
        <v>90</v>
      </c>
      <c r="C50" s="21">
        <f>SUM(D50:BD50)</f>
        <v>0</v>
      </c>
      <c r="D50" s="565"/>
      <c r="E50" s="566"/>
      <c r="F50" s="566"/>
      <c r="G50" s="566"/>
      <c r="H50" s="566"/>
      <c r="I50" s="566"/>
      <c r="J50" s="566"/>
      <c r="K50" s="566"/>
      <c r="L50" s="566"/>
      <c r="M50" s="566"/>
      <c r="N50" s="566"/>
      <c r="O50" s="566"/>
      <c r="P50" s="566"/>
      <c r="Q50" s="566"/>
      <c r="R50" s="566"/>
      <c r="S50" s="566"/>
      <c r="T50" s="566"/>
      <c r="U50" s="566"/>
      <c r="V50" s="566"/>
      <c r="W50" s="566"/>
      <c r="X50" s="566"/>
      <c r="Y50" s="566"/>
      <c r="Z50" s="566"/>
      <c r="AA50" s="566"/>
      <c r="AB50" s="566"/>
      <c r="AC50" s="566"/>
      <c r="AD50" s="566"/>
      <c r="AE50" s="566"/>
      <c r="AF50" s="566"/>
      <c r="AG50" s="566"/>
      <c r="AH50" s="566"/>
      <c r="AI50" s="566"/>
      <c r="AJ50" s="566"/>
      <c r="AK50" s="566"/>
      <c r="AL50" s="566"/>
      <c r="AM50" s="566"/>
      <c r="AN50" s="566"/>
      <c r="AO50" s="566"/>
      <c r="AP50" s="566"/>
      <c r="AQ50" s="566"/>
      <c r="AR50" s="566"/>
      <c r="AS50" s="566"/>
      <c r="AT50" s="566"/>
      <c r="AU50" s="566"/>
      <c r="AV50" s="566"/>
      <c r="AW50" s="566"/>
      <c r="AX50" s="566"/>
      <c r="AY50" s="566"/>
      <c r="AZ50" s="566"/>
      <c r="BA50" s="566"/>
      <c r="BB50" s="566"/>
      <c r="BC50" s="566"/>
      <c r="BD50" s="567"/>
    </row>
    <row r="51" spans="1:56" s="37" customFormat="1" ht="12" thickBot="1" x14ac:dyDescent="0.25">
      <c r="A51" s="22">
        <f>IFERROR("Total Cost: $"&amp;ROUND((C51-0.46*C50)*1.26+(0.46*C50),2)&amp;" - "&amp;"Hourly: $"&amp;ROUND(((C51-0.46*C50)*1.26+(0.46*C50))/C47,2),0)</f>
        <v>0</v>
      </c>
      <c r="B51" s="23" t="s">
        <v>93</v>
      </c>
      <c r="C51" s="23">
        <f>SUM(D51:BD51)</f>
        <v>0</v>
      </c>
      <c r="D51" s="24">
        <f>((D47*D$82)+D48+(D49*D47)+ROUNDUP(D50*0.46,0))</f>
        <v>0</v>
      </c>
      <c r="E51" s="23">
        <f>((E47*E$82)+E48+(E49*E47)+ROUNDUP(E50*0.46,0))</f>
        <v>0</v>
      </c>
      <c r="F51" s="23">
        <f>((F47*F$82)+F48+(F49*F47)+ROUNDUP(F50*0.46,0))</f>
        <v>0</v>
      </c>
      <c r="G51" s="23">
        <f>((G47*G$82)+G48+(G49*G47)+ROUNDUP(G50*0.46,0))</f>
        <v>0</v>
      </c>
      <c r="H51" s="23">
        <f>((H47*H$82)+H48+(H49*H47)+ROUNDUP(H50*0.46,0))</f>
        <v>0</v>
      </c>
      <c r="I51" s="23">
        <f>((I47*I$82)+I48+(I49*I47)+ROUNDUP(I50*0.46,0))</f>
        <v>0</v>
      </c>
      <c r="J51" s="23">
        <f>((J47*J$82)+J48+(J49*J47)+ROUNDUP(J50*0.46,0))</f>
        <v>0</v>
      </c>
      <c r="K51" s="23">
        <f>((K47*K$82)+K48+(K49*K47)+ROUNDUP(K50*0.46,0))</f>
        <v>0</v>
      </c>
      <c r="L51" s="23">
        <f>((L47*L$82)+L48+(L49*L47)+ROUNDUP(L50*0.46,0))</f>
        <v>0</v>
      </c>
      <c r="M51" s="23">
        <f>((M47*M$82)+M48+(M49*M47)+ROUNDUP(M50*0.46,0))</f>
        <v>0</v>
      </c>
      <c r="N51" s="23">
        <f>((N47*N$82)+N48+(N49*N47)+ROUNDUP(N50*0.46,0))</f>
        <v>0</v>
      </c>
      <c r="O51" s="23">
        <f>((O47*O$82)+O48+(O49*O47)+ROUNDUP(O50*0.46,0))</f>
        <v>0</v>
      </c>
      <c r="P51" s="23">
        <f>((P47*P$82)+P48+(P49*P47)+ROUNDUP(P50*0.46,0))</f>
        <v>0</v>
      </c>
      <c r="Q51" s="23">
        <f>((Q47*Q$82)+Q48+(Q49*Q47)+ROUNDUP(Q50*0.46,0))</f>
        <v>0</v>
      </c>
      <c r="R51" s="23">
        <f>((R47*R$82)+R48+(R49*R47)+ROUNDUP(R50*0.46,0))</f>
        <v>0</v>
      </c>
      <c r="S51" s="23">
        <f>((S47*S$82)+S48+(S49*S47)+ROUNDUP(S50*0.46,0))</f>
        <v>0</v>
      </c>
      <c r="T51" s="23">
        <f>((T47*T$82)+T48+(T49*T47)+ROUNDUP(T50*0.46,0))</f>
        <v>0</v>
      </c>
      <c r="U51" s="23">
        <f>((U47*U$82)+U48+(U49*U47)+ROUNDUP(U50*0.46,0))</f>
        <v>0</v>
      </c>
      <c r="V51" s="23">
        <f>((V47*V$82)+V48+(V49*V47)+ROUNDUP(V50*0.46,0))</f>
        <v>0</v>
      </c>
      <c r="W51" s="23">
        <f>((W47*W$82)+W48+(W49*W47)+ROUNDUP(W50*0.46,0))</f>
        <v>0</v>
      </c>
      <c r="X51" s="23">
        <f>((X47*X$82)+X48+(X49*X47)+ROUNDUP(X50*0.46,0))</f>
        <v>0</v>
      </c>
      <c r="Y51" s="23">
        <f>((Y47*Y$82)+Y48+(Y49*Y47)+ROUNDUP(Y50*0.46,0))</f>
        <v>0</v>
      </c>
      <c r="Z51" s="23">
        <f>((Z47*Z$82)+Z48+(Z49*Z47)+ROUNDUP(Z50*0.46,0))</f>
        <v>0</v>
      </c>
      <c r="AA51" s="23">
        <f>((AA47*AA$82)+AA48+(AA49*AA47)+ROUNDUP(AA50*0.46,0))</f>
        <v>0</v>
      </c>
      <c r="AB51" s="23">
        <f>((AB47*AB$82)+AB48+(AB49*AB47)+ROUNDUP(AB50*0.46,0))</f>
        <v>0</v>
      </c>
      <c r="AC51" s="23">
        <f>((AC47*AC$82)+AC48+(AC49*AC47)+ROUNDUP(AC50*0.46,0))</f>
        <v>0</v>
      </c>
      <c r="AD51" s="23">
        <f>((AD47*AD$82)+AD48+(AD49*AD47)+ROUNDUP(AD50*0.46,0))</f>
        <v>0</v>
      </c>
      <c r="AE51" s="23">
        <f>((AE47*AE$82)+AE48+(AE49*AE47)+ROUNDUP(AE50*0.46,0))</f>
        <v>0</v>
      </c>
      <c r="AF51" s="23">
        <f>((AF47*AF$82)+AF48+(AF49*AF47)+ROUNDUP(AF50*0.46,0))</f>
        <v>0</v>
      </c>
      <c r="AG51" s="23">
        <f>((AG47*AG$82)+AG48+(AG49*AG47)+ROUNDUP(AG50*0.46,0))</f>
        <v>0</v>
      </c>
      <c r="AH51" s="23">
        <f>((AH47*AH$82)+AH48+(AH49*AH47)+ROUNDUP(AH50*0.46,0))</f>
        <v>0</v>
      </c>
      <c r="AI51" s="23">
        <f>((AI47*AI$82)+AI48+(AI49*AI47)+ROUNDUP(AI50*0.46,0))</f>
        <v>0</v>
      </c>
      <c r="AJ51" s="23">
        <f>((AJ47*AJ$82)+AJ48+(AJ49*AJ47)+ROUNDUP(AJ50*0.46,0))</f>
        <v>0</v>
      </c>
      <c r="AK51" s="23">
        <f>((AK47*AK$82)+AK48+(AK49*AK47)+ROUNDUP(AK50*0.46,0))</f>
        <v>0</v>
      </c>
      <c r="AL51" s="23">
        <f>((AL47*AL$82)+AL48+(AL49*AL47)+ROUNDUP(AL50*0.46,0))</f>
        <v>0</v>
      </c>
      <c r="AM51" s="23">
        <f>((AM47*AM$82)+AM48+(AM49*AM47)+ROUNDUP(AM50*0.46,0))</f>
        <v>0</v>
      </c>
      <c r="AN51" s="23">
        <f>((AN47*AN$82)+AN48+(AN49*AN47)+ROUNDUP(AN50*0.46,0))</f>
        <v>0</v>
      </c>
      <c r="AO51" s="23">
        <f>((AO47*AO$82)+AO48+(AO49*AO47)+ROUNDUP(AO50*0.46,0))</f>
        <v>0</v>
      </c>
      <c r="AP51" s="23">
        <f>((AP47*AP$82)+AP48+(AP49*AP47)+ROUNDUP(AP50*0.46,0))</f>
        <v>0</v>
      </c>
      <c r="AQ51" s="23">
        <f>((AQ47*AQ$82)+AQ48+(AQ49*AQ47)+ROUNDUP(AQ50*0.46,0))</f>
        <v>0</v>
      </c>
      <c r="AR51" s="23">
        <f>((AR47*AR$82)+AR48+(AR49*AR47)+ROUNDUP(AR50*0.46,0))</f>
        <v>0</v>
      </c>
      <c r="AS51" s="23">
        <f>((AS47*AS$82)+AS48+(AS49*AS47)+ROUNDUP(AS50*0.46,0))</f>
        <v>0</v>
      </c>
      <c r="AT51" s="23">
        <f>((AT47*AT$82)+AT48+(AT49*AT47)+ROUNDUP(AT50*0.46,0))</f>
        <v>0</v>
      </c>
      <c r="AU51" s="23">
        <f>((AU47*AU$82)+AU48+(AU49*AU47)+ROUNDUP(AU50*0.46,0))</f>
        <v>0</v>
      </c>
      <c r="AV51" s="23">
        <f>((AV47*AV$82)+AV48+(AV49*AV47)+ROUNDUP(AV50*0.46,0))</f>
        <v>0</v>
      </c>
      <c r="AW51" s="23">
        <f>((AW47*AW$82)+AW48+(AW49*AW47)+ROUNDUP(AW50*0.46,0))</f>
        <v>0</v>
      </c>
      <c r="AX51" s="23">
        <f>((AX47*AX$82)+AX48+(AX49*AX47)+ROUNDUP(AX50*0.46,0))</f>
        <v>0</v>
      </c>
      <c r="AY51" s="23">
        <f>((AY47*AY$82)+AY48+(AY49*AY47)+ROUNDUP(AY50*0.46,0))</f>
        <v>0</v>
      </c>
      <c r="AZ51" s="23">
        <f>((AZ47*AZ$82)+AZ48+(AZ49*AZ47)+ROUNDUP(AZ50*0.46,0))</f>
        <v>0</v>
      </c>
      <c r="BA51" s="23">
        <f>((BA47*BA$82)+BA48+(BA49*BA47)+ROUNDUP(BA50*0.46,0))</f>
        <v>0</v>
      </c>
      <c r="BB51" s="23">
        <f>((BB47*BB$82)+BB48+(BB49*BB47)+ROUNDUP(BB50*0.46,0))</f>
        <v>0</v>
      </c>
      <c r="BC51" s="23">
        <f>((BC47*BC$82)+BC48+(BC49*BC47)+ROUNDUP(BC50*0.46,0))</f>
        <v>0</v>
      </c>
      <c r="BD51" s="25">
        <f>((BD47*BD$82)+BD48+(BD49*BD47)+ROUNDUP(BD50*0.46,0))</f>
        <v>0</v>
      </c>
    </row>
    <row r="52" spans="1:56" s="35" customFormat="1" x14ac:dyDescent="0.2">
      <c r="A52" s="34">
        <f>IF(Import!V17&lt;&gt;"",Import!V17,"")</f>
        <v>42547</v>
      </c>
      <c r="B52" s="18" t="s">
        <v>19</v>
      </c>
      <c r="C52" s="18">
        <f>SUM(D52:BD52)</f>
        <v>0</v>
      </c>
      <c r="D52" s="432">
        <f>SUMIFS(Import!$G:$G,Import!$A:$A,D$1,Import!$B:$B,$A52,Import!$C:$C,$A$1)</f>
        <v>0</v>
      </c>
      <c r="E52" s="18">
        <f>SUMIFS(Import!$G:$G,Import!$A:$A,E$1,Import!$B:$B,$A52,Import!$C:$C,$A$1)</f>
        <v>0</v>
      </c>
      <c r="F52" s="18">
        <f>SUMIFS(Import!$G:$G,Import!$A:$A,F$1,Import!$B:$B,$A52,Import!$C:$C,$A$1)</f>
        <v>0</v>
      </c>
      <c r="G52" s="18">
        <f>SUMIFS(Import!$G:$G,Import!$A:$A,G$1,Import!$B:$B,$A52,Import!$C:$C,$A$1)</f>
        <v>0</v>
      </c>
      <c r="H52" s="18">
        <f>SUMIFS(Import!$G:$G,Import!$A:$A,H$1,Import!$B:$B,$A52,Import!$C:$C,$A$1)</f>
        <v>0</v>
      </c>
      <c r="I52" s="18">
        <f>SUMIFS(Import!$G:$G,Import!$A:$A,I$1,Import!$B:$B,$A52,Import!$C:$C,$A$1)</f>
        <v>0</v>
      </c>
      <c r="J52" s="18">
        <f>SUMIFS(Import!$G:$G,Import!$A:$A,J$1,Import!$B:$B,$A52,Import!$C:$C,$A$1)</f>
        <v>0</v>
      </c>
      <c r="K52" s="18">
        <f>SUMIFS(Import!$G:$G,Import!$A:$A,K$1,Import!$B:$B,$A52,Import!$C:$C,$A$1)</f>
        <v>0</v>
      </c>
      <c r="L52" s="18">
        <f>SUMIFS(Import!$G:$G,Import!$A:$A,L$1,Import!$B:$B,$A52,Import!$C:$C,$A$1)</f>
        <v>0</v>
      </c>
      <c r="M52" s="18">
        <f>SUMIFS(Import!$G:$G,Import!$A:$A,M$1,Import!$B:$B,$A52,Import!$C:$C,$A$1)</f>
        <v>0</v>
      </c>
      <c r="N52" s="18">
        <f>SUMIFS(Import!$G:$G,Import!$A:$A,N$1,Import!$B:$B,$A52,Import!$C:$C,$A$1)</f>
        <v>0</v>
      </c>
      <c r="O52" s="18">
        <f>SUMIFS(Import!$G:$G,Import!$A:$A,O$1,Import!$B:$B,$A52,Import!$C:$C,$A$1)</f>
        <v>0</v>
      </c>
      <c r="P52" s="18">
        <f>SUMIFS(Import!$G:$G,Import!$A:$A,P$1,Import!$B:$B,$A52,Import!$C:$C,$A$1)</f>
        <v>0</v>
      </c>
      <c r="Q52" s="18">
        <f>SUMIFS(Import!$G:$G,Import!$A:$A,Q$1,Import!$B:$B,$A52,Import!$C:$C,$A$1)</f>
        <v>0</v>
      </c>
      <c r="R52" s="18">
        <f>SUMIFS(Import!$G:$G,Import!$A:$A,R$1,Import!$B:$B,$A52,Import!$C:$C,$A$1)</f>
        <v>0</v>
      </c>
      <c r="S52" s="18">
        <f>SUMIFS(Import!$G:$G,Import!$A:$A,S$1,Import!$B:$B,$A52,Import!$C:$C,$A$1)</f>
        <v>0</v>
      </c>
      <c r="T52" s="18">
        <f>SUMIFS(Import!$G:$G,Import!$A:$A,T$1,Import!$B:$B,$A52,Import!$C:$C,$A$1)</f>
        <v>0</v>
      </c>
      <c r="U52" s="18">
        <f>SUMIFS(Import!$G:$G,Import!$A:$A,U$1,Import!$B:$B,$A52,Import!$C:$C,$A$1)</f>
        <v>0</v>
      </c>
      <c r="V52" s="18">
        <f>SUMIFS(Import!$G:$G,Import!$A:$A,V$1,Import!$B:$B,$A52,Import!$C:$C,$A$1)</f>
        <v>0</v>
      </c>
      <c r="W52" s="18">
        <f>SUMIFS(Import!$G:$G,Import!$A:$A,W$1,Import!$B:$B,$A52,Import!$C:$C,$A$1)</f>
        <v>0</v>
      </c>
      <c r="X52" s="18">
        <f>SUMIFS(Import!$G:$G,Import!$A:$A,X$1,Import!$B:$B,$A52,Import!$C:$C,$A$1)</f>
        <v>0</v>
      </c>
      <c r="Y52" s="18">
        <f>SUMIFS(Import!$G:$G,Import!$A:$A,Y$1,Import!$B:$B,$A52,Import!$C:$C,$A$1)</f>
        <v>0</v>
      </c>
      <c r="Z52" s="18">
        <f>SUMIFS(Import!$G:$G,Import!$A:$A,Z$1,Import!$B:$B,$A52,Import!$C:$C,$A$1)</f>
        <v>0</v>
      </c>
      <c r="AA52" s="18">
        <f>SUMIFS(Import!$G:$G,Import!$A:$A,AA$1,Import!$B:$B,$A52,Import!$C:$C,$A$1)</f>
        <v>0</v>
      </c>
      <c r="AB52" s="18">
        <f>SUMIFS(Import!$G:$G,Import!$A:$A,AB$1,Import!$B:$B,$A52,Import!$C:$C,$A$1)</f>
        <v>0</v>
      </c>
      <c r="AC52" s="18">
        <f>SUMIFS(Import!$G:$G,Import!$A:$A,AC$1,Import!$B:$B,$A52,Import!$C:$C,$A$1)</f>
        <v>0</v>
      </c>
      <c r="AD52" s="18">
        <f>SUMIFS(Import!$G:$G,Import!$A:$A,AD$1,Import!$B:$B,$A52,Import!$C:$C,$A$1)</f>
        <v>0</v>
      </c>
      <c r="AE52" s="18">
        <f>SUMIFS(Import!$G:$G,Import!$A:$A,AE$1,Import!$B:$B,$A52,Import!$C:$C,$A$1)</f>
        <v>0</v>
      </c>
      <c r="AF52" s="18">
        <f>SUMIFS(Import!$G:$G,Import!$A:$A,AF$1,Import!$B:$B,$A52,Import!$C:$C,$A$1)</f>
        <v>0</v>
      </c>
      <c r="AG52" s="18">
        <f>SUMIFS(Import!$G:$G,Import!$A:$A,AG$1,Import!$B:$B,$A52,Import!$C:$C,$A$1)</f>
        <v>0</v>
      </c>
      <c r="AH52" s="18">
        <f>SUMIFS(Import!$G:$G,Import!$A:$A,AH$1,Import!$B:$B,$A52,Import!$C:$C,$A$1)</f>
        <v>0</v>
      </c>
      <c r="AI52" s="18">
        <f>SUMIFS(Import!$G:$G,Import!$A:$A,AI$1,Import!$B:$B,$A52,Import!$C:$C,$A$1)</f>
        <v>0</v>
      </c>
      <c r="AJ52" s="18">
        <f>SUMIFS(Import!$G:$G,Import!$A:$A,AJ$1,Import!$B:$B,$A52,Import!$C:$C,$A$1)</f>
        <v>0</v>
      </c>
      <c r="AK52" s="18">
        <f>SUMIFS(Import!$G:$G,Import!$A:$A,AK$1,Import!$B:$B,$A52,Import!$C:$C,$A$1)</f>
        <v>0</v>
      </c>
      <c r="AL52" s="18">
        <f>SUMIFS(Import!$G:$G,Import!$A:$A,AL$1,Import!$B:$B,$A52,Import!$C:$C,$A$1)</f>
        <v>0</v>
      </c>
      <c r="AM52" s="18">
        <f>SUMIFS(Import!$G:$G,Import!$A:$A,AM$1,Import!$B:$B,$A52,Import!$C:$C,$A$1)</f>
        <v>0</v>
      </c>
      <c r="AN52" s="18">
        <f>SUMIFS(Import!$G:$G,Import!$A:$A,AN$1,Import!$B:$B,$A52,Import!$C:$C,$A$1)</f>
        <v>0</v>
      </c>
      <c r="AO52" s="18">
        <f>SUMIFS(Import!$G:$G,Import!$A:$A,AO$1,Import!$B:$B,$A52,Import!$C:$C,$A$1)</f>
        <v>0</v>
      </c>
      <c r="AP52" s="18">
        <f>SUMIFS(Import!$G:$G,Import!$A:$A,AP$1,Import!$B:$B,$A52,Import!$C:$C,$A$1)</f>
        <v>0</v>
      </c>
      <c r="AQ52" s="18">
        <f>SUMIFS(Import!$G:$G,Import!$A:$A,AQ$1,Import!$B:$B,$A52,Import!$C:$C,$A$1)</f>
        <v>0</v>
      </c>
      <c r="AR52" s="18">
        <f>SUMIFS(Import!$G:$G,Import!$A:$A,AR$1,Import!$B:$B,$A52,Import!$C:$C,$A$1)</f>
        <v>0</v>
      </c>
      <c r="AS52" s="18">
        <f>SUMIFS(Import!$G:$G,Import!$A:$A,AS$1,Import!$B:$B,$A52,Import!$C:$C,$A$1)</f>
        <v>0</v>
      </c>
      <c r="AT52" s="18">
        <f>SUMIFS(Import!$G:$G,Import!$A:$A,AT$1,Import!$B:$B,$A52,Import!$C:$C,$A$1)</f>
        <v>0</v>
      </c>
      <c r="AU52" s="18">
        <f>SUMIFS(Import!$G:$G,Import!$A:$A,AU$1,Import!$B:$B,$A52,Import!$C:$C,$A$1)</f>
        <v>0</v>
      </c>
      <c r="AV52" s="18">
        <f>SUMIFS(Import!$G:$G,Import!$A:$A,AV$1,Import!$B:$B,$A52,Import!$C:$C,$A$1)</f>
        <v>0</v>
      </c>
      <c r="AW52" s="18">
        <f>SUMIFS(Import!$G:$G,Import!$A:$A,AW$1,Import!$B:$B,$A52,Import!$C:$C,$A$1)</f>
        <v>0</v>
      </c>
      <c r="AX52" s="18">
        <f>SUMIFS(Import!$G:$G,Import!$A:$A,AX$1,Import!$B:$B,$A52,Import!$C:$C,$A$1)</f>
        <v>0</v>
      </c>
      <c r="AY52" s="18">
        <f>SUMIFS(Import!$G:$G,Import!$A:$A,AY$1,Import!$B:$B,$A52,Import!$C:$C,$A$1)</f>
        <v>0</v>
      </c>
      <c r="AZ52" s="18">
        <f>SUMIFS(Import!$G:$G,Import!$A:$A,AZ$1,Import!$B:$B,$A52,Import!$C:$C,$A$1)</f>
        <v>0</v>
      </c>
      <c r="BA52" s="18">
        <f>SUMIFS(Import!$G:$G,Import!$A:$A,BA$1,Import!$B:$B,$A52,Import!$C:$C,$A$1)</f>
        <v>0</v>
      </c>
      <c r="BB52" s="18">
        <f>SUMIFS(Import!$G:$G,Import!$A:$A,BB$1,Import!$B:$B,$A52,Import!$C:$C,$A$1)</f>
        <v>0</v>
      </c>
      <c r="BC52" s="18">
        <f>SUMIFS(Import!$G:$G,Import!$A:$A,BC$1,Import!$B:$B,$A52,Import!$C:$C,$A$1)</f>
        <v>0</v>
      </c>
      <c r="BD52" s="433">
        <f>SUMIFS(Import!$G:$G,Import!$A:$A,BD$1,Import!$B:$B,$A52,Import!$C:$C,$A$1)</f>
        <v>0</v>
      </c>
    </row>
    <row r="53" spans="1:56" s="36" customFormat="1" x14ac:dyDescent="0.2">
      <c r="A53" s="549"/>
      <c r="B53" s="19" t="s">
        <v>117</v>
      </c>
      <c r="C53" s="437">
        <f>SUM(D53:BD53)</f>
        <v>0</v>
      </c>
      <c r="D53" s="434">
        <f>SUMIFS(Import!$H:$H,Import!$A:$A,D$1,Import!$B:$B,$A52,Import!$D:$D,"PC Lead")</f>
        <v>0</v>
      </c>
      <c r="E53" s="435">
        <f>SUMIFS(Import!$H:$H,Import!$A:$A,E$1,Import!$B:$B,$A52,Import!$D:$D,"PC Lead")</f>
        <v>0</v>
      </c>
      <c r="F53" s="435">
        <f>SUMIFS(Import!$H:$H,Import!$A:$A,F$1,Import!$B:$B,$A52,Import!$D:$D,"PC Lead")</f>
        <v>0</v>
      </c>
      <c r="G53" s="435">
        <f>SUMIFS(Import!$H:$H,Import!$A:$A,G$1,Import!$B:$B,$A52,Import!$D:$D,"PC Lead")</f>
        <v>0</v>
      </c>
      <c r="H53" s="435">
        <f>SUMIFS(Import!$H:$H,Import!$A:$A,H$1,Import!$B:$B,$A52,Import!$D:$D,"PC Lead")</f>
        <v>0</v>
      </c>
      <c r="I53" s="435">
        <f>SUMIFS(Import!$H:$H,Import!$A:$A,I$1,Import!$B:$B,$A52,Import!$D:$D,"PC Lead")</f>
        <v>0</v>
      </c>
      <c r="J53" s="435">
        <f>SUMIFS(Import!$H:$H,Import!$A:$A,J$1,Import!$B:$B,$A52,Import!$D:$D,"PC Lead")</f>
        <v>0</v>
      </c>
      <c r="K53" s="435">
        <f>SUMIFS(Import!$H:$H,Import!$A:$A,K$1,Import!$B:$B,$A52,Import!$D:$D,"PC Lead")</f>
        <v>0</v>
      </c>
      <c r="L53" s="435">
        <f>SUMIFS(Import!$H:$H,Import!$A:$A,L$1,Import!$B:$B,$A52,Import!$D:$D,"PC Lead")</f>
        <v>0</v>
      </c>
      <c r="M53" s="435">
        <f>SUMIFS(Import!$H:$H,Import!$A:$A,M$1,Import!$B:$B,$A52,Import!$D:$D,"PC Lead")</f>
        <v>0</v>
      </c>
      <c r="N53" s="435">
        <f>SUMIFS(Import!$H:$H,Import!$A:$A,N$1,Import!$B:$B,$A52,Import!$D:$D,"PC Lead")</f>
        <v>0</v>
      </c>
      <c r="O53" s="435">
        <f>SUMIFS(Import!$H:$H,Import!$A:$A,O$1,Import!$B:$B,$A52,Import!$D:$D,"PC Lead")</f>
        <v>0</v>
      </c>
      <c r="P53" s="435">
        <f>SUMIFS(Import!$H:$H,Import!$A:$A,P$1,Import!$B:$B,$A52,Import!$D:$D,"PC Lead")</f>
        <v>0</v>
      </c>
      <c r="Q53" s="435">
        <f>SUMIFS(Import!$H:$H,Import!$A:$A,Q$1,Import!$B:$B,$A52,Import!$D:$D,"PC Lead")</f>
        <v>0</v>
      </c>
      <c r="R53" s="435">
        <f>SUMIFS(Import!$H:$H,Import!$A:$A,R$1,Import!$B:$B,$A52,Import!$D:$D,"PC Lead")</f>
        <v>0</v>
      </c>
      <c r="S53" s="435">
        <f>SUMIFS(Import!$H:$H,Import!$A:$A,S$1,Import!$B:$B,$A52,Import!$D:$D,"PC Lead")</f>
        <v>0</v>
      </c>
      <c r="T53" s="435">
        <f>SUMIFS(Import!$H:$H,Import!$A:$A,T$1,Import!$B:$B,$A52,Import!$D:$D,"PC Lead")</f>
        <v>0</v>
      </c>
      <c r="U53" s="435">
        <f>SUMIFS(Import!$H:$H,Import!$A:$A,U$1,Import!$B:$B,$A52,Import!$D:$D,"PC Lead")</f>
        <v>0</v>
      </c>
      <c r="V53" s="435">
        <f>SUMIFS(Import!$H:$H,Import!$A:$A,V$1,Import!$B:$B,$A52,Import!$D:$D,"PC Lead")</f>
        <v>0</v>
      </c>
      <c r="W53" s="435">
        <f>SUMIFS(Import!$H:$H,Import!$A:$A,W$1,Import!$B:$B,$A52,Import!$D:$D,"PC Lead")</f>
        <v>0</v>
      </c>
      <c r="X53" s="435">
        <f>SUMIFS(Import!$H:$H,Import!$A:$A,X$1,Import!$B:$B,$A52,Import!$D:$D,"PC Lead")</f>
        <v>0</v>
      </c>
      <c r="Y53" s="435">
        <f>SUMIFS(Import!$H:$H,Import!$A:$A,Y$1,Import!$B:$B,$A52,Import!$D:$D,"PC Lead")</f>
        <v>0</v>
      </c>
      <c r="Z53" s="435">
        <f>SUMIFS(Import!$H:$H,Import!$A:$A,Z$1,Import!$B:$B,$A52,Import!$D:$D,"PC Lead")</f>
        <v>0</v>
      </c>
      <c r="AA53" s="435">
        <f>SUMIFS(Import!$H:$H,Import!$A:$A,AA$1,Import!$B:$B,$A52,Import!$D:$D,"PC Lead")</f>
        <v>0</v>
      </c>
      <c r="AB53" s="435">
        <f>SUMIFS(Import!$H:$H,Import!$A:$A,AB$1,Import!$B:$B,$A52,Import!$D:$D,"PC Lead")</f>
        <v>0</v>
      </c>
      <c r="AC53" s="435">
        <f>SUMIFS(Import!$H:$H,Import!$A:$A,AC$1,Import!$B:$B,$A52,Import!$D:$D,"PC Lead")</f>
        <v>0</v>
      </c>
      <c r="AD53" s="435">
        <f>SUMIFS(Import!$H:$H,Import!$A:$A,AD$1,Import!$B:$B,$A52,Import!$D:$D,"PC Lead")</f>
        <v>0</v>
      </c>
      <c r="AE53" s="435">
        <f>SUMIFS(Import!$H:$H,Import!$A:$A,AE$1,Import!$B:$B,$A52,Import!$D:$D,"PC Lead")</f>
        <v>0</v>
      </c>
      <c r="AF53" s="435">
        <f>SUMIFS(Import!$H:$H,Import!$A:$A,AF$1,Import!$B:$B,$A52,Import!$D:$D,"PC Lead")</f>
        <v>0</v>
      </c>
      <c r="AG53" s="435">
        <f>SUMIFS(Import!$H:$H,Import!$A:$A,AG$1,Import!$B:$B,$A52,Import!$D:$D,"PC Lead")</f>
        <v>0</v>
      </c>
      <c r="AH53" s="435">
        <f>SUMIFS(Import!$H:$H,Import!$A:$A,AH$1,Import!$B:$B,$A52,Import!$D:$D,"PC Lead")</f>
        <v>0</v>
      </c>
      <c r="AI53" s="435">
        <f>SUMIFS(Import!$H:$H,Import!$A:$A,AI$1,Import!$B:$B,$A52,Import!$D:$D,"PC Lead")</f>
        <v>0</v>
      </c>
      <c r="AJ53" s="435">
        <f>SUMIFS(Import!$H:$H,Import!$A:$A,AJ$1,Import!$B:$B,$A52,Import!$D:$D,"PC Lead")</f>
        <v>0</v>
      </c>
      <c r="AK53" s="435">
        <f>SUMIFS(Import!$H:$H,Import!$A:$A,AK$1,Import!$B:$B,$A52,Import!$D:$D,"PC Lead")</f>
        <v>0</v>
      </c>
      <c r="AL53" s="435">
        <f>SUMIFS(Import!$H:$H,Import!$A:$A,AL$1,Import!$B:$B,$A52,Import!$D:$D,"PC Lead")</f>
        <v>0</v>
      </c>
      <c r="AM53" s="435">
        <f>SUMIFS(Import!$H:$H,Import!$A:$A,AM$1,Import!$B:$B,$A52,Import!$D:$D,"PC Lead")</f>
        <v>0</v>
      </c>
      <c r="AN53" s="435">
        <f>SUMIFS(Import!$H:$H,Import!$A:$A,AN$1,Import!$B:$B,$A52,Import!$D:$D,"PC Lead")</f>
        <v>0</v>
      </c>
      <c r="AO53" s="435">
        <f>SUMIFS(Import!$H:$H,Import!$A:$A,AO$1,Import!$B:$B,$A52,Import!$D:$D,"PC Lead")</f>
        <v>0</v>
      </c>
      <c r="AP53" s="435">
        <f>SUMIFS(Import!$H:$H,Import!$A:$A,AP$1,Import!$B:$B,$A52,Import!$D:$D,"PC Lead")</f>
        <v>0</v>
      </c>
      <c r="AQ53" s="435">
        <f>SUMIFS(Import!$H:$H,Import!$A:$A,AQ$1,Import!$B:$B,$A52,Import!$D:$D,"PC Lead")</f>
        <v>0</v>
      </c>
      <c r="AR53" s="435">
        <f>SUMIFS(Import!$H:$H,Import!$A:$A,AR$1,Import!$B:$B,$A52,Import!$D:$D,"PC Lead")</f>
        <v>0</v>
      </c>
      <c r="AS53" s="435">
        <f>SUMIFS(Import!$H:$H,Import!$A:$A,AS$1,Import!$B:$B,$A52,Import!$D:$D,"PC Lead")</f>
        <v>0</v>
      </c>
      <c r="AT53" s="435">
        <f>SUMIFS(Import!$H:$H,Import!$A:$A,AT$1,Import!$B:$B,$A52,Import!$D:$D,"PC Lead")</f>
        <v>0</v>
      </c>
      <c r="AU53" s="435">
        <f>SUMIFS(Import!$H:$H,Import!$A:$A,AU$1,Import!$B:$B,$A52,Import!$D:$D,"PC Lead")</f>
        <v>0</v>
      </c>
      <c r="AV53" s="435">
        <f>SUMIFS(Import!$H:$H,Import!$A:$A,AV$1,Import!$B:$B,$A52,Import!$D:$D,"PC Lead")</f>
        <v>0</v>
      </c>
      <c r="AW53" s="435">
        <f>SUMIFS(Import!$H:$H,Import!$A:$A,AW$1,Import!$B:$B,$A52,Import!$D:$D,"PC Lead")</f>
        <v>0</v>
      </c>
      <c r="AX53" s="435">
        <f>SUMIFS(Import!$H:$H,Import!$A:$A,AX$1,Import!$B:$B,$A52,Import!$D:$D,"PC Lead")</f>
        <v>0</v>
      </c>
      <c r="AY53" s="435">
        <f>SUMIFS(Import!$H:$H,Import!$A:$A,AY$1,Import!$B:$B,$A52,Import!$D:$D,"PC Lead")</f>
        <v>0</v>
      </c>
      <c r="AZ53" s="435">
        <f>SUMIFS(Import!$H:$H,Import!$A:$A,AZ$1,Import!$B:$B,$A52,Import!$D:$D,"PC Lead")</f>
        <v>0</v>
      </c>
      <c r="BA53" s="435">
        <f>SUMIFS(Import!$H:$H,Import!$A:$A,BA$1,Import!$B:$B,$A52,Import!$D:$D,"PC Lead")</f>
        <v>0</v>
      </c>
      <c r="BB53" s="435">
        <f>SUMIFS(Import!$H:$H,Import!$A:$A,BB$1,Import!$B:$B,$A52,Import!$D:$D,"PC Lead")</f>
        <v>0</v>
      </c>
      <c r="BC53" s="435">
        <f>SUMIFS(Import!$H:$H,Import!$A:$A,BC$1,Import!$B:$B,$A52,Import!$D:$D,"PC Lead")</f>
        <v>0</v>
      </c>
      <c r="BD53" s="436">
        <f>SUMIFS(Import!$H:$H,Import!$A:$A,BD$1,Import!$B:$B,$A52,Import!$D:$D,"PC Lead")</f>
        <v>0</v>
      </c>
    </row>
    <row r="54" spans="1:56" s="36" customFormat="1" x14ac:dyDescent="0.2">
      <c r="A54" s="550"/>
      <c r="B54" s="19" t="s">
        <v>91</v>
      </c>
      <c r="C54" s="19" t="s">
        <v>92</v>
      </c>
      <c r="D54" s="562"/>
      <c r="E54" s="563"/>
      <c r="F54" s="563"/>
      <c r="G54" s="563"/>
      <c r="H54" s="563"/>
      <c r="I54" s="563"/>
      <c r="J54" s="563"/>
      <c r="K54" s="563"/>
      <c r="L54" s="563"/>
      <c r="M54" s="563"/>
      <c r="N54" s="563"/>
      <c r="O54" s="563"/>
      <c r="P54" s="563"/>
      <c r="Q54" s="563"/>
      <c r="R54" s="563"/>
      <c r="S54" s="563"/>
      <c r="T54" s="563"/>
      <c r="U54" s="563"/>
      <c r="V54" s="563"/>
      <c r="W54" s="563"/>
      <c r="X54" s="563"/>
      <c r="Y54" s="563"/>
      <c r="Z54" s="563"/>
      <c r="AA54" s="563"/>
      <c r="AB54" s="563"/>
      <c r="AC54" s="563"/>
      <c r="AD54" s="563"/>
      <c r="AE54" s="563"/>
      <c r="AF54" s="563"/>
      <c r="AG54" s="563"/>
      <c r="AH54" s="563"/>
      <c r="AI54" s="563"/>
      <c r="AJ54" s="563"/>
      <c r="AK54" s="563"/>
      <c r="AL54" s="563"/>
      <c r="AM54" s="563"/>
      <c r="AN54" s="563"/>
      <c r="AO54" s="563"/>
      <c r="AP54" s="563"/>
      <c r="AQ54" s="563"/>
      <c r="AR54" s="563"/>
      <c r="AS54" s="563"/>
      <c r="AT54" s="563"/>
      <c r="AU54" s="563"/>
      <c r="AV54" s="563"/>
      <c r="AW54" s="563"/>
      <c r="AX54" s="563"/>
      <c r="AY54" s="563"/>
      <c r="AZ54" s="563"/>
      <c r="BA54" s="563"/>
      <c r="BB54" s="563"/>
      <c r="BC54" s="563"/>
      <c r="BD54" s="564"/>
    </row>
    <row r="55" spans="1:56" s="36" customFormat="1" x14ac:dyDescent="0.2">
      <c r="A55" s="551"/>
      <c r="B55" s="20" t="s">
        <v>90</v>
      </c>
      <c r="C55" s="21">
        <f>SUM(D55:BD55)</f>
        <v>0</v>
      </c>
      <c r="D55" s="565"/>
      <c r="E55" s="566"/>
      <c r="F55" s="566"/>
      <c r="G55" s="566"/>
      <c r="H55" s="566"/>
      <c r="I55" s="566"/>
      <c r="J55" s="566"/>
      <c r="K55" s="566"/>
      <c r="L55" s="566"/>
      <c r="M55" s="566"/>
      <c r="N55" s="566"/>
      <c r="O55" s="566"/>
      <c r="P55" s="566"/>
      <c r="Q55" s="566"/>
      <c r="R55" s="566"/>
      <c r="S55" s="566"/>
      <c r="T55" s="566"/>
      <c r="U55" s="566"/>
      <c r="V55" s="566"/>
      <c r="W55" s="566"/>
      <c r="X55" s="566"/>
      <c r="Y55" s="566"/>
      <c r="Z55" s="566"/>
      <c r="AA55" s="566"/>
      <c r="AB55" s="566"/>
      <c r="AC55" s="566"/>
      <c r="AD55" s="566"/>
      <c r="AE55" s="566"/>
      <c r="AF55" s="566"/>
      <c r="AG55" s="566"/>
      <c r="AH55" s="566"/>
      <c r="AI55" s="566"/>
      <c r="AJ55" s="566"/>
      <c r="AK55" s="566"/>
      <c r="AL55" s="566"/>
      <c r="AM55" s="566"/>
      <c r="AN55" s="566"/>
      <c r="AO55" s="566"/>
      <c r="AP55" s="566"/>
      <c r="AQ55" s="566"/>
      <c r="AR55" s="566"/>
      <c r="AS55" s="566"/>
      <c r="AT55" s="566"/>
      <c r="AU55" s="566"/>
      <c r="AV55" s="566"/>
      <c r="AW55" s="566"/>
      <c r="AX55" s="566"/>
      <c r="AY55" s="566"/>
      <c r="AZ55" s="566"/>
      <c r="BA55" s="566"/>
      <c r="BB55" s="566"/>
      <c r="BC55" s="566"/>
      <c r="BD55" s="567"/>
    </row>
    <row r="56" spans="1:56" s="37" customFormat="1" ht="12" thickBot="1" x14ac:dyDescent="0.25">
      <c r="A56" s="22">
        <f>IFERROR("Total Cost: $"&amp;ROUND((C56-0.46*C55)*1.26+(0.46*C55),2)&amp;" - "&amp;"Hourly: $"&amp;ROUND(((C56-0.46*C55)*1.26+(0.46*C55))/C52,2),0)</f>
        <v>0</v>
      </c>
      <c r="B56" s="23" t="s">
        <v>93</v>
      </c>
      <c r="C56" s="23">
        <f>SUM(D56:BD56)</f>
        <v>0</v>
      </c>
      <c r="D56" s="24">
        <f>((D52*D$82)+D53+(D54*D52)+ROUNDUP(D55*0.46,0))</f>
        <v>0</v>
      </c>
      <c r="E56" s="23">
        <f>((E52*E$82)+E53+(E54*E52)+ROUNDUP(E55*0.46,0))</f>
        <v>0</v>
      </c>
      <c r="F56" s="23">
        <f>((F52*F$82)+F53+(F54*F52)+ROUNDUP(F55*0.46,0))</f>
        <v>0</v>
      </c>
      <c r="G56" s="23">
        <f>((G52*G$82)+G53+(G54*G52)+ROUNDUP(G55*0.46,0))</f>
        <v>0</v>
      </c>
      <c r="H56" s="23">
        <f>((H52*H$82)+H53+(H54*H52)+ROUNDUP(H55*0.46,0))</f>
        <v>0</v>
      </c>
      <c r="I56" s="23">
        <f>((I52*I$82)+I53+(I54*I52)+ROUNDUP(I55*0.46,0))</f>
        <v>0</v>
      </c>
      <c r="J56" s="23">
        <f>((J52*J$82)+J53+(J54*J52)+ROUNDUP(J55*0.46,0))</f>
        <v>0</v>
      </c>
      <c r="K56" s="23">
        <f>((K52*K$82)+K53+(K54*K52)+ROUNDUP(K55*0.46,0))</f>
        <v>0</v>
      </c>
      <c r="L56" s="23">
        <f>((L52*L$82)+L53+(L54*L52)+ROUNDUP(L55*0.46,0))</f>
        <v>0</v>
      </c>
      <c r="M56" s="23">
        <f>((M52*M$82)+M53+(M54*M52)+ROUNDUP(M55*0.46,0))</f>
        <v>0</v>
      </c>
      <c r="N56" s="23">
        <f>((N52*N$82)+N53+(N54*N52)+ROUNDUP(N55*0.46,0))</f>
        <v>0</v>
      </c>
      <c r="O56" s="23">
        <f>((O52*O$82)+O53+(O54*O52)+ROUNDUP(O55*0.46,0))</f>
        <v>0</v>
      </c>
      <c r="P56" s="23">
        <f>((P52*P$82)+P53+(P54*P52)+ROUNDUP(P55*0.46,0))</f>
        <v>0</v>
      </c>
      <c r="Q56" s="23">
        <f>((Q52*Q$82)+Q53+(Q54*Q52)+ROUNDUP(Q55*0.46,0))</f>
        <v>0</v>
      </c>
      <c r="R56" s="23">
        <f>((R52*R$82)+R53+(R54*R52)+ROUNDUP(R55*0.46,0))</f>
        <v>0</v>
      </c>
      <c r="S56" s="23">
        <f>((S52*S$82)+S53+(S54*S52)+ROUNDUP(S55*0.46,0))</f>
        <v>0</v>
      </c>
      <c r="T56" s="23">
        <f>((T52*T$82)+T53+(T54*T52)+ROUNDUP(T55*0.46,0))</f>
        <v>0</v>
      </c>
      <c r="U56" s="23">
        <f>((U52*U$82)+U53+(U54*U52)+ROUNDUP(U55*0.46,0))</f>
        <v>0</v>
      </c>
      <c r="V56" s="23">
        <f>((V52*V$82)+V53+(V54*V52)+ROUNDUP(V55*0.46,0))</f>
        <v>0</v>
      </c>
      <c r="W56" s="23">
        <f>((W52*W$82)+W53+(W54*W52)+ROUNDUP(W55*0.46,0))</f>
        <v>0</v>
      </c>
      <c r="X56" s="23">
        <f>((X52*X$82)+X53+(X54*X52)+ROUNDUP(X55*0.46,0))</f>
        <v>0</v>
      </c>
      <c r="Y56" s="23">
        <f>((Y52*Y$82)+Y53+(Y54*Y52)+ROUNDUP(Y55*0.46,0))</f>
        <v>0</v>
      </c>
      <c r="Z56" s="23">
        <f>((Z52*Z$82)+Z53+(Z54*Z52)+ROUNDUP(Z55*0.46,0))</f>
        <v>0</v>
      </c>
      <c r="AA56" s="23">
        <f>((AA52*AA$82)+AA53+(AA54*AA52)+ROUNDUP(AA55*0.46,0))</f>
        <v>0</v>
      </c>
      <c r="AB56" s="23">
        <f>((AB52*AB$82)+AB53+(AB54*AB52)+ROUNDUP(AB55*0.46,0))</f>
        <v>0</v>
      </c>
      <c r="AC56" s="23">
        <f>((AC52*AC$82)+AC53+(AC54*AC52)+ROUNDUP(AC55*0.46,0))</f>
        <v>0</v>
      </c>
      <c r="AD56" s="23">
        <f>((AD52*AD$82)+AD53+(AD54*AD52)+ROUNDUP(AD55*0.46,0))</f>
        <v>0</v>
      </c>
      <c r="AE56" s="23">
        <f>((AE52*AE$82)+AE53+(AE54*AE52)+ROUNDUP(AE55*0.46,0))</f>
        <v>0</v>
      </c>
      <c r="AF56" s="23">
        <f>((AF52*AF$82)+AF53+(AF54*AF52)+ROUNDUP(AF55*0.46,0))</f>
        <v>0</v>
      </c>
      <c r="AG56" s="23">
        <f>((AG52*AG$82)+AG53+(AG54*AG52)+ROUNDUP(AG55*0.46,0))</f>
        <v>0</v>
      </c>
      <c r="AH56" s="23">
        <f>((AH52*AH$82)+AH53+(AH54*AH52)+ROUNDUP(AH55*0.46,0))</f>
        <v>0</v>
      </c>
      <c r="AI56" s="23">
        <f>((AI52*AI$82)+AI53+(AI54*AI52)+ROUNDUP(AI55*0.46,0))</f>
        <v>0</v>
      </c>
      <c r="AJ56" s="23">
        <f>((AJ52*AJ$82)+AJ53+(AJ54*AJ52)+ROUNDUP(AJ55*0.46,0))</f>
        <v>0</v>
      </c>
      <c r="AK56" s="23">
        <f>((AK52*AK$82)+AK53+(AK54*AK52)+ROUNDUP(AK55*0.46,0))</f>
        <v>0</v>
      </c>
      <c r="AL56" s="23">
        <f>((AL52*AL$82)+AL53+(AL54*AL52)+ROUNDUP(AL55*0.46,0))</f>
        <v>0</v>
      </c>
      <c r="AM56" s="23">
        <f>((AM52*AM$82)+AM53+(AM54*AM52)+ROUNDUP(AM55*0.46,0))</f>
        <v>0</v>
      </c>
      <c r="AN56" s="23">
        <f>((AN52*AN$82)+AN53+(AN54*AN52)+ROUNDUP(AN55*0.46,0))</f>
        <v>0</v>
      </c>
      <c r="AO56" s="23">
        <f>((AO52*AO$82)+AO53+(AO54*AO52)+ROUNDUP(AO55*0.46,0))</f>
        <v>0</v>
      </c>
      <c r="AP56" s="23">
        <f>((AP52*AP$82)+AP53+(AP54*AP52)+ROUNDUP(AP55*0.46,0))</f>
        <v>0</v>
      </c>
      <c r="AQ56" s="23">
        <f>((AQ52*AQ$82)+AQ53+(AQ54*AQ52)+ROUNDUP(AQ55*0.46,0))</f>
        <v>0</v>
      </c>
      <c r="AR56" s="23">
        <f>((AR52*AR$82)+AR53+(AR54*AR52)+ROUNDUP(AR55*0.46,0))</f>
        <v>0</v>
      </c>
      <c r="AS56" s="23">
        <f>((AS52*AS$82)+AS53+(AS54*AS52)+ROUNDUP(AS55*0.46,0))</f>
        <v>0</v>
      </c>
      <c r="AT56" s="23">
        <f>((AT52*AT$82)+AT53+(AT54*AT52)+ROUNDUP(AT55*0.46,0))</f>
        <v>0</v>
      </c>
      <c r="AU56" s="23">
        <f>((AU52*AU$82)+AU53+(AU54*AU52)+ROUNDUP(AU55*0.46,0))</f>
        <v>0</v>
      </c>
      <c r="AV56" s="23">
        <f>((AV52*AV$82)+AV53+(AV54*AV52)+ROUNDUP(AV55*0.46,0))</f>
        <v>0</v>
      </c>
      <c r="AW56" s="23">
        <f>((AW52*AW$82)+AW53+(AW54*AW52)+ROUNDUP(AW55*0.46,0))</f>
        <v>0</v>
      </c>
      <c r="AX56" s="23">
        <f>((AX52*AX$82)+AX53+(AX54*AX52)+ROUNDUP(AX55*0.46,0))</f>
        <v>0</v>
      </c>
      <c r="AY56" s="23">
        <f>((AY52*AY$82)+AY53+(AY54*AY52)+ROUNDUP(AY55*0.46,0))</f>
        <v>0</v>
      </c>
      <c r="AZ56" s="23">
        <f>((AZ52*AZ$82)+AZ53+(AZ54*AZ52)+ROUNDUP(AZ55*0.46,0))</f>
        <v>0</v>
      </c>
      <c r="BA56" s="23">
        <f>((BA52*BA$82)+BA53+(BA54*BA52)+ROUNDUP(BA55*0.46,0))</f>
        <v>0</v>
      </c>
      <c r="BB56" s="23">
        <f>((BB52*BB$82)+BB53+(BB54*BB52)+ROUNDUP(BB55*0.46,0))</f>
        <v>0</v>
      </c>
      <c r="BC56" s="23">
        <f>((BC52*BC$82)+BC53+(BC54*BC52)+ROUNDUP(BC55*0.46,0))</f>
        <v>0</v>
      </c>
      <c r="BD56" s="25">
        <f>((BD52*BD$82)+BD53+(BD54*BD52)+ROUNDUP(BD55*0.46,0))</f>
        <v>0</v>
      </c>
    </row>
    <row r="57" spans="1:56" s="35" customFormat="1" x14ac:dyDescent="0.2">
      <c r="A57" s="34">
        <f>IF(Import!V18&lt;&gt;"",Import!V18,"")</f>
        <v>42548</v>
      </c>
      <c r="B57" s="18" t="s">
        <v>19</v>
      </c>
      <c r="C57" s="18">
        <f>SUM(D57:BD57)</f>
        <v>0</v>
      </c>
      <c r="D57" s="432">
        <f>SUMIFS(Import!$G:$G,Import!$A:$A,D$1,Import!$B:$B,$A57,Import!$C:$C,$A$1)</f>
        <v>0</v>
      </c>
      <c r="E57" s="18">
        <f>SUMIFS(Import!$G:$G,Import!$A:$A,E$1,Import!$B:$B,$A57,Import!$C:$C,$A$1)</f>
        <v>0</v>
      </c>
      <c r="F57" s="18">
        <f>SUMIFS(Import!$G:$G,Import!$A:$A,F$1,Import!$B:$B,$A57,Import!$C:$C,$A$1)</f>
        <v>0</v>
      </c>
      <c r="G57" s="18">
        <f>SUMIFS(Import!$G:$G,Import!$A:$A,G$1,Import!$B:$B,$A57,Import!$C:$C,$A$1)</f>
        <v>0</v>
      </c>
      <c r="H57" s="18">
        <f>SUMIFS(Import!$G:$G,Import!$A:$A,H$1,Import!$B:$B,$A57,Import!$C:$C,$A$1)</f>
        <v>0</v>
      </c>
      <c r="I57" s="18">
        <f>SUMIFS(Import!$G:$G,Import!$A:$A,I$1,Import!$B:$B,$A57,Import!$C:$C,$A$1)</f>
        <v>0</v>
      </c>
      <c r="J57" s="18">
        <f>SUMIFS(Import!$G:$G,Import!$A:$A,J$1,Import!$B:$B,$A57,Import!$C:$C,$A$1)</f>
        <v>0</v>
      </c>
      <c r="K57" s="18">
        <f>SUMIFS(Import!$G:$G,Import!$A:$A,K$1,Import!$B:$B,$A57,Import!$C:$C,$A$1)</f>
        <v>0</v>
      </c>
      <c r="L57" s="18">
        <f>SUMIFS(Import!$G:$G,Import!$A:$A,L$1,Import!$B:$B,$A57,Import!$C:$C,$A$1)</f>
        <v>0</v>
      </c>
      <c r="M57" s="18">
        <f>SUMIFS(Import!$G:$G,Import!$A:$A,M$1,Import!$B:$B,$A57,Import!$C:$C,$A$1)</f>
        <v>0</v>
      </c>
      <c r="N57" s="18">
        <f>SUMIFS(Import!$G:$G,Import!$A:$A,N$1,Import!$B:$B,$A57,Import!$C:$C,$A$1)</f>
        <v>0</v>
      </c>
      <c r="O57" s="18">
        <f>SUMIFS(Import!$G:$G,Import!$A:$A,O$1,Import!$B:$B,$A57,Import!$C:$C,$A$1)</f>
        <v>0</v>
      </c>
      <c r="P57" s="18">
        <f>SUMIFS(Import!$G:$G,Import!$A:$A,P$1,Import!$B:$B,$A57,Import!$C:$C,$A$1)</f>
        <v>0</v>
      </c>
      <c r="Q57" s="18">
        <f>SUMIFS(Import!$G:$G,Import!$A:$A,Q$1,Import!$B:$B,$A57,Import!$C:$C,$A$1)</f>
        <v>0</v>
      </c>
      <c r="R57" s="18">
        <f>SUMIFS(Import!$G:$G,Import!$A:$A,R$1,Import!$B:$B,$A57,Import!$C:$C,$A$1)</f>
        <v>0</v>
      </c>
      <c r="S57" s="18">
        <f>SUMIFS(Import!$G:$G,Import!$A:$A,S$1,Import!$B:$B,$A57,Import!$C:$C,$A$1)</f>
        <v>0</v>
      </c>
      <c r="T57" s="18">
        <f>SUMIFS(Import!$G:$G,Import!$A:$A,T$1,Import!$B:$B,$A57,Import!$C:$C,$A$1)</f>
        <v>0</v>
      </c>
      <c r="U57" s="18">
        <f>SUMIFS(Import!$G:$G,Import!$A:$A,U$1,Import!$B:$B,$A57,Import!$C:$C,$A$1)</f>
        <v>0</v>
      </c>
      <c r="V57" s="18">
        <f>SUMIFS(Import!$G:$G,Import!$A:$A,V$1,Import!$B:$B,$A57,Import!$C:$C,$A$1)</f>
        <v>0</v>
      </c>
      <c r="W57" s="18">
        <f>SUMIFS(Import!$G:$G,Import!$A:$A,W$1,Import!$B:$B,$A57,Import!$C:$C,$A$1)</f>
        <v>0</v>
      </c>
      <c r="X57" s="18">
        <f>SUMIFS(Import!$G:$G,Import!$A:$A,X$1,Import!$B:$B,$A57,Import!$C:$C,$A$1)</f>
        <v>0</v>
      </c>
      <c r="Y57" s="18">
        <f>SUMIFS(Import!$G:$G,Import!$A:$A,Y$1,Import!$B:$B,$A57,Import!$C:$C,$A$1)</f>
        <v>0</v>
      </c>
      <c r="Z57" s="18">
        <f>SUMIFS(Import!$G:$G,Import!$A:$A,Z$1,Import!$B:$B,$A57,Import!$C:$C,$A$1)</f>
        <v>0</v>
      </c>
      <c r="AA57" s="18">
        <f>SUMIFS(Import!$G:$G,Import!$A:$A,AA$1,Import!$B:$B,$A57,Import!$C:$C,$A$1)</f>
        <v>0</v>
      </c>
      <c r="AB57" s="18">
        <f>SUMIFS(Import!$G:$G,Import!$A:$A,AB$1,Import!$B:$B,$A57,Import!$C:$C,$A$1)</f>
        <v>0</v>
      </c>
      <c r="AC57" s="18">
        <f>SUMIFS(Import!$G:$G,Import!$A:$A,AC$1,Import!$B:$B,$A57,Import!$C:$C,$A$1)</f>
        <v>0</v>
      </c>
      <c r="AD57" s="18">
        <f>SUMIFS(Import!$G:$G,Import!$A:$A,AD$1,Import!$B:$B,$A57,Import!$C:$C,$A$1)</f>
        <v>0</v>
      </c>
      <c r="AE57" s="18">
        <f>SUMIFS(Import!$G:$G,Import!$A:$A,AE$1,Import!$B:$B,$A57,Import!$C:$C,$A$1)</f>
        <v>0</v>
      </c>
      <c r="AF57" s="18">
        <f>SUMIFS(Import!$G:$G,Import!$A:$A,AF$1,Import!$B:$B,$A57,Import!$C:$C,$A$1)</f>
        <v>0</v>
      </c>
      <c r="AG57" s="18">
        <f>SUMIFS(Import!$G:$G,Import!$A:$A,AG$1,Import!$B:$B,$A57,Import!$C:$C,$A$1)</f>
        <v>0</v>
      </c>
      <c r="AH57" s="18">
        <f>SUMIFS(Import!$G:$G,Import!$A:$A,AH$1,Import!$B:$B,$A57,Import!$C:$C,$A$1)</f>
        <v>0</v>
      </c>
      <c r="AI57" s="18">
        <f>SUMIFS(Import!$G:$G,Import!$A:$A,AI$1,Import!$B:$B,$A57,Import!$C:$C,$A$1)</f>
        <v>0</v>
      </c>
      <c r="AJ57" s="18">
        <f>SUMIFS(Import!$G:$G,Import!$A:$A,AJ$1,Import!$B:$B,$A57,Import!$C:$C,$A$1)</f>
        <v>0</v>
      </c>
      <c r="AK57" s="18">
        <f>SUMIFS(Import!$G:$G,Import!$A:$A,AK$1,Import!$B:$B,$A57,Import!$C:$C,$A$1)</f>
        <v>0</v>
      </c>
      <c r="AL57" s="18">
        <f>SUMIFS(Import!$G:$G,Import!$A:$A,AL$1,Import!$B:$B,$A57,Import!$C:$C,$A$1)</f>
        <v>0</v>
      </c>
      <c r="AM57" s="18">
        <f>SUMIFS(Import!$G:$G,Import!$A:$A,AM$1,Import!$B:$B,$A57,Import!$C:$C,$A$1)</f>
        <v>0</v>
      </c>
      <c r="AN57" s="18">
        <f>SUMIFS(Import!$G:$G,Import!$A:$A,AN$1,Import!$B:$B,$A57,Import!$C:$C,$A$1)</f>
        <v>0</v>
      </c>
      <c r="AO57" s="18">
        <f>SUMIFS(Import!$G:$G,Import!$A:$A,AO$1,Import!$B:$B,$A57,Import!$C:$C,$A$1)</f>
        <v>0</v>
      </c>
      <c r="AP57" s="18">
        <f>SUMIFS(Import!$G:$G,Import!$A:$A,AP$1,Import!$B:$B,$A57,Import!$C:$C,$A$1)</f>
        <v>0</v>
      </c>
      <c r="AQ57" s="18">
        <f>SUMIFS(Import!$G:$G,Import!$A:$A,AQ$1,Import!$B:$B,$A57,Import!$C:$C,$A$1)</f>
        <v>0</v>
      </c>
      <c r="AR57" s="18">
        <f>SUMIFS(Import!$G:$G,Import!$A:$A,AR$1,Import!$B:$B,$A57,Import!$C:$C,$A$1)</f>
        <v>0</v>
      </c>
      <c r="AS57" s="18">
        <f>SUMIFS(Import!$G:$G,Import!$A:$A,AS$1,Import!$B:$B,$A57,Import!$C:$C,$A$1)</f>
        <v>0</v>
      </c>
      <c r="AT57" s="18">
        <f>SUMIFS(Import!$G:$G,Import!$A:$A,AT$1,Import!$B:$B,$A57,Import!$C:$C,$A$1)</f>
        <v>0</v>
      </c>
      <c r="AU57" s="18">
        <f>SUMIFS(Import!$G:$G,Import!$A:$A,AU$1,Import!$B:$B,$A57,Import!$C:$C,$A$1)</f>
        <v>0</v>
      </c>
      <c r="AV57" s="18">
        <f>SUMIFS(Import!$G:$G,Import!$A:$A,AV$1,Import!$B:$B,$A57,Import!$C:$C,$A$1)</f>
        <v>0</v>
      </c>
      <c r="AW57" s="18">
        <f>SUMIFS(Import!$G:$G,Import!$A:$A,AW$1,Import!$B:$B,$A57,Import!$C:$C,$A$1)</f>
        <v>0</v>
      </c>
      <c r="AX57" s="18">
        <f>SUMIFS(Import!$G:$G,Import!$A:$A,AX$1,Import!$B:$B,$A57,Import!$C:$C,$A$1)</f>
        <v>0</v>
      </c>
      <c r="AY57" s="18">
        <f>SUMIFS(Import!$G:$G,Import!$A:$A,AY$1,Import!$B:$B,$A57,Import!$C:$C,$A$1)</f>
        <v>0</v>
      </c>
      <c r="AZ57" s="18">
        <f>SUMIFS(Import!$G:$G,Import!$A:$A,AZ$1,Import!$B:$B,$A57,Import!$C:$C,$A$1)</f>
        <v>0</v>
      </c>
      <c r="BA57" s="18">
        <f>SUMIFS(Import!$G:$G,Import!$A:$A,BA$1,Import!$B:$B,$A57,Import!$C:$C,$A$1)</f>
        <v>0</v>
      </c>
      <c r="BB57" s="18">
        <f>SUMIFS(Import!$G:$G,Import!$A:$A,BB$1,Import!$B:$B,$A57,Import!$C:$C,$A$1)</f>
        <v>0</v>
      </c>
      <c r="BC57" s="18">
        <f>SUMIFS(Import!$G:$G,Import!$A:$A,BC$1,Import!$B:$B,$A57,Import!$C:$C,$A$1)</f>
        <v>0</v>
      </c>
      <c r="BD57" s="433">
        <f>SUMIFS(Import!$G:$G,Import!$A:$A,BD$1,Import!$B:$B,$A57,Import!$C:$C,$A$1)</f>
        <v>0</v>
      </c>
    </row>
    <row r="58" spans="1:56" s="36" customFormat="1" x14ac:dyDescent="0.2">
      <c r="A58" s="549"/>
      <c r="B58" s="19" t="s">
        <v>117</v>
      </c>
      <c r="C58" s="437">
        <f>SUM(D58:BD58)</f>
        <v>0</v>
      </c>
      <c r="D58" s="434">
        <f>SUMIFS(Import!$H:$H,Import!$A:$A,D$1,Import!$B:$B,$A57,Import!$D:$D,"PC Lead")</f>
        <v>0</v>
      </c>
      <c r="E58" s="435">
        <f>SUMIFS(Import!$H:$H,Import!$A:$A,E$1,Import!$B:$B,$A57,Import!$D:$D,"PC Lead")</f>
        <v>0</v>
      </c>
      <c r="F58" s="435">
        <f>SUMIFS(Import!$H:$H,Import!$A:$A,F$1,Import!$B:$B,$A57,Import!$D:$D,"PC Lead")</f>
        <v>0</v>
      </c>
      <c r="G58" s="435">
        <f>SUMIFS(Import!$H:$H,Import!$A:$A,G$1,Import!$B:$B,$A57,Import!$D:$D,"PC Lead")</f>
        <v>0</v>
      </c>
      <c r="H58" s="435">
        <f>SUMIFS(Import!$H:$H,Import!$A:$A,H$1,Import!$B:$B,$A57,Import!$D:$D,"PC Lead")</f>
        <v>0</v>
      </c>
      <c r="I58" s="435">
        <f>SUMIFS(Import!$H:$H,Import!$A:$A,I$1,Import!$B:$B,$A57,Import!$D:$D,"PC Lead")</f>
        <v>0</v>
      </c>
      <c r="J58" s="435">
        <f>SUMIFS(Import!$H:$H,Import!$A:$A,J$1,Import!$B:$B,$A57,Import!$D:$D,"PC Lead")</f>
        <v>0</v>
      </c>
      <c r="K58" s="435">
        <f>SUMIFS(Import!$H:$H,Import!$A:$A,K$1,Import!$B:$B,$A57,Import!$D:$D,"PC Lead")</f>
        <v>0</v>
      </c>
      <c r="L58" s="435">
        <f>SUMIFS(Import!$H:$H,Import!$A:$A,L$1,Import!$B:$B,$A57,Import!$D:$D,"PC Lead")</f>
        <v>0</v>
      </c>
      <c r="M58" s="435">
        <f>SUMIFS(Import!$H:$H,Import!$A:$A,M$1,Import!$B:$B,$A57,Import!$D:$D,"PC Lead")</f>
        <v>0</v>
      </c>
      <c r="N58" s="435">
        <f>SUMIFS(Import!$H:$H,Import!$A:$A,N$1,Import!$B:$B,$A57,Import!$D:$D,"PC Lead")</f>
        <v>0</v>
      </c>
      <c r="O58" s="435">
        <f>SUMIFS(Import!$H:$H,Import!$A:$A,O$1,Import!$B:$B,$A57,Import!$D:$D,"PC Lead")</f>
        <v>0</v>
      </c>
      <c r="P58" s="435">
        <f>SUMIFS(Import!$H:$H,Import!$A:$A,P$1,Import!$B:$B,$A57,Import!$D:$D,"PC Lead")</f>
        <v>0</v>
      </c>
      <c r="Q58" s="435">
        <f>SUMIFS(Import!$H:$H,Import!$A:$A,Q$1,Import!$B:$B,$A57,Import!$D:$D,"PC Lead")</f>
        <v>0</v>
      </c>
      <c r="R58" s="435">
        <f>SUMIFS(Import!$H:$H,Import!$A:$A,R$1,Import!$B:$B,$A57,Import!$D:$D,"PC Lead")</f>
        <v>0</v>
      </c>
      <c r="S58" s="435">
        <f>SUMIFS(Import!$H:$H,Import!$A:$A,S$1,Import!$B:$B,$A57,Import!$D:$D,"PC Lead")</f>
        <v>0</v>
      </c>
      <c r="T58" s="435">
        <f>SUMIFS(Import!$H:$H,Import!$A:$A,T$1,Import!$B:$B,$A57,Import!$D:$D,"PC Lead")</f>
        <v>0</v>
      </c>
      <c r="U58" s="435">
        <f>SUMIFS(Import!$H:$H,Import!$A:$A,U$1,Import!$B:$B,$A57,Import!$D:$D,"PC Lead")</f>
        <v>0</v>
      </c>
      <c r="V58" s="435">
        <f>SUMIFS(Import!$H:$H,Import!$A:$A,V$1,Import!$B:$B,$A57,Import!$D:$D,"PC Lead")</f>
        <v>0</v>
      </c>
      <c r="W58" s="435">
        <f>SUMIFS(Import!$H:$H,Import!$A:$A,W$1,Import!$B:$B,$A57,Import!$D:$D,"PC Lead")</f>
        <v>0</v>
      </c>
      <c r="X58" s="435">
        <f>SUMIFS(Import!$H:$H,Import!$A:$A,X$1,Import!$B:$B,$A57,Import!$D:$D,"PC Lead")</f>
        <v>0</v>
      </c>
      <c r="Y58" s="435">
        <f>SUMIFS(Import!$H:$H,Import!$A:$A,Y$1,Import!$B:$B,$A57,Import!$D:$D,"PC Lead")</f>
        <v>0</v>
      </c>
      <c r="Z58" s="435">
        <f>SUMIFS(Import!$H:$H,Import!$A:$A,Z$1,Import!$B:$B,$A57,Import!$D:$D,"PC Lead")</f>
        <v>0</v>
      </c>
      <c r="AA58" s="435">
        <f>SUMIFS(Import!$H:$H,Import!$A:$A,AA$1,Import!$B:$B,$A57,Import!$D:$D,"PC Lead")</f>
        <v>0</v>
      </c>
      <c r="AB58" s="435">
        <f>SUMIFS(Import!$H:$H,Import!$A:$A,AB$1,Import!$B:$B,$A57,Import!$D:$D,"PC Lead")</f>
        <v>0</v>
      </c>
      <c r="AC58" s="435">
        <f>SUMIFS(Import!$H:$H,Import!$A:$A,AC$1,Import!$B:$B,$A57,Import!$D:$D,"PC Lead")</f>
        <v>0</v>
      </c>
      <c r="AD58" s="435">
        <f>SUMIFS(Import!$H:$H,Import!$A:$A,AD$1,Import!$B:$B,$A57,Import!$D:$D,"PC Lead")</f>
        <v>0</v>
      </c>
      <c r="AE58" s="435">
        <f>SUMIFS(Import!$H:$H,Import!$A:$A,AE$1,Import!$B:$B,$A57,Import!$D:$D,"PC Lead")</f>
        <v>0</v>
      </c>
      <c r="AF58" s="435">
        <f>SUMIFS(Import!$H:$H,Import!$A:$A,AF$1,Import!$B:$B,$A57,Import!$D:$D,"PC Lead")</f>
        <v>0</v>
      </c>
      <c r="AG58" s="435">
        <f>SUMIFS(Import!$H:$H,Import!$A:$A,AG$1,Import!$B:$B,$A57,Import!$D:$D,"PC Lead")</f>
        <v>0</v>
      </c>
      <c r="AH58" s="435">
        <f>SUMIFS(Import!$H:$H,Import!$A:$A,AH$1,Import!$B:$B,$A57,Import!$D:$D,"PC Lead")</f>
        <v>0</v>
      </c>
      <c r="AI58" s="435">
        <f>SUMIFS(Import!$H:$H,Import!$A:$A,AI$1,Import!$B:$B,$A57,Import!$D:$D,"PC Lead")</f>
        <v>0</v>
      </c>
      <c r="AJ58" s="435">
        <f>SUMIFS(Import!$H:$H,Import!$A:$A,AJ$1,Import!$B:$B,$A57,Import!$D:$D,"PC Lead")</f>
        <v>0</v>
      </c>
      <c r="AK58" s="435">
        <f>SUMIFS(Import!$H:$H,Import!$A:$A,AK$1,Import!$B:$B,$A57,Import!$D:$D,"PC Lead")</f>
        <v>0</v>
      </c>
      <c r="AL58" s="435">
        <f>SUMIFS(Import!$H:$H,Import!$A:$A,AL$1,Import!$B:$B,$A57,Import!$D:$D,"PC Lead")</f>
        <v>0</v>
      </c>
      <c r="AM58" s="435">
        <f>SUMIFS(Import!$H:$H,Import!$A:$A,AM$1,Import!$B:$B,$A57,Import!$D:$D,"PC Lead")</f>
        <v>0</v>
      </c>
      <c r="AN58" s="435">
        <f>SUMIFS(Import!$H:$H,Import!$A:$A,AN$1,Import!$B:$B,$A57,Import!$D:$D,"PC Lead")</f>
        <v>0</v>
      </c>
      <c r="AO58" s="435">
        <f>SUMIFS(Import!$H:$H,Import!$A:$A,AO$1,Import!$B:$B,$A57,Import!$D:$D,"PC Lead")</f>
        <v>0</v>
      </c>
      <c r="AP58" s="435">
        <f>SUMIFS(Import!$H:$H,Import!$A:$A,AP$1,Import!$B:$B,$A57,Import!$D:$D,"PC Lead")</f>
        <v>0</v>
      </c>
      <c r="AQ58" s="435">
        <f>SUMIFS(Import!$H:$H,Import!$A:$A,AQ$1,Import!$B:$B,$A57,Import!$D:$D,"PC Lead")</f>
        <v>0</v>
      </c>
      <c r="AR58" s="435">
        <f>SUMIFS(Import!$H:$H,Import!$A:$A,AR$1,Import!$B:$B,$A57,Import!$D:$D,"PC Lead")</f>
        <v>0</v>
      </c>
      <c r="AS58" s="435">
        <f>SUMIFS(Import!$H:$H,Import!$A:$A,AS$1,Import!$B:$B,$A57,Import!$D:$D,"PC Lead")</f>
        <v>0</v>
      </c>
      <c r="AT58" s="435">
        <f>SUMIFS(Import!$H:$H,Import!$A:$A,AT$1,Import!$B:$B,$A57,Import!$D:$D,"PC Lead")</f>
        <v>0</v>
      </c>
      <c r="AU58" s="435">
        <f>SUMIFS(Import!$H:$H,Import!$A:$A,AU$1,Import!$B:$B,$A57,Import!$D:$D,"PC Lead")</f>
        <v>0</v>
      </c>
      <c r="AV58" s="435">
        <f>SUMIFS(Import!$H:$H,Import!$A:$A,AV$1,Import!$B:$B,$A57,Import!$D:$D,"PC Lead")</f>
        <v>0</v>
      </c>
      <c r="AW58" s="435">
        <f>SUMIFS(Import!$H:$H,Import!$A:$A,AW$1,Import!$B:$B,$A57,Import!$D:$D,"PC Lead")</f>
        <v>0</v>
      </c>
      <c r="AX58" s="435">
        <f>SUMIFS(Import!$H:$H,Import!$A:$A,AX$1,Import!$B:$B,$A57,Import!$D:$D,"PC Lead")</f>
        <v>0</v>
      </c>
      <c r="AY58" s="435">
        <f>SUMIFS(Import!$H:$H,Import!$A:$A,AY$1,Import!$B:$B,$A57,Import!$D:$D,"PC Lead")</f>
        <v>0</v>
      </c>
      <c r="AZ58" s="435">
        <f>SUMIFS(Import!$H:$H,Import!$A:$A,AZ$1,Import!$B:$B,$A57,Import!$D:$D,"PC Lead")</f>
        <v>0</v>
      </c>
      <c r="BA58" s="435">
        <f>SUMIFS(Import!$H:$H,Import!$A:$A,BA$1,Import!$B:$B,$A57,Import!$D:$D,"PC Lead")</f>
        <v>0</v>
      </c>
      <c r="BB58" s="435">
        <f>SUMIFS(Import!$H:$H,Import!$A:$A,BB$1,Import!$B:$B,$A57,Import!$D:$D,"PC Lead")</f>
        <v>0</v>
      </c>
      <c r="BC58" s="435">
        <f>SUMIFS(Import!$H:$H,Import!$A:$A,BC$1,Import!$B:$B,$A57,Import!$D:$D,"PC Lead")</f>
        <v>0</v>
      </c>
      <c r="BD58" s="436">
        <f>SUMIFS(Import!$H:$H,Import!$A:$A,BD$1,Import!$B:$B,$A57,Import!$D:$D,"PC Lead")</f>
        <v>0</v>
      </c>
    </row>
    <row r="59" spans="1:56" s="36" customFormat="1" x14ac:dyDescent="0.2">
      <c r="A59" s="550"/>
      <c r="B59" s="19" t="s">
        <v>91</v>
      </c>
      <c r="C59" s="19" t="s">
        <v>92</v>
      </c>
      <c r="D59" s="562"/>
      <c r="E59" s="563"/>
      <c r="F59" s="563"/>
      <c r="G59" s="563"/>
      <c r="H59" s="563"/>
      <c r="I59" s="563"/>
      <c r="J59" s="563"/>
      <c r="K59" s="563"/>
      <c r="L59" s="563"/>
      <c r="M59" s="563"/>
      <c r="N59" s="563"/>
      <c r="O59" s="563"/>
      <c r="P59" s="563"/>
      <c r="Q59" s="563"/>
      <c r="R59" s="563"/>
      <c r="S59" s="563"/>
      <c r="T59" s="563"/>
      <c r="U59" s="563"/>
      <c r="V59" s="563"/>
      <c r="W59" s="563"/>
      <c r="X59" s="563"/>
      <c r="Y59" s="563"/>
      <c r="Z59" s="563"/>
      <c r="AA59" s="563"/>
      <c r="AB59" s="563"/>
      <c r="AC59" s="563"/>
      <c r="AD59" s="563"/>
      <c r="AE59" s="563"/>
      <c r="AF59" s="563"/>
      <c r="AG59" s="563"/>
      <c r="AH59" s="563"/>
      <c r="AI59" s="563"/>
      <c r="AJ59" s="563"/>
      <c r="AK59" s="563"/>
      <c r="AL59" s="563"/>
      <c r="AM59" s="563"/>
      <c r="AN59" s="563"/>
      <c r="AO59" s="563"/>
      <c r="AP59" s="563"/>
      <c r="AQ59" s="563"/>
      <c r="AR59" s="563"/>
      <c r="AS59" s="563"/>
      <c r="AT59" s="563"/>
      <c r="AU59" s="563"/>
      <c r="AV59" s="563"/>
      <c r="AW59" s="563"/>
      <c r="AX59" s="563"/>
      <c r="AY59" s="563"/>
      <c r="AZ59" s="563"/>
      <c r="BA59" s="563"/>
      <c r="BB59" s="563"/>
      <c r="BC59" s="563"/>
      <c r="BD59" s="564"/>
    </row>
    <row r="60" spans="1:56" s="36" customFormat="1" x14ac:dyDescent="0.2">
      <c r="A60" s="551"/>
      <c r="B60" s="20" t="s">
        <v>90</v>
      </c>
      <c r="C60" s="21">
        <f>SUM(D60:BD60)</f>
        <v>0</v>
      </c>
      <c r="D60" s="565"/>
      <c r="E60" s="566"/>
      <c r="F60" s="566"/>
      <c r="G60" s="566"/>
      <c r="H60" s="566"/>
      <c r="I60" s="566"/>
      <c r="J60" s="566"/>
      <c r="K60" s="566"/>
      <c r="L60" s="566"/>
      <c r="M60" s="566"/>
      <c r="N60" s="566"/>
      <c r="O60" s="566"/>
      <c r="P60" s="566"/>
      <c r="Q60" s="566"/>
      <c r="R60" s="566"/>
      <c r="S60" s="566"/>
      <c r="T60" s="566"/>
      <c r="U60" s="566"/>
      <c r="V60" s="566"/>
      <c r="W60" s="566"/>
      <c r="X60" s="566"/>
      <c r="Y60" s="566"/>
      <c r="Z60" s="566"/>
      <c r="AA60" s="566"/>
      <c r="AB60" s="566"/>
      <c r="AC60" s="566"/>
      <c r="AD60" s="566"/>
      <c r="AE60" s="566"/>
      <c r="AF60" s="566"/>
      <c r="AG60" s="566"/>
      <c r="AH60" s="566"/>
      <c r="AI60" s="566"/>
      <c r="AJ60" s="566"/>
      <c r="AK60" s="566"/>
      <c r="AL60" s="566"/>
      <c r="AM60" s="566"/>
      <c r="AN60" s="566"/>
      <c r="AO60" s="566"/>
      <c r="AP60" s="566"/>
      <c r="AQ60" s="566"/>
      <c r="AR60" s="566"/>
      <c r="AS60" s="566"/>
      <c r="AT60" s="566"/>
      <c r="AU60" s="566"/>
      <c r="AV60" s="566"/>
      <c r="AW60" s="566"/>
      <c r="AX60" s="566"/>
      <c r="AY60" s="566"/>
      <c r="AZ60" s="566"/>
      <c r="BA60" s="566"/>
      <c r="BB60" s="566"/>
      <c r="BC60" s="566"/>
      <c r="BD60" s="567"/>
    </row>
    <row r="61" spans="1:56" s="37" customFormat="1" ht="12" thickBot="1" x14ac:dyDescent="0.25">
      <c r="A61" s="22">
        <f>IFERROR("Total Cost: $"&amp;ROUND((C61-0.46*C60)*1.26+(0.46*C60),2)&amp;" - "&amp;"Hourly: $"&amp;ROUND(((C61-0.46*C60)*1.26+(0.46*C60))/C57,2),0)</f>
        <v>0</v>
      </c>
      <c r="B61" s="23" t="s">
        <v>93</v>
      </c>
      <c r="C61" s="23">
        <f>SUM(D61:BD61)</f>
        <v>0</v>
      </c>
      <c r="D61" s="24">
        <f>((D57*D$82)+D58+(D59*D57)+ROUNDUP(D60*0.46,0))</f>
        <v>0</v>
      </c>
      <c r="E61" s="23">
        <f>((E57*E$82)+E58+(E59*E57)+ROUNDUP(E60*0.46,0))</f>
        <v>0</v>
      </c>
      <c r="F61" s="23">
        <f>((F57*F$82)+F58+(F59*F57)+ROUNDUP(F60*0.46,0))</f>
        <v>0</v>
      </c>
      <c r="G61" s="23">
        <f>((G57*G$82)+G58+(G59*G57)+ROUNDUP(G60*0.46,0))</f>
        <v>0</v>
      </c>
      <c r="H61" s="23">
        <f>((H57*H$82)+H58+(H59*H57)+ROUNDUP(H60*0.46,0))</f>
        <v>0</v>
      </c>
      <c r="I61" s="23">
        <f>((I57*I$82)+I58+(I59*I57)+ROUNDUP(I60*0.46,0))</f>
        <v>0</v>
      </c>
      <c r="J61" s="23">
        <f>((J57*J$82)+J58+(J59*J57)+ROUNDUP(J60*0.46,0))</f>
        <v>0</v>
      </c>
      <c r="K61" s="23">
        <f>((K57*K$82)+K58+(K59*K57)+ROUNDUP(K60*0.46,0))</f>
        <v>0</v>
      </c>
      <c r="L61" s="23">
        <f>((L57*L$82)+L58+(L59*L57)+ROUNDUP(L60*0.46,0))</f>
        <v>0</v>
      </c>
      <c r="M61" s="23">
        <f>((M57*M$82)+M58+(M59*M57)+ROUNDUP(M60*0.46,0))</f>
        <v>0</v>
      </c>
      <c r="N61" s="23">
        <f>((N57*N$82)+N58+(N59*N57)+ROUNDUP(N60*0.46,0))</f>
        <v>0</v>
      </c>
      <c r="O61" s="23">
        <f>((O57*O$82)+O58+(O59*O57)+ROUNDUP(O60*0.46,0))</f>
        <v>0</v>
      </c>
      <c r="P61" s="23">
        <f>((P57*P$82)+P58+(P59*P57)+ROUNDUP(P60*0.46,0))</f>
        <v>0</v>
      </c>
      <c r="Q61" s="23">
        <f>((Q57*Q$82)+Q58+(Q59*Q57)+ROUNDUP(Q60*0.46,0))</f>
        <v>0</v>
      </c>
      <c r="R61" s="23">
        <f>((R57*R$82)+R58+(R59*R57)+ROUNDUP(R60*0.46,0))</f>
        <v>0</v>
      </c>
      <c r="S61" s="23">
        <f>((S57*S$82)+S58+(S59*S57)+ROUNDUP(S60*0.46,0))</f>
        <v>0</v>
      </c>
      <c r="T61" s="23">
        <f>((T57*T$82)+T58+(T59*T57)+ROUNDUP(T60*0.46,0))</f>
        <v>0</v>
      </c>
      <c r="U61" s="23">
        <f>((U57*U$82)+U58+(U59*U57)+ROUNDUP(U60*0.46,0))</f>
        <v>0</v>
      </c>
      <c r="V61" s="23">
        <f>((V57*V$82)+V58+(V59*V57)+ROUNDUP(V60*0.46,0))</f>
        <v>0</v>
      </c>
      <c r="W61" s="23">
        <f>((W57*W$82)+W58+(W59*W57)+ROUNDUP(W60*0.46,0))</f>
        <v>0</v>
      </c>
      <c r="X61" s="23">
        <f>((X57*X$82)+X58+(X59*X57)+ROUNDUP(X60*0.46,0))</f>
        <v>0</v>
      </c>
      <c r="Y61" s="23">
        <f>((Y57*Y$82)+Y58+(Y59*Y57)+ROUNDUP(Y60*0.46,0))</f>
        <v>0</v>
      </c>
      <c r="Z61" s="23">
        <f>((Z57*Z$82)+Z58+(Z59*Z57)+ROUNDUP(Z60*0.46,0))</f>
        <v>0</v>
      </c>
      <c r="AA61" s="23">
        <f>((AA57*AA$82)+AA58+(AA59*AA57)+ROUNDUP(AA60*0.46,0))</f>
        <v>0</v>
      </c>
      <c r="AB61" s="23">
        <f>((AB57*AB$82)+AB58+(AB59*AB57)+ROUNDUP(AB60*0.46,0))</f>
        <v>0</v>
      </c>
      <c r="AC61" s="23">
        <f>((AC57*AC$82)+AC58+(AC59*AC57)+ROUNDUP(AC60*0.46,0))</f>
        <v>0</v>
      </c>
      <c r="AD61" s="23">
        <f>((AD57*AD$82)+AD58+(AD59*AD57)+ROUNDUP(AD60*0.46,0))</f>
        <v>0</v>
      </c>
      <c r="AE61" s="23">
        <f>((AE57*AE$82)+AE58+(AE59*AE57)+ROUNDUP(AE60*0.46,0))</f>
        <v>0</v>
      </c>
      <c r="AF61" s="23">
        <f>((AF57*AF$82)+AF58+(AF59*AF57)+ROUNDUP(AF60*0.46,0))</f>
        <v>0</v>
      </c>
      <c r="AG61" s="23">
        <f>((AG57*AG$82)+AG58+(AG59*AG57)+ROUNDUP(AG60*0.46,0))</f>
        <v>0</v>
      </c>
      <c r="AH61" s="23">
        <f>((AH57*AH$82)+AH58+(AH59*AH57)+ROUNDUP(AH60*0.46,0))</f>
        <v>0</v>
      </c>
      <c r="AI61" s="23">
        <f>((AI57*AI$82)+AI58+(AI59*AI57)+ROUNDUP(AI60*0.46,0))</f>
        <v>0</v>
      </c>
      <c r="AJ61" s="23">
        <f>((AJ57*AJ$82)+AJ58+(AJ59*AJ57)+ROUNDUP(AJ60*0.46,0))</f>
        <v>0</v>
      </c>
      <c r="AK61" s="23">
        <f>((AK57*AK$82)+AK58+(AK59*AK57)+ROUNDUP(AK60*0.46,0))</f>
        <v>0</v>
      </c>
      <c r="AL61" s="23">
        <f>((AL57*AL$82)+AL58+(AL59*AL57)+ROUNDUP(AL60*0.46,0))</f>
        <v>0</v>
      </c>
      <c r="AM61" s="23">
        <f>((AM57*AM$82)+AM58+(AM59*AM57)+ROUNDUP(AM60*0.46,0))</f>
        <v>0</v>
      </c>
      <c r="AN61" s="23">
        <f>((AN57*AN$82)+AN58+(AN59*AN57)+ROUNDUP(AN60*0.46,0))</f>
        <v>0</v>
      </c>
      <c r="AO61" s="23">
        <f>((AO57*AO$82)+AO58+(AO59*AO57)+ROUNDUP(AO60*0.46,0))</f>
        <v>0</v>
      </c>
      <c r="AP61" s="23">
        <f>((AP57*AP$82)+AP58+(AP59*AP57)+ROUNDUP(AP60*0.46,0))</f>
        <v>0</v>
      </c>
      <c r="AQ61" s="23">
        <f>((AQ57*AQ$82)+AQ58+(AQ59*AQ57)+ROUNDUP(AQ60*0.46,0))</f>
        <v>0</v>
      </c>
      <c r="AR61" s="23">
        <f>((AR57*AR$82)+AR58+(AR59*AR57)+ROUNDUP(AR60*0.46,0))</f>
        <v>0</v>
      </c>
      <c r="AS61" s="23">
        <f>((AS57*AS$82)+AS58+(AS59*AS57)+ROUNDUP(AS60*0.46,0))</f>
        <v>0</v>
      </c>
      <c r="AT61" s="23">
        <f>((AT57*AT$82)+AT58+(AT59*AT57)+ROUNDUP(AT60*0.46,0))</f>
        <v>0</v>
      </c>
      <c r="AU61" s="23">
        <f>((AU57*AU$82)+AU58+(AU59*AU57)+ROUNDUP(AU60*0.46,0))</f>
        <v>0</v>
      </c>
      <c r="AV61" s="23">
        <f>((AV57*AV$82)+AV58+(AV59*AV57)+ROUNDUP(AV60*0.46,0))</f>
        <v>0</v>
      </c>
      <c r="AW61" s="23">
        <f>((AW57*AW$82)+AW58+(AW59*AW57)+ROUNDUP(AW60*0.46,0))</f>
        <v>0</v>
      </c>
      <c r="AX61" s="23">
        <f>((AX57*AX$82)+AX58+(AX59*AX57)+ROUNDUP(AX60*0.46,0))</f>
        <v>0</v>
      </c>
      <c r="AY61" s="23">
        <f>((AY57*AY$82)+AY58+(AY59*AY57)+ROUNDUP(AY60*0.46,0))</f>
        <v>0</v>
      </c>
      <c r="AZ61" s="23">
        <f>((AZ57*AZ$82)+AZ58+(AZ59*AZ57)+ROUNDUP(AZ60*0.46,0))</f>
        <v>0</v>
      </c>
      <c r="BA61" s="23">
        <f>((BA57*BA$82)+BA58+(BA59*BA57)+ROUNDUP(BA60*0.46,0))</f>
        <v>0</v>
      </c>
      <c r="BB61" s="23">
        <f>((BB57*BB$82)+BB58+(BB59*BB57)+ROUNDUP(BB60*0.46,0))</f>
        <v>0</v>
      </c>
      <c r="BC61" s="23">
        <f>((BC57*BC$82)+BC58+(BC59*BC57)+ROUNDUP(BC60*0.46,0))</f>
        <v>0</v>
      </c>
      <c r="BD61" s="25">
        <f>((BD57*BD$82)+BD58+(BD59*BD57)+ROUNDUP(BD60*0.46,0))</f>
        <v>0</v>
      </c>
    </row>
    <row r="62" spans="1:56" s="35" customFormat="1" x14ac:dyDescent="0.2">
      <c r="A62" s="34">
        <f>IF(Import!V19&lt;&gt;"",Import!V19,"")</f>
        <v>42549</v>
      </c>
      <c r="B62" s="18" t="s">
        <v>19</v>
      </c>
      <c r="C62" s="18">
        <f>SUM(D62:BD62)</f>
        <v>0</v>
      </c>
      <c r="D62" s="432">
        <f>SUMIFS(Import!$G:$G,Import!$A:$A,D$1,Import!$B:$B,$A62,Import!$C:$C,$A$1)</f>
        <v>0</v>
      </c>
      <c r="E62" s="18">
        <f>SUMIFS(Import!$G:$G,Import!$A:$A,E$1,Import!$B:$B,$A62,Import!$C:$C,$A$1)</f>
        <v>0</v>
      </c>
      <c r="F62" s="18">
        <f>SUMIFS(Import!$G:$G,Import!$A:$A,F$1,Import!$B:$B,$A62,Import!$C:$C,$A$1)</f>
        <v>0</v>
      </c>
      <c r="G62" s="18">
        <f>SUMIFS(Import!$G:$G,Import!$A:$A,G$1,Import!$B:$B,$A62,Import!$C:$C,$A$1)</f>
        <v>0</v>
      </c>
      <c r="H62" s="18">
        <f>SUMIFS(Import!$G:$G,Import!$A:$A,H$1,Import!$B:$B,$A62,Import!$C:$C,$A$1)</f>
        <v>0</v>
      </c>
      <c r="I62" s="18">
        <f>SUMIFS(Import!$G:$G,Import!$A:$A,I$1,Import!$B:$B,$A62,Import!$C:$C,$A$1)</f>
        <v>0</v>
      </c>
      <c r="J62" s="18">
        <f>SUMIFS(Import!$G:$G,Import!$A:$A,J$1,Import!$B:$B,$A62,Import!$C:$C,$A$1)</f>
        <v>0</v>
      </c>
      <c r="K62" s="18">
        <f>SUMIFS(Import!$G:$G,Import!$A:$A,K$1,Import!$B:$B,$A62,Import!$C:$C,$A$1)</f>
        <v>0</v>
      </c>
      <c r="L62" s="18">
        <f>SUMIFS(Import!$G:$G,Import!$A:$A,L$1,Import!$B:$B,$A62,Import!$C:$C,$A$1)</f>
        <v>0</v>
      </c>
      <c r="M62" s="18">
        <f>SUMIFS(Import!$G:$G,Import!$A:$A,M$1,Import!$B:$B,$A62,Import!$C:$C,$A$1)</f>
        <v>0</v>
      </c>
      <c r="N62" s="18">
        <f>SUMIFS(Import!$G:$G,Import!$A:$A,N$1,Import!$B:$B,$A62,Import!$C:$C,$A$1)</f>
        <v>0</v>
      </c>
      <c r="O62" s="18">
        <f>SUMIFS(Import!$G:$G,Import!$A:$A,O$1,Import!$B:$B,$A62,Import!$C:$C,$A$1)</f>
        <v>0</v>
      </c>
      <c r="P62" s="18">
        <f>SUMIFS(Import!$G:$G,Import!$A:$A,P$1,Import!$B:$B,$A62,Import!$C:$C,$A$1)</f>
        <v>0</v>
      </c>
      <c r="Q62" s="18">
        <f>SUMIFS(Import!$G:$G,Import!$A:$A,Q$1,Import!$B:$B,$A62,Import!$C:$C,$A$1)</f>
        <v>0</v>
      </c>
      <c r="R62" s="18">
        <f>SUMIFS(Import!$G:$G,Import!$A:$A,R$1,Import!$B:$B,$A62,Import!$C:$C,$A$1)</f>
        <v>0</v>
      </c>
      <c r="S62" s="18">
        <f>SUMIFS(Import!$G:$G,Import!$A:$A,S$1,Import!$B:$B,$A62,Import!$C:$C,$A$1)</f>
        <v>0</v>
      </c>
      <c r="T62" s="18">
        <f>SUMIFS(Import!$G:$G,Import!$A:$A,T$1,Import!$B:$B,$A62,Import!$C:$C,$A$1)</f>
        <v>0</v>
      </c>
      <c r="U62" s="18">
        <f>SUMIFS(Import!$G:$G,Import!$A:$A,U$1,Import!$B:$B,$A62,Import!$C:$C,$A$1)</f>
        <v>0</v>
      </c>
      <c r="V62" s="18">
        <f>SUMIFS(Import!$G:$G,Import!$A:$A,V$1,Import!$B:$B,$A62,Import!$C:$C,$A$1)</f>
        <v>0</v>
      </c>
      <c r="W62" s="18">
        <f>SUMIFS(Import!$G:$G,Import!$A:$A,W$1,Import!$B:$B,$A62,Import!$C:$C,$A$1)</f>
        <v>0</v>
      </c>
      <c r="X62" s="18">
        <f>SUMIFS(Import!$G:$G,Import!$A:$A,X$1,Import!$B:$B,$A62,Import!$C:$C,$A$1)</f>
        <v>0</v>
      </c>
      <c r="Y62" s="18">
        <f>SUMIFS(Import!$G:$G,Import!$A:$A,Y$1,Import!$B:$B,$A62,Import!$C:$C,$A$1)</f>
        <v>0</v>
      </c>
      <c r="Z62" s="18">
        <f>SUMIFS(Import!$G:$G,Import!$A:$A,Z$1,Import!$B:$B,$A62,Import!$C:$C,$A$1)</f>
        <v>0</v>
      </c>
      <c r="AA62" s="18">
        <f>SUMIFS(Import!$G:$G,Import!$A:$A,AA$1,Import!$B:$B,$A62,Import!$C:$C,$A$1)</f>
        <v>0</v>
      </c>
      <c r="AB62" s="18">
        <f>SUMIFS(Import!$G:$G,Import!$A:$A,AB$1,Import!$B:$B,$A62,Import!$C:$C,$A$1)</f>
        <v>0</v>
      </c>
      <c r="AC62" s="18">
        <f>SUMIFS(Import!$G:$G,Import!$A:$A,AC$1,Import!$B:$B,$A62,Import!$C:$C,$A$1)</f>
        <v>0</v>
      </c>
      <c r="AD62" s="18">
        <f>SUMIFS(Import!$G:$G,Import!$A:$A,AD$1,Import!$B:$B,$A62,Import!$C:$C,$A$1)</f>
        <v>0</v>
      </c>
      <c r="AE62" s="18">
        <f>SUMIFS(Import!$G:$G,Import!$A:$A,AE$1,Import!$B:$B,$A62,Import!$C:$C,$A$1)</f>
        <v>0</v>
      </c>
      <c r="AF62" s="18">
        <f>SUMIFS(Import!$G:$G,Import!$A:$A,AF$1,Import!$B:$B,$A62,Import!$C:$C,$A$1)</f>
        <v>0</v>
      </c>
      <c r="AG62" s="18">
        <f>SUMIFS(Import!$G:$G,Import!$A:$A,AG$1,Import!$B:$B,$A62,Import!$C:$C,$A$1)</f>
        <v>0</v>
      </c>
      <c r="AH62" s="18">
        <f>SUMIFS(Import!$G:$G,Import!$A:$A,AH$1,Import!$B:$B,$A62,Import!$C:$C,$A$1)</f>
        <v>0</v>
      </c>
      <c r="AI62" s="18">
        <f>SUMIFS(Import!$G:$G,Import!$A:$A,AI$1,Import!$B:$B,$A62,Import!$C:$C,$A$1)</f>
        <v>0</v>
      </c>
      <c r="AJ62" s="18">
        <f>SUMIFS(Import!$G:$G,Import!$A:$A,AJ$1,Import!$B:$B,$A62,Import!$C:$C,$A$1)</f>
        <v>0</v>
      </c>
      <c r="AK62" s="18">
        <f>SUMIFS(Import!$G:$G,Import!$A:$A,AK$1,Import!$B:$B,$A62,Import!$C:$C,$A$1)</f>
        <v>0</v>
      </c>
      <c r="AL62" s="18">
        <f>SUMIFS(Import!$G:$G,Import!$A:$A,AL$1,Import!$B:$B,$A62,Import!$C:$C,$A$1)</f>
        <v>0</v>
      </c>
      <c r="AM62" s="18">
        <f>SUMIFS(Import!$G:$G,Import!$A:$A,AM$1,Import!$B:$B,$A62,Import!$C:$C,$A$1)</f>
        <v>0</v>
      </c>
      <c r="AN62" s="18">
        <f>SUMIFS(Import!$G:$G,Import!$A:$A,AN$1,Import!$B:$B,$A62,Import!$C:$C,$A$1)</f>
        <v>0</v>
      </c>
      <c r="AO62" s="18">
        <f>SUMIFS(Import!$G:$G,Import!$A:$A,AO$1,Import!$B:$B,$A62,Import!$C:$C,$A$1)</f>
        <v>0</v>
      </c>
      <c r="AP62" s="18">
        <f>SUMIFS(Import!$G:$G,Import!$A:$A,AP$1,Import!$B:$B,$A62,Import!$C:$C,$A$1)</f>
        <v>0</v>
      </c>
      <c r="AQ62" s="18">
        <f>SUMIFS(Import!$G:$G,Import!$A:$A,AQ$1,Import!$B:$B,$A62,Import!$C:$C,$A$1)</f>
        <v>0</v>
      </c>
      <c r="AR62" s="18">
        <f>SUMIFS(Import!$G:$G,Import!$A:$A,AR$1,Import!$B:$B,$A62,Import!$C:$C,$A$1)</f>
        <v>0</v>
      </c>
      <c r="AS62" s="18">
        <f>SUMIFS(Import!$G:$G,Import!$A:$A,AS$1,Import!$B:$B,$A62,Import!$C:$C,$A$1)</f>
        <v>0</v>
      </c>
      <c r="AT62" s="18">
        <f>SUMIFS(Import!$G:$G,Import!$A:$A,AT$1,Import!$B:$B,$A62,Import!$C:$C,$A$1)</f>
        <v>0</v>
      </c>
      <c r="AU62" s="18">
        <f>SUMIFS(Import!$G:$G,Import!$A:$A,AU$1,Import!$B:$B,$A62,Import!$C:$C,$A$1)</f>
        <v>0</v>
      </c>
      <c r="AV62" s="18">
        <f>SUMIFS(Import!$G:$G,Import!$A:$A,AV$1,Import!$B:$B,$A62,Import!$C:$C,$A$1)</f>
        <v>0</v>
      </c>
      <c r="AW62" s="18">
        <f>SUMIFS(Import!$G:$G,Import!$A:$A,AW$1,Import!$B:$B,$A62,Import!$C:$C,$A$1)</f>
        <v>0</v>
      </c>
      <c r="AX62" s="18">
        <f>SUMIFS(Import!$G:$G,Import!$A:$A,AX$1,Import!$B:$B,$A62,Import!$C:$C,$A$1)</f>
        <v>0</v>
      </c>
      <c r="AY62" s="18">
        <f>SUMIFS(Import!$G:$G,Import!$A:$A,AY$1,Import!$B:$B,$A62,Import!$C:$C,$A$1)</f>
        <v>0</v>
      </c>
      <c r="AZ62" s="18">
        <f>SUMIFS(Import!$G:$G,Import!$A:$A,AZ$1,Import!$B:$B,$A62,Import!$C:$C,$A$1)</f>
        <v>0</v>
      </c>
      <c r="BA62" s="18">
        <f>SUMIFS(Import!$G:$G,Import!$A:$A,BA$1,Import!$B:$B,$A62,Import!$C:$C,$A$1)</f>
        <v>0</v>
      </c>
      <c r="BB62" s="18">
        <f>SUMIFS(Import!$G:$G,Import!$A:$A,BB$1,Import!$B:$B,$A62,Import!$C:$C,$A$1)</f>
        <v>0</v>
      </c>
      <c r="BC62" s="18">
        <f>SUMIFS(Import!$G:$G,Import!$A:$A,BC$1,Import!$B:$B,$A62,Import!$C:$C,$A$1)</f>
        <v>0</v>
      </c>
      <c r="BD62" s="433">
        <f>SUMIFS(Import!$G:$G,Import!$A:$A,BD$1,Import!$B:$B,$A62,Import!$C:$C,$A$1)</f>
        <v>0</v>
      </c>
    </row>
    <row r="63" spans="1:56" s="36" customFormat="1" x14ac:dyDescent="0.2">
      <c r="A63" s="549"/>
      <c r="B63" s="19" t="s">
        <v>117</v>
      </c>
      <c r="C63" s="437">
        <f>SUM(D63:BD63)</f>
        <v>0</v>
      </c>
      <c r="D63" s="434">
        <f>SUMIFS(Import!$H:$H,Import!$A:$A,D$1,Import!$B:$B,$A62,Import!$D:$D,"PC Lead")</f>
        <v>0</v>
      </c>
      <c r="E63" s="435">
        <f>SUMIFS(Import!$H:$H,Import!$A:$A,E$1,Import!$B:$B,$A62,Import!$D:$D,"PC Lead")</f>
        <v>0</v>
      </c>
      <c r="F63" s="435">
        <f>SUMIFS(Import!$H:$H,Import!$A:$A,F$1,Import!$B:$B,$A62,Import!$D:$D,"PC Lead")</f>
        <v>0</v>
      </c>
      <c r="G63" s="435">
        <f>SUMIFS(Import!$H:$H,Import!$A:$A,G$1,Import!$B:$B,$A62,Import!$D:$D,"PC Lead")</f>
        <v>0</v>
      </c>
      <c r="H63" s="435">
        <f>SUMIFS(Import!$H:$H,Import!$A:$A,H$1,Import!$B:$B,$A62,Import!$D:$D,"PC Lead")</f>
        <v>0</v>
      </c>
      <c r="I63" s="435">
        <f>SUMIFS(Import!$H:$H,Import!$A:$A,I$1,Import!$B:$B,$A62,Import!$D:$D,"PC Lead")</f>
        <v>0</v>
      </c>
      <c r="J63" s="435">
        <f>SUMIFS(Import!$H:$H,Import!$A:$A,J$1,Import!$B:$B,$A62,Import!$D:$D,"PC Lead")</f>
        <v>0</v>
      </c>
      <c r="K63" s="435">
        <f>SUMIFS(Import!$H:$H,Import!$A:$A,K$1,Import!$B:$B,$A62,Import!$D:$D,"PC Lead")</f>
        <v>0</v>
      </c>
      <c r="L63" s="435">
        <f>SUMIFS(Import!$H:$H,Import!$A:$A,L$1,Import!$B:$B,$A62,Import!$D:$D,"PC Lead")</f>
        <v>0</v>
      </c>
      <c r="M63" s="435">
        <f>SUMIFS(Import!$H:$H,Import!$A:$A,M$1,Import!$B:$B,$A62,Import!$D:$D,"PC Lead")</f>
        <v>0</v>
      </c>
      <c r="N63" s="435">
        <f>SUMIFS(Import!$H:$H,Import!$A:$A,N$1,Import!$B:$B,$A62,Import!$D:$D,"PC Lead")</f>
        <v>0</v>
      </c>
      <c r="O63" s="435">
        <f>SUMIFS(Import!$H:$H,Import!$A:$A,O$1,Import!$B:$B,$A62,Import!$D:$D,"PC Lead")</f>
        <v>0</v>
      </c>
      <c r="P63" s="435">
        <f>SUMIFS(Import!$H:$H,Import!$A:$A,P$1,Import!$B:$B,$A62,Import!$D:$D,"PC Lead")</f>
        <v>0</v>
      </c>
      <c r="Q63" s="435">
        <f>SUMIFS(Import!$H:$H,Import!$A:$A,Q$1,Import!$B:$B,$A62,Import!$D:$D,"PC Lead")</f>
        <v>0</v>
      </c>
      <c r="R63" s="435">
        <f>SUMIFS(Import!$H:$H,Import!$A:$A,R$1,Import!$B:$B,$A62,Import!$D:$D,"PC Lead")</f>
        <v>0</v>
      </c>
      <c r="S63" s="435">
        <f>SUMIFS(Import!$H:$H,Import!$A:$A,S$1,Import!$B:$B,$A62,Import!$D:$D,"PC Lead")</f>
        <v>0</v>
      </c>
      <c r="T63" s="435">
        <f>SUMIFS(Import!$H:$H,Import!$A:$A,T$1,Import!$B:$B,$A62,Import!$D:$D,"PC Lead")</f>
        <v>0</v>
      </c>
      <c r="U63" s="435">
        <f>SUMIFS(Import!$H:$H,Import!$A:$A,U$1,Import!$B:$B,$A62,Import!$D:$D,"PC Lead")</f>
        <v>0</v>
      </c>
      <c r="V63" s="435">
        <f>SUMIFS(Import!$H:$H,Import!$A:$A,V$1,Import!$B:$B,$A62,Import!$D:$D,"PC Lead")</f>
        <v>0</v>
      </c>
      <c r="W63" s="435">
        <f>SUMIFS(Import!$H:$H,Import!$A:$A,W$1,Import!$B:$B,$A62,Import!$D:$D,"PC Lead")</f>
        <v>0</v>
      </c>
      <c r="X63" s="435">
        <f>SUMIFS(Import!$H:$H,Import!$A:$A,X$1,Import!$B:$B,$A62,Import!$D:$D,"PC Lead")</f>
        <v>0</v>
      </c>
      <c r="Y63" s="435">
        <f>SUMIFS(Import!$H:$H,Import!$A:$A,Y$1,Import!$B:$B,$A62,Import!$D:$D,"PC Lead")</f>
        <v>0</v>
      </c>
      <c r="Z63" s="435">
        <f>SUMIFS(Import!$H:$H,Import!$A:$A,Z$1,Import!$B:$B,$A62,Import!$D:$D,"PC Lead")</f>
        <v>0</v>
      </c>
      <c r="AA63" s="435">
        <f>SUMIFS(Import!$H:$H,Import!$A:$A,AA$1,Import!$B:$B,$A62,Import!$D:$D,"PC Lead")</f>
        <v>0</v>
      </c>
      <c r="AB63" s="435">
        <f>SUMIFS(Import!$H:$H,Import!$A:$A,AB$1,Import!$B:$B,$A62,Import!$D:$D,"PC Lead")</f>
        <v>0</v>
      </c>
      <c r="AC63" s="435">
        <f>SUMIFS(Import!$H:$H,Import!$A:$A,AC$1,Import!$B:$B,$A62,Import!$D:$D,"PC Lead")</f>
        <v>0</v>
      </c>
      <c r="AD63" s="435">
        <f>SUMIFS(Import!$H:$H,Import!$A:$A,AD$1,Import!$B:$B,$A62,Import!$D:$D,"PC Lead")</f>
        <v>0</v>
      </c>
      <c r="AE63" s="435">
        <f>SUMIFS(Import!$H:$H,Import!$A:$A,AE$1,Import!$B:$B,$A62,Import!$D:$D,"PC Lead")</f>
        <v>0</v>
      </c>
      <c r="AF63" s="435">
        <f>SUMIFS(Import!$H:$H,Import!$A:$A,AF$1,Import!$B:$B,$A62,Import!$D:$D,"PC Lead")</f>
        <v>0</v>
      </c>
      <c r="AG63" s="435">
        <f>SUMIFS(Import!$H:$H,Import!$A:$A,AG$1,Import!$B:$B,$A62,Import!$D:$D,"PC Lead")</f>
        <v>0</v>
      </c>
      <c r="AH63" s="435">
        <f>SUMIFS(Import!$H:$H,Import!$A:$A,AH$1,Import!$B:$B,$A62,Import!$D:$D,"PC Lead")</f>
        <v>0</v>
      </c>
      <c r="AI63" s="435">
        <f>SUMIFS(Import!$H:$H,Import!$A:$A,AI$1,Import!$B:$B,$A62,Import!$D:$D,"PC Lead")</f>
        <v>0</v>
      </c>
      <c r="AJ63" s="435">
        <f>SUMIFS(Import!$H:$H,Import!$A:$A,AJ$1,Import!$B:$B,$A62,Import!$D:$D,"PC Lead")</f>
        <v>0</v>
      </c>
      <c r="AK63" s="435">
        <f>SUMIFS(Import!$H:$H,Import!$A:$A,AK$1,Import!$B:$B,$A62,Import!$D:$D,"PC Lead")</f>
        <v>0</v>
      </c>
      <c r="AL63" s="435">
        <f>SUMIFS(Import!$H:$H,Import!$A:$A,AL$1,Import!$B:$B,$A62,Import!$D:$D,"PC Lead")</f>
        <v>0</v>
      </c>
      <c r="AM63" s="435">
        <f>SUMIFS(Import!$H:$H,Import!$A:$A,AM$1,Import!$B:$B,$A62,Import!$D:$D,"PC Lead")</f>
        <v>0</v>
      </c>
      <c r="AN63" s="435">
        <f>SUMIFS(Import!$H:$H,Import!$A:$A,AN$1,Import!$B:$B,$A62,Import!$D:$D,"PC Lead")</f>
        <v>0</v>
      </c>
      <c r="AO63" s="435">
        <f>SUMIFS(Import!$H:$H,Import!$A:$A,AO$1,Import!$B:$B,$A62,Import!$D:$D,"PC Lead")</f>
        <v>0</v>
      </c>
      <c r="AP63" s="435">
        <f>SUMIFS(Import!$H:$H,Import!$A:$A,AP$1,Import!$B:$B,$A62,Import!$D:$D,"PC Lead")</f>
        <v>0</v>
      </c>
      <c r="AQ63" s="435">
        <f>SUMIFS(Import!$H:$H,Import!$A:$A,AQ$1,Import!$B:$B,$A62,Import!$D:$D,"PC Lead")</f>
        <v>0</v>
      </c>
      <c r="AR63" s="435">
        <f>SUMIFS(Import!$H:$H,Import!$A:$A,AR$1,Import!$B:$B,$A62,Import!$D:$D,"PC Lead")</f>
        <v>0</v>
      </c>
      <c r="AS63" s="435">
        <f>SUMIFS(Import!$H:$H,Import!$A:$A,AS$1,Import!$B:$B,$A62,Import!$D:$D,"PC Lead")</f>
        <v>0</v>
      </c>
      <c r="AT63" s="435">
        <f>SUMIFS(Import!$H:$H,Import!$A:$A,AT$1,Import!$B:$B,$A62,Import!$D:$D,"PC Lead")</f>
        <v>0</v>
      </c>
      <c r="AU63" s="435">
        <f>SUMIFS(Import!$H:$H,Import!$A:$A,AU$1,Import!$B:$B,$A62,Import!$D:$D,"PC Lead")</f>
        <v>0</v>
      </c>
      <c r="AV63" s="435">
        <f>SUMIFS(Import!$H:$H,Import!$A:$A,AV$1,Import!$B:$B,$A62,Import!$D:$D,"PC Lead")</f>
        <v>0</v>
      </c>
      <c r="AW63" s="435">
        <f>SUMIFS(Import!$H:$H,Import!$A:$A,AW$1,Import!$B:$B,$A62,Import!$D:$D,"PC Lead")</f>
        <v>0</v>
      </c>
      <c r="AX63" s="435">
        <f>SUMIFS(Import!$H:$H,Import!$A:$A,AX$1,Import!$B:$B,$A62,Import!$D:$D,"PC Lead")</f>
        <v>0</v>
      </c>
      <c r="AY63" s="435">
        <f>SUMIFS(Import!$H:$H,Import!$A:$A,AY$1,Import!$B:$B,$A62,Import!$D:$D,"PC Lead")</f>
        <v>0</v>
      </c>
      <c r="AZ63" s="435">
        <f>SUMIFS(Import!$H:$H,Import!$A:$A,AZ$1,Import!$B:$B,$A62,Import!$D:$D,"PC Lead")</f>
        <v>0</v>
      </c>
      <c r="BA63" s="435">
        <f>SUMIFS(Import!$H:$H,Import!$A:$A,BA$1,Import!$B:$B,$A62,Import!$D:$D,"PC Lead")</f>
        <v>0</v>
      </c>
      <c r="BB63" s="435">
        <f>SUMIFS(Import!$H:$H,Import!$A:$A,BB$1,Import!$B:$B,$A62,Import!$D:$D,"PC Lead")</f>
        <v>0</v>
      </c>
      <c r="BC63" s="435">
        <f>SUMIFS(Import!$H:$H,Import!$A:$A,BC$1,Import!$B:$B,$A62,Import!$D:$D,"PC Lead")</f>
        <v>0</v>
      </c>
      <c r="BD63" s="436">
        <f>SUMIFS(Import!$H:$H,Import!$A:$A,BD$1,Import!$B:$B,$A62,Import!$D:$D,"PC Lead")</f>
        <v>0</v>
      </c>
    </row>
    <row r="64" spans="1:56" s="36" customFormat="1" x14ac:dyDescent="0.2">
      <c r="A64" s="550"/>
      <c r="B64" s="19" t="s">
        <v>91</v>
      </c>
      <c r="C64" s="19" t="s">
        <v>92</v>
      </c>
      <c r="D64" s="562"/>
      <c r="E64" s="563"/>
      <c r="F64" s="563"/>
      <c r="G64" s="563"/>
      <c r="H64" s="563"/>
      <c r="I64" s="563"/>
      <c r="J64" s="563"/>
      <c r="K64" s="563"/>
      <c r="L64" s="563"/>
      <c r="M64" s="563"/>
      <c r="N64" s="563"/>
      <c r="O64" s="563"/>
      <c r="P64" s="563"/>
      <c r="Q64" s="563"/>
      <c r="R64" s="563"/>
      <c r="S64" s="563"/>
      <c r="T64" s="563"/>
      <c r="U64" s="563"/>
      <c r="V64" s="563"/>
      <c r="W64" s="563"/>
      <c r="X64" s="563"/>
      <c r="Y64" s="563"/>
      <c r="Z64" s="563"/>
      <c r="AA64" s="563"/>
      <c r="AB64" s="563"/>
      <c r="AC64" s="563"/>
      <c r="AD64" s="563"/>
      <c r="AE64" s="563"/>
      <c r="AF64" s="563"/>
      <c r="AG64" s="563"/>
      <c r="AH64" s="563"/>
      <c r="AI64" s="563"/>
      <c r="AJ64" s="563"/>
      <c r="AK64" s="563"/>
      <c r="AL64" s="563"/>
      <c r="AM64" s="563"/>
      <c r="AN64" s="563"/>
      <c r="AO64" s="563"/>
      <c r="AP64" s="563"/>
      <c r="AQ64" s="563"/>
      <c r="AR64" s="563"/>
      <c r="AS64" s="563"/>
      <c r="AT64" s="563"/>
      <c r="AU64" s="563"/>
      <c r="AV64" s="563"/>
      <c r="AW64" s="563"/>
      <c r="AX64" s="563"/>
      <c r="AY64" s="563"/>
      <c r="AZ64" s="563"/>
      <c r="BA64" s="563"/>
      <c r="BB64" s="563"/>
      <c r="BC64" s="563"/>
      <c r="BD64" s="564"/>
    </row>
    <row r="65" spans="1:56" s="36" customFormat="1" x14ac:dyDescent="0.2">
      <c r="A65" s="551"/>
      <c r="B65" s="20" t="s">
        <v>90</v>
      </c>
      <c r="C65" s="21">
        <f>SUM(D65:BD65)</f>
        <v>0</v>
      </c>
      <c r="D65" s="565"/>
      <c r="E65" s="566"/>
      <c r="F65" s="566"/>
      <c r="G65" s="566"/>
      <c r="H65" s="566"/>
      <c r="I65" s="566"/>
      <c r="J65" s="566"/>
      <c r="K65" s="566"/>
      <c r="L65" s="566"/>
      <c r="M65" s="566"/>
      <c r="N65" s="566"/>
      <c r="O65" s="566"/>
      <c r="P65" s="566"/>
      <c r="Q65" s="566"/>
      <c r="R65" s="566"/>
      <c r="S65" s="566"/>
      <c r="T65" s="566"/>
      <c r="U65" s="566"/>
      <c r="V65" s="566"/>
      <c r="W65" s="566"/>
      <c r="X65" s="566"/>
      <c r="Y65" s="566"/>
      <c r="Z65" s="566"/>
      <c r="AA65" s="566"/>
      <c r="AB65" s="566"/>
      <c r="AC65" s="566"/>
      <c r="AD65" s="566"/>
      <c r="AE65" s="566"/>
      <c r="AF65" s="566"/>
      <c r="AG65" s="566"/>
      <c r="AH65" s="566"/>
      <c r="AI65" s="566"/>
      <c r="AJ65" s="566"/>
      <c r="AK65" s="566"/>
      <c r="AL65" s="566"/>
      <c r="AM65" s="566"/>
      <c r="AN65" s="566"/>
      <c r="AO65" s="566"/>
      <c r="AP65" s="566"/>
      <c r="AQ65" s="566"/>
      <c r="AR65" s="566"/>
      <c r="AS65" s="566"/>
      <c r="AT65" s="566"/>
      <c r="AU65" s="566"/>
      <c r="AV65" s="566"/>
      <c r="AW65" s="566"/>
      <c r="AX65" s="566"/>
      <c r="AY65" s="566"/>
      <c r="AZ65" s="566"/>
      <c r="BA65" s="566"/>
      <c r="BB65" s="566"/>
      <c r="BC65" s="566"/>
      <c r="BD65" s="567"/>
    </row>
    <row r="66" spans="1:56" s="37" customFormat="1" ht="12" thickBot="1" x14ac:dyDescent="0.25">
      <c r="A66" s="22">
        <f>IFERROR("Total Cost: $"&amp;ROUND((C66-0.46*C65)*1.26+(0.46*C65),2)&amp;" - "&amp;"Hourly: $"&amp;ROUND(((C66-0.46*C65)*1.26+(0.46*C65))/C62,2),0)</f>
        <v>0</v>
      </c>
      <c r="B66" s="23" t="s">
        <v>93</v>
      </c>
      <c r="C66" s="23">
        <f>SUM(D66:BD66)</f>
        <v>0</v>
      </c>
      <c r="D66" s="24">
        <f>((D62*D$82)+D63+(D64*D62)+ROUNDUP(D65*0.46,0))</f>
        <v>0</v>
      </c>
      <c r="E66" s="23">
        <f>((E62*E$82)+E63+(E64*E62)+ROUNDUP(E65*0.46,0))</f>
        <v>0</v>
      </c>
      <c r="F66" s="23">
        <f>((F62*F$82)+F63+(F64*F62)+ROUNDUP(F65*0.46,0))</f>
        <v>0</v>
      </c>
      <c r="G66" s="23">
        <f>((G62*G$82)+G63+(G64*G62)+ROUNDUP(G65*0.46,0))</f>
        <v>0</v>
      </c>
      <c r="H66" s="23">
        <f>((H62*H$82)+H63+(H64*H62)+ROUNDUP(H65*0.46,0))</f>
        <v>0</v>
      </c>
      <c r="I66" s="23">
        <f>((I62*I$82)+I63+(I64*I62)+ROUNDUP(I65*0.46,0))</f>
        <v>0</v>
      </c>
      <c r="J66" s="23">
        <f>((J62*J$82)+J63+(J64*J62)+ROUNDUP(J65*0.46,0))</f>
        <v>0</v>
      </c>
      <c r="K66" s="23">
        <f>((K62*K$82)+K63+(K64*K62)+ROUNDUP(K65*0.46,0))</f>
        <v>0</v>
      </c>
      <c r="L66" s="23">
        <f>((L62*L$82)+L63+(L64*L62)+ROUNDUP(L65*0.46,0))</f>
        <v>0</v>
      </c>
      <c r="M66" s="23">
        <f>((M62*M$82)+M63+(M64*M62)+ROUNDUP(M65*0.46,0))</f>
        <v>0</v>
      </c>
      <c r="N66" s="23">
        <f>((N62*N$82)+N63+(N64*N62)+ROUNDUP(N65*0.46,0))</f>
        <v>0</v>
      </c>
      <c r="O66" s="23">
        <f>((O62*O$82)+O63+(O64*O62)+ROUNDUP(O65*0.46,0))</f>
        <v>0</v>
      </c>
      <c r="P66" s="23">
        <f>((P62*P$82)+P63+(P64*P62)+ROUNDUP(P65*0.46,0))</f>
        <v>0</v>
      </c>
      <c r="Q66" s="23">
        <f>((Q62*Q$82)+Q63+(Q64*Q62)+ROUNDUP(Q65*0.46,0))</f>
        <v>0</v>
      </c>
      <c r="R66" s="23">
        <f>((R62*R$82)+R63+(R64*R62)+ROUNDUP(R65*0.46,0))</f>
        <v>0</v>
      </c>
      <c r="S66" s="23">
        <f>((S62*S$82)+S63+(S64*S62)+ROUNDUP(S65*0.46,0))</f>
        <v>0</v>
      </c>
      <c r="T66" s="23">
        <f>((T62*T$82)+T63+(T64*T62)+ROUNDUP(T65*0.46,0))</f>
        <v>0</v>
      </c>
      <c r="U66" s="23">
        <f>((U62*U$82)+U63+(U64*U62)+ROUNDUP(U65*0.46,0))</f>
        <v>0</v>
      </c>
      <c r="V66" s="23">
        <f>((V62*V$82)+V63+(V64*V62)+ROUNDUP(V65*0.46,0))</f>
        <v>0</v>
      </c>
      <c r="W66" s="23">
        <f>((W62*W$82)+W63+(W64*W62)+ROUNDUP(W65*0.46,0))</f>
        <v>0</v>
      </c>
      <c r="X66" s="23">
        <f>((X62*X$82)+X63+(X64*X62)+ROUNDUP(X65*0.46,0))</f>
        <v>0</v>
      </c>
      <c r="Y66" s="23">
        <f>((Y62*Y$82)+Y63+(Y64*Y62)+ROUNDUP(Y65*0.46,0))</f>
        <v>0</v>
      </c>
      <c r="Z66" s="23">
        <f>((Z62*Z$82)+Z63+(Z64*Z62)+ROUNDUP(Z65*0.46,0))</f>
        <v>0</v>
      </c>
      <c r="AA66" s="23">
        <f>((AA62*AA$82)+AA63+(AA64*AA62)+ROUNDUP(AA65*0.46,0))</f>
        <v>0</v>
      </c>
      <c r="AB66" s="23">
        <f>((AB62*AB$82)+AB63+(AB64*AB62)+ROUNDUP(AB65*0.46,0))</f>
        <v>0</v>
      </c>
      <c r="AC66" s="23">
        <f>((AC62*AC$82)+AC63+(AC64*AC62)+ROUNDUP(AC65*0.46,0))</f>
        <v>0</v>
      </c>
      <c r="AD66" s="23">
        <f>((AD62*AD$82)+AD63+(AD64*AD62)+ROUNDUP(AD65*0.46,0))</f>
        <v>0</v>
      </c>
      <c r="AE66" s="23">
        <f>((AE62*AE$82)+AE63+(AE64*AE62)+ROUNDUP(AE65*0.46,0))</f>
        <v>0</v>
      </c>
      <c r="AF66" s="23">
        <f>((AF62*AF$82)+AF63+(AF64*AF62)+ROUNDUP(AF65*0.46,0))</f>
        <v>0</v>
      </c>
      <c r="AG66" s="23">
        <f>((AG62*AG$82)+AG63+(AG64*AG62)+ROUNDUP(AG65*0.46,0))</f>
        <v>0</v>
      </c>
      <c r="AH66" s="23">
        <f>((AH62*AH$82)+AH63+(AH64*AH62)+ROUNDUP(AH65*0.46,0))</f>
        <v>0</v>
      </c>
      <c r="AI66" s="23">
        <f>((AI62*AI$82)+AI63+(AI64*AI62)+ROUNDUP(AI65*0.46,0))</f>
        <v>0</v>
      </c>
      <c r="AJ66" s="23">
        <f>((AJ62*AJ$82)+AJ63+(AJ64*AJ62)+ROUNDUP(AJ65*0.46,0))</f>
        <v>0</v>
      </c>
      <c r="AK66" s="23">
        <f>((AK62*AK$82)+AK63+(AK64*AK62)+ROUNDUP(AK65*0.46,0))</f>
        <v>0</v>
      </c>
      <c r="AL66" s="23">
        <f>((AL62*AL$82)+AL63+(AL64*AL62)+ROUNDUP(AL65*0.46,0))</f>
        <v>0</v>
      </c>
      <c r="AM66" s="23">
        <f>((AM62*AM$82)+AM63+(AM64*AM62)+ROUNDUP(AM65*0.46,0))</f>
        <v>0</v>
      </c>
      <c r="AN66" s="23">
        <f>((AN62*AN$82)+AN63+(AN64*AN62)+ROUNDUP(AN65*0.46,0))</f>
        <v>0</v>
      </c>
      <c r="AO66" s="23">
        <f>((AO62*AO$82)+AO63+(AO64*AO62)+ROUNDUP(AO65*0.46,0))</f>
        <v>0</v>
      </c>
      <c r="AP66" s="23">
        <f>((AP62*AP$82)+AP63+(AP64*AP62)+ROUNDUP(AP65*0.46,0))</f>
        <v>0</v>
      </c>
      <c r="AQ66" s="23">
        <f>((AQ62*AQ$82)+AQ63+(AQ64*AQ62)+ROUNDUP(AQ65*0.46,0))</f>
        <v>0</v>
      </c>
      <c r="AR66" s="23">
        <f>((AR62*AR$82)+AR63+(AR64*AR62)+ROUNDUP(AR65*0.46,0))</f>
        <v>0</v>
      </c>
      <c r="AS66" s="23">
        <f>((AS62*AS$82)+AS63+(AS64*AS62)+ROUNDUP(AS65*0.46,0))</f>
        <v>0</v>
      </c>
      <c r="AT66" s="23">
        <f>((AT62*AT$82)+AT63+(AT64*AT62)+ROUNDUP(AT65*0.46,0))</f>
        <v>0</v>
      </c>
      <c r="AU66" s="23">
        <f>((AU62*AU$82)+AU63+(AU64*AU62)+ROUNDUP(AU65*0.46,0))</f>
        <v>0</v>
      </c>
      <c r="AV66" s="23">
        <f>((AV62*AV$82)+AV63+(AV64*AV62)+ROUNDUP(AV65*0.46,0))</f>
        <v>0</v>
      </c>
      <c r="AW66" s="23">
        <f>((AW62*AW$82)+AW63+(AW64*AW62)+ROUNDUP(AW65*0.46,0))</f>
        <v>0</v>
      </c>
      <c r="AX66" s="23">
        <f>((AX62*AX$82)+AX63+(AX64*AX62)+ROUNDUP(AX65*0.46,0))</f>
        <v>0</v>
      </c>
      <c r="AY66" s="23">
        <f>((AY62*AY$82)+AY63+(AY64*AY62)+ROUNDUP(AY65*0.46,0))</f>
        <v>0</v>
      </c>
      <c r="AZ66" s="23">
        <f>((AZ62*AZ$82)+AZ63+(AZ64*AZ62)+ROUNDUP(AZ65*0.46,0))</f>
        <v>0</v>
      </c>
      <c r="BA66" s="23">
        <f>((BA62*BA$82)+BA63+(BA64*BA62)+ROUNDUP(BA65*0.46,0))</f>
        <v>0</v>
      </c>
      <c r="BB66" s="23">
        <f>((BB62*BB$82)+BB63+(BB64*BB62)+ROUNDUP(BB65*0.46,0))</f>
        <v>0</v>
      </c>
      <c r="BC66" s="23">
        <f>((BC62*BC$82)+BC63+(BC64*BC62)+ROUNDUP(BC65*0.46,0))</f>
        <v>0</v>
      </c>
      <c r="BD66" s="25">
        <f>((BD62*BD$82)+BD63+(BD64*BD62)+ROUNDUP(BD65*0.46,0))</f>
        <v>0</v>
      </c>
    </row>
    <row r="67" spans="1:56" s="35" customFormat="1" x14ac:dyDescent="0.2">
      <c r="A67" s="34">
        <f>IF(Import!V20&lt;&gt;"",Import!V20,"")</f>
        <v>42550</v>
      </c>
      <c r="B67" s="18" t="s">
        <v>19</v>
      </c>
      <c r="C67" s="18">
        <f>SUM(D67:BD67)</f>
        <v>0</v>
      </c>
      <c r="D67" s="432">
        <f>SUMIFS(Import!$G:$G,Import!$A:$A,D$1,Import!$B:$B,$A67,Import!$C:$C,$A$1)</f>
        <v>0</v>
      </c>
      <c r="E67" s="18">
        <f>SUMIFS(Import!$G:$G,Import!$A:$A,E$1,Import!$B:$B,$A67,Import!$C:$C,$A$1)</f>
        <v>0</v>
      </c>
      <c r="F67" s="18">
        <f>SUMIFS(Import!$G:$G,Import!$A:$A,F$1,Import!$B:$B,$A67,Import!$C:$C,$A$1)</f>
        <v>0</v>
      </c>
      <c r="G67" s="18">
        <f>SUMIFS(Import!$G:$G,Import!$A:$A,G$1,Import!$B:$B,$A67,Import!$C:$C,$A$1)</f>
        <v>0</v>
      </c>
      <c r="H67" s="18">
        <f>SUMIFS(Import!$G:$G,Import!$A:$A,H$1,Import!$B:$B,$A67,Import!$C:$C,$A$1)</f>
        <v>0</v>
      </c>
      <c r="I67" s="18">
        <f>SUMIFS(Import!$G:$G,Import!$A:$A,I$1,Import!$B:$B,$A67,Import!$C:$C,$A$1)</f>
        <v>0</v>
      </c>
      <c r="J67" s="18">
        <f>SUMIFS(Import!$G:$G,Import!$A:$A,J$1,Import!$B:$B,$A67,Import!$C:$C,$A$1)</f>
        <v>0</v>
      </c>
      <c r="K67" s="18">
        <f>SUMIFS(Import!$G:$G,Import!$A:$A,K$1,Import!$B:$B,$A67,Import!$C:$C,$A$1)</f>
        <v>0</v>
      </c>
      <c r="L67" s="18">
        <f>SUMIFS(Import!$G:$G,Import!$A:$A,L$1,Import!$B:$B,$A67,Import!$C:$C,$A$1)</f>
        <v>0</v>
      </c>
      <c r="M67" s="18">
        <f>SUMIFS(Import!$G:$G,Import!$A:$A,M$1,Import!$B:$B,$A67,Import!$C:$C,$A$1)</f>
        <v>0</v>
      </c>
      <c r="N67" s="18">
        <f>SUMIFS(Import!$G:$G,Import!$A:$A,N$1,Import!$B:$B,$A67,Import!$C:$C,$A$1)</f>
        <v>0</v>
      </c>
      <c r="O67" s="18">
        <f>SUMIFS(Import!$G:$G,Import!$A:$A,O$1,Import!$B:$B,$A67,Import!$C:$C,$A$1)</f>
        <v>0</v>
      </c>
      <c r="P67" s="18">
        <f>SUMIFS(Import!$G:$G,Import!$A:$A,P$1,Import!$B:$B,$A67,Import!$C:$C,$A$1)</f>
        <v>0</v>
      </c>
      <c r="Q67" s="18">
        <f>SUMIFS(Import!$G:$G,Import!$A:$A,Q$1,Import!$B:$B,$A67,Import!$C:$C,$A$1)</f>
        <v>0</v>
      </c>
      <c r="R67" s="18">
        <f>SUMIFS(Import!$G:$G,Import!$A:$A,R$1,Import!$B:$B,$A67,Import!$C:$C,$A$1)</f>
        <v>0</v>
      </c>
      <c r="S67" s="18">
        <f>SUMIFS(Import!$G:$G,Import!$A:$A,S$1,Import!$B:$B,$A67,Import!$C:$C,$A$1)</f>
        <v>0</v>
      </c>
      <c r="T67" s="18">
        <f>SUMIFS(Import!$G:$G,Import!$A:$A,T$1,Import!$B:$B,$A67,Import!$C:$C,$A$1)</f>
        <v>0</v>
      </c>
      <c r="U67" s="18">
        <f>SUMIFS(Import!$G:$G,Import!$A:$A,U$1,Import!$B:$B,$A67,Import!$C:$C,$A$1)</f>
        <v>0</v>
      </c>
      <c r="V67" s="18">
        <f>SUMIFS(Import!$G:$G,Import!$A:$A,V$1,Import!$B:$B,$A67,Import!$C:$C,$A$1)</f>
        <v>0</v>
      </c>
      <c r="W67" s="18">
        <f>SUMIFS(Import!$G:$G,Import!$A:$A,W$1,Import!$B:$B,$A67,Import!$C:$C,$A$1)</f>
        <v>0</v>
      </c>
      <c r="X67" s="18">
        <f>SUMIFS(Import!$G:$G,Import!$A:$A,X$1,Import!$B:$B,$A67,Import!$C:$C,$A$1)</f>
        <v>0</v>
      </c>
      <c r="Y67" s="18">
        <f>SUMIFS(Import!$G:$G,Import!$A:$A,Y$1,Import!$B:$B,$A67,Import!$C:$C,$A$1)</f>
        <v>0</v>
      </c>
      <c r="Z67" s="18">
        <f>SUMIFS(Import!$G:$G,Import!$A:$A,Z$1,Import!$B:$B,$A67,Import!$C:$C,$A$1)</f>
        <v>0</v>
      </c>
      <c r="AA67" s="18">
        <f>SUMIFS(Import!$G:$G,Import!$A:$A,AA$1,Import!$B:$B,$A67,Import!$C:$C,$A$1)</f>
        <v>0</v>
      </c>
      <c r="AB67" s="18">
        <f>SUMIFS(Import!$G:$G,Import!$A:$A,AB$1,Import!$B:$B,$A67,Import!$C:$C,$A$1)</f>
        <v>0</v>
      </c>
      <c r="AC67" s="18">
        <f>SUMIFS(Import!$G:$G,Import!$A:$A,AC$1,Import!$B:$B,$A67,Import!$C:$C,$A$1)</f>
        <v>0</v>
      </c>
      <c r="AD67" s="18">
        <f>SUMIFS(Import!$G:$G,Import!$A:$A,AD$1,Import!$B:$B,$A67,Import!$C:$C,$A$1)</f>
        <v>0</v>
      </c>
      <c r="AE67" s="18">
        <f>SUMIFS(Import!$G:$G,Import!$A:$A,AE$1,Import!$B:$B,$A67,Import!$C:$C,$A$1)</f>
        <v>0</v>
      </c>
      <c r="AF67" s="18">
        <f>SUMIFS(Import!$G:$G,Import!$A:$A,AF$1,Import!$B:$B,$A67,Import!$C:$C,$A$1)</f>
        <v>0</v>
      </c>
      <c r="AG67" s="18">
        <f>SUMIFS(Import!$G:$G,Import!$A:$A,AG$1,Import!$B:$B,$A67,Import!$C:$C,$A$1)</f>
        <v>0</v>
      </c>
      <c r="AH67" s="18">
        <f>SUMIFS(Import!$G:$G,Import!$A:$A,AH$1,Import!$B:$B,$A67,Import!$C:$C,$A$1)</f>
        <v>0</v>
      </c>
      <c r="AI67" s="18">
        <f>SUMIFS(Import!$G:$G,Import!$A:$A,AI$1,Import!$B:$B,$A67,Import!$C:$C,$A$1)</f>
        <v>0</v>
      </c>
      <c r="AJ67" s="18">
        <f>SUMIFS(Import!$G:$G,Import!$A:$A,AJ$1,Import!$B:$B,$A67,Import!$C:$C,$A$1)</f>
        <v>0</v>
      </c>
      <c r="AK67" s="18">
        <f>SUMIFS(Import!$G:$G,Import!$A:$A,AK$1,Import!$B:$B,$A67,Import!$C:$C,$A$1)</f>
        <v>0</v>
      </c>
      <c r="AL67" s="18">
        <f>SUMIFS(Import!$G:$G,Import!$A:$A,AL$1,Import!$B:$B,$A67,Import!$C:$C,$A$1)</f>
        <v>0</v>
      </c>
      <c r="AM67" s="18">
        <f>SUMIFS(Import!$G:$G,Import!$A:$A,AM$1,Import!$B:$B,$A67,Import!$C:$C,$A$1)</f>
        <v>0</v>
      </c>
      <c r="AN67" s="18">
        <f>SUMIFS(Import!$G:$G,Import!$A:$A,AN$1,Import!$B:$B,$A67,Import!$C:$C,$A$1)</f>
        <v>0</v>
      </c>
      <c r="AO67" s="18">
        <f>SUMIFS(Import!$G:$G,Import!$A:$A,AO$1,Import!$B:$B,$A67,Import!$C:$C,$A$1)</f>
        <v>0</v>
      </c>
      <c r="AP67" s="18">
        <f>SUMIFS(Import!$G:$G,Import!$A:$A,AP$1,Import!$B:$B,$A67,Import!$C:$C,$A$1)</f>
        <v>0</v>
      </c>
      <c r="AQ67" s="18">
        <f>SUMIFS(Import!$G:$G,Import!$A:$A,AQ$1,Import!$B:$B,$A67,Import!$C:$C,$A$1)</f>
        <v>0</v>
      </c>
      <c r="AR67" s="18">
        <f>SUMIFS(Import!$G:$G,Import!$A:$A,AR$1,Import!$B:$B,$A67,Import!$C:$C,$A$1)</f>
        <v>0</v>
      </c>
      <c r="AS67" s="18">
        <f>SUMIFS(Import!$G:$G,Import!$A:$A,AS$1,Import!$B:$B,$A67,Import!$C:$C,$A$1)</f>
        <v>0</v>
      </c>
      <c r="AT67" s="18">
        <f>SUMIFS(Import!$G:$G,Import!$A:$A,AT$1,Import!$B:$B,$A67,Import!$C:$C,$A$1)</f>
        <v>0</v>
      </c>
      <c r="AU67" s="18">
        <f>SUMIFS(Import!$G:$G,Import!$A:$A,AU$1,Import!$B:$B,$A67,Import!$C:$C,$A$1)</f>
        <v>0</v>
      </c>
      <c r="AV67" s="18">
        <f>SUMIFS(Import!$G:$G,Import!$A:$A,AV$1,Import!$B:$B,$A67,Import!$C:$C,$A$1)</f>
        <v>0</v>
      </c>
      <c r="AW67" s="18">
        <f>SUMIFS(Import!$G:$G,Import!$A:$A,AW$1,Import!$B:$B,$A67,Import!$C:$C,$A$1)</f>
        <v>0</v>
      </c>
      <c r="AX67" s="18">
        <f>SUMIFS(Import!$G:$G,Import!$A:$A,AX$1,Import!$B:$B,$A67,Import!$C:$C,$A$1)</f>
        <v>0</v>
      </c>
      <c r="AY67" s="18">
        <f>SUMIFS(Import!$G:$G,Import!$A:$A,AY$1,Import!$B:$B,$A67,Import!$C:$C,$A$1)</f>
        <v>0</v>
      </c>
      <c r="AZ67" s="18">
        <f>SUMIFS(Import!$G:$G,Import!$A:$A,AZ$1,Import!$B:$B,$A67,Import!$C:$C,$A$1)</f>
        <v>0</v>
      </c>
      <c r="BA67" s="18">
        <f>SUMIFS(Import!$G:$G,Import!$A:$A,BA$1,Import!$B:$B,$A67,Import!$C:$C,$A$1)</f>
        <v>0</v>
      </c>
      <c r="BB67" s="18">
        <f>SUMIFS(Import!$G:$G,Import!$A:$A,BB$1,Import!$B:$B,$A67,Import!$C:$C,$A$1)</f>
        <v>0</v>
      </c>
      <c r="BC67" s="18">
        <f>SUMIFS(Import!$G:$G,Import!$A:$A,BC$1,Import!$B:$B,$A67,Import!$C:$C,$A$1)</f>
        <v>0</v>
      </c>
      <c r="BD67" s="433">
        <f>SUMIFS(Import!$G:$G,Import!$A:$A,BD$1,Import!$B:$B,$A67,Import!$C:$C,$A$1)</f>
        <v>0</v>
      </c>
    </row>
    <row r="68" spans="1:56" s="36" customFormat="1" x14ac:dyDescent="0.2">
      <c r="A68" s="549"/>
      <c r="B68" s="19" t="s">
        <v>117</v>
      </c>
      <c r="C68" s="437">
        <f>SUM(D68:BD68)</f>
        <v>0</v>
      </c>
      <c r="D68" s="434">
        <f>SUMIFS(Import!$H:$H,Import!$A:$A,D$1,Import!$B:$B,$A67,Import!$D:$D,"PC Lead")</f>
        <v>0</v>
      </c>
      <c r="E68" s="435">
        <f>SUMIFS(Import!$H:$H,Import!$A:$A,E$1,Import!$B:$B,$A67,Import!$D:$D,"PC Lead")</f>
        <v>0</v>
      </c>
      <c r="F68" s="435">
        <f>SUMIFS(Import!$H:$H,Import!$A:$A,F$1,Import!$B:$B,$A67,Import!$D:$D,"PC Lead")</f>
        <v>0</v>
      </c>
      <c r="G68" s="435">
        <f>SUMIFS(Import!$H:$H,Import!$A:$A,G$1,Import!$B:$B,$A67,Import!$D:$D,"PC Lead")</f>
        <v>0</v>
      </c>
      <c r="H68" s="435">
        <f>SUMIFS(Import!$H:$H,Import!$A:$A,H$1,Import!$B:$B,$A67,Import!$D:$D,"PC Lead")</f>
        <v>0</v>
      </c>
      <c r="I68" s="435">
        <f>SUMIFS(Import!$H:$H,Import!$A:$A,I$1,Import!$B:$B,$A67,Import!$D:$D,"PC Lead")</f>
        <v>0</v>
      </c>
      <c r="J68" s="435">
        <f>SUMIFS(Import!$H:$H,Import!$A:$A,J$1,Import!$B:$B,$A67,Import!$D:$D,"PC Lead")</f>
        <v>0</v>
      </c>
      <c r="K68" s="435">
        <f>SUMIFS(Import!$H:$H,Import!$A:$A,K$1,Import!$B:$B,$A67,Import!$D:$D,"PC Lead")</f>
        <v>0</v>
      </c>
      <c r="L68" s="435">
        <f>SUMIFS(Import!$H:$H,Import!$A:$A,L$1,Import!$B:$B,$A67,Import!$D:$D,"PC Lead")</f>
        <v>0</v>
      </c>
      <c r="M68" s="435">
        <f>SUMIFS(Import!$H:$H,Import!$A:$A,M$1,Import!$B:$B,$A67,Import!$D:$D,"PC Lead")</f>
        <v>0</v>
      </c>
      <c r="N68" s="435">
        <f>SUMIFS(Import!$H:$H,Import!$A:$A,N$1,Import!$B:$B,$A67,Import!$D:$D,"PC Lead")</f>
        <v>0</v>
      </c>
      <c r="O68" s="435">
        <f>SUMIFS(Import!$H:$H,Import!$A:$A,O$1,Import!$B:$B,$A67,Import!$D:$D,"PC Lead")</f>
        <v>0</v>
      </c>
      <c r="P68" s="435">
        <f>SUMIFS(Import!$H:$H,Import!$A:$A,P$1,Import!$B:$B,$A67,Import!$D:$D,"PC Lead")</f>
        <v>0</v>
      </c>
      <c r="Q68" s="435">
        <f>SUMIFS(Import!$H:$H,Import!$A:$A,Q$1,Import!$B:$B,$A67,Import!$D:$D,"PC Lead")</f>
        <v>0</v>
      </c>
      <c r="R68" s="435">
        <f>SUMIFS(Import!$H:$H,Import!$A:$A,R$1,Import!$B:$B,$A67,Import!$D:$D,"PC Lead")</f>
        <v>0</v>
      </c>
      <c r="S68" s="435">
        <f>SUMIFS(Import!$H:$H,Import!$A:$A,S$1,Import!$B:$B,$A67,Import!$D:$D,"PC Lead")</f>
        <v>0</v>
      </c>
      <c r="T68" s="435">
        <f>SUMIFS(Import!$H:$H,Import!$A:$A,T$1,Import!$B:$B,$A67,Import!$D:$D,"PC Lead")</f>
        <v>0</v>
      </c>
      <c r="U68" s="435">
        <f>SUMIFS(Import!$H:$H,Import!$A:$A,U$1,Import!$B:$B,$A67,Import!$D:$D,"PC Lead")</f>
        <v>0</v>
      </c>
      <c r="V68" s="435">
        <f>SUMIFS(Import!$H:$H,Import!$A:$A,V$1,Import!$B:$B,$A67,Import!$D:$D,"PC Lead")</f>
        <v>0</v>
      </c>
      <c r="W68" s="435">
        <f>SUMIFS(Import!$H:$H,Import!$A:$A,W$1,Import!$B:$B,$A67,Import!$D:$D,"PC Lead")</f>
        <v>0</v>
      </c>
      <c r="X68" s="435">
        <f>SUMIFS(Import!$H:$H,Import!$A:$A,X$1,Import!$B:$B,$A67,Import!$D:$D,"PC Lead")</f>
        <v>0</v>
      </c>
      <c r="Y68" s="435">
        <f>SUMIFS(Import!$H:$H,Import!$A:$A,Y$1,Import!$B:$B,$A67,Import!$D:$D,"PC Lead")</f>
        <v>0</v>
      </c>
      <c r="Z68" s="435">
        <f>SUMIFS(Import!$H:$H,Import!$A:$A,Z$1,Import!$B:$B,$A67,Import!$D:$D,"PC Lead")</f>
        <v>0</v>
      </c>
      <c r="AA68" s="435">
        <f>SUMIFS(Import!$H:$H,Import!$A:$A,AA$1,Import!$B:$B,$A67,Import!$D:$D,"PC Lead")</f>
        <v>0</v>
      </c>
      <c r="AB68" s="435">
        <f>SUMIFS(Import!$H:$H,Import!$A:$A,AB$1,Import!$B:$B,$A67,Import!$D:$D,"PC Lead")</f>
        <v>0</v>
      </c>
      <c r="AC68" s="435">
        <f>SUMIFS(Import!$H:$H,Import!$A:$A,AC$1,Import!$B:$B,$A67,Import!$D:$D,"PC Lead")</f>
        <v>0</v>
      </c>
      <c r="AD68" s="435">
        <f>SUMIFS(Import!$H:$H,Import!$A:$A,AD$1,Import!$B:$B,$A67,Import!$D:$D,"PC Lead")</f>
        <v>0</v>
      </c>
      <c r="AE68" s="435">
        <f>SUMIFS(Import!$H:$H,Import!$A:$A,AE$1,Import!$B:$B,$A67,Import!$D:$D,"PC Lead")</f>
        <v>0</v>
      </c>
      <c r="AF68" s="435">
        <f>SUMIFS(Import!$H:$H,Import!$A:$A,AF$1,Import!$B:$B,$A67,Import!$D:$D,"PC Lead")</f>
        <v>0</v>
      </c>
      <c r="AG68" s="435">
        <f>SUMIFS(Import!$H:$H,Import!$A:$A,AG$1,Import!$B:$B,$A67,Import!$D:$D,"PC Lead")</f>
        <v>0</v>
      </c>
      <c r="AH68" s="435">
        <f>SUMIFS(Import!$H:$H,Import!$A:$A,AH$1,Import!$B:$B,$A67,Import!$D:$D,"PC Lead")</f>
        <v>0</v>
      </c>
      <c r="AI68" s="435">
        <f>SUMIFS(Import!$H:$H,Import!$A:$A,AI$1,Import!$B:$B,$A67,Import!$D:$D,"PC Lead")</f>
        <v>0</v>
      </c>
      <c r="AJ68" s="435">
        <f>SUMIFS(Import!$H:$H,Import!$A:$A,AJ$1,Import!$B:$B,$A67,Import!$D:$D,"PC Lead")</f>
        <v>0</v>
      </c>
      <c r="AK68" s="435">
        <f>SUMIFS(Import!$H:$H,Import!$A:$A,AK$1,Import!$B:$B,$A67,Import!$D:$D,"PC Lead")</f>
        <v>0</v>
      </c>
      <c r="AL68" s="435">
        <f>SUMIFS(Import!$H:$H,Import!$A:$A,AL$1,Import!$B:$B,$A67,Import!$D:$D,"PC Lead")</f>
        <v>0</v>
      </c>
      <c r="AM68" s="435">
        <f>SUMIFS(Import!$H:$H,Import!$A:$A,AM$1,Import!$B:$B,$A67,Import!$D:$D,"PC Lead")</f>
        <v>0</v>
      </c>
      <c r="AN68" s="435">
        <f>SUMIFS(Import!$H:$H,Import!$A:$A,AN$1,Import!$B:$B,$A67,Import!$D:$D,"PC Lead")</f>
        <v>0</v>
      </c>
      <c r="AO68" s="435">
        <f>SUMIFS(Import!$H:$H,Import!$A:$A,AO$1,Import!$B:$B,$A67,Import!$D:$D,"PC Lead")</f>
        <v>0</v>
      </c>
      <c r="AP68" s="435">
        <f>SUMIFS(Import!$H:$H,Import!$A:$A,AP$1,Import!$B:$B,$A67,Import!$D:$D,"PC Lead")</f>
        <v>0</v>
      </c>
      <c r="AQ68" s="435">
        <f>SUMIFS(Import!$H:$H,Import!$A:$A,AQ$1,Import!$B:$B,$A67,Import!$D:$D,"PC Lead")</f>
        <v>0</v>
      </c>
      <c r="AR68" s="435">
        <f>SUMIFS(Import!$H:$H,Import!$A:$A,AR$1,Import!$B:$B,$A67,Import!$D:$D,"PC Lead")</f>
        <v>0</v>
      </c>
      <c r="AS68" s="435">
        <f>SUMIFS(Import!$H:$H,Import!$A:$A,AS$1,Import!$B:$B,$A67,Import!$D:$D,"PC Lead")</f>
        <v>0</v>
      </c>
      <c r="AT68" s="435">
        <f>SUMIFS(Import!$H:$H,Import!$A:$A,AT$1,Import!$B:$B,$A67,Import!$D:$D,"PC Lead")</f>
        <v>0</v>
      </c>
      <c r="AU68" s="435">
        <f>SUMIFS(Import!$H:$H,Import!$A:$A,AU$1,Import!$B:$B,$A67,Import!$D:$D,"PC Lead")</f>
        <v>0</v>
      </c>
      <c r="AV68" s="435">
        <f>SUMIFS(Import!$H:$H,Import!$A:$A,AV$1,Import!$B:$B,$A67,Import!$D:$D,"PC Lead")</f>
        <v>0</v>
      </c>
      <c r="AW68" s="435">
        <f>SUMIFS(Import!$H:$H,Import!$A:$A,AW$1,Import!$B:$B,$A67,Import!$D:$D,"PC Lead")</f>
        <v>0</v>
      </c>
      <c r="AX68" s="435">
        <f>SUMIFS(Import!$H:$H,Import!$A:$A,AX$1,Import!$B:$B,$A67,Import!$D:$D,"PC Lead")</f>
        <v>0</v>
      </c>
      <c r="AY68" s="435">
        <f>SUMIFS(Import!$H:$H,Import!$A:$A,AY$1,Import!$B:$B,$A67,Import!$D:$D,"PC Lead")</f>
        <v>0</v>
      </c>
      <c r="AZ68" s="435">
        <f>SUMIFS(Import!$H:$H,Import!$A:$A,AZ$1,Import!$B:$B,$A67,Import!$D:$D,"PC Lead")</f>
        <v>0</v>
      </c>
      <c r="BA68" s="435">
        <f>SUMIFS(Import!$H:$H,Import!$A:$A,BA$1,Import!$B:$B,$A67,Import!$D:$D,"PC Lead")</f>
        <v>0</v>
      </c>
      <c r="BB68" s="435">
        <f>SUMIFS(Import!$H:$H,Import!$A:$A,BB$1,Import!$B:$B,$A67,Import!$D:$D,"PC Lead")</f>
        <v>0</v>
      </c>
      <c r="BC68" s="435">
        <f>SUMIFS(Import!$H:$H,Import!$A:$A,BC$1,Import!$B:$B,$A67,Import!$D:$D,"PC Lead")</f>
        <v>0</v>
      </c>
      <c r="BD68" s="436">
        <f>SUMIFS(Import!$H:$H,Import!$A:$A,BD$1,Import!$B:$B,$A67,Import!$D:$D,"PC Lead")</f>
        <v>0</v>
      </c>
    </row>
    <row r="69" spans="1:56" s="36" customFormat="1" x14ac:dyDescent="0.2">
      <c r="A69" s="550"/>
      <c r="B69" s="19" t="s">
        <v>91</v>
      </c>
      <c r="C69" s="19" t="s">
        <v>92</v>
      </c>
      <c r="D69" s="562"/>
      <c r="E69" s="563"/>
      <c r="F69" s="563"/>
      <c r="G69" s="563"/>
      <c r="H69" s="563"/>
      <c r="I69" s="563"/>
      <c r="J69" s="563"/>
      <c r="K69" s="563"/>
      <c r="L69" s="563"/>
      <c r="M69" s="563"/>
      <c r="N69" s="563"/>
      <c r="O69" s="563"/>
      <c r="P69" s="563"/>
      <c r="Q69" s="563"/>
      <c r="R69" s="563"/>
      <c r="S69" s="563"/>
      <c r="T69" s="563"/>
      <c r="U69" s="563"/>
      <c r="V69" s="563"/>
      <c r="W69" s="563"/>
      <c r="X69" s="563"/>
      <c r="Y69" s="563"/>
      <c r="Z69" s="563"/>
      <c r="AA69" s="563"/>
      <c r="AB69" s="563"/>
      <c r="AC69" s="563"/>
      <c r="AD69" s="563"/>
      <c r="AE69" s="563"/>
      <c r="AF69" s="563"/>
      <c r="AG69" s="563"/>
      <c r="AH69" s="563"/>
      <c r="AI69" s="563"/>
      <c r="AJ69" s="563"/>
      <c r="AK69" s="563"/>
      <c r="AL69" s="563"/>
      <c r="AM69" s="563"/>
      <c r="AN69" s="563"/>
      <c r="AO69" s="563"/>
      <c r="AP69" s="563"/>
      <c r="AQ69" s="563"/>
      <c r="AR69" s="563"/>
      <c r="AS69" s="563"/>
      <c r="AT69" s="563"/>
      <c r="AU69" s="563"/>
      <c r="AV69" s="563"/>
      <c r="AW69" s="563"/>
      <c r="AX69" s="563"/>
      <c r="AY69" s="563"/>
      <c r="AZ69" s="563"/>
      <c r="BA69" s="563"/>
      <c r="BB69" s="563"/>
      <c r="BC69" s="563"/>
      <c r="BD69" s="564"/>
    </row>
    <row r="70" spans="1:56" s="36" customFormat="1" x14ac:dyDescent="0.2">
      <c r="A70" s="551"/>
      <c r="B70" s="20" t="s">
        <v>90</v>
      </c>
      <c r="C70" s="21">
        <f>SUM(D70:BD70)</f>
        <v>0</v>
      </c>
      <c r="D70" s="565"/>
      <c r="E70" s="566"/>
      <c r="F70" s="566"/>
      <c r="G70" s="566"/>
      <c r="H70" s="566"/>
      <c r="I70" s="566"/>
      <c r="J70" s="566"/>
      <c r="K70" s="566"/>
      <c r="L70" s="566"/>
      <c r="M70" s="566"/>
      <c r="N70" s="566"/>
      <c r="O70" s="566"/>
      <c r="P70" s="566"/>
      <c r="Q70" s="566"/>
      <c r="R70" s="566"/>
      <c r="S70" s="566"/>
      <c r="T70" s="566"/>
      <c r="U70" s="566"/>
      <c r="V70" s="566"/>
      <c r="W70" s="566"/>
      <c r="X70" s="566"/>
      <c r="Y70" s="566"/>
      <c r="Z70" s="566"/>
      <c r="AA70" s="566"/>
      <c r="AB70" s="566"/>
      <c r="AC70" s="566"/>
      <c r="AD70" s="566"/>
      <c r="AE70" s="566"/>
      <c r="AF70" s="566"/>
      <c r="AG70" s="566"/>
      <c r="AH70" s="566"/>
      <c r="AI70" s="566"/>
      <c r="AJ70" s="566"/>
      <c r="AK70" s="566"/>
      <c r="AL70" s="566"/>
      <c r="AM70" s="566"/>
      <c r="AN70" s="566"/>
      <c r="AO70" s="566"/>
      <c r="AP70" s="566"/>
      <c r="AQ70" s="566"/>
      <c r="AR70" s="566"/>
      <c r="AS70" s="566"/>
      <c r="AT70" s="566"/>
      <c r="AU70" s="566"/>
      <c r="AV70" s="566"/>
      <c r="AW70" s="566"/>
      <c r="AX70" s="566"/>
      <c r="AY70" s="566"/>
      <c r="AZ70" s="566"/>
      <c r="BA70" s="566"/>
      <c r="BB70" s="566"/>
      <c r="BC70" s="566"/>
      <c r="BD70" s="567"/>
    </row>
    <row r="71" spans="1:56" s="37" customFormat="1" ht="12" thickBot="1" x14ac:dyDescent="0.25">
      <c r="A71" s="22">
        <f>IFERROR("Total Cost: $"&amp;ROUND((C71-0.46*C70)*1.26+(0.46*C70),2)&amp;" - "&amp;"Hourly: $"&amp;ROUND(((C71-0.46*C70)*1.26+(0.46*C70))/C67,2),0)</f>
        <v>0</v>
      </c>
      <c r="B71" s="23" t="s">
        <v>93</v>
      </c>
      <c r="C71" s="23">
        <f>SUM(D71:BD71)</f>
        <v>0</v>
      </c>
      <c r="D71" s="24">
        <f>((D67*D$82)+D68+(D69*D67)+ROUNDUP(D70*0.46,0))</f>
        <v>0</v>
      </c>
      <c r="E71" s="23">
        <f>((E67*E$82)+E68+(E69*E67)+ROUNDUP(E70*0.46,0))</f>
        <v>0</v>
      </c>
      <c r="F71" s="23">
        <f>((F67*F$82)+F68+(F69*F67)+ROUNDUP(F70*0.46,0))</f>
        <v>0</v>
      </c>
      <c r="G71" s="23">
        <f>((G67*G$82)+G68+(G69*G67)+ROUNDUP(G70*0.46,0))</f>
        <v>0</v>
      </c>
      <c r="H71" s="23">
        <f>((H67*H$82)+H68+(H69*H67)+ROUNDUP(H70*0.46,0))</f>
        <v>0</v>
      </c>
      <c r="I71" s="23">
        <f>((I67*I$82)+I68+(I69*I67)+ROUNDUP(I70*0.46,0))</f>
        <v>0</v>
      </c>
      <c r="J71" s="23">
        <f>((J67*J$82)+J68+(J69*J67)+ROUNDUP(J70*0.46,0))</f>
        <v>0</v>
      </c>
      <c r="K71" s="23">
        <f>((K67*K$82)+K68+(K69*K67)+ROUNDUP(K70*0.46,0))</f>
        <v>0</v>
      </c>
      <c r="L71" s="23">
        <f>((L67*L$82)+L68+(L69*L67)+ROUNDUP(L70*0.46,0))</f>
        <v>0</v>
      </c>
      <c r="M71" s="23">
        <f>((M67*M$82)+M68+(M69*M67)+ROUNDUP(M70*0.46,0))</f>
        <v>0</v>
      </c>
      <c r="N71" s="23">
        <f>((N67*N$82)+N68+(N69*N67)+ROUNDUP(N70*0.46,0))</f>
        <v>0</v>
      </c>
      <c r="O71" s="23">
        <f>((O67*O$82)+O68+(O69*O67)+ROUNDUP(O70*0.46,0))</f>
        <v>0</v>
      </c>
      <c r="P71" s="23">
        <f>((P67*P$82)+P68+(P69*P67)+ROUNDUP(P70*0.46,0))</f>
        <v>0</v>
      </c>
      <c r="Q71" s="23">
        <f>((Q67*Q$82)+Q68+(Q69*Q67)+ROUNDUP(Q70*0.46,0))</f>
        <v>0</v>
      </c>
      <c r="R71" s="23">
        <f>((R67*R$82)+R68+(R69*R67)+ROUNDUP(R70*0.46,0))</f>
        <v>0</v>
      </c>
      <c r="S71" s="23">
        <f>((S67*S$82)+S68+(S69*S67)+ROUNDUP(S70*0.46,0))</f>
        <v>0</v>
      </c>
      <c r="T71" s="23">
        <f>((T67*T$82)+T68+(T69*T67)+ROUNDUP(T70*0.46,0))</f>
        <v>0</v>
      </c>
      <c r="U71" s="23">
        <f>((U67*U$82)+U68+(U69*U67)+ROUNDUP(U70*0.46,0))</f>
        <v>0</v>
      </c>
      <c r="V71" s="23">
        <f>((V67*V$82)+V68+(V69*V67)+ROUNDUP(V70*0.46,0))</f>
        <v>0</v>
      </c>
      <c r="W71" s="23">
        <f>((W67*W$82)+W68+(W69*W67)+ROUNDUP(W70*0.46,0))</f>
        <v>0</v>
      </c>
      <c r="X71" s="23">
        <f>((X67*X$82)+X68+(X69*X67)+ROUNDUP(X70*0.46,0))</f>
        <v>0</v>
      </c>
      <c r="Y71" s="23">
        <f>((Y67*Y$82)+Y68+(Y69*Y67)+ROUNDUP(Y70*0.46,0))</f>
        <v>0</v>
      </c>
      <c r="Z71" s="23">
        <f>((Z67*Z$82)+Z68+(Z69*Z67)+ROUNDUP(Z70*0.46,0))</f>
        <v>0</v>
      </c>
      <c r="AA71" s="23">
        <f>((AA67*AA$82)+AA68+(AA69*AA67)+ROUNDUP(AA70*0.46,0))</f>
        <v>0</v>
      </c>
      <c r="AB71" s="23">
        <f>((AB67*AB$82)+AB68+(AB69*AB67)+ROUNDUP(AB70*0.46,0))</f>
        <v>0</v>
      </c>
      <c r="AC71" s="23">
        <f>((AC67*AC$82)+AC68+(AC69*AC67)+ROUNDUP(AC70*0.46,0))</f>
        <v>0</v>
      </c>
      <c r="AD71" s="23">
        <f>((AD67*AD$82)+AD68+(AD69*AD67)+ROUNDUP(AD70*0.46,0))</f>
        <v>0</v>
      </c>
      <c r="AE71" s="23">
        <f>((AE67*AE$82)+AE68+(AE69*AE67)+ROUNDUP(AE70*0.46,0))</f>
        <v>0</v>
      </c>
      <c r="AF71" s="23">
        <f>((AF67*AF$82)+AF68+(AF69*AF67)+ROUNDUP(AF70*0.46,0))</f>
        <v>0</v>
      </c>
      <c r="AG71" s="23">
        <f>((AG67*AG$82)+AG68+(AG69*AG67)+ROUNDUP(AG70*0.46,0))</f>
        <v>0</v>
      </c>
      <c r="AH71" s="23">
        <f>((AH67*AH$82)+AH68+(AH69*AH67)+ROUNDUP(AH70*0.46,0))</f>
        <v>0</v>
      </c>
      <c r="AI71" s="23">
        <f>((AI67*AI$82)+AI68+(AI69*AI67)+ROUNDUP(AI70*0.46,0))</f>
        <v>0</v>
      </c>
      <c r="AJ71" s="23">
        <f>((AJ67*AJ$82)+AJ68+(AJ69*AJ67)+ROUNDUP(AJ70*0.46,0))</f>
        <v>0</v>
      </c>
      <c r="AK71" s="23">
        <f>((AK67*AK$82)+AK68+(AK69*AK67)+ROUNDUP(AK70*0.46,0))</f>
        <v>0</v>
      </c>
      <c r="AL71" s="23">
        <f>((AL67*AL$82)+AL68+(AL69*AL67)+ROUNDUP(AL70*0.46,0))</f>
        <v>0</v>
      </c>
      <c r="AM71" s="23">
        <f>((AM67*AM$82)+AM68+(AM69*AM67)+ROUNDUP(AM70*0.46,0))</f>
        <v>0</v>
      </c>
      <c r="AN71" s="23">
        <f>((AN67*AN$82)+AN68+(AN69*AN67)+ROUNDUP(AN70*0.46,0))</f>
        <v>0</v>
      </c>
      <c r="AO71" s="23">
        <f>((AO67*AO$82)+AO68+(AO69*AO67)+ROUNDUP(AO70*0.46,0))</f>
        <v>0</v>
      </c>
      <c r="AP71" s="23">
        <f>((AP67*AP$82)+AP68+(AP69*AP67)+ROUNDUP(AP70*0.46,0))</f>
        <v>0</v>
      </c>
      <c r="AQ71" s="23">
        <f>((AQ67*AQ$82)+AQ68+(AQ69*AQ67)+ROUNDUP(AQ70*0.46,0))</f>
        <v>0</v>
      </c>
      <c r="AR71" s="23">
        <f>((AR67*AR$82)+AR68+(AR69*AR67)+ROUNDUP(AR70*0.46,0))</f>
        <v>0</v>
      </c>
      <c r="AS71" s="23">
        <f>((AS67*AS$82)+AS68+(AS69*AS67)+ROUNDUP(AS70*0.46,0))</f>
        <v>0</v>
      </c>
      <c r="AT71" s="23">
        <f>((AT67*AT$82)+AT68+(AT69*AT67)+ROUNDUP(AT70*0.46,0))</f>
        <v>0</v>
      </c>
      <c r="AU71" s="23">
        <f>((AU67*AU$82)+AU68+(AU69*AU67)+ROUNDUP(AU70*0.46,0))</f>
        <v>0</v>
      </c>
      <c r="AV71" s="23">
        <f>((AV67*AV$82)+AV68+(AV69*AV67)+ROUNDUP(AV70*0.46,0))</f>
        <v>0</v>
      </c>
      <c r="AW71" s="23">
        <f>((AW67*AW$82)+AW68+(AW69*AW67)+ROUNDUP(AW70*0.46,0))</f>
        <v>0</v>
      </c>
      <c r="AX71" s="23">
        <f>((AX67*AX$82)+AX68+(AX69*AX67)+ROUNDUP(AX70*0.46,0))</f>
        <v>0</v>
      </c>
      <c r="AY71" s="23">
        <f>((AY67*AY$82)+AY68+(AY69*AY67)+ROUNDUP(AY70*0.46,0))</f>
        <v>0</v>
      </c>
      <c r="AZ71" s="23">
        <f>((AZ67*AZ$82)+AZ68+(AZ69*AZ67)+ROUNDUP(AZ70*0.46,0))</f>
        <v>0</v>
      </c>
      <c r="BA71" s="23">
        <f>((BA67*BA$82)+BA68+(BA69*BA67)+ROUNDUP(BA70*0.46,0))</f>
        <v>0</v>
      </c>
      <c r="BB71" s="23">
        <f>((BB67*BB$82)+BB68+(BB69*BB67)+ROUNDUP(BB70*0.46,0))</f>
        <v>0</v>
      </c>
      <c r="BC71" s="23">
        <f>((BC67*BC$82)+BC68+(BC69*BC67)+ROUNDUP(BC70*0.46,0))</f>
        <v>0</v>
      </c>
      <c r="BD71" s="25">
        <f>((BD67*BD$82)+BD68+(BD69*BD67)+ROUNDUP(BD70*0.46,0))</f>
        <v>0</v>
      </c>
    </row>
    <row r="72" spans="1:56" s="35" customFormat="1" x14ac:dyDescent="0.2">
      <c r="A72" s="34">
        <f>IF(Import!V21&lt;&gt;"",Import!V21,"")</f>
        <v>42551</v>
      </c>
      <c r="B72" s="18" t="s">
        <v>19</v>
      </c>
      <c r="C72" s="18">
        <f>SUM(D72:BD72)</f>
        <v>0</v>
      </c>
      <c r="D72" s="432">
        <f>SUMIFS(Import!$G:$G,Import!$A:$A,D$1,Import!$B:$B,$A72,Import!$C:$C,$A$1)</f>
        <v>0</v>
      </c>
      <c r="E72" s="18">
        <f>SUMIFS(Import!$G:$G,Import!$A:$A,E$1,Import!$B:$B,$A72,Import!$C:$C,$A$1)</f>
        <v>0</v>
      </c>
      <c r="F72" s="18">
        <f>SUMIFS(Import!$G:$G,Import!$A:$A,F$1,Import!$B:$B,$A72,Import!$C:$C,$A$1)</f>
        <v>0</v>
      </c>
      <c r="G72" s="18">
        <f>SUMIFS(Import!$G:$G,Import!$A:$A,G$1,Import!$B:$B,$A72,Import!$C:$C,$A$1)</f>
        <v>0</v>
      </c>
      <c r="H72" s="18">
        <f>SUMIFS(Import!$G:$G,Import!$A:$A,H$1,Import!$B:$B,$A72,Import!$C:$C,$A$1)</f>
        <v>0</v>
      </c>
      <c r="I72" s="18">
        <f>SUMIFS(Import!$G:$G,Import!$A:$A,I$1,Import!$B:$B,$A72,Import!$C:$C,$A$1)</f>
        <v>0</v>
      </c>
      <c r="J72" s="18">
        <f>SUMIFS(Import!$G:$G,Import!$A:$A,J$1,Import!$B:$B,$A72,Import!$C:$C,$A$1)</f>
        <v>0</v>
      </c>
      <c r="K72" s="18">
        <f>SUMIFS(Import!$G:$G,Import!$A:$A,K$1,Import!$B:$B,$A72,Import!$C:$C,$A$1)</f>
        <v>0</v>
      </c>
      <c r="L72" s="18">
        <f>SUMIFS(Import!$G:$G,Import!$A:$A,L$1,Import!$B:$B,$A72,Import!$C:$C,$A$1)</f>
        <v>0</v>
      </c>
      <c r="M72" s="18">
        <f>SUMIFS(Import!$G:$G,Import!$A:$A,M$1,Import!$B:$B,$A72,Import!$C:$C,$A$1)</f>
        <v>0</v>
      </c>
      <c r="N72" s="18">
        <f>SUMIFS(Import!$G:$G,Import!$A:$A,N$1,Import!$B:$B,$A72,Import!$C:$C,$A$1)</f>
        <v>0</v>
      </c>
      <c r="O72" s="18">
        <f>SUMIFS(Import!$G:$G,Import!$A:$A,O$1,Import!$B:$B,$A72,Import!$C:$C,$A$1)</f>
        <v>0</v>
      </c>
      <c r="P72" s="18">
        <f>SUMIFS(Import!$G:$G,Import!$A:$A,P$1,Import!$B:$B,$A72,Import!$C:$C,$A$1)</f>
        <v>0</v>
      </c>
      <c r="Q72" s="18">
        <f>SUMIFS(Import!$G:$G,Import!$A:$A,Q$1,Import!$B:$B,$A72,Import!$C:$C,$A$1)</f>
        <v>0</v>
      </c>
      <c r="R72" s="18">
        <f>SUMIFS(Import!$G:$G,Import!$A:$A,R$1,Import!$B:$B,$A72,Import!$C:$C,$A$1)</f>
        <v>0</v>
      </c>
      <c r="S72" s="18">
        <f>SUMIFS(Import!$G:$G,Import!$A:$A,S$1,Import!$B:$B,$A72,Import!$C:$C,$A$1)</f>
        <v>0</v>
      </c>
      <c r="T72" s="18">
        <f>SUMIFS(Import!$G:$G,Import!$A:$A,T$1,Import!$B:$B,$A72,Import!$C:$C,$A$1)</f>
        <v>0</v>
      </c>
      <c r="U72" s="18">
        <f>SUMIFS(Import!$G:$G,Import!$A:$A,U$1,Import!$B:$B,$A72,Import!$C:$C,$A$1)</f>
        <v>0</v>
      </c>
      <c r="V72" s="18">
        <f>SUMIFS(Import!$G:$G,Import!$A:$A,V$1,Import!$B:$B,$A72,Import!$C:$C,$A$1)</f>
        <v>0</v>
      </c>
      <c r="W72" s="18">
        <f>SUMIFS(Import!$G:$G,Import!$A:$A,W$1,Import!$B:$B,$A72,Import!$C:$C,$A$1)</f>
        <v>0</v>
      </c>
      <c r="X72" s="18">
        <f>SUMIFS(Import!$G:$G,Import!$A:$A,X$1,Import!$B:$B,$A72,Import!$C:$C,$A$1)</f>
        <v>0</v>
      </c>
      <c r="Y72" s="18">
        <f>SUMIFS(Import!$G:$G,Import!$A:$A,Y$1,Import!$B:$B,$A72,Import!$C:$C,$A$1)</f>
        <v>0</v>
      </c>
      <c r="Z72" s="18">
        <f>SUMIFS(Import!$G:$G,Import!$A:$A,Z$1,Import!$B:$B,$A72,Import!$C:$C,$A$1)</f>
        <v>0</v>
      </c>
      <c r="AA72" s="18">
        <f>SUMIFS(Import!$G:$G,Import!$A:$A,AA$1,Import!$B:$B,$A72,Import!$C:$C,$A$1)</f>
        <v>0</v>
      </c>
      <c r="AB72" s="18">
        <f>SUMIFS(Import!$G:$G,Import!$A:$A,AB$1,Import!$B:$B,$A72,Import!$C:$C,$A$1)</f>
        <v>0</v>
      </c>
      <c r="AC72" s="18">
        <f>SUMIFS(Import!$G:$G,Import!$A:$A,AC$1,Import!$B:$B,$A72,Import!$C:$C,$A$1)</f>
        <v>0</v>
      </c>
      <c r="AD72" s="18">
        <f>SUMIFS(Import!$G:$G,Import!$A:$A,AD$1,Import!$B:$B,$A72,Import!$C:$C,$A$1)</f>
        <v>0</v>
      </c>
      <c r="AE72" s="18">
        <f>SUMIFS(Import!$G:$G,Import!$A:$A,AE$1,Import!$B:$B,$A72,Import!$C:$C,$A$1)</f>
        <v>0</v>
      </c>
      <c r="AF72" s="18">
        <f>SUMIFS(Import!$G:$G,Import!$A:$A,AF$1,Import!$B:$B,$A72,Import!$C:$C,$A$1)</f>
        <v>0</v>
      </c>
      <c r="AG72" s="18">
        <f>SUMIFS(Import!$G:$G,Import!$A:$A,AG$1,Import!$B:$B,$A72,Import!$C:$C,$A$1)</f>
        <v>0</v>
      </c>
      <c r="AH72" s="18">
        <f>SUMIFS(Import!$G:$G,Import!$A:$A,AH$1,Import!$B:$B,$A72,Import!$C:$C,$A$1)</f>
        <v>0</v>
      </c>
      <c r="AI72" s="18">
        <f>SUMIFS(Import!$G:$G,Import!$A:$A,AI$1,Import!$B:$B,$A72,Import!$C:$C,$A$1)</f>
        <v>0</v>
      </c>
      <c r="AJ72" s="18">
        <f>SUMIFS(Import!$G:$G,Import!$A:$A,AJ$1,Import!$B:$B,$A72,Import!$C:$C,$A$1)</f>
        <v>0</v>
      </c>
      <c r="AK72" s="18">
        <f>SUMIFS(Import!$G:$G,Import!$A:$A,AK$1,Import!$B:$B,$A72,Import!$C:$C,$A$1)</f>
        <v>0</v>
      </c>
      <c r="AL72" s="18">
        <f>SUMIFS(Import!$G:$G,Import!$A:$A,AL$1,Import!$B:$B,$A72,Import!$C:$C,$A$1)</f>
        <v>0</v>
      </c>
      <c r="AM72" s="18">
        <f>SUMIFS(Import!$G:$G,Import!$A:$A,AM$1,Import!$B:$B,$A72,Import!$C:$C,$A$1)</f>
        <v>0</v>
      </c>
      <c r="AN72" s="18">
        <f>SUMIFS(Import!$G:$G,Import!$A:$A,AN$1,Import!$B:$B,$A72,Import!$C:$C,$A$1)</f>
        <v>0</v>
      </c>
      <c r="AO72" s="18">
        <f>SUMIFS(Import!$G:$G,Import!$A:$A,AO$1,Import!$B:$B,$A72,Import!$C:$C,$A$1)</f>
        <v>0</v>
      </c>
      <c r="AP72" s="18">
        <f>SUMIFS(Import!$G:$G,Import!$A:$A,AP$1,Import!$B:$B,$A72,Import!$C:$C,$A$1)</f>
        <v>0</v>
      </c>
      <c r="AQ72" s="18">
        <f>SUMIFS(Import!$G:$G,Import!$A:$A,AQ$1,Import!$B:$B,$A72,Import!$C:$C,$A$1)</f>
        <v>0</v>
      </c>
      <c r="AR72" s="18">
        <f>SUMIFS(Import!$G:$G,Import!$A:$A,AR$1,Import!$B:$B,$A72,Import!$C:$C,$A$1)</f>
        <v>0</v>
      </c>
      <c r="AS72" s="18">
        <f>SUMIFS(Import!$G:$G,Import!$A:$A,AS$1,Import!$B:$B,$A72,Import!$C:$C,$A$1)</f>
        <v>0</v>
      </c>
      <c r="AT72" s="18">
        <f>SUMIFS(Import!$G:$G,Import!$A:$A,AT$1,Import!$B:$B,$A72,Import!$C:$C,$A$1)</f>
        <v>0</v>
      </c>
      <c r="AU72" s="18">
        <f>SUMIFS(Import!$G:$G,Import!$A:$A,AU$1,Import!$B:$B,$A72,Import!$C:$C,$A$1)</f>
        <v>0</v>
      </c>
      <c r="AV72" s="18">
        <f>SUMIFS(Import!$G:$G,Import!$A:$A,AV$1,Import!$B:$B,$A72,Import!$C:$C,$A$1)</f>
        <v>0</v>
      </c>
      <c r="AW72" s="18">
        <f>SUMIFS(Import!$G:$G,Import!$A:$A,AW$1,Import!$B:$B,$A72,Import!$C:$C,$A$1)</f>
        <v>0</v>
      </c>
      <c r="AX72" s="18">
        <f>SUMIFS(Import!$G:$G,Import!$A:$A,AX$1,Import!$B:$B,$A72,Import!$C:$C,$A$1)</f>
        <v>0</v>
      </c>
      <c r="AY72" s="18">
        <f>SUMIFS(Import!$G:$G,Import!$A:$A,AY$1,Import!$B:$B,$A72,Import!$C:$C,$A$1)</f>
        <v>0</v>
      </c>
      <c r="AZ72" s="18">
        <f>SUMIFS(Import!$G:$G,Import!$A:$A,AZ$1,Import!$B:$B,$A72,Import!$C:$C,$A$1)</f>
        <v>0</v>
      </c>
      <c r="BA72" s="18">
        <f>SUMIFS(Import!$G:$G,Import!$A:$A,BA$1,Import!$B:$B,$A72,Import!$C:$C,$A$1)</f>
        <v>0</v>
      </c>
      <c r="BB72" s="18">
        <f>SUMIFS(Import!$G:$G,Import!$A:$A,BB$1,Import!$B:$B,$A72,Import!$C:$C,$A$1)</f>
        <v>0</v>
      </c>
      <c r="BC72" s="18">
        <f>SUMIFS(Import!$G:$G,Import!$A:$A,BC$1,Import!$B:$B,$A72,Import!$C:$C,$A$1)</f>
        <v>0</v>
      </c>
      <c r="BD72" s="433">
        <f>SUMIFS(Import!$G:$G,Import!$A:$A,BD$1,Import!$B:$B,$A72,Import!$C:$C,$A$1)</f>
        <v>0</v>
      </c>
    </row>
    <row r="73" spans="1:56" s="36" customFormat="1" x14ac:dyDescent="0.2">
      <c r="A73" s="549"/>
      <c r="B73" s="19" t="s">
        <v>117</v>
      </c>
      <c r="C73" s="437">
        <f>SUM(D73:BD73)</f>
        <v>0</v>
      </c>
      <c r="D73" s="434">
        <f>SUMIFS(Import!$H:$H,Import!$A:$A,D$1,Import!$B:$B,$A72,Import!$D:$D,"PC Lead")</f>
        <v>0</v>
      </c>
      <c r="E73" s="435">
        <f>SUMIFS(Import!$H:$H,Import!$A:$A,E$1,Import!$B:$B,$A72,Import!$D:$D,"PC Lead")</f>
        <v>0</v>
      </c>
      <c r="F73" s="435">
        <f>SUMIFS(Import!$H:$H,Import!$A:$A,F$1,Import!$B:$B,$A72,Import!$D:$D,"PC Lead")</f>
        <v>0</v>
      </c>
      <c r="G73" s="435">
        <f>SUMIFS(Import!$H:$H,Import!$A:$A,G$1,Import!$B:$B,$A72,Import!$D:$D,"PC Lead")</f>
        <v>0</v>
      </c>
      <c r="H73" s="435">
        <f>SUMIFS(Import!$H:$H,Import!$A:$A,H$1,Import!$B:$B,$A72,Import!$D:$D,"PC Lead")</f>
        <v>0</v>
      </c>
      <c r="I73" s="435">
        <f>SUMIFS(Import!$H:$H,Import!$A:$A,I$1,Import!$B:$B,$A72,Import!$D:$D,"PC Lead")</f>
        <v>0</v>
      </c>
      <c r="J73" s="435">
        <f>SUMIFS(Import!$H:$H,Import!$A:$A,J$1,Import!$B:$B,$A72,Import!$D:$D,"PC Lead")</f>
        <v>0</v>
      </c>
      <c r="K73" s="435">
        <f>SUMIFS(Import!$H:$H,Import!$A:$A,K$1,Import!$B:$B,$A72,Import!$D:$D,"PC Lead")</f>
        <v>0</v>
      </c>
      <c r="L73" s="435">
        <f>SUMIFS(Import!$H:$H,Import!$A:$A,L$1,Import!$B:$B,$A72,Import!$D:$D,"PC Lead")</f>
        <v>0</v>
      </c>
      <c r="M73" s="435">
        <f>SUMIFS(Import!$H:$H,Import!$A:$A,M$1,Import!$B:$B,$A72,Import!$D:$D,"PC Lead")</f>
        <v>0</v>
      </c>
      <c r="N73" s="435">
        <f>SUMIFS(Import!$H:$H,Import!$A:$A,N$1,Import!$B:$B,$A72,Import!$D:$D,"PC Lead")</f>
        <v>0</v>
      </c>
      <c r="O73" s="435">
        <f>SUMIFS(Import!$H:$H,Import!$A:$A,O$1,Import!$B:$B,$A72,Import!$D:$D,"PC Lead")</f>
        <v>0</v>
      </c>
      <c r="P73" s="435">
        <f>SUMIFS(Import!$H:$H,Import!$A:$A,P$1,Import!$B:$B,$A72,Import!$D:$D,"PC Lead")</f>
        <v>0</v>
      </c>
      <c r="Q73" s="435">
        <f>SUMIFS(Import!$H:$H,Import!$A:$A,Q$1,Import!$B:$B,$A72,Import!$D:$D,"PC Lead")</f>
        <v>0</v>
      </c>
      <c r="R73" s="435">
        <f>SUMIFS(Import!$H:$H,Import!$A:$A,R$1,Import!$B:$B,$A72,Import!$D:$D,"PC Lead")</f>
        <v>0</v>
      </c>
      <c r="S73" s="435">
        <f>SUMIFS(Import!$H:$H,Import!$A:$A,S$1,Import!$B:$B,$A72,Import!$D:$D,"PC Lead")</f>
        <v>0</v>
      </c>
      <c r="T73" s="435">
        <f>SUMIFS(Import!$H:$H,Import!$A:$A,T$1,Import!$B:$B,$A72,Import!$D:$D,"PC Lead")</f>
        <v>0</v>
      </c>
      <c r="U73" s="435">
        <f>SUMIFS(Import!$H:$H,Import!$A:$A,U$1,Import!$B:$B,$A72,Import!$D:$D,"PC Lead")</f>
        <v>0</v>
      </c>
      <c r="V73" s="435">
        <f>SUMIFS(Import!$H:$H,Import!$A:$A,V$1,Import!$B:$B,$A72,Import!$D:$D,"PC Lead")</f>
        <v>0</v>
      </c>
      <c r="W73" s="435">
        <f>SUMIFS(Import!$H:$H,Import!$A:$A,W$1,Import!$B:$B,$A72,Import!$D:$D,"PC Lead")</f>
        <v>0</v>
      </c>
      <c r="X73" s="435">
        <f>SUMIFS(Import!$H:$H,Import!$A:$A,X$1,Import!$B:$B,$A72,Import!$D:$D,"PC Lead")</f>
        <v>0</v>
      </c>
      <c r="Y73" s="435">
        <f>SUMIFS(Import!$H:$H,Import!$A:$A,Y$1,Import!$B:$B,$A72,Import!$D:$D,"PC Lead")</f>
        <v>0</v>
      </c>
      <c r="Z73" s="435">
        <f>SUMIFS(Import!$H:$H,Import!$A:$A,Z$1,Import!$B:$B,$A72,Import!$D:$D,"PC Lead")</f>
        <v>0</v>
      </c>
      <c r="AA73" s="435">
        <f>SUMIFS(Import!$H:$H,Import!$A:$A,AA$1,Import!$B:$B,$A72,Import!$D:$D,"PC Lead")</f>
        <v>0</v>
      </c>
      <c r="AB73" s="435">
        <f>SUMIFS(Import!$H:$H,Import!$A:$A,AB$1,Import!$B:$B,$A72,Import!$D:$D,"PC Lead")</f>
        <v>0</v>
      </c>
      <c r="AC73" s="435">
        <f>SUMIFS(Import!$H:$H,Import!$A:$A,AC$1,Import!$B:$B,$A72,Import!$D:$D,"PC Lead")</f>
        <v>0</v>
      </c>
      <c r="AD73" s="435">
        <f>SUMIFS(Import!$H:$H,Import!$A:$A,AD$1,Import!$B:$B,$A72,Import!$D:$D,"PC Lead")</f>
        <v>0</v>
      </c>
      <c r="AE73" s="435">
        <f>SUMIFS(Import!$H:$H,Import!$A:$A,AE$1,Import!$B:$B,$A72,Import!$D:$D,"PC Lead")</f>
        <v>0</v>
      </c>
      <c r="AF73" s="435">
        <f>SUMIFS(Import!$H:$H,Import!$A:$A,AF$1,Import!$B:$B,$A72,Import!$D:$D,"PC Lead")</f>
        <v>0</v>
      </c>
      <c r="AG73" s="435">
        <f>SUMIFS(Import!$H:$H,Import!$A:$A,AG$1,Import!$B:$B,$A72,Import!$D:$D,"PC Lead")</f>
        <v>0</v>
      </c>
      <c r="AH73" s="435">
        <f>SUMIFS(Import!$H:$H,Import!$A:$A,AH$1,Import!$B:$B,$A72,Import!$D:$D,"PC Lead")</f>
        <v>0</v>
      </c>
      <c r="AI73" s="435">
        <f>SUMIFS(Import!$H:$H,Import!$A:$A,AI$1,Import!$B:$B,$A72,Import!$D:$D,"PC Lead")</f>
        <v>0</v>
      </c>
      <c r="AJ73" s="435">
        <f>SUMIFS(Import!$H:$H,Import!$A:$A,AJ$1,Import!$B:$B,$A72,Import!$D:$D,"PC Lead")</f>
        <v>0</v>
      </c>
      <c r="AK73" s="435">
        <f>SUMIFS(Import!$H:$H,Import!$A:$A,AK$1,Import!$B:$B,$A72,Import!$D:$D,"PC Lead")</f>
        <v>0</v>
      </c>
      <c r="AL73" s="435">
        <f>SUMIFS(Import!$H:$H,Import!$A:$A,AL$1,Import!$B:$B,$A72,Import!$D:$D,"PC Lead")</f>
        <v>0</v>
      </c>
      <c r="AM73" s="435">
        <f>SUMIFS(Import!$H:$H,Import!$A:$A,AM$1,Import!$B:$B,$A72,Import!$D:$D,"PC Lead")</f>
        <v>0</v>
      </c>
      <c r="AN73" s="435">
        <f>SUMIFS(Import!$H:$H,Import!$A:$A,AN$1,Import!$B:$B,$A72,Import!$D:$D,"PC Lead")</f>
        <v>0</v>
      </c>
      <c r="AO73" s="435">
        <f>SUMIFS(Import!$H:$H,Import!$A:$A,AO$1,Import!$B:$B,$A72,Import!$D:$D,"PC Lead")</f>
        <v>0</v>
      </c>
      <c r="AP73" s="435">
        <f>SUMIFS(Import!$H:$H,Import!$A:$A,AP$1,Import!$B:$B,$A72,Import!$D:$D,"PC Lead")</f>
        <v>0</v>
      </c>
      <c r="AQ73" s="435">
        <f>SUMIFS(Import!$H:$H,Import!$A:$A,AQ$1,Import!$B:$B,$A72,Import!$D:$D,"PC Lead")</f>
        <v>0</v>
      </c>
      <c r="AR73" s="435">
        <f>SUMIFS(Import!$H:$H,Import!$A:$A,AR$1,Import!$B:$B,$A72,Import!$D:$D,"PC Lead")</f>
        <v>0</v>
      </c>
      <c r="AS73" s="435">
        <f>SUMIFS(Import!$H:$H,Import!$A:$A,AS$1,Import!$B:$B,$A72,Import!$D:$D,"PC Lead")</f>
        <v>0</v>
      </c>
      <c r="AT73" s="435">
        <f>SUMIFS(Import!$H:$H,Import!$A:$A,AT$1,Import!$B:$B,$A72,Import!$D:$D,"PC Lead")</f>
        <v>0</v>
      </c>
      <c r="AU73" s="435">
        <f>SUMIFS(Import!$H:$H,Import!$A:$A,AU$1,Import!$B:$B,$A72,Import!$D:$D,"PC Lead")</f>
        <v>0</v>
      </c>
      <c r="AV73" s="435">
        <f>SUMIFS(Import!$H:$H,Import!$A:$A,AV$1,Import!$B:$B,$A72,Import!$D:$D,"PC Lead")</f>
        <v>0</v>
      </c>
      <c r="AW73" s="435">
        <f>SUMIFS(Import!$H:$H,Import!$A:$A,AW$1,Import!$B:$B,$A72,Import!$D:$D,"PC Lead")</f>
        <v>0</v>
      </c>
      <c r="AX73" s="435">
        <f>SUMIFS(Import!$H:$H,Import!$A:$A,AX$1,Import!$B:$B,$A72,Import!$D:$D,"PC Lead")</f>
        <v>0</v>
      </c>
      <c r="AY73" s="435">
        <f>SUMIFS(Import!$H:$H,Import!$A:$A,AY$1,Import!$B:$B,$A72,Import!$D:$D,"PC Lead")</f>
        <v>0</v>
      </c>
      <c r="AZ73" s="435">
        <f>SUMIFS(Import!$H:$H,Import!$A:$A,AZ$1,Import!$B:$B,$A72,Import!$D:$D,"PC Lead")</f>
        <v>0</v>
      </c>
      <c r="BA73" s="435">
        <f>SUMIFS(Import!$H:$H,Import!$A:$A,BA$1,Import!$B:$B,$A72,Import!$D:$D,"PC Lead")</f>
        <v>0</v>
      </c>
      <c r="BB73" s="435">
        <f>SUMIFS(Import!$H:$H,Import!$A:$A,BB$1,Import!$B:$B,$A72,Import!$D:$D,"PC Lead")</f>
        <v>0</v>
      </c>
      <c r="BC73" s="435">
        <f>SUMIFS(Import!$H:$H,Import!$A:$A,BC$1,Import!$B:$B,$A72,Import!$D:$D,"PC Lead")</f>
        <v>0</v>
      </c>
      <c r="BD73" s="436">
        <f>SUMIFS(Import!$H:$H,Import!$A:$A,BD$1,Import!$B:$B,$A72,Import!$D:$D,"PC Lead")</f>
        <v>0</v>
      </c>
    </row>
    <row r="74" spans="1:56" s="36" customFormat="1" x14ac:dyDescent="0.2">
      <c r="A74" s="550"/>
      <c r="B74" s="19" t="s">
        <v>91</v>
      </c>
      <c r="C74" s="19" t="s">
        <v>92</v>
      </c>
      <c r="D74" s="562"/>
      <c r="E74" s="563"/>
      <c r="F74" s="563"/>
      <c r="G74" s="563"/>
      <c r="H74" s="563"/>
      <c r="I74" s="563"/>
      <c r="J74" s="563"/>
      <c r="K74" s="563"/>
      <c r="L74" s="563"/>
      <c r="M74" s="563"/>
      <c r="N74" s="563"/>
      <c r="O74" s="563"/>
      <c r="P74" s="563"/>
      <c r="Q74" s="563"/>
      <c r="R74" s="563"/>
      <c r="S74" s="563"/>
      <c r="T74" s="563"/>
      <c r="U74" s="563"/>
      <c r="V74" s="563"/>
      <c r="W74" s="563"/>
      <c r="X74" s="563"/>
      <c r="Y74" s="563"/>
      <c r="Z74" s="563"/>
      <c r="AA74" s="563"/>
      <c r="AB74" s="563"/>
      <c r="AC74" s="563"/>
      <c r="AD74" s="563"/>
      <c r="AE74" s="563"/>
      <c r="AF74" s="563"/>
      <c r="AG74" s="563"/>
      <c r="AH74" s="563"/>
      <c r="AI74" s="563"/>
      <c r="AJ74" s="563"/>
      <c r="AK74" s="563"/>
      <c r="AL74" s="563"/>
      <c r="AM74" s="563"/>
      <c r="AN74" s="563"/>
      <c r="AO74" s="563"/>
      <c r="AP74" s="563"/>
      <c r="AQ74" s="563"/>
      <c r="AR74" s="563"/>
      <c r="AS74" s="563"/>
      <c r="AT74" s="563"/>
      <c r="AU74" s="563"/>
      <c r="AV74" s="563"/>
      <c r="AW74" s="563"/>
      <c r="AX74" s="563"/>
      <c r="AY74" s="563"/>
      <c r="AZ74" s="563"/>
      <c r="BA74" s="563"/>
      <c r="BB74" s="563"/>
      <c r="BC74" s="563"/>
      <c r="BD74" s="564"/>
    </row>
    <row r="75" spans="1:56" s="36" customFormat="1" x14ac:dyDescent="0.2">
      <c r="A75" s="551"/>
      <c r="B75" s="20" t="s">
        <v>90</v>
      </c>
      <c r="C75" s="21">
        <f>SUM(D75:BD75)</f>
        <v>0</v>
      </c>
      <c r="D75" s="565"/>
      <c r="E75" s="566"/>
      <c r="F75" s="566"/>
      <c r="G75" s="566"/>
      <c r="H75" s="566"/>
      <c r="I75" s="566"/>
      <c r="J75" s="566"/>
      <c r="K75" s="566"/>
      <c r="L75" s="566"/>
      <c r="M75" s="566"/>
      <c r="N75" s="566"/>
      <c r="O75" s="566"/>
      <c r="P75" s="566"/>
      <c r="Q75" s="566"/>
      <c r="R75" s="566"/>
      <c r="S75" s="566"/>
      <c r="T75" s="566"/>
      <c r="U75" s="566"/>
      <c r="V75" s="566"/>
      <c r="W75" s="566"/>
      <c r="X75" s="566"/>
      <c r="Y75" s="566"/>
      <c r="Z75" s="566"/>
      <c r="AA75" s="566"/>
      <c r="AB75" s="566"/>
      <c r="AC75" s="566"/>
      <c r="AD75" s="566"/>
      <c r="AE75" s="566"/>
      <c r="AF75" s="566"/>
      <c r="AG75" s="566"/>
      <c r="AH75" s="566"/>
      <c r="AI75" s="566"/>
      <c r="AJ75" s="566"/>
      <c r="AK75" s="566"/>
      <c r="AL75" s="566"/>
      <c r="AM75" s="566"/>
      <c r="AN75" s="566"/>
      <c r="AO75" s="566"/>
      <c r="AP75" s="566"/>
      <c r="AQ75" s="566"/>
      <c r="AR75" s="566"/>
      <c r="AS75" s="566"/>
      <c r="AT75" s="566"/>
      <c r="AU75" s="566"/>
      <c r="AV75" s="566"/>
      <c r="AW75" s="566"/>
      <c r="AX75" s="566"/>
      <c r="AY75" s="566"/>
      <c r="AZ75" s="566"/>
      <c r="BA75" s="566"/>
      <c r="BB75" s="566"/>
      <c r="BC75" s="566"/>
      <c r="BD75" s="567"/>
    </row>
    <row r="76" spans="1:56" s="37" customFormat="1" ht="12" thickBot="1" x14ac:dyDescent="0.25">
      <c r="A76" s="22">
        <f>IFERROR("Total Cost: $"&amp;ROUND((C76-0.46*C75)*1.26+(0.46*C75),2)&amp;" - "&amp;"Hourly: $"&amp;ROUND(((C76-0.46*C75)*1.26+(0.46*C75))/C72,2),0)</f>
        <v>0</v>
      </c>
      <c r="B76" s="23" t="s">
        <v>93</v>
      </c>
      <c r="C76" s="23">
        <f>SUM(D76:BD76)</f>
        <v>0</v>
      </c>
      <c r="D76" s="24">
        <f>((D72*D$82)+D73+(D74*D72)+ROUNDUP(D75*0.46,0))</f>
        <v>0</v>
      </c>
      <c r="E76" s="23">
        <f>((E72*E$82)+E73+(E74*E72)+ROUNDUP(E75*0.46,0))</f>
        <v>0</v>
      </c>
      <c r="F76" s="23">
        <f>((F72*F$82)+F73+(F74*F72)+ROUNDUP(F75*0.46,0))</f>
        <v>0</v>
      </c>
      <c r="G76" s="23">
        <f>((G72*G$82)+G73+(G74*G72)+ROUNDUP(G75*0.46,0))</f>
        <v>0</v>
      </c>
      <c r="H76" s="23">
        <f>((H72*H$82)+H73+(H74*H72)+ROUNDUP(H75*0.46,0))</f>
        <v>0</v>
      </c>
      <c r="I76" s="23">
        <f>((I72*I$82)+I73+(I74*I72)+ROUNDUP(I75*0.46,0))</f>
        <v>0</v>
      </c>
      <c r="J76" s="23">
        <f>((J72*J$82)+J73+(J74*J72)+ROUNDUP(J75*0.46,0))</f>
        <v>0</v>
      </c>
      <c r="K76" s="23">
        <f>((K72*K$82)+K73+(K74*K72)+ROUNDUP(K75*0.46,0))</f>
        <v>0</v>
      </c>
      <c r="L76" s="23">
        <f>((L72*L$82)+L73+(L74*L72)+ROUNDUP(L75*0.46,0))</f>
        <v>0</v>
      </c>
      <c r="M76" s="23">
        <f>((M72*M$82)+M73+(M74*M72)+ROUNDUP(M75*0.46,0))</f>
        <v>0</v>
      </c>
      <c r="N76" s="23">
        <f>((N72*N$82)+N73+(N74*N72)+ROUNDUP(N75*0.46,0))</f>
        <v>0</v>
      </c>
      <c r="O76" s="23">
        <f>((O72*O$82)+O73+(O74*O72)+ROUNDUP(O75*0.46,0))</f>
        <v>0</v>
      </c>
      <c r="P76" s="23">
        <f>((P72*P$82)+P73+(P74*P72)+ROUNDUP(P75*0.46,0))</f>
        <v>0</v>
      </c>
      <c r="Q76" s="23">
        <f>((Q72*Q$82)+Q73+(Q74*Q72)+ROUNDUP(Q75*0.46,0))</f>
        <v>0</v>
      </c>
      <c r="R76" s="23">
        <f>((R72*R$82)+R73+(R74*R72)+ROUNDUP(R75*0.46,0))</f>
        <v>0</v>
      </c>
      <c r="S76" s="23">
        <f>((S72*S$82)+S73+(S74*S72)+ROUNDUP(S75*0.46,0))</f>
        <v>0</v>
      </c>
      <c r="T76" s="23">
        <f>((T72*T$82)+T73+(T74*T72)+ROUNDUP(T75*0.46,0))</f>
        <v>0</v>
      </c>
      <c r="U76" s="23">
        <f>((U72*U$82)+U73+(U74*U72)+ROUNDUP(U75*0.46,0))</f>
        <v>0</v>
      </c>
      <c r="V76" s="23">
        <f>((V72*V$82)+V73+(V74*V72)+ROUNDUP(V75*0.46,0))</f>
        <v>0</v>
      </c>
      <c r="W76" s="23">
        <f>((W72*W$82)+W73+(W74*W72)+ROUNDUP(W75*0.46,0))</f>
        <v>0</v>
      </c>
      <c r="X76" s="23">
        <f>((X72*X$82)+X73+(X74*X72)+ROUNDUP(X75*0.46,0))</f>
        <v>0</v>
      </c>
      <c r="Y76" s="23">
        <f>((Y72*Y$82)+Y73+(Y74*Y72)+ROUNDUP(Y75*0.46,0))</f>
        <v>0</v>
      </c>
      <c r="Z76" s="23">
        <f>((Z72*Z$82)+Z73+(Z74*Z72)+ROUNDUP(Z75*0.46,0))</f>
        <v>0</v>
      </c>
      <c r="AA76" s="23">
        <f>((AA72*AA$82)+AA73+(AA74*AA72)+ROUNDUP(AA75*0.46,0))</f>
        <v>0</v>
      </c>
      <c r="AB76" s="23">
        <f>((AB72*AB$82)+AB73+(AB74*AB72)+ROUNDUP(AB75*0.46,0))</f>
        <v>0</v>
      </c>
      <c r="AC76" s="23">
        <f>((AC72*AC$82)+AC73+(AC74*AC72)+ROUNDUP(AC75*0.46,0))</f>
        <v>0</v>
      </c>
      <c r="AD76" s="23">
        <f>((AD72*AD$82)+AD73+(AD74*AD72)+ROUNDUP(AD75*0.46,0))</f>
        <v>0</v>
      </c>
      <c r="AE76" s="23">
        <f>((AE72*AE$82)+AE73+(AE74*AE72)+ROUNDUP(AE75*0.46,0))</f>
        <v>0</v>
      </c>
      <c r="AF76" s="23">
        <f>((AF72*AF$82)+AF73+(AF74*AF72)+ROUNDUP(AF75*0.46,0))</f>
        <v>0</v>
      </c>
      <c r="AG76" s="23">
        <f>((AG72*AG$82)+AG73+(AG74*AG72)+ROUNDUP(AG75*0.46,0))</f>
        <v>0</v>
      </c>
      <c r="AH76" s="23">
        <f>((AH72*AH$82)+AH73+(AH74*AH72)+ROUNDUP(AH75*0.46,0))</f>
        <v>0</v>
      </c>
      <c r="AI76" s="23">
        <f>((AI72*AI$82)+AI73+(AI74*AI72)+ROUNDUP(AI75*0.46,0))</f>
        <v>0</v>
      </c>
      <c r="AJ76" s="23">
        <f>((AJ72*AJ$82)+AJ73+(AJ74*AJ72)+ROUNDUP(AJ75*0.46,0))</f>
        <v>0</v>
      </c>
      <c r="AK76" s="23">
        <f>((AK72*AK$82)+AK73+(AK74*AK72)+ROUNDUP(AK75*0.46,0))</f>
        <v>0</v>
      </c>
      <c r="AL76" s="23">
        <f>((AL72*AL$82)+AL73+(AL74*AL72)+ROUNDUP(AL75*0.46,0))</f>
        <v>0</v>
      </c>
      <c r="AM76" s="23">
        <f>((AM72*AM$82)+AM73+(AM74*AM72)+ROUNDUP(AM75*0.46,0))</f>
        <v>0</v>
      </c>
      <c r="AN76" s="23">
        <f>((AN72*AN$82)+AN73+(AN74*AN72)+ROUNDUP(AN75*0.46,0))</f>
        <v>0</v>
      </c>
      <c r="AO76" s="23">
        <f>((AO72*AO$82)+AO73+(AO74*AO72)+ROUNDUP(AO75*0.46,0))</f>
        <v>0</v>
      </c>
      <c r="AP76" s="23">
        <f>((AP72*AP$82)+AP73+(AP74*AP72)+ROUNDUP(AP75*0.46,0))</f>
        <v>0</v>
      </c>
      <c r="AQ76" s="23">
        <f>((AQ72*AQ$82)+AQ73+(AQ74*AQ72)+ROUNDUP(AQ75*0.46,0))</f>
        <v>0</v>
      </c>
      <c r="AR76" s="23">
        <f>((AR72*AR$82)+AR73+(AR74*AR72)+ROUNDUP(AR75*0.46,0))</f>
        <v>0</v>
      </c>
      <c r="AS76" s="23">
        <f>((AS72*AS$82)+AS73+(AS74*AS72)+ROUNDUP(AS75*0.46,0))</f>
        <v>0</v>
      </c>
      <c r="AT76" s="23">
        <f>((AT72*AT$82)+AT73+(AT74*AT72)+ROUNDUP(AT75*0.46,0))</f>
        <v>0</v>
      </c>
      <c r="AU76" s="23">
        <f>((AU72*AU$82)+AU73+(AU74*AU72)+ROUNDUP(AU75*0.46,0))</f>
        <v>0</v>
      </c>
      <c r="AV76" s="23">
        <f>((AV72*AV$82)+AV73+(AV74*AV72)+ROUNDUP(AV75*0.46,0))</f>
        <v>0</v>
      </c>
      <c r="AW76" s="23">
        <f>((AW72*AW$82)+AW73+(AW74*AW72)+ROUNDUP(AW75*0.46,0))</f>
        <v>0</v>
      </c>
      <c r="AX76" s="23">
        <f>((AX72*AX$82)+AX73+(AX74*AX72)+ROUNDUP(AX75*0.46,0))</f>
        <v>0</v>
      </c>
      <c r="AY76" s="23">
        <f>((AY72*AY$82)+AY73+(AY74*AY72)+ROUNDUP(AY75*0.46,0))</f>
        <v>0</v>
      </c>
      <c r="AZ76" s="23">
        <f>((AZ72*AZ$82)+AZ73+(AZ74*AZ72)+ROUNDUP(AZ75*0.46,0))</f>
        <v>0</v>
      </c>
      <c r="BA76" s="23">
        <f>((BA72*BA$82)+BA73+(BA74*BA72)+ROUNDUP(BA75*0.46,0))</f>
        <v>0</v>
      </c>
      <c r="BB76" s="23">
        <f>((BB72*BB$82)+BB73+(BB74*BB72)+ROUNDUP(BB75*0.46,0))</f>
        <v>0</v>
      </c>
      <c r="BC76" s="23">
        <f>((BC72*BC$82)+BC73+(BC74*BC72)+ROUNDUP(BC75*0.46,0))</f>
        <v>0</v>
      </c>
      <c r="BD76" s="25">
        <f>((BD72*BD$82)+BD73+(BD74*BD72)+ROUNDUP(BD75*0.46,0))</f>
        <v>0</v>
      </c>
    </row>
    <row r="77" spans="1:56" s="35" customFormat="1" x14ac:dyDescent="0.2">
      <c r="A77" s="34" t="str">
        <f>IF(Import!V22&lt;&gt;"",Import!V22,"")</f>
        <v/>
      </c>
      <c r="B77" s="18" t="s">
        <v>19</v>
      </c>
      <c r="C77" s="18">
        <f>SUM(D77:BD77)</f>
        <v>0</v>
      </c>
      <c r="D77" s="432">
        <f>SUMIFS(Import!$G:$G,Import!$A:$A,D$1,Import!$B:$B,$A77,Import!$C:$C,$A$1)</f>
        <v>0</v>
      </c>
      <c r="E77" s="18">
        <f>SUMIFS(Import!$G:$G,Import!$A:$A,E$1,Import!$B:$B,$A77,Import!$C:$C,$A$1)</f>
        <v>0</v>
      </c>
      <c r="F77" s="18">
        <f>SUMIFS(Import!$G:$G,Import!$A:$A,F$1,Import!$B:$B,$A77,Import!$C:$C,$A$1)</f>
        <v>0</v>
      </c>
      <c r="G77" s="18">
        <f>SUMIFS(Import!$G:$G,Import!$A:$A,G$1,Import!$B:$B,$A77,Import!$C:$C,$A$1)</f>
        <v>0</v>
      </c>
      <c r="H77" s="18">
        <f>SUMIFS(Import!$G:$G,Import!$A:$A,H$1,Import!$B:$B,$A77,Import!$C:$C,$A$1)</f>
        <v>0</v>
      </c>
      <c r="I77" s="18">
        <f>SUMIFS(Import!$G:$G,Import!$A:$A,I$1,Import!$B:$B,$A77,Import!$C:$C,$A$1)</f>
        <v>0</v>
      </c>
      <c r="J77" s="18">
        <f>SUMIFS(Import!$G:$G,Import!$A:$A,J$1,Import!$B:$B,$A77,Import!$C:$C,$A$1)</f>
        <v>0</v>
      </c>
      <c r="K77" s="18">
        <f>SUMIFS(Import!$G:$G,Import!$A:$A,K$1,Import!$B:$B,$A77,Import!$C:$C,$A$1)</f>
        <v>0</v>
      </c>
      <c r="L77" s="18">
        <f>SUMIFS(Import!$G:$G,Import!$A:$A,L$1,Import!$B:$B,$A77,Import!$C:$C,$A$1)</f>
        <v>0</v>
      </c>
      <c r="M77" s="18">
        <f>SUMIFS(Import!$G:$G,Import!$A:$A,M$1,Import!$B:$B,$A77,Import!$C:$C,$A$1)</f>
        <v>0</v>
      </c>
      <c r="N77" s="18">
        <f>SUMIFS(Import!$G:$G,Import!$A:$A,N$1,Import!$B:$B,$A77,Import!$C:$C,$A$1)</f>
        <v>0</v>
      </c>
      <c r="O77" s="18">
        <f>SUMIFS(Import!$G:$G,Import!$A:$A,O$1,Import!$B:$B,$A77,Import!$C:$C,$A$1)</f>
        <v>0</v>
      </c>
      <c r="P77" s="18">
        <f>SUMIFS(Import!$G:$G,Import!$A:$A,P$1,Import!$B:$B,$A77,Import!$C:$C,$A$1)</f>
        <v>0</v>
      </c>
      <c r="Q77" s="18">
        <f>SUMIFS(Import!$G:$G,Import!$A:$A,Q$1,Import!$B:$B,$A77,Import!$C:$C,$A$1)</f>
        <v>0</v>
      </c>
      <c r="R77" s="18">
        <f>SUMIFS(Import!$G:$G,Import!$A:$A,R$1,Import!$B:$B,$A77,Import!$C:$C,$A$1)</f>
        <v>0</v>
      </c>
      <c r="S77" s="18">
        <f>SUMIFS(Import!$G:$G,Import!$A:$A,S$1,Import!$B:$B,$A77,Import!$C:$C,$A$1)</f>
        <v>0</v>
      </c>
      <c r="T77" s="18">
        <f>SUMIFS(Import!$G:$G,Import!$A:$A,T$1,Import!$B:$B,$A77,Import!$C:$C,$A$1)</f>
        <v>0</v>
      </c>
      <c r="U77" s="18">
        <f>SUMIFS(Import!$G:$G,Import!$A:$A,U$1,Import!$B:$B,$A77,Import!$C:$C,$A$1)</f>
        <v>0</v>
      </c>
      <c r="V77" s="18">
        <f>SUMIFS(Import!$G:$G,Import!$A:$A,V$1,Import!$B:$B,$A77,Import!$C:$C,$A$1)</f>
        <v>0</v>
      </c>
      <c r="W77" s="18">
        <f>SUMIFS(Import!$G:$G,Import!$A:$A,W$1,Import!$B:$B,$A77,Import!$C:$C,$A$1)</f>
        <v>0</v>
      </c>
      <c r="X77" s="18">
        <f>SUMIFS(Import!$G:$G,Import!$A:$A,X$1,Import!$B:$B,$A77,Import!$C:$C,$A$1)</f>
        <v>0</v>
      </c>
      <c r="Y77" s="18">
        <f>SUMIFS(Import!$G:$G,Import!$A:$A,Y$1,Import!$B:$B,$A77,Import!$C:$C,$A$1)</f>
        <v>0</v>
      </c>
      <c r="Z77" s="18">
        <f>SUMIFS(Import!$G:$G,Import!$A:$A,Z$1,Import!$B:$B,$A77,Import!$C:$C,$A$1)</f>
        <v>0</v>
      </c>
      <c r="AA77" s="18">
        <f>SUMIFS(Import!$G:$G,Import!$A:$A,AA$1,Import!$B:$B,$A77,Import!$C:$C,$A$1)</f>
        <v>0</v>
      </c>
      <c r="AB77" s="18">
        <f>SUMIFS(Import!$G:$G,Import!$A:$A,AB$1,Import!$B:$B,$A77,Import!$C:$C,$A$1)</f>
        <v>0</v>
      </c>
      <c r="AC77" s="18">
        <f>SUMIFS(Import!$G:$G,Import!$A:$A,AC$1,Import!$B:$B,$A77,Import!$C:$C,$A$1)</f>
        <v>0</v>
      </c>
      <c r="AD77" s="18">
        <f>SUMIFS(Import!$G:$G,Import!$A:$A,AD$1,Import!$B:$B,$A77,Import!$C:$C,$A$1)</f>
        <v>0</v>
      </c>
      <c r="AE77" s="18">
        <f>SUMIFS(Import!$G:$G,Import!$A:$A,AE$1,Import!$B:$B,$A77,Import!$C:$C,$A$1)</f>
        <v>0</v>
      </c>
      <c r="AF77" s="18">
        <f>SUMIFS(Import!$G:$G,Import!$A:$A,AF$1,Import!$B:$B,$A77,Import!$C:$C,$A$1)</f>
        <v>0</v>
      </c>
      <c r="AG77" s="18">
        <f>SUMIFS(Import!$G:$G,Import!$A:$A,AG$1,Import!$B:$B,$A77,Import!$C:$C,$A$1)</f>
        <v>0</v>
      </c>
      <c r="AH77" s="18">
        <f>SUMIFS(Import!$G:$G,Import!$A:$A,AH$1,Import!$B:$B,$A77,Import!$C:$C,$A$1)</f>
        <v>0</v>
      </c>
      <c r="AI77" s="18">
        <f>SUMIFS(Import!$G:$G,Import!$A:$A,AI$1,Import!$B:$B,$A77,Import!$C:$C,$A$1)</f>
        <v>0</v>
      </c>
      <c r="AJ77" s="18">
        <f>SUMIFS(Import!$G:$G,Import!$A:$A,AJ$1,Import!$B:$B,$A77,Import!$C:$C,$A$1)</f>
        <v>0</v>
      </c>
      <c r="AK77" s="18">
        <f>SUMIFS(Import!$G:$G,Import!$A:$A,AK$1,Import!$B:$B,$A77,Import!$C:$C,$A$1)</f>
        <v>0</v>
      </c>
      <c r="AL77" s="18">
        <f>SUMIFS(Import!$G:$G,Import!$A:$A,AL$1,Import!$B:$B,$A77,Import!$C:$C,$A$1)</f>
        <v>0</v>
      </c>
      <c r="AM77" s="18">
        <f>SUMIFS(Import!$G:$G,Import!$A:$A,AM$1,Import!$B:$B,$A77,Import!$C:$C,$A$1)</f>
        <v>0</v>
      </c>
      <c r="AN77" s="18">
        <f>SUMIFS(Import!$G:$G,Import!$A:$A,AN$1,Import!$B:$B,$A77,Import!$C:$C,$A$1)</f>
        <v>0</v>
      </c>
      <c r="AO77" s="18">
        <f>SUMIFS(Import!$G:$G,Import!$A:$A,AO$1,Import!$B:$B,$A77,Import!$C:$C,$A$1)</f>
        <v>0</v>
      </c>
      <c r="AP77" s="18">
        <f>SUMIFS(Import!$G:$G,Import!$A:$A,AP$1,Import!$B:$B,$A77,Import!$C:$C,$A$1)</f>
        <v>0</v>
      </c>
      <c r="AQ77" s="18">
        <f>SUMIFS(Import!$G:$G,Import!$A:$A,AQ$1,Import!$B:$B,$A77,Import!$C:$C,$A$1)</f>
        <v>0</v>
      </c>
      <c r="AR77" s="18">
        <f>SUMIFS(Import!$G:$G,Import!$A:$A,AR$1,Import!$B:$B,$A77,Import!$C:$C,$A$1)</f>
        <v>0</v>
      </c>
      <c r="AS77" s="18">
        <f>SUMIFS(Import!$G:$G,Import!$A:$A,AS$1,Import!$B:$B,$A77,Import!$C:$C,$A$1)</f>
        <v>0</v>
      </c>
      <c r="AT77" s="18">
        <f>SUMIFS(Import!$G:$G,Import!$A:$A,AT$1,Import!$B:$B,$A77,Import!$C:$C,$A$1)</f>
        <v>0</v>
      </c>
      <c r="AU77" s="18">
        <f>SUMIFS(Import!$G:$G,Import!$A:$A,AU$1,Import!$B:$B,$A77,Import!$C:$C,$A$1)</f>
        <v>0</v>
      </c>
      <c r="AV77" s="18">
        <f>SUMIFS(Import!$G:$G,Import!$A:$A,AV$1,Import!$B:$B,$A77,Import!$C:$C,$A$1)</f>
        <v>0</v>
      </c>
      <c r="AW77" s="18">
        <f>SUMIFS(Import!$G:$G,Import!$A:$A,AW$1,Import!$B:$B,$A77,Import!$C:$C,$A$1)</f>
        <v>0</v>
      </c>
      <c r="AX77" s="18">
        <f>SUMIFS(Import!$G:$G,Import!$A:$A,AX$1,Import!$B:$B,$A77,Import!$C:$C,$A$1)</f>
        <v>0</v>
      </c>
      <c r="AY77" s="18">
        <f>SUMIFS(Import!$G:$G,Import!$A:$A,AY$1,Import!$B:$B,$A77,Import!$C:$C,$A$1)</f>
        <v>0</v>
      </c>
      <c r="AZ77" s="18">
        <f>SUMIFS(Import!$G:$G,Import!$A:$A,AZ$1,Import!$B:$B,$A77,Import!$C:$C,$A$1)</f>
        <v>0</v>
      </c>
      <c r="BA77" s="18">
        <f>SUMIFS(Import!$G:$G,Import!$A:$A,BA$1,Import!$B:$B,$A77,Import!$C:$C,$A$1)</f>
        <v>0</v>
      </c>
      <c r="BB77" s="18">
        <f>SUMIFS(Import!$G:$G,Import!$A:$A,BB$1,Import!$B:$B,$A77,Import!$C:$C,$A$1)</f>
        <v>0</v>
      </c>
      <c r="BC77" s="18">
        <f>SUMIFS(Import!$G:$G,Import!$A:$A,BC$1,Import!$B:$B,$A77,Import!$C:$C,$A$1)</f>
        <v>0</v>
      </c>
      <c r="BD77" s="433">
        <f>SUMIFS(Import!$G:$G,Import!$A:$A,BD$1,Import!$B:$B,$A77,Import!$C:$C,$A$1)</f>
        <v>0</v>
      </c>
    </row>
    <row r="78" spans="1:56" s="36" customFormat="1" x14ac:dyDescent="0.2">
      <c r="A78" s="549"/>
      <c r="B78" s="19" t="s">
        <v>117</v>
      </c>
      <c r="C78" s="437">
        <f>SUM(D78:BD78)</f>
        <v>0</v>
      </c>
      <c r="D78" s="434">
        <f>SUMIFS(Import!$H:$H,Import!$A:$A,D$1,Import!$B:$B,$A77,Import!$D:$D,"PC Lead")</f>
        <v>0</v>
      </c>
      <c r="E78" s="435">
        <f>SUMIFS(Import!$H:$H,Import!$A:$A,E$1,Import!$B:$B,$A77,Import!$D:$D,"PC Lead")</f>
        <v>0</v>
      </c>
      <c r="F78" s="435">
        <f>SUMIFS(Import!$H:$H,Import!$A:$A,F$1,Import!$B:$B,$A77,Import!$D:$D,"PC Lead")</f>
        <v>0</v>
      </c>
      <c r="G78" s="435">
        <f>SUMIFS(Import!$H:$H,Import!$A:$A,G$1,Import!$B:$B,$A77,Import!$D:$D,"PC Lead")</f>
        <v>0</v>
      </c>
      <c r="H78" s="435">
        <f>SUMIFS(Import!$H:$H,Import!$A:$A,H$1,Import!$B:$B,$A77,Import!$D:$D,"PC Lead")</f>
        <v>0</v>
      </c>
      <c r="I78" s="435">
        <f>SUMIFS(Import!$H:$H,Import!$A:$A,I$1,Import!$B:$B,$A77,Import!$D:$D,"PC Lead")</f>
        <v>0</v>
      </c>
      <c r="J78" s="435">
        <f>SUMIFS(Import!$H:$H,Import!$A:$A,J$1,Import!$B:$B,$A77,Import!$D:$D,"PC Lead")</f>
        <v>0</v>
      </c>
      <c r="K78" s="435">
        <f>SUMIFS(Import!$H:$H,Import!$A:$A,K$1,Import!$B:$B,$A77,Import!$D:$D,"PC Lead")</f>
        <v>0</v>
      </c>
      <c r="L78" s="435">
        <f>SUMIFS(Import!$H:$H,Import!$A:$A,L$1,Import!$B:$B,$A77,Import!$D:$D,"PC Lead")</f>
        <v>0</v>
      </c>
      <c r="M78" s="435">
        <f>SUMIFS(Import!$H:$H,Import!$A:$A,M$1,Import!$B:$B,$A77,Import!$D:$D,"PC Lead")</f>
        <v>0</v>
      </c>
      <c r="N78" s="435">
        <f>SUMIFS(Import!$H:$H,Import!$A:$A,N$1,Import!$B:$B,$A77,Import!$D:$D,"PC Lead")</f>
        <v>0</v>
      </c>
      <c r="O78" s="435">
        <f>SUMIFS(Import!$H:$H,Import!$A:$A,O$1,Import!$B:$B,$A77,Import!$D:$D,"PC Lead")</f>
        <v>0</v>
      </c>
      <c r="P78" s="435">
        <f>SUMIFS(Import!$H:$H,Import!$A:$A,P$1,Import!$B:$B,$A77,Import!$D:$D,"PC Lead")</f>
        <v>0</v>
      </c>
      <c r="Q78" s="435">
        <f>SUMIFS(Import!$H:$H,Import!$A:$A,Q$1,Import!$B:$B,$A77,Import!$D:$D,"PC Lead")</f>
        <v>0</v>
      </c>
      <c r="R78" s="435">
        <f>SUMIFS(Import!$H:$H,Import!$A:$A,R$1,Import!$B:$B,$A77,Import!$D:$D,"PC Lead")</f>
        <v>0</v>
      </c>
      <c r="S78" s="435">
        <f>SUMIFS(Import!$H:$H,Import!$A:$A,S$1,Import!$B:$B,$A77,Import!$D:$D,"PC Lead")</f>
        <v>0</v>
      </c>
      <c r="T78" s="435">
        <f>SUMIFS(Import!$H:$H,Import!$A:$A,T$1,Import!$B:$B,$A77,Import!$D:$D,"PC Lead")</f>
        <v>0</v>
      </c>
      <c r="U78" s="435">
        <f>SUMIFS(Import!$H:$H,Import!$A:$A,U$1,Import!$B:$B,$A77,Import!$D:$D,"PC Lead")</f>
        <v>0</v>
      </c>
      <c r="V78" s="435">
        <f>SUMIFS(Import!$H:$H,Import!$A:$A,V$1,Import!$B:$B,$A77,Import!$D:$D,"PC Lead")</f>
        <v>0</v>
      </c>
      <c r="W78" s="435">
        <f>SUMIFS(Import!$H:$H,Import!$A:$A,W$1,Import!$B:$B,$A77,Import!$D:$D,"PC Lead")</f>
        <v>0</v>
      </c>
      <c r="X78" s="435">
        <f>SUMIFS(Import!$H:$H,Import!$A:$A,X$1,Import!$B:$B,$A77,Import!$D:$D,"PC Lead")</f>
        <v>0</v>
      </c>
      <c r="Y78" s="435">
        <f>SUMIFS(Import!$H:$H,Import!$A:$A,Y$1,Import!$B:$B,$A77,Import!$D:$D,"PC Lead")</f>
        <v>0</v>
      </c>
      <c r="Z78" s="435">
        <f>SUMIFS(Import!$H:$H,Import!$A:$A,Z$1,Import!$B:$B,$A77,Import!$D:$D,"PC Lead")</f>
        <v>0</v>
      </c>
      <c r="AA78" s="435">
        <f>SUMIFS(Import!$H:$H,Import!$A:$A,AA$1,Import!$B:$B,$A77,Import!$D:$D,"PC Lead")</f>
        <v>0</v>
      </c>
      <c r="AB78" s="435">
        <f>SUMIFS(Import!$H:$H,Import!$A:$A,AB$1,Import!$B:$B,$A77,Import!$D:$D,"PC Lead")</f>
        <v>0</v>
      </c>
      <c r="AC78" s="435">
        <f>SUMIFS(Import!$H:$H,Import!$A:$A,AC$1,Import!$B:$B,$A77,Import!$D:$D,"PC Lead")</f>
        <v>0</v>
      </c>
      <c r="AD78" s="435">
        <f>SUMIFS(Import!$H:$H,Import!$A:$A,AD$1,Import!$B:$B,$A77,Import!$D:$D,"PC Lead")</f>
        <v>0</v>
      </c>
      <c r="AE78" s="435">
        <f>SUMIFS(Import!$H:$H,Import!$A:$A,AE$1,Import!$B:$B,$A77,Import!$D:$D,"PC Lead")</f>
        <v>0</v>
      </c>
      <c r="AF78" s="435">
        <f>SUMIFS(Import!$H:$H,Import!$A:$A,AF$1,Import!$B:$B,$A77,Import!$D:$D,"PC Lead")</f>
        <v>0</v>
      </c>
      <c r="AG78" s="435">
        <f>SUMIFS(Import!$H:$H,Import!$A:$A,AG$1,Import!$B:$B,$A77,Import!$D:$D,"PC Lead")</f>
        <v>0</v>
      </c>
      <c r="AH78" s="435">
        <f>SUMIFS(Import!$H:$H,Import!$A:$A,AH$1,Import!$B:$B,$A77,Import!$D:$D,"PC Lead")</f>
        <v>0</v>
      </c>
      <c r="AI78" s="435">
        <f>SUMIFS(Import!$H:$H,Import!$A:$A,AI$1,Import!$B:$B,$A77,Import!$D:$D,"PC Lead")</f>
        <v>0</v>
      </c>
      <c r="AJ78" s="435">
        <f>SUMIFS(Import!$H:$H,Import!$A:$A,AJ$1,Import!$B:$B,$A77,Import!$D:$D,"PC Lead")</f>
        <v>0</v>
      </c>
      <c r="AK78" s="435">
        <f>SUMIFS(Import!$H:$H,Import!$A:$A,AK$1,Import!$B:$B,$A77,Import!$D:$D,"PC Lead")</f>
        <v>0</v>
      </c>
      <c r="AL78" s="435">
        <f>SUMIFS(Import!$H:$H,Import!$A:$A,AL$1,Import!$B:$B,$A77,Import!$D:$D,"PC Lead")</f>
        <v>0</v>
      </c>
      <c r="AM78" s="435">
        <f>SUMIFS(Import!$H:$H,Import!$A:$A,AM$1,Import!$B:$B,$A77,Import!$D:$D,"PC Lead")</f>
        <v>0</v>
      </c>
      <c r="AN78" s="435">
        <f>SUMIFS(Import!$H:$H,Import!$A:$A,AN$1,Import!$B:$B,$A77,Import!$D:$D,"PC Lead")</f>
        <v>0</v>
      </c>
      <c r="AO78" s="435">
        <f>SUMIFS(Import!$H:$H,Import!$A:$A,AO$1,Import!$B:$B,$A77,Import!$D:$D,"PC Lead")</f>
        <v>0</v>
      </c>
      <c r="AP78" s="435">
        <f>SUMIFS(Import!$H:$H,Import!$A:$A,AP$1,Import!$B:$B,$A77,Import!$D:$D,"PC Lead")</f>
        <v>0</v>
      </c>
      <c r="AQ78" s="435">
        <f>SUMIFS(Import!$H:$H,Import!$A:$A,AQ$1,Import!$B:$B,$A77,Import!$D:$D,"PC Lead")</f>
        <v>0</v>
      </c>
      <c r="AR78" s="435">
        <f>SUMIFS(Import!$H:$H,Import!$A:$A,AR$1,Import!$B:$B,$A77,Import!$D:$D,"PC Lead")</f>
        <v>0</v>
      </c>
      <c r="AS78" s="435">
        <f>SUMIFS(Import!$H:$H,Import!$A:$A,AS$1,Import!$B:$B,$A77,Import!$D:$D,"PC Lead")</f>
        <v>0</v>
      </c>
      <c r="AT78" s="435">
        <f>SUMIFS(Import!$H:$H,Import!$A:$A,AT$1,Import!$B:$B,$A77,Import!$D:$D,"PC Lead")</f>
        <v>0</v>
      </c>
      <c r="AU78" s="435">
        <f>SUMIFS(Import!$H:$H,Import!$A:$A,AU$1,Import!$B:$B,$A77,Import!$D:$D,"PC Lead")</f>
        <v>0</v>
      </c>
      <c r="AV78" s="435">
        <f>SUMIFS(Import!$H:$H,Import!$A:$A,AV$1,Import!$B:$B,$A77,Import!$D:$D,"PC Lead")</f>
        <v>0</v>
      </c>
      <c r="AW78" s="435">
        <f>SUMIFS(Import!$H:$H,Import!$A:$A,AW$1,Import!$B:$B,$A77,Import!$D:$D,"PC Lead")</f>
        <v>0</v>
      </c>
      <c r="AX78" s="435">
        <f>SUMIFS(Import!$H:$H,Import!$A:$A,AX$1,Import!$B:$B,$A77,Import!$D:$D,"PC Lead")</f>
        <v>0</v>
      </c>
      <c r="AY78" s="435">
        <f>SUMIFS(Import!$H:$H,Import!$A:$A,AY$1,Import!$B:$B,$A77,Import!$D:$D,"PC Lead")</f>
        <v>0</v>
      </c>
      <c r="AZ78" s="435">
        <f>SUMIFS(Import!$H:$H,Import!$A:$A,AZ$1,Import!$B:$B,$A77,Import!$D:$D,"PC Lead")</f>
        <v>0</v>
      </c>
      <c r="BA78" s="435">
        <f>SUMIFS(Import!$H:$H,Import!$A:$A,BA$1,Import!$B:$B,$A77,Import!$D:$D,"PC Lead")</f>
        <v>0</v>
      </c>
      <c r="BB78" s="435">
        <f>SUMIFS(Import!$H:$H,Import!$A:$A,BB$1,Import!$B:$B,$A77,Import!$D:$D,"PC Lead")</f>
        <v>0</v>
      </c>
      <c r="BC78" s="435">
        <f>SUMIFS(Import!$H:$H,Import!$A:$A,BC$1,Import!$B:$B,$A77,Import!$D:$D,"PC Lead")</f>
        <v>0</v>
      </c>
      <c r="BD78" s="436">
        <f>SUMIFS(Import!$H:$H,Import!$A:$A,BD$1,Import!$B:$B,$A77,Import!$D:$D,"PC Lead")</f>
        <v>0</v>
      </c>
    </row>
    <row r="79" spans="1:56" s="36" customFormat="1" x14ac:dyDescent="0.2">
      <c r="A79" s="550"/>
      <c r="B79" s="19" t="s">
        <v>91</v>
      </c>
      <c r="C79" s="19" t="s">
        <v>92</v>
      </c>
      <c r="D79" s="562"/>
      <c r="E79" s="563"/>
      <c r="F79" s="563"/>
      <c r="G79" s="563"/>
      <c r="H79" s="563"/>
      <c r="I79" s="563"/>
      <c r="J79" s="563"/>
      <c r="K79" s="563"/>
      <c r="L79" s="563"/>
      <c r="M79" s="563"/>
      <c r="N79" s="563"/>
      <c r="O79" s="563"/>
      <c r="P79" s="563"/>
      <c r="Q79" s="563"/>
      <c r="R79" s="563"/>
      <c r="S79" s="563"/>
      <c r="T79" s="563"/>
      <c r="U79" s="563"/>
      <c r="V79" s="563"/>
      <c r="W79" s="563"/>
      <c r="X79" s="563"/>
      <c r="Y79" s="563"/>
      <c r="Z79" s="563"/>
      <c r="AA79" s="563"/>
      <c r="AB79" s="563"/>
      <c r="AC79" s="563"/>
      <c r="AD79" s="563"/>
      <c r="AE79" s="563"/>
      <c r="AF79" s="563"/>
      <c r="AG79" s="563"/>
      <c r="AH79" s="563"/>
      <c r="AI79" s="563"/>
      <c r="AJ79" s="563"/>
      <c r="AK79" s="563"/>
      <c r="AL79" s="563"/>
      <c r="AM79" s="563"/>
      <c r="AN79" s="563"/>
      <c r="AO79" s="563"/>
      <c r="AP79" s="563"/>
      <c r="AQ79" s="563"/>
      <c r="AR79" s="563"/>
      <c r="AS79" s="563"/>
      <c r="AT79" s="563"/>
      <c r="AU79" s="563"/>
      <c r="AV79" s="563"/>
      <c r="AW79" s="563"/>
      <c r="AX79" s="563"/>
      <c r="AY79" s="563"/>
      <c r="AZ79" s="563"/>
      <c r="BA79" s="563"/>
      <c r="BB79" s="563"/>
      <c r="BC79" s="563"/>
      <c r="BD79" s="564"/>
    </row>
    <row r="80" spans="1:56" s="36" customFormat="1" x14ac:dyDescent="0.2">
      <c r="A80" s="551"/>
      <c r="B80" s="20" t="s">
        <v>90</v>
      </c>
      <c r="C80" s="21">
        <f>SUM(D80:BD80)</f>
        <v>0</v>
      </c>
      <c r="D80" s="565"/>
      <c r="E80" s="566"/>
      <c r="F80" s="566"/>
      <c r="G80" s="566"/>
      <c r="H80" s="566"/>
      <c r="I80" s="566"/>
      <c r="J80" s="566"/>
      <c r="K80" s="566"/>
      <c r="L80" s="566"/>
      <c r="M80" s="566"/>
      <c r="N80" s="566"/>
      <c r="O80" s="566"/>
      <c r="P80" s="566"/>
      <c r="Q80" s="566"/>
      <c r="R80" s="566"/>
      <c r="S80" s="566"/>
      <c r="T80" s="566"/>
      <c r="U80" s="566"/>
      <c r="V80" s="566"/>
      <c r="W80" s="566"/>
      <c r="X80" s="566"/>
      <c r="Y80" s="566"/>
      <c r="Z80" s="566"/>
      <c r="AA80" s="566"/>
      <c r="AB80" s="566"/>
      <c r="AC80" s="566"/>
      <c r="AD80" s="566"/>
      <c r="AE80" s="566"/>
      <c r="AF80" s="566"/>
      <c r="AG80" s="566"/>
      <c r="AH80" s="566"/>
      <c r="AI80" s="566"/>
      <c r="AJ80" s="566"/>
      <c r="AK80" s="566"/>
      <c r="AL80" s="566"/>
      <c r="AM80" s="566"/>
      <c r="AN80" s="566"/>
      <c r="AO80" s="566"/>
      <c r="AP80" s="566"/>
      <c r="AQ80" s="566"/>
      <c r="AR80" s="566"/>
      <c r="AS80" s="566"/>
      <c r="AT80" s="566"/>
      <c r="AU80" s="566"/>
      <c r="AV80" s="566"/>
      <c r="AW80" s="566"/>
      <c r="AX80" s="566"/>
      <c r="AY80" s="566"/>
      <c r="AZ80" s="566"/>
      <c r="BA80" s="566"/>
      <c r="BB80" s="566"/>
      <c r="BC80" s="566"/>
      <c r="BD80" s="567"/>
    </row>
    <row r="81" spans="1:56" s="37" customFormat="1" ht="12" thickBot="1" x14ac:dyDescent="0.25">
      <c r="A81" s="22">
        <f>IFERROR("Total Cost: $"&amp;ROUND((C81-0.46*C80)*1.26+(0.46*C80),2)&amp;" - "&amp;"Hourly: $"&amp;ROUND(((C81-0.46*C80)*1.26+(0.46*C80))/C77,2),0)</f>
        <v>0</v>
      </c>
      <c r="B81" s="23" t="s">
        <v>93</v>
      </c>
      <c r="C81" s="23">
        <f>SUM(D81:BD81)</f>
        <v>0</v>
      </c>
      <c r="D81" s="24">
        <f>((D77*D$82)+D78+(D79*D77)+ROUNDUP(D80*0.46,0))</f>
        <v>0</v>
      </c>
      <c r="E81" s="23">
        <f>((E77*E$82)+E78+(E79*E77)+ROUNDUP(E80*0.46,0))</f>
        <v>0</v>
      </c>
      <c r="F81" s="23">
        <f>((F77*F$82)+F78+(F79*F77)+ROUNDUP(F80*0.46,0))</f>
        <v>0</v>
      </c>
      <c r="G81" s="23">
        <f>((G77*G$82)+G78+(G79*G77)+ROUNDUP(G80*0.46,0))</f>
        <v>0</v>
      </c>
      <c r="H81" s="23">
        <f>((H77*H$82)+H78+(H79*H77)+ROUNDUP(H80*0.46,0))</f>
        <v>0</v>
      </c>
      <c r="I81" s="23">
        <f>((I77*I$82)+I78+(I79*I77)+ROUNDUP(I80*0.46,0))</f>
        <v>0</v>
      </c>
      <c r="J81" s="23">
        <f>((J77*J$82)+J78+(J79*J77)+ROUNDUP(J80*0.46,0))</f>
        <v>0</v>
      </c>
      <c r="K81" s="23">
        <f>((K77*K$82)+K78+(K79*K77)+ROUNDUP(K80*0.46,0))</f>
        <v>0</v>
      </c>
      <c r="L81" s="23">
        <f>((L77*L$82)+L78+(L79*L77)+ROUNDUP(L80*0.46,0))</f>
        <v>0</v>
      </c>
      <c r="M81" s="23">
        <f>((M77*M$82)+M78+(M79*M77)+ROUNDUP(M80*0.46,0))</f>
        <v>0</v>
      </c>
      <c r="N81" s="23">
        <f>((N77*N$82)+N78+(N79*N77)+ROUNDUP(N80*0.46,0))</f>
        <v>0</v>
      </c>
      <c r="O81" s="23">
        <f>((O77*O$82)+O78+(O79*O77)+ROUNDUP(O80*0.46,0))</f>
        <v>0</v>
      </c>
      <c r="P81" s="23">
        <f>((P77*P$82)+P78+(P79*P77)+ROUNDUP(P80*0.46,0))</f>
        <v>0</v>
      </c>
      <c r="Q81" s="23">
        <f>((Q77*Q$82)+Q78+(Q79*Q77)+ROUNDUP(Q80*0.46,0))</f>
        <v>0</v>
      </c>
      <c r="R81" s="23">
        <f>((R77*R$82)+R78+(R79*R77)+ROUNDUP(R80*0.46,0))</f>
        <v>0</v>
      </c>
      <c r="S81" s="23">
        <f>((S77*S$82)+S78+(S79*S77)+ROUNDUP(S80*0.46,0))</f>
        <v>0</v>
      </c>
      <c r="T81" s="23">
        <f>((T77*T$82)+T78+(T79*T77)+ROUNDUP(T80*0.46,0))</f>
        <v>0</v>
      </c>
      <c r="U81" s="23">
        <f>((U77*U$82)+U78+(U79*U77)+ROUNDUP(U80*0.46,0))</f>
        <v>0</v>
      </c>
      <c r="V81" s="23">
        <f>((V77*V$82)+V78+(V79*V77)+ROUNDUP(V80*0.46,0))</f>
        <v>0</v>
      </c>
      <c r="W81" s="23">
        <f>((W77*W$82)+W78+(W79*W77)+ROUNDUP(W80*0.46,0))</f>
        <v>0</v>
      </c>
      <c r="X81" s="23">
        <f>((X77*X$82)+X78+(X79*X77)+ROUNDUP(X80*0.46,0))</f>
        <v>0</v>
      </c>
      <c r="Y81" s="23">
        <f>((Y77*Y$82)+Y78+(Y79*Y77)+ROUNDUP(Y80*0.46,0))</f>
        <v>0</v>
      </c>
      <c r="Z81" s="23">
        <f>((Z77*Z$82)+Z78+(Z79*Z77)+ROUNDUP(Z80*0.46,0))</f>
        <v>0</v>
      </c>
      <c r="AA81" s="23">
        <f>((AA77*AA$82)+AA78+(AA79*AA77)+ROUNDUP(AA80*0.46,0))</f>
        <v>0</v>
      </c>
      <c r="AB81" s="23">
        <f>((AB77*AB$82)+AB78+(AB79*AB77)+ROUNDUP(AB80*0.46,0))</f>
        <v>0</v>
      </c>
      <c r="AC81" s="23">
        <f>((AC77*AC$82)+AC78+(AC79*AC77)+ROUNDUP(AC80*0.46,0))</f>
        <v>0</v>
      </c>
      <c r="AD81" s="23">
        <f>((AD77*AD$82)+AD78+(AD79*AD77)+ROUNDUP(AD80*0.46,0))</f>
        <v>0</v>
      </c>
      <c r="AE81" s="23">
        <f>((AE77*AE$82)+AE78+(AE79*AE77)+ROUNDUP(AE80*0.46,0))</f>
        <v>0</v>
      </c>
      <c r="AF81" s="23">
        <f>((AF77*AF$82)+AF78+(AF79*AF77)+ROUNDUP(AF80*0.46,0))</f>
        <v>0</v>
      </c>
      <c r="AG81" s="23">
        <f>((AG77*AG$82)+AG78+(AG79*AG77)+ROUNDUP(AG80*0.46,0))</f>
        <v>0</v>
      </c>
      <c r="AH81" s="23">
        <f>((AH77*AH$82)+AH78+(AH79*AH77)+ROUNDUP(AH80*0.46,0))</f>
        <v>0</v>
      </c>
      <c r="AI81" s="23">
        <f>((AI77*AI$82)+AI78+(AI79*AI77)+ROUNDUP(AI80*0.46,0))</f>
        <v>0</v>
      </c>
      <c r="AJ81" s="23">
        <f>((AJ77*AJ$82)+AJ78+(AJ79*AJ77)+ROUNDUP(AJ80*0.46,0))</f>
        <v>0</v>
      </c>
      <c r="AK81" s="23">
        <f>((AK77*AK$82)+AK78+(AK79*AK77)+ROUNDUP(AK80*0.46,0))</f>
        <v>0</v>
      </c>
      <c r="AL81" s="23">
        <f>((AL77*AL$82)+AL78+(AL79*AL77)+ROUNDUP(AL80*0.46,0))</f>
        <v>0</v>
      </c>
      <c r="AM81" s="23">
        <f>((AM77*AM$82)+AM78+(AM79*AM77)+ROUNDUP(AM80*0.46,0))</f>
        <v>0</v>
      </c>
      <c r="AN81" s="23">
        <f>((AN77*AN$82)+AN78+(AN79*AN77)+ROUNDUP(AN80*0.46,0))</f>
        <v>0</v>
      </c>
      <c r="AO81" s="23">
        <f>((AO77*AO$82)+AO78+(AO79*AO77)+ROUNDUP(AO80*0.46,0))</f>
        <v>0</v>
      </c>
      <c r="AP81" s="23">
        <f>((AP77*AP$82)+AP78+(AP79*AP77)+ROUNDUP(AP80*0.46,0))</f>
        <v>0</v>
      </c>
      <c r="AQ81" s="23">
        <f>((AQ77*AQ$82)+AQ78+(AQ79*AQ77)+ROUNDUP(AQ80*0.46,0))</f>
        <v>0</v>
      </c>
      <c r="AR81" s="23">
        <f>((AR77*AR$82)+AR78+(AR79*AR77)+ROUNDUP(AR80*0.46,0))</f>
        <v>0</v>
      </c>
      <c r="AS81" s="23">
        <f>((AS77*AS$82)+AS78+(AS79*AS77)+ROUNDUP(AS80*0.46,0))</f>
        <v>0</v>
      </c>
      <c r="AT81" s="23">
        <f>((AT77*AT$82)+AT78+(AT79*AT77)+ROUNDUP(AT80*0.46,0))</f>
        <v>0</v>
      </c>
      <c r="AU81" s="23">
        <f>((AU77*AU$82)+AU78+(AU79*AU77)+ROUNDUP(AU80*0.46,0))</f>
        <v>0</v>
      </c>
      <c r="AV81" s="23">
        <f>((AV77*AV$82)+AV78+(AV79*AV77)+ROUNDUP(AV80*0.46,0))</f>
        <v>0</v>
      </c>
      <c r="AW81" s="23">
        <f>((AW77*AW$82)+AW78+(AW79*AW77)+ROUNDUP(AW80*0.46,0))</f>
        <v>0</v>
      </c>
      <c r="AX81" s="23">
        <f>((AX77*AX$82)+AX78+(AX79*AX77)+ROUNDUP(AX80*0.46,0))</f>
        <v>0</v>
      </c>
      <c r="AY81" s="23">
        <f>((AY77*AY$82)+AY78+(AY79*AY77)+ROUNDUP(AY80*0.46,0))</f>
        <v>0</v>
      </c>
      <c r="AZ81" s="23">
        <f>((AZ77*AZ$82)+AZ78+(AZ79*AZ77)+ROUNDUP(AZ80*0.46,0))</f>
        <v>0</v>
      </c>
      <c r="BA81" s="23">
        <f>((BA77*BA$82)+BA78+(BA79*BA77)+ROUNDUP(BA80*0.46,0))</f>
        <v>0</v>
      </c>
      <c r="BB81" s="23">
        <f>((BB77*BB$82)+BB78+(BB79*BB77)+ROUNDUP(BB80*0.46,0))</f>
        <v>0</v>
      </c>
      <c r="BC81" s="23">
        <f>((BC77*BC$82)+BC78+(BC79*BC77)+ROUNDUP(BC80*0.46,0))</f>
        <v>0</v>
      </c>
      <c r="BD81" s="25">
        <f>((BD77*BD$82)+BD78+(BD79*BD77)+ROUNDUP(BD80*0.46,0))</f>
        <v>0</v>
      </c>
    </row>
    <row r="82" spans="1:56" s="37" customFormat="1" ht="12" thickBot="1" x14ac:dyDescent="0.25">
      <c r="A82" s="38"/>
      <c r="B82" s="39"/>
      <c r="C82" s="17" t="s">
        <v>35</v>
      </c>
      <c r="D82" s="4">
        <f>SUMIF(EmployeeList,D$1,TotalRegWage)</f>
        <v>0</v>
      </c>
      <c r="E82" s="5">
        <f>SUMIF(EmployeeList,E$1,TotalRegWage)</f>
        <v>0</v>
      </c>
      <c r="F82" s="5">
        <f>SUMIF(EmployeeList,F$1,TotalRegWage)</f>
        <v>0</v>
      </c>
      <c r="G82" s="5">
        <f>SUMIF(EmployeeList,G$1,TotalRegWage)</f>
        <v>0</v>
      </c>
      <c r="H82" s="5">
        <f>SUMIF(EmployeeList,H$1,TotalRegWage)</f>
        <v>0</v>
      </c>
      <c r="I82" s="5">
        <f>SUMIF(EmployeeList,I$1,TotalRegWage)</f>
        <v>0</v>
      </c>
      <c r="J82" s="5">
        <f>SUMIF(EmployeeList,J$1,TotalRegWage)</f>
        <v>0</v>
      </c>
      <c r="K82" s="5">
        <f>SUMIF(EmployeeList,K$1,TotalRegWage)</f>
        <v>0</v>
      </c>
      <c r="L82" s="5">
        <f>SUMIF(EmployeeList,L$1,TotalRegWage)</f>
        <v>0</v>
      </c>
      <c r="M82" s="5">
        <f>SUMIF(EmployeeList,M$1,TotalRegWage)</f>
        <v>0</v>
      </c>
      <c r="N82" s="5">
        <f>SUMIF(EmployeeList,N$1,TotalRegWage)</f>
        <v>0</v>
      </c>
      <c r="O82" s="5">
        <f>SUMIF(EmployeeList,O$1,TotalRegWage)</f>
        <v>0</v>
      </c>
      <c r="P82" s="5">
        <f>SUMIF(EmployeeList,P$1,TotalRegWage)</f>
        <v>0</v>
      </c>
      <c r="Q82" s="5">
        <f>SUMIF(EmployeeList,Q$1,TotalRegWage)</f>
        <v>0</v>
      </c>
      <c r="R82" s="5">
        <f>SUMIF(EmployeeList,R$1,TotalRegWage)</f>
        <v>0</v>
      </c>
      <c r="S82" s="5">
        <f>SUMIF(EmployeeList,S$1,TotalRegWage)</f>
        <v>0</v>
      </c>
      <c r="T82" s="5">
        <f>SUMIF(EmployeeList,T$1,TotalRegWage)</f>
        <v>0</v>
      </c>
      <c r="U82" s="5">
        <f>SUMIF(EmployeeList,U$1,TotalRegWage)</f>
        <v>0</v>
      </c>
      <c r="V82" s="5">
        <f>SUMIF(EmployeeList,V$1,TotalRegWage)</f>
        <v>0</v>
      </c>
      <c r="W82" s="5">
        <f>SUMIF(EmployeeList,W$1,TotalRegWage)</f>
        <v>0</v>
      </c>
      <c r="X82" s="5">
        <f>SUMIF(EmployeeList,X$1,TotalRegWage)</f>
        <v>0</v>
      </c>
      <c r="Y82" s="5">
        <f>SUMIF(EmployeeList,Y$1,TotalRegWage)</f>
        <v>0</v>
      </c>
      <c r="Z82" s="5">
        <f>SUMIF(EmployeeList,Z$1,TotalRegWage)</f>
        <v>0</v>
      </c>
      <c r="AA82" s="5">
        <f>SUMIF(EmployeeList,AA$1,TotalRegWage)</f>
        <v>0</v>
      </c>
      <c r="AB82" s="5">
        <f>SUMIF(EmployeeList,AB$1,TotalRegWage)</f>
        <v>0</v>
      </c>
      <c r="AC82" s="5">
        <f>SUMIF(EmployeeList,AC$1,TotalRegWage)</f>
        <v>0</v>
      </c>
      <c r="AD82" s="5">
        <f>SUMIF(EmployeeList,AD$1,TotalRegWage)</f>
        <v>0</v>
      </c>
      <c r="AE82" s="5">
        <f>SUMIF(EmployeeList,AE$1,TotalRegWage)</f>
        <v>0</v>
      </c>
      <c r="AF82" s="5">
        <f>SUMIF(EmployeeList,AF$1,TotalRegWage)</f>
        <v>0</v>
      </c>
      <c r="AG82" s="6">
        <f>SUMIF(EmployeeList,AG$1,TotalRegWage)</f>
        <v>0</v>
      </c>
      <c r="AH82" s="5">
        <f>SUMIF(EmployeeList,AH$1,TotalRegWage)</f>
        <v>0</v>
      </c>
      <c r="AI82" s="5">
        <f>SUMIF(EmployeeList,AI$1,TotalRegWage)</f>
        <v>0</v>
      </c>
      <c r="AJ82" s="5">
        <f>SUMIF(EmployeeList,AJ$1,TotalRegWage)</f>
        <v>0</v>
      </c>
      <c r="AK82" s="5">
        <f>SUMIF(EmployeeList,AK$1,TotalRegWage)</f>
        <v>0</v>
      </c>
      <c r="AL82" s="5">
        <f>SUMIF(EmployeeList,AL$1,TotalRegWage)</f>
        <v>0</v>
      </c>
      <c r="AM82" s="5">
        <f>SUMIF(EmployeeList,AM$1,TotalRegWage)</f>
        <v>0</v>
      </c>
      <c r="AN82" s="5">
        <f>SUMIF(EmployeeList,AN$1,TotalRegWage)</f>
        <v>0</v>
      </c>
      <c r="AO82" s="5">
        <f>SUMIF(EmployeeList,AO$1,TotalRegWage)</f>
        <v>0</v>
      </c>
      <c r="AP82" s="5">
        <f>SUMIF(EmployeeList,AP$1,TotalRegWage)</f>
        <v>0</v>
      </c>
      <c r="AQ82" s="5">
        <f>SUMIF(EmployeeList,AQ$1,TotalRegWage)</f>
        <v>0</v>
      </c>
      <c r="AR82" s="5">
        <f>SUMIF(EmployeeList,AR$1,TotalRegWage)</f>
        <v>0</v>
      </c>
      <c r="AS82" s="5">
        <f>SUMIF(EmployeeList,AS$1,TotalRegWage)</f>
        <v>0</v>
      </c>
      <c r="AT82" s="5">
        <f>SUMIF(EmployeeList,AT$1,TotalRegWage)</f>
        <v>0</v>
      </c>
      <c r="AU82" s="5">
        <f>SUMIF(EmployeeList,AU$1,TotalRegWage)</f>
        <v>0</v>
      </c>
      <c r="AV82" s="5">
        <f>SUMIF(EmployeeList,AV$1,TotalRegWage)</f>
        <v>0</v>
      </c>
      <c r="AW82" s="5">
        <f>SUMIF(EmployeeList,AW$1,TotalRegWage)</f>
        <v>0</v>
      </c>
      <c r="AX82" s="5">
        <f>SUMIF(EmployeeList,AX$1,TotalRegWage)</f>
        <v>0</v>
      </c>
      <c r="AY82" s="5">
        <f>SUMIF(EmployeeList,AY$1,TotalRegWage)</f>
        <v>0</v>
      </c>
      <c r="AZ82" s="5">
        <f>SUMIF(EmployeeList,AZ$1,TotalRegWage)</f>
        <v>0</v>
      </c>
      <c r="BA82" s="5">
        <f>SUMIF(EmployeeList,BA$1,TotalRegWage)</f>
        <v>0</v>
      </c>
      <c r="BB82" s="5">
        <f>SUMIF(EmployeeList,BB$1,TotalRegWage)</f>
        <v>0</v>
      </c>
      <c r="BC82" s="5">
        <f>SUMIF(EmployeeList,BC$1,TotalRegWage)</f>
        <v>0</v>
      </c>
      <c r="BD82" s="7">
        <f>SUMIF(EmployeeList,BD$1,TotalRegWage)</f>
        <v>0</v>
      </c>
    </row>
    <row r="83" spans="1:56" s="46" customFormat="1" ht="12" thickBot="1" x14ac:dyDescent="0.25">
      <c r="A83" s="446"/>
      <c r="B83" s="41"/>
      <c r="C83" s="17" t="s">
        <v>80</v>
      </c>
      <c r="D83" s="447">
        <f>SUMIF(EmployeeList,D$1,TotalSecWage)</f>
        <v>0</v>
      </c>
      <c r="E83" s="448">
        <f>SUMIF(EmployeeList,E$1,TotalSecWage)</f>
        <v>0</v>
      </c>
      <c r="F83" s="448">
        <f>SUMIF(EmployeeList,F$1,TotalSecWage)</f>
        <v>0</v>
      </c>
      <c r="G83" s="448">
        <f>SUMIF(EmployeeList,G$1,TotalSecWage)</f>
        <v>0</v>
      </c>
      <c r="H83" s="448">
        <f>SUMIF(EmployeeList,H$1,TotalSecWage)</f>
        <v>0</v>
      </c>
      <c r="I83" s="448">
        <f>SUMIF(EmployeeList,I$1,TotalSecWage)</f>
        <v>0</v>
      </c>
      <c r="J83" s="448">
        <f>SUMIF(EmployeeList,J$1,TotalSecWage)</f>
        <v>0</v>
      </c>
      <c r="K83" s="448">
        <f>SUMIF(EmployeeList,K$1,TotalSecWage)</f>
        <v>0</v>
      </c>
      <c r="L83" s="448">
        <f>SUMIF(EmployeeList,L$1,TotalSecWage)</f>
        <v>0</v>
      </c>
      <c r="M83" s="448">
        <f>SUMIF(EmployeeList,M$1,TotalSecWage)</f>
        <v>0</v>
      </c>
      <c r="N83" s="448">
        <f>SUMIF(EmployeeList,N$1,TotalSecWage)</f>
        <v>0</v>
      </c>
      <c r="O83" s="448">
        <f>SUMIF(EmployeeList,O$1,TotalSecWage)</f>
        <v>0</v>
      </c>
      <c r="P83" s="448">
        <f>SUMIF(EmployeeList,P$1,TotalSecWage)</f>
        <v>0</v>
      </c>
      <c r="Q83" s="448">
        <f>SUMIF(EmployeeList,Q$1,TotalSecWage)</f>
        <v>0</v>
      </c>
      <c r="R83" s="448">
        <f>SUMIF(EmployeeList,R$1,TotalSecWage)</f>
        <v>0</v>
      </c>
      <c r="S83" s="448">
        <f>SUMIF(EmployeeList,S$1,TotalSecWage)</f>
        <v>0</v>
      </c>
      <c r="T83" s="448">
        <f>SUMIF(EmployeeList,T$1,TotalSecWage)</f>
        <v>0</v>
      </c>
      <c r="U83" s="448">
        <f>SUMIF(EmployeeList,U$1,TotalSecWage)</f>
        <v>0</v>
      </c>
      <c r="V83" s="448">
        <f>SUMIF(EmployeeList,V$1,TotalSecWage)</f>
        <v>0</v>
      </c>
      <c r="W83" s="448">
        <f>SUMIF(EmployeeList,W$1,TotalSecWage)</f>
        <v>0</v>
      </c>
      <c r="X83" s="448">
        <f>SUMIF(EmployeeList,X$1,TotalSecWage)</f>
        <v>0</v>
      </c>
      <c r="Y83" s="448">
        <f>SUMIF(EmployeeList,Y$1,TotalSecWage)</f>
        <v>0</v>
      </c>
      <c r="Z83" s="448">
        <f>SUMIF(EmployeeList,Z$1,TotalSecWage)</f>
        <v>0</v>
      </c>
      <c r="AA83" s="448">
        <f>SUMIF(EmployeeList,AA$1,TotalSecWage)</f>
        <v>0</v>
      </c>
      <c r="AB83" s="448">
        <f>SUMIF(EmployeeList,AB$1,TotalSecWage)</f>
        <v>0</v>
      </c>
      <c r="AC83" s="448">
        <f>SUMIF(EmployeeList,AC$1,TotalSecWage)</f>
        <v>0</v>
      </c>
      <c r="AD83" s="448">
        <f>SUMIF(EmployeeList,AD$1,TotalSecWage)</f>
        <v>0</v>
      </c>
      <c r="AE83" s="448">
        <f>SUMIF(EmployeeList,AE$1,TotalSecWage)</f>
        <v>0</v>
      </c>
      <c r="AF83" s="448">
        <f>SUMIF(EmployeeList,AF$1,TotalSecWage)</f>
        <v>0</v>
      </c>
      <c r="AG83" s="448">
        <f>SUMIF(EmployeeList,AG$1,TotalSecWage)</f>
        <v>0</v>
      </c>
      <c r="AH83" s="448">
        <f>SUMIF(EmployeeList,AH$1,TotalSecWage)</f>
        <v>0</v>
      </c>
      <c r="AI83" s="449">
        <f>SUMIF(EmployeeList,AI$1,TotalSecWage)</f>
        <v>0</v>
      </c>
      <c r="AJ83" s="448">
        <f>SUMIF(EmployeeList,AJ$1,TotalSecWage)</f>
        <v>0</v>
      </c>
      <c r="AK83" s="448">
        <f>SUMIF(EmployeeList,AK$1,TotalSecWage)</f>
        <v>0</v>
      </c>
      <c r="AL83" s="448">
        <f>SUMIF(EmployeeList,AL$1,TotalSecWage)</f>
        <v>0</v>
      </c>
      <c r="AM83" s="448">
        <f>SUMIF(EmployeeList,AM$1,TotalSecWage)</f>
        <v>0</v>
      </c>
      <c r="AN83" s="448">
        <f>SUMIF(EmployeeList,AN$1,TotalSecWage)</f>
        <v>0</v>
      </c>
      <c r="AO83" s="448">
        <f>SUMIF(EmployeeList,AO$1,TotalSecWage)</f>
        <v>0</v>
      </c>
      <c r="AP83" s="448">
        <f>SUMIF(EmployeeList,AP$1,TotalSecWage)</f>
        <v>0</v>
      </c>
      <c r="AQ83" s="448">
        <f>SUMIF(EmployeeList,AQ$1,TotalSecWage)</f>
        <v>0</v>
      </c>
      <c r="AR83" s="448">
        <f>SUMIF(EmployeeList,AR$1,TotalSecWage)</f>
        <v>0</v>
      </c>
      <c r="AS83" s="448">
        <f>SUMIF(EmployeeList,AS$1,TotalSecWage)</f>
        <v>0</v>
      </c>
      <c r="AT83" s="448">
        <f>SUMIF(EmployeeList,AT$1,TotalSecWage)</f>
        <v>0</v>
      </c>
      <c r="AU83" s="448">
        <f>SUMIF(EmployeeList,AU$1,TotalSecWage)</f>
        <v>0</v>
      </c>
      <c r="AV83" s="448">
        <f>SUMIF(EmployeeList,AV$1,TotalSecWage)</f>
        <v>0</v>
      </c>
      <c r="AW83" s="448">
        <f>SUMIF(EmployeeList,AW$1,TotalSecWage)</f>
        <v>0</v>
      </c>
      <c r="AX83" s="448">
        <f>SUMIF(EmployeeList,AX$1,TotalSecWage)</f>
        <v>0</v>
      </c>
      <c r="AY83" s="448">
        <f>SUMIF(EmployeeList,AY$1,TotalSecWage)</f>
        <v>0</v>
      </c>
      <c r="AZ83" s="448">
        <f>SUMIF(EmployeeList,AZ$1,TotalSecWage)</f>
        <v>0</v>
      </c>
      <c r="BA83" s="448">
        <f>SUMIF(EmployeeList,BA$1,TotalSecWage)</f>
        <v>0</v>
      </c>
      <c r="BB83" s="448">
        <f>SUMIF(EmployeeList,BB$1,TotalSecWage)</f>
        <v>0</v>
      </c>
      <c r="BC83" s="448">
        <f>SUMIF(EmployeeList,BC$1,TotalSecWage)</f>
        <v>0</v>
      </c>
      <c r="BD83" s="450">
        <f>SUMIF(EmployeeList,BD$1,TotalSecWage)</f>
        <v>0</v>
      </c>
    </row>
    <row r="84" spans="1:56" s="46" customFormat="1" ht="12" thickBot="1" x14ac:dyDescent="0.25">
      <c r="A84" s="40"/>
      <c r="B84" s="41"/>
      <c r="C84" s="42"/>
      <c r="D84" s="43"/>
      <c r="E84" s="42"/>
      <c r="F84" s="42"/>
      <c r="G84" s="42"/>
      <c r="H84" s="42"/>
      <c r="I84" s="44"/>
      <c r="J84" s="42"/>
      <c r="K84" s="44"/>
      <c r="L84" s="42"/>
      <c r="M84" s="42"/>
      <c r="N84" s="42"/>
      <c r="O84" s="42"/>
      <c r="P84" s="42"/>
      <c r="Q84" s="42"/>
      <c r="R84" s="44"/>
      <c r="S84" s="42"/>
      <c r="T84" s="42"/>
      <c r="U84" s="44"/>
      <c r="V84" s="44"/>
      <c r="W84" s="44"/>
      <c r="X84" s="44"/>
      <c r="Y84" s="42"/>
      <c r="Z84" s="42"/>
      <c r="AA84" s="44"/>
      <c r="AB84" s="42"/>
      <c r="AC84" s="42"/>
      <c r="AD84" s="42"/>
      <c r="AE84" s="44"/>
      <c r="AF84" s="42"/>
      <c r="AG84" s="44"/>
      <c r="AH84" s="44"/>
      <c r="AI84" s="42"/>
      <c r="AJ84" s="42"/>
      <c r="AK84" s="42"/>
      <c r="AL84" s="44"/>
      <c r="AM84" s="44"/>
      <c r="AN84" s="42"/>
      <c r="AO84" s="42"/>
      <c r="AP84" s="42"/>
      <c r="AQ84" s="44"/>
      <c r="AR84" s="42"/>
      <c r="AS84" s="44"/>
      <c r="AT84" s="42"/>
      <c r="AU84" s="42"/>
      <c r="AV84" s="42"/>
      <c r="AW84" s="42"/>
      <c r="AX84" s="44"/>
      <c r="AY84" s="42"/>
      <c r="AZ84" s="42"/>
      <c r="BA84" s="44"/>
      <c r="BB84" s="44"/>
      <c r="BC84" s="42"/>
      <c r="BD84" s="45"/>
    </row>
    <row r="85" spans="1:56" ht="12" thickBot="1" x14ac:dyDescent="0.25">
      <c r="A85" s="46"/>
      <c r="B85" s="26" t="s">
        <v>9</v>
      </c>
      <c r="C85" s="27">
        <f>SUM(D85:BD85)</f>
        <v>0</v>
      </c>
      <c r="D85" s="8">
        <f>SUM(D2,D7,D12,D17,D22,D27,D32,D37,D42,D47,D52,D57,D62,D67,D72,D77)</f>
        <v>0</v>
      </c>
      <c r="E85" s="9">
        <f>SUM(E2,E7,E12,E17,E22,E27,E32,E37,E42,E47,E52,E57,E62,E67,E72,E77)</f>
        <v>0</v>
      </c>
      <c r="F85" s="9">
        <f>SUM(F2,F7,F12,F17,F22,F27,F32,F37,F42,F47,F52,F57,F62,F67,F72,F77)</f>
        <v>0</v>
      </c>
      <c r="G85" s="9">
        <f>SUM(G2,G7,G12,G17,G22,G27,G32,G37,G42,G47,G52,G57,G62,G67,G72,G77)</f>
        <v>0</v>
      </c>
      <c r="H85" s="9">
        <f>SUM(H2,H7,H12,H17,H22,H27,H32,H37,H42,H47,H52,H57,H62,H67,H72,H77)</f>
        <v>0</v>
      </c>
      <c r="I85" s="9">
        <f>SUM(I2,I7,I12,I17,I22,I27,I32,I37,I42,I47,I52,I57,I62,I67,I72,I77)</f>
        <v>0</v>
      </c>
      <c r="J85" s="9">
        <f>SUM(J2,J7,J12,J17,J22,J27,J32,J37,J42,J47,J52,J57,J62,J67,J72,J77)</f>
        <v>0</v>
      </c>
      <c r="K85" s="9">
        <f>SUM(K2,K7,K12,K17,K22,K27,K32,K37,K42,K47,K52,K57,K62,K67,K72,K77)</f>
        <v>0</v>
      </c>
      <c r="L85" s="9">
        <f>SUM(L2,L7,L12,L17,L22,L27,L32,L37,L42,L47,L52,L57,L62,L67,L72,L77)</f>
        <v>0</v>
      </c>
      <c r="M85" s="9">
        <f>SUM(M2,M7,M12,M17,M22,M27,M32,M37,M42,M47,M52,M57,M62,M67,M72,M77)</f>
        <v>0</v>
      </c>
      <c r="N85" s="9">
        <f>SUM(N2,N7,N12,N17,N22,N27,N32,N37,N42,N47,N52,N57,N62,N67,N72,N77)</f>
        <v>0</v>
      </c>
      <c r="O85" s="9">
        <f>SUM(O2,O7,O12,O17,O22,O27,O32,O37,O42,O47,O52,O57,O62,O67,O72,O77)</f>
        <v>0</v>
      </c>
      <c r="P85" s="9">
        <f>SUM(P2,P7,P12,P17,P22,P27,P32,P37,P42,P47,P52,P57,P62,P67,P72,P77)</f>
        <v>0</v>
      </c>
      <c r="Q85" s="9">
        <f>SUM(Q2,Q7,Q12,Q17,Q22,Q27,Q32,Q37,Q42,Q47,Q52,Q57,Q62,Q67,Q72,Q77)</f>
        <v>0</v>
      </c>
      <c r="R85" s="9">
        <f>SUM(R2,R7,R12,R17,R22,R27,R32,R37,R42,R47,R52,R57,R62,R67,R72,R77)</f>
        <v>0</v>
      </c>
      <c r="S85" s="9">
        <f>SUM(S2,S7,S12,S17,S22,S27,S32,S37,S42,S47,S52,S57,S62,S67,S72,S77)</f>
        <v>0</v>
      </c>
      <c r="T85" s="9">
        <f>SUM(T2,T7,T12,T17,T22,T27,T32,T37,T42,T47,T52,T57,T62,T67,T72,T77)</f>
        <v>0</v>
      </c>
      <c r="U85" s="9">
        <f>SUM(U2,U7,U12,U17,U22,U27,U32,U37,U42,U47,U52,U57,U62,U67,U72,U77)</f>
        <v>0</v>
      </c>
      <c r="V85" s="9">
        <f>SUM(V2,V7,V12,V17,V22,V27,V32,V37,V42,V47,V52,V57,V62,V67,V72,V77)</f>
        <v>0</v>
      </c>
      <c r="W85" s="9">
        <f>SUM(W2,W7,W12,W17,W22,W27,W32,W37,W42,W47,W52,W57,W62,W67,W72,W77)</f>
        <v>0</v>
      </c>
      <c r="X85" s="9">
        <f>SUM(X2,X7,X12,X17,X22,X27,X32,X37,X42,X47,X52,X57,X62,X67,X72,X77)</f>
        <v>0</v>
      </c>
      <c r="Y85" s="9">
        <f>SUM(Y2,Y7,Y12,Y17,Y22,Y27,Y32,Y37,Y42,Y47,Y52,Y57,Y62,Y67,Y72,Y77)</f>
        <v>0</v>
      </c>
      <c r="Z85" s="9">
        <f>SUM(Z2,Z7,Z12,Z17,Z22,Z27,Z32,Z37,Z42,Z47,Z52,Z57,Z62,Z67,Z72,Z77)</f>
        <v>0</v>
      </c>
      <c r="AA85" s="9">
        <f>SUM(AA2,AA7,AA12,AA17,AA22,AA27,AA32,AA37,AA42,AA47,AA52,AA57,AA62,AA67,AA72,AA77)</f>
        <v>0</v>
      </c>
      <c r="AB85" s="9">
        <f>SUM(AB2,AB7,AB12,AB17,AB22,AB27,AB32,AB37,AB42,AB47,AB52,AB57,AB62,AB67,AB72,AB77)</f>
        <v>0</v>
      </c>
      <c r="AC85" s="9">
        <f>SUM(AC2,AC7,AC12,AC17,AC22,AC27,AC32,AC37,AC42,AC47,AC52,AC57,AC62,AC67,AC72,AC77)</f>
        <v>0</v>
      </c>
      <c r="AD85" s="9">
        <f>SUM(AD2,AD7,AD12,AD17,AD22,AD27,AD32,AD37,AD42,AD47,AD52,AD57,AD62,AD67,AD72,AD77)</f>
        <v>0</v>
      </c>
      <c r="AE85" s="9">
        <f>SUM(AE2,AE7,AE12,AE17,AE22,AE27,AE32,AE37,AE42,AE47,AE52,AE57,AE62,AE67,AE72,AE77)</f>
        <v>0</v>
      </c>
      <c r="AF85" s="9">
        <f>SUM(AF2,AF7,AF12,AF17,AF22,AF27,AF32,AF37,AF42,AF47,AF52,AF57,AF62,AF67,AF72,AF77)</f>
        <v>0</v>
      </c>
      <c r="AG85" s="9">
        <f>SUM(AG2,AG7,AG12,AG17,AG22,AG27,AG32,AG37,AG42,AG47,AG52,AG57,AG62,AG67,AG72,AG77)</f>
        <v>0</v>
      </c>
      <c r="AH85" s="9">
        <f>SUM(AH2,AH7,AH12,AH17,AH22,AH27,AH32,AH37,AH42,AH47,AH52,AH57,AH62,AH67,AH72,AH77)</f>
        <v>0</v>
      </c>
      <c r="AI85" s="9">
        <f>SUM(AI2,AI7,AI12,AI17,AI22,AI27,AI32,AI37,AI42,AI47,AI52,AI57,AI62,AI67,AI72,AI77)</f>
        <v>0</v>
      </c>
      <c r="AJ85" s="9">
        <f>SUM(AJ2,AJ7,AJ12,AJ17,AJ22,AJ27,AJ32,AJ37,AJ42,AJ47,AJ52,AJ57,AJ62,AJ67,AJ72,AJ77)</f>
        <v>0</v>
      </c>
      <c r="AK85" s="9">
        <f>SUM(AK2,AK7,AK12,AK17,AK22,AK27,AK32,AK37,AK42,AK47,AK52,AK57,AK62,AK67,AK72,AK77)</f>
        <v>0</v>
      </c>
      <c r="AL85" s="9">
        <f>SUM(AL2,AL7,AL12,AL17,AL22,AL27,AL32,AL37,AL42,AL47,AL52,AL57,AL62,AL67,AL72,AL77)</f>
        <v>0</v>
      </c>
      <c r="AM85" s="9">
        <f>SUM(AM2,AM7,AM12,AM17,AM22,AM27,AM32,AM37,AM42,AM47,AM52,AM57,AM62,AM67,AM72,AM77)</f>
        <v>0</v>
      </c>
      <c r="AN85" s="9">
        <f>SUM(AN2,AN7,AN12,AN17,AN22,AN27,AN32,AN37,AN42,AN47,AN52,AN57,AN62,AN67,AN72,AN77)</f>
        <v>0</v>
      </c>
      <c r="AO85" s="9">
        <f>SUM(AO2,AO7,AO12,AO17,AO22,AO27,AO32,AO37,AO42,AO47,AO52,AO57,AO62,AO67,AO72,AO77)</f>
        <v>0</v>
      </c>
      <c r="AP85" s="9">
        <f>SUM(AP2,AP7,AP12,AP17,AP22,AP27,AP32,AP37,AP42,AP47,AP52,AP57,AP62,AP67,AP72,AP77)</f>
        <v>0</v>
      </c>
      <c r="AQ85" s="9">
        <f>SUM(AQ2,AQ7,AQ12,AQ17,AQ22,AQ27,AQ32,AQ37,AQ42,AQ47,AQ52,AQ57,AQ62,AQ67,AQ72,AQ77)</f>
        <v>0</v>
      </c>
      <c r="AR85" s="9">
        <f>SUM(AR2,AR7,AR12,AR17,AR22,AR27,AR32,AR37,AR42,AR47,AR52,AR57,AR62,AR67,AR72,AR77)</f>
        <v>0</v>
      </c>
      <c r="AS85" s="9">
        <f>SUM(AS2,AS7,AS12,AS17,AS22,AS27,AS32,AS37,AS42,AS47,AS52,AS57,AS62,AS67,AS72,AS77)</f>
        <v>0</v>
      </c>
      <c r="AT85" s="9">
        <f>SUM(AT2,AT7,AT12,AT17,AT22,AT27,AT32,AT37,AT42,AT47,AT52,AT57,AT62,AT67,AT72,AT77)</f>
        <v>0</v>
      </c>
      <c r="AU85" s="9">
        <f>SUM(AU2,AU7,AU12,AU17,AU22,AU27,AU32,AU37,AU42,AU47,AU52,AU57,AU62,AU67,AU72,AU77)</f>
        <v>0</v>
      </c>
      <c r="AV85" s="9">
        <f>SUM(AV2,AV7,AV12,AV17,AV22,AV27,AV32,AV37,AV42,AV47,AV52,AV57,AV62,AV67,AV72,AV77)</f>
        <v>0</v>
      </c>
      <c r="AW85" s="9">
        <f>SUM(AW2,AW7,AW12,AW17,AW22,AW27,AW32,AW37,AW42,AW47,AW52,AW57,AW62,AW67,AW72,AW77)</f>
        <v>0</v>
      </c>
      <c r="AX85" s="9">
        <f>SUM(AX2,AX7,AX12,AX17,AX22,AX27,AX32,AX37,AX42,AX47,AX52,AX57,AX62,AX67,AX72,AX77)</f>
        <v>0</v>
      </c>
      <c r="AY85" s="9">
        <f>SUM(AY2,AY7,AY12,AY17,AY22,AY27,AY32,AY37,AY42,AY47,AY52,AY57,AY62,AY67,AY72,AY77)</f>
        <v>0</v>
      </c>
      <c r="AZ85" s="9">
        <f>SUM(AZ2,AZ7,AZ12,AZ17,AZ22,AZ27,AZ32,AZ37,AZ42,AZ47,AZ52,AZ57,AZ62,AZ67,AZ72,AZ77)</f>
        <v>0</v>
      </c>
      <c r="BA85" s="9">
        <f>SUM(BA2,BA7,BA12,BA17,BA22,BA27,BA32,BA37,BA42,BA47,BA52,BA57,BA62,BA67,BA72,BA77)</f>
        <v>0</v>
      </c>
      <c r="BB85" s="9">
        <f>SUM(BB2,BB7,BB12,BB17,BB22,BB27,BB32,BB37,BB42,BB47,BB52,BB57,BB62,BB67,BB72,BB77)</f>
        <v>0</v>
      </c>
      <c r="BC85" s="9">
        <f>SUM(BC2,BC7,BC12,BC17,BC22,BC27,BC32,BC37,BC42,BC47,BC52,BC57,BC62,BC67,BC72,BC77)</f>
        <v>0</v>
      </c>
      <c r="BD85" s="10">
        <f>SUM(BD2,BD7,BD12,BD17,BD22,BD27,BD32,BD37,BD42,BD47,BD52,BD57,BD62,BD67,BD72,BD77)</f>
        <v>0</v>
      </c>
    </row>
    <row r="86" spans="1:56" ht="12" thickBot="1" x14ac:dyDescent="0.25">
      <c r="B86" s="28" t="s">
        <v>94</v>
      </c>
      <c r="C86" s="29">
        <f>SUM(D86:BD86)</f>
        <v>0</v>
      </c>
      <c r="D86" s="451">
        <f>SUM(D6,D11,D16,D21,D26,D31,D36,D41,D46,D51,D56,D61,D66,D71,D76,D81,)-(D82*D85)+((D83-D82)*D85)-D87</f>
        <v>0</v>
      </c>
      <c r="E86" s="452">
        <f>SUM(E6,E11,E16,E21,E26,E31,E36,E41,E46,E51,E56,E61,E66,E71,E76,E81,)-(E82*E85)+((E83-E82)*E85)-E87</f>
        <v>0</v>
      </c>
      <c r="F86" s="452">
        <f>SUM(F6,F11,F16,F21,F26,F31,F36,F41,F46,F51,F56,F61,F66,F71,F76,F81,)-(F82*F85)+((F83-F82)*F85)-F87</f>
        <v>0</v>
      </c>
      <c r="G86" s="452">
        <f>SUM(G6,G11,G16,G21,G26,G31,G36,G41,G46,G51,G56,G61,G66,G71,G76,G81,)-(G82*G85)+((G83-G82)*G85)-G87</f>
        <v>0</v>
      </c>
      <c r="H86" s="452">
        <f>SUM(H6,H11,H16,H21,H26,H31,H36,H41,H46,H51,H56,H61,H66,H71,H76,H81,)-(H82*H85)+((H83-H82)*H85)-H87</f>
        <v>0</v>
      </c>
      <c r="I86" s="452">
        <f>SUM(I6,I11,I16,I21,I26,I31,I36,I41,I46,I51,I56,I61,I66,I71,I76,I81,)-(I82*I85)+((I83-I82)*I85)-I87</f>
        <v>0</v>
      </c>
      <c r="J86" s="452">
        <f>SUM(J6,J11,J16,J21,J26,J31,J36,J41,J46,J51,J56,J61,J66,J71,J76,J81,)-(J82*J85)+((J83-J82)*J85)-J87</f>
        <v>0</v>
      </c>
      <c r="K86" s="452">
        <f>SUM(K6,K11,K16,K21,K26,K31,K36,K41,K46,K51,K56,K61,K66,K71,K76,K81,)-(K82*K85)+((K83-K82)*K85)-K87</f>
        <v>0</v>
      </c>
      <c r="L86" s="452">
        <f>SUM(L6,L11,L16,L21,L26,L31,L36,L41,L46,L51,L56,L61,L66,L71,L76,L81,)-(L82*L85)+((L83-L82)*L85)-L87</f>
        <v>0</v>
      </c>
      <c r="M86" s="452">
        <f>SUM(M6,M11,M16,M21,M26,M31,M36,M41,M46,M51,M56,M61,M66,M71,M76,M81,)-(M82*M85)+((M83-M82)*M85)-M87</f>
        <v>0</v>
      </c>
      <c r="N86" s="452">
        <f>SUM(N6,N11,N16,N21,N26,N31,N36,N41,N46,N51,N56,N61,N66,N71,N76,N81,)-(N82*N85)+((N83-N82)*N85)-N87</f>
        <v>0</v>
      </c>
      <c r="O86" s="452">
        <f>SUM(O6,O11,O16,O21,O26,O31,O36,O41,O46,O51,O56,O61,O66,O71,O76,O81,)-(O82*O85)+((O83-O82)*O85)-O87</f>
        <v>0</v>
      </c>
      <c r="P86" s="452">
        <f>SUM(P6,P11,P16,P21,P26,P31,P36,P41,P46,P51,P56,P61,P66,P71,P76,P81,)-(P82*P85)+((P83-P82)*P85)-P87</f>
        <v>0</v>
      </c>
      <c r="Q86" s="452">
        <f>SUM(Q6,Q11,Q16,Q21,Q26,Q31,Q36,Q41,Q46,Q51,Q56,Q61,Q66,Q71,Q76,Q81,)-(Q82*Q85)+((Q83-Q82)*Q85)-Q87</f>
        <v>0</v>
      </c>
      <c r="R86" s="452">
        <f>SUM(R6,R11,R16,R21,R26,R31,R36,R41,R46,R51,R56,R61,R66,R71,R76,R81,)-(R82*R85)+((R83-R82)*R85)-R87</f>
        <v>0</v>
      </c>
      <c r="S86" s="452">
        <f>SUM(S6,S11,S16,S21,S26,S31,S36,S41,S46,S51,S56,S61,S66,S71,S76,S81,)-(S82*S85)+((S83-S82)*S85)-S87</f>
        <v>0</v>
      </c>
      <c r="T86" s="452">
        <f>SUM(T6,T11,T16,T21,T26,T31,T36,T41,T46,T51,T56,T61,T66,T71,T76,T81,)-(T82*T85)+((T83-T82)*T85)-T87</f>
        <v>0</v>
      </c>
      <c r="U86" s="452">
        <f>SUM(U6,U11,U16,U21,U26,U31,U36,U41,U46,U51,U56,U61,U66,U71,U76,U81,)-(U82*U85)+((U83-U82)*U85)-U87</f>
        <v>0</v>
      </c>
      <c r="V86" s="452">
        <f>SUM(V6,V11,V16,V21,V26,V31,V36,V41,V46,V51,V56,V61,V66,V71,V76,V81,)-(V82*V85)+((V83-V82)*V85)-V87</f>
        <v>0</v>
      </c>
      <c r="W86" s="452">
        <f>SUM(W6,W11,W16,W21,W26,W31,W36,W41,W46,W51,W56,W61,W66,W71,W76,W81,)-(W82*W85)+((W83-W82)*W85)-W87</f>
        <v>0</v>
      </c>
      <c r="X86" s="452">
        <f>SUM(X6,X11,X16,X21,X26,X31,X36,X41,X46,X51,X56,X61,X66,X71,X76,X81,)-(X82*X85)+((X83-X82)*X85)-X87</f>
        <v>0</v>
      </c>
      <c r="Y86" s="452">
        <f>SUM(Y6,Y11,Y16,Y21,Y26,Y31,Y36,Y41,Y46,Y51,Y56,Y61,Y66,Y71,Y76,Y81,)-(Y82*Y85)+((Y83-Y82)*Y85)-Y87</f>
        <v>0</v>
      </c>
      <c r="Z86" s="452">
        <f>SUM(Z6,Z11,Z16,Z21,Z26,Z31,Z36,Z41,Z46,Z51,Z56,Z61,Z66,Z71,Z76,Z81,)-(Z82*Z85)+((Z83-Z82)*Z85)-Z87</f>
        <v>0</v>
      </c>
      <c r="AA86" s="452">
        <f>SUM(AA6,AA11,AA16,AA21,AA26,AA31,AA36,AA41,AA46,AA51,AA56,AA61,AA66,AA71,AA76,AA81,)-(AA82*AA85)+((AA83-AA82)*AA85)-AA87</f>
        <v>0</v>
      </c>
      <c r="AB86" s="452">
        <f>SUM(AB6,AB11,AB16,AB21,AB26,AB31,AB36,AB41,AB46,AB51,AB56,AB61,AB66,AB71,AB76,AB81,)-(AB82*AB85)+((AB83-AB82)*AB85)-AB87</f>
        <v>0</v>
      </c>
      <c r="AC86" s="452">
        <f>SUM(AC6,AC11,AC16,AC21,AC26,AC31,AC36,AC41,AC46,AC51,AC56,AC61,AC66,AC71,AC76,AC81,)-(AC82*AC85)+((AC83-AC82)*AC85)-AC87</f>
        <v>0</v>
      </c>
      <c r="AD86" s="452">
        <f>SUM(AD6,AD11,AD16,AD21,AD26,AD31,AD36,AD41,AD46,AD51,AD56,AD61,AD66,AD71,AD76,AD81,)-(AD82*AD85)+((AD83-AD82)*AD85)-AD87</f>
        <v>0</v>
      </c>
      <c r="AE86" s="452">
        <f>SUM(AE6,AE11,AE16,AE21,AE26,AE31,AE36,AE41,AE46,AE51,AE56,AE61,AE66,AE71,AE76,AE81,)-(AE82*AE85)+((AE83-AE82)*AE85)-AE87</f>
        <v>0</v>
      </c>
      <c r="AF86" s="452">
        <f>SUM(AF6,AF11,AF16,AF21,AF26,AF31,AF36,AF41,AF46,AF51,AF56,AF61,AF66,AF71,AF76,AF81,)-(AF82*AF85)+((AF83-AF82)*AF85)-AF87</f>
        <v>0</v>
      </c>
      <c r="AG86" s="452">
        <f>SUM(AG6,AG11,AG16,AG21,AG26,AG31,AG36,AG41,AG46,AG51,AG56,AG61,AG66,AG71,AG76,AG81,)-(AG82*AG85)+((AG83-AG82)*AG85)-AG87</f>
        <v>0</v>
      </c>
      <c r="AH86" s="452">
        <f>SUM(AH6,AH11,AH16,AH21,AH26,AH31,AH36,AH41,AH46,AH51,AH56,AH61,AH66,AH71,AH76,AH81,)-(AH82*AH85)+((AH83-AH82)*AH85)-AH87</f>
        <v>0</v>
      </c>
      <c r="AI86" s="452">
        <f>SUM(AI6,AI11,AI16,AI21,AI26,AI31,AI36,AI41,AI46,AI51,AI56,AI61,AI66,AI71,AI76,AI81,)-(AI82*AI85)+((AI83-AI82)*AI85)-AI87</f>
        <v>0</v>
      </c>
      <c r="AJ86" s="452">
        <f>SUM(AJ6,AJ11,AJ16,AJ21,AJ26,AJ31,AJ36,AJ41,AJ46,AJ51,AJ56,AJ61,AJ66,AJ71,AJ76,AJ81,)-(AJ82*AJ85)+((AJ83-AJ82)*AJ85)-AJ87</f>
        <v>0</v>
      </c>
      <c r="AK86" s="452">
        <f>SUM(AK6,AK11,AK16,AK21,AK26,AK31,AK36,AK41,AK46,AK51,AK56,AK61,AK66,AK71,AK76,AK81,)-(AK82*AK85)+((AK83-AK82)*AK85)-AK87</f>
        <v>0</v>
      </c>
      <c r="AL86" s="452">
        <f>SUM(AL6,AL11,AL16,AL21,AL26,AL31,AL36,AL41,AL46,AL51,AL56,AL61,AL66,AL71,AL76,AL81,)-(AL82*AL85)+((AL83-AL82)*AL85)-AL87</f>
        <v>0</v>
      </c>
      <c r="AM86" s="452">
        <f>SUM(AM6,AM11,AM16,AM21,AM26,AM31,AM36,AM41,AM46,AM51,AM56,AM61,AM66,AM71,AM76,AM81,)-(AM82*AM85)+((AM83-AM82)*AM85)-AM87</f>
        <v>0</v>
      </c>
      <c r="AN86" s="452">
        <f>SUM(AN6,AN11,AN16,AN21,AN26,AN31,AN36,AN41,AN46,AN51,AN56,AN61,AN66,AN71,AN76,AN81,)-(AN82*AN85)+((AN83-AN82)*AN85)-AN87</f>
        <v>0</v>
      </c>
      <c r="AO86" s="452">
        <f>SUM(AO6,AO11,AO16,AO21,AO26,AO31,AO36,AO41,AO46,AO51,AO56,AO61,AO66,AO71,AO76,AO81,)-(AO82*AO85)+((AO83-AO82)*AO85)-AO87</f>
        <v>0</v>
      </c>
      <c r="AP86" s="452">
        <f>SUM(AP6,AP11,AP16,AP21,AP26,AP31,AP36,AP41,AP46,AP51,AP56,AP61,AP66,AP71,AP76,AP81,)-(AP82*AP85)+((AP83-AP82)*AP85)-AP87</f>
        <v>0</v>
      </c>
      <c r="AQ86" s="452">
        <f>SUM(AQ6,AQ11,AQ16,AQ21,AQ26,AQ31,AQ36,AQ41,AQ46,AQ51,AQ56,AQ61,AQ66,AQ71,AQ76,AQ81,)-(AQ82*AQ85)+((AQ83-AQ82)*AQ85)-AQ87</f>
        <v>0</v>
      </c>
      <c r="AR86" s="452">
        <f>SUM(AR6,AR11,AR16,AR21,AR26,AR31,AR36,AR41,AR46,AR51,AR56,AR61,AR66,AR71,AR76,AR81,)-(AR82*AR85)+((AR83-AR82)*AR85)-AR87</f>
        <v>0</v>
      </c>
      <c r="AS86" s="452">
        <f>SUM(AS6,AS11,AS16,AS21,AS26,AS31,AS36,AS41,AS46,AS51,AS56,AS61,AS66,AS71,AS76,AS81,)-(AS82*AS85)+((AS83-AS82)*AS85)-AS87</f>
        <v>0</v>
      </c>
      <c r="AT86" s="452">
        <f>SUM(AT6,AT11,AT16,AT21,AT26,AT31,AT36,AT41,AT46,AT51,AT56,AT61,AT66,AT71,AT76,AT81,)-(AT82*AT85)+((AT83-AT82)*AT85)-AT87</f>
        <v>0</v>
      </c>
      <c r="AU86" s="452">
        <f>SUM(AU6,AU11,AU16,AU21,AU26,AU31,AU36,AU41,AU46,AU51,AU56,AU61,AU66,AU71,AU76,AU81,)-(AU82*AU85)+((AU83-AU82)*AU85)-AU87</f>
        <v>0</v>
      </c>
      <c r="AV86" s="452">
        <f>SUM(AV6,AV11,AV16,AV21,AV26,AV31,AV36,AV41,AV46,AV51,AV56,AV61,AV66,AV71,AV76,AV81,)-(AV82*AV85)+((AV83-AV82)*AV85)-AV87</f>
        <v>0</v>
      </c>
      <c r="AW86" s="452">
        <f>SUM(AW6,AW11,AW16,AW21,AW26,AW31,AW36,AW41,AW46,AW51,AW56,AW61,AW66,AW71,AW76,AW81,)-(AW82*AW85)+((AW83-AW82)*AW85)-AW87</f>
        <v>0</v>
      </c>
      <c r="AX86" s="452">
        <f>SUM(AX6,AX11,AX16,AX21,AX26,AX31,AX36,AX41,AX46,AX51,AX56,AX61,AX66,AX71,AX76,AX81,)-(AX82*AX85)+((AX83-AX82)*AX85)-AX87</f>
        <v>0</v>
      </c>
      <c r="AY86" s="452">
        <f>SUM(AY6,AY11,AY16,AY21,AY26,AY31,AY36,AY41,AY46,AY51,AY56,AY61,AY66,AY71,AY76,AY81,)-(AY82*AY85)+((AY83-AY82)*AY85)-AY87</f>
        <v>0</v>
      </c>
      <c r="AZ86" s="452">
        <f>SUM(AZ6,AZ11,AZ16,AZ21,AZ26,AZ31,AZ36,AZ41,AZ46,AZ51,AZ56,AZ61,AZ66,AZ71,AZ76,AZ81,)-(AZ82*AZ85)+((AZ83-AZ82)*AZ85)-AZ87</f>
        <v>0</v>
      </c>
      <c r="BA86" s="452">
        <f>SUM(BA6,BA11,BA16,BA21,BA26,BA31,BA36,BA41,BA46,BA51,BA56,BA61,BA66,BA71,BA76,BA81,)-(BA82*BA85)+((BA83-BA82)*BA85)-BA87</f>
        <v>0</v>
      </c>
      <c r="BB86" s="452">
        <f>SUM(BB6,BB11,BB16,BB21,BB26,BB31,BB36,BB41,BB46,BB51,BB56,BB61,BB66,BB71,BB76,BB81,)-(BB82*BB85)+((BB83-BB82)*BB85)-BB87</f>
        <v>0</v>
      </c>
      <c r="BC86" s="452">
        <f>SUM(BC6,BC11,BC16,BC21,BC26,BC31,BC36,BC41,BC46,BC51,BC56,BC61,BC66,BC71,BC76,BC81,)-(BC82*BC85)+((BC83-BC82)*BC85)-BC87</f>
        <v>0</v>
      </c>
      <c r="BD86" s="453">
        <f>SUM(BD6,BD11,BD16,BD21,BD26,BD31,BD36,BD41,BD46,BD51,BD56,BD61,BD66,BD71,BD76,BD81,)-(BD82*BD85)+((BD83-BD82)*BD85)-BD87</f>
        <v>0</v>
      </c>
    </row>
    <row r="87" spans="1:56" ht="12" thickBot="1" x14ac:dyDescent="0.25">
      <c r="A87" s="47"/>
      <c r="B87" s="28" t="s">
        <v>45</v>
      </c>
      <c r="C87" s="30">
        <f>SUM(D87:BD87)</f>
        <v>0</v>
      </c>
      <c r="D87" s="14">
        <f>ROUNDUP(SUM(D5,D10,D15,D20,D25,D30,D35,D40,D45,D50,D55,D60,D65,D70,D75,D80)*0.46,0)</f>
        <v>0</v>
      </c>
      <c r="E87" s="15">
        <f>ROUNDUP(SUM(E5,E10,E15,E20,E25,E30,E35,E40,E45,E50,E55,E60,E65,E70,E75,E80)*0.46,0)</f>
        <v>0</v>
      </c>
      <c r="F87" s="15">
        <f>ROUNDUP(SUM(F5,F10,F15,F20,F25,F30,F35,F40,F45,F50,F55,F60,F65,F70,F75,F80)*0.46,0)</f>
        <v>0</v>
      </c>
      <c r="G87" s="15">
        <f>ROUNDUP(SUM(G5,G10,G15,G20,G25,G30,G35,G40,G45,G50,G55,G60,G65,G70,G75,G80)*0.46,0)</f>
        <v>0</v>
      </c>
      <c r="H87" s="15">
        <f>ROUNDUP(SUM(H5,H10,H15,H20,H25,H30,H35,H40,H45,H50,H55,H60,H65,H70,H75,H80)*0.46,0)</f>
        <v>0</v>
      </c>
      <c r="I87" s="15">
        <f>ROUNDUP(SUM(I5,I10,I15,I20,I25,I30,I35,I40,I45,I50,I55,I60,I65,I70,I75,I80)*0.46,0)</f>
        <v>0</v>
      </c>
      <c r="J87" s="15">
        <f>ROUNDUP(SUM(J5,J10,J15,J20,J25,J30,J35,J40,J45,J50,J55,J60,J65,J70,J75,J80)*0.46,0)</f>
        <v>0</v>
      </c>
      <c r="K87" s="15">
        <f>ROUNDUP(SUM(K5,K10,K15,K20,K25,K30,K35,K40,K45,K50,K55,K60,K65,K70,K75,K80)*0.46,0)</f>
        <v>0</v>
      </c>
      <c r="L87" s="15">
        <f>ROUNDUP(SUM(L5,L10,L15,L20,L25,L30,L35,L40,L45,L50,L55,L60,L65,L70,L75,L80)*0.46,0)</f>
        <v>0</v>
      </c>
      <c r="M87" s="15">
        <f>ROUNDUP(SUM(M5,M10,M15,M20,M25,M30,M35,M40,M45,M50,M55,M60,M65,M70,M75,M80)*0.46,0)</f>
        <v>0</v>
      </c>
      <c r="N87" s="15">
        <f>ROUNDUP(SUM(N5,N10,N15,N20,N25,N30,N35,N40,N45,N50,N55,N60,N65,N70,N75,N80)*0.46,0)</f>
        <v>0</v>
      </c>
      <c r="O87" s="15">
        <f>ROUNDUP(SUM(O5,O10,O15,O20,O25,O30,O35,O40,O45,O50,O55,O60,O65,O70,O75,O80)*0.46,0)</f>
        <v>0</v>
      </c>
      <c r="P87" s="15">
        <f>ROUNDUP(SUM(P5,P10,P15,P20,P25,P30,P35,P40,P45,P50,P55,P60,P65,P70,P75,P80)*0.46,0)</f>
        <v>0</v>
      </c>
      <c r="Q87" s="15">
        <f>ROUNDUP(SUM(Q5,Q10,Q15,Q20,Q25,Q30,Q35,Q40,Q45,Q50,Q55,Q60,Q65,Q70,Q75,Q80)*0.46,0)</f>
        <v>0</v>
      </c>
      <c r="R87" s="15">
        <f>ROUNDUP(SUM(R5,R10,R15,R20,R25,R30,R35,R40,R45,R50,R55,R60,R65,R70,R75,R80)*0.46,0)</f>
        <v>0</v>
      </c>
      <c r="S87" s="15">
        <f>ROUNDUP(SUM(S5,S10,S15,S20,S25,S30,S35,S40,S45,S50,S55,S60,S65,S70,S75,S80)*0.46,0)</f>
        <v>0</v>
      </c>
      <c r="T87" s="15">
        <f>ROUNDUP(SUM(T5,T10,T15,T20,T25,T30,T35,T40,T45,T50,T55,T60,T65,T70,T75,T80)*0.46,0)</f>
        <v>0</v>
      </c>
      <c r="U87" s="15">
        <f>ROUNDUP(SUM(U5,U10,U15,U20,U25,U30,U35,U40,U45,U50,U55,U60,U65,U70,U75,U80)*0.46,0)</f>
        <v>0</v>
      </c>
      <c r="V87" s="15">
        <f>ROUNDUP(SUM(V5,V10,V15,V20,V25,V30,V35,V40,V45,V50,V55,V60,V65,V70,V75,V80)*0.46,0)</f>
        <v>0</v>
      </c>
      <c r="W87" s="15">
        <f>ROUNDUP(SUM(W5,W10,W15,W20,W25,W30,W35,W40,W45,W50,W55,W60,W65,W70,W75,W80)*0.46,0)</f>
        <v>0</v>
      </c>
      <c r="X87" s="15">
        <f>ROUNDUP(SUM(X5,X10,X15,X20,X25,X30,X35,X40,X45,X50,X55,X60,X65,X70,X75,X80)*0.46,0)</f>
        <v>0</v>
      </c>
      <c r="Y87" s="15">
        <f>ROUNDUP(SUM(Y5,Y10,Y15,Y20,Y25,Y30,Y35,Y40,Y45,Y50,Y55,Y60,Y65,Y70,Y75,Y80)*0.46,0)</f>
        <v>0</v>
      </c>
      <c r="Z87" s="15">
        <f>ROUNDUP(SUM(Z5,Z10,Z15,Z20,Z25,Z30,Z35,Z40,Z45,Z50,Z55,Z60,Z65,Z70,Z75,Z80)*0.46,0)</f>
        <v>0</v>
      </c>
      <c r="AA87" s="15">
        <f>ROUNDUP(SUM(AA5,AA10,AA15,AA20,AA25,AA30,AA35,AA40,AA45,AA50,AA55,AA60,AA65,AA70,AA75,AA80)*0.46,0)</f>
        <v>0</v>
      </c>
      <c r="AB87" s="15">
        <f>ROUNDUP(SUM(AB5,AB10,AB15,AB20,AB25,AB30,AB35,AB40,AB45,AB50,AB55,AB60,AB65,AB70,AB75,AB80)*0.46,0)</f>
        <v>0</v>
      </c>
      <c r="AC87" s="15">
        <f>ROUNDUP(SUM(AC5,AC10,AC15,AC20,AC25,AC30,AC35,AC40,AC45,AC50,AC55,AC60,AC65,AC70,AC75,AC80)*0.46,0)</f>
        <v>0</v>
      </c>
      <c r="AD87" s="15">
        <f>ROUNDUP(SUM(AD5,AD10,AD15,AD20,AD25,AD30,AD35,AD40,AD45,AD50,AD55,AD60,AD65,AD70,AD75,AD80)*0.46,0)</f>
        <v>0</v>
      </c>
      <c r="AE87" s="15">
        <f>ROUNDUP(SUM(AE5,AE10,AE15,AE20,AE25,AE30,AE35,AE40,AE45,AE50,AE55,AE60,AE65,AE70,AE75,AE80)*0.46,0)</f>
        <v>0</v>
      </c>
      <c r="AF87" s="15">
        <f>ROUNDUP(SUM(AF5,AF10,AF15,AF20,AF25,AF30,AF35,AF40,AF45,AF50,AF55,AF60,AF65,AF70,AF75,AF80)*0.46,0)</f>
        <v>0</v>
      </c>
      <c r="AG87" s="15">
        <f>ROUNDUP(SUM(AG5,AG10,AG15,AG20,AG25,AG30,AG35,AG40,AG45,AG50,AG55,AG60,AG65,AG70,AG75,AG80)*0.46,0)</f>
        <v>0</v>
      </c>
      <c r="AH87" s="15">
        <f>ROUNDUP(SUM(AH5,AH10,AH15,AH20,AH25,AH30,AH35,AH40,AH45,AH50,AH55,AH60,AH65,AH70,AH75,AH80)*0.46,0)</f>
        <v>0</v>
      </c>
      <c r="AI87" s="15">
        <f>ROUNDUP(SUM(AI5,AI10,AI15,AI20,AI25,AI30,AI35,AI40,AI45,AI50,AI55,AI60,AI65,AI70,AI75,AI80)*0.46,0)</f>
        <v>0</v>
      </c>
      <c r="AJ87" s="15">
        <f>ROUNDUP(SUM(AJ5,AJ10,AJ15,AJ20,AJ25,AJ30,AJ35,AJ40,AJ45,AJ50,AJ55,AJ60,AJ65,AJ70,AJ75,AJ80)*0.46,0)</f>
        <v>0</v>
      </c>
      <c r="AK87" s="15">
        <f>ROUNDUP(SUM(AK5,AK10,AK15,AK20,AK25,AK30,AK35,AK40,AK45,AK50,AK55,AK60,AK65,AK70,AK75,AK80)*0.46,0)</f>
        <v>0</v>
      </c>
      <c r="AL87" s="15">
        <f>ROUNDUP(SUM(AL5,AL10,AL15,AL20,AL25,AL30,AL35,AL40,AL45,AL50,AL55,AL60,AL65,AL70,AL75,AL80)*0.46,0)</f>
        <v>0</v>
      </c>
      <c r="AM87" s="15">
        <f>ROUNDUP(SUM(AM5,AM10,AM15,AM20,AM25,AM30,AM35,AM40,AM45,AM50,AM55,AM60,AM65,AM70,AM75,AM80)*0.46,0)</f>
        <v>0</v>
      </c>
      <c r="AN87" s="15">
        <f>ROUNDUP(SUM(AN5,AN10,AN15,AN20,AN25,AN30,AN35,AN40,AN45,AN50,AN55,AN60,AN65,AN70,AN75,AN80)*0.46,0)</f>
        <v>0</v>
      </c>
      <c r="AO87" s="15">
        <f>ROUNDUP(SUM(AO5,AO10,AO15,AO20,AO25,AO30,AO35,AO40,AO45,AO50,AO55,AO60,AO65,AO70,AO75,AO80)*0.46,0)</f>
        <v>0</v>
      </c>
      <c r="AP87" s="15">
        <f>ROUNDUP(SUM(AP5,AP10,AP15,AP20,AP25,AP30,AP35,AP40,AP45,AP50,AP55,AP60,AP65,AP70,AP75,AP80)*0.46,0)</f>
        <v>0</v>
      </c>
      <c r="AQ87" s="15">
        <f>ROUNDUP(SUM(AQ5,AQ10,AQ15,AQ20,AQ25,AQ30,AQ35,AQ40,AQ45,AQ50,AQ55,AQ60,AQ65,AQ70,AQ75,AQ80)*0.46,0)</f>
        <v>0</v>
      </c>
      <c r="AR87" s="15">
        <f>ROUNDUP(SUM(AR5,AR10,AR15,AR20,AR25,AR30,AR35,AR40,AR45,AR50,AR55,AR60,AR65,AR70,AR75,AR80)*0.46,0)</f>
        <v>0</v>
      </c>
      <c r="AS87" s="15">
        <f>ROUNDUP(SUM(AS5,AS10,AS15,AS20,AS25,AS30,AS35,AS40,AS45,AS50,AS55,AS60,AS65,AS70,AS75,AS80)*0.46,0)</f>
        <v>0</v>
      </c>
      <c r="AT87" s="15">
        <f>ROUNDUP(SUM(AT5,AT10,AT15,AT20,AT25,AT30,AT35,AT40,AT45,AT50,AT55,AT60,AT65,AT70,AT75,AT80)*0.46,0)</f>
        <v>0</v>
      </c>
      <c r="AU87" s="15">
        <f>ROUNDUP(SUM(AU5,AU10,AU15,AU20,AU25,AU30,AU35,AU40,AU45,AU50,AU55,AU60,AU65,AU70,AU75,AU80)*0.46,0)</f>
        <v>0</v>
      </c>
      <c r="AV87" s="15">
        <f>ROUNDUP(SUM(AV5,AV10,AV15,AV20,AV25,AV30,AV35,AV40,AV45,AV50,AV55,AV60,AV65,AV70,AV75,AV80)*0.46,0)</f>
        <v>0</v>
      </c>
      <c r="AW87" s="15">
        <f>ROUNDUP(SUM(AW5,AW10,AW15,AW20,AW25,AW30,AW35,AW40,AW45,AW50,AW55,AW60,AW65,AW70,AW75,AW80)*0.46,0)</f>
        <v>0</v>
      </c>
      <c r="AX87" s="15">
        <f>ROUNDUP(SUM(AX5,AX10,AX15,AX20,AX25,AX30,AX35,AX40,AX45,AX50,AX55,AX60,AX65,AX70,AX75,AX80)*0.46,0)</f>
        <v>0</v>
      </c>
      <c r="AY87" s="15">
        <f>ROUNDUP(SUM(AY5,AY10,AY15,AY20,AY25,AY30,AY35,AY40,AY45,AY50,AY55,AY60,AY65,AY70,AY75,AY80)*0.46,0)</f>
        <v>0</v>
      </c>
      <c r="AZ87" s="15">
        <f>ROUNDUP(SUM(AZ5,AZ10,AZ15,AZ20,AZ25,AZ30,AZ35,AZ40,AZ45,AZ50,AZ55,AZ60,AZ65,AZ70,AZ75,AZ80)*0.46,0)</f>
        <v>0</v>
      </c>
      <c r="BA87" s="15">
        <f>ROUNDUP(SUM(BA5,BA10,BA15,BA20,BA25,BA30,BA35,BA40,BA45,BA50,BA55,BA60,BA65,BA70,BA75,BA80)*0.46,0)</f>
        <v>0</v>
      </c>
      <c r="BB87" s="15">
        <f>ROUNDUP(SUM(BB5,BB10,BB15,BB20,BB25,BB30,BB35,BB40,BB45,BB50,BB55,BB60,BB65,BB70,BB75,BB80)*0.46,0)</f>
        <v>0</v>
      </c>
      <c r="BC87" s="15">
        <f>ROUNDUP(SUM(BC5,BC10,BC15,BC20,BC25,BC30,BC35,BC40,BC45,BC50,BC55,BC60,BC65,BC70,BC75,BC80)*0.46,0)</f>
        <v>0</v>
      </c>
      <c r="BD87" s="16">
        <f>ROUNDUP(SUM(BD5,BD10,BD15,BD20,BD25,BD30,BD35,BD40,BD45,BD50,BD55,BD60,BD65,BD70,BD75,BD80)*0.46,0)</f>
        <v>0</v>
      </c>
    </row>
    <row r="88" spans="1:56" ht="12" thickBot="1" x14ac:dyDescent="0.25">
      <c r="A88" s="22">
        <f>IFERROR("Total Cost: $"&amp;ROUND((C88-0.46*C87)*1.26+(0.46*C87),2)&amp;" - "&amp;"Hourly: $"&amp;ROUND(((C88-0.46*C87)*1.26+(0.46*C87))/C85,2),0)</f>
        <v>0</v>
      </c>
      <c r="B88" s="31" t="s">
        <v>28</v>
      </c>
      <c r="C88" s="32">
        <f>SUM(C6,C11,C16,C21,C26,C31,C36,C41,C46,C51,C56,C61,C66,C71,C76,C8)</f>
        <v>0</v>
      </c>
      <c r="D88" s="41"/>
      <c r="E88" s="41"/>
      <c r="G88" s="41"/>
      <c r="H88" s="41"/>
      <c r="I88" s="41"/>
      <c r="K88" s="41"/>
      <c r="M88" s="41"/>
      <c r="O88" s="41"/>
      <c r="P88" s="41"/>
      <c r="Q88" s="41"/>
      <c r="T88" s="41"/>
      <c r="U88" s="41"/>
      <c r="V88" s="48"/>
      <c r="Y88" s="48"/>
      <c r="Z88" s="48"/>
      <c r="AB88" s="48"/>
      <c r="AF88" s="48"/>
      <c r="AH88" s="48"/>
      <c r="AL88" s="48"/>
      <c r="AQ88" s="48"/>
      <c r="AS88" s="48"/>
      <c r="AT88" s="48"/>
      <c r="AX88" s="48"/>
      <c r="BA88" s="48"/>
      <c r="BB88" s="48"/>
      <c r="BD88" s="48"/>
    </row>
    <row r="89" spans="1:56" x14ac:dyDescent="0.2">
      <c r="A89" s="47"/>
      <c r="B89" s="49"/>
      <c r="C89" s="49"/>
      <c r="D89" s="41"/>
      <c r="F89" s="41"/>
      <c r="G89" s="41"/>
      <c r="H89" s="41"/>
      <c r="L89" s="41"/>
      <c r="N89" s="41"/>
      <c r="O89" s="41"/>
      <c r="P89" s="41"/>
      <c r="R89" s="41"/>
      <c r="S89" s="41"/>
      <c r="T89" s="41"/>
      <c r="U89" s="41"/>
      <c r="X89" s="48"/>
      <c r="Y89" s="48"/>
      <c r="AA89" s="48"/>
      <c r="AF89" s="48"/>
      <c r="AH89" s="48"/>
      <c r="AL89" s="48"/>
      <c r="AQ89" s="48"/>
      <c r="AS89" s="48"/>
      <c r="AT89" s="48"/>
      <c r="AU89" s="44"/>
      <c r="AX89" s="48"/>
      <c r="BA89" s="48"/>
      <c r="BB89" s="48"/>
      <c r="BD89" s="48"/>
    </row>
    <row r="90" spans="1:56" x14ac:dyDescent="0.2">
      <c r="A90" s="47"/>
      <c r="C90" s="42"/>
      <c r="D90" s="41"/>
      <c r="F90" s="41"/>
      <c r="G90" s="41"/>
      <c r="H90" s="41"/>
      <c r="L90" s="41"/>
      <c r="N90" s="41"/>
      <c r="O90" s="41"/>
      <c r="P90" s="41"/>
      <c r="R90" s="41"/>
      <c r="S90" s="41"/>
      <c r="T90" s="41"/>
      <c r="U90" s="41"/>
      <c r="X90" s="48"/>
      <c r="Y90" s="48"/>
      <c r="AA90" s="48"/>
      <c r="AF90" s="48"/>
      <c r="AH90" s="48"/>
      <c r="AL90" s="48"/>
      <c r="AQ90" s="48"/>
      <c r="AS90" s="48"/>
      <c r="AT90" s="48"/>
      <c r="AU90" s="50"/>
      <c r="AX90" s="48"/>
      <c r="BA90" s="48"/>
      <c r="BB90" s="48"/>
      <c r="BD90" s="48"/>
    </row>
    <row r="91" spans="1:56" x14ac:dyDescent="0.2">
      <c r="A91" s="51"/>
      <c r="B91" s="42"/>
      <c r="C91" s="42"/>
      <c r="D91" s="41"/>
      <c r="F91" s="41"/>
      <c r="G91" s="41"/>
      <c r="H91" s="41"/>
      <c r="L91" s="41"/>
      <c r="N91" s="41"/>
      <c r="O91" s="41"/>
      <c r="P91" s="41"/>
      <c r="R91" s="41"/>
      <c r="S91" s="41"/>
      <c r="T91" s="41"/>
      <c r="U91" s="41"/>
      <c r="X91" s="48"/>
      <c r="Y91" s="48"/>
      <c r="AA91" s="48"/>
      <c r="AF91" s="48"/>
      <c r="AH91" s="48"/>
      <c r="AL91" s="48"/>
      <c r="AQ91" s="48"/>
      <c r="AS91" s="48"/>
      <c r="AT91" s="48"/>
      <c r="AU91" s="50"/>
      <c r="AX91" s="48"/>
      <c r="BA91" s="48"/>
      <c r="BB91" s="48"/>
      <c r="BD91" s="48"/>
    </row>
    <row r="92" spans="1:56" x14ac:dyDescent="0.2">
      <c r="B92" s="42"/>
      <c r="C92" s="42"/>
      <c r="D92" s="41"/>
      <c r="F92" s="41"/>
      <c r="G92" s="41"/>
      <c r="H92" s="41"/>
      <c r="L92" s="41"/>
      <c r="N92" s="41"/>
      <c r="O92" s="41"/>
      <c r="P92" s="41"/>
      <c r="R92" s="41"/>
      <c r="S92" s="41"/>
      <c r="T92" s="41"/>
      <c r="U92" s="41"/>
      <c r="X92" s="48"/>
      <c r="Y92" s="48"/>
      <c r="AA92" s="48"/>
      <c r="AF92" s="48"/>
      <c r="AH92" s="48"/>
      <c r="AL92" s="48"/>
      <c r="AQ92" s="48"/>
      <c r="AS92" s="48"/>
      <c r="AT92" s="48"/>
      <c r="AU92" s="50"/>
      <c r="AX92" s="48"/>
      <c r="BA92" s="48"/>
      <c r="BB92" s="48"/>
      <c r="BD92" s="48"/>
    </row>
    <row r="93" spans="1:56" x14ac:dyDescent="0.2">
      <c r="B93" s="42"/>
      <c r="C93" s="42"/>
      <c r="D93" s="41"/>
      <c r="F93" s="41"/>
      <c r="G93" s="41"/>
      <c r="H93" s="41"/>
      <c r="L93" s="41"/>
      <c r="N93" s="41"/>
      <c r="O93" s="41"/>
      <c r="P93" s="41"/>
      <c r="R93" s="41"/>
      <c r="S93" s="41"/>
      <c r="T93" s="41"/>
      <c r="U93" s="41"/>
      <c r="X93" s="48"/>
      <c r="Y93" s="48"/>
      <c r="AA93" s="48"/>
      <c r="AF93" s="48"/>
      <c r="AH93" s="48"/>
      <c r="AL93" s="48"/>
      <c r="AQ93" s="48"/>
      <c r="AS93" s="48"/>
      <c r="AT93" s="48"/>
      <c r="AU93" s="50"/>
      <c r="AX93" s="48"/>
      <c r="BA93" s="48"/>
      <c r="BB93" s="48"/>
      <c r="BD93" s="48"/>
    </row>
    <row r="94" spans="1:56" x14ac:dyDescent="0.2">
      <c r="C94" s="42"/>
      <c r="D94" s="41"/>
      <c r="F94" s="41"/>
      <c r="G94" s="41"/>
      <c r="H94" s="41"/>
      <c r="L94" s="41"/>
      <c r="N94" s="41"/>
      <c r="O94" s="41"/>
      <c r="P94" s="41"/>
      <c r="R94" s="41"/>
      <c r="S94" s="41"/>
      <c r="T94" s="41"/>
      <c r="U94" s="41"/>
      <c r="X94" s="48"/>
      <c r="Y94" s="48"/>
      <c r="AA94" s="48"/>
      <c r="AF94" s="48"/>
      <c r="AH94" s="48"/>
      <c r="AL94" s="48"/>
      <c r="AQ94" s="48"/>
      <c r="AS94" s="48"/>
      <c r="AT94" s="48"/>
      <c r="AU94" s="52"/>
      <c r="AX94" s="48"/>
      <c r="BA94" s="48"/>
      <c r="BB94" s="48"/>
      <c r="BD94" s="48"/>
    </row>
    <row r="95" spans="1:56" x14ac:dyDescent="0.2">
      <c r="C95" s="42"/>
      <c r="D95" s="41"/>
      <c r="F95" s="41"/>
      <c r="G95" s="41"/>
      <c r="H95" s="41"/>
      <c r="J95" s="41"/>
      <c r="L95" s="41"/>
      <c r="N95" s="41"/>
      <c r="O95" s="41"/>
      <c r="P95" s="41"/>
      <c r="S95" s="41"/>
      <c r="T95" s="41"/>
      <c r="X95" s="48"/>
      <c r="Y95" s="48"/>
      <c r="AA95" s="48"/>
      <c r="AF95" s="48"/>
      <c r="AH95" s="48"/>
      <c r="AL95" s="48"/>
      <c r="AQ95" s="48"/>
      <c r="AS95" s="48"/>
      <c r="AT95" s="48"/>
      <c r="AU95" s="42"/>
      <c r="AX95" s="48"/>
      <c r="BA95" s="48"/>
      <c r="BB95" s="48"/>
      <c r="BD95" s="48"/>
    </row>
    <row r="96" spans="1:56" x14ac:dyDescent="0.2">
      <c r="C96" s="42"/>
      <c r="D96" s="41"/>
      <c r="F96" s="41"/>
      <c r="G96" s="41"/>
      <c r="H96" s="41"/>
      <c r="J96" s="41"/>
      <c r="L96" s="41"/>
      <c r="N96" s="41"/>
      <c r="O96" s="41"/>
      <c r="P96" s="41"/>
      <c r="S96" s="41"/>
      <c r="T96" s="41"/>
      <c r="X96" s="48"/>
      <c r="Y96" s="48"/>
      <c r="AA96" s="48"/>
      <c r="AF96" s="48"/>
      <c r="AH96" s="48"/>
      <c r="AL96" s="48"/>
      <c r="AQ96" s="48"/>
      <c r="AS96" s="48"/>
      <c r="AT96" s="48"/>
      <c r="AX96" s="48"/>
      <c r="BA96" s="48"/>
      <c r="BB96" s="48"/>
      <c r="BD96" s="48"/>
    </row>
    <row r="97" spans="3:56" x14ac:dyDescent="0.2">
      <c r="C97" s="42"/>
      <c r="D97" s="41"/>
      <c r="F97" s="41"/>
      <c r="G97" s="41"/>
      <c r="H97" s="41"/>
      <c r="L97" s="41"/>
      <c r="N97" s="41"/>
      <c r="O97" s="41"/>
      <c r="P97" s="41"/>
      <c r="S97" s="41"/>
      <c r="T97" s="41"/>
      <c r="X97" s="48"/>
      <c r="Y97" s="48"/>
      <c r="AA97" s="48"/>
      <c r="AF97" s="48"/>
      <c r="AH97" s="48"/>
      <c r="AL97" s="48"/>
      <c r="AQ97" s="48"/>
      <c r="AS97" s="48"/>
      <c r="AT97" s="48"/>
      <c r="AX97" s="48"/>
      <c r="BA97" s="48"/>
      <c r="BB97" s="48"/>
      <c r="BD97" s="48"/>
    </row>
    <row r="98" spans="3:56" x14ac:dyDescent="0.2">
      <c r="C98" s="42"/>
      <c r="D98" s="41"/>
      <c r="F98" s="41"/>
      <c r="G98" s="41"/>
      <c r="H98" s="41"/>
      <c r="L98" s="41"/>
      <c r="N98" s="41"/>
      <c r="O98" s="41"/>
      <c r="P98" s="41"/>
      <c r="S98" s="41"/>
      <c r="T98" s="41"/>
      <c r="X98" s="48"/>
      <c r="Y98" s="48"/>
      <c r="AA98" s="48"/>
      <c r="AF98" s="48"/>
      <c r="AH98" s="48"/>
      <c r="AL98" s="48"/>
      <c r="AQ98" s="48"/>
      <c r="AS98" s="48"/>
      <c r="AT98" s="48"/>
      <c r="AX98" s="48"/>
      <c r="BA98" s="48"/>
      <c r="BB98" s="48"/>
      <c r="BD98" s="48"/>
    </row>
    <row r="99" spans="3:56" x14ac:dyDescent="0.2">
      <c r="C99" s="42"/>
      <c r="D99" s="41"/>
      <c r="F99" s="41"/>
      <c r="G99" s="41"/>
      <c r="H99" s="41"/>
      <c r="L99" s="41"/>
      <c r="N99" s="41"/>
      <c r="O99" s="41"/>
      <c r="P99" s="41"/>
      <c r="S99" s="41"/>
      <c r="T99" s="41"/>
      <c r="X99" s="48"/>
      <c r="Y99" s="48"/>
      <c r="AA99" s="48"/>
      <c r="AF99" s="48"/>
      <c r="AH99" s="48"/>
      <c r="AL99" s="48"/>
      <c r="AQ99" s="48"/>
      <c r="AS99" s="48"/>
      <c r="AT99" s="48"/>
      <c r="AX99" s="48"/>
      <c r="BA99" s="48"/>
      <c r="BB99" s="48"/>
      <c r="BD99" s="48"/>
    </row>
    <row r="100" spans="3:56" x14ac:dyDescent="0.2">
      <c r="C100" s="42"/>
      <c r="D100" s="41"/>
      <c r="F100" s="41"/>
      <c r="G100" s="41"/>
      <c r="H100" s="41"/>
      <c r="L100" s="41"/>
      <c r="N100" s="41"/>
      <c r="O100" s="41"/>
      <c r="P100" s="41"/>
      <c r="S100" s="41"/>
      <c r="T100" s="41"/>
      <c r="X100" s="48"/>
      <c r="Y100" s="48"/>
      <c r="AA100" s="48"/>
      <c r="AF100" s="48"/>
      <c r="AH100" s="48"/>
      <c r="AL100" s="48"/>
      <c r="AQ100" s="48"/>
      <c r="AS100" s="48"/>
      <c r="AT100" s="48"/>
      <c r="AX100" s="48"/>
      <c r="BA100" s="48"/>
      <c r="BB100" s="48"/>
      <c r="BD100" s="48"/>
    </row>
    <row r="101" spans="3:56" x14ac:dyDescent="0.2">
      <c r="C101" s="42"/>
      <c r="D101" s="41"/>
      <c r="F101" s="41"/>
      <c r="G101" s="41"/>
      <c r="H101" s="41"/>
      <c r="L101" s="41"/>
      <c r="N101" s="41"/>
      <c r="O101" s="41"/>
      <c r="P101" s="41"/>
      <c r="S101" s="41"/>
      <c r="T101" s="41"/>
      <c r="X101" s="48"/>
      <c r="Y101" s="48"/>
      <c r="AA101" s="48"/>
      <c r="AF101" s="48"/>
      <c r="AH101" s="48"/>
      <c r="AL101" s="48"/>
      <c r="AQ101" s="48"/>
      <c r="AS101" s="48"/>
      <c r="AT101" s="48"/>
      <c r="AX101" s="48"/>
      <c r="BA101" s="48"/>
      <c r="BB101" s="48"/>
      <c r="BD101" s="48"/>
    </row>
    <row r="102" spans="3:56" x14ac:dyDescent="0.2">
      <c r="C102" s="42"/>
      <c r="D102" s="41"/>
      <c r="F102" s="41"/>
      <c r="G102" s="41"/>
      <c r="H102" s="41"/>
      <c r="L102" s="41"/>
      <c r="N102" s="41"/>
      <c r="O102" s="41"/>
      <c r="P102" s="41"/>
      <c r="S102" s="41"/>
      <c r="T102" s="41"/>
      <c r="X102" s="48"/>
      <c r="Y102" s="48"/>
      <c r="AA102" s="48"/>
      <c r="AF102" s="48"/>
      <c r="AH102" s="48"/>
      <c r="AL102" s="48"/>
      <c r="AQ102" s="48"/>
      <c r="AS102" s="48"/>
      <c r="AT102" s="48"/>
      <c r="AX102" s="48"/>
      <c r="BA102" s="48"/>
      <c r="BB102" s="48"/>
      <c r="BD102" s="48"/>
    </row>
    <row r="103" spans="3:56" x14ac:dyDescent="0.2">
      <c r="C103" s="42"/>
      <c r="D103" s="41"/>
      <c r="F103" s="41"/>
      <c r="G103" s="41"/>
      <c r="H103" s="41"/>
      <c r="J103" s="41"/>
      <c r="L103" s="41"/>
      <c r="N103" s="41"/>
      <c r="O103" s="41"/>
      <c r="P103" s="41"/>
      <c r="S103" s="41"/>
      <c r="T103" s="41"/>
      <c r="X103" s="48"/>
      <c r="Y103" s="48"/>
      <c r="AA103" s="48"/>
      <c r="AF103" s="48"/>
      <c r="AH103" s="48"/>
      <c r="AL103" s="48"/>
      <c r="AQ103" s="48"/>
      <c r="AS103" s="48"/>
      <c r="AT103" s="48"/>
      <c r="AX103" s="48"/>
      <c r="BA103" s="48"/>
      <c r="BB103" s="48"/>
      <c r="BD103" s="48"/>
    </row>
    <row r="104" spans="3:56" x14ac:dyDescent="0.2">
      <c r="C104" s="42"/>
      <c r="D104" s="41"/>
      <c r="F104" s="41"/>
      <c r="G104" s="41"/>
      <c r="H104" s="41"/>
      <c r="J104" s="41"/>
      <c r="L104" s="41"/>
      <c r="N104" s="41"/>
      <c r="O104" s="41"/>
      <c r="P104" s="41"/>
      <c r="S104" s="41"/>
      <c r="T104" s="41"/>
      <c r="X104" s="48"/>
      <c r="Y104" s="48"/>
      <c r="AA104" s="48"/>
      <c r="AF104" s="48"/>
      <c r="AH104" s="48"/>
      <c r="AL104" s="48"/>
      <c r="AQ104" s="48"/>
      <c r="AS104" s="48"/>
      <c r="AT104" s="48"/>
      <c r="AX104" s="48"/>
      <c r="BA104" s="48"/>
      <c r="BB104" s="48"/>
      <c r="BD104" s="48"/>
    </row>
    <row r="105" spans="3:56" x14ac:dyDescent="0.2">
      <c r="C105" s="42"/>
      <c r="D105" s="41"/>
      <c r="F105" s="41"/>
      <c r="G105" s="41"/>
      <c r="H105" s="41"/>
      <c r="J105" s="41"/>
      <c r="L105" s="41"/>
      <c r="N105" s="41"/>
      <c r="O105" s="41"/>
      <c r="P105" s="41"/>
      <c r="S105" s="41"/>
      <c r="T105" s="41"/>
      <c r="X105" s="48"/>
      <c r="Y105" s="48"/>
      <c r="AA105" s="48"/>
      <c r="AF105" s="48"/>
      <c r="AH105" s="48"/>
      <c r="AL105" s="48"/>
      <c r="AQ105" s="48"/>
      <c r="AS105" s="48"/>
      <c r="AT105" s="48"/>
      <c r="AX105" s="48"/>
      <c r="BA105" s="48"/>
      <c r="BB105" s="48"/>
      <c r="BD105" s="48"/>
    </row>
    <row r="106" spans="3:56" x14ac:dyDescent="0.2">
      <c r="C106" s="42"/>
      <c r="D106" s="41"/>
      <c r="F106" s="41"/>
      <c r="G106" s="41"/>
      <c r="H106" s="41"/>
      <c r="J106" s="41"/>
      <c r="L106" s="41"/>
      <c r="N106" s="41"/>
      <c r="O106" s="41"/>
      <c r="P106" s="41"/>
      <c r="S106" s="41"/>
      <c r="T106" s="41"/>
      <c r="X106" s="48"/>
      <c r="Y106" s="48"/>
      <c r="AA106" s="48"/>
      <c r="AF106" s="48"/>
      <c r="AH106" s="48"/>
      <c r="AL106" s="48"/>
      <c r="AQ106" s="48"/>
      <c r="AS106" s="48"/>
      <c r="AT106" s="48"/>
      <c r="AX106" s="48"/>
      <c r="BA106" s="48"/>
      <c r="BB106" s="48"/>
      <c r="BD106" s="48"/>
    </row>
    <row r="107" spans="3:56" x14ac:dyDescent="0.2">
      <c r="C107" s="42"/>
      <c r="D107" s="41"/>
      <c r="F107" s="41"/>
      <c r="G107" s="41"/>
      <c r="H107" s="41"/>
      <c r="J107" s="41"/>
      <c r="L107" s="41"/>
      <c r="N107" s="41"/>
      <c r="O107" s="41"/>
      <c r="P107" s="41"/>
      <c r="S107" s="41"/>
      <c r="T107" s="41"/>
      <c r="X107" s="48"/>
      <c r="Y107" s="48"/>
      <c r="AA107" s="48"/>
      <c r="AF107" s="48"/>
      <c r="AH107" s="48"/>
      <c r="AL107" s="48"/>
      <c r="AQ107" s="48"/>
      <c r="AS107" s="48"/>
      <c r="AT107" s="48"/>
      <c r="AX107" s="48"/>
      <c r="BA107" s="48"/>
      <c r="BB107" s="48"/>
      <c r="BD107" s="48"/>
    </row>
    <row r="108" spans="3:56" x14ac:dyDescent="0.2">
      <c r="C108" s="42"/>
      <c r="D108" s="41"/>
      <c r="F108" s="41"/>
      <c r="G108" s="41"/>
      <c r="H108" s="41"/>
      <c r="J108" s="41"/>
      <c r="L108" s="41"/>
      <c r="N108" s="41"/>
      <c r="O108" s="41"/>
      <c r="P108" s="41"/>
      <c r="S108" s="41"/>
      <c r="T108" s="41"/>
      <c r="X108" s="48"/>
      <c r="Y108" s="48"/>
      <c r="AA108" s="48"/>
      <c r="AF108" s="48"/>
      <c r="AH108" s="48"/>
      <c r="AL108" s="48"/>
      <c r="AQ108" s="48"/>
      <c r="AS108" s="48"/>
      <c r="AT108" s="48"/>
      <c r="AX108" s="48"/>
      <c r="BA108" s="48"/>
      <c r="BB108" s="48"/>
      <c r="BD108" s="48"/>
    </row>
    <row r="109" spans="3:56" x14ac:dyDescent="0.2">
      <c r="C109" s="42"/>
      <c r="D109" s="41"/>
      <c r="F109" s="41"/>
      <c r="G109" s="41"/>
      <c r="H109" s="41"/>
      <c r="J109" s="41"/>
      <c r="L109" s="41"/>
      <c r="N109" s="41"/>
      <c r="O109" s="41"/>
      <c r="P109" s="41"/>
      <c r="S109" s="41"/>
      <c r="T109" s="41"/>
      <c r="X109" s="48"/>
      <c r="Y109" s="48"/>
      <c r="AA109" s="48"/>
      <c r="AF109" s="48"/>
      <c r="AH109" s="48"/>
      <c r="AL109" s="48"/>
      <c r="AQ109" s="48"/>
      <c r="AS109" s="48"/>
      <c r="AT109" s="48"/>
      <c r="AX109" s="48"/>
      <c r="BA109" s="48"/>
      <c r="BB109" s="48"/>
      <c r="BD109" s="48"/>
    </row>
    <row r="110" spans="3:56" x14ac:dyDescent="0.2">
      <c r="C110" s="42"/>
      <c r="D110" s="41"/>
      <c r="F110" s="41"/>
      <c r="G110" s="41"/>
      <c r="H110" s="41"/>
      <c r="J110" s="41"/>
      <c r="L110" s="41"/>
      <c r="N110" s="41"/>
      <c r="O110" s="41"/>
      <c r="P110" s="41"/>
      <c r="S110" s="41"/>
      <c r="T110" s="41"/>
      <c r="X110" s="48"/>
      <c r="Y110" s="48"/>
      <c r="AA110" s="48"/>
      <c r="AF110" s="48"/>
      <c r="AH110" s="48"/>
      <c r="AL110" s="48"/>
      <c r="AQ110" s="48"/>
      <c r="AS110" s="48"/>
      <c r="AT110" s="48"/>
      <c r="AX110" s="48"/>
      <c r="BA110" s="48"/>
      <c r="BB110" s="48"/>
      <c r="BD110" s="48"/>
    </row>
    <row r="111" spans="3:56" x14ac:dyDescent="0.2">
      <c r="C111" s="42"/>
      <c r="D111" s="41"/>
      <c r="F111" s="41"/>
      <c r="G111" s="41"/>
      <c r="H111" s="41"/>
      <c r="J111" s="41"/>
      <c r="L111" s="41"/>
      <c r="N111" s="41"/>
      <c r="O111" s="41"/>
      <c r="P111" s="41"/>
      <c r="S111" s="41"/>
      <c r="T111" s="41"/>
      <c r="X111" s="48"/>
      <c r="Y111" s="48"/>
      <c r="AA111" s="48"/>
      <c r="AF111" s="48"/>
      <c r="AH111" s="48"/>
      <c r="AL111" s="48"/>
      <c r="AQ111" s="48"/>
      <c r="AS111" s="48"/>
      <c r="AT111" s="48"/>
      <c r="AX111" s="48"/>
      <c r="BA111" s="48"/>
      <c r="BB111" s="48"/>
      <c r="BD111" s="48"/>
    </row>
    <row r="112" spans="3:56" x14ac:dyDescent="0.2">
      <c r="C112" s="42"/>
      <c r="D112" s="41"/>
      <c r="F112" s="41"/>
      <c r="G112" s="41"/>
      <c r="H112" s="41"/>
      <c r="J112" s="41"/>
      <c r="L112" s="41"/>
      <c r="N112" s="41"/>
      <c r="O112" s="41"/>
      <c r="P112" s="41"/>
      <c r="S112" s="41"/>
      <c r="T112" s="41"/>
      <c r="X112" s="48"/>
      <c r="Y112" s="48"/>
      <c r="AA112" s="48"/>
      <c r="AF112" s="48"/>
      <c r="AH112" s="48"/>
      <c r="AL112" s="48"/>
      <c r="AQ112" s="48"/>
      <c r="AS112" s="48"/>
      <c r="AT112" s="48"/>
      <c r="AX112" s="48"/>
      <c r="BA112" s="48"/>
      <c r="BB112" s="48"/>
      <c r="BD112" s="48"/>
    </row>
    <row r="113" spans="3:56" x14ac:dyDescent="0.2">
      <c r="C113" s="42"/>
      <c r="D113" s="41"/>
      <c r="F113" s="41"/>
      <c r="G113" s="41"/>
      <c r="H113" s="41"/>
      <c r="J113" s="41"/>
      <c r="L113" s="41"/>
      <c r="N113" s="41"/>
      <c r="O113" s="41"/>
      <c r="P113" s="41"/>
      <c r="S113" s="41"/>
      <c r="T113" s="41"/>
      <c r="X113" s="48"/>
      <c r="Y113" s="48"/>
      <c r="AA113" s="48"/>
      <c r="AF113" s="48"/>
      <c r="AH113" s="48"/>
      <c r="AL113" s="48"/>
      <c r="AQ113" s="48"/>
      <c r="AS113" s="48"/>
      <c r="AT113" s="48"/>
      <c r="AX113" s="48"/>
      <c r="BA113" s="48"/>
      <c r="BB113" s="48"/>
      <c r="BD113" s="48"/>
    </row>
    <row r="114" spans="3:56" x14ac:dyDescent="0.2">
      <c r="C114" s="42"/>
      <c r="D114" s="41"/>
      <c r="F114" s="41"/>
      <c r="G114" s="41"/>
      <c r="H114" s="41"/>
      <c r="J114" s="41"/>
      <c r="L114" s="41"/>
      <c r="N114" s="41"/>
      <c r="O114" s="41"/>
      <c r="P114" s="41"/>
      <c r="S114" s="41"/>
      <c r="T114" s="41"/>
      <c r="X114" s="48"/>
      <c r="Y114" s="48"/>
      <c r="AA114" s="48"/>
      <c r="AF114" s="48"/>
      <c r="AH114" s="48"/>
      <c r="AL114" s="48"/>
      <c r="AQ114" s="48"/>
      <c r="AS114" s="48"/>
      <c r="AT114" s="48"/>
      <c r="AX114" s="48"/>
      <c r="BA114" s="48"/>
      <c r="BB114" s="48"/>
      <c r="BD114" s="48"/>
    </row>
    <row r="115" spans="3:56" x14ac:dyDescent="0.2">
      <c r="C115" s="42"/>
      <c r="D115" s="41"/>
      <c r="F115" s="41"/>
      <c r="G115" s="41"/>
      <c r="H115" s="41"/>
      <c r="J115" s="41"/>
      <c r="L115" s="41"/>
      <c r="N115" s="41"/>
      <c r="O115" s="41"/>
      <c r="P115" s="41"/>
      <c r="S115" s="41"/>
      <c r="T115" s="41"/>
      <c r="X115" s="48"/>
      <c r="Y115" s="48"/>
      <c r="AA115" s="48"/>
      <c r="AF115" s="48"/>
      <c r="AH115" s="48"/>
      <c r="AL115" s="48"/>
      <c r="AQ115" s="48"/>
      <c r="AS115" s="48"/>
      <c r="AT115" s="48"/>
      <c r="AX115" s="48"/>
      <c r="BA115" s="48"/>
      <c r="BB115" s="48"/>
      <c r="BD115" s="48"/>
    </row>
    <row r="116" spans="3:56" x14ac:dyDescent="0.2">
      <c r="C116" s="42"/>
      <c r="D116" s="41"/>
      <c r="F116" s="41"/>
      <c r="G116" s="41"/>
      <c r="H116" s="41"/>
      <c r="J116" s="41"/>
      <c r="L116" s="41"/>
      <c r="N116" s="41"/>
      <c r="O116" s="41"/>
      <c r="P116" s="41"/>
      <c r="S116" s="41"/>
      <c r="T116" s="41"/>
      <c r="X116" s="48"/>
      <c r="Y116" s="48"/>
      <c r="AA116" s="48"/>
      <c r="AF116" s="48"/>
      <c r="AH116" s="48"/>
      <c r="AL116" s="48"/>
      <c r="AQ116" s="48"/>
      <c r="AS116" s="48"/>
      <c r="AT116" s="48"/>
      <c r="AX116" s="48"/>
      <c r="BA116" s="48"/>
      <c r="BB116" s="48"/>
      <c r="BD116" s="48"/>
    </row>
    <row r="117" spans="3:56" x14ac:dyDescent="0.2">
      <c r="C117" s="42"/>
      <c r="D117" s="41"/>
      <c r="F117" s="41"/>
      <c r="G117" s="41"/>
      <c r="H117" s="41"/>
      <c r="J117" s="41"/>
      <c r="L117" s="41"/>
      <c r="N117" s="41"/>
      <c r="O117" s="41"/>
      <c r="P117" s="41"/>
      <c r="S117" s="41"/>
      <c r="T117" s="41"/>
      <c r="X117" s="48"/>
      <c r="Y117" s="48"/>
      <c r="AA117" s="48"/>
      <c r="AF117" s="48"/>
      <c r="AH117" s="48"/>
      <c r="AL117" s="48"/>
      <c r="AQ117" s="48"/>
      <c r="AS117" s="48"/>
      <c r="AT117" s="48"/>
      <c r="AX117" s="48"/>
      <c r="BA117" s="48"/>
      <c r="BB117" s="48"/>
      <c r="BD117" s="48"/>
    </row>
    <row r="118" spans="3:56" x14ac:dyDescent="0.2">
      <c r="C118" s="42"/>
      <c r="D118" s="41"/>
      <c r="F118" s="41"/>
      <c r="G118" s="41"/>
      <c r="H118" s="41"/>
      <c r="J118" s="41"/>
      <c r="L118" s="41"/>
      <c r="N118" s="41"/>
      <c r="O118" s="41"/>
      <c r="P118" s="41"/>
      <c r="S118" s="41"/>
      <c r="T118" s="41"/>
      <c r="X118" s="48"/>
      <c r="Y118" s="48"/>
      <c r="AA118" s="48"/>
      <c r="AF118" s="48"/>
      <c r="AH118" s="48"/>
      <c r="AL118" s="48"/>
      <c r="AQ118" s="48"/>
      <c r="AS118" s="48"/>
      <c r="AT118" s="48"/>
      <c r="AX118" s="48"/>
      <c r="BA118" s="48"/>
      <c r="BB118" s="48"/>
      <c r="BD118" s="48"/>
    </row>
    <row r="119" spans="3:56" x14ac:dyDescent="0.2">
      <c r="C119" s="42"/>
      <c r="D119" s="41"/>
      <c r="F119" s="41"/>
      <c r="G119" s="41"/>
      <c r="H119" s="41"/>
      <c r="J119" s="41"/>
      <c r="L119" s="41"/>
      <c r="N119" s="41"/>
      <c r="O119" s="41"/>
      <c r="P119" s="41"/>
      <c r="S119" s="41"/>
      <c r="T119" s="41"/>
      <c r="X119" s="48"/>
      <c r="Y119" s="48"/>
      <c r="AA119" s="48"/>
      <c r="AF119" s="48"/>
      <c r="AH119" s="48"/>
      <c r="AL119" s="48"/>
      <c r="AQ119" s="48"/>
      <c r="AS119" s="48"/>
      <c r="AT119" s="48"/>
      <c r="AX119" s="48"/>
      <c r="BA119" s="48"/>
      <c r="BB119" s="48"/>
      <c r="BD119" s="48"/>
    </row>
    <row r="120" spans="3:56" x14ac:dyDescent="0.2">
      <c r="C120" s="42"/>
      <c r="D120" s="41"/>
      <c r="F120" s="41"/>
      <c r="G120" s="41"/>
      <c r="H120" s="41"/>
      <c r="J120" s="41"/>
      <c r="L120" s="41"/>
      <c r="N120" s="41"/>
      <c r="O120" s="41"/>
      <c r="P120" s="41"/>
      <c r="S120" s="41"/>
      <c r="T120" s="41"/>
      <c r="X120" s="48"/>
      <c r="Y120" s="48"/>
      <c r="AA120" s="48"/>
      <c r="AF120" s="48"/>
      <c r="AH120" s="48"/>
      <c r="AL120" s="48"/>
      <c r="AQ120" s="48"/>
      <c r="AS120" s="48"/>
      <c r="AT120" s="48"/>
      <c r="AX120" s="48"/>
      <c r="BA120" s="48"/>
      <c r="BB120" s="48"/>
      <c r="BD120" s="48"/>
    </row>
    <row r="121" spans="3:56" x14ac:dyDescent="0.2">
      <c r="C121" s="42"/>
      <c r="D121" s="41"/>
      <c r="F121" s="41"/>
      <c r="G121" s="41"/>
      <c r="H121" s="41"/>
      <c r="J121" s="41"/>
      <c r="L121" s="41"/>
      <c r="N121" s="41"/>
      <c r="O121" s="41"/>
      <c r="P121" s="41"/>
      <c r="S121" s="41"/>
      <c r="T121" s="41"/>
      <c r="X121" s="48"/>
      <c r="Y121" s="48"/>
      <c r="AA121" s="48"/>
      <c r="AF121" s="48"/>
      <c r="AH121" s="48"/>
      <c r="AL121" s="48"/>
      <c r="AQ121" s="48"/>
      <c r="AS121" s="48"/>
      <c r="AT121" s="48"/>
      <c r="AX121" s="48"/>
      <c r="BA121" s="48"/>
      <c r="BB121" s="48"/>
      <c r="BD121" s="48"/>
    </row>
    <row r="122" spans="3:56" x14ac:dyDescent="0.2">
      <c r="C122" s="42"/>
      <c r="D122" s="41"/>
      <c r="F122" s="41"/>
      <c r="G122" s="41"/>
      <c r="H122" s="41"/>
      <c r="J122" s="41"/>
      <c r="L122" s="41"/>
      <c r="N122" s="41"/>
      <c r="O122" s="41"/>
      <c r="P122" s="41"/>
      <c r="S122" s="41"/>
      <c r="T122" s="41"/>
      <c r="X122" s="48"/>
      <c r="Y122" s="48"/>
      <c r="AA122" s="48"/>
      <c r="AF122" s="48"/>
      <c r="AH122" s="48"/>
      <c r="AL122" s="48"/>
      <c r="AQ122" s="48"/>
      <c r="AS122" s="48"/>
      <c r="AT122" s="48"/>
      <c r="AX122" s="48"/>
      <c r="BA122" s="48"/>
      <c r="BB122" s="48"/>
      <c r="BD122" s="48"/>
    </row>
    <row r="123" spans="3:56" x14ac:dyDescent="0.2">
      <c r="C123" s="42"/>
      <c r="D123" s="41"/>
      <c r="F123" s="41"/>
      <c r="G123" s="41"/>
      <c r="H123" s="41"/>
      <c r="J123" s="41"/>
      <c r="L123" s="41"/>
      <c r="N123" s="41"/>
      <c r="O123" s="41"/>
      <c r="P123" s="41"/>
      <c r="S123" s="41"/>
      <c r="T123" s="41"/>
      <c r="X123" s="48"/>
      <c r="Y123" s="48"/>
      <c r="AA123" s="48"/>
      <c r="AF123" s="48"/>
      <c r="AH123" s="48"/>
      <c r="AL123" s="48"/>
      <c r="AQ123" s="48"/>
      <c r="AS123" s="48"/>
      <c r="AT123" s="48"/>
      <c r="AX123" s="48"/>
      <c r="BA123" s="48"/>
      <c r="BB123" s="48"/>
      <c r="BD123" s="48"/>
    </row>
    <row r="124" spans="3:56" x14ac:dyDescent="0.2">
      <c r="C124" s="42"/>
      <c r="D124" s="41"/>
      <c r="F124" s="41"/>
      <c r="G124" s="41"/>
      <c r="H124" s="41"/>
      <c r="J124" s="41"/>
      <c r="L124" s="41"/>
      <c r="N124" s="41"/>
      <c r="O124" s="41"/>
      <c r="P124" s="41"/>
      <c r="S124" s="41"/>
      <c r="T124" s="41"/>
      <c r="X124" s="48"/>
      <c r="Y124" s="48"/>
      <c r="AA124" s="48"/>
      <c r="AF124" s="48"/>
      <c r="AH124" s="48"/>
      <c r="AL124" s="48"/>
      <c r="AQ124" s="48"/>
      <c r="AS124" s="48"/>
      <c r="AT124" s="48"/>
      <c r="AX124" s="48"/>
      <c r="BA124" s="48"/>
      <c r="BB124" s="48"/>
      <c r="BD124" s="48"/>
    </row>
    <row r="125" spans="3:56" x14ac:dyDescent="0.2">
      <c r="C125" s="42"/>
      <c r="D125" s="41"/>
      <c r="F125" s="41"/>
      <c r="G125" s="41"/>
      <c r="H125" s="41"/>
      <c r="J125" s="41"/>
      <c r="L125" s="41"/>
      <c r="N125" s="41"/>
      <c r="O125" s="41"/>
      <c r="P125" s="41"/>
      <c r="S125" s="41"/>
      <c r="T125" s="41"/>
      <c r="X125" s="48"/>
      <c r="Y125" s="48"/>
      <c r="AA125" s="48"/>
      <c r="AF125" s="48"/>
      <c r="AH125" s="48"/>
      <c r="AL125" s="48"/>
      <c r="AQ125" s="48"/>
      <c r="AS125" s="48"/>
      <c r="AT125" s="48"/>
      <c r="AX125" s="48"/>
      <c r="BA125" s="48"/>
      <c r="BB125" s="48"/>
      <c r="BD125" s="48"/>
    </row>
    <row r="126" spans="3:56" x14ac:dyDescent="0.2">
      <c r="C126" s="42"/>
      <c r="D126" s="41"/>
      <c r="F126" s="41"/>
      <c r="G126" s="41"/>
      <c r="H126" s="41"/>
      <c r="J126" s="41"/>
      <c r="L126" s="41"/>
      <c r="N126" s="41"/>
      <c r="O126" s="41"/>
      <c r="P126" s="41"/>
      <c r="S126" s="41"/>
      <c r="T126" s="41"/>
      <c r="X126" s="48"/>
      <c r="Y126" s="48"/>
      <c r="AA126" s="48"/>
      <c r="AF126" s="48"/>
      <c r="AH126" s="48"/>
      <c r="AL126" s="48"/>
      <c r="AQ126" s="48"/>
      <c r="AS126" s="48"/>
      <c r="AT126" s="48"/>
      <c r="AX126" s="48"/>
      <c r="BA126" s="48"/>
      <c r="BB126" s="48"/>
      <c r="BD126" s="48"/>
    </row>
    <row r="127" spans="3:56" x14ac:dyDescent="0.2">
      <c r="C127" s="42"/>
      <c r="D127" s="41"/>
      <c r="F127" s="41"/>
      <c r="G127" s="41"/>
      <c r="H127" s="41"/>
      <c r="J127" s="41"/>
      <c r="L127" s="41"/>
      <c r="N127" s="41"/>
      <c r="O127" s="41"/>
      <c r="P127" s="41"/>
      <c r="S127" s="41"/>
      <c r="T127" s="41"/>
      <c r="X127" s="48"/>
      <c r="Y127" s="48"/>
      <c r="AA127" s="48"/>
      <c r="AF127" s="48"/>
      <c r="AH127" s="48"/>
      <c r="AL127" s="48"/>
      <c r="AQ127" s="48"/>
      <c r="AS127" s="48"/>
      <c r="AT127" s="48"/>
      <c r="AX127" s="48"/>
      <c r="BA127" s="48"/>
      <c r="BB127" s="48"/>
      <c r="BD127" s="48"/>
    </row>
    <row r="128" spans="3:56" x14ac:dyDescent="0.2">
      <c r="C128" s="42"/>
      <c r="D128" s="41"/>
      <c r="F128" s="41"/>
      <c r="G128" s="41"/>
      <c r="H128" s="41"/>
      <c r="J128" s="41"/>
      <c r="L128" s="41"/>
      <c r="N128" s="41"/>
      <c r="O128" s="41"/>
      <c r="P128" s="41"/>
      <c r="S128" s="41"/>
      <c r="T128" s="41"/>
      <c r="X128" s="48"/>
      <c r="Y128" s="48"/>
      <c r="AA128" s="48"/>
      <c r="AF128" s="48"/>
      <c r="AH128" s="48"/>
      <c r="AL128" s="48"/>
      <c r="AQ128" s="48"/>
      <c r="AS128" s="48"/>
      <c r="AT128" s="48"/>
      <c r="AX128" s="48"/>
      <c r="BA128" s="48"/>
      <c r="BB128" s="48"/>
      <c r="BD128" s="48"/>
    </row>
    <row r="129" spans="3:56" x14ac:dyDescent="0.2">
      <c r="C129" s="42"/>
      <c r="D129" s="41"/>
      <c r="F129" s="41"/>
      <c r="G129" s="41"/>
      <c r="H129" s="41"/>
      <c r="J129" s="41"/>
      <c r="L129" s="41"/>
      <c r="N129" s="41"/>
      <c r="O129" s="41"/>
      <c r="P129" s="41"/>
      <c r="S129" s="41"/>
      <c r="T129" s="41"/>
      <c r="X129" s="48"/>
      <c r="Y129" s="48"/>
      <c r="AA129" s="48"/>
      <c r="AF129" s="48"/>
      <c r="AH129" s="48"/>
      <c r="AL129" s="48"/>
      <c r="AQ129" s="48"/>
      <c r="AS129" s="48"/>
      <c r="AT129" s="48"/>
      <c r="AX129" s="48"/>
      <c r="BA129" s="48"/>
      <c r="BB129" s="48"/>
      <c r="BD129" s="48"/>
    </row>
    <row r="130" spans="3:56" x14ac:dyDescent="0.2">
      <c r="C130" s="42"/>
      <c r="D130" s="41"/>
      <c r="F130" s="41"/>
      <c r="G130" s="41"/>
      <c r="H130" s="41"/>
      <c r="J130" s="41"/>
      <c r="L130" s="41"/>
      <c r="N130" s="41"/>
      <c r="O130" s="41"/>
      <c r="P130" s="41"/>
      <c r="S130" s="41"/>
      <c r="T130" s="41"/>
      <c r="X130" s="48"/>
      <c r="Y130" s="48"/>
      <c r="AA130" s="48"/>
      <c r="AF130" s="48"/>
      <c r="AH130" s="48"/>
      <c r="AL130" s="48"/>
      <c r="AQ130" s="48"/>
      <c r="AS130" s="48"/>
      <c r="AT130" s="48"/>
      <c r="AX130" s="48"/>
      <c r="BA130" s="48"/>
      <c r="BB130" s="48"/>
      <c r="BD130" s="48"/>
    </row>
    <row r="131" spans="3:56" x14ac:dyDescent="0.2">
      <c r="C131" s="42"/>
      <c r="D131" s="41"/>
      <c r="F131" s="41"/>
      <c r="G131" s="41"/>
      <c r="H131" s="41"/>
      <c r="J131" s="41"/>
      <c r="L131" s="41"/>
      <c r="N131" s="41"/>
      <c r="O131" s="41"/>
      <c r="P131" s="41"/>
      <c r="S131" s="41"/>
      <c r="T131" s="41"/>
      <c r="X131" s="48"/>
      <c r="Y131" s="48"/>
      <c r="AA131" s="48"/>
      <c r="AF131" s="48"/>
      <c r="AH131" s="48"/>
      <c r="AL131" s="48"/>
      <c r="AQ131" s="48"/>
      <c r="AS131" s="48"/>
      <c r="AT131" s="48"/>
      <c r="AX131" s="48"/>
      <c r="BA131" s="48"/>
      <c r="BB131" s="48"/>
      <c r="BD131" s="48"/>
    </row>
    <row r="132" spans="3:56" x14ac:dyDescent="0.2">
      <c r="C132" s="42"/>
      <c r="D132" s="41"/>
      <c r="F132" s="41"/>
      <c r="G132" s="41"/>
      <c r="H132" s="41"/>
      <c r="J132" s="41"/>
      <c r="L132" s="41"/>
      <c r="N132" s="41"/>
      <c r="O132" s="41"/>
      <c r="P132" s="41"/>
      <c r="S132" s="41"/>
      <c r="T132" s="41"/>
      <c r="X132" s="48"/>
      <c r="Y132" s="48"/>
      <c r="AA132" s="48"/>
      <c r="AF132" s="48"/>
      <c r="AH132" s="48"/>
      <c r="AL132" s="48"/>
      <c r="AQ132" s="48"/>
      <c r="AS132" s="48"/>
      <c r="AT132" s="48"/>
      <c r="AX132" s="48"/>
      <c r="BA132" s="48"/>
      <c r="BB132" s="48"/>
      <c r="BD132" s="48"/>
    </row>
    <row r="133" spans="3:56" x14ac:dyDescent="0.2">
      <c r="C133" s="42"/>
      <c r="D133" s="41"/>
      <c r="F133" s="41"/>
      <c r="G133" s="41"/>
      <c r="H133" s="41"/>
      <c r="J133" s="41"/>
      <c r="L133" s="41"/>
      <c r="N133" s="41"/>
      <c r="O133" s="41"/>
      <c r="P133" s="41"/>
      <c r="S133" s="41"/>
      <c r="T133" s="41"/>
      <c r="X133" s="48"/>
      <c r="Y133" s="48"/>
      <c r="AA133" s="48"/>
      <c r="AF133" s="48"/>
      <c r="AH133" s="48"/>
      <c r="AL133" s="48"/>
      <c r="AQ133" s="48"/>
      <c r="AS133" s="48"/>
      <c r="AT133" s="48"/>
      <c r="AX133" s="48"/>
      <c r="BA133" s="48"/>
      <c r="BB133" s="48"/>
      <c r="BD133" s="48"/>
    </row>
    <row r="134" spans="3:56" x14ac:dyDescent="0.2">
      <c r="C134" s="42"/>
      <c r="D134" s="41"/>
      <c r="F134" s="41"/>
      <c r="G134" s="41"/>
      <c r="H134" s="41"/>
      <c r="J134" s="41"/>
      <c r="L134" s="41"/>
      <c r="N134" s="41"/>
      <c r="O134" s="41"/>
      <c r="P134" s="41"/>
      <c r="S134" s="41"/>
      <c r="T134" s="41"/>
      <c r="X134" s="48"/>
      <c r="Y134" s="48"/>
      <c r="AA134" s="48"/>
      <c r="AF134" s="48"/>
      <c r="AH134" s="48"/>
      <c r="AL134" s="48"/>
      <c r="AQ134" s="48"/>
      <c r="AS134" s="48"/>
      <c r="AT134" s="48"/>
      <c r="AX134" s="48"/>
      <c r="BA134" s="48"/>
      <c r="BB134" s="48"/>
      <c r="BD134" s="48"/>
    </row>
    <row r="135" spans="3:56" x14ac:dyDescent="0.2">
      <c r="C135" s="42"/>
      <c r="D135" s="41"/>
      <c r="F135" s="41"/>
      <c r="G135" s="41"/>
      <c r="H135" s="41"/>
      <c r="J135" s="41"/>
      <c r="L135" s="41"/>
      <c r="N135" s="41"/>
      <c r="O135" s="41"/>
      <c r="P135" s="41"/>
      <c r="S135" s="41"/>
      <c r="T135" s="41"/>
      <c r="X135" s="48"/>
      <c r="Y135" s="48"/>
      <c r="AA135" s="48"/>
      <c r="AF135" s="48"/>
      <c r="AH135" s="48"/>
      <c r="AL135" s="48"/>
      <c r="AQ135" s="48"/>
      <c r="AS135" s="48"/>
      <c r="AT135" s="48"/>
      <c r="AX135" s="48"/>
      <c r="BA135" s="48"/>
      <c r="BB135" s="48"/>
      <c r="BD135" s="48"/>
    </row>
    <row r="136" spans="3:56" x14ac:dyDescent="0.2">
      <c r="C136" s="42"/>
      <c r="D136" s="41"/>
      <c r="F136" s="41"/>
      <c r="G136" s="41"/>
      <c r="H136" s="41"/>
      <c r="J136" s="41"/>
      <c r="L136" s="41"/>
      <c r="N136" s="41"/>
      <c r="O136" s="41"/>
      <c r="P136" s="41"/>
      <c r="S136" s="41"/>
      <c r="T136" s="41"/>
      <c r="X136" s="48"/>
      <c r="Y136" s="48"/>
      <c r="AA136" s="48"/>
      <c r="AF136" s="48"/>
      <c r="AH136" s="48"/>
      <c r="AL136" s="48"/>
      <c r="AQ136" s="48"/>
      <c r="AS136" s="48"/>
      <c r="AT136" s="48"/>
      <c r="AX136" s="48"/>
      <c r="BA136" s="48"/>
      <c r="BB136" s="48"/>
      <c r="BD136" s="48"/>
    </row>
    <row r="137" spans="3:56" x14ac:dyDescent="0.2">
      <c r="C137" s="42"/>
      <c r="D137" s="41"/>
      <c r="F137" s="41"/>
      <c r="G137" s="41"/>
      <c r="H137" s="41"/>
      <c r="J137" s="41"/>
      <c r="L137" s="41"/>
      <c r="N137" s="41"/>
      <c r="O137" s="41"/>
      <c r="P137" s="41"/>
      <c r="S137" s="41"/>
      <c r="T137" s="41"/>
      <c r="X137" s="48"/>
      <c r="Y137" s="48"/>
      <c r="AA137" s="48"/>
      <c r="AF137" s="48"/>
      <c r="AH137" s="48"/>
      <c r="AL137" s="48"/>
      <c r="AQ137" s="48"/>
      <c r="AS137" s="48"/>
      <c r="AT137" s="48"/>
      <c r="AX137" s="48"/>
      <c r="BA137" s="48"/>
      <c r="BB137" s="48"/>
      <c r="BD137" s="48"/>
    </row>
    <row r="138" spans="3:56" x14ac:dyDescent="0.2">
      <c r="C138" s="42"/>
      <c r="D138" s="41"/>
      <c r="F138" s="41"/>
      <c r="G138" s="41"/>
      <c r="H138" s="41"/>
      <c r="J138" s="41"/>
      <c r="L138" s="41"/>
      <c r="N138" s="41"/>
      <c r="O138" s="41"/>
      <c r="P138" s="41"/>
      <c r="S138" s="41"/>
      <c r="T138" s="41"/>
      <c r="X138" s="48"/>
      <c r="Y138" s="48"/>
      <c r="AA138" s="48"/>
      <c r="AF138" s="48"/>
      <c r="AH138" s="48"/>
      <c r="AL138" s="48"/>
      <c r="AQ138" s="48"/>
      <c r="AS138" s="48"/>
      <c r="AT138" s="48"/>
      <c r="AX138" s="48"/>
      <c r="BA138" s="48"/>
      <c r="BB138" s="48"/>
      <c r="BD138" s="48"/>
    </row>
    <row r="139" spans="3:56" x14ac:dyDescent="0.2">
      <c r="C139" s="42"/>
      <c r="D139" s="41"/>
      <c r="F139" s="41"/>
      <c r="G139" s="41"/>
      <c r="H139" s="41"/>
      <c r="J139" s="41"/>
      <c r="L139" s="41"/>
      <c r="N139" s="41"/>
      <c r="O139" s="41"/>
      <c r="P139" s="41"/>
      <c r="S139" s="41"/>
      <c r="T139" s="41"/>
      <c r="X139" s="48"/>
      <c r="Y139" s="48"/>
      <c r="AA139" s="48"/>
      <c r="AF139" s="48"/>
      <c r="AH139" s="48"/>
      <c r="AL139" s="48"/>
      <c r="AQ139" s="48"/>
      <c r="AS139" s="48"/>
      <c r="AT139" s="48"/>
      <c r="AX139" s="48"/>
      <c r="BA139" s="48"/>
      <c r="BB139" s="48"/>
      <c r="BD139" s="48"/>
    </row>
    <row r="140" spans="3:56" x14ac:dyDescent="0.2">
      <c r="C140" s="42"/>
      <c r="D140" s="41"/>
      <c r="F140" s="41"/>
      <c r="G140" s="41"/>
      <c r="H140" s="41"/>
      <c r="J140" s="41"/>
      <c r="L140" s="41"/>
      <c r="N140" s="41"/>
      <c r="O140" s="41"/>
      <c r="P140" s="41"/>
      <c r="S140" s="41"/>
      <c r="T140" s="41"/>
      <c r="X140" s="48"/>
      <c r="Y140" s="48"/>
      <c r="AA140" s="48"/>
      <c r="AF140" s="48"/>
      <c r="AH140" s="48"/>
      <c r="AL140" s="48"/>
      <c r="AQ140" s="48"/>
      <c r="AS140" s="48"/>
      <c r="AT140" s="48"/>
      <c r="AX140" s="48"/>
      <c r="BA140" s="48"/>
      <c r="BB140" s="48"/>
      <c r="BD140" s="48"/>
    </row>
    <row r="141" spans="3:56" x14ac:dyDescent="0.2">
      <c r="C141" s="42"/>
      <c r="D141" s="41"/>
      <c r="F141" s="41"/>
      <c r="G141" s="41"/>
      <c r="H141" s="41"/>
      <c r="J141" s="41"/>
      <c r="L141" s="41"/>
      <c r="N141" s="41"/>
      <c r="O141" s="41"/>
      <c r="P141" s="41"/>
      <c r="S141" s="41"/>
      <c r="T141" s="41"/>
      <c r="X141" s="48"/>
      <c r="Y141" s="48"/>
      <c r="AA141" s="48"/>
      <c r="AF141" s="48"/>
      <c r="AH141" s="48"/>
      <c r="AL141" s="48"/>
      <c r="AQ141" s="48"/>
      <c r="AS141" s="48"/>
      <c r="AT141" s="48"/>
      <c r="AX141" s="48"/>
      <c r="BA141" s="48"/>
      <c r="BB141" s="48"/>
      <c r="BD141" s="48"/>
    </row>
    <row r="142" spans="3:56" x14ac:dyDescent="0.2">
      <c r="C142" s="42"/>
      <c r="D142" s="41"/>
      <c r="F142" s="41"/>
      <c r="G142" s="41"/>
      <c r="H142" s="41"/>
      <c r="J142" s="41"/>
      <c r="L142" s="41"/>
      <c r="N142" s="41"/>
      <c r="O142" s="41"/>
      <c r="P142" s="41"/>
      <c r="S142" s="41"/>
      <c r="T142" s="41"/>
      <c r="X142" s="48"/>
      <c r="Y142" s="48"/>
      <c r="AA142" s="48"/>
      <c r="AF142" s="48"/>
      <c r="AH142" s="48"/>
      <c r="AL142" s="48"/>
      <c r="AQ142" s="48"/>
      <c r="AS142" s="48"/>
      <c r="AT142" s="48"/>
      <c r="AX142" s="48"/>
      <c r="BA142" s="48"/>
      <c r="BB142" s="48"/>
      <c r="BD142" s="48"/>
    </row>
    <row r="143" spans="3:56" x14ac:dyDescent="0.2">
      <c r="C143" s="42"/>
      <c r="D143" s="41"/>
      <c r="F143" s="41"/>
      <c r="G143" s="41"/>
      <c r="H143" s="41"/>
      <c r="J143" s="41"/>
      <c r="L143" s="41"/>
      <c r="N143" s="41"/>
      <c r="O143" s="41"/>
      <c r="P143" s="41"/>
      <c r="S143" s="41"/>
      <c r="T143" s="41"/>
      <c r="X143" s="48"/>
      <c r="Y143" s="48"/>
      <c r="AA143" s="48"/>
      <c r="AF143" s="48"/>
      <c r="AH143" s="48"/>
      <c r="AL143" s="48"/>
      <c r="AQ143" s="48"/>
      <c r="AS143" s="48"/>
      <c r="AT143" s="48"/>
      <c r="AX143" s="48"/>
      <c r="BA143" s="48"/>
      <c r="BB143" s="48"/>
      <c r="BD143" s="48"/>
    </row>
    <row r="144" spans="3:56" x14ac:dyDescent="0.2">
      <c r="C144" s="42"/>
      <c r="D144" s="41"/>
      <c r="F144" s="41"/>
      <c r="G144" s="41"/>
      <c r="H144" s="41"/>
      <c r="J144" s="41"/>
      <c r="L144" s="41"/>
      <c r="N144" s="41"/>
      <c r="O144" s="41"/>
      <c r="P144" s="41"/>
      <c r="S144" s="41"/>
      <c r="T144" s="41"/>
      <c r="X144" s="48"/>
      <c r="Y144" s="48"/>
      <c r="AA144" s="48"/>
      <c r="AF144" s="48"/>
      <c r="AH144" s="48"/>
      <c r="AL144" s="48"/>
      <c r="AQ144" s="48"/>
      <c r="AS144" s="48"/>
      <c r="AT144" s="48"/>
      <c r="AX144" s="48"/>
      <c r="BA144" s="48"/>
      <c r="BB144" s="48"/>
      <c r="BD144" s="48"/>
    </row>
    <row r="145" spans="3:56" x14ac:dyDescent="0.2">
      <c r="C145" s="42"/>
      <c r="D145" s="41"/>
      <c r="F145" s="41"/>
      <c r="G145" s="41"/>
      <c r="H145" s="41"/>
      <c r="J145" s="41"/>
      <c r="L145" s="41"/>
      <c r="N145" s="41"/>
      <c r="O145" s="41"/>
      <c r="P145" s="41"/>
      <c r="S145" s="41"/>
      <c r="T145" s="41"/>
      <c r="X145" s="48"/>
      <c r="Y145" s="48"/>
      <c r="AA145" s="48"/>
      <c r="AF145" s="48"/>
      <c r="AH145" s="48"/>
      <c r="AL145" s="48"/>
      <c r="AQ145" s="48"/>
      <c r="AS145" s="48"/>
      <c r="AT145" s="48"/>
      <c r="AX145" s="48"/>
      <c r="BA145" s="48"/>
      <c r="BB145" s="48"/>
      <c r="BD145" s="48"/>
    </row>
    <row r="146" spans="3:56" x14ac:dyDescent="0.2">
      <c r="C146" s="42"/>
      <c r="D146" s="41"/>
      <c r="F146" s="41"/>
      <c r="G146" s="41"/>
      <c r="H146" s="41"/>
      <c r="J146" s="41"/>
      <c r="L146" s="41"/>
      <c r="N146" s="41"/>
      <c r="O146" s="41"/>
      <c r="P146" s="41"/>
      <c r="S146" s="41"/>
      <c r="T146" s="41"/>
      <c r="X146" s="48"/>
      <c r="Y146" s="48"/>
      <c r="AA146" s="48"/>
      <c r="AF146" s="48"/>
      <c r="AH146" s="48"/>
      <c r="AL146" s="48"/>
      <c r="AQ146" s="48"/>
      <c r="AS146" s="48"/>
      <c r="AT146" s="48"/>
      <c r="AX146" s="48"/>
      <c r="BA146" s="48"/>
      <c r="BB146" s="48"/>
      <c r="BD146" s="48"/>
    </row>
    <row r="147" spans="3:56" x14ac:dyDescent="0.2">
      <c r="C147" s="42"/>
      <c r="D147" s="41"/>
      <c r="F147" s="41"/>
      <c r="G147" s="41"/>
      <c r="H147" s="41"/>
      <c r="J147" s="41"/>
      <c r="L147" s="41"/>
      <c r="N147" s="41"/>
      <c r="O147" s="41"/>
      <c r="P147" s="41"/>
      <c r="S147" s="41"/>
      <c r="T147" s="41"/>
      <c r="X147" s="48"/>
      <c r="Y147" s="48"/>
      <c r="AA147" s="48"/>
      <c r="AF147" s="48"/>
      <c r="AH147" s="48"/>
      <c r="AL147" s="48"/>
      <c r="AQ147" s="48"/>
      <c r="AS147" s="48"/>
      <c r="AT147" s="48"/>
      <c r="AX147" s="48"/>
      <c r="BA147" s="48"/>
      <c r="BB147" s="48"/>
      <c r="BD147" s="48"/>
    </row>
    <row r="148" spans="3:56" x14ac:dyDescent="0.2">
      <c r="C148" s="42"/>
      <c r="D148" s="41"/>
      <c r="F148" s="41"/>
      <c r="G148" s="41"/>
      <c r="H148" s="41"/>
      <c r="J148" s="41"/>
      <c r="L148" s="41"/>
      <c r="N148" s="41"/>
      <c r="O148" s="41"/>
      <c r="P148" s="41"/>
      <c r="S148" s="41"/>
      <c r="T148" s="41"/>
      <c r="X148" s="48"/>
      <c r="Y148" s="48"/>
      <c r="AA148" s="48"/>
      <c r="AF148" s="48"/>
      <c r="AH148" s="48"/>
      <c r="AL148" s="48"/>
      <c r="AQ148" s="48"/>
      <c r="AS148" s="48"/>
      <c r="AT148" s="48"/>
      <c r="AX148" s="48"/>
      <c r="BA148" s="48"/>
      <c r="BB148" s="48"/>
      <c r="BD148" s="48"/>
    </row>
    <row r="149" spans="3:56" x14ac:dyDescent="0.2">
      <c r="C149" s="42"/>
      <c r="D149" s="41"/>
      <c r="F149" s="41"/>
      <c r="G149" s="41"/>
      <c r="H149" s="41"/>
      <c r="J149" s="41"/>
      <c r="L149" s="41"/>
      <c r="N149" s="41"/>
      <c r="O149" s="41"/>
      <c r="P149" s="41"/>
      <c r="S149" s="41"/>
      <c r="T149" s="41"/>
      <c r="X149" s="48"/>
      <c r="Y149" s="48"/>
      <c r="AA149" s="48"/>
      <c r="AF149" s="48"/>
      <c r="AH149" s="48"/>
      <c r="AL149" s="48"/>
      <c r="AQ149" s="48"/>
      <c r="AS149" s="48"/>
      <c r="AT149" s="48"/>
      <c r="AX149" s="48"/>
      <c r="BA149" s="48"/>
      <c r="BB149" s="48"/>
      <c r="BD149" s="48"/>
    </row>
    <row r="150" spans="3:56" x14ac:dyDescent="0.2">
      <c r="C150" s="42"/>
      <c r="D150" s="41"/>
      <c r="F150" s="41"/>
      <c r="G150" s="41"/>
      <c r="H150" s="41"/>
      <c r="J150" s="41"/>
      <c r="L150" s="41"/>
      <c r="N150" s="41"/>
      <c r="O150" s="41"/>
      <c r="P150" s="41"/>
      <c r="S150" s="41"/>
      <c r="T150" s="41"/>
      <c r="X150" s="48"/>
      <c r="Y150" s="48"/>
      <c r="AA150" s="48"/>
      <c r="AF150" s="48"/>
      <c r="AH150" s="48"/>
      <c r="AL150" s="48"/>
      <c r="AQ150" s="48"/>
      <c r="AS150" s="48"/>
      <c r="AT150" s="48"/>
      <c r="AX150" s="48"/>
      <c r="BA150" s="48"/>
      <c r="BB150" s="48"/>
      <c r="BD150" s="48"/>
    </row>
    <row r="151" spans="3:56" x14ac:dyDescent="0.2">
      <c r="C151" s="42"/>
      <c r="D151" s="41"/>
      <c r="F151" s="41"/>
      <c r="G151" s="41"/>
      <c r="H151" s="41"/>
      <c r="J151" s="41"/>
      <c r="L151" s="41"/>
      <c r="N151" s="41"/>
      <c r="O151" s="41"/>
      <c r="P151" s="41"/>
      <c r="S151" s="41"/>
      <c r="T151" s="41"/>
      <c r="X151" s="48"/>
      <c r="Y151" s="48"/>
      <c r="AA151" s="48"/>
      <c r="AF151" s="48"/>
      <c r="AH151" s="48"/>
      <c r="AL151" s="48"/>
      <c r="AQ151" s="48"/>
      <c r="AS151" s="48"/>
      <c r="AT151" s="48"/>
      <c r="AX151" s="48"/>
      <c r="BA151" s="48"/>
      <c r="BB151" s="48"/>
      <c r="BD151" s="48"/>
    </row>
    <row r="152" spans="3:56" x14ac:dyDescent="0.2">
      <c r="C152" s="42"/>
      <c r="D152" s="41"/>
      <c r="F152" s="41"/>
      <c r="G152" s="41"/>
      <c r="H152" s="41"/>
      <c r="J152" s="41"/>
      <c r="L152" s="41"/>
      <c r="N152" s="41"/>
      <c r="O152" s="41"/>
      <c r="P152" s="41"/>
      <c r="S152" s="41"/>
      <c r="T152" s="41"/>
      <c r="X152" s="48"/>
      <c r="Y152" s="48"/>
      <c r="AA152" s="48"/>
      <c r="AF152" s="48"/>
      <c r="AH152" s="48"/>
      <c r="AL152" s="48"/>
      <c r="AQ152" s="48"/>
      <c r="AS152" s="48"/>
      <c r="AT152" s="48"/>
      <c r="AX152" s="48"/>
      <c r="BA152" s="48"/>
      <c r="BB152" s="48"/>
      <c r="BD152" s="48"/>
    </row>
    <row r="153" spans="3:56" x14ac:dyDescent="0.2">
      <c r="C153" s="42"/>
      <c r="D153" s="41"/>
      <c r="F153" s="41"/>
      <c r="G153" s="41"/>
      <c r="H153" s="41"/>
      <c r="J153" s="41"/>
      <c r="L153" s="41"/>
      <c r="N153" s="41"/>
      <c r="O153" s="41"/>
      <c r="P153" s="41"/>
      <c r="S153" s="41"/>
      <c r="T153" s="41"/>
      <c r="X153" s="48"/>
      <c r="Y153" s="48"/>
      <c r="AA153" s="48"/>
      <c r="AF153" s="48"/>
      <c r="AH153" s="48"/>
      <c r="AL153" s="48"/>
      <c r="AQ153" s="48"/>
      <c r="AS153" s="48"/>
      <c r="AT153" s="48"/>
      <c r="AX153" s="48"/>
      <c r="BA153" s="48"/>
      <c r="BB153" s="48"/>
      <c r="BD153" s="48"/>
    </row>
    <row r="154" spans="3:56" x14ac:dyDescent="0.2">
      <c r="C154" s="42"/>
      <c r="D154" s="41"/>
      <c r="F154" s="41"/>
      <c r="G154" s="41"/>
      <c r="H154" s="41"/>
      <c r="J154" s="41"/>
      <c r="L154" s="41"/>
      <c r="N154" s="41"/>
      <c r="O154" s="41"/>
      <c r="P154" s="41"/>
      <c r="S154" s="41"/>
      <c r="T154" s="41"/>
      <c r="X154" s="48"/>
      <c r="Y154" s="48"/>
      <c r="AA154" s="48"/>
      <c r="AF154" s="48"/>
      <c r="AH154" s="48"/>
      <c r="AL154" s="48"/>
      <c r="AQ154" s="48"/>
      <c r="AS154" s="48"/>
      <c r="AT154" s="48"/>
      <c r="AX154" s="48"/>
      <c r="BA154" s="48"/>
      <c r="BB154" s="48"/>
      <c r="BD154" s="48"/>
    </row>
    <row r="155" spans="3:56" x14ac:dyDescent="0.2">
      <c r="C155" s="42"/>
      <c r="D155" s="41"/>
      <c r="F155" s="41"/>
      <c r="G155" s="41"/>
      <c r="H155" s="41"/>
      <c r="J155" s="41"/>
      <c r="L155" s="41"/>
      <c r="N155" s="41"/>
      <c r="O155" s="41"/>
      <c r="P155" s="41"/>
      <c r="S155" s="41"/>
      <c r="T155" s="41"/>
      <c r="X155" s="48"/>
      <c r="Y155" s="48"/>
      <c r="AA155" s="48"/>
      <c r="AF155" s="48"/>
      <c r="AH155" s="48"/>
      <c r="AL155" s="48"/>
      <c r="AQ155" s="48"/>
      <c r="AS155" s="48"/>
      <c r="AT155" s="48"/>
      <c r="AX155" s="48"/>
      <c r="BA155" s="48"/>
      <c r="BB155" s="48"/>
      <c r="BD155" s="48"/>
    </row>
    <row r="156" spans="3:56" x14ac:dyDescent="0.2">
      <c r="C156" s="42"/>
      <c r="D156" s="41"/>
      <c r="F156" s="41"/>
      <c r="G156" s="41"/>
      <c r="H156" s="41"/>
      <c r="J156" s="41"/>
      <c r="L156" s="41"/>
      <c r="N156" s="41"/>
      <c r="O156" s="41"/>
      <c r="P156" s="41"/>
      <c r="S156" s="41"/>
      <c r="T156" s="41"/>
      <c r="X156" s="48"/>
      <c r="Y156" s="48"/>
      <c r="AA156" s="48"/>
      <c r="AF156" s="48"/>
      <c r="AH156" s="48"/>
      <c r="AL156" s="48"/>
      <c r="AQ156" s="48"/>
      <c r="AS156" s="48"/>
      <c r="AT156" s="48"/>
      <c r="AX156" s="48"/>
      <c r="BA156" s="48"/>
      <c r="BB156" s="48"/>
      <c r="BD156" s="48"/>
    </row>
    <row r="157" spans="3:56" x14ac:dyDescent="0.2">
      <c r="C157" s="42"/>
      <c r="D157" s="41"/>
      <c r="F157" s="41"/>
      <c r="G157" s="41"/>
      <c r="H157" s="41"/>
      <c r="J157" s="41"/>
      <c r="L157" s="41"/>
      <c r="N157" s="41"/>
      <c r="O157" s="41"/>
      <c r="P157" s="41"/>
      <c r="S157" s="41"/>
      <c r="T157" s="41"/>
      <c r="X157" s="48"/>
      <c r="Y157" s="48"/>
      <c r="AA157" s="48"/>
      <c r="AF157" s="48"/>
      <c r="AH157" s="48"/>
      <c r="AL157" s="48"/>
      <c r="AQ157" s="48"/>
      <c r="AS157" s="48"/>
      <c r="AT157" s="48"/>
      <c r="AX157" s="48"/>
      <c r="BA157" s="48"/>
      <c r="BB157" s="48"/>
      <c r="BD157" s="48"/>
    </row>
    <row r="158" spans="3:56" x14ac:dyDescent="0.2">
      <c r="C158" s="42"/>
      <c r="D158" s="41"/>
      <c r="F158" s="41"/>
      <c r="G158" s="41"/>
      <c r="H158" s="41"/>
      <c r="J158" s="41"/>
      <c r="L158" s="41"/>
      <c r="N158" s="41"/>
      <c r="O158" s="41"/>
      <c r="P158" s="41"/>
      <c r="S158" s="41"/>
      <c r="T158" s="41"/>
      <c r="X158" s="48"/>
      <c r="Y158" s="48"/>
      <c r="AA158" s="48"/>
      <c r="AF158" s="48"/>
      <c r="AH158" s="48"/>
      <c r="AL158" s="48"/>
      <c r="AQ158" s="48"/>
      <c r="AS158" s="48"/>
      <c r="AT158" s="48"/>
      <c r="AX158" s="48"/>
      <c r="BA158" s="48"/>
      <c r="BB158" s="48"/>
      <c r="BD158" s="48"/>
    </row>
    <row r="159" spans="3:56" x14ac:dyDescent="0.2">
      <c r="C159" s="42"/>
      <c r="D159" s="41"/>
      <c r="F159" s="41"/>
      <c r="G159" s="41"/>
      <c r="H159" s="41"/>
      <c r="J159" s="41"/>
      <c r="L159" s="41"/>
      <c r="N159" s="41"/>
      <c r="O159" s="41"/>
      <c r="P159" s="41"/>
      <c r="S159" s="41"/>
      <c r="T159" s="41"/>
      <c r="X159" s="48"/>
      <c r="Y159" s="48"/>
      <c r="AA159" s="48"/>
      <c r="AF159" s="48"/>
      <c r="AH159" s="48"/>
      <c r="AL159" s="48"/>
      <c r="AQ159" s="48"/>
      <c r="AS159" s="48"/>
      <c r="AT159" s="48"/>
      <c r="AX159" s="48"/>
      <c r="BA159" s="48"/>
      <c r="BB159" s="48"/>
      <c r="BD159" s="48"/>
    </row>
    <row r="160" spans="3:56" x14ac:dyDescent="0.2">
      <c r="C160" s="42"/>
      <c r="D160" s="41"/>
      <c r="F160" s="41"/>
      <c r="G160" s="41"/>
      <c r="H160" s="41"/>
      <c r="J160" s="41"/>
      <c r="L160" s="41"/>
      <c r="N160" s="41"/>
      <c r="O160" s="41"/>
      <c r="P160" s="41"/>
      <c r="S160" s="41"/>
      <c r="T160" s="41"/>
      <c r="X160" s="48"/>
      <c r="Y160" s="48"/>
      <c r="AA160" s="48"/>
      <c r="AF160" s="48"/>
      <c r="AH160" s="48"/>
      <c r="AL160" s="48"/>
      <c r="AQ160" s="48"/>
      <c r="AS160" s="48"/>
      <c r="AT160" s="48"/>
      <c r="AX160" s="48"/>
      <c r="BA160" s="48"/>
      <c r="BB160" s="48"/>
      <c r="BD160" s="48"/>
    </row>
    <row r="161" spans="3:56" x14ac:dyDescent="0.2">
      <c r="C161" s="42"/>
      <c r="D161" s="41"/>
      <c r="F161" s="41"/>
      <c r="G161" s="41"/>
      <c r="H161" s="41"/>
      <c r="J161" s="41"/>
      <c r="L161" s="41"/>
      <c r="N161" s="41"/>
      <c r="O161" s="41"/>
      <c r="P161" s="41"/>
      <c r="S161" s="41"/>
      <c r="T161" s="41"/>
      <c r="X161" s="48"/>
      <c r="Y161" s="48"/>
      <c r="AA161" s="48"/>
      <c r="AF161" s="48"/>
      <c r="AH161" s="48"/>
      <c r="AL161" s="48"/>
      <c r="AQ161" s="48"/>
      <c r="AS161" s="48"/>
      <c r="AT161" s="48"/>
      <c r="AX161" s="48"/>
      <c r="BA161" s="48"/>
      <c r="BB161" s="48"/>
      <c r="BD161" s="48"/>
    </row>
    <row r="162" spans="3:56" x14ac:dyDescent="0.2">
      <c r="C162" s="42"/>
      <c r="D162" s="41"/>
      <c r="F162" s="41"/>
      <c r="G162" s="41"/>
      <c r="H162" s="41"/>
      <c r="J162" s="41"/>
      <c r="L162" s="41"/>
      <c r="N162" s="41"/>
      <c r="O162" s="41"/>
      <c r="P162" s="41"/>
      <c r="S162" s="41"/>
      <c r="T162" s="41"/>
      <c r="X162" s="48"/>
      <c r="Y162" s="48"/>
      <c r="AA162" s="48"/>
      <c r="AF162" s="48"/>
      <c r="AH162" s="48"/>
      <c r="AL162" s="48"/>
      <c r="AQ162" s="48"/>
      <c r="AS162" s="48"/>
      <c r="AT162" s="48"/>
      <c r="AX162" s="48"/>
      <c r="BA162" s="48"/>
      <c r="BB162" s="48"/>
      <c r="BD162" s="48"/>
    </row>
    <row r="163" spans="3:56" x14ac:dyDescent="0.2">
      <c r="C163" s="42"/>
      <c r="D163" s="41"/>
      <c r="F163" s="41"/>
      <c r="G163" s="41"/>
      <c r="H163" s="41"/>
      <c r="J163" s="41"/>
      <c r="L163" s="41"/>
      <c r="N163" s="41"/>
      <c r="O163" s="41"/>
      <c r="P163" s="41"/>
      <c r="S163" s="41"/>
      <c r="T163" s="41"/>
      <c r="X163" s="48"/>
      <c r="Y163" s="48"/>
      <c r="AA163" s="48"/>
      <c r="AF163" s="48"/>
      <c r="AH163" s="48"/>
      <c r="AL163" s="48"/>
      <c r="AQ163" s="48"/>
      <c r="AS163" s="48"/>
      <c r="AT163" s="48"/>
      <c r="AX163" s="48"/>
      <c r="BA163" s="48"/>
      <c r="BB163" s="48"/>
      <c r="BD163" s="48"/>
    </row>
    <row r="164" spans="3:56" x14ac:dyDescent="0.2">
      <c r="C164" s="42"/>
      <c r="D164" s="41"/>
      <c r="F164" s="41"/>
      <c r="G164" s="41"/>
      <c r="H164" s="41"/>
      <c r="J164" s="41"/>
      <c r="L164" s="41"/>
      <c r="N164" s="41"/>
      <c r="O164" s="41"/>
      <c r="P164" s="41"/>
      <c r="S164" s="41"/>
      <c r="T164" s="41"/>
      <c r="X164" s="48"/>
      <c r="Y164" s="48"/>
      <c r="AA164" s="48"/>
      <c r="AF164" s="48"/>
      <c r="AH164" s="48"/>
      <c r="AL164" s="48"/>
      <c r="AQ164" s="48"/>
      <c r="AS164" s="48"/>
      <c r="AT164" s="48"/>
      <c r="AX164" s="48"/>
      <c r="BA164" s="48"/>
      <c r="BB164" s="48"/>
      <c r="BD164" s="48"/>
    </row>
    <row r="165" spans="3:56" x14ac:dyDescent="0.2">
      <c r="C165" s="42"/>
      <c r="D165" s="41"/>
      <c r="F165" s="41"/>
      <c r="G165" s="41"/>
      <c r="H165" s="41"/>
      <c r="J165" s="41"/>
      <c r="L165" s="41"/>
      <c r="N165" s="41"/>
      <c r="O165" s="41"/>
      <c r="P165" s="41"/>
      <c r="S165" s="41"/>
      <c r="T165" s="41"/>
      <c r="X165" s="48"/>
      <c r="Y165" s="48"/>
      <c r="AA165" s="48"/>
      <c r="AF165" s="48"/>
      <c r="AH165" s="48"/>
      <c r="AL165" s="48"/>
      <c r="AQ165" s="48"/>
      <c r="AS165" s="48"/>
      <c r="AT165" s="48"/>
      <c r="AX165" s="48"/>
      <c r="BA165" s="48"/>
      <c r="BB165" s="48"/>
      <c r="BD165" s="48"/>
    </row>
    <row r="166" spans="3:56" x14ac:dyDescent="0.2">
      <c r="C166" s="42"/>
      <c r="D166" s="41"/>
      <c r="F166" s="41"/>
      <c r="G166" s="41"/>
      <c r="H166" s="41"/>
      <c r="J166" s="41"/>
      <c r="L166" s="41"/>
      <c r="N166" s="41"/>
      <c r="O166" s="41"/>
      <c r="P166" s="41"/>
      <c r="S166" s="41"/>
      <c r="T166" s="41"/>
      <c r="X166" s="48"/>
      <c r="Y166" s="48"/>
      <c r="AA166" s="48"/>
      <c r="AF166" s="48"/>
      <c r="AH166" s="48"/>
      <c r="AL166" s="48"/>
      <c r="AQ166" s="48"/>
      <c r="AS166" s="48"/>
      <c r="AT166" s="48"/>
      <c r="AX166" s="48"/>
      <c r="BA166" s="48"/>
      <c r="BB166" s="48"/>
      <c r="BD166" s="48"/>
    </row>
    <row r="167" spans="3:56" x14ac:dyDescent="0.2">
      <c r="C167" s="42"/>
      <c r="D167" s="41"/>
      <c r="F167" s="41"/>
      <c r="G167" s="41"/>
      <c r="H167" s="41"/>
      <c r="J167" s="41"/>
      <c r="L167" s="41"/>
      <c r="N167" s="41"/>
      <c r="O167" s="41"/>
      <c r="P167" s="41"/>
      <c r="S167" s="41"/>
      <c r="T167" s="41"/>
      <c r="X167" s="48"/>
      <c r="Y167" s="48"/>
      <c r="AA167" s="48"/>
      <c r="AF167" s="48"/>
      <c r="AH167" s="48"/>
      <c r="AL167" s="48"/>
      <c r="AQ167" s="48"/>
      <c r="AS167" s="48"/>
      <c r="AT167" s="48"/>
      <c r="AX167" s="48"/>
      <c r="BA167" s="48"/>
      <c r="BB167" s="48"/>
      <c r="BD167" s="48"/>
    </row>
    <row r="168" spans="3:56" x14ac:dyDescent="0.2">
      <c r="C168" s="42"/>
      <c r="D168" s="41"/>
      <c r="F168" s="41"/>
      <c r="G168" s="41"/>
      <c r="H168" s="41"/>
      <c r="J168" s="41"/>
      <c r="L168" s="41"/>
      <c r="N168" s="41"/>
      <c r="O168" s="41"/>
      <c r="P168" s="41"/>
      <c r="S168" s="41"/>
      <c r="T168" s="41"/>
      <c r="X168" s="48"/>
      <c r="Y168" s="48"/>
      <c r="AA168" s="48"/>
      <c r="AF168" s="48"/>
      <c r="AH168" s="48"/>
      <c r="AL168" s="48"/>
      <c r="AQ168" s="48"/>
      <c r="AS168" s="48"/>
      <c r="AT168" s="48"/>
      <c r="AX168" s="48"/>
      <c r="BA168" s="48"/>
      <c r="BB168" s="48"/>
      <c r="BD168" s="48"/>
    </row>
    <row r="169" spans="3:56" x14ac:dyDescent="0.2">
      <c r="C169" s="42"/>
      <c r="D169" s="41"/>
      <c r="F169" s="41"/>
      <c r="G169" s="41"/>
      <c r="H169" s="41"/>
      <c r="J169" s="41"/>
      <c r="L169" s="41"/>
      <c r="N169" s="41"/>
      <c r="O169" s="41"/>
      <c r="P169" s="41"/>
      <c r="S169" s="41"/>
      <c r="T169" s="41"/>
      <c r="X169" s="48"/>
      <c r="Y169" s="48"/>
      <c r="AA169" s="48"/>
      <c r="AF169" s="48"/>
      <c r="AH169" s="48"/>
      <c r="AL169" s="48"/>
      <c r="AQ169" s="48"/>
      <c r="AS169" s="48"/>
      <c r="AT169" s="48"/>
      <c r="AX169" s="48"/>
      <c r="BA169" s="48"/>
      <c r="BB169" s="48"/>
      <c r="BD169" s="48"/>
    </row>
    <row r="170" spans="3:56" x14ac:dyDescent="0.2">
      <c r="C170" s="42"/>
      <c r="D170" s="41"/>
      <c r="F170" s="41"/>
      <c r="G170" s="41"/>
      <c r="H170" s="41"/>
      <c r="J170" s="41"/>
      <c r="L170" s="41"/>
      <c r="N170" s="41"/>
      <c r="O170" s="41"/>
      <c r="P170" s="41"/>
      <c r="S170" s="41"/>
      <c r="T170" s="41"/>
      <c r="X170" s="48"/>
      <c r="Y170" s="48"/>
      <c r="AA170" s="48"/>
      <c r="AF170" s="48"/>
      <c r="AH170" s="48"/>
      <c r="AL170" s="48"/>
      <c r="AQ170" s="48"/>
      <c r="AS170" s="48"/>
      <c r="AT170" s="48"/>
      <c r="AX170" s="48"/>
      <c r="BA170" s="48"/>
      <c r="BB170" s="48"/>
      <c r="BD170" s="48"/>
    </row>
    <row r="171" spans="3:56" x14ac:dyDescent="0.2">
      <c r="C171" s="42"/>
      <c r="D171" s="41"/>
      <c r="F171" s="41"/>
      <c r="G171" s="41"/>
      <c r="H171" s="41"/>
      <c r="J171" s="41"/>
      <c r="L171" s="41"/>
      <c r="N171" s="41"/>
      <c r="O171" s="41"/>
      <c r="P171" s="41"/>
      <c r="S171" s="41"/>
      <c r="T171" s="41"/>
      <c r="X171" s="48"/>
      <c r="Y171" s="48"/>
      <c r="AA171" s="48"/>
      <c r="AF171" s="48"/>
      <c r="AH171" s="48"/>
      <c r="AL171" s="48"/>
      <c r="AQ171" s="48"/>
      <c r="AS171" s="48"/>
      <c r="AT171" s="48"/>
      <c r="AX171" s="48"/>
      <c r="BA171" s="48"/>
      <c r="BB171" s="48"/>
      <c r="BD171" s="48"/>
    </row>
    <row r="172" spans="3:56" x14ac:dyDescent="0.2">
      <c r="C172" s="42"/>
      <c r="D172" s="41"/>
      <c r="F172" s="41"/>
      <c r="G172" s="41"/>
      <c r="H172" s="41"/>
      <c r="J172" s="41"/>
      <c r="L172" s="41"/>
      <c r="N172" s="41"/>
      <c r="O172" s="41"/>
      <c r="P172" s="41"/>
      <c r="S172" s="41"/>
      <c r="T172" s="41"/>
      <c r="X172" s="48"/>
      <c r="Y172" s="48"/>
      <c r="AA172" s="48"/>
      <c r="AF172" s="48"/>
      <c r="AH172" s="48"/>
      <c r="AL172" s="48"/>
      <c r="AQ172" s="48"/>
      <c r="AS172" s="48"/>
      <c r="AT172" s="48"/>
      <c r="AX172" s="48"/>
      <c r="BA172" s="48"/>
      <c r="BB172" s="48"/>
      <c r="BD172" s="48"/>
    </row>
    <row r="173" spans="3:56" x14ac:dyDescent="0.2">
      <c r="C173" s="42"/>
      <c r="D173" s="41"/>
      <c r="F173" s="41"/>
      <c r="G173" s="41"/>
      <c r="H173" s="41"/>
      <c r="J173" s="41"/>
      <c r="L173" s="41"/>
      <c r="N173" s="41"/>
      <c r="O173" s="41"/>
      <c r="P173" s="41"/>
      <c r="S173" s="41"/>
      <c r="T173" s="41"/>
      <c r="X173" s="48"/>
      <c r="Y173" s="48"/>
      <c r="AA173" s="48"/>
      <c r="AF173" s="48"/>
      <c r="AH173" s="48"/>
      <c r="AL173" s="48"/>
      <c r="AQ173" s="48"/>
      <c r="AS173" s="48"/>
      <c r="AT173" s="48"/>
      <c r="AX173" s="48"/>
      <c r="BA173" s="48"/>
      <c r="BB173" s="48"/>
      <c r="BD173" s="48"/>
    </row>
    <row r="174" spans="3:56" x14ac:dyDescent="0.2">
      <c r="C174" s="42"/>
      <c r="D174" s="41"/>
      <c r="F174" s="41"/>
      <c r="G174" s="41"/>
      <c r="H174" s="41"/>
      <c r="J174" s="41"/>
      <c r="L174" s="41"/>
      <c r="N174" s="41"/>
      <c r="O174" s="41"/>
      <c r="P174" s="41"/>
      <c r="S174" s="41"/>
      <c r="T174" s="41"/>
      <c r="X174" s="48"/>
      <c r="Y174" s="48"/>
      <c r="AA174" s="48"/>
      <c r="AF174" s="48"/>
      <c r="AH174" s="48"/>
      <c r="AL174" s="48"/>
      <c r="AQ174" s="48"/>
      <c r="AS174" s="48"/>
      <c r="AT174" s="48"/>
      <c r="AX174" s="48"/>
      <c r="BA174" s="48"/>
      <c r="BB174" s="48"/>
      <c r="BD174" s="48"/>
    </row>
    <row r="175" spans="3:56" x14ac:dyDescent="0.2">
      <c r="C175" s="42"/>
      <c r="D175" s="41"/>
      <c r="F175" s="41"/>
      <c r="G175" s="41"/>
      <c r="H175" s="41"/>
      <c r="J175" s="41"/>
      <c r="L175" s="41"/>
      <c r="N175" s="41"/>
      <c r="O175" s="41"/>
      <c r="P175" s="41"/>
      <c r="S175" s="41"/>
      <c r="T175" s="41"/>
      <c r="X175" s="48"/>
      <c r="Y175" s="48"/>
      <c r="AA175" s="48"/>
      <c r="AF175" s="48"/>
      <c r="AH175" s="48"/>
      <c r="AL175" s="48"/>
      <c r="AQ175" s="48"/>
      <c r="AS175" s="48"/>
      <c r="AT175" s="48"/>
      <c r="AX175" s="48"/>
      <c r="BA175" s="48"/>
      <c r="BB175" s="48"/>
      <c r="BD175" s="48"/>
    </row>
    <row r="176" spans="3:56" x14ac:dyDescent="0.2">
      <c r="C176" s="42"/>
      <c r="D176" s="41"/>
      <c r="F176" s="41"/>
      <c r="G176" s="41"/>
      <c r="H176" s="41"/>
      <c r="J176" s="41"/>
      <c r="L176" s="41"/>
      <c r="N176" s="41"/>
      <c r="O176" s="41"/>
      <c r="P176" s="41"/>
      <c r="S176" s="41"/>
      <c r="T176" s="41"/>
      <c r="X176" s="48"/>
      <c r="Y176" s="48"/>
      <c r="AA176" s="48"/>
      <c r="AF176" s="48"/>
      <c r="AH176" s="48"/>
      <c r="AL176" s="48"/>
      <c r="AQ176" s="48"/>
      <c r="AS176" s="48"/>
      <c r="AT176" s="48"/>
      <c r="AX176" s="48"/>
      <c r="BA176" s="48"/>
      <c r="BB176" s="48"/>
      <c r="BD176" s="48"/>
    </row>
    <row r="177" spans="3:56" x14ac:dyDescent="0.2">
      <c r="C177" s="42"/>
      <c r="D177" s="41"/>
      <c r="F177" s="41"/>
      <c r="G177" s="41"/>
      <c r="H177" s="41"/>
      <c r="J177" s="41"/>
      <c r="L177" s="41"/>
      <c r="N177" s="41"/>
      <c r="O177" s="41"/>
      <c r="P177" s="41"/>
      <c r="S177" s="41"/>
      <c r="T177" s="41"/>
      <c r="X177" s="48"/>
      <c r="Y177" s="48"/>
      <c r="AA177" s="48"/>
      <c r="AF177" s="48"/>
      <c r="AH177" s="48"/>
      <c r="AL177" s="48"/>
      <c r="AQ177" s="48"/>
      <c r="AS177" s="48"/>
      <c r="AT177" s="48"/>
      <c r="AX177" s="48"/>
      <c r="BA177" s="48"/>
      <c r="BB177" s="48"/>
      <c r="BD177" s="48"/>
    </row>
    <row r="178" spans="3:56" x14ac:dyDescent="0.2">
      <c r="C178" s="42"/>
      <c r="D178" s="41"/>
      <c r="F178" s="41"/>
      <c r="G178" s="41"/>
      <c r="H178" s="41"/>
      <c r="J178" s="41"/>
      <c r="L178" s="41"/>
      <c r="N178" s="41"/>
      <c r="O178" s="41"/>
      <c r="P178" s="41"/>
      <c r="S178" s="41"/>
      <c r="T178" s="41"/>
      <c r="X178" s="48"/>
      <c r="Y178" s="48"/>
      <c r="AA178" s="48"/>
      <c r="AF178" s="48"/>
      <c r="AH178" s="48"/>
      <c r="AL178" s="48"/>
      <c r="AQ178" s="48"/>
      <c r="AS178" s="48"/>
      <c r="AT178" s="48"/>
      <c r="AX178" s="48"/>
      <c r="BA178" s="48"/>
      <c r="BB178" s="48"/>
      <c r="BD178" s="48"/>
    </row>
    <row r="179" spans="3:56" x14ac:dyDescent="0.2">
      <c r="C179" s="42"/>
      <c r="D179" s="41"/>
      <c r="F179" s="41"/>
      <c r="G179" s="41"/>
      <c r="H179" s="41"/>
      <c r="J179" s="41"/>
      <c r="L179" s="41"/>
      <c r="N179" s="41"/>
      <c r="O179" s="41"/>
      <c r="P179" s="41"/>
      <c r="S179" s="41"/>
      <c r="T179" s="41"/>
      <c r="X179" s="48"/>
      <c r="Y179" s="48"/>
      <c r="AA179" s="48"/>
      <c r="AF179" s="48"/>
      <c r="AH179" s="48"/>
      <c r="AL179" s="48"/>
      <c r="AQ179" s="48"/>
      <c r="AS179" s="48"/>
      <c r="AT179" s="48"/>
      <c r="AX179" s="48"/>
      <c r="BA179" s="48"/>
      <c r="BB179" s="48"/>
      <c r="BD179" s="48"/>
    </row>
    <row r="180" spans="3:56" x14ac:dyDescent="0.2">
      <c r="C180" s="42"/>
      <c r="D180" s="41"/>
      <c r="F180" s="41"/>
      <c r="G180" s="41"/>
      <c r="H180" s="41"/>
      <c r="J180" s="41"/>
      <c r="L180" s="41"/>
      <c r="N180" s="41"/>
      <c r="O180" s="41"/>
      <c r="P180" s="41"/>
      <c r="S180" s="41"/>
      <c r="T180" s="41"/>
      <c r="X180" s="48"/>
      <c r="Y180" s="48"/>
      <c r="AA180" s="48"/>
      <c r="AF180" s="48"/>
      <c r="AH180" s="48"/>
      <c r="AL180" s="48"/>
      <c r="AQ180" s="48"/>
      <c r="AS180" s="48"/>
      <c r="AT180" s="48"/>
      <c r="AX180" s="48"/>
      <c r="BA180" s="48"/>
      <c r="BB180" s="48"/>
      <c r="BD180" s="48"/>
    </row>
    <row r="181" spans="3:56" x14ac:dyDescent="0.2">
      <c r="C181" s="42"/>
      <c r="D181" s="41"/>
      <c r="F181" s="41"/>
      <c r="G181" s="41"/>
      <c r="H181" s="41"/>
      <c r="J181" s="41"/>
      <c r="L181" s="41"/>
      <c r="N181" s="41"/>
      <c r="O181" s="41"/>
      <c r="P181" s="41"/>
      <c r="S181" s="41"/>
      <c r="T181" s="41"/>
      <c r="X181" s="48"/>
      <c r="Y181" s="48"/>
      <c r="AA181" s="48"/>
      <c r="AF181" s="48"/>
      <c r="AH181" s="48"/>
      <c r="AL181" s="48"/>
      <c r="AQ181" s="48"/>
      <c r="AS181" s="48"/>
      <c r="AT181" s="48"/>
      <c r="AX181" s="48"/>
      <c r="BA181" s="48"/>
      <c r="BB181" s="48"/>
      <c r="BD181" s="48"/>
    </row>
    <row r="182" spans="3:56" x14ac:dyDescent="0.2">
      <c r="C182" s="42"/>
      <c r="D182" s="41"/>
      <c r="F182" s="41"/>
      <c r="G182" s="41"/>
      <c r="H182" s="41"/>
      <c r="J182" s="41"/>
      <c r="L182" s="41"/>
      <c r="N182" s="41"/>
      <c r="O182" s="41"/>
      <c r="P182" s="41"/>
      <c r="S182" s="41"/>
      <c r="T182" s="41"/>
      <c r="X182" s="48"/>
      <c r="Y182" s="48"/>
      <c r="AA182" s="48"/>
      <c r="AF182" s="48"/>
      <c r="AH182" s="48"/>
      <c r="AL182" s="48"/>
      <c r="AQ182" s="48"/>
      <c r="AS182" s="48"/>
      <c r="AT182" s="48"/>
      <c r="AX182" s="48"/>
      <c r="BA182" s="48"/>
      <c r="BB182" s="48"/>
      <c r="BD182" s="48"/>
    </row>
    <row r="183" spans="3:56" x14ac:dyDescent="0.2">
      <c r="C183" s="42"/>
      <c r="D183" s="41"/>
      <c r="F183" s="41"/>
      <c r="G183" s="41"/>
      <c r="H183" s="41"/>
      <c r="J183" s="41"/>
      <c r="L183" s="41"/>
      <c r="N183" s="41"/>
      <c r="O183" s="41"/>
      <c r="P183" s="41"/>
      <c r="S183" s="41"/>
      <c r="T183" s="41"/>
      <c r="X183" s="48"/>
      <c r="Y183" s="48"/>
      <c r="AA183" s="48"/>
      <c r="AF183" s="48"/>
      <c r="AH183" s="48"/>
      <c r="AL183" s="48"/>
      <c r="AQ183" s="48"/>
      <c r="AS183" s="48"/>
      <c r="AT183" s="48"/>
      <c r="AX183" s="48"/>
      <c r="BA183" s="48"/>
      <c r="BB183" s="48"/>
      <c r="BD183" s="48"/>
    </row>
    <row r="184" spans="3:56" x14ac:dyDescent="0.2">
      <c r="C184" s="42"/>
      <c r="D184" s="41"/>
      <c r="F184" s="41"/>
      <c r="G184" s="41"/>
      <c r="H184" s="41"/>
      <c r="J184" s="41"/>
      <c r="L184" s="41"/>
      <c r="N184" s="41"/>
      <c r="O184" s="41"/>
      <c r="P184" s="41"/>
      <c r="S184" s="41"/>
      <c r="T184" s="41"/>
      <c r="X184" s="48"/>
      <c r="Y184" s="48"/>
      <c r="AA184" s="48"/>
      <c r="AF184" s="48"/>
      <c r="AH184" s="48"/>
      <c r="AL184" s="48"/>
      <c r="AQ184" s="48"/>
      <c r="AS184" s="48"/>
      <c r="AT184" s="48"/>
      <c r="AX184" s="48"/>
      <c r="BA184" s="48"/>
      <c r="BB184" s="48"/>
      <c r="BD184" s="48"/>
    </row>
    <row r="185" spans="3:56" x14ac:dyDescent="0.2">
      <c r="C185" s="42"/>
      <c r="D185" s="41"/>
      <c r="F185" s="41"/>
      <c r="G185" s="41"/>
      <c r="H185" s="41"/>
      <c r="J185" s="41"/>
      <c r="L185" s="41"/>
      <c r="N185" s="41"/>
      <c r="O185" s="41"/>
      <c r="P185" s="41"/>
      <c r="S185" s="41"/>
      <c r="T185" s="41"/>
      <c r="X185" s="48"/>
      <c r="Y185" s="48"/>
      <c r="AA185" s="48"/>
      <c r="AF185" s="48"/>
      <c r="AH185" s="48"/>
      <c r="AL185" s="48"/>
      <c r="AQ185" s="48"/>
      <c r="AS185" s="48"/>
      <c r="AT185" s="48"/>
      <c r="AX185" s="48"/>
      <c r="BA185" s="48"/>
      <c r="BB185" s="48"/>
      <c r="BD185" s="48"/>
    </row>
    <row r="186" spans="3:56" x14ac:dyDescent="0.2">
      <c r="C186" s="42"/>
      <c r="D186" s="41"/>
      <c r="F186" s="41"/>
      <c r="G186" s="41"/>
      <c r="H186" s="41"/>
      <c r="J186" s="41"/>
      <c r="L186" s="41"/>
      <c r="N186" s="41"/>
      <c r="O186" s="41"/>
      <c r="P186" s="41"/>
      <c r="S186" s="41"/>
      <c r="T186" s="41"/>
      <c r="X186" s="48"/>
      <c r="Y186" s="48"/>
      <c r="AA186" s="48"/>
      <c r="AF186" s="48"/>
      <c r="AH186" s="48"/>
      <c r="AL186" s="48"/>
      <c r="AQ186" s="48"/>
      <c r="AS186" s="48"/>
      <c r="AT186" s="48"/>
      <c r="AX186" s="48"/>
      <c r="BA186" s="48"/>
      <c r="BB186" s="48"/>
      <c r="BD186" s="48"/>
    </row>
    <row r="187" spans="3:56" x14ac:dyDescent="0.2">
      <c r="C187" s="42"/>
      <c r="D187" s="41"/>
      <c r="F187" s="41"/>
      <c r="G187" s="41"/>
      <c r="H187" s="41"/>
      <c r="J187" s="41"/>
      <c r="L187" s="41"/>
      <c r="N187" s="41"/>
      <c r="O187" s="41"/>
      <c r="P187" s="41"/>
      <c r="S187" s="41"/>
      <c r="T187" s="41"/>
      <c r="X187" s="48"/>
      <c r="Y187" s="48"/>
      <c r="AA187" s="48"/>
      <c r="AF187" s="48"/>
      <c r="AH187" s="48"/>
      <c r="AL187" s="48"/>
      <c r="AQ187" s="48"/>
      <c r="AS187" s="48"/>
      <c r="AT187" s="48"/>
      <c r="AX187" s="48"/>
      <c r="BA187" s="48"/>
      <c r="BB187" s="48"/>
      <c r="BD187" s="48"/>
    </row>
    <row r="188" spans="3:56" x14ac:dyDescent="0.2">
      <c r="C188" s="42"/>
      <c r="D188" s="41"/>
      <c r="F188" s="41"/>
      <c r="G188" s="41"/>
      <c r="H188" s="41"/>
      <c r="J188" s="41"/>
      <c r="L188" s="41"/>
      <c r="N188" s="41"/>
      <c r="O188" s="41"/>
      <c r="P188" s="41"/>
      <c r="S188" s="41"/>
      <c r="T188" s="41"/>
      <c r="X188" s="48"/>
      <c r="Y188" s="48"/>
      <c r="AA188" s="48"/>
      <c r="AF188" s="48"/>
      <c r="AH188" s="48"/>
      <c r="AL188" s="48"/>
      <c r="AQ188" s="48"/>
      <c r="AS188" s="48"/>
      <c r="AT188" s="48"/>
      <c r="AX188" s="48"/>
      <c r="BA188" s="48"/>
      <c r="BB188" s="48"/>
      <c r="BD188" s="48"/>
    </row>
    <row r="189" spans="3:56" x14ac:dyDescent="0.2">
      <c r="C189" s="42"/>
      <c r="D189" s="41"/>
      <c r="F189" s="41"/>
      <c r="G189" s="41"/>
      <c r="H189" s="41"/>
      <c r="J189" s="41"/>
      <c r="L189" s="41"/>
      <c r="N189" s="41"/>
      <c r="O189" s="41"/>
      <c r="P189" s="41"/>
      <c r="S189" s="41"/>
      <c r="T189" s="41"/>
      <c r="X189" s="48"/>
      <c r="Y189" s="48"/>
      <c r="AA189" s="48"/>
      <c r="AF189" s="48"/>
      <c r="AH189" s="48"/>
      <c r="AL189" s="48"/>
      <c r="AQ189" s="48"/>
      <c r="AS189" s="48"/>
      <c r="AT189" s="48"/>
      <c r="AX189" s="48"/>
      <c r="BA189" s="48"/>
      <c r="BB189" s="48"/>
      <c r="BD189" s="48"/>
    </row>
    <row r="190" spans="3:56" x14ac:dyDescent="0.2">
      <c r="C190" s="42"/>
      <c r="D190" s="41"/>
      <c r="F190" s="41"/>
      <c r="G190" s="41"/>
      <c r="H190" s="41"/>
      <c r="J190" s="41"/>
      <c r="L190" s="41"/>
      <c r="N190" s="41"/>
      <c r="O190" s="41"/>
      <c r="P190" s="41"/>
      <c r="S190" s="41"/>
      <c r="T190" s="41"/>
      <c r="X190" s="48"/>
      <c r="Y190" s="48"/>
      <c r="AA190" s="48"/>
      <c r="AF190" s="48"/>
      <c r="AH190" s="48"/>
      <c r="AL190" s="48"/>
      <c r="AQ190" s="48"/>
      <c r="AS190" s="48"/>
      <c r="AT190" s="48"/>
      <c r="AX190" s="48"/>
      <c r="BA190" s="48"/>
      <c r="BB190" s="48"/>
      <c r="BD190" s="48"/>
    </row>
    <row r="191" spans="3:56" x14ac:dyDescent="0.2">
      <c r="C191" s="42"/>
      <c r="D191" s="41"/>
      <c r="F191" s="41"/>
      <c r="G191" s="41"/>
      <c r="H191" s="41"/>
      <c r="J191" s="41"/>
      <c r="L191" s="41"/>
      <c r="N191" s="41"/>
      <c r="O191" s="41"/>
      <c r="P191" s="41"/>
      <c r="S191" s="41"/>
      <c r="T191" s="41"/>
      <c r="X191" s="48"/>
      <c r="Y191" s="48"/>
      <c r="AA191" s="48"/>
      <c r="AF191" s="48"/>
      <c r="AH191" s="48"/>
      <c r="AL191" s="48"/>
      <c r="AQ191" s="48"/>
      <c r="AS191" s="48"/>
      <c r="AT191" s="48"/>
      <c r="AX191" s="48"/>
      <c r="BA191" s="48"/>
      <c r="BB191" s="48"/>
      <c r="BD191" s="48"/>
    </row>
    <row r="192" spans="3:56" x14ac:dyDescent="0.2">
      <c r="C192" s="42"/>
      <c r="D192" s="41"/>
      <c r="F192" s="41"/>
      <c r="G192" s="41"/>
      <c r="H192" s="41"/>
      <c r="J192" s="41"/>
      <c r="L192" s="41"/>
      <c r="N192" s="41"/>
      <c r="O192" s="41"/>
      <c r="P192" s="41"/>
      <c r="S192" s="41"/>
      <c r="T192" s="41"/>
      <c r="X192" s="48"/>
      <c r="Y192" s="48"/>
      <c r="AA192" s="48"/>
      <c r="AF192" s="48"/>
      <c r="AH192" s="48"/>
      <c r="AL192" s="48"/>
      <c r="AQ192" s="48"/>
      <c r="AS192" s="48"/>
      <c r="AT192" s="48"/>
      <c r="AX192" s="48"/>
      <c r="BA192" s="48"/>
      <c r="BB192" s="48"/>
      <c r="BD192" s="48"/>
    </row>
    <row r="193" spans="3:56" x14ac:dyDescent="0.2">
      <c r="C193" s="42"/>
      <c r="D193" s="41"/>
      <c r="F193" s="41"/>
      <c r="G193" s="41"/>
      <c r="H193" s="41"/>
      <c r="J193" s="41"/>
      <c r="L193" s="41"/>
      <c r="N193" s="41"/>
      <c r="O193" s="41"/>
      <c r="P193" s="41"/>
      <c r="S193" s="41"/>
      <c r="T193" s="41"/>
      <c r="X193" s="48"/>
      <c r="Y193" s="48"/>
      <c r="AA193" s="48"/>
      <c r="AF193" s="48"/>
      <c r="AH193" s="48"/>
      <c r="AL193" s="48"/>
      <c r="AQ193" s="48"/>
      <c r="AS193" s="48"/>
      <c r="AT193" s="48"/>
      <c r="AX193" s="48"/>
      <c r="BA193" s="48"/>
      <c r="BB193" s="48"/>
      <c r="BD193" s="48"/>
    </row>
    <row r="194" spans="3:56" x14ac:dyDescent="0.2">
      <c r="C194" s="42"/>
      <c r="D194" s="41"/>
      <c r="F194" s="41"/>
      <c r="G194" s="41"/>
      <c r="H194" s="41"/>
      <c r="J194" s="41"/>
      <c r="L194" s="41"/>
      <c r="N194" s="41"/>
      <c r="O194" s="41"/>
      <c r="P194" s="41"/>
      <c r="S194" s="41"/>
      <c r="T194" s="41"/>
      <c r="X194" s="48"/>
      <c r="Y194" s="48"/>
      <c r="AA194" s="48"/>
      <c r="AF194" s="48"/>
      <c r="AH194" s="48"/>
      <c r="AL194" s="48"/>
      <c r="AQ194" s="48"/>
      <c r="AS194" s="48"/>
      <c r="AT194" s="48"/>
      <c r="AX194" s="48"/>
      <c r="BA194" s="48"/>
      <c r="BB194" s="48"/>
      <c r="BD194" s="48"/>
    </row>
    <row r="195" spans="3:56" x14ac:dyDescent="0.2">
      <c r="C195" s="42"/>
      <c r="D195" s="41"/>
      <c r="F195" s="41"/>
      <c r="G195" s="41"/>
      <c r="H195" s="41"/>
      <c r="J195" s="41"/>
      <c r="L195" s="41"/>
      <c r="N195" s="41"/>
      <c r="O195" s="41"/>
      <c r="P195" s="41"/>
      <c r="S195" s="41"/>
      <c r="T195" s="41"/>
      <c r="X195" s="48"/>
      <c r="Y195" s="48"/>
      <c r="AA195" s="48"/>
      <c r="AF195" s="48"/>
      <c r="AH195" s="48"/>
      <c r="AL195" s="48"/>
      <c r="AQ195" s="48"/>
      <c r="AS195" s="48"/>
      <c r="AT195" s="48"/>
      <c r="AX195" s="48"/>
      <c r="BA195" s="48"/>
      <c r="BB195" s="48"/>
      <c r="BD195" s="48"/>
    </row>
    <row r="196" spans="3:56" x14ac:dyDescent="0.2">
      <c r="C196" s="42"/>
      <c r="D196" s="41"/>
      <c r="F196" s="41"/>
      <c r="G196" s="41"/>
      <c r="H196" s="41"/>
      <c r="J196" s="41"/>
      <c r="L196" s="41"/>
      <c r="N196" s="41"/>
      <c r="O196" s="41"/>
      <c r="P196" s="41"/>
      <c r="S196" s="41"/>
      <c r="T196" s="41"/>
      <c r="X196" s="48"/>
      <c r="Y196" s="48"/>
      <c r="AA196" s="48"/>
      <c r="AF196" s="48"/>
      <c r="AH196" s="48"/>
      <c r="AL196" s="48"/>
      <c r="AQ196" s="48"/>
      <c r="AS196" s="48"/>
      <c r="AT196" s="48"/>
      <c r="AX196" s="48"/>
      <c r="BA196" s="48"/>
      <c r="BB196" s="48"/>
      <c r="BD196" s="48"/>
    </row>
    <row r="197" spans="3:56" x14ac:dyDescent="0.2">
      <c r="C197" s="42"/>
      <c r="D197" s="41"/>
      <c r="F197" s="41"/>
      <c r="G197" s="41"/>
      <c r="H197" s="41"/>
      <c r="J197" s="41"/>
      <c r="L197" s="41"/>
      <c r="N197" s="41"/>
      <c r="O197" s="41"/>
      <c r="P197" s="41"/>
      <c r="S197" s="41"/>
      <c r="T197" s="41"/>
      <c r="X197" s="48"/>
      <c r="Y197" s="48"/>
      <c r="AA197" s="48"/>
      <c r="AF197" s="48"/>
      <c r="AH197" s="48"/>
      <c r="AL197" s="48"/>
      <c r="AQ197" s="48"/>
      <c r="AS197" s="48"/>
      <c r="AT197" s="48"/>
      <c r="AX197" s="48"/>
      <c r="BA197" s="48"/>
      <c r="BB197" s="48"/>
      <c r="BD197" s="48"/>
    </row>
    <row r="198" spans="3:56" x14ac:dyDescent="0.2">
      <c r="C198" s="42"/>
      <c r="D198" s="41"/>
      <c r="F198" s="41"/>
      <c r="G198" s="41"/>
      <c r="H198" s="41"/>
      <c r="J198" s="41"/>
      <c r="L198" s="41"/>
      <c r="N198" s="41"/>
      <c r="O198" s="41"/>
      <c r="P198" s="41"/>
      <c r="S198" s="41"/>
      <c r="T198" s="41"/>
      <c r="X198" s="48"/>
      <c r="Y198" s="48"/>
      <c r="AA198" s="48"/>
      <c r="AF198" s="48"/>
      <c r="AH198" s="48"/>
      <c r="AL198" s="48"/>
      <c r="AQ198" s="48"/>
      <c r="AS198" s="48"/>
      <c r="AT198" s="48"/>
      <c r="AX198" s="48"/>
      <c r="BA198" s="48"/>
      <c r="BB198" s="48"/>
      <c r="BD198" s="48"/>
    </row>
    <row r="199" spans="3:56" x14ac:dyDescent="0.2">
      <c r="C199" s="42"/>
      <c r="D199" s="41"/>
      <c r="F199" s="41"/>
      <c r="G199" s="41"/>
      <c r="H199" s="41"/>
      <c r="J199" s="41"/>
      <c r="L199" s="41"/>
      <c r="N199" s="41"/>
      <c r="O199" s="41"/>
      <c r="P199" s="41"/>
      <c r="S199" s="41"/>
      <c r="T199" s="41"/>
      <c r="X199" s="48"/>
      <c r="Y199" s="48"/>
      <c r="AA199" s="48"/>
      <c r="AF199" s="48"/>
      <c r="AH199" s="48"/>
      <c r="AL199" s="48"/>
      <c r="AQ199" s="48"/>
      <c r="AS199" s="48"/>
      <c r="AT199" s="48"/>
      <c r="AX199" s="48"/>
      <c r="BA199" s="48"/>
      <c r="BB199" s="48"/>
      <c r="BD199" s="48"/>
    </row>
    <row r="200" spans="3:56" x14ac:dyDescent="0.2">
      <c r="C200" s="42"/>
      <c r="D200" s="41"/>
      <c r="F200" s="41"/>
      <c r="G200" s="41"/>
      <c r="H200" s="41"/>
      <c r="J200" s="41"/>
      <c r="L200" s="41"/>
      <c r="N200" s="41"/>
      <c r="O200" s="41"/>
      <c r="P200" s="41"/>
      <c r="S200" s="41"/>
      <c r="T200" s="41"/>
      <c r="X200" s="48"/>
      <c r="Y200" s="48"/>
      <c r="AA200" s="48"/>
      <c r="AF200" s="48"/>
      <c r="AH200" s="48"/>
      <c r="AL200" s="48"/>
      <c r="AQ200" s="48"/>
      <c r="AS200" s="48"/>
      <c r="AT200" s="48"/>
      <c r="AX200" s="48"/>
      <c r="BA200" s="48"/>
      <c r="BB200" s="48"/>
      <c r="BD200" s="48"/>
    </row>
    <row r="201" spans="3:56" x14ac:dyDescent="0.2">
      <c r="C201" s="42"/>
      <c r="D201" s="41"/>
      <c r="F201" s="41"/>
      <c r="G201" s="41"/>
      <c r="H201" s="41"/>
      <c r="J201" s="41"/>
      <c r="L201" s="41"/>
      <c r="N201" s="41"/>
      <c r="O201" s="41"/>
      <c r="P201" s="41"/>
      <c r="S201" s="41"/>
      <c r="T201" s="41"/>
      <c r="X201" s="48"/>
      <c r="Y201" s="48"/>
      <c r="AA201" s="48"/>
      <c r="AF201" s="48"/>
      <c r="AH201" s="48"/>
      <c r="AL201" s="48"/>
      <c r="AQ201" s="48"/>
      <c r="AS201" s="48"/>
      <c r="AT201" s="48"/>
      <c r="AX201" s="48"/>
      <c r="BA201" s="48"/>
      <c r="BB201" s="48"/>
      <c r="BD201" s="48"/>
    </row>
    <row r="202" spans="3:56" x14ac:dyDescent="0.2">
      <c r="C202" s="42"/>
      <c r="D202" s="41"/>
      <c r="F202" s="41"/>
      <c r="G202" s="41"/>
      <c r="H202" s="41"/>
      <c r="J202" s="41"/>
      <c r="L202" s="41"/>
      <c r="N202" s="41"/>
      <c r="O202" s="41"/>
      <c r="P202" s="41"/>
      <c r="S202" s="41"/>
      <c r="T202" s="41"/>
      <c r="X202" s="48"/>
      <c r="Y202" s="48"/>
      <c r="AA202" s="48"/>
      <c r="AF202" s="48"/>
      <c r="AH202" s="48"/>
      <c r="AL202" s="48"/>
      <c r="AQ202" s="48"/>
      <c r="AS202" s="48"/>
      <c r="AT202" s="48"/>
      <c r="AX202" s="48"/>
      <c r="BA202" s="48"/>
      <c r="BB202" s="48"/>
      <c r="BD202" s="48"/>
    </row>
    <row r="203" spans="3:56" x14ac:dyDescent="0.2">
      <c r="C203" s="42"/>
      <c r="D203" s="41"/>
      <c r="F203" s="41"/>
      <c r="G203" s="41"/>
      <c r="H203" s="41"/>
      <c r="J203" s="41"/>
      <c r="L203" s="41"/>
      <c r="N203" s="41"/>
      <c r="O203" s="41"/>
      <c r="P203" s="41"/>
      <c r="S203" s="41"/>
      <c r="T203" s="41"/>
      <c r="X203" s="48"/>
      <c r="Y203" s="48"/>
      <c r="AA203" s="48"/>
      <c r="AF203" s="48"/>
      <c r="AH203" s="48"/>
      <c r="AL203" s="48"/>
      <c r="AQ203" s="48"/>
      <c r="AS203" s="48"/>
      <c r="AT203" s="48"/>
      <c r="AX203" s="48"/>
      <c r="BA203" s="48"/>
      <c r="BB203" s="48"/>
      <c r="BD203" s="48"/>
    </row>
    <row r="204" spans="3:56" x14ac:dyDescent="0.2">
      <c r="C204" s="42"/>
      <c r="D204" s="41"/>
      <c r="F204" s="41"/>
      <c r="G204" s="41"/>
      <c r="H204" s="41"/>
      <c r="J204" s="41"/>
      <c r="L204" s="41"/>
      <c r="N204" s="41"/>
      <c r="O204" s="41"/>
      <c r="P204" s="41"/>
      <c r="S204" s="41"/>
      <c r="T204" s="41"/>
      <c r="X204" s="48"/>
      <c r="Y204" s="48"/>
      <c r="AA204" s="48"/>
      <c r="AF204" s="48"/>
      <c r="AH204" s="48"/>
      <c r="AL204" s="48"/>
      <c r="AQ204" s="48"/>
      <c r="AS204" s="48"/>
      <c r="AT204" s="48"/>
      <c r="AX204" s="48"/>
      <c r="BA204" s="48"/>
      <c r="BB204" s="48"/>
      <c r="BD204" s="48"/>
    </row>
    <row r="205" spans="3:56" x14ac:dyDescent="0.2">
      <c r="C205" s="42"/>
      <c r="D205" s="41"/>
      <c r="F205" s="41"/>
      <c r="G205" s="41"/>
      <c r="H205" s="41"/>
      <c r="J205" s="41"/>
      <c r="L205" s="41"/>
      <c r="N205" s="41"/>
      <c r="O205" s="41"/>
      <c r="P205" s="41"/>
      <c r="S205" s="41"/>
      <c r="T205" s="41"/>
      <c r="X205" s="48"/>
      <c r="Y205" s="48"/>
      <c r="AA205" s="48"/>
      <c r="AF205" s="48"/>
      <c r="AH205" s="48"/>
      <c r="AL205" s="48"/>
      <c r="AQ205" s="48"/>
      <c r="AS205" s="48"/>
      <c r="AT205" s="48"/>
      <c r="AX205" s="48"/>
      <c r="BA205" s="48"/>
      <c r="BB205" s="48"/>
      <c r="BD205" s="48"/>
    </row>
    <row r="206" spans="3:56" x14ac:dyDescent="0.2">
      <c r="C206" s="42"/>
      <c r="D206" s="41"/>
      <c r="F206" s="41"/>
      <c r="G206" s="41"/>
      <c r="H206" s="41"/>
      <c r="J206" s="41"/>
      <c r="L206" s="41"/>
      <c r="N206" s="41"/>
      <c r="O206" s="41"/>
      <c r="P206" s="41"/>
      <c r="S206" s="41"/>
      <c r="T206" s="41"/>
      <c r="X206" s="48"/>
      <c r="Y206" s="48"/>
      <c r="AA206" s="48"/>
      <c r="AF206" s="48"/>
      <c r="AH206" s="48"/>
      <c r="AL206" s="48"/>
      <c r="AQ206" s="48"/>
      <c r="AS206" s="48"/>
      <c r="AT206" s="48"/>
      <c r="AX206" s="48"/>
      <c r="BA206" s="48"/>
      <c r="BB206" s="48"/>
      <c r="BD206" s="48"/>
    </row>
    <row r="207" spans="3:56" x14ac:dyDescent="0.2">
      <c r="C207" s="42"/>
      <c r="D207" s="41"/>
      <c r="F207" s="41"/>
      <c r="G207" s="41"/>
      <c r="H207" s="41"/>
      <c r="J207" s="41"/>
      <c r="L207" s="41"/>
      <c r="N207" s="41"/>
      <c r="O207" s="41"/>
      <c r="P207" s="41"/>
      <c r="S207" s="41"/>
      <c r="T207" s="41"/>
      <c r="X207" s="48"/>
      <c r="Y207" s="48"/>
      <c r="AA207" s="48"/>
      <c r="AF207" s="48"/>
      <c r="AH207" s="48"/>
      <c r="AL207" s="48"/>
      <c r="AQ207" s="48"/>
      <c r="AS207" s="48"/>
      <c r="AT207" s="48"/>
      <c r="AX207" s="48"/>
      <c r="BA207" s="48"/>
      <c r="BB207" s="48"/>
      <c r="BD207" s="48"/>
    </row>
    <row r="208" spans="3:56" x14ac:dyDescent="0.2">
      <c r="C208" s="42"/>
      <c r="D208" s="41"/>
      <c r="F208" s="41"/>
      <c r="G208" s="41"/>
      <c r="H208" s="41"/>
      <c r="J208" s="41"/>
      <c r="L208" s="41"/>
      <c r="N208" s="41"/>
      <c r="O208" s="41"/>
      <c r="P208" s="41"/>
      <c r="S208" s="41"/>
      <c r="T208" s="41"/>
      <c r="X208" s="48"/>
      <c r="Y208" s="48"/>
      <c r="AA208" s="48"/>
      <c r="AF208" s="48"/>
      <c r="AH208" s="48"/>
      <c r="AL208" s="48"/>
      <c r="AQ208" s="48"/>
      <c r="AS208" s="48"/>
      <c r="AT208" s="48"/>
      <c r="AX208" s="48"/>
      <c r="BA208" s="48"/>
      <c r="BB208" s="48"/>
      <c r="BD208" s="48"/>
    </row>
    <row r="209" spans="3:56" x14ac:dyDescent="0.2">
      <c r="C209" s="42"/>
      <c r="D209" s="41"/>
      <c r="F209" s="41"/>
      <c r="G209" s="41"/>
      <c r="H209" s="41"/>
      <c r="J209" s="41"/>
      <c r="L209" s="41"/>
      <c r="N209" s="41"/>
      <c r="O209" s="41"/>
      <c r="P209" s="41"/>
      <c r="S209" s="41"/>
      <c r="T209" s="41"/>
      <c r="X209" s="48"/>
      <c r="Y209" s="48"/>
      <c r="AA209" s="48"/>
      <c r="AF209" s="48"/>
      <c r="AH209" s="48"/>
      <c r="AL209" s="48"/>
      <c r="AQ209" s="48"/>
      <c r="AS209" s="48"/>
      <c r="AT209" s="48"/>
      <c r="AX209" s="48"/>
      <c r="BA209" s="48"/>
      <c r="BB209" s="48"/>
      <c r="BD209" s="48"/>
    </row>
    <row r="210" spans="3:56" x14ac:dyDescent="0.2">
      <c r="C210" s="42"/>
      <c r="D210" s="41"/>
      <c r="F210" s="41"/>
      <c r="G210" s="41"/>
      <c r="H210" s="41"/>
      <c r="J210" s="41"/>
      <c r="L210" s="41"/>
      <c r="N210" s="41"/>
      <c r="O210" s="41"/>
      <c r="P210" s="41"/>
      <c r="S210" s="41"/>
      <c r="T210" s="41"/>
      <c r="X210" s="48"/>
      <c r="Y210" s="48"/>
      <c r="AA210" s="48"/>
      <c r="AF210" s="48"/>
      <c r="AH210" s="48"/>
      <c r="AL210" s="48"/>
      <c r="AQ210" s="48"/>
      <c r="AS210" s="48"/>
      <c r="AT210" s="48"/>
      <c r="AX210" s="48"/>
      <c r="BA210" s="48"/>
      <c r="BB210" s="48"/>
      <c r="BD210" s="48"/>
    </row>
    <row r="211" spans="3:56" x14ac:dyDescent="0.2">
      <c r="C211" s="42"/>
      <c r="D211" s="41"/>
      <c r="F211" s="41"/>
      <c r="G211" s="41"/>
      <c r="H211" s="41"/>
      <c r="J211" s="41"/>
      <c r="L211" s="41"/>
      <c r="N211" s="41"/>
      <c r="O211" s="41"/>
      <c r="P211" s="41"/>
      <c r="S211" s="41"/>
      <c r="T211" s="41"/>
      <c r="X211" s="48"/>
      <c r="Y211" s="48"/>
      <c r="AA211" s="48"/>
      <c r="AF211" s="48"/>
      <c r="AH211" s="48"/>
      <c r="AL211" s="48"/>
      <c r="AQ211" s="48"/>
      <c r="AS211" s="48"/>
      <c r="AT211" s="48"/>
      <c r="AX211" s="48"/>
      <c r="BA211" s="48"/>
      <c r="BB211" s="48"/>
      <c r="BD211" s="48"/>
    </row>
    <row r="212" spans="3:56" x14ac:dyDescent="0.2">
      <c r="C212" s="42"/>
      <c r="D212" s="41"/>
      <c r="F212" s="41"/>
      <c r="G212" s="41"/>
      <c r="H212" s="41"/>
      <c r="J212" s="41"/>
      <c r="L212" s="41"/>
      <c r="N212" s="41"/>
      <c r="O212" s="41"/>
      <c r="P212" s="41"/>
      <c r="S212" s="41"/>
      <c r="T212" s="41"/>
      <c r="X212" s="48"/>
      <c r="Y212" s="48"/>
      <c r="AA212" s="48"/>
      <c r="AF212" s="48"/>
      <c r="AH212" s="48"/>
      <c r="AL212" s="48"/>
      <c r="AQ212" s="48"/>
      <c r="AS212" s="48"/>
      <c r="AT212" s="48"/>
      <c r="AX212" s="48"/>
      <c r="BA212" s="48"/>
      <c r="BB212" s="48"/>
      <c r="BD212" s="48"/>
    </row>
    <row r="213" spans="3:56" x14ac:dyDescent="0.2">
      <c r="C213" s="42"/>
      <c r="D213" s="41"/>
      <c r="F213" s="41"/>
      <c r="G213" s="41"/>
      <c r="H213" s="41"/>
      <c r="J213" s="41"/>
      <c r="L213" s="41"/>
      <c r="N213" s="41"/>
      <c r="O213" s="41"/>
      <c r="P213" s="41"/>
      <c r="S213" s="41"/>
      <c r="T213" s="41"/>
      <c r="X213" s="48"/>
      <c r="Y213" s="48"/>
      <c r="AA213" s="48"/>
      <c r="AF213" s="48"/>
      <c r="AH213" s="48"/>
      <c r="AL213" s="48"/>
      <c r="AQ213" s="48"/>
      <c r="AS213" s="48"/>
      <c r="AT213" s="48"/>
      <c r="AX213" s="48"/>
      <c r="BA213" s="48"/>
      <c r="BB213" s="48"/>
      <c r="BD213" s="48"/>
    </row>
    <row r="214" spans="3:56" x14ac:dyDescent="0.2">
      <c r="C214" s="42"/>
      <c r="D214" s="41"/>
      <c r="F214" s="41"/>
      <c r="G214" s="41"/>
      <c r="H214" s="41"/>
      <c r="J214" s="41"/>
      <c r="L214" s="41"/>
      <c r="N214" s="41"/>
      <c r="O214" s="41"/>
      <c r="P214" s="41"/>
      <c r="S214" s="41"/>
      <c r="T214" s="41"/>
      <c r="X214" s="48"/>
      <c r="Y214" s="48"/>
      <c r="AA214" s="48"/>
      <c r="AF214" s="48"/>
      <c r="AH214" s="48"/>
      <c r="AL214" s="48"/>
      <c r="AQ214" s="48"/>
      <c r="AS214" s="48"/>
      <c r="AT214" s="48"/>
      <c r="AX214" s="48"/>
      <c r="BA214" s="48"/>
      <c r="BB214" s="48"/>
      <c r="BD214" s="48"/>
    </row>
    <row r="215" spans="3:56" x14ac:dyDescent="0.2">
      <c r="C215" s="42"/>
      <c r="D215" s="41"/>
      <c r="F215" s="41"/>
      <c r="G215" s="41"/>
      <c r="H215" s="41"/>
      <c r="J215" s="41"/>
      <c r="L215" s="41"/>
      <c r="N215" s="41"/>
      <c r="O215" s="41"/>
      <c r="P215" s="41"/>
      <c r="S215" s="41"/>
      <c r="T215" s="41"/>
      <c r="X215" s="48"/>
      <c r="Y215" s="48"/>
      <c r="AA215" s="48"/>
      <c r="AF215" s="48"/>
      <c r="AH215" s="48"/>
      <c r="AL215" s="48"/>
      <c r="AQ215" s="48"/>
      <c r="AS215" s="48"/>
      <c r="AT215" s="48"/>
      <c r="AX215" s="48"/>
      <c r="BA215" s="48"/>
      <c r="BB215" s="48"/>
      <c r="BD215" s="48"/>
    </row>
    <row r="216" spans="3:56" x14ac:dyDescent="0.2">
      <c r="C216" s="42"/>
      <c r="D216" s="41"/>
      <c r="F216" s="41"/>
      <c r="G216" s="41"/>
      <c r="H216" s="41"/>
      <c r="J216" s="41"/>
      <c r="L216" s="41"/>
      <c r="N216" s="41"/>
      <c r="O216" s="41"/>
      <c r="P216" s="41"/>
      <c r="S216" s="41"/>
      <c r="T216" s="41"/>
      <c r="X216" s="48"/>
      <c r="Y216" s="48"/>
      <c r="AA216" s="48"/>
      <c r="AF216" s="48"/>
      <c r="AH216" s="48"/>
      <c r="AL216" s="48"/>
      <c r="AQ216" s="48"/>
      <c r="AS216" s="48"/>
      <c r="AT216" s="48"/>
      <c r="AX216" s="48"/>
      <c r="BA216" s="48"/>
      <c r="BB216" s="48"/>
      <c r="BD216" s="48"/>
    </row>
    <row r="217" spans="3:56" x14ac:dyDescent="0.2">
      <c r="C217" s="42"/>
      <c r="D217" s="41"/>
      <c r="F217" s="41"/>
      <c r="G217" s="41"/>
      <c r="H217" s="41"/>
      <c r="J217" s="41"/>
      <c r="L217" s="41"/>
      <c r="N217" s="41"/>
      <c r="O217" s="41"/>
      <c r="P217" s="41"/>
      <c r="S217" s="41"/>
      <c r="T217" s="41"/>
      <c r="X217" s="48"/>
      <c r="Y217" s="48"/>
      <c r="AA217" s="48"/>
      <c r="AF217" s="48"/>
      <c r="AH217" s="48"/>
      <c r="AL217" s="48"/>
      <c r="AQ217" s="48"/>
      <c r="AS217" s="48"/>
      <c r="AT217" s="48"/>
      <c r="AX217" s="48"/>
      <c r="BA217" s="48"/>
      <c r="BB217" s="48"/>
      <c r="BD217" s="48"/>
    </row>
    <row r="218" spans="3:56" x14ac:dyDescent="0.2">
      <c r="C218" s="42"/>
      <c r="D218" s="41"/>
      <c r="F218" s="41"/>
      <c r="G218" s="41"/>
      <c r="H218" s="41"/>
      <c r="J218" s="41"/>
      <c r="L218" s="41"/>
      <c r="N218" s="41"/>
      <c r="O218" s="41"/>
      <c r="P218" s="41"/>
      <c r="S218" s="41"/>
      <c r="T218" s="41"/>
      <c r="X218" s="48"/>
      <c r="Y218" s="48"/>
      <c r="AA218" s="48"/>
      <c r="AF218" s="48"/>
      <c r="AH218" s="48"/>
      <c r="AL218" s="48"/>
      <c r="AQ218" s="48"/>
      <c r="AS218" s="48"/>
      <c r="AT218" s="48"/>
      <c r="AX218" s="48"/>
      <c r="BA218" s="48"/>
      <c r="BB218" s="48"/>
      <c r="BD218" s="48"/>
    </row>
    <row r="219" spans="3:56" x14ac:dyDescent="0.2">
      <c r="C219" s="42"/>
      <c r="D219" s="41"/>
      <c r="F219" s="41"/>
      <c r="G219" s="41"/>
      <c r="H219" s="41"/>
      <c r="J219" s="41"/>
      <c r="L219" s="41"/>
      <c r="N219" s="41"/>
      <c r="O219" s="41"/>
      <c r="P219" s="41"/>
      <c r="S219" s="41"/>
      <c r="T219" s="41"/>
      <c r="X219" s="48"/>
      <c r="Y219" s="48"/>
      <c r="AA219" s="48"/>
      <c r="AF219" s="48"/>
      <c r="AH219" s="48"/>
      <c r="AL219" s="48"/>
      <c r="AQ219" s="48"/>
      <c r="AS219" s="48"/>
      <c r="AT219" s="48"/>
      <c r="AX219" s="48"/>
      <c r="BA219" s="48"/>
      <c r="BB219" s="48"/>
      <c r="BD219" s="48"/>
    </row>
    <row r="220" spans="3:56" x14ac:dyDescent="0.2">
      <c r="C220" s="42"/>
      <c r="D220" s="41"/>
      <c r="F220" s="41"/>
      <c r="G220" s="41"/>
      <c r="H220" s="41"/>
      <c r="J220" s="41"/>
      <c r="L220" s="41"/>
      <c r="N220" s="41"/>
      <c r="O220" s="41"/>
      <c r="P220" s="41"/>
      <c r="S220" s="41"/>
      <c r="T220" s="41"/>
      <c r="X220" s="48"/>
      <c r="Y220" s="48"/>
      <c r="AA220" s="48"/>
      <c r="AF220" s="48"/>
      <c r="AH220" s="48"/>
      <c r="AL220" s="48"/>
      <c r="AQ220" s="48"/>
      <c r="AS220" s="48"/>
      <c r="AT220" s="48"/>
      <c r="AX220" s="48"/>
      <c r="BA220" s="48"/>
      <c r="BB220" s="48"/>
      <c r="BD220" s="48"/>
    </row>
    <row r="221" spans="3:56" x14ac:dyDescent="0.2">
      <c r="C221" s="42"/>
      <c r="D221" s="41"/>
      <c r="F221" s="41"/>
      <c r="G221" s="41"/>
      <c r="H221" s="41"/>
      <c r="J221" s="41"/>
      <c r="L221" s="41"/>
      <c r="N221" s="41"/>
      <c r="O221" s="41"/>
      <c r="P221" s="41"/>
      <c r="S221" s="41"/>
      <c r="T221" s="41"/>
      <c r="X221" s="48"/>
      <c r="Y221" s="48"/>
      <c r="AA221" s="48"/>
      <c r="AF221" s="48"/>
      <c r="AH221" s="48"/>
      <c r="AL221" s="48"/>
      <c r="AQ221" s="48"/>
      <c r="AS221" s="48"/>
      <c r="AT221" s="48"/>
      <c r="AX221" s="48"/>
      <c r="BA221" s="48"/>
      <c r="BB221" s="48"/>
      <c r="BD221" s="48"/>
    </row>
    <row r="222" spans="3:56" x14ac:dyDescent="0.2">
      <c r="C222" s="42"/>
      <c r="D222" s="41"/>
      <c r="F222" s="41"/>
      <c r="G222" s="41"/>
      <c r="H222" s="41"/>
      <c r="J222" s="41"/>
      <c r="L222" s="41"/>
      <c r="N222" s="41"/>
      <c r="O222" s="41"/>
      <c r="P222" s="41"/>
      <c r="S222" s="41"/>
      <c r="T222" s="41"/>
      <c r="X222" s="48"/>
      <c r="Y222" s="48"/>
      <c r="AA222" s="48"/>
      <c r="AF222" s="48"/>
      <c r="AH222" s="48"/>
      <c r="AL222" s="48"/>
      <c r="AQ222" s="48"/>
      <c r="AS222" s="48"/>
      <c r="AT222" s="48"/>
      <c r="AX222" s="48"/>
      <c r="BA222" s="48"/>
      <c r="BB222" s="48"/>
      <c r="BD222" s="48"/>
    </row>
    <row r="223" spans="3:56" x14ac:dyDescent="0.2">
      <c r="C223" s="42"/>
      <c r="D223" s="41"/>
      <c r="F223" s="41"/>
      <c r="G223" s="41"/>
      <c r="H223" s="41"/>
      <c r="J223" s="41"/>
      <c r="L223" s="41"/>
      <c r="N223" s="41"/>
      <c r="O223" s="41"/>
      <c r="P223" s="41"/>
      <c r="S223" s="41"/>
      <c r="T223" s="41"/>
      <c r="X223" s="48"/>
      <c r="Y223" s="48"/>
      <c r="AA223" s="48"/>
      <c r="AF223" s="48"/>
      <c r="AH223" s="48"/>
      <c r="AL223" s="48"/>
      <c r="AQ223" s="48"/>
      <c r="AS223" s="48"/>
      <c r="AT223" s="48"/>
      <c r="AX223" s="48"/>
      <c r="BA223" s="48"/>
      <c r="BB223" s="48"/>
      <c r="BD223" s="48"/>
    </row>
    <row r="224" spans="3:56" x14ac:dyDescent="0.2">
      <c r="C224" s="42"/>
      <c r="D224" s="41"/>
      <c r="F224" s="41"/>
      <c r="G224" s="41"/>
      <c r="H224" s="41"/>
      <c r="J224" s="41"/>
      <c r="L224" s="41"/>
      <c r="N224" s="41"/>
      <c r="O224" s="41"/>
      <c r="P224" s="41"/>
      <c r="S224" s="41"/>
      <c r="T224" s="41"/>
      <c r="X224" s="48"/>
      <c r="Y224" s="48"/>
      <c r="AA224" s="48"/>
      <c r="AF224" s="48"/>
      <c r="AH224" s="48"/>
      <c r="AL224" s="48"/>
      <c r="AQ224" s="48"/>
      <c r="AS224" s="48"/>
      <c r="AT224" s="48"/>
      <c r="AX224" s="48"/>
      <c r="BA224" s="48"/>
      <c r="BB224" s="48"/>
      <c r="BD224" s="48"/>
    </row>
    <row r="225" spans="3:56" x14ac:dyDescent="0.2">
      <c r="C225" s="42"/>
      <c r="D225" s="41"/>
      <c r="F225" s="41"/>
      <c r="G225" s="41"/>
      <c r="H225" s="41"/>
      <c r="J225" s="41"/>
      <c r="L225" s="41"/>
      <c r="N225" s="41"/>
      <c r="O225" s="41"/>
      <c r="P225" s="41"/>
      <c r="S225" s="41"/>
      <c r="T225" s="41"/>
      <c r="X225" s="48"/>
      <c r="Y225" s="48"/>
      <c r="AA225" s="48"/>
      <c r="AF225" s="48"/>
      <c r="AH225" s="48"/>
      <c r="AL225" s="48"/>
      <c r="AQ225" s="48"/>
      <c r="AS225" s="48"/>
      <c r="AT225" s="48"/>
      <c r="AX225" s="48"/>
      <c r="BA225" s="48"/>
      <c r="BB225" s="48"/>
      <c r="BD225" s="48"/>
    </row>
    <row r="226" spans="3:56" x14ac:dyDescent="0.2">
      <c r="C226" s="42"/>
      <c r="D226" s="41"/>
      <c r="F226" s="41"/>
      <c r="G226" s="41"/>
      <c r="H226" s="41"/>
      <c r="J226" s="41"/>
      <c r="L226" s="41"/>
      <c r="N226" s="41"/>
      <c r="O226" s="41"/>
      <c r="P226" s="41"/>
      <c r="S226" s="41"/>
      <c r="T226" s="41"/>
      <c r="X226" s="48"/>
      <c r="Y226" s="48"/>
      <c r="AA226" s="48"/>
      <c r="AF226" s="48"/>
      <c r="AH226" s="48"/>
      <c r="AL226" s="48"/>
      <c r="AQ226" s="48"/>
      <c r="AS226" s="48"/>
      <c r="AT226" s="48"/>
      <c r="AX226" s="48"/>
      <c r="BA226" s="48"/>
      <c r="BB226" s="48"/>
      <c r="BD226" s="48"/>
    </row>
    <row r="227" spans="3:56" x14ac:dyDescent="0.2">
      <c r="C227" s="42"/>
      <c r="D227" s="41"/>
      <c r="F227" s="41"/>
      <c r="G227" s="41"/>
      <c r="H227" s="41"/>
      <c r="J227" s="41"/>
      <c r="L227" s="41"/>
      <c r="N227" s="41"/>
      <c r="O227" s="41"/>
      <c r="P227" s="41"/>
      <c r="S227" s="41"/>
      <c r="T227" s="41"/>
      <c r="X227" s="48"/>
      <c r="Y227" s="48"/>
      <c r="AA227" s="48"/>
      <c r="AF227" s="48"/>
      <c r="AH227" s="48"/>
      <c r="AL227" s="48"/>
      <c r="AQ227" s="48"/>
      <c r="AS227" s="48"/>
      <c r="AT227" s="48"/>
      <c r="AX227" s="48"/>
      <c r="BA227" s="48"/>
      <c r="BB227" s="48"/>
      <c r="BD227" s="48"/>
    </row>
    <row r="228" spans="3:56" x14ac:dyDescent="0.2">
      <c r="C228" s="42"/>
      <c r="D228" s="41"/>
      <c r="F228" s="41"/>
      <c r="G228" s="41"/>
      <c r="H228" s="41"/>
      <c r="J228" s="41"/>
      <c r="L228" s="41"/>
      <c r="N228" s="41"/>
      <c r="O228" s="41"/>
      <c r="P228" s="41"/>
      <c r="S228" s="41"/>
      <c r="T228" s="41"/>
      <c r="X228" s="48"/>
      <c r="Y228" s="48"/>
      <c r="AA228" s="48"/>
      <c r="AF228" s="48"/>
      <c r="AH228" s="48"/>
      <c r="AL228" s="48"/>
      <c r="AQ228" s="48"/>
      <c r="AS228" s="48"/>
      <c r="AT228" s="48"/>
      <c r="AX228" s="48"/>
      <c r="BA228" s="48"/>
      <c r="BB228" s="48"/>
      <c r="BD228" s="48"/>
    </row>
    <row r="229" spans="3:56" x14ac:dyDescent="0.2">
      <c r="C229" s="42"/>
      <c r="D229" s="41"/>
      <c r="F229" s="41"/>
      <c r="G229" s="41"/>
      <c r="H229" s="41"/>
      <c r="J229" s="41"/>
      <c r="L229" s="41"/>
      <c r="N229" s="41"/>
      <c r="O229" s="41"/>
      <c r="P229" s="41"/>
      <c r="S229" s="41"/>
      <c r="T229" s="41"/>
      <c r="X229" s="48"/>
      <c r="Y229" s="48"/>
      <c r="AA229" s="48"/>
      <c r="AF229" s="48"/>
      <c r="AH229" s="48"/>
      <c r="AL229" s="48"/>
      <c r="AQ229" s="48"/>
      <c r="AS229" s="48"/>
      <c r="AT229" s="48"/>
      <c r="AX229" s="48"/>
      <c r="BA229" s="48"/>
      <c r="BB229" s="48"/>
      <c r="BD229" s="48"/>
    </row>
    <row r="230" spans="3:56" x14ac:dyDescent="0.2">
      <c r="C230" s="42"/>
      <c r="D230" s="41"/>
      <c r="F230" s="41"/>
      <c r="G230" s="41"/>
      <c r="H230" s="41"/>
      <c r="J230" s="41"/>
      <c r="L230" s="41"/>
      <c r="N230" s="41"/>
      <c r="O230" s="41"/>
      <c r="P230" s="41"/>
      <c r="S230" s="41"/>
      <c r="T230" s="41"/>
      <c r="X230" s="48"/>
      <c r="Y230" s="48"/>
      <c r="AA230" s="48"/>
      <c r="AF230" s="48"/>
      <c r="AH230" s="48"/>
      <c r="AL230" s="48"/>
      <c r="AQ230" s="48"/>
      <c r="AS230" s="48"/>
      <c r="AT230" s="48"/>
      <c r="AX230" s="48"/>
      <c r="BA230" s="48"/>
      <c r="BB230" s="48"/>
      <c r="BD230" s="48"/>
    </row>
    <row r="231" spans="3:56" x14ac:dyDescent="0.2">
      <c r="C231" s="42"/>
      <c r="D231" s="41"/>
      <c r="F231" s="41"/>
      <c r="G231" s="41"/>
      <c r="H231" s="41"/>
      <c r="J231" s="41"/>
      <c r="L231" s="41"/>
      <c r="N231" s="41"/>
      <c r="O231" s="41"/>
      <c r="P231" s="41"/>
      <c r="S231" s="41"/>
      <c r="T231" s="41"/>
      <c r="X231" s="48"/>
      <c r="Y231" s="48"/>
      <c r="AA231" s="48"/>
      <c r="AF231" s="48"/>
      <c r="AH231" s="48"/>
      <c r="AL231" s="48"/>
      <c r="AQ231" s="48"/>
      <c r="AS231" s="48"/>
      <c r="AT231" s="48"/>
      <c r="AX231" s="48"/>
      <c r="BA231" s="48"/>
      <c r="BB231" s="48"/>
      <c r="BD231" s="48"/>
    </row>
    <row r="232" spans="3:56" x14ac:dyDescent="0.2">
      <c r="C232" s="42"/>
      <c r="D232" s="41"/>
      <c r="F232" s="41"/>
      <c r="G232" s="41"/>
      <c r="H232" s="41"/>
      <c r="J232" s="41"/>
      <c r="L232" s="41"/>
      <c r="N232" s="41"/>
      <c r="O232" s="41"/>
      <c r="P232" s="41"/>
      <c r="S232" s="41"/>
      <c r="T232" s="41"/>
      <c r="X232" s="48"/>
      <c r="Y232" s="48"/>
      <c r="AA232" s="48"/>
      <c r="AF232" s="48"/>
      <c r="AH232" s="48"/>
      <c r="AL232" s="48"/>
      <c r="AQ232" s="48"/>
      <c r="AS232" s="48"/>
      <c r="AT232" s="48"/>
      <c r="AX232" s="48"/>
      <c r="BA232" s="48"/>
      <c r="BB232" s="48"/>
      <c r="BD232" s="48"/>
    </row>
    <row r="233" spans="3:56" x14ac:dyDescent="0.2">
      <c r="C233" s="42"/>
      <c r="D233" s="41"/>
      <c r="F233" s="41"/>
      <c r="G233" s="41"/>
      <c r="H233" s="41"/>
      <c r="J233" s="41"/>
      <c r="L233" s="41"/>
      <c r="N233" s="41"/>
      <c r="O233" s="41"/>
      <c r="P233" s="41"/>
      <c r="S233" s="41"/>
      <c r="T233" s="41"/>
      <c r="X233" s="48"/>
      <c r="Y233" s="48"/>
      <c r="AA233" s="48"/>
      <c r="AF233" s="48"/>
      <c r="AH233" s="48"/>
      <c r="AL233" s="48"/>
      <c r="AQ233" s="48"/>
      <c r="AS233" s="48"/>
      <c r="AT233" s="48"/>
      <c r="AX233" s="48"/>
      <c r="BA233" s="48"/>
      <c r="BB233" s="48"/>
      <c r="BD233" s="48"/>
    </row>
    <row r="234" spans="3:56" x14ac:dyDescent="0.2">
      <c r="C234" s="42"/>
      <c r="D234" s="41"/>
      <c r="F234" s="41"/>
      <c r="G234" s="41"/>
      <c r="H234" s="41"/>
      <c r="J234" s="41"/>
      <c r="L234" s="41"/>
      <c r="N234" s="41"/>
      <c r="O234" s="41"/>
      <c r="P234" s="41"/>
      <c r="S234" s="41"/>
      <c r="T234" s="41"/>
      <c r="X234" s="48"/>
      <c r="Y234" s="48"/>
      <c r="AA234" s="48"/>
      <c r="AF234" s="48"/>
      <c r="AH234" s="48"/>
      <c r="AL234" s="48"/>
      <c r="AQ234" s="48"/>
      <c r="AS234" s="48"/>
      <c r="AT234" s="48"/>
      <c r="AX234" s="48"/>
      <c r="BA234" s="48"/>
      <c r="BB234" s="48"/>
      <c r="BD234" s="48"/>
    </row>
    <row r="235" spans="3:56" x14ac:dyDescent="0.2">
      <c r="C235" s="42"/>
      <c r="D235" s="41"/>
      <c r="F235" s="41"/>
      <c r="G235" s="41"/>
      <c r="H235" s="41"/>
      <c r="J235" s="41"/>
      <c r="L235" s="41"/>
      <c r="N235" s="41"/>
      <c r="O235" s="41"/>
      <c r="P235" s="41"/>
      <c r="S235" s="41"/>
      <c r="T235" s="41"/>
      <c r="X235" s="48"/>
      <c r="Y235" s="48"/>
      <c r="AA235" s="48"/>
      <c r="AF235" s="48"/>
      <c r="AH235" s="48"/>
      <c r="AL235" s="48"/>
      <c r="AQ235" s="48"/>
      <c r="AS235" s="48"/>
      <c r="AT235" s="48"/>
      <c r="AX235" s="48"/>
      <c r="BA235" s="48"/>
      <c r="BB235" s="48"/>
      <c r="BD235" s="48"/>
    </row>
    <row r="236" spans="3:56" x14ac:dyDescent="0.2">
      <c r="C236" s="42"/>
      <c r="D236" s="41"/>
      <c r="F236" s="41"/>
      <c r="G236" s="41"/>
      <c r="H236" s="41"/>
      <c r="J236" s="41"/>
      <c r="L236" s="41"/>
      <c r="N236" s="41"/>
      <c r="O236" s="41"/>
      <c r="P236" s="41"/>
      <c r="S236" s="41"/>
      <c r="T236" s="41"/>
      <c r="X236" s="48"/>
      <c r="Y236" s="48"/>
      <c r="AA236" s="48"/>
      <c r="AF236" s="48"/>
      <c r="AH236" s="48"/>
      <c r="AL236" s="48"/>
      <c r="AQ236" s="48"/>
      <c r="AS236" s="48"/>
      <c r="AT236" s="48"/>
      <c r="AX236" s="48"/>
      <c r="BA236" s="48"/>
      <c r="BB236" s="48"/>
      <c r="BD236" s="48"/>
    </row>
    <row r="237" spans="3:56" x14ac:dyDescent="0.2">
      <c r="C237" s="42"/>
      <c r="D237" s="41"/>
      <c r="F237" s="41"/>
      <c r="G237" s="41"/>
      <c r="H237" s="41"/>
      <c r="J237" s="41"/>
      <c r="L237" s="41"/>
      <c r="N237" s="41"/>
      <c r="O237" s="41"/>
      <c r="P237" s="41"/>
      <c r="S237" s="41"/>
      <c r="T237" s="41"/>
      <c r="X237" s="48"/>
      <c r="Y237" s="48"/>
      <c r="AA237" s="48"/>
      <c r="AF237" s="48"/>
      <c r="AH237" s="48"/>
      <c r="AL237" s="48"/>
      <c r="AQ237" s="48"/>
      <c r="AS237" s="48"/>
      <c r="AT237" s="48"/>
      <c r="AX237" s="48"/>
      <c r="BA237" s="48"/>
      <c r="BB237" s="48"/>
      <c r="BD237" s="48"/>
    </row>
    <row r="238" spans="3:56" x14ac:dyDescent="0.2">
      <c r="C238" s="42"/>
      <c r="D238" s="41"/>
      <c r="F238" s="41"/>
      <c r="G238" s="41"/>
      <c r="H238" s="41"/>
      <c r="J238" s="41"/>
      <c r="L238" s="41"/>
      <c r="N238" s="41"/>
      <c r="O238" s="41"/>
      <c r="P238" s="41"/>
      <c r="S238" s="41"/>
      <c r="T238" s="41"/>
      <c r="X238" s="48"/>
      <c r="Y238" s="48"/>
      <c r="AA238" s="48"/>
      <c r="AF238" s="48"/>
      <c r="AH238" s="48"/>
      <c r="AL238" s="48"/>
      <c r="AQ238" s="48"/>
      <c r="AS238" s="48"/>
      <c r="AT238" s="48"/>
      <c r="AX238" s="48"/>
      <c r="BA238" s="48"/>
      <c r="BB238" s="48"/>
      <c r="BD238" s="48"/>
    </row>
    <row r="239" spans="3:56" x14ac:dyDescent="0.2">
      <c r="C239" s="42"/>
      <c r="D239" s="41"/>
      <c r="F239" s="41"/>
      <c r="G239" s="41"/>
      <c r="H239" s="41"/>
      <c r="J239" s="41"/>
      <c r="L239" s="41"/>
      <c r="N239" s="41"/>
      <c r="O239" s="41"/>
      <c r="P239" s="41"/>
      <c r="S239" s="41"/>
      <c r="T239" s="41"/>
      <c r="X239" s="48"/>
      <c r="Y239" s="48"/>
      <c r="AA239" s="48"/>
      <c r="AF239" s="48"/>
      <c r="AH239" s="48"/>
      <c r="AL239" s="48"/>
      <c r="AQ239" s="48"/>
      <c r="AS239" s="48"/>
      <c r="AT239" s="48"/>
      <c r="AX239" s="48"/>
      <c r="BA239" s="48"/>
      <c r="BB239" s="48"/>
      <c r="BD239" s="48"/>
    </row>
    <row r="240" spans="3:56" x14ac:dyDescent="0.2">
      <c r="C240" s="42"/>
      <c r="D240" s="41"/>
      <c r="F240" s="41"/>
      <c r="G240" s="41"/>
      <c r="H240" s="41"/>
      <c r="J240" s="41"/>
      <c r="L240" s="41"/>
      <c r="N240" s="41"/>
      <c r="O240" s="41"/>
      <c r="P240" s="41"/>
      <c r="S240" s="41"/>
      <c r="T240" s="41"/>
      <c r="X240" s="48"/>
      <c r="Y240" s="48"/>
      <c r="AA240" s="48"/>
      <c r="AF240" s="48"/>
      <c r="AH240" s="48"/>
      <c r="AL240" s="48"/>
      <c r="AQ240" s="48"/>
      <c r="AS240" s="48"/>
      <c r="AT240" s="48"/>
      <c r="AX240" s="48"/>
      <c r="BA240" s="48"/>
      <c r="BB240" s="48"/>
      <c r="BD240" s="48"/>
    </row>
    <row r="241" spans="3:56" x14ac:dyDescent="0.2">
      <c r="C241" s="42"/>
      <c r="D241" s="41"/>
      <c r="F241" s="41"/>
      <c r="G241" s="41"/>
      <c r="H241" s="41"/>
      <c r="J241" s="41"/>
      <c r="L241" s="41"/>
      <c r="N241" s="41"/>
      <c r="O241" s="41"/>
      <c r="P241" s="41"/>
      <c r="S241" s="41"/>
      <c r="T241" s="41"/>
      <c r="X241" s="48"/>
      <c r="Y241" s="48"/>
      <c r="AA241" s="48"/>
      <c r="AF241" s="48"/>
      <c r="AH241" s="48"/>
      <c r="AL241" s="48"/>
      <c r="AQ241" s="48"/>
      <c r="AS241" s="48"/>
      <c r="AT241" s="48"/>
      <c r="AX241" s="48"/>
      <c r="BA241" s="48"/>
      <c r="BB241" s="48"/>
      <c r="BD241" s="48"/>
    </row>
    <row r="242" spans="3:56" x14ac:dyDescent="0.2">
      <c r="C242" s="42"/>
      <c r="D242" s="41"/>
      <c r="F242" s="41"/>
      <c r="G242" s="41"/>
      <c r="H242" s="41"/>
      <c r="J242" s="41"/>
      <c r="L242" s="41"/>
      <c r="N242" s="41"/>
      <c r="O242" s="41"/>
      <c r="P242" s="41"/>
      <c r="S242" s="41"/>
      <c r="T242" s="41"/>
      <c r="X242" s="48"/>
      <c r="Y242" s="48"/>
      <c r="AA242" s="48"/>
      <c r="AF242" s="48"/>
      <c r="AH242" s="48"/>
      <c r="AL242" s="48"/>
      <c r="AQ242" s="48"/>
      <c r="AS242" s="48"/>
      <c r="AT242" s="48"/>
      <c r="AX242" s="48"/>
      <c r="BA242" s="48"/>
      <c r="BB242" s="48"/>
      <c r="BD242" s="48"/>
    </row>
    <row r="243" spans="3:56" x14ac:dyDescent="0.2">
      <c r="C243" s="42"/>
      <c r="D243" s="41"/>
      <c r="F243" s="41"/>
      <c r="G243" s="41"/>
      <c r="H243" s="41"/>
      <c r="J243" s="41"/>
      <c r="L243" s="41"/>
      <c r="N243" s="41"/>
      <c r="O243" s="41"/>
      <c r="P243" s="41"/>
      <c r="S243" s="41"/>
      <c r="T243" s="41"/>
      <c r="X243" s="48"/>
      <c r="Y243" s="48"/>
      <c r="AA243" s="48"/>
      <c r="AF243" s="48"/>
      <c r="AH243" s="48"/>
      <c r="AL243" s="48"/>
      <c r="AQ243" s="48"/>
      <c r="AS243" s="48"/>
      <c r="AT243" s="48"/>
      <c r="AX243" s="48"/>
      <c r="BA243" s="48"/>
      <c r="BB243" s="48"/>
      <c r="BD243" s="48"/>
    </row>
    <row r="244" spans="3:56" x14ac:dyDescent="0.2">
      <c r="C244" s="42"/>
      <c r="D244" s="41"/>
      <c r="F244" s="41"/>
      <c r="G244" s="41"/>
      <c r="H244" s="41"/>
      <c r="J244" s="41"/>
      <c r="L244" s="41"/>
      <c r="N244" s="41"/>
      <c r="O244" s="41"/>
      <c r="P244" s="41"/>
      <c r="S244" s="41"/>
      <c r="T244" s="41"/>
      <c r="X244" s="48"/>
      <c r="Y244" s="48"/>
      <c r="AA244" s="48"/>
      <c r="AF244" s="48"/>
      <c r="AH244" s="48"/>
      <c r="AL244" s="48"/>
      <c r="AQ244" s="48"/>
      <c r="AS244" s="48"/>
      <c r="AT244" s="48"/>
      <c r="AX244" s="48"/>
      <c r="BA244" s="48"/>
      <c r="BB244" s="48"/>
      <c r="BD244" s="48"/>
    </row>
    <row r="245" spans="3:56" x14ac:dyDescent="0.2">
      <c r="C245" s="42"/>
      <c r="D245" s="41"/>
      <c r="F245" s="41"/>
      <c r="G245" s="41"/>
      <c r="H245" s="41"/>
      <c r="J245" s="41"/>
      <c r="L245" s="41"/>
      <c r="N245" s="41"/>
      <c r="O245" s="41"/>
      <c r="P245" s="41"/>
      <c r="S245" s="41"/>
      <c r="T245" s="41"/>
      <c r="X245" s="48"/>
      <c r="Y245" s="48"/>
      <c r="AA245" s="48"/>
      <c r="AF245" s="48"/>
      <c r="AH245" s="48"/>
      <c r="AL245" s="48"/>
      <c r="AQ245" s="48"/>
      <c r="AS245" s="48"/>
      <c r="AT245" s="48"/>
      <c r="AX245" s="48"/>
      <c r="BA245" s="48"/>
      <c r="BB245" s="48"/>
      <c r="BD245" s="48"/>
    </row>
    <row r="246" spans="3:56" x14ac:dyDescent="0.2">
      <c r="C246" s="42"/>
      <c r="D246" s="41"/>
      <c r="F246" s="41"/>
      <c r="G246" s="41"/>
      <c r="H246" s="41"/>
      <c r="J246" s="41"/>
      <c r="L246" s="41"/>
      <c r="N246" s="41"/>
      <c r="O246" s="41"/>
      <c r="P246" s="41"/>
      <c r="S246" s="41"/>
      <c r="T246" s="41"/>
      <c r="X246" s="48"/>
      <c r="Y246" s="48"/>
      <c r="AA246" s="48"/>
      <c r="AF246" s="48"/>
      <c r="AH246" s="48"/>
      <c r="AL246" s="48"/>
      <c r="AQ246" s="48"/>
      <c r="AS246" s="48"/>
      <c r="AT246" s="48"/>
      <c r="AX246" s="48"/>
      <c r="BA246" s="48"/>
      <c r="BB246" s="48"/>
      <c r="BD246" s="48"/>
    </row>
    <row r="247" spans="3:56" x14ac:dyDescent="0.2">
      <c r="C247" s="42"/>
      <c r="D247" s="41"/>
      <c r="F247" s="41"/>
      <c r="G247" s="41"/>
      <c r="H247" s="41"/>
      <c r="J247" s="41"/>
      <c r="L247" s="41"/>
      <c r="N247" s="41"/>
      <c r="O247" s="41"/>
      <c r="P247" s="41"/>
      <c r="S247" s="41"/>
      <c r="T247" s="41"/>
      <c r="X247" s="48"/>
      <c r="Y247" s="48"/>
      <c r="AA247" s="48"/>
      <c r="AF247" s="48"/>
      <c r="AH247" s="48"/>
      <c r="AL247" s="48"/>
      <c r="AQ247" s="48"/>
      <c r="AS247" s="48"/>
      <c r="AT247" s="48"/>
      <c r="AX247" s="48"/>
      <c r="BA247" s="48"/>
      <c r="BB247" s="48"/>
      <c r="BD247" s="48"/>
    </row>
    <row r="248" spans="3:56" x14ac:dyDescent="0.2">
      <c r="C248" s="42"/>
      <c r="D248" s="41"/>
      <c r="F248" s="41"/>
      <c r="G248" s="41"/>
      <c r="H248" s="41"/>
      <c r="J248" s="41"/>
      <c r="L248" s="41"/>
      <c r="N248" s="41"/>
      <c r="O248" s="41"/>
      <c r="P248" s="41"/>
      <c r="S248" s="41"/>
      <c r="T248" s="41"/>
      <c r="X248" s="48"/>
      <c r="Y248" s="48"/>
      <c r="AA248" s="48"/>
      <c r="AF248" s="48"/>
      <c r="AH248" s="48"/>
      <c r="AL248" s="48"/>
      <c r="AQ248" s="48"/>
      <c r="AS248" s="48"/>
      <c r="AT248" s="48"/>
      <c r="AX248" s="48"/>
      <c r="BA248" s="48"/>
      <c r="BB248" s="48"/>
      <c r="BD248" s="48"/>
    </row>
    <row r="249" spans="3:56" x14ac:dyDescent="0.2">
      <c r="C249" s="42"/>
      <c r="D249" s="41"/>
      <c r="F249" s="41"/>
      <c r="G249" s="41"/>
      <c r="H249" s="41"/>
      <c r="J249" s="41"/>
      <c r="L249" s="41"/>
      <c r="N249" s="41"/>
      <c r="O249" s="41"/>
      <c r="P249" s="41"/>
      <c r="S249" s="41"/>
      <c r="T249" s="41"/>
      <c r="X249" s="48"/>
      <c r="Y249" s="48"/>
      <c r="AA249" s="48"/>
      <c r="AF249" s="48"/>
      <c r="AH249" s="48"/>
      <c r="AL249" s="48"/>
      <c r="AQ249" s="48"/>
      <c r="AS249" s="48"/>
      <c r="AT249" s="48"/>
      <c r="AX249" s="48"/>
      <c r="BA249" s="48"/>
      <c r="BB249" s="48"/>
      <c r="BD249" s="48"/>
    </row>
    <row r="250" spans="3:56" x14ac:dyDescent="0.2">
      <c r="C250" s="42"/>
      <c r="D250" s="41"/>
      <c r="F250" s="41"/>
      <c r="G250" s="41"/>
      <c r="H250" s="41"/>
      <c r="J250" s="41"/>
      <c r="L250" s="41"/>
      <c r="N250" s="41"/>
      <c r="O250" s="41"/>
      <c r="P250" s="41"/>
      <c r="S250" s="41"/>
      <c r="T250" s="41"/>
      <c r="X250" s="48"/>
      <c r="Y250" s="48"/>
      <c r="AA250" s="48"/>
      <c r="AF250" s="48"/>
      <c r="AH250" s="48"/>
      <c r="AL250" s="48"/>
      <c r="AQ250" s="48"/>
      <c r="AS250" s="48"/>
      <c r="AT250" s="48"/>
      <c r="AX250" s="48"/>
      <c r="BA250" s="48"/>
      <c r="BB250" s="48"/>
      <c r="BD250" s="48"/>
    </row>
    <row r="251" spans="3:56" x14ac:dyDescent="0.2">
      <c r="C251" s="42"/>
      <c r="D251" s="41"/>
      <c r="F251" s="41"/>
      <c r="G251" s="41"/>
      <c r="H251" s="41"/>
      <c r="J251" s="41"/>
      <c r="L251" s="41"/>
      <c r="N251" s="41"/>
      <c r="O251" s="41"/>
      <c r="P251" s="41"/>
      <c r="S251" s="41"/>
      <c r="T251" s="41"/>
      <c r="X251" s="48"/>
      <c r="Y251" s="48"/>
      <c r="AA251" s="48"/>
      <c r="AF251" s="48"/>
      <c r="AH251" s="48"/>
      <c r="AL251" s="48"/>
      <c r="AQ251" s="48"/>
      <c r="AS251" s="48"/>
      <c r="AT251" s="48"/>
      <c r="AX251" s="48"/>
      <c r="BA251" s="48"/>
      <c r="BB251" s="48"/>
      <c r="BD251" s="48"/>
    </row>
    <row r="252" spans="3:56" x14ac:dyDescent="0.2">
      <c r="C252" s="42"/>
      <c r="D252" s="41"/>
      <c r="F252" s="41"/>
      <c r="G252" s="41"/>
      <c r="H252" s="41"/>
      <c r="J252" s="41"/>
      <c r="L252" s="41"/>
      <c r="N252" s="41"/>
      <c r="O252" s="41"/>
      <c r="P252" s="41"/>
      <c r="S252" s="41"/>
      <c r="T252" s="41"/>
      <c r="X252" s="48"/>
      <c r="Y252" s="48"/>
      <c r="AA252" s="48"/>
      <c r="AF252" s="48"/>
      <c r="AH252" s="48"/>
      <c r="AL252" s="48"/>
      <c r="AQ252" s="48"/>
      <c r="AS252" s="48"/>
      <c r="AT252" s="48"/>
      <c r="AX252" s="48"/>
      <c r="BA252" s="48"/>
      <c r="BB252" s="48"/>
      <c r="BD252" s="48"/>
    </row>
    <row r="253" spans="3:56" x14ac:dyDescent="0.2">
      <c r="C253" s="42"/>
      <c r="D253" s="41"/>
      <c r="F253" s="41"/>
      <c r="G253" s="41"/>
      <c r="H253" s="41"/>
      <c r="J253" s="41"/>
      <c r="L253" s="41"/>
      <c r="N253" s="41"/>
      <c r="O253" s="41"/>
      <c r="P253" s="41"/>
      <c r="S253" s="41"/>
      <c r="T253" s="41"/>
      <c r="X253" s="48"/>
      <c r="Y253" s="48"/>
      <c r="AA253" s="48"/>
      <c r="AF253" s="48"/>
      <c r="AH253" s="48"/>
      <c r="AL253" s="48"/>
      <c r="AQ253" s="48"/>
      <c r="AS253" s="48"/>
      <c r="AT253" s="48"/>
      <c r="AX253" s="48"/>
      <c r="BA253" s="48"/>
      <c r="BB253" s="48"/>
      <c r="BD253" s="48"/>
    </row>
    <row r="254" spans="3:56" x14ac:dyDescent="0.2">
      <c r="C254" s="42"/>
      <c r="D254" s="41"/>
      <c r="F254" s="41"/>
      <c r="G254" s="41"/>
      <c r="H254" s="41"/>
      <c r="J254" s="41"/>
      <c r="L254" s="41"/>
      <c r="N254" s="41"/>
      <c r="O254" s="41"/>
      <c r="P254" s="41"/>
      <c r="S254" s="41"/>
      <c r="T254" s="41"/>
      <c r="X254" s="48"/>
      <c r="Y254" s="48"/>
      <c r="AA254" s="48"/>
      <c r="AF254" s="48"/>
      <c r="AH254" s="48"/>
      <c r="AL254" s="48"/>
      <c r="AQ254" s="48"/>
      <c r="AS254" s="48"/>
      <c r="AT254" s="48"/>
      <c r="AX254" s="48"/>
      <c r="BA254" s="48"/>
      <c r="BB254" s="48"/>
      <c r="BD254" s="48"/>
    </row>
    <row r="255" spans="3:56" x14ac:dyDescent="0.2">
      <c r="C255" s="42"/>
      <c r="D255" s="41"/>
      <c r="F255" s="41"/>
      <c r="G255" s="41"/>
      <c r="H255" s="41"/>
      <c r="J255" s="41"/>
      <c r="L255" s="41"/>
      <c r="N255" s="41"/>
      <c r="O255" s="41"/>
      <c r="P255" s="41"/>
      <c r="S255" s="41"/>
      <c r="T255" s="41"/>
      <c r="X255" s="48"/>
      <c r="Y255" s="48"/>
      <c r="AA255" s="48"/>
      <c r="AF255" s="48"/>
      <c r="AH255" s="48"/>
      <c r="AL255" s="48"/>
      <c r="AQ255" s="48"/>
      <c r="AS255" s="48"/>
      <c r="AT255" s="48"/>
      <c r="AX255" s="48"/>
      <c r="BA255" s="48"/>
      <c r="BB255" s="48"/>
      <c r="BD255" s="48"/>
    </row>
    <row r="256" spans="3:56" x14ac:dyDescent="0.2">
      <c r="C256" s="42"/>
      <c r="D256" s="41"/>
      <c r="F256" s="41"/>
      <c r="G256" s="41"/>
      <c r="H256" s="41"/>
      <c r="J256" s="41"/>
      <c r="L256" s="41"/>
      <c r="N256" s="41"/>
      <c r="O256" s="41"/>
      <c r="P256" s="41"/>
      <c r="S256" s="41"/>
      <c r="T256" s="41"/>
      <c r="X256" s="48"/>
      <c r="Y256" s="48"/>
      <c r="AA256" s="48"/>
      <c r="AF256" s="48"/>
      <c r="AH256" s="48"/>
      <c r="AL256" s="48"/>
      <c r="AQ256" s="48"/>
      <c r="AS256" s="48"/>
      <c r="AT256" s="48"/>
      <c r="AX256" s="48"/>
      <c r="BA256" s="48"/>
      <c r="BB256" s="48"/>
      <c r="BD256" s="48"/>
    </row>
    <row r="257" spans="3:56" x14ac:dyDescent="0.2">
      <c r="C257" s="42"/>
      <c r="D257" s="41"/>
      <c r="F257" s="41"/>
      <c r="G257" s="41"/>
      <c r="H257" s="41"/>
      <c r="J257" s="41"/>
      <c r="L257" s="41"/>
      <c r="N257" s="41"/>
      <c r="O257" s="41"/>
      <c r="P257" s="41"/>
      <c r="S257" s="41"/>
      <c r="T257" s="41"/>
      <c r="X257" s="48"/>
      <c r="Y257" s="48"/>
      <c r="AA257" s="48"/>
      <c r="AF257" s="48"/>
      <c r="AH257" s="48"/>
      <c r="AL257" s="48"/>
      <c r="AQ257" s="48"/>
      <c r="AS257" s="48"/>
      <c r="AT257" s="48"/>
      <c r="AX257" s="48"/>
      <c r="BA257" s="48"/>
      <c r="BB257" s="48"/>
      <c r="BD257" s="48"/>
    </row>
    <row r="258" spans="3:56" x14ac:dyDescent="0.2">
      <c r="C258" s="42"/>
      <c r="D258" s="41"/>
      <c r="F258" s="41"/>
      <c r="G258" s="41"/>
      <c r="H258" s="41"/>
      <c r="J258" s="41"/>
      <c r="L258" s="41"/>
      <c r="N258" s="41"/>
      <c r="O258" s="41"/>
      <c r="P258" s="41"/>
      <c r="S258" s="41"/>
      <c r="T258" s="41"/>
      <c r="X258" s="48"/>
      <c r="Y258" s="48"/>
      <c r="AA258" s="48"/>
      <c r="AF258" s="48"/>
      <c r="AH258" s="48"/>
      <c r="AL258" s="48"/>
      <c r="AQ258" s="48"/>
      <c r="AS258" s="48"/>
      <c r="AT258" s="48"/>
      <c r="AX258" s="48"/>
      <c r="BA258" s="48"/>
      <c r="BB258" s="48"/>
      <c r="BD258" s="48"/>
    </row>
    <row r="259" spans="3:56" x14ac:dyDescent="0.2">
      <c r="C259" s="42"/>
      <c r="D259" s="41"/>
      <c r="F259" s="41"/>
      <c r="G259" s="41"/>
      <c r="H259" s="41"/>
      <c r="J259" s="41"/>
      <c r="L259" s="41"/>
      <c r="N259" s="41"/>
      <c r="O259" s="41"/>
      <c r="P259" s="41"/>
      <c r="S259" s="41"/>
      <c r="T259" s="41"/>
      <c r="X259" s="48"/>
      <c r="Y259" s="48"/>
      <c r="AA259" s="48"/>
      <c r="AF259" s="48"/>
      <c r="AH259" s="48"/>
      <c r="AL259" s="48"/>
      <c r="AQ259" s="48"/>
      <c r="AS259" s="48"/>
      <c r="AT259" s="48"/>
      <c r="AX259" s="48"/>
      <c r="BA259" s="48"/>
      <c r="BB259" s="48"/>
      <c r="BD259" s="48"/>
    </row>
    <row r="260" spans="3:56" x14ac:dyDescent="0.2">
      <c r="C260" s="42"/>
      <c r="D260" s="41"/>
      <c r="F260" s="41"/>
      <c r="G260" s="41"/>
      <c r="H260" s="41"/>
      <c r="J260" s="41"/>
      <c r="L260" s="41"/>
      <c r="N260" s="41"/>
      <c r="O260" s="41"/>
      <c r="P260" s="41"/>
      <c r="S260" s="41"/>
      <c r="T260" s="41"/>
      <c r="X260" s="48"/>
      <c r="Y260" s="48"/>
      <c r="AA260" s="48"/>
      <c r="AF260" s="48"/>
      <c r="AH260" s="48"/>
      <c r="AL260" s="48"/>
      <c r="AQ260" s="48"/>
      <c r="AS260" s="48"/>
      <c r="AT260" s="48"/>
      <c r="AX260" s="48"/>
      <c r="BA260" s="48"/>
      <c r="BB260" s="48"/>
      <c r="BD260" s="48"/>
    </row>
    <row r="261" spans="3:56" x14ac:dyDescent="0.2">
      <c r="C261" s="42"/>
      <c r="D261" s="41"/>
      <c r="F261" s="41"/>
      <c r="G261" s="41"/>
      <c r="H261" s="41"/>
      <c r="J261" s="41"/>
      <c r="L261" s="41"/>
      <c r="N261" s="41"/>
      <c r="O261" s="41"/>
      <c r="P261" s="41"/>
      <c r="S261" s="41"/>
      <c r="T261" s="41"/>
      <c r="X261" s="48"/>
      <c r="Y261" s="48"/>
      <c r="AA261" s="48"/>
      <c r="AF261" s="48"/>
      <c r="AH261" s="48"/>
      <c r="AL261" s="48"/>
      <c r="AQ261" s="48"/>
      <c r="AS261" s="48"/>
      <c r="AT261" s="48"/>
      <c r="AX261" s="48"/>
      <c r="BA261" s="48"/>
      <c r="BB261" s="48"/>
      <c r="BD261" s="48"/>
    </row>
    <row r="262" spans="3:56" x14ac:dyDescent="0.2">
      <c r="C262" s="42"/>
      <c r="D262" s="41"/>
      <c r="F262" s="41"/>
      <c r="G262" s="41"/>
      <c r="H262" s="41"/>
      <c r="J262" s="41"/>
      <c r="L262" s="41"/>
      <c r="N262" s="41"/>
      <c r="O262" s="41"/>
      <c r="P262" s="41"/>
      <c r="S262" s="41"/>
      <c r="T262" s="41"/>
      <c r="X262" s="48"/>
      <c r="Y262" s="48"/>
      <c r="AA262" s="48"/>
      <c r="AF262" s="48"/>
      <c r="AH262" s="48"/>
      <c r="AL262" s="48"/>
      <c r="AQ262" s="48"/>
      <c r="AS262" s="48"/>
      <c r="AT262" s="48"/>
      <c r="AX262" s="48"/>
      <c r="BA262" s="48"/>
      <c r="BB262" s="48"/>
      <c r="BD262" s="48"/>
    </row>
    <row r="263" spans="3:56" x14ac:dyDescent="0.2">
      <c r="C263" s="42"/>
      <c r="D263" s="41"/>
      <c r="F263" s="41"/>
      <c r="G263" s="41"/>
      <c r="H263" s="41"/>
      <c r="J263" s="41"/>
      <c r="L263" s="41"/>
      <c r="N263" s="41"/>
      <c r="O263" s="41"/>
      <c r="P263" s="41"/>
      <c r="S263" s="41"/>
      <c r="T263" s="41"/>
      <c r="X263" s="48"/>
      <c r="Y263" s="48"/>
      <c r="AA263" s="48"/>
      <c r="AF263" s="48"/>
      <c r="AH263" s="48"/>
      <c r="AL263" s="48"/>
      <c r="AQ263" s="48"/>
      <c r="AS263" s="48"/>
      <c r="AT263" s="48"/>
      <c r="AX263" s="48"/>
      <c r="BA263" s="48"/>
      <c r="BB263" s="48"/>
      <c r="BD263" s="48"/>
    </row>
    <row r="264" spans="3:56" x14ac:dyDescent="0.2">
      <c r="C264" s="42"/>
      <c r="D264" s="41"/>
      <c r="F264" s="41"/>
      <c r="G264" s="41"/>
      <c r="H264" s="41"/>
      <c r="J264" s="41"/>
      <c r="L264" s="41"/>
      <c r="N264" s="41"/>
      <c r="O264" s="41"/>
      <c r="P264" s="41"/>
      <c r="S264" s="41"/>
      <c r="T264" s="41"/>
      <c r="X264" s="48"/>
      <c r="Y264" s="48"/>
      <c r="AA264" s="48"/>
      <c r="AF264" s="48"/>
      <c r="AH264" s="48"/>
      <c r="AL264" s="48"/>
      <c r="AQ264" s="48"/>
      <c r="AS264" s="48"/>
      <c r="AT264" s="48"/>
      <c r="AX264" s="48"/>
      <c r="BA264" s="48"/>
      <c r="BB264" s="48"/>
      <c r="BD264" s="48"/>
    </row>
    <row r="265" spans="3:56" x14ac:dyDescent="0.2">
      <c r="C265" s="42"/>
      <c r="D265" s="41"/>
      <c r="F265" s="41"/>
      <c r="G265" s="41"/>
      <c r="H265" s="41"/>
      <c r="J265" s="41"/>
      <c r="L265" s="41"/>
      <c r="N265" s="41"/>
      <c r="O265" s="41"/>
      <c r="P265" s="41"/>
      <c r="S265" s="41"/>
      <c r="T265" s="41"/>
      <c r="X265" s="48"/>
      <c r="Y265" s="48"/>
      <c r="AA265" s="48"/>
      <c r="AF265" s="48"/>
      <c r="AH265" s="48"/>
      <c r="AL265" s="48"/>
      <c r="AQ265" s="48"/>
      <c r="AS265" s="48"/>
      <c r="AT265" s="48"/>
      <c r="AX265" s="48"/>
      <c r="BA265" s="48"/>
      <c r="BB265" s="48"/>
      <c r="BD265" s="48"/>
    </row>
    <row r="266" spans="3:56" x14ac:dyDescent="0.2">
      <c r="C266" s="42"/>
      <c r="D266" s="41"/>
      <c r="F266" s="41"/>
      <c r="G266" s="41"/>
      <c r="H266" s="41"/>
      <c r="J266" s="41"/>
      <c r="L266" s="41"/>
      <c r="N266" s="41"/>
      <c r="O266" s="41"/>
      <c r="P266" s="41"/>
      <c r="S266" s="41"/>
      <c r="T266" s="41"/>
      <c r="X266" s="48"/>
      <c r="Y266" s="48"/>
      <c r="AA266" s="48"/>
      <c r="AF266" s="48"/>
      <c r="AH266" s="48"/>
      <c r="AL266" s="48"/>
      <c r="AQ266" s="48"/>
      <c r="AS266" s="48"/>
      <c r="AT266" s="48"/>
      <c r="AX266" s="48"/>
      <c r="BA266" s="48"/>
      <c r="BB266" s="48"/>
      <c r="BD266" s="48"/>
    </row>
    <row r="267" spans="3:56" x14ac:dyDescent="0.2">
      <c r="C267" s="42"/>
      <c r="D267" s="41"/>
      <c r="F267" s="41"/>
      <c r="G267" s="41"/>
      <c r="H267" s="41"/>
      <c r="J267" s="41"/>
      <c r="L267" s="41"/>
      <c r="N267" s="41"/>
      <c r="O267" s="41"/>
      <c r="P267" s="41"/>
      <c r="S267" s="41"/>
      <c r="T267" s="41"/>
      <c r="X267" s="48"/>
      <c r="Y267" s="48"/>
      <c r="AA267" s="48"/>
      <c r="AF267" s="48"/>
      <c r="AH267" s="48"/>
      <c r="AL267" s="48"/>
      <c r="AQ267" s="48"/>
      <c r="AS267" s="48"/>
      <c r="AT267" s="48"/>
      <c r="AX267" s="48"/>
      <c r="BA267" s="48"/>
      <c r="BB267" s="48"/>
      <c r="BD267" s="48"/>
    </row>
    <row r="268" spans="3:56" x14ac:dyDescent="0.2">
      <c r="C268" s="42"/>
      <c r="D268" s="41"/>
      <c r="F268" s="41"/>
      <c r="G268" s="41"/>
      <c r="H268" s="41"/>
      <c r="J268" s="41"/>
      <c r="L268" s="41"/>
      <c r="N268" s="41"/>
      <c r="O268" s="41"/>
      <c r="P268" s="41"/>
      <c r="S268" s="41"/>
      <c r="T268" s="41"/>
      <c r="X268" s="48"/>
      <c r="Y268" s="48"/>
      <c r="AA268" s="48"/>
      <c r="AF268" s="48"/>
      <c r="AH268" s="48"/>
      <c r="AL268" s="48"/>
      <c r="AQ268" s="48"/>
      <c r="AS268" s="48"/>
      <c r="AT268" s="48"/>
      <c r="AX268" s="48"/>
      <c r="BA268" s="48"/>
      <c r="BB268" s="48"/>
      <c r="BD268" s="48"/>
    </row>
    <row r="269" spans="3:56" x14ac:dyDescent="0.2">
      <c r="C269" s="42"/>
      <c r="D269" s="41"/>
      <c r="F269" s="41"/>
      <c r="G269" s="41"/>
      <c r="H269" s="41"/>
      <c r="J269" s="41"/>
      <c r="L269" s="41"/>
      <c r="N269" s="41"/>
      <c r="O269" s="41"/>
      <c r="P269" s="41"/>
      <c r="S269" s="41"/>
      <c r="T269" s="41"/>
      <c r="X269" s="48"/>
      <c r="Y269" s="48"/>
      <c r="AA269" s="48"/>
      <c r="AF269" s="48"/>
      <c r="AH269" s="48"/>
      <c r="AL269" s="48"/>
      <c r="AQ269" s="48"/>
      <c r="AS269" s="48"/>
      <c r="AT269" s="48"/>
      <c r="AX269" s="48"/>
      <c r="BA269" s="48"/>
      <c r="BB269" s="48"/>
      <c r="BD269" s="48"/>
    </row>
    <row r="270" spans="3:56" x14ac:dyDescent="0.2">
      <c r="C270" s="42"/>
      <c r="D270" s="41"/>
      <c r="F270" s="41"/>
      <c r="G270" s="41"/>
      <c r="H270" s="41"/>
      <c r="J270" s="41"/>
      <c r="L270" s="41"/>
      <c r="N270" s="41"/>
      <c r="O270" s="41"/>
      <c r="P270" s="41"/>
      <c r="S270" s="41"/>
      <c r="T270" s="41"/>
      <c r="X270" s="48"/>
      <c r="Y270" s="48"/>
      <c r="AA270" s="48"/>
      <c r="AF270" s="48"/>
      <c r="AH270" s="48"/>
      <c r="AL270" s="48"/>
      <c r="AQ270" s="48"/>
      <c r="AS270" s="48"/>
      <c r="AT270" s="48"/>
      <c r="AX270" s="48"/>
      <c r="BA270" s="48"/>
      <c r="BB270" s="48"/>
      <c r="BD270" s="48"/>
    </row>
    <row r="271" spans="3:56" x14ac:dyDescent="0.2">
      <c r="C271" s="42"/>
      <c r="D271" s="41"/>
      <c r="F271" s="41"/>
      <c r="G271" s="41"/>
      <c r="H271" s="41"/>
      <c r="J271" s="41"/>
      <c r="L271" s="41"/>
      <c r="N271" s="41"/>
      <c r="O271" s="41"/>
      <c r="P271" s="41"/>
      <c r="S271" s="41"/>
      <c r="T271" s="41"/>
      <c r="X271" s="48"/>
      <c r="Y271" s="48"/>
      <c r="AA271" s="48"/>
      <c r="AF271" s="48"/>
      <c r="AH271" s="48"/>
      <c r="AL271" s="48"/>
      <c r="AQ271" s="48"/>
      <c r="AS271" s="48"/>
      <c r="AT271" s="48"/>
      <c r="AX271" s="48"/>
      <c r="BA271" s="48"/>
      <c r="BB271" s="48"/>
      <c r="BD271" s="48"/>
    </row>
    <row r="272" spans="3:56" x14ac:dyDescent="0.2">
      <c r="C272" s="42"/>
      <c r="D272" s="41"/>
      <c r="F272" s="41"/>
      <c r="G272" s="41"/>
      <c r="H272" s="41"/>
      <c r="J272" s="41"/>
      <c r="L272" s="41"/>
      <c r="N272" s="41"/>
      <c r="O272" s="41"/>
      <c r="P272" s="41"/>
      <c r="S272" s="41"/>
      <c r="T272" s="41"/>
      <c r="X272" s="48"/>
      <c r="Y272" s="48"/>
      <c r="AA272" s="48"/>
      <c r="AF272" s="48"/>
      <c r="AH272" s="48"/>
      <c r="AL272" s="48"/>
      <c r="AQ272" s="48"/>
      <c r="AS272" s="48"/>
      <c r="AT272" s="48"/>
      <c r="AX272" s="48"/>
      <c r="BA272" s="48"/>
      <c r="BB272" s="48"/>
      <c r="BD272" s="48"/>
    </row>
    <row r="273" spans="3:56" x14ac:dyDescent="0.2">
      <c r="C273" s="42"/>
      <c r="D273" s="41"/>
      <c r="F273" s="41"/>
      <c r="G273" s="41"/>
      <c r="H273" s="41"/>
      <c r="J273" s="41"/>
      <c r="L273" s="41"/>
      <c r="N273" s="41"/>
      <c r="O273" s="41"/>
      <c r="P273" s="41"/>
      <c r="S273" s="41"/>
      <c r="T273" s="41"/>
      <c r="X273" s="48"/>
      <c r="Y273" s="48"/>
      <c r="AA273" s="48"/>
      <c r="AF273" s="48"/>
      <c r="AH273" s="48"/>
      <c r="AL273" s="48"/>
      <c r="AQ273" s="48"/>
      <c r="AS273" s="48"/>
      <c r="AT273" s="48"/>
      <c r="AX273" s="48"/>
      <c r="BA273" s="48"/>
      <c r="BB273" s="48"/>
      <c r="BD273" s="48"/>
    </row>
    <row r="274" spans="3:56" x14ac:dyDescent="0.2">
      <c r="C274" s="42"/>
      <c r="D274" s="41"/>
      <c r="F274" s="41"/>
      <c r="G274" s="41"/>
      <c r="H274" s="41"/>
      <c r="J274" s="41"/>
      <c r="L274" s="41"/>
      <c r="N274" s="41"/>
      <c r="O274" s="41"/>
      <c r="P274" s="41"/>
      <c r="S274" s="41"/>
      <c r="T274" s="41"/>
      <c r="X274" s="48"/>
      <c r="Y274" s="48"/>
      <c r="AA274" s="48"/>
      <c r="AF274" s="48"/>
      <c r="AH274" s="48"/>
      <c r="AL274" s="48"/>
      <c r="AQ274" s="48"/>
      <c r="AS274" s="48"/>
      <c r="AT274" s="48"/>
      <c r="AX274" s="48"/>
      <c r="BA274" s="48"/>
      <c r="BB274" s="48"/>
      <c r="BD274" s="48"/>
    </row>
    <row r="275" spans="3:56" x14ac:dyDescent="0.2">
      <c r="C275" s="42"/>
      <c r="D275" s="41"/>
      <c r="F275" s="41"/>
      <c r="G275" s="41"/>
      <c r="H275" s="41"/>
      <c r="J275" s="41"/>
      <c r="L275" s="41"/>
      <c r="N275" s="41"/>
      <c r="O275" s="41"/>
      <c r="P275" s="41"/>
      <c r="S275" s="41"/>
      <c r="T275" s="41"/>
      <c r="X275" s="48"/>
      <c r="Y275" s="48"/>
      <c r="AA275" s="48"/>
      <c r="AF275" s="48"/>
      <c r="AH275" s="48"/>
      <c r="AL275" s="48"/>
      <c r="AQ275" s="48"/>
      <c r="AS275" s="48"/>
      <c r="AT275" s="48"/>
      <c r="AX275" s="48"/>
      <c r="BA275" s="48"/>
      <c r="BB275" s="48"/>
      <c r="BD275" s="48"/>
    </row>
    <row r="276" spans="3:56" x14ac:dyDescent="0.2">
      <c r="C276" s="42"/>
      <c r="D276" s="41"/>
      <c r="F276" s="41"/>
      <c r="G276" s="41"/>
      <c r="H276" s="41"/>
      <c r="J276" s="41"/>
      <c r="L276" s="41"/>
      <c r="N276" s="41"/>
      <c r="O276" s="41"/>
      <c r="P276" s="41"/>
      <c r="S276" s="41"/>
      <c r="T276" s="41"/>
      <c r="X276" s="48"/>
      <c r="Y276" s="48"/>
      <c r="AA276" s="48"/>
      <c r="AF276" s="48"/>
      <c r="AH276" s="48"/>
      <c r="AL276" s="48"/>
      <c r="AQ276" s="48"/>
      <c r="AS276" s="48"/>
      <c r="AT276" s="48"/>
      <c r="AX276" s="48"/>
      <c r="BA276" s="48"/>
      <c r="BB276" s="48"/>
      <c r="BD276" s="48"/>
    </row>
    <row r="277" spans="3:56" x14ac:dyDescent="0.2">
      <c r="C277" s="42"/>
      <c r="D277" s="41"/>
      <c r="F277" s="41"/>
      <c r="G277" s="41"/>
      <c r="H277" s="41"/>
      <c r="J277" s="41"/>
      <c r="L277" s="41"/>
      <c r="N277" s="41"/>
      <c r="O277" s="41"/>
      <c r="P277" s="41"/>
      <c r="S277" s="41"/>
      <c r="T277" s="41"/>
      <c r="X277" s="48"/>
      <c r="Y277" s="48"/>
      <c r="AA277" s="48"/>
      <c r="AF277" s="48"/>
      <c r="AH277" s="48"/>
      <c r="AL277" s="48"/>
      <c r="AQ277" s="48"/>
      <c r="AS277" s="48"/>
      <c r="AT277" s="48"/>
      <c r="AX277" s="48"/>
      <c r="BA277" s="48"/>
      <c r="BB277" s="48"/>
      <c r="BD277" s="48"/>
    </row>
    <row r="278" spans="3:56" x14ac:dyDescent="0.2">
      <c r="C278" s="42"/>
      <c r="D278" s="41"/>
      <c r="F278" s="41"/>
      <c r="G278" s="41"/>
      <c r="H278" s="41"/>
      <c r="J278" s="41"/>
      <c r="L278" s="41"/>
      <c r="N278" s="41"/>
      <c r="O278" s="41"/>
      <c r="P278" s="41"/>
      <c r="S278" s="41"/>
      <c r="T278" s="41"/>
      <c r="X278" s="48"/>
      <c r="Y278" s="48"/>
      <c r="AA278" s="48"/>
      <c r="AF278" s="48"/>
      <c r="AH278" s="48"/>
      <c r="AL278" s="48"/>
      <c r="AQ278" s="48"/>
      <c r="AS278" s="48"/>
      <c r="AT278" s="48"/>
      <c r="AX278" s="48"/>
      <c r="BA278" s="48"/>
      <c r="BB278" s="48"/>
      <c r="BD278" s="48"/>
    </row>
    <row r="279" spans="3:56" x14ac:dyDescent="0.2">
      <c r="C279" s="42"/>
      <c r="D279" s="41"/>
      <c r="F279" s="41"/>
      <c r="G279" s="41"/>
      <c r="H279" s="41"/>
      <c r="J279" s="41"/>
      <c r="L279" s="41"/>
      <c r="N279" s="41"/>
      <c r="O279" s="41"/>
      <c r="P279" s="41"/>
      <c r="S279" s="41"/>
      <c r="T279" s="41"/>
      <c r="X279" s="48"/>
      <c r="Y279" s="48"/>
      <c r="AA279" s="48"/>
      <c r="AF279" s="48"/>
      <c r="AH279" s="48"/>
      <c r="AL279" s="48"/>
      <c r="AQ279" s="48"/>
      <c r="AS279" s="48"/>
      <c r="AT279" s="48"/>
      <c r="AX279" s="48"/>
      <c r="BA279" s="48"/>
      <c r="BB279" s="48"/>
      <c r="BD279" s="48"/>
    </row>
    <row r="280" spans="3:56" x14ac:dyDescent="0.2">
      <c r="C280" s="42"/>
      <c r="D280" s="41"/>
      <c r="F280" s="41"/>
      <c r="G280" s="41"/>
      <c r="H280" s="41"/>
      <c r="J280" s="41"/>
      <c r="L280" s="41"/>
      <c r="N280" s="41"/>
      <c r="O280" s="41"/>
      <c r="P280" s="41"/>
      <c r="S280" s="41"/>
      <c r="T280" s="41"/>
      <c r="X280" s="48"/>
      <c r="Y280" s="48"/>
      <c r="AA280" s="48"/>
      <c r="AF280" s="48"/>
      <c r="AH280" s="48"/>
      <c r="AL280" s="48"/>
      <c r="AQ280" s="48"/>
      <c r="AS280" s="48"/>
      <c r="AT280" s="48"/>
      <c r="AX280" s="48"/>
      <c r="BA280" s="48"/>
      <c r="BB280" s="48"/>
      <c r="BD280" s="48"/>
    </row>
    <row r="281" spans="3:56" x14ac:dyDescent="0.2">
      <c r="C281" s="42"/>
      <c r="D281" s="41"/>
      <c r="F281" s="41"/>
      <c r="G281" s="41"/>
      <c r="H281" s="41"/>
      <c r="J281" s="41"/>
      <c r="L281" s="41"/>
      <c r="N281" s="41"/>
      <c r="O281" s="41"/>
      <c r="P281" s="41"/>
      <c r="S281" s="41"/>
      <c r="T281" s="41"/>
      <c r="X281" s="48"/>
      <c r="Y281" s="48"/>
      <c r="AA281" s="48"/>
      <c r="AF281" s="48"/>
      <c r="AH281" s="48"/>
      <c r="AL281" s="48"/>
      <c r="AQ281" s="48"/>
      <c r="AS281" s="48"/>
      <c r="AT281" s="48"/>
      <c r="AX281" s="48"/>
      <c r="BA281" s="48"/>
      <c r="BB281" s="48"/>
      <c r="BD281" s="48"/>
    </row>
    <row r="282" spans="3:56" x14ac:dyDescent="0.2">
      <c r="C282" s="42"/>
      <c r="D282" s="41"/>
      <c r="F282" s="41"/>
      <c r="G282" s="41"/>
      <c r="H282" s="41"/>
      <c r="J282" s="41"/>
      <c r="L282" s="41"/>
      <c r="N282" s="41"/>
      <c r="O282" s="41"/>
      <c r="P282" s="41"/>
      <c r="S282" s="41"/>
      <c r="T282" s="41"/>
      <c r="X282" s="48"/>
      <c r="Y282" s="48"/>
      <c r="AA282" s="48"/>
      <c r="AF282" s="48"/>
      <c r="AH282" s="48"/>
      <c r="AL282" s="48"/>
      <c r="AQ282" s="48"/>
      <c r="AS282" s="48"/>
      <c r="AT282" s="48"/>
      <c r="AX282" s="48"/>
      <c r="BA282" s="48"/>
      <c r="BB282" s="48"/>
      <c r="BD282" s="48"/>
    </row>
    <row r="283" spans="3:56" x14ac:dyDescent="0.2">
      <c r="C283" s="42"/>
      <c r="D283" s="41"/>
      <c r="F283" s="41"/>
      <c r="G283" s="41"/>
      <c r="H283" s="41"/>
      <c r="J283" s="41"/>
      <c r="L283" s="41"/>
      <c r="N283" s="41"/>
      <c r="O283" s="41"/>
      <c r="P283" s="41"/>
      <c r="S283" s="41"/>
      <c r="T283" s="41"/>
      <c r="X283" s="48"/>
      <c r="Y283" s="48"/>
      <c r="AA283" s="48"/>
      <c r="AF283" s="48"/>
      <c r="AH283" s="48"/>
      <c r="AL283" s="48"/>
      <c r="AQ283" s="48"/>
      <c r="AS283" s="48"/>
      <c r="AT283" s="48"/>
      <c r="AX283" s="48"/>
      <c r="BA283" s="48"/>
      <c r="BB283" s="48"/>
      <c r="BD283" s="48"/>
    </row>
    <row r="284" spans="3:56" x14ac:dyDescent="0.2">
      <c r="C284" s="42"/>
      <c r="D284" s="41"/>
      <c r="F284" s="41"/>
      <c r="G284" s="41"/>
      <c r="H284" s="41"/>
      <c r="J284" s="41"/>
      <c r="L284" s="41"/>
      <c r="N284" s="41"/>
      <c r="O284" s="41"/>
      <c r="P284" s="41"/>
      <c r="S284" s="41"/>
      <c r="T284" s="41"/>
      <c r="X284" s="48"/>
      <c r="Y284" s="48"/>
      <c r="AA284" s="48"/>
      <c r="AF284" s="48"/>
      <c r="AH284" s="48"/>
      <c r="AL284" s="48"/>
      <c r="AQ284" s="48"/>
      <c r="AS284" s="48"/>
      <c r="AT284" s="48"/>
      <c r="AX284" s="48"/>
      <c r="BA284" s="48"/>
      <c r="BB284" s="48"/>
      <c r="BD284" s="48"/>
    </row>
    <row r="285" spans="3:56" x14ac:dyDescent="0.2">
      <c r="C285" s="42"/>
      <c r="D285" s="41"/>
      <c r="F285" s="41"/>
      <c r="G285" s="41"/>
      <c r="H285" s="41"/>
      <c r="J285" s="41"/>
      <c r="L285" s="41"/>
      <c r="N285" s="41"/>
      <c r="O285" s="41"/>
      <c r="P285" s="41"/>
      <c r="S285" s="41"/>
      <c r="T285" s="41"/>
      <c r="X285" s="48"/>
      <c r="Y285" s="48"/>
      <c r="AA285" s="48"/>
      <c r="AF285" s="48"/>
      <c r="AH285" s="48"/>
      <c r="AL285" s="48"/>
      <c r="AQ285" s="48"/>
      <c r="AS285" s="48"/>
      <c r="AT285" s="48"/>
      <c r="AX285" s="48"/>
      <c r="BA285" s="48"/>
      <c r="BB285" s="48"/>
      <c r="BD285" s="48"/>
    </row>
    <row r="286" spans="3:56" x14ac:dyDescent="0.2">
      <c r="C286" s="42"/>
      <c r="D286" s="41"/>
      <c r="F286" s="41"/>
      <c r="G286" s="41"/>
      <c r="H286" s="41"/>
      <c r="J286" s="41"/>
      <c r="L286" s="41"/>
      <c r="N286" s="41"/>
      <c r="O286" s="41"/>
      <c r="P286" s="41"/>
      <c r="S286" s="41"/>
      <c r="T286" s="41"/>
      <c r="X286" s="48"/>
      <c r="Y286" s="48"/>
      <c r="AA286" s="48"/>
      <c r="AF286" s="48"/>
      <c r="AH286" s="48"/>
      <c r="AL286" s="48"/>
      <c r="AQ286" s="48"/>
      <c r="AS286" s="48"/>
      <c r="AT286" s="48"/>
      <c r="AX286" s="48"/>
      <c r="BA286" s="48"/>
      <c r="BB286" s="48"/>
      <c r="BD286" s="48"/>
    </row>
    <row r="287" spans="3:56" x14ac:dyDescent="0.2">
      <c r="C287" s="42"/>
      <c r="D287" s="41"/>
      <c r="F287" s="41"/>
      <c r="G287" s="41"/>
      <c r="H287" s="41"/>
      <c r="J287" s="41"/>
      <c r="L287" s="41"/>
      <c r="N287" s="41"/>
      <c r="O287" s="41"/>
      <c r="P287" s="41"/>
      <c r="S287" s="41"/>
      <c r="T287" s="41"/>
      <c r="X287" s="48"/>
      <c r="Y287" s="48"/>
      <c r="AA287" s="48"/>
      <c r="AF287" s="48"/>
      <c r="AH287" s="48"/>
      <c r="AL287" s="48"/>
      <c r="AQ287" s="48"/>
      <c r="AS287" s="48"/>
      <c r="AT287" s="48"/>
      <c r="AX287" s="48"/>
      <c r="BA287" s="48"/>
      <c r="BB287" s="48"/>
      <c r="BD287" s="48"/>
    </row>
    <row r="288" spans="3:56" x14ac:dyDescent="0.2">
      <c r="C288" s="42"/>
      <c r="D288" s="41"/>
      <c r="F288" s="41"/>
      <c r="G288" s="41"/>
      <c r="H288" s="41"/>
      <c r="J288" s="41"/>
      <c r="L288" s="41"/>
      <c r="N288" s="41"/>
      <c r="O288" s="41"/>
      <c r="P288" s="41"/>
      <c r="S288" s="41"/>
      <c r="T288" s="41"/>
      <c r="X288" s="48"/>
      <c r="Y288" s="48"/>
      <c r="AA288" s="48"/>
      <c r="AF288" s="48"/>
      <c r="AH288" s="48"/>
      <c r="AL288" s="48"/>
      <c r="AQ288" s="48"/>
      <c r="AS288" s="48"/>
      <c r="AT288" s="48"/>
      <c r="AX288" s="48"/>
      <c r="BA288" s="48"/>
      <c r="BB288" s="48"/>
      <c r="BD288" s="48"/>
    </row>
    <row r="289" spans="3:56" x14ac:dyDescent="0.2">
      <c r="C289" s="42"/>
      <c r="D289" s="41"/>
      <c r="F289" s="41"/>
      <c r="G289" s="41"/>
      <c r="H289" s="41"/>
      <c r="J289" s="41"/>
      <c r="L289" s="41"/>
      <c r="N289" s="41"/>
      <c r="O289" s="41"/>
      <c r="P289" s="41"/>
      <c r="S289" s="41"/>
      <c r="T289" s="41"/>
      <c r="X289" s="48"/>
      <c r="Y289" s="48"/>
      <c r="AA289" s="48"/>
      <c r="AF289" s="48"/>
      <c r="AH289" s="48"/>
      <c r="AL289" s="48"/>
      <c r="AQ289" s="48"/>
      <c r="AS289" s="48"/>
      <c r="AT289" s="48"/>
      <c r="AX289" s="48"/>
      <c r="BA289" s="48"/>
      <c r="BB289" s="48"/>
      <c r="BD289" s="48"/>
    </row>
    <row r="290" spans="3:56" x14ac:dyDescent="0.2">
      <c r="C290" s="42"/>
      <c r="D290" s="41"/>
      <c r="F290" s="41"/>
      <c r="G290" s="41"/>
      <c r="H290" s="41"/>
      <c r="J290" s="41"/>
      <c r="L290" s="41"/>
      <c r="N290" s="41"/>
      <c r="O290" s="41"/>
      <c r="P290" s="41"/>
      <c r="S290" s="41"/>
      <c r="T290" s="41"/>
      <c r="X290" s="48"/>
      <c r="Y290" s="48"/>
      <c r="AA290" s="48"/>
      <c r="AF290" s="48"/>
      <c r="AH290" s="48"/>
      <c r="AL290" s="48"/>
      <c r="AQ290" s="48"/>
      <c r="AS290" s="48"/>
      <c r="AT290" s="48"/>
      <c r="AX290" s="48"/>
      <c r="BA290" s="48"/>
      <c r="BB290" s="48"/>
      <c r="BD290" s="48"/>
    </row>
    <row r="291" spans="3:56" x14ac:dyDescent="0.2">
      <c r="C291" s="42"/>
      <c r="D291" s="41"/>
      <c r="F291" s="41"/>
      <c r="G291" s="41"/>
      <c r="H291" s="41"/>
      <c r="J291" s="41"/>
      <c r="L291" s="41"/>
      <c r="N291" s="41"/>
      <c r="O291" s="41"/>
      <c r="P291" s="41"/>
      <c r="S291" s="41"/>
      <c r="T291" s="41"/>
      <c r="X291" s="48"/>
      <c r="Y291" s="48"/>
      <c r="AA291" s="48"/>
      <c r="AF291" s="48"/>
      <c r="AH291" s="48"/>
      <c r="AL291" s="48"/>
      <c r="AQ291" s="48"/>
      <c r="AS291" s="48"/>
      <c r="AT291" s="48"/>
      <c r="AX291" s="48"/>
      <c r="BA291" s="48"/>
      <c r="BB291" s="48"/>
      <c r="BD291" s="48"/>
    </row>
    <row r="292" spans="3:56" x14ac:dyDescent="0.2">
      <c r="C292" s="42"/>
      <c r="D292" s="41"/>
      <c r="F292" s="41"/>
      <c r="G292" s="41"/>
      <c r="H292" s="41"/>
      <c r="J292" s="41"/>
      <c r="L292" s="41"/>
      <c r="N292" s="41"/>
      <c r="O292" s="41"/>
      <c r="P292" s="41"/>
      <c r="S292" s="41"/>
      <c r="T292" s="41"/>
      <c r="X292" s="48"/>
      <c r="Y292" s="48"/>
      <c r="AA292" s="48"/>
      <c r="AF292" s="48"/>
      <c r="AH292" s="48"/>
      <c r="AL292" s="48"/>
      <c r="AQ292" s="48"/>
      <c r="AS292" s="48"/>
      <c r="AT292" s="48"/>
      <c r="AX292" s="48"/>
      <c r="BA292" s="48"/>
      <c r="BB292" s="48"/>
      <c r="BD292" s="48"/>
    </row>
    <row r="293" spans="3:56" x14ac:dyDescent="0.2">
      <c r="C293" s="42"/>
      <c r="D293" s="41"/>
      <c r="F293" s="41"/>
      <c r="G293" s="41"/>
      <c r="H293" s="41"/>
      <c r="J293" s="41"/>
      <c r="L293" s="41"/>
      <c r="N293" s="41"/>
      <c r="O293" s="41"/>
      <c r="P293" s="41"/>
      <c r="S293" s="41"/>
      <c r="T293" s="41"/>
      <c r="X293" s="48"/>
      <c r="Y293" s="48"/>
      <c r="AA293" s="48"/>
      <c r="AF293" s="48"/>
      <c r="AH293" s="48"/>
      <c r="AL293" s="48"/>
      <c r="AQ293" s="48"/>
      <c r="AS293" s="48"/>
      <c r="AT293" s="48"/>
      <c r="AX293" s="48"/>
      <c r="BA293" s="48"/>
      <c r="BB293" s="48"/>
      <c r="BD293" s="48"/>
    </row>
    <row r="294" spans="3:56" x14ac:dyDescent="0.2">
      <c r="C294" s="42"/>
      <c r="D294" s="41"/>
      <c r="F294" s="41"/>
      <c r="G294" s="41"/>
      <c r="H294" s="41"/>
      <c r="J294" s="41"/>
      <c r="L294" s="41"/>
      <c r="N294" s="41"/>
      <c r="O294" s="41"/>
      <c r="P294" s="41"/>
      <c r="S294" s="41"/>
      <c r="T294" s="41"/>
      <c r="X294" s="48"/>
      <c r="Y294" s="48"/>
      <c r="AA294" s="48"/>
      <c r="AF294" s="48"/>
      <c r="AH294" s="48"/>
      <c r="AL294" s="48"/>
      <c r="AQ294" s="48"/>
      <c r="AS294" s="48"/>
      <c r="AT294" s="48"/>
      <c r="AX294" s="48"/>
      <c r="BA294" s="48"/>
      <c r="BB294" s="48"/>
      <c r="BD294" s="48"/>
    </row>
    <row r="295" spans="3:56" x14ac:dyDescent="0.2">
      <c r="C295" s="42"/>
      <c r="D295" s="41"/>
      <c r="F295" s="41"/>
      <c r="G295" s="41"/>
      <c r="H295" s="41"/>
      <c r="J295" s="41"/>
      <c r="L295" s="41"/>
      <c r="N295" s="41"/>
      <c r="O295" s="41"/>
      <c r="P295" s="41"/>
      <c r="S295" s="41"/>
      <c r="T295" s="41"/>
      <c r="X295" s="48"/>
      <c r="Y295" s="48"/>
      <c r="AA295" s="48"/>
      <c r="AF295" s="48"/>
      <c r="AH295" s="48"/>
      <c r="AL295" s="48"/>
      <c r="AQ295" s="48"/>
      <c r="AS295" s="48"/>
      <c r="AT295" s="48"/>
      <c r="AX295" s="48"/>
      <c r="BA295" s="48"/>
      <c r="BB295" s="48"/>
      <c r="BD295" s="48"/>
    </row>
    <row r="296" spans="3:56" x14ac:dyDescent="0.2">
      <c r="C296" s="42"/>
      <c r="D296" s="41"/>
      <c r="F296" s="41"/>
      <c r="G296" s="41"/>
      <c r="H296" s="41"/>
      <c r="J296" s="41"/>
      <c r="L296" s="41"/>
      <c r="N296" s="41"/>
      <c r="O296" s="41"/>
      <c r="P296" s="41"/>
      <c r="S296" s="41"/>
      <c r="T296" s="41"/>
      <c r="X296" s="48"/>
      <c r="Y296" s="48"/>
      <c r="AA296" s="48"/>
      <c r="AF296" s="48"/>
      <c r="AH296" s="48"/>
      <c r="AL296" s="48"/>
      <c r="AQ296" s="48"/>
      <c r="AS296" s="48"/>
      <c r="AT296" s="48"/>
      <c r="AX296" s="48"/>
      <c r="BA296" s="48"/>
      <c r="BB296" s="48"/>
      <c r="BD296" s="48"/>
    </row>
    <row r="297" spans="3:56" x14ac:dyDescent="0.2">
      <c r="C297" s="42"/>
      <c r="D297" s="41"/>
      <c r="F297" s="41"/>
      <c r="G297" s="41"/>
      <c r="H297" s="41"/>
      <c r="J297" s="41"/>
      <c r="L297" s="41"/>
      <c r="N297" s="41"/>
      <c r="O297" s="41"/>
      <c r="P297" s="41"/>
      <c r="S297" s="41"/>
      <c r="T297" s="41"/>
      <c r="X297" s="48"/>
      <c r="Y297" s="48"/>
      <c r="AA297" s="48"/>
      <c r="AF297" s="48"/>
      <c r="AH297" s="48"/>
      <c r="AL297" s="48"/>
      <c r="AQ297" s="48"/>
      <c r="AS297" s="48"/>
      <c r="AT297" s="48"/>
      <c r="AX297" s="48"/>
      <c r="BA297" s="48"/>
      <c r="BB297" s="48"/>
      <c r="BD297" s="48"/>
    </row>
    <row r="298" spans="3:56" x14ac:dyDescent="0.2">
      <c r="C298" s="42"/>
      <c r="D298" s="41"/>
      <c r="F298" s="41"/>
      <c r="G298" s="41"/>
      <c r="H298" s="41"/>
      <c r="J298" s="41"/>
      <c r="L298" s="41"/>
      <c r="N298" s="41"/>
      <c r="O298" s="41"/>
      <c r="P298" s="41"/>
      <c r="S298" s="41"/>
      <c r="T298" s="41"/>
      <c r="X298" s="48"/>
      <c r="Y298" s="48"/>
      <c r="AA298" s="48"/>
      <c r="AF298" s="48"/>
      <c r="AH298" s="48"/>
      <c r="AL298" s="48"/>
      <c r="AQ298" s="48"/>
      <c r="AS298" s="48"/>
      <c r="AT298" s="48"/>
      <c r="AX298" s="48"/>
      <c r="BA298" s="48"/>
      <c r="BB298" s="48"/>
      <c r="BD298" s="48"/>
    </row>
    <row r="299" spans="3:56" x14ac:dyDescent="0.2">
      <c r="C299" s="42"/>
      <c r="D299" s="41"/>
      <c r="F299" s="41"/>
      <c r="G299" s="41"/>
      <c r="H299" s="41"/>
      <c r="J299" s="41"/>
      <c r="L299" s="41"/>
      <c r="N299" s="41"/>
      <c r="O299" s="41"/>
      <c r="P299" s="41"/>
      <c r="S299" s="41"/>
      <c r="T299" s="41"/>
      <c r="X299" s="48"/>
      <c r="Y299" s="48"/>
      <c r="AA299" s="48"/>
      <c r="AF299" s="48"/>
      <c r="AH299" s="48"/>
      <c r="AL299" s="48"/>
      <c r="AQ299" s="48"/>
      <c r="AS299" s="48"/>
      <c r="AT299" s="48"/>
      <c r="AX299" s="48"/>
      <c r="BA299" s="48"/>
      <c r="BB299" s="48"/>
      <c r="BD299" s="48"/>
    </row>
    <row r="300" spans="3:56" x14ac:dyDescent="0.2">
      <c r="C300" s="42"/>
      <c r="D300" s="41"/>
      <c r="F300" s="41"/>
      <c r="G300" s="41"/>
      <c r="H300" s="41"/>
      <c r="J300" s="41"/>
      <c r="L300" s="41"/>
      <c r="N300" s="41"/>
      <c r="O300" s="41"/>
      <c r="P300" s="41"/>
      <c r="S300" s="41"/>
      <c r="T300" s="41"/>
      <c r="X300" s="48"/>
      <c r="Y300" s="48"/>
      <c r="AA300" s="48"/>
      <c r="AF300" s="48"/>
      <c r="AH300" s="48"/>
      <c r="AL300" s="48"/>
      <c r="AQ300" s="48"/>
      <c r="AS300" s="48"/>
      <c r="AT300" s="48"/>
      <c r="AX300" s="48"/>
      <c r="BA300" s="48"/>
      <c r="BB300" s="48"/>
      <c r="BD300" s="48"/>
    </row>
    <row r="301" spans="3:56" x14ac:dyDescent="0.2">
      <c r="C301" s="42"/>
      <c r="D301" s="41"/>
      <c r="F301" s="41"/>
      <c r="G301" s="41"/>
      <c r="H301" s="41"/>
      <c r="J301" s="41"/>
      <c r="L301" s="41"/>
      <c r="N301" s="41"/>
      <c r="O301" s="41"/>
      <c r="P301" s="41"/>
      <c r="S301" s="41"/>
      <c r="T301" s="41"/>
      <c r="X301" s="48"/>
      <c r="Y301" s="48"/>
      <c r="AA301" s="48"/>
      <c r="AF301" s="48"/>
      <c r="AH301" s="48"/>
      <c r="AL301" s="48"/>
      <c r="AQ301" s="48"/>
      <c r="AS301" s="48"/>
      <c r="AT301" s="48"/>
      <c r="AX301" s="48"/>
      <c r="BA301" s="48"/>
      <c r="BB301" s="48"/>
      <c r="BD301" s="48"/>
    </row>
    <row r="302" spans="3:56" x14ac:dyDescent="0.2">
      <c r="C302" s="42"/>
      <c r="D302" s="41"/>
      <c r="F302" s="41"/>
      <c r="G302" s="41"/>
      <c r="H302" s="41"/>
      <c r="J302" s="41"/>
      <c r="L302" s="41"/>
      <c r="N302" s="41"/>
      <c r="O302" s="41"/>
      <c r="P302" s="41"/>
      <c r="S302" s="41"/>
      <c r="T302" s="41"/>
      <c r="X302" s="48"/>
      <c r="Y302" s="48"/>
      <c r="AA302" s="48"/>
      <c r="AF302" s="48"/>
      <c r="AH302" s="48"/>
      <c r="AL302" s="48"/>
      <c r="AQ302" s="48"/>
      <c r="AS302" s="48"/>
      <c r="AT302" s="48"/>
      <c r="AX302" s="48"/>
      <c r="BA302" s="48"/>
      <c r="BB302" s="48"/>
      <c r="BD302" s="48"/>
    </row>
    <row r="303" spans="3:56" x14ac:dyDescent="0.2">
      <c r="C303" s="42"/>
      <c r="D303" s="41"/>
      <c r="F303" s="41"/>
      <c r="G303" s="41"/>
      <c r="H303" s="41"/>
      <c r="J303" s="41"/>
      <c r="L303" s="41"/>
      <c r="N303" s="41"/>
      <c r="O303" s="41"/>
      <c r="P303" s="41"/>
      <c r="S303" s="41"/>
      <c r="T303" s="41"/>
      <c r="X303" s="48"/>
      <c r="Y303" s="48"/>
      <c r="AA303" s="48"/>
      <c r="AF303" s="48"/>
      <c r="AH303" s="48"/>
      <c r="AL303" s="48"/>
      <c r="AQ303" s="48"/>
      <c r="AS303" s="48"/>
      <c r="AT303" s="48"/>
      <c r="AX303" s="48"/>
      <c r="BA303" s="48"/>
      <c r="BB303" s="48"/>
      <c r="BD303" s="48"/>
    </row>
    <row r="304" spans="3:56" x14ac:dyDescent="0.2">
      <c r="C304" s="42"/>
      <c r="D304" s="41"/>
      <c r="F304" s="41"/>
      <c r="G304" s="41"/>
      <c r="H304" s="41"/>
      <c r="J304" s="41"/>
      <c r="L304" s="41"/>
      <c r="N304" s="41"/>
      <c r="O304" s="41"/>
      <c r="P304" s="41"/>
      <c r="S304" s="41"/>
      <c r="T304" s="41"/>
      <c r="X304" s="48"/>
      <c r="Y304" s="48"/>
      <c r="AA304" s="48"/>
      <c r="AF304" s="48"/>
      <c r="AH304" s="48"/>
      <c r="AL304" s="48"/>
      <c r="AQ304" s="48"/>
      <c r="AS304" s="48"/>
      <c r="AT304" s="48"/>
      <c r="AX304" s="48"/>
      <c r="BA304" s="48"/>
      <c r="BB304" s="48"/>
      <c r="BD304" s="48"/>
    </row>
    <row r="305" spans="3:56" x14ac:dyDescent="0.2">
      <c r="C305" s="42"/>
      <c r="D305" s="41"/>
      <c r="F305" s="41"/>
      <c r="G305" s="41"/>
      <c r="H305" s="41"/>
      <c r="J305" s="41"/>
      <c r="L305" s="41"/>
      <c r="N305" s="41"/>
      <c r="O305" s="41"/>
      <c r="P305" s="41"/>
      <c r="S305" s="41"/>
      <c r="T305" s="41"/>
      <c r="X305" s="48"/>
      <c r="Y305" s="48"/>
      <c r="AA305" s="48"/>
      <c r="AF305" s="48"/>
      <c r="AH305" s="48"/>
      <c r="AL305" s="48"/>
      <c r="AQ305" s="48"/>
      <c r="AS305" s="48"/>
      <c r="AT305" s="48"/>
      <c r="AX305" s="48"/>
      <c r="BA305" s="48"/>
      <c r="BB305" s="48"/>
      <c r="BD305" s="48"/>
    </row>
    <row r="306" spans="3:56" x14ac:dyDescent="0.2">
      <c r="C306" s="42"/>
      <c r="D306" s="41"/>
      <c r="F306" s="41"/>
      <c r="G306" s="41"/>
      <c r="H306" s="41"/>
      <c r="J306" s="41"/>
      <c r="L306" s="41"/>
      <c r="N306" s="41"/>
      <c r="O306" s="41"/>
      <c r="P306" s="41"/>
      <c r="S306" s="41"/>
      <c r="T306" s="41"/>
      <c r="X306" s="48"/>
      <c r="Y306" s="48"/>
      <c r="AA306" s="48"/>
      <c r="AF306" s="48"/>
      <c r="AH306" s="48"/>
      <c r="AL306" s="48"/>
      <c r="AQ306" s="48"/>
      <c r="AS306" s="48"/>
      <c r="AT306" s="48"/>
      <c r="AX306" s="48"/>
      <c r="BA306" s="48"/>
      <c r="BB306" s="48"/>
      <c r="BD306" s="48"/>
    </row>
    <row r="307" spans="3:56" x14ac:dyDescent="0.2">
      <c r="C307" s="42"/>
      <c r="D307" s="41"/>
      <c r="F307" s="41"/>
      <c r="G307" s="41"/>
      <c r="H307" s="41"/>
      <c r="J307" s="41"/>
      <c r="L307" s="41"/>
      <c r="N307" s="41"/>
      <c r="O307" s="41"/>
      <c r="P307" s="41"/>
      <c r="S307" s="41"/>
      <c r="T307" s="41"/>
      <c r="X307" s="48"/>
      <c r="Y307" s="48"/>
      <c r="AA307" s="48"/>
      <c r="AF307" s="48"/>
      <c r="AH307" s="48"/>
      <c r="AL307" s="48"/>
      <c r="AQ307" s="48"/>
      <c r="AS307" s="48"/>
      <c r="AT307" s="48"/>
      <c r="AX307" s="48"/>
      <c r="BA307" s="48"/>
      <c r="BB307" s="48"/>
      <c r="BD307" s="48"/>
    </row>
    <row r="308" spans="3:56" x14ac:dyDescent="0.2">
      <c r="C308" s="42"/>
      <c r="D308" s="41"/>
      <c r="F308" s="41"/>
      <c r="G308" s="41"/>
      <c r="H308" s="41"/>
      <c r="J308" s="41"/>
      <c r="L308" s="41"/>
      <c r="N308" s="41"/>
      <c r="O308" s="41"/>
      <c r="P308" s="41"/>
      <c r="S308" s="41"/>
      <c r="T308" s="41"/>
      <c r="X308" s="48"/>
      <c r="Y308" s="48"/>
      <c r="AA308" s="48"/>
      <c r="AF308" s="48"/>
      <c r="AH308" s="48"/>
      <c r="AL308" s="48"/>
      <c r="AQ308" s="48"/>
      <c r="AS308" s="48"/>
      <c r="AT308" s="48"/>
      <c r="AX308" s="48"/>
      <c r="BA308" s="48"/>
      <c r="BB308" s="48"/>
      <c r="BD308" s="48"/>
    </row>
    <row r="309" spans="3:56" x14ac:dyDescent="0.2">
      <c r="C309" s="42"/>
      <c r="D309" s="41"/>
      <c r="F309" s="41"/>
      <c r="G309" s="41"/>
      <c r="H309" s="41"/>
      <c r="J309" s="41"/>
      <c r="L309" s="41"/>
      <c r="N309" s="41"/>
      <c r="O309" s="41"/>
      <c r="P309" s="41"/>
      <c r="S309" s="41"/>
      <c r="T309" s="41"/>
      <c r="X309" s="48"/>
      <c r="Y309" s="48"/>
      <c r="AA309" s="48"/>
      <c r="AF309" s="48"/>
      <c r="AH309" s="48"/>
      <c r="AL309" s="48"/>
      <c r="AQ309" s="48"/>
      <c r="AS309" s="48"/>
      <c r="AT309" s="48"/>
      <c r="AX309" s="48"/>
      <c r="BA309" s="48"/>
      <c r="BB309" s="48"/>
      <c r="BD309" s="48"/>
    </row>
    <row r="310" spans="3:56" x14ac:dyDescent="0.2">
      <c r="C310" s="42"/>
      <c r="D310" s="41"/>
      <c r="F310" s="41"/>
      <c r="G310" s="41"/>
      <c r="H310" s="41"/>
      <c r="J310" s="41"/>
      <c r="L310" s="41"/>
      <c r="N310" s="41"/>
      <c r="O310" s="41"/>
      <c r="P310" s="41"/>
      <c r="S310" s="41"/>
      <c r="T310" s="41"/>
      <c r="X310" s="48"/>
      <c r="Y310" s="48"/>
      <c r="AA310" s="48"/>
      <c r="AF310" s="48"/>
      <c r="AH310" s="48"/>
      <c r="AL310" s="48"/>
      <c r="AQ310" s="48"/>
      <c r="AS310" s="48"/>
      <c r="AT310" s="48"/>
      <c r="AX310" s="48"/>
      <c r="BA310" s="48"/>
      <c r="BB310" s="48"/>
      <c r="BD310" s="48"/>
    </row>
    <row r="311" spans="3:56" x14ac:dyDescent="0.2">
      <c r="C311" s="42"/>
      <c r="D311" s="41"/>
      <c r="F311" s="41"/>
      <c r="G311" s="41"/>
      <c r="H311" s="41"/>
      <c r="J311" s="41"/>
      <c r="L311" s="41"/>
      <c r="N311" s="41"/>
      <c r="O311" s="41"/>
      <c r="P311" s="41"/>
      <c r="S311" s="41"/>
      <c r="T311" s="41"/>
      <c r="X311" s="48"/>
      <c r="Y311" s="48"/>
      <c r="AA311" s="48"/>
      <c r="AF311" s="48"/>
      <c r="AH311" s="48"/>
      <c r="AL311" s="48"/>
      <c r="AQ311" s="48"/>
      <c r="AS311" s="48"/>
      <c r="AT311" s="48"/>
      <c r="AX311" s="48"/>
      <c r="BA311" s="48"/>
      <c r="BB311" s="48"/>
      <c r="BD311" s="48"/>
    </row>
    <row r="312" spans="3:56" x14ac:dyDescent="0.2">
      <c r="C312" s="42"/>
      <c r="D312" s="41"/>
      <c r="F312" s="41"/>
      <c r="G312" s="41"/>
      <c r="H312" s="41"/>
      <c r="J312" s="41"/>
      <c r="L312" s="41"/>
      <c r="N312" s="41"/>
      <c r="O312" s="41"/>
      <c r="P312" s="41"/>
      <c r="S312" s="41"/>
      <c r="T312" s="41"/>
      <c r="X312" s="48"/>
      <c r="Y312" s="48"/>
      <c r="AA312" s="48"/>
      <c r="AF312" s="48"/>
      <c r="AH312" s="48"/>
      <c r="AL312" s="48"/>
      <c r="AQ312" s="48"/>
      <c r="AS312" s="48"/>
      <c r="AT312" s="48"/>
      <c r="AX312" s="48"/>
      <c r="BA312" s="48"/>
      <c r="BB312" s="48"/>
      <c r="BD312" s="48"/>
    </row>
    <row r="313" spans="3:56" x14ac:dyDescent="0.2">
      <c r="C313" s="42"/>
      <c r="D313" s="41"/>
      <c r="F313" s="41"/>
      <c r="G313" s="41"/>
      <c r="H313" s="41"/>
      <c r="J313" s="41"/>
      <c r="L313" s="41"/>
      <c r="N313" s="41"/>
      <c r="O313" s="41"/>
      <c r="P313" s="41"/>
      <c r="S313" s="41"/>
      <c r="T313" s="41"/>
      <c r="X313" s="48"/>
      <c r="Y313" s="48"/>
      <c r="AA313" s="48"/>
      <c r="AF313" s="48"/>
      <c r="AH313" s="48"/>
      <c r="AL313" s="48"/>
      <c r="AQ313" s="48"/>
      <c r="AS313" s="48"/>
      <c r="AT313" s="48"/>
      <c r="AX313" s="48"/>
      <c r="BA313" s="48"/>
      <c r="BB313" s="48"/>
      <c r="BD313" s="48"/>
    </row>
    <row r="314" spans="3:56" x14ac:dyDescent="0.2">
      <c r="C314" s="42"/>
      <c r="D314" s="41"/>
      <c r="F314" s="41"/>
      <c r="G314" s="41"/>
      <c r="H314" s="41"/>
      <c r="J314" s="41"/>
      <c r="L314" s="41"/>
      <c r="N314" s="41"/>
      <c r="O314" s="41"/>
      <c r="P314" s="41"/>
      <c r="S314" s="41"/>
      <c r="T314" s="41"/>
      <c r="X314" s="48"/>
      <c r="Y314" s="48"/>
      <c r="AA314" s="48"/>
      <c r="AF314" s="48"/>
      <c r="AH314" s="48"/>
      <c r="AL314" s="48"/>
      <c r="AQ314" s="48"/>
      <c r="AS314" s="48"/>
      <c r="AT314" s="48"/>
      <c r="AX314" s="48"/>
      <c r="BA314" s="48"/>
      <c r="BB314" s="48"/>
      <c r="BD314" s="48"/>
    </row>
    <row r="315" spans="3:56" x14ac:dyDescent="0.2">
      <c r="C315" s="42"/>
      <c r="D315" s="41"/>
      <c r="F315" s="41"/>
      <c r="G315" s="41"/>
      <c r="H315" s="41"/>
      <c r="J315" s="41"/>
      <c r="L315" s="41"/>
      <c r="N315" s="41"/>
      <c r="O315" s="41"/>
      <c r="P315" s="41"/>
      <c r="S315" s="41"/>
      <c r="T315" s="41"/>
      <c r="X315" s="48"/>
      <c r="Y315" s="48"/>
      <c r="AA315" s="48"/>
      <c r="AF315" s="48"/>
      <c r="AH315" s="48"/>
      <c r="AL315" s="48"/>
      <c r="AQ315" s="48"/>
      <c r="AS315" s="48"/>
      <c r="AT315" s="48"/>
      <c r="AX315" s="48"/>
      <c r="BA315" s="48"/>
      <c r="BB315" s="48"/>
      <c r="BD315" s="48"/>
    </row>
    <row r="316" spans="3:56" x14ac:dyDescent="0.2">
      <c r="C316" s="42"/>
      <c r="D316" s="41"/>
      <c r="F316" s="41"/>
      <c r="G316" s="41"/>
      <c r="H316" s="41"/>
      <c r="J316" s="41"/>
      <c r="L316" s="41"/>
      <c r="N316" s="41"/>
      <c r="O316" s="41"/>
      <c r="P316" s="41"/>
      <c r="S316" s="41"/>
      <c r="T316" s="41"/>
      <c r="X316" s="48"/>
      <c r="Y316" s="48"/>
      <c r="AA316" s="48"/>
      <c r="AF316" s="48"/>
      <c r="AH316" s="48"/>
      <c r="AL316" s="48"/>
      <c r="AQ316" s="48"/>
      <c r="AS316" s="48"/>
      <c r="AT316" s="48"/>
      <c r="AX316" s="48"/>
      <c r="BA316" s="48"/>
      <c r="BB316" s="48"/>
      <c r="BD316" s="48"/>
    </row>
    <row r="317" spans="3:56" x14ac:dyDescent="0.2">
      <c r="C317" s="42"/>
      <c r="D317" s="41"/>
      <c r="F317" s="41"/>
      <c r="G317" s="41"/>
      <c r="H317" s="41"/>
      <c r="J317" s="41"/>
      <c r="L317" s="41"/>
      <c r="N317" s="41"/>
      <c r="O317" s="41"/>
      <c r="P317" s="41"/>
      <c r="S317" s="41"/>
      <c r="T317" s="41"/>
      <c r="X317" s="48"/>
      <c r="Y317" s="48"/>
      <c r="AA317" s="48"/>
      <c r="AF317" s="48"/>
      <c r="AH317" s="48"/>
      <c r="AL317" s="48"/>
      <c r="AQ317" s="48"/>
      <c r="AS317" s="48"/>
      <c r="AT317" s="48"/>
      <c r="AX317" s="48"/>
      <c r="BA317" s="48"/>
      <c r="BB317" s="48"/>
      <c r="BD317" s="48"/>
    </row>
    <row r="318" spans="3:56" x14ac:dyDescent="0.2">
      <c r="C318" s="42"/>
      <c r="D318" s="41"/>
      <c r="F318" s="41"/>
      <c r="G318" s="41"/>
      <c r="H318" s="41"/>
      <c r="J318" s="41"/>
      <c r="L318" s="41"/>
      <c r="N318" s="41"/>
      <c r="O318" s="41"/>
      <c r="P318" s="41"/>
      <c r="S318" s="41"/>
      <c r="T318" s="41"/>
      <c r="X318" s="48"/>
      <c r="Y318" s="48"/>
      <c r="AA318" s="48"/>
      <c r="AF318" s="48"/>
      <c r="AH318" s="48"/>
      <c r="AL318" s="48"/>
      <c r="AQ318" s="48"/>
      <c r="AS318" s="48"/>
      <c r="AT318" s="48"/>
      <c r="AX318" s="48"/>
      <c r="BA318" s="48"/>
      <c r="BB318" s="48"/>
      <c r="BD318" s="48"/>
    </row>
    <row r="319" spans="3:56" x14ac:dyDescent="0.2">
      <c r="C319" s="42"/>
      <c r="D319" s="41"/>
      <c r="F319" s="41"/>
      <c r="G319" s="41"/>
      <c r="H319" s="41"/>
      <c r="J319" s="41"/>
      <c r="L319" s="41"/>
      <c r="N319" s="41"/>
      <c r="O319" s="41"/>
      <c r="P319" s="41"/>
      <c r="S319" s="41"/>
      <c r="T319" s="41"/>
      <c r="X319" s="48"/>
      <c r="Y319" s="48"/>
      <c r="AA319" s="48"/>
      <c r="AF319" s="48"/>
      <c r="AH319" s="48"/>
      <c r="AL319" s="48"/>
      <c r="AQ319" s="48"/>
      <c r="AS319" s="48"/>
      <c r="AT319" s="48"/>
      <c r="AX319" s="48"/>
      <c r="BA319" s="48"/>
      <c r="BB319" s="48"/>
      <c r="BD319" s="48"/>
    </row>
    <row r="320" spans="3:56" x14ac:dyDescent="0.2">
      <c r="C320" s="42"/>
      <c r="D320" s="41"/>
      <c r="F320" s="41"/>
      <c r="G320" s="41"/>
      <c r="H320" s="41"/>
      <c r="J320" s="41"/>
      <c r="L320" s="41"/>
      <c r="N320" s="41"/>
      <c r="O320" s="41"/>
      <c r="P320" s="41"/>
      <c r="S320" s="41"/>
      <c r="T320" s="41"/>
      <c r="X320" s="48"/>
      <c r="Y320" s="48"/>
      <c r="AA320" s="48"/>
      <c r="AF320" s="48"/>
      <c r="AH320" s="48"/>
      <c r="AL320" s="48"/>
      <c r="AQ320" s="48"/>
      <c r="AS320" s="48"/>
      <c r="AT320" s="48"/>
      <c r="AX320" s="48"/>
      <c r="BA320" s="48"/>
      <c r="BB320" s="48"/>
      <c r="BD320" s="48"/>
    </row>
    <row r="321" spans="3:56" x14ac:dyDescent="0.2">
      <c r="C321" s="42"/>
      <c r="D321" s="41"/>
      <c r="F321" s="41"/>
      <c r="G321" s="41"/>
      <c r="H321" s="41"/>
      <c r="J321" s="41"/>
      <c r="L321" s="41"/>
      <c r="N321" s="41"/>
      <c r="O321" s="41"/>
      <c r="P321" s="41"/>
      <c r="S321" s="41"/>
      <c r="T321" s="41"/>
      <c r="X321" s="48"/>
      <c r="Y321" s="48"/>
      <c r="AA321" s="48"/>
      <c r="AF321" s="48"/>
      <c r="AH321" s="48"/>
      <c r="AL321" s="48"/>
      <c r="AQ321" s="48"/>
      <c r="AS321" s="48"/>
      <c r="AT321" s="48"/>
      <c r="AX321" s="48"/>
      <c r="BA321" s="48"/>
      <c r="BB321" s="48"/>
      <c r="BD321" s="48"/>
    </row>
    <row r="322" spans="3:56" x14ac:dyDescent="0.2">
      <c r="C322" s="42"/>
      <c r="D322" s="41"/>
      <c r="F322" s="41"/>
      <c r="G322" s="41"/>
      <c r="H322" s="41"/>
      <c r="J322" s="41"/>
      <c r="L322" s="41"/>
      <c r="N322" s="41"/>
      <c r="O322" s="41"/>
      <c r="P322" s="41"/>
      <c r="S322" s="41"/>
      <c r="T322" s="41"/>
      <c r="X322" s="48"/>
      <c r="Y322" s="48"/>
      <c r="AA322" s="48"/>
      <c r="AF322" s="48"/>
      <c r="AH322" s="48"/>
      <c r="AL322" s="48"/>
      <c r="AQ322" s="48"/>
      <c r="AS322" s="48"/>
      <c r="AT322" s="48"/>
      <c r="AX322" s="48"/>
      <c r="BA322" s="48"/>
      <c r="BB322" s="48"/>
      <c r="BD322" s="48"/>
    </row>
    <row r="323" spans="3:56" x14ac:dyDescent="0.2">
      <c r="C323" s="42"/>
      <c r="D323" s="41"/>
      <c r="F323" s="41"/>
      <c r="G323" s="41"/>
      <c r="H323" s="41"/>
      <c r="J323" s="41"/>
      <c r="L323" s="41"/>
      <c r="N323" s="41"/>
      <c r="O323" s="41"/>
      <c r="P323" s="41"/>
      <c r="S323" s="41"/>
      <c r="T323" s="41"/>
      <c r="X323" s="48"/>
      <c r="Y323" s="48"/>
      <c r="AA323" s="48"/>
      <c r="AF323" s="48"/>
      <c r="AH323" s="48"/>
      <c r="AL323" s="48"/>
      <c r="AQ323" s="48"/>
      <c r="AS323" s="48"/>
      <c r="AT323" s="48"/>
      <c r="AX323" s="48"/>
      <c r="BA323" s="48"/>
      <c r="BB323" s="48"/>
      <c r="BD323" s="48"/>
    </row>
    <row r="324" spans="3:56" x14ac:dyDescent="0.2">
      <c r="C324" s="42"/>
      <c r="D324" s="41"/>
      <c r="F324" s="41"/>
      <c r="G324" s="41"/>
      <c r="H324" s="41"/>
      <c r="J324" s="41"/>
      <c r="L324" s="41"/>
      <c r="N324" s="41"/>
      <c r="O324" s="41"/>
      <c r="P324" s="41"/>
      <c r="S324" s="41"/>
      <c r="T324" s="41"/>
      <c r="X324" s="48"/>
      <c r="Y324" s="48"/>
      <c r="AA324" s="48"/>
      <c r="AF324" s="48"/>
      <c r="AH324" s="48"/>
      <c r="AL324" s="48"/>
      <c r="AQ324" s="48"/>
      <c r="AS324" s="48"/>
      <c r="AT324" s="48"/>
      <c r="AX324" s="48"/>
      <c r="BA324" s="48"/>
      <c r="BB324" s="48"/>
      <c r="BD324" s="48"/>
    </row>
    <row r="325" spans="3:56" x14ac:dyDescent="0.2">
      <c r="C325" s="42"/>
      <c r="D325" s="41"/>
      <c r="F325" s="41"/>
      <c r="G325" s="41"/>
      <c r="H325" s="41"/>
      <c r="J325" s="41"/>
      <c r="L325" s="41"/>
      <c r="N325" s="41"/>
      <c r="O325" s="41"/>
      <c r="P325" s="41"/>
      <c r="S325" s="41"/>
      <c r="T325" s="41"/>
      <c r="X325" s="48"/>
      <c r="Y325" s="48"/>
      <c r="AA325" s="48"/>
      <c r="AF325" s="48"/>
      <c r="AH325" s="48"/>
      <c r="AL325" s="48"/>
      <c r="AQ325" s="48"/>
      <c r="AS325" s="48"/>
      <c r="AT325" s="48"/>
      <c r="AX325" s="48"/>
      <c r="BA325" s="48"/>
      <c r="BB325" s="48"/>
      <c r="BD325" s="48"/>
    </row>
    <row r="326" spans="3:56" x14ac:dyDescent="0.2">
      <c r="C326" s="42"/>
      <c r="D326" s="41"/>
      <c r="F326" s="41"/>
      <c r="G326" s="41"/>
      <c r="H326" s="41"/>
      <c r="J326" s="41"/>
      <c r="L326" s="41"/>
      <c r="N326" s="41"/>
      <c r="O326" s="41"/>
      <c r="P326" s="41"/>
      <c r="S326" s="41"/>
      <c r="T326" s="41"/>
      <c r="X326" s="48"/>
      <c r="Y326" s="48"/>
      <c r="AA326" s="48"/>
      <c r="AF326" s="48"/>
      <c r="AH326" s="48"/>
      <c r="AL326" s="48"/>
      <c r="AQ326" s="48"/>
      <c r="AS326" s="48"/>
      <c r="AT326" s="48"/>
      <c r="AX326" s="48"/>
      <c r="BA326" s="48"/>
      <c r="BB326" s="48"/>
      <c r="BD326" s="48"/>
    </row>
    <row r="327" spans="3:56" x14ac:dyDescent="0.2">
      <c r="C327" s="42"/>
      <c r="D327" s="41"/>
      <c r="F327" s="41"/>
      <c r="G327" s="41"/>
      <c r="H327" s="41"/>
      <c r="J327" s="41"/>
      <c r="L327" s="41"/>
      <c r="N327" s="41"/>
      <c r="O327" s="41"/>
      <c r="P327" s="41"/>
      <c r="S327" s="41"/>
      <c r="T327" s="41"/>
      <c r="X327" s="48"/>
      <c r="Y327" s="48"/>
      <c r="AA327" s="48"/>
      <c r="AF327" s="48"/>
      <c r="AH327" s="48"/>
      <c r="AL327" s="48"/>
      <c r="AQ327" s="48"/>
      <c r="AS327" s="48"/>
      <c r="AT327" s="48"/>
      <c r="AX327" s="48"/>
      <c r="BA327" s="48"/>
      <c r="BB327" s="48"/>
      <c r="BD327" s="48"/>
    </row>
    <row r="328" spans="3:56" x14ac:dyDescent="0.2">
      <c r="C328" s="42"/>
      <c r="D328" s="41"/>
      <c r="F328" s="41"/>
      <c r="G328" s="41"/>
      <c r="H328" s="41"/>
      <c r="J328" s="41"/>
      <c r="L328" s="41"/>
      <c r="N328" s="41"/>
      <c r="O328" s="41"/>
      <c r="P328" s="41"/>
      <c r="S328" s="41"/>
      <c r="T328" s="41"/>
      <c r="X328" s="48"/>
      <c r="Y328" s="48"/>
      <c r="AA328" s="48"/>
      <c r="AF328" s="48"/>
      <c r="AH328" s="48"/>
      <c r="AL328" s="48"/>
      <c r="AQ328" s="48"/>
      <c r="AS328" s="48"/>
      <c r="AT328" s="48"/>
      <c r="AX328" s="48"/>
      <c r="BA328" s="48"/>
      <c r="BB328" s="48"/>
      <c r="BD328" s="48"/>
    </row>
    <row r="329" spans="3:56" x14ac:dyDescent="0.2">
      <c r="C329" s="42"/>
      <c r="D329" s="41"/>
      <c r="F329" s="41"/>
      <c r="G329" s="41"/>
      <c r="H329" s="41"/>
      <c r="J329" s="41"/>
      <c r="L329" s="41"/>
      <c r="N329" s="41"/>
      <c r="O329" s="41"/>
      <c r="P329" s="41"/>
      <c r="S329" s="41"/>
      <c r="T329" s="41"/>
      <c r="X329" s="48"/>
      <c r="Y329" s="48"/>
      <c r="AA329" s="48"/>
      <c r="AF329" s="48"/>
      <c r="AH329" s="48"/>
      <c r="AL329" s="48"/>
      <c r="AQ329" s="48"/>
      <c r="AS329" s="48"/>
      <c r="AT329" s="48"/>
      <c r="AX329" s="48"/>
      <c r="BA329" s="48"/>
      <c r="BB329" s="48"/>
      <c r="BD329" s="48"/>
    </row>
    <row r="330" spans="3:56" x14ac:dyDescent="0.2">
      <c r="C330" s="42"/>
      <c r="D330" s="41"/>
      <c r="F330" s="41"/>
      <c r="G330" s="41"/>
      <c r="H330" s="41"/>
      <c r="J330" s="41"/>
      <c r="L330" s="41"/>
      <c r="N330" s="41"/>
      <c r="O330" s="41"/>
      <c r="P330" s="41"/>
      <c r="S330" s="41"/>
      <c r="T330" s="41"/>
      <c r="X330" s="48"/>
      <c r="Y330" s="48"/>
      <c r="AA330" s="48"/>
      <c r="AF330" s="48"/>
      <c r="AH330" s="48"/>
      <c r="AL330" s="48"/>
      <c r="AQ330" s="48"/>
      <c r="AS330" s="48"/>
      <c r="AT330" s="48"/>
      <c r="AX330" s="48"/>
      <c r="BA330" s="48"/>
      <c r="BB330" s="48"/>
      <c r="BD330" s="48"/>
    </row>
    <row r="331" spans="3:56" x14ac:dyDescent="0.2">
      <c r="C331" s="42"/>
      <c r="D331" s="41"/>
      <c r="F331" s="41"/>
      <c r="G331" s="41"/>
      <c r="H331" s="41"/>
      <c r="J331" s="41"/>
      <c r="L331" s="41"/>
      <c r="N331" s="41"/>
      <c r="O331" s="41"/>
      <c r="P331" s="41"/>
      <c r="S331" s="41"/>
      <c r="T331" s="41"/>
      <c r="X331" s="48"/>
      <c r="Y331" s="48"/>
      <c r="AA331" s="48"/>
      <c r="AF331" s="48"/>
      <c r="AH331" s="48"/>
      <c r="AL331" s="48"/>
      <c r="AQ331" s="48"/>
      <c r="AS331" s="48"/>
      <c r="AT331" s="48"/>
      <c r="AX331" s="48"/>
      <c r="BA331" s="48"/>
      <c r="BB331" s="48"/>
      <c r="BD331" s="48"/>
    </row>
    <row r="332" spans="3:56" x14ac:dyDescent="0.2">
      <c r="C332" s="42"/>
      <c r="D332" s="41"/>
      <c r="F332" s="41"/>
      <c r="G332" s="41"/>
      <c r="H332" s="41"/>
      <c r="J332" s="41"/>
      <c r="L332" s="41"/>
      <c r="N332" s="41"/>
      <c r="O332" s="41"/>
      <c r="P332" s="41"/>
      <c r="S332" s="41"/>
      <c r="T332" s="41"/>
      <c r="X332" s="48"/>
      <c r="Y332" s="48"/>
      <c r="AA332" s="48"/>
      <c r="AF332" s="48"/>
      <c r="AH332" s="48"/>
      <c r="AL332" s="48"/>
      <c r="AQ332" s="48"/>
      <c r="AS332" s="48"/>
      <c r="AT332" s="48"/>
      <c r="AX332" s="48"/>
      <c r="BA332" s="48"/>
      <c r="BB332" s="48"/>
      <c r="BD332" s="48"/>
    </row>
    <row r="333" spans="3:56" x14ac:dyDescent="0.2">
      <c r="C333" s="42"/>
      <c r="D333" s="41"/>
      <c r="F333" s="41"/>
      <c r="G333" s="41"/>
      <c r="H333" s="41"/>
      <c r="J333" s="41"/>
      <c r="L333" s="41"/>
      <c r="N333" s="41"/>
      <c r="O333" s="41"/>
      <c r="P333" s="41"/>
      <c r="S333" s="41"/>
      <c r="T333" s="41"/>
      <c r="X333" s="48"/>
      <c r="Y333" s="48"/>
      <c r="AA333" s="48"/>
      <c r="AF333" s="48"/>
      <c r="AH333" s="48"/>
      <c r="AL333" s="48"/>
      <c r="AQ333" s="48"/>
      <c r="AS333" s="48"/>
      <c r="AT333" s="48"/>
      <c r="AX333" s="48"/>
      <c r="BA333" s="48"/>
      <c r="BB333" s="48"/>
      <c r="BD333" s="48"/>
    </row>
    <row r="334" spans="3:56" x14ac:dyDescent="0.2">
      <c r="C334" s="42"/>
      <c r="D334" s="41"/>
      <c r="F334" s="41"/>
      <c r="G334" s="41"/>
      <c r="H334" s="41"/>
      <c r="J334" s="41"/>
      <c r="L334" s="41"/>
      <c r="N334" s="41"/>
      <c r="O334" s="41"/>
      <c r="P334" s="41"/>
      <c r="S334" s="41"/>
      <c r="T334" s="41"/>
      <c r="X334" s="48"/>
      <c r="Y334" s="48"/>
      <c r="AA334" s="48"/>
      <c r="AF334" s="48"/>
      <c r="AH334" s="48"/>
      <c r="AL334" s="48"/>
      <c r="AQ334" s="48"/>
      <c r="AS334" s="48"/>
      <c r="AT334" s="48"/>
      <c r="AX334" s="48"/>
      <c r="BA334" s="48"/>
      <c r="BB334" s="48"/>
      <c r="BD334" s="48"/>
    </row>
    <row r="335" spans="3:56" x14ac:dyDescent="0.2">
      <c r="C335" s="42"/>
      <c r="D335" s="41"/>
      <c r="F335" s="41"/>
      <c r="G335" s="41"/>
      <c r="H335" s="41"/>
      <c r="J335" s="41"/>
      <c r="L335" s="41"/>
      <c r="N335" s="41"/>
      <c r="O335" s="41"/>
      <c r="P335" s="41"/>
      <c r="S335" s="41"/>
      <c r="T335" s="41"/>
      <c r="X335" s="48"/>
      <c r="Y335" s="48"/>
      <c r="AA335" s="48"/>
      <c r="AF335" s="48"/>
      <c r="AH335" s="48"/>
      <c r="AL335" s="48"/>
      <c r="AQ335" s="48"/>
      <c r="AS335" s="48"/>
      <c r="AT335" s="48"/>
      <c r="AX335" s="48"/>
      <c r="BA335" s="48"/>
      <c r="BB335" s="48"/>
      <c r="BD335" s="48"/>
    </row>
    <row r="336" spans="3:56" x14ac:dyDescent="0.2">
      <c r="C336" s="42"/>
      <c r="D336" s="41"/>
      <c r="F336" s="41"/>
      <c r="G336" s="41"/>
      <c r="H336" s="41"/>
      <c r="J336" s="41"/>
      <c r="L336" s="41"/>
      <c r="N336" s="41"/>
      <c r="O336" s="41"/>
      <c r="P336" s="41"/>
      <c r="S336" s="41"/>
      <c r="T336" s="41"/>
      <c r="X336" s="48"/>
      <c r="Y336" s="48"/>
      <c r="AA336" s="48"/>
      <c r="AF336" s="48"/>
      <c r="AH336" s="48"/>
      <c r="AL336" s="48"/>
      <c r="AQ336" s="48"/>
      <c r="AS336" s="48"/>
      <c r="AT336" s="48"/>
      <c r="AX336" s="48"/>
      <c r="BA336" s="48"/>
      <c r="BB336" s="48"/>
      <c r="BD336" s="48"/>
    </row>
    <row r="337" spans="3:56" x14ac:dyDescent="0.2">
      <c r="C337" s="42"/>
      <c r="D337" s="41"/>
      <c r="F337" s="41"/>
      <c r="G337" s="41"/>
      <c r="H337" s="41"/>
      <c r="J337" s="41"/>
      <c r="L337" s="41"/>
      <c r="N337" s="41"/>
      <c r="O337" s="41"/>
      <c r="P337" s="41"/>
      <c r="S337" s="41"/>
      <c r="T337" s="41"/>
      <c r="X337" s="48"/>
      <c r="Y337" s="48"/>
      <c r="AA337" s="48"/>
      <c r="AF337" s="48"/>
      <c r="AH337" s="48"/>
      <c r="AL337" s="48"/>
      <c r="AQ337" s="48"/>
      <c r="AS337" s="48"/>
      <c r="AT337" s="48"/>
      <c r="AX337" s="48"/>
      <c r="BA337" s="48"/>
      <c r="BB337" s="48"/>
      <c r="BD337" s="48"/>
    </row>
    <row r="338" spans="3:56" x14ac:dyDescent="0.2">
      <c r="C338" s="42"/>
      <c r="D338" s="41"/>
      <c r="F338" s="41"/>
      <c r="G338" s="41"/>
      <c r="H338" s="41"/>
      <c r="J338" s="41"/>
      <c r="L338" s="41"/>
      <c r="N338" s="41"/>
      <c r="O338" s="41"/>
      <c r="P338" s="41"/>
      <c r="S338" s="41"/>
      <c r="T338" s="41"/>
      <c r="X338" s="48"/>
      <c r="Y338" s="48"/>
      <c r="AA338" s="48"/>
      <c r="AF338" s="48"/>
      <c r="AH338" s="48"/>
      <c r="AL338" s="48"/>
      <c r="AQ338" s="48"/>
      <c r="AS338" s="48"/>
      <c r="AT338" s="48"/>
      <c r="AX338" s="48"/>
      <c r="BA338" s="48"/>
      <c r="BB338" s="48"/>
      <c r="BD338" s="48"/>
    </row>
    <row r="339" spans="3:56" x14ac:dyDescent="0.2">
      <c r="C339" s="42"/>
      <c r="D339" s="41"/>
      <c r="F339" s="41"/>
      <c r="G339" s="41"/>
      <c r="H339" s="41"/>
      <c r="J339" s="41"/>
      <c r="L339" s="41"/>
      <c r="N339" s="41"/>
      <c r="O339" s="41"/>
      <c r="P339" s="41"/>
      <c r="S339" s="41"/>
      <c r="T339" s="41"/>
      <c r="X339" s="48"/>
      <c r="Y339" s="48"/>
      <c r="AA339" s="48"/>
      <c r="AF339" s="48"/>
      <c r="AH339" s="48"/>
      <c r="AL339" s="48"/>
      <c r="AQ339" s="48"/>
      <c r="AS339" s="48"/>
      <c r="AT339" s="48"/>
      <c r="AX339" s="48"/>
      <c r="BA339" s="48"/>
      <c r="BB339" s="48"/>
      <c r="BD339" s="48"/>
    </row>
    <row r="340" spans="3:56" x14ac:dyDescent="0.2">
      <c r="C340" s="42"/>
      <c r="D340" s="41"/>
      <c r="F340" s="41"/>
      <c r="G340" s="41"/>
      <c r="H340" s="41"/>
      <c r="J340" s="41"/>
      <c r="L340" s="41"/>
      <c r="N340" s="41"/>
      <c r="O340" s="41"/>
      <c r="P340" s="41"/>
      <c r="S340" s="41"/>
      <c r="T340" s="41"/>
      <c r="X340" s="48"/>
      <c r="Y340" s="48"/>
      <c r="AA340" s="48"/>
      <c r="AF340" s="48"/>
      <c r="AH340" s="48"/>
      <c r="AL340" s="48"/>
      <c r="AQ340" s="48"/>
      <c r="AS340" s="48"/>
      <c r="AT340" s="48"/>
      <c r="AX340" s="48"/>
      <c r="BA340" s="48"/>
      <c r="BB340" s="48"/>
      <c r="BD340" s="48"/>
    </row>
    <row r="341" spans="3:56" x14ac:dyDescent="0.2">
      <c r="C341" s="42"/>
      <c r="D341" s="41"/>
      <c r="F341" s="41"/>
      <c r="G341" s="41"/>
      <c r="H341" s="41"/>
      <c r="J341" s="41"/>
      <c r="L341" s="41"/>
      <c r="N341" s="41"/>
      <c r="O341" s="41"/>
      <c r="P341" s="41"/>
      <c r="S341" s="41"/>
      <c r="T341" s="41"/>
      <c r="X341" s="48"/>
      <c r="Y341" s="48"/>
      <c r="AA341" s="48"/>
      <c r="AF341" s="48"/>
      <c r="AH341" s="48"/>
      <c r="AL341" s="48"/>
      <c r="AQ341" s="48"/>
      <c r="AS341" s="48"/>
      <c r="AT341" s="48"/>
      <c r="AX341" s="48"/>
      <c r="BA341" s="48"/>
      <c r="BB341" s="48"/>
      <c r="BD341" s="48"/>
    </row>
    <row r="342" spans="3:56" x14ac:dyDescent="0.2">
      <c r="C342" s="42"/>
      <c r="D342" s="41"/>
      <c r="F342" s="41"/>
      <c r="G342" s="41"/>
      <c r="H342" s="41"/>
      <c r="J342" s="41"/>
      <c r="L342" s="41"/>
      <c r="N342" s="41"/>
      <c r="O342" s="41"/>
      <c r="P342" s="41"/>
      <c r="S342" s="41"/>
      <c r="T342" s="41"/>
      <c r="X342" s="48"/>
      <c r="Y342" s="48"/>
      <c r="AA342" s="48"/>
      <c r="AF342" s="48"/>
      <c r="AH342" s="48"/>
      <c r="AL342" s="48"/>
      <c r="AQ342" s="48"/>
      <c r="AS342" s="48"/>
      <c r="AT342" s="48"/>
      <c r="AX342" s="48"/>
      <c r="BA342" s="48"/>
      <c r="BB342" s="48"/>
      <c r="BD342" s="48"/>
    </row>
    <row r="343" spans="3:56" x14ac:dyDescent="0.2">
      <c r="C343" s="42"/>
      <c r="D343" s="41"/>
      <c r="F343" s="41"/>
      <c r="G343" s="41"/>
      <c r="H343" s="41"/>
      <c r="J343" s="41"/>
      <c r="L343" s="41"/>
      <c r="N343" s="41"/>
      <c r="O343" s="41"/>
      <c r="P343" s="41"/>
      <c r="S343" s="41"/>
      <c r="T343" s="41"/>
      <c r="X343" s="48"/>
      <c r="Y343" s="48"/>
      <c r="AA343" s="48"/>
      <c r="AF343" s="48"/>
      <c r="AH343" s="48"/>
      <c r="AL343" s="48"/>
      <c r="AQ343" s="48"/>
      <c r="AS343" s="48"/>
      <c r="AT343" s="48"/>
      <c r="AX343" s="48"/>
      <c r="BA343" s="48"/>
      <c r="BB343" s="48"/>
      <c r="BD343" s="48"/>
    </row>
    <row r="344" spans="3:56" x14ac:dyDescent="0.2">
      <c r="C344" s="42"/>
      <c r="D344" s="41"/>
      <c r="F344" s="41"/>
      <c r="G344" s="41"/>
      <c r="H344" s="41"/>
      <c r="J344" s="41"/>
      <c r="L344" s="41"/>
      <c r="N344" s="41"/>
      <c r="O344" s="41"/>
      <c r="P344" s="41"/>
      <c r="S344" s="41"/>
      <c r="T344" s="41"/>
      <c r="X344" s="48"/>
      <c r="Y344" s="48"/>
      <c r="AA344" s="48"/>
      <c r="AF344" s="48"/>
      <c r="AH344" s="48"/>
      <c r="AL344" s="48"/>
      <c r="AQ344" s="48"/>
      <c r="AS344" s="48"/>
      <c r="AT344" s="48"/>
      <c r="AX344" s="48"/>
      <c r="BA344" s="48"/>
      <c r="BB344" s="48"/>
      <c r="BD344" s="48"/>
    </row>
    <row r="345" spans="3:56" x14ac:dyDescent="0.2">
      <c r="C345" s="42"/>
      <c r="D345" s="41"/>
      <c r="F345" s="41"/>
      <c r="G345" s="41"/>
      <c r="H345" s="41"/>
      <c r="J345" s="41"/>
      <c r="L345" s="41"/>
      <c r="N345" s="41"/>
      <c r="O345" s="41"/>
      <c r="P345" s="41"/>
      <c r="S345" s="41"/>
      <c r="T345" s="41"/>
      <c r="X345" s="48"/>
      <c r="Y345" s="48"/>
      <c r="AA345" s="48"/>
      <c r="AF345" s="48"/>
      <c r="AH345" s="48"/>
      <c r="AL345" s="48"/>
      <c r="AQ345" s="48"/>
      <c r="AS345" s="48"/>
      <c r="AT345" s="48"/>
      <c r="AX345" s="48"/>
      <c r="BA345" s="48"/>
      <c r="BB345" s="48"/>
      <c r="BD345" s="48"/>
    </row>
    <row r="346" spans="3:56" x14ac:dyDescent="0.2">
      <c r="C346" s="42"/>
      <c r="D346" s="41"/>
      <c r="F346" s="41"/>
      <c r="G346" s="41"/>
      <c r="H346" s="41"/>
      <c r="J346" s="41"/>
      <c r="L346" s="41"/>
      <c r="N346" s="41"/>
      <c r="O346" s="41"/>
      <c r="P346" s="41"/>
      <c r="S346" s="41"/>
      <c r="T346" s="41"/>
      <c r="X346" s="48"/>
      <c r="Y346" s="48"/>
      <c r="AA346" s="48"/>
      <c r="AF346" s="48"/>
      <c r="AH346" s="48"/>
      <c r="AL346" s="48"/>
      <c r="AQ346" s="48"/>
      <c r="AS346" s="48"/>
      <c r="AT346" s="48"/>
      <c r="AX346" s="48"/>
      <c r="BA346" s="48"/>
      <c r="BB346" s="48"/>
      <c r="BD346" s="48"/>
    </row>
    <row r="347" spans="3:56" x14ac:dyDescent="0.2">
      <c r="C347" s="42"/>
      <c r="D347" s="41"/>
      <c r="F347" s="41"/>
      <c r="G347" s="41"/>
      <c r="H347" s="41"/>
      <c r="J347" s="41"/>
      <c r="L347" s="41"/>
      <c r="N347" s="41"/>
      <c r="O347" s="41"/>
      <c r="P347" s="41"/>
      <c r="S347" s="41"/>
      <c r="T347" s="41"/>
      <c r="X347" s="48"/>
      <c r="Y347" s="48"/>
      <c r="AA347" s="48"/>
      <c r="AF347" s="48"/>
      <c r="AH347" s="48"/>
      <c r="AL347" s="48"/>
      <c r="AQ347" s="48"/>
      <c r="AS347" s="48"/>
      <c r="AT347" s="48"/>
      <c r="AX347" s="48"/>
      <c r="BA347" s="48"/>
      <c r="BB347" s="48"/>
      <c r="BD347" s="48"/>
    </row>
    <row r="348" spans="3:56" x14ac:dyDescent="0.2">
      <c r="C348" s="42"/>
      <c r="D348" s="41"/>
      <c r="F348" s="41"/>
      <c r="G348" s="41"/>
      <c r="H348" s="41"/>
      <c r="J348" s="41"/>
      <c r="L348" s="41"/>
      <c r="N348" s="41"/>
      <c r="O348" s="41"/>
      <c r="P348" s="41"/>
      <c r="S348" s="41"/>
      <c r="T348" s="41"/>
      <c r="X348" s="48"/>
      <c r="Y348" s="48"/>
      <c r="AA348" s="48"/>
      <c r="AF348" s="48"/>
      <c r="AH348" s="48"/>
      <c r="AL348" s="48"/>
      <c r="AQ348" s="48"/>
      <c r="AS348" s="48"/>
      <c r="AT348" s="48"/>
      <c r="AX348" s="48"/>
      <c r="BA348" s="48"/>
      <c r="BB348" s="48"/>
      <c r="BD348" s="48"/>
    </row>
    <row r="349" spans="3:56" x14ac:dyDescent="0.2">
      <c r="C349" s="42"/>
      <c r="D349" s="41"/>
      <c r="F349" s="41"/>
      <c r="G349" s="41"/>
      <c r="H349" s="41"/>
      <c r="J349" s="41"/>
      <c r="L349" s="41"/>
      <c r="N349" s="41"/>
      <c r="O349" s="41"/>
      <c r="P349" s="41"/>
      <c r="S349" s="41"/>
      <c r="T349" s="41"/>
      <c r="X349" s="48"/>
      <c r="Y349" s="48"/>
      <c r="AA349" s="48"/>
      <c r="AF349" s="48"/>
      <c r="AH349" s="48"/>
      <c r="AL349" s="48"/>
      <c r="AQ349" s="48"/>
      <c r="AS349" s="48"/>
      <c r="AT349" s="48"/>
      <c r="AX349" s="48"/>
      <c r="BA349" s="48"/>
      <c r="BB349" s="48"/>
      <c r="BD349" s="48"/>
    </row>
    <row r="350" spans="3:56" x14ac:dyDescent="0.2">
      <c r="C350" s="42"/>
      <c r="D350" s="41"/>
      <c r="F350" s="41"/>
      <c r="G350" s="41"/>
      <c r="H350" s="41"/>
      <c r="J350" s="41"/>
      <c r="L350" s="41"/>
      <c r="N350" s="41"/>
      <c r="O350" s="41"/>
      <c r="P350" s="41"/>
      <c r="S350" s="41"/>
      <c r="T350" s="41"/>
      <c r="X350" s="48"/>
      <c r="Y350" s="48"/>
      <c r="AA350" s="48"/>
      <c r="AF350" s="48"/>
      <c r="AH350" s="48"/>
      <c r="AL350" s="48"/>
      <c r="AQ350" s="48"/>
      <c r="AS350" s="48"/>
      <c r="AT350" s="48"/>
      <c r="AX350" s="48"/>
      <c r="BA350" s="48"/>
      <c r="BB350" s="48"/>
      <c r="BD350" s="48"/>
    </row>
    <row r="351" spans="3:56" x14ac:dyDescent="0.2">
      <c r="C351" s="42"/>
      <c r="D351" s="41"/>
      <c r="F351" s="41"/>
      <c r="G351" s="41"/>
      <c r="H351" s="41"/>
      <c r="J351" s="41"/>
      <c r="L351" s="41"/>
      <c r="N351" s="41"/>
      <c r="O351" s="41"/>
      <c r="P351" s="41"/>
      <c r="S351" s="41"/>
      <c r="T351" s="41"/>
      <c r="X351" s="48"/>
      <c r="Y351" s="48"/>
      <c r="AA351" s="48"/>
      <c r="AF351" s="48"/>
      <c r="AH351" s="48"/>
      <c r="AL351" s="48"/>
      <c r="AQ351" s="48"/>
      <c r="AS351" s="48"/>
      <c r="AT351" s="48"/>
      <c r="AX351" s="48"/>
      <c r="BA351" s="48"/>
      <c r="BB351" s="48"/>
      <c r="BD351" s="48"/>
    </row>
    <row r="352" spans="3:56" x14ac:dyDescent="0.2">
      <c r="C352" s="42"/>
      <c r="D352" s="41"/>
      <c r="F352" s="41"/>
      <c r="G352" s="41"/>
      <c r="H352" s="41"/>
      <c r="J352" s="41"/>
      <c r="L352" s="41"/>
      <c r="N352" s="41"/>
      <c r="O352" s="41"/>
      <c r="P352" s="41"/>
      <c r="S352" s="41"/>
      <c r="T352" s="41"/>
      <c r="X352" s="48"/>
      <c r="Y352" s="48"/>
      <c r="AA352" s="48"/>
      <c r="AF352" s="48"/>
      <c r="AH352" s="48"/>
      <c r="AL352" s="48"/>
      <c r="AQ352" s="48"/>
      <c r="AS352" s="48"/>
      <c r="AT352" s="48"/>
      <c r="AX352" s="48"/>
      <c r="BA352" s="48"/>
      <c r="BB352" s="48"/>
      <c r="BD352" s="48"/>
    </row>
    <row r="353" spans="3:56" x14ac:dyDescent="0.2">
      <c r="C353" s="42"/>
      <c r="D353" s="41"/>
      <c r="F353" s="41"/>
      <c r="G353" s="41"/>
      <c r="H353" s="41"/>
      <c r="J353" s="41"/>
      <c r="L353" s="41"/>
      <c r="N353" s="41"/>
      <c r="O353" s="41"/>
      <c r="P353" s="41"/>
      <c r="S353" s="41"/>
      <c r="T353" s="41"/>
      <c r="X353" s="48"/>
      <c r="Y353" s="48"/>
      <c r="AA353" s="48"/>
      <c r="AF353" s="48"/>
      <c r="AH353" s="48"/>
      <c r="AL353" s="48"/>
      <c r="AQ353" s="48"/>
      <c r="AS353" s="48"/>
      <c r="AT353" s="48"/>
      <c r="AX353" s="48"/>
      <c r="BA353" s="48"/>
      <c r="BB353" s="48"/>
      <c r="BD353" s="48"/>
    </row>
    <row r="354" spans="3:56" x14ac:dyDescent="0.2">
      <c r="C354" s="42"/>
      <c r="D354" s="41"/>
      <c r="F354" s="41"/>
      <c r="G354" s="41"/>
      <c r="H354" s="41"/>
      <c r="J354" s="41"/>
      <c r="L354" s="41"/>
      <c r="N354" s="41"/>
      <c r="O354" s="41"/>
      <c r="P354" s="41"/>
      <c r="S354" s="41"/>
      <c r="T354" s="41"/>
      <c r="X354" s="48"/>
      <c r="Y354" s="48"/>
      <c r="AA354" s="48"/>
      <c r="AF354" s="48"/>
      <c r="AH354" s="48"/>
      <c r="AL354" s="48"/>
      <c r="AQ354" s="48"/>
      <c r="AS354" s="48"/>
      <c r="AT354" s="48"/>
      <c r="AX354" s="48"/>
      <c r="BA354" s="48"/>
      <c r="BB354" s="48"/>
      <c r="BD354" s="48"/>
    </row>
    <row r="355" spans="3:56" x14ac:dyDescent="0.2">
      <c r="C355" s="42"/>
      <c r="D355" s="41"/>
      <c r="F355" s="41"/>
      <c r="G355" s="41"/>
      <c r="H355" s="41"/>
      <c r="J355" s="41"/>
      <c r="L355" s="41"/>
      <c r="N355" s="41"/>
      <c r="O355" s="41"/>
      <c r="P355" s="41"/>
      <c r="S355" s="41"/>
      <c r="T355" s="41"/>
      <c r="X355" s="48"/>
      <c r="Y355" s="48"/>
      <c r="AA355" s="48"/>
      <c r="AF355" s="48"/>
      <c r="AH355" s="48"/>
      <c r="AL355" s="48"/>
      <c r="AQ355" s="48"/>
      <c r="AS355" s="48"/>
      <c r="AT355" s="48"/>
      <c r="AX355" s="48"/>
      <c r="BA355" s="48"/>
      <c r="BB355" s="48"/>
      <c r="BD355" s="48"/>
    </row>
    <row r="356" spans="3:56" x14ac:dyDescent="0.2">
      <c r="C356" s="42"/>
      <c r="D356" s="41"/>
      <c r="F356" s="41"/>
      <c r="G356" s="41"/>
      <c r="H356" s="41"/>
      <c r="J356" s="41"/>
      <c r="L356" s="41"/>
      <c r="N356" s="41"/>
      <c r="O356" s="41"/>
      <c r="P356" s="41"/>
      <c r="S356" s="41"/>
      <c r="T356" s="41"/>
      <c r="X356" s="48"/>
      <c r="Y356" s="48"/>
      <c r="AA356" s="48"/>
      <c r="AF356" s="48"/>
      <c r="AH356" s="48"/>
      <c r="AL356" s="48"/>
      <c r="AQ356" s="48"/>
      <c r="AS356" s="48"/>
      <c r="AT356" s="48"/>
      <c r="AX356" s="48"/>
      <c r="BA356" s="48"/>
      <c r="BB356" s="48"/>
      <c r="BD356" s="48"/>
    </row>
    <row r="357" spans="3:56" x14ac:dyDescent="0.2">
      <c r="C357" s="42"/>
      <c r="D357" s="41"/>
      <c r="F357" s="41"/>
      <c r="G357" s="41"/>
      <c r="H357" s="41"/>
      <c r="J357" s="41"/>
      <c r="L357" s="41"/>
      <c r="N357" s="41"/>
      <c r="O357" s="41"/>
      <c r="P357" s="41"/>
      <c r="S357" s="41"/>
      <c r="T357" s="41"/>
      <c r="X357" s="48"/>
      <c r="Y357" s="48"/>
      <c r="AA357" s="48"/>
      <c r="AF357" s="48"/>
      <c r="AH357" s="48"/>
      <c r="AL357" s="48"/>
      <c r="AQ357" s="48"/>
      <c r="AS357" s="48"/>
      <c r="AT357" s="48"/>
      <c r="AX357" s="48"/>
      <c r="BA357" s="48"/>
      <c r="BB357" s="48"/>
      <c r="BD357" s="48"/>
    </row>
    <row r="358" spans="3:56" x14ac:dyDescent="0.2">
      <c r="C358" s="42"/>
      <c r="D358" s="41"/>
      <c r="F358" s="41"/>
      <c r="G358" s="41"/>
      <c r="H358" s="41"/>
      <c r="J358" s="41"/>
      <c r="L358" s="41"/>
      <c r="N358" s="41"/>
      <c r="O358" s="41"/>
      <c r="P358" s="41"/>
      <c r="S358" s="41"/>
      <c r="T358" s="41"/>
      <c r="X358" s="48"/>
      <c r="Y358" s="48"/>
      <c r="AA358" s="48"/>
      <c r="AF358" s="48"/>
      <c r="AH358" s="48"/>
      <c r="AL358" s="48"/>
      <c r="AQ358" s="48"/>
      <c r="AS358" s="48"/>
      <c r="AT358" s="48"/>
      <c r="AX358" s="48"/>
      <c r="BA358" s="48"/>
      <c r="BB358" s="48"/>
      <c r="BD358" s="48"/>
    </row>
    <row r="359" spans="3:56" x14ac:dyDescent="0.2">
      <c r="C359" s="42"/>
      <c r="D359" s="41"/>
      <c r="F359" s="41"/>
      <c r="G359" s="41"/>
      <c r="H359" s="41"/>
      <c r="J359" s="41"/>
      <c r="L359" s="41"/>
      <c r="N359" s="41"/>
      <c r="O359" s="41"/>
      <c r="P359" s="41"/>
      <c r="S359" s="41"/>
      <c r="T359" s="41"/>
      <c r="X359" s="48"/>
      <c r="Y359" s="48"/>
      <c r="AA359" s="48"/>
      <c r="AF359" s="48"/>
      <c r="AH359" s="48"/>
      <c r="AL359" s="48"/>
      <c r="AQ359" s="48"/>
      <c r="AS359" s="48"/>
      <c r="AT359" s="48"/>
      <c r="AX359" s="48"/>
      <c r="BA359" s="48"/>
      <c r="BB359" s="48"/>
      <c r="BD359" s="48"/>
    </row>
    <row r="360" spans="3:56" x14ac:dyDescent="0.2">
      <c r="C360" s="42"/>
      <c r="D360" s="41"/>
      <c r="F360" s="41"/>
      <c r="G360" s="41"/>
      <c r="H360" s="41"/>
      <c r="J360" s="41"/>
      <c r="L360" s="41"/>
      <c r="N360" s="41"/>
      <c r="O360" s="41"/>
      <c r="P360" s="41"/>
      <c r="S360" s="41"/>
      <c r="T360" s="41"/>
      <c r="X360" s="48"/>
      <c r="Y360" s="48"/>
      <c r="AA360" s="48"/>
      <c r="AF360" s="48"/>
      <c r="AH360" s="48"/>
      <c r="AL360" s="48"/>
      <c r="AQ360" s="48"/>
      <c r="AS360" s="48"/>
      <c r="AT360" s="48"/>
      <c r="AX360" s="48"/>
      <c r="BA360" s="48"/>
      <c r="BB360" s="48"/>
      <c r="BD360" s="48"/>
    </row>
    <row r="361" spans="3:56" x14ac:dyDescent="0.2">
      <c r="C361" s="42"/>
      <c r="D361" s="41"/>
      <c r="F361" s="41"/>
      <c r="G361" s="41"/>
      <c r="H361" s="41"/>
      <c r="J361" s="41"/>
      <c r="L361" s="41"/>
      <c r="N361" s="41"/>
      <c r="O361" s="41"/>
      <c r="P361" s="41"/>
      <c r="S361" s="41"/>
      <c r="T361" s="41"/>
      <c r="X361" s="48"/>
      <c r="Y361" s="48"/>
      <c r="AA361" s="48"/>
      <c r="AF361" s="48"/>
      <c r="AH361" s="48"/>
      <c r="AL361" s="48"/>
      <c r="AQ361" s="48"/>
      <c r="AS361" s="48"/>
      <c r="AT361" s="48"/>
      <c r="AX361" s="48"/>
      <c r="BA361" s="48"/>
      <c r="BB361" s="48"/>
      <c r="BD361" s="48"/>
    </row>
    <row r="362" spans="3:56" x14ac:dyDescent="0.2">
      <c r="C362" s="42"/>
      <c r="D362" s="41"/>
      <c r="F362" s="41"/>
      <c r="G362" s="41"/>
      <c r="H362" s="41"/>
      <c r="J362" s="41"/>
      <c r="L362" s="41"/>
      <c r="N362" s="41"/>
      <c r="O362" s="41"/>
      <c r="P362" s="41"/>
      <c r="S362" s="41"/>
      <c r="T362" s="41"/>
      <c r="X362" s="48"/>
      <c r="Y362" s="48"/>
      <c r="AA362" s="48"/>
      <c r="AF362" s="48"/>
      <c r="AH362" s="48"/>
      <c r="AL362" s="48"/>
      <c r="AQ362" s="48"/>
      <c r="AS362" s="48"/>
      <c r="AT362" s="48"/>
      <c r="AX362" s="48"/>
      <c r="BA362" s="48"/>
      <c r="BB362" s="48"/>
      <c r="BD362" s="48"/>
    </row>
    <row r="363" spans="3:56" x14ac:dyDescent="0.2">
      <c r="C363" s="42"/>
      <c r="D363" s="41"/>
      <c r="F363" s="41"/>
      <c r="G363" s="41"/>
      <c r="H363" s="41"/>
      <c r="J363" s="41"/>
      <c r="L363" s="41"/>
      <c r="N363" s="41"/>
      <c r="O363" s="41"/>
      <c r="P363" s="41"/>
      <c r="S363" s="41"/>
      <c r="T363" s="41"/>
      <c r="X363" s="48"/>
      <c r="Y363" s="48"/>
      <c r="AA363" s="48"/>
      <c r="AF363" s="48"/>
      <c r="AH363" s="48"/>
      <c r="AL363" s="48"/>
      <c r="AQ363" s="48"/>
      <c r="AS363" s="48"/>
      <c r="AT363" s="48"/>
      <c r="AX363" s="48"/>
      <c r="BA363" s="48"/>
      <c r="BB363" s="48"/>
      <c r="BD363" s="48"/>
    </row>
    <row r="364" spans="3:56" x14ac:dyDescent="0.2">
      <c r="C364" s="42"/>
      <c r="D364" s="41"/>
      <c r="F364" s="41"/>
      <c r="G364" s="41"/>
      <c r="H364" s="41"/>
      <c r="J364" s="41"/>
      <c r="L364" s="41"/>
      <c r="N364" s="41"/>
      <c r="O364" s="41"/>
      <c r="P364" s="41"/>
      <c r="S364" s="41"/>
      <c r="T364" s="41"/>
      <c r="X364" s="48"/>
      <c r="Y364" s="48"/>
      <c r="AA364" s="48"/>
      <c r="AF364" s="48"/>
      <c r="AH364" s="48"/>
      <c r="AL364" s="48"/>
      <c r="AQ364" s="48"/>
      <c r="AS364" s="48"/>
      <c r="AT364" s="48"/>
      <c r="AX364" s="48"/>
      <c r="BA364" s="48"/>
      <c r="BB364" s="48"/>
      <c r="BD364" s="48"/>
    </row>
    <row r="365" spans="3:56" x14ac:dyDescent="0.2">
      <c r="C365" s="42"/>
      <c r="D365" s="41"/>
      <c r="F365" s="41"/>
      <c r="G365" s="41"/>
      <c r="H365" s="41"/>
      <c r="J365" s="41"/>
      <c r="L365" s="41"/>
      <c r="N365" s="41"/>
      <c r="O365" s="41"/>
      <c r="P365" s="41"/>
      <c r="S365" s="41"/>
      <c r="T365" s="41"/>
      <c r="X365" s="48"/>
      <c r="Y365" s="48"/>
      <c r="AA365" s="48"/>
      <c r="AF365" s="48"/>
      <c r="AH365" s="48"/>
      <c r="AL365" s="48"/>
      <c r="AQ365" s="48"/>
      <c r="AS365" s="48"/>
      <c r="AT365" s="48"/>
      <c r="AX365" s="48"/>
      <c r="BA365" s="48"/>
      <c r="BB365" s="48"/>
      <c r="BD365" s="48"/>
    </row>
    <row r="366" spans="3:56" x14ac:dyDescent="0.2">
      <c r="C366" s="42"/>
      <c r="D366" s="41"/>
      <c r="F366" s="41"/>
      <c r="G366" s="41"/>
      <c r="H366" s="41"/>
      <c r="J366" s="41"/>
      <c r="L366" s="41"/>
      <c r="N366" s="41"/>
      <c r="O366" s="41"/>
      <c r="P366" s="41"/>
      <c r="S366" s="41"/>
      <c r="T366" s="41"/>
      <c r="X366" s="48"/>
      <c r="Y366" s="48"/>
      <c r="AA366" s="48"/>
      <c r="AF366" s="48"/>
      <c r="AH366" s="48"/>
      <c r="AL366" s="48"/>
      <c r="AQ366" s="48"/>
      <c r="AS366" s="48"/>
      <c r="AT366" s="48"/>
      <c r="AX366" s="48"/>
      <c r="BA366" s="48"/>
      <c r="BB366" s="48"/>
      <c r="BD366" s="48"/>
    </row>
    <row r="367" spans="3:56" x14ac:dyDescent="0.2">
      <c r="C367" s="42"/>
      <c r="D367" s="41"/>
      <c r="F367" s="41"/>
      <c r="G367" s="41"/>
      <c r="H367" s="41"/>
      <c r="J367" s="41"/>
      <c r="L367" s="41"/>
      <c r="N367" s="41"/>
      <c r="O367" s="41"/>
      <c r="P367" s="41"/>
      <c r="S367" s="41"/>
      <c r="T367" s="41"/>
      <c r="X367" s="48"/>
      <c r="Y367" s="48"/>
      <c r="AA367" s="48"/>
      <c r="AF367" s="48"/>
      <c r="AH367" s="48"/>
      <c r="AL367" s="48"/>
      <c r="AQ367" s="48"/>
      <c r="AS367" s="48"/>
      <c r="AT367" s="48"/>
      <c r="AX367" s="48"/>
      <c r="BA367" s="48"/>
      <c r="BB367" s="48"/>
      <c r="BD367" s="48"/>
    </row>
    <row r="368" spans="3:56" x14ac:dyDescent="0.2">
      <c r="C368" s="42"/>
      <c r="D368" s="41"/>
      <c r="F368" s="41"/>
      <c r="G368" s="41"/>
      <c r="H368" s="41"/>
      <c r="J368" s="41"/>
      <c r="L368" s="41"/>
      <c r="N368" s="41"/>
      <c r="O368" s="41"/>
      <c r="P368" s="41"/>
      <c r="S368" s="41"/>
      <c r="T368" s="41"/>
      <c r="X368" s="48"/>
      <c r="Y368" s="48"/>
      <c r="AA368" s="48"/>
      <c r="AF368" s="48"/>
      <c r="AH368" s="48"/>
      <c r="AL368" s="48"/>
      <c r="AQ368" s="48"/>
      <c r="AS368" s="48"/>
      <c r="AT368" s="48"/>
      <c r="AX368" s="48"/>
      <c r="BA368" s="48"/>
      <c r="BB368" s="48"/>
      <c r="BD368" s="48"/>
    </row>
    <row r="369" spans="3:56" x14ac:dyDescent="0.2">
      <c r="C369" s="42"/>
      <c r="D369" s="41"/>
      <c r="F369" s="41"/>
      <c r="G369" s="41"/>
      <c r="H369" s="41"/>
      <c r="J369" s="41"/>
      <c r="L369" s="41"/>
      <c r="N369" s="41"/>
      <c r="O369" s="41"/>
      <c r="P369" s="41"/>
      <c r="S369" s="41"/>
      <c r="T369" s="41"/>
      <c r="X369" s="48"/>
      <c r="Y369" s="48"/>
      <c r="AA369" s="48"/>
      <c r="AF369" s="48"/>
      <c r="AH369" s="48"/>
      <c r="AL369" s="48"/>
      <c r="AQ369" s="48"/>
      <c r="AS369" s="48"/>
      <c r="AT369" s="48"/>
      <c r="AX369" s="48"/>
      <c r="BA369" s="48"/>
      <c r="BB369" s="48"/>
      <c r="BD369" s="48"/>
    </row>
    <row r="370" spans="3:56" x14ac:dyDescent="0.2">
      <c r="C370" s="42"/>
      <c r="D370" s="41"/>
      <c r="F370" s="41"/>
      <c r="G370" s="41"/>
      <c r="H370" s="41"/>
      <c r="J370" s="41"/>
      <c r="L370" s="41"/>
      <c r="N370" s="41"/>
      <c r="O370" s="41"/>
      <c r="P370" s="41"/>
      <c r="S370" s="41"/>
      <c r="T370" s="41"/>
      <c r="X370" s="48"/>
      <c r="Y370" s="48"/>
      <c r="AA370" s="48"/>
      <c r="AF370" s="48"/>
      <c r="AH370" s="48"/>
      <c r="AL370" s="48"/>
      <c r="AQ370" s="48"/>
      <c r="AS370" s="48"/>
      <c r="AT370" s="48"/>
      <c r="AX370" s="48"/>
      <c r="BA370" s="48"/>
      <c r="BB370" s="48"/>
      <c r="BD370" s="48"/>
    </row>
    <row r="371" spans="3:56" x14ac:dyDescent="0.2">
      <c r="C371" s="42"/>
      <c r="D371" s="41"/>
      <c r="F371" s="41"/>
      <c r="G371" s="41"/>
      <c r="H371" s="41"/>
      <c r="J371" s="41"/>
      <c r="L371" s="41"/>
      <c r="N371" s="41"/>
      <c r="O371" s="41"/>
      <c r="P371" s="41"/>
      <c r="S371" s="41"/>
      <c r="T371" s="41"/>
      <c r="X371" s="48"/>
      <c r="Y371" s="48"/>
      <c r="AA371" s="48"/>
      <c r="AF371" s="48"/>
      <c r="AH371" s="48"/>
      <c r="AL371" s="48"/>
      <c r="AQ371" s="48"/>
      <c r="AS371" s="48"/>
      <c r="AT371" s="48"/>
      <c r="AX371" s="48"/>
      <c r="BA371" s="48"/>
      <c r="BB371" s="48"/>
      <c r="BD371" s="48"/>
    </row>
    <row r="372" spans="3:56" x14ac:dyDescent="0.2">
      <c r="C372" s="42"/>
      <c r="D372" s="41"/>
      <c r="F372" s="41"/>
      <c r="G372" s="41"/>
      <c r="H372" s="41"/>
      <c r="J372" s="41"/>
      <c r="L372" s="41"/>
      <c r="N372" s="41"/>
      <c r="O372" s="41"/>
      <c r="P372" s="41"/>
      <c r="S372" s="41"/>
      <c r="T372" s="41"/>
      <c r="X372" s="48"/>
      <c r="Y372" s="48"/>
      <c r="AA372" s="48"/>
      <c r="AF372" s="48"/>
      <c r="AH372" s="48"/>
      <c r="AL372" s="48"/>
      <c r="AQ372" s="48"/>
      <c r="AS372" s="48"/>
      <c r="AT372" s="48"/>
      <c r="AX372" s="48"/>
      <c r="BA372" s="48"/>
      <c r="BB372" s="48"/>
      <c r="BD372" s="48"/>
    </row>
    <row r="373" spans="3:56" x14ac:dyDescent="0.2">
      <c r="C373" s="42"/>
      <c r="D373" s="41"/>
      <c r="F373" s="41"/>
      <c r="G373" s="41"/>
      <c r="H373" s="41"/>
      <c r="J373" s="41"/>
      <c r="L373" s="41"/>
      <c r="N373" s="41"/>
      <c r="O373" s="41"/>
      <c r="P373" s="41"/>
      <c r="S373" s="41"/>
      <c r="T373" s="41"/>
      <c r="X373" s="48"/>
      <c r="Y373" s="48"/>
      <c r="AA373" s="48"/>
      <c r="AF373" s="48"/>
      <c r="AH373" s="48"/>
      <c r="AL373" s="48"/>
      <c r="AQ373" s="48"/>
      <c r="AS373" s="48"/>
      <c r="AT373" s="48"/>
      <c r="AX373" s="48"/>
      <c r="BA373" s="48"/>
      <c r="BB373" s="48"/>
      <c r="BD373" s="48"/>
    </row>
    <row r="374" spans="3:56" x14ac:dyDescent="0.2">
      <c r="C374" s="42"/>
      <c r="D374" s="41"/>
      <c r="F374" s="41"/>
      <c r="G374" s="41"/>
      <c r="H374" s="41"/>
      <c r="J374" s="41"/>
      <c r="L374" s="41"/>
      <c r="N374" s="41"/>
      <c r="O374" s="41"/>
      <c r="P374" s="41"/>
      <c r="S374" s="41"/>
      <c r="T374" s="41"/>
      <c r="X374" s="48"/>
      <c r="Y374" s="48"/>
      <c r="AA374" s="48"/>
      <c r="AF374" s="48"/>
      <c r="AH374" s="48"/>
      <c r="AL374" s="48"/>
      <c r="AQ374" s="48"/>
      <c r="AS374" s="48"/>
      <c r="AT374" s="48"/>
      <c r="AX374" s="48"/>
      <c r="BA374" s="48"/>
      <c r="BB374" s="48"/>
      <c r="BD374" s="48"/>
    </row>
    <row r="375" spans="3:56" x14ac:dyDescent="0.2">
      <c r="C375" s="42"/>
      <c r="D375" s="41"/>
      <c r="F375" s="41"/>
      <c r="G375" s="41"/>
      <c r="H375" s="41"/>
      <c r="J375" s="41"/>
      <c r="L375" s="41"/>
      <c r="N375" s="41"/>
      <c r="O375" s="41"/>
      <c r="P375" s="41"/>
      <c r="S375" s="41"/>
      <c r="T375" s="41"/>
      <c r="X375" s="48"/>
      <c r="Y375" s="48"/>
      <c r="AA375" s="48"/>
      <c r="AF375" s="48"/>
      <c r="AH375" s="48"/>
      <c r="AL375" s="48"/>
      <c r="AQ375" s="48"/>
      <c r="AS375" s="48"/>
      <c r="AT375" s="48"/>
      <c r="AX375" s="48"/>
      <c r="BA375" s="48"/>
      <c r="BB375" s="48"/>
      <c r="BD375" s="48"/>
    </row>
    <row r="376" spans="3:56" x14ac:dyDescent="0.2">
      <c r="C376" s="42"/>
      <c r="D376" s="41"/>
      <c r="F376" s="41"/>
      <c r="G376" s="41"/>
      <c r="H376" s="41"/>
      <c r="J376" s="41"/>
      <c r="L376" s="41"/>
      <c r="N376" s="41"/>
      <c r="O376" s="41"/>
      <c r="P376" s="41"/>
      <c r="S376" s="41"/>
      <c r="T376" s="41"/>
      <c r="X376" s="48"/>
      <c r="Y376" s="48"/>
      <c r="AA376" s="48"/>
      <c r="AF376" s="48"/>
      <c r="AH376" s="48"/>
      <c r="AL376" s="48"/>
      <c r="AQ376" s="48"/>
      <c r="AS376" s="48"/>
      <c r="AT376" s="48"/>
      <c r="AX376" s="48"/>
      <c r="BA376" s="48"/>
      <c r="BB376" s="48"/>
      <c r="BD376" s="48"/>
    </row>
    <row r="377" spans="3:56" x14ac:dyDescent="0.2">
      <c r="C377" s="42"/>
      <c r="D377" s="41"/>
      <c r="F377" s="41"/>
      <c r="G377" s="41"/>
      <c r="H377" s="41"/>
      <c r="J377" s="41"/>
      <c r="L377" s="41"/>
      <c r="N377" s="41"/>
      <c r="O377" s="41"/>
      <c r="P377" s="41"/>
      <c r="S377" s="41"/>
      <c r="T377" s="41"/>
      <c r="X377" s="48"/>
      <c r="Y377" s="48"/>
      <c r="AA377" s="48"/>
      <c r="AF377" s="48"/>
      <c r="AH377" s="48"/>
      <c r="AL377" s="48"/>
      <c r="AQ377" s="48"/>
      <c r="AS377" s="48"/>
      <c r="AT377" s="48"/>
      <c r="AX377" s="48"/>
      <c r="BA377" s="48"/>
      <c r="BB377" s="48"/>
      <c r="BD377" s="48"/>
    </row>
    <row r="378" spans="3:56" x14ac:dyDescent="0.2">
      <c r="C378" s="42"/>
      <c r="D378" s="41"/>
      <c r="F378" s="41"/>
      <c r="G378" s="41"/>
      <c r="H378" s="41"/>
      <c r="J378" s="41"/>
      <c r="L378" s="41"/>
      <c r="N378" s="41"/>
      <c r="O378" s="41"/>
      <c r="P378" s="41"/>
      <c r="S378" s="41"/>
      <c r="T378" s="41"/>
      <c r="X378" s="48"/>
      <c r="Y378" s="48"/>
      <c r="AA378" s="48"/>
      <c r="AF378" s="48"/>
      <c r="AH378" s="48"/>
      <c r="AL378" s="48"/>
      <c r="AQ378" s="48"/>
      <c r="AS378" s="48"/>
      <c r="AT378" s="48"/>
      <c r="AX378" s="48"/>
      <c r="BA378" s="48"/>
      <c r="BB378" s="48"/>
      <c r="BD378" s="48"/>
    </row>
    <row r="379" spans="3:56" x14ac:dyDescent="0.2">
      <c r="C379" s="42"/>
      <c r="D379" s="41"/>
      <c r="F379" s="41"/>
      <c r="G379" s="41"/>
      <c r="H379" s="41"/>
      <c r="J379" s="41"/>
      <c r="L379" s="41"/>
      <c r="N379" s="41"/>
      <c r="O379" s="41"/>
      <c r="P379" s="41"/>
      <c r="S379" s="41"/>
      <c r="T379" s="41"/>
      <c r="X379" s="48"/>
      <c r="Y379" s="48"/>
      <c r="AA379" s="48"/>
      <c r="AF379" s="48"/>
      <c r="AH379" s="48"/>
      <c r="AL379" s="48"/>
      <c r="AQ379" s="48"/>
      <c r="AS379" s="48"/>
      <c r="AT379" s="48"/>
      <c r="AX379" s="48"/>
      <c r="BA379" s="48"/>
      <c r="BB379" s="48"/>
      <c r="BD379" s="48"/>
    </row>
    <row r="380" spans="3:56" x14ac:dyDescent="0.2">
      <c r="C380" s="42"/>
      <c r="D380" s="41"/>
      <c r="F380" s="41"/>
      <c r="G380" s="41"/>
      <c r="H380" s="41"/>
      <c r="J380" s="41"/>
      <c r="L380" s="41"/>
      <c r="N380" s="41"/>
      <c r="O380" s="41"/>
      <c r="P380" s="41"/>
      <c r="S380" s="41"/>
      <c r="T380" s="41"/>
      <c r="X380" s="48"/>
      <c r="Y380" s="48"/>
      <c r="AA380" s="48"/>
      <c r="AF380" s="48"/>
      <c r="AH380" s="48"/>
      <c r="AL380" s="48"/>
      <c r="AQ380" s="48"/>
      <c r="AS380" s="48"/>
      <c r="AT380" s="48"/>
      <c r="AX380" s="48"/>
      <c r="BA380" s="48"/>
      <c r="BB380" s="48"/>
      <c r="BD380" s="48"/>
    </row>
    <row r="381" spans="3:56" x14ac:dyDescent="0.2">
      <c r="C381" s="42"/>
      <c r="D381" s="41"/>
      <c r="F381" s="41"/>
      <c r="G381" s="41"/>
      <c r="H381" s="41"/>
      <c r="J381" s="41"/>
      <c r="L381" s="41"/>
      <c r="N381" s="41"/>
      <c r="O381" s="41"/>
      <c r="P381" s="41"/>
      <c r="S381" s="41"/>
      <c r="T381" s="41"/>
      <c r="X381" s="48"/>
      <c r="Y381" s="48"/>
      <c r="AA381" s="48"/>
      <c r="AF381" s="48"/>
      <c r="AH381" s="48"/>
      <c r="AL381" s="48"/>
      <c r="AQ381" s="48"/>
      <c r="AS381" s="48"/>
      <c r="AT381" s="48"/>
      <c r="AX381" s="48"/>
      <c r="BA381" s="48"/>
      <c r="BB381" s="48"/>
      <c r="BD381" s="48"/>
    </row>
    <row r="382" spans="3:56" x14ac:dyDescent="0.2">
      <c r="C382" s="42"/>
      <c r="D382" s="41"/>
      <c r="F382" s="41"/>
      <c r="G382" s="41"/>
      <c r="H382" s="41"/>
      <c r="J382" s="41"/>
      <c r="L382" s="41"/>
      <c r="N382" s="41"/>
      <c r="O382" s="41"/>
      <c r="P382" s="41"/>
      <c r="S382" s="41"/>
      <c r="T382" s="41"/>
      <c r="X382" s="48"/>
      <c r="Y382" s="48"/>
      <c r="AA382" s="48"/>
      <c r="AF382" s="48"/>
      <c r="AH382" s="48"/>
      <c r="AL382" s="48"/>
      <c r="AQ382" s="48"/>
      <c r="AS382" s="48"/>
      <c r="AT382" s="48"/>
      <c r="AX382" s="48"/>
      <c r="BA382" s="48"/>
      <c r="BB382" s="48"/>
      <c r="BD382" s="48"/>
    </row>
    <row r="383" spans="3:56" x14ac:dyDescent="0.2">
      <c r="C383" s="42"/>
      <c r="D383" s="41"/>
      <c r="F383" s="41"/>
      <c r="G383" s="41"/>
      <c r="H383" s="41"/>
      <c r="J383" s="41"/>
      <c r="L383" s="41"/>
      <c r="N383" s="41"/>
      <c r="O383" s="41"/>
      <c r="P383" s="41"/>
      <c r="S383" s="41"/>
      <c r="T383" s="41"/>
      <c r="X383" s="48"/>
      <c r="Y383" s="48"/>
      <c r="AA383" s="48"/>
      <c r="AF383" s="48"/>
      <c r="AH383" s="48"/>
      <c r="AL383" s="48"/>
      <c r="AQ383" s="48"/>
      <c r="AS383" s="48"/>
      <c r="AT383" s="48"/>
      <c r="AX383" s="48"/>
      <c r="BA383" s="48"/>
      <c r="BB383" s="48"/>
      <c r="BD383" s="48"/>
    </row>
    <row r="384" spans="3:56" x14ac:dyDescent="0.2">
      <c r="C384" s="42"/>
      <c r="D384" s="41"/>
      <c r="F384" s="41"/>
      <c r="G384" s="41"/>
      <c r="H384" s="41"/>
      <c r="J384" s="41"/>
      <c r="L384" s="41"/>
      <c r="N384" s="41"/>
      <c r="O384" s="41"/>
      <c r="P384" s="41"/>
      <c r="S384" s="41"/>
      <c r="T384" s="41"/>
      <c r="X384" s="48"/>
      <c r="Y384" s="48"/>
      <c r="AA384" s="48"/>
      <c r="AF384" s="48"/>
      <c r="AH384" s="48"/>
      <c r="AL384" s="48"/>
      <c r="AQ384" s="48"/>
      <c r="AS384" s="48"/>
      <c r="AT384" s="48"/>
      <c r="AX384" s="48"/>
      <c r="BA384" s="48"/>
      <c r="BB384" s="48"/>
      <c r="BD384" s="48"/>
    </row>
    <row r="385" spans="3:56" x14ac:dyDescent="0.2">
      <c r="C385" s="42"/>
      <c r="D385" s="41"/>
      <c r="F385" s="41"/>
      <c r="G385" s="41"/>
      <c r="H385" s="41"/>
      <c r="J385" s="41"/>
      <c r="L385" s="41"/>
      <c r="N385" s="41"/>
      <c r="O385" s="41"/>
      <c r="P385" s="41"/>
      <c r="S385" s="41"/>
      <c r="T385" s="41"/>
      <c r="X385" s="48"/>
      <c r="Y385" s="48"/>
      <c r="AA385" s="48"/>
      <c r="AF385" s="48"/>
      <c r="AH385" s="48"/>
      <c r="AL385" s="48"/>
      <c r="AQ385" s="48"/>
      <c r="AS385" s="48"/>
      <c r="AT385" s="48"/>
      <c r="AX385" s="48"/>
      <c r="BA385" s="48"/>
      <c r="BB385" s="48"/>
      <c r="BD385" s="48"/>
    </row>
    <row r="386" spans="3:56" x14ac:dyDescent="0.2">
      <c r="C386" s="42"/>
      <c r="D386" s="41"/>
      <c r="F386" s="41"/>
      <c r="G386" s="41"/>
      <c r="H386" s="41"/>
      <c r="J386" s="41"/>
      <c r="L386" s="41"/>
      <c r="N386" s="41"/>
      <c r="O386" s="41"/>
      <c r="P386" s="41"/>
      <c r="S386" s="41"/>
      <c r="T386" s="41"/>
      <c r="X386" s="48"/>
      <c r="Y386" s="48"/>
      <c r="AA386" s="48"/>
      <c r="AF386" s="48"/>
      <c r="AH386" s="48"/>
      <c r="AL386" s="48"/>
      <c r="AQ386" s="48"/>
      <c r="AS386" s="48"/>
      <c r="AT386" s="48"/>
      <c r="AX386" s="48"/>
      <c r="BA386" s="48"/>
      <c r="BB386" s="48"/>
      <c r="BD386" s="48"/>
    </row>
    <row r="387" spans="3:56" x14ac:dyDescent="0.2">
      <c r="C387" s="42"/>
      <c r="D387" s="41"/>
      <c r="F387" s="41"/>
      <c r="G387" s="41"/>
      <c r="H387" s="41"/>
      <c r="J387" s="41"/>
      <c r="L387" s="41"/>
      <c r="N387" s="41"/>
      <c r="O387" s="41"/>
      <c r="P387" s="41"/>
      <c r="S387" s="41"/>
      <c r="T387" s="41"/>
      <c r="X387" s="48"/>
      <c r="Y387" s="48"/>
      <c r="AA387" s="48"/>
      <c r="AF387" s="48"/>
      <c r="AH387" s="48"/>
      <c r="AL387" s="48"/>
      <c r="AQ387" s="48"/>
      <c r="AS387" s="48"/>
      <c r="AT387" s="48"/>
      <c r="AX387" s="48"/>
      <c r="BA387" s="48"/>
      <c r="BB387" s="48"/>
      <c r="BD387" s="48"/>
    </row>
    <row r="388" spans="3:56" x14ac:dyDescent="0.2">
      <c r="C388" s="42"/>
      <c r="D388" s="41"/>
      <c r="F388" s="41"/>
      <c r="G388" s="41"/>
      <c r="H388" s="41"/>
      <c r="J388" s="41"/>
      <c r="L388" s="41"/>
      <c r="N388" s="41"/>
      <c r="O388" s="41"/>
      <c r="P388" s="41"/>
      <c r="S388" s="41"/>
      <c r="T388" s="41"/>
      <c r="X388" s="48"/>
      <c r="Y388" s="48"/>
      <c r="AA388" s="48"/>
      <c r="AF388" s="48"/>
      <c r="AH388" s="48"/>
      <c r="AL388" s="48"/>
      <c r="AQ388" s="48"/>
      <c r="AS388" s="48"/>
      <c r="AT388" s="48"/>
      <c r="AX388" s="48"/>
      <c r="BA388" s="48"/>
      <c r="BB388" s="48"/>
      <c r="BD388" s="48"/>
    </row>
    <row r="389" spans="3:56" x14ac:dyDescent="0.2">
      <c r="C389" s="42"/>
      <c r="D389" s="41"/>
      <c r="F389" s="41"/>
      <c r="G389" s="41"/>
      <c r="H389" s="41"/>
      <c r="J389" s="41"/>
      <c r="L389" s="41"/>
      <c r="N389" s="41"/>
      <c r="O389" s="41"/>
      <c r="P389" s="41"/>
      <c r="S389" s="41"/>
      <c r="T389" s="41"/>
      <c r="X389" s="48"/>
      <c r="Y389" s="48"/>
      <c r="AA389" s="48"/>
      <c r="AF389" s="48"/>
      <c r="AH389" s="48"/>
      <c r="AL389" s="48"/>
      <c r="AQ389" s="48"/>
      <c r="AS389" s="48"/>
      <c r="AT389" s="48"/>
      <c r="AX389" s="48"/>
      <c r="BA389" s="48"/>
      <c r="BB389" s="48"/>
      <c r="BD389" s="48"/>
    </row>
    <row r="390" spans="3:56" x14ac:dyDescent="0.2">
      <c r="C390" s="42"/>
      <c r="D390" s="41"/>
      <c r="F390" s="41"/>
      <c r="G390" s="41"/>
      <c r="H390" s="41"/>
      <c r="J390" s="41"/>
      <c r="L390" s="41"/>
      <c r="N390" s="41"/>
      <c r="O390" s="41"/>
      <c r="P390" s="41"/>
      <c r="S390" s="41"/>
      <c r="T390" s="41"/>
      <c r="X390" s="48"/>
      <c r="Y390" s="48"/>
      <c r="AA390" s="48"/>
      <c r="AF390" s="48"/>
      <c r="AH390" s="48"/>
      <c r="AL390" s="48"/>
      <c r="AQ390" s="48"/>
      <c r="AS390" s="48"/>
      <c r="AT390" s="48"/>
      <c r="AX390" s="48"/>
      <c r="BA390" s="48"/>
      <c r="BB390" s="48"/>
      <c r="BD390" s="48"/>
    </row>
    <row r="391" spans="3:56" x14ac:dyDescent="0.2">
      <c r="C391" s="42"/>
      <c r="D391" s="41"/>
      <c r="F391" s="41"/>
      <c r="G391" s="41"/>
      <c r="H391" s="41"/>
      <c r="J391" s="41"/>
      <c r="L391" s="41"/>
      <c r="N391" s="41"/>
      <c r="O391" s="41"/>
      <c r="P391" s="41"/>
      <c r="S391" s="41"/>
      <c r="T391" s="41"/>
      <c r="X391" s="48"/>
      <c r="Y391" s="48"/>
      <c r="AA391" s="48"/>
      <c r="AF391" s="48"/>
      <c r="AH391" s="48"/>
      <c r="AL391" s="48"/>
      <c r="AQ391" s="48"/>
      <c r="AS391" s="48"/>
      <c r="AT391" s="48"/>
      <c r="AX391" s="48"/>
      <c r="BA391" s="48"/>
      <c r="BB391" s="48"/>
      <c r="BD391" s="48"/>
    </row>
    <row r="392" spans="3:56" x14ac:dyDescent="0.2">
      <c r="C392" s="42"/>
      <c r="D392" s="41"/>
      <c r="F392" s="41"/>
      <c r="G392" s="41"/>
      <c r="H392" s="41"/>
      <c r="J392" s="41"/>
      <c r="L392" s="41"/>
      <c r="N392" s="41"/>
      <c r="O392" s="41"/>
      <c r="P392" s="41"/>
      <c r="S392" s="41"/>
      <c r="T392" s="41"/>
      <c r="X392" s="48"/>
      <c r="Y392" s="48"/>
      <c r="AA392" s="48"/>
      <c r="AF392" s="48"/>
      <c r="AH392" s="48"/>
      <c r="AL392" s="48"/>
      <c r="AQ392" s="48"/>
      <c r="AS392" s="48"/>
      <c r="AT392" s="48"/>
      <c r="AX392" s="48"/>
      <c r="BA392" s="48"/>
      <c r="BB392" s="48"/>
      <c r="BD392" s="48"/>
    </row>
    <row r="393" spans="3:56" x14ac:dyDescent="0.2">
      <c r="C393" s="42"/>
      <c r="D393" s="41"/>
      <c r="F393" s="41"/>
      <c r="G393" s="41"/>
      <c r="H393" s="41"/>
      <c r="J393" s="41"/>
      <c r="L393" s="41"/>
      <c r="N393" s="41"/>
      <c r="O393" s="41"/>
      <c r="P393" s="41"/>
      <c r="S393" s="41"/>
      <c r="T393" s="41"/>
      <c r="X393" s="48"/>
      <c r="Y393" s="48"/>
      <c r="AA393" s="48"/>
      <c r="AF393" s="48"/>
      <c r="AH393" s="48"/>
      <c r="AL393" s="48"/>
      <c r="AQ393" s="48"/>
      <c r="AS393" s="48"/>
      <c r="AT393" s="48"/>
      <c r="AX393" s="48"/>
      <c r="BA393" s="48"/>
      <c r="BB393" s="48"/>
      <c r="BD393" s="48"/>
    </row>
    <row r="394" spans="3:56" x14ac:dyDescent="0.2">
      <c r="C394" s="42"/>
      <c r="D394" s="41"/>
      <c r="F394" s="41"/>
      <c r="G394" s="41"/>
      <c r="H394" s="41"/>
      <c r="J394" s="41"/>
      <c r="L394" s="41"/>
      <c r="N394" s="41"/>
      <c r="O394" s="41"/>
      <c r="P394" s="41"/>
      <c r="S394" s="41"/>
      <c r="T394" s="41"/>
      <c r="X394" s="48"/>
      <c r="Y394" s="48"/>
      <c r="AA394" s="48"/>
      <c r="AF394" s="48"/>
      <c r="AH394" s="48"/>
      <c r="AL394" s="48"/>
      <c r="AQ394" s="48"/>
      <c r="AS394" s="48"/>
      <c r="AT394" s="48"/>
      <c r="AX394" s="48"/>
      <c r="BA394" s="48"/>
      <c r="BB394" s="48"/>
      <c r="BD394" s="48"/>
    </row>
    <row r="395" spans="3:56" x14ac:dyDescent="0.2">
      <c r="C395" s="42"/>
      <c r="D395" s="41"/>
      <c r="F395" s="41"/>
      <c r="G395" s="41"/>
      <c r="H395" s="41"/>
      <c r="J395" s="41"/>
      <c r="L395" s="41"/>
      <c r="N395" s="41"/>
      <c r="O395" s="41"/>
      <c r="P395" s="41"/>
      <c r="S395" s="41"/>
      <c r="T395" s="41"/>
      <c r="X395" s="48"/>
      <c r="Y395" s="48"/>
      <c r="AA395" s="48"/>
      <c r="AF395" s="48"/>
      <c r="AH395" s="48"/>
      <c r="AL395" s="48"/>
      <c r="AQ395" s="48"/>
      <c r="AS395" s="48"/>
      <c r="AT395" s="48"/>
      <c r="AX395" s="48"/>
      <c r="BA395" s="48"/>
      <c r="BB395" s="48"/>
      <c r="BD395" s="48"/>
    </row>
    <row r="396" spans="3:56" x14ac:dyDescent="0.2">
      <c r="C396" s="42"/>
      <c r="D396" s="41"/>
      <c r="F396" s="41"/>
      <c r="G396" s="41"/>
      <c r="H396" s="41"/>
      <c r="J396" s="41"/>
      <c r="L396" s="41"/>
      <c r="N396" s="41"/>
      <c r="O396" s="41"/>
      <c r="P396" s="41"/>
      <c r="S396" s="41"/>
      <c r="T396" s="41"/>
      <c r="X396" s="48"/>
      <c r="Y396" s="48"/>
      <c r="AA396" s="48"/>
      <c r="AF396" s="48"/>
      <c r="AH396" s="48"/>
      <c r="AL396" s="48"/>
      <c r="AQ396" s="48"/>
      <c r="AS396" s="48"/>
      <c r="AT396" s="48"/>
      <c r="AX396" s="48"/>
      <c r="BA396" s="48"/>
      <c r="BB396" s="48"/>
      <c r="BD396" s="48"/>
    </row>
    <row r="397" spans="3:56" x14ac:dyDescent="0.2">
      <c r="C397" s="42"/>
      <c r="D397" s="41"/>
      <c r="F397" s="41"/>
      <c r="G397" s="41"/>
      <c r="H397" s="41"/>
      <c r="J397" s="41"/>
      <c r="L397" s="41"/>
      <c r="N397" s="41"/>
      <c r="O397" s="41"/>
      <c r="P397" s="41"/>
      <c r="S397" s="41"/>
      <c r="T397" s="41"/>
      <c r="X397" s="48"/>
      <c r="Y397" s="48"/>
      <c r="AA397" s="48"/>
      <c r="AF397" s="48"/>
      <c r="AH397" s="48"/>
      <c r="AL397" s="48"/>
      <c r="AQ397" s="48"/>
      <c r="AS397" s="48"/>
      <c r="AT397" s="48"/>
      <c r="AX397" s="48"/>
      <c r="BA397" s="48"/>
      <c r="BB397" s="48"/>
      <c r="BD397" s="48"/>
    </row>
    <row r="398" spans="3:56" x14ac:dyDescent="0.2">
      <c r="C398" s="42"/>
      <c r="D398" s="41"/>
      <c r="F398" s="41"/>
      <c r="G398" s="41"/>
      <c r="H398" s="41"/>
      <c r="J398" s="41"/>
      <c r="L398" s="41"/>
      <c r="N398" s="41"/>
      <c r="O398" s="41"/>
      <c r="P398" s="41"/>
      <c r="S398" s="41"/>
      <c r="T398" s="41"/>
      <c r="X398" s="48"/>
      <c r="Y398" s="48"/>
      <c r="AA398" s="48"/>
      <c r="AF398" s="48"/>
      <c r="AH398" s="48"/>
      <c r="AL398" s="48"/>
      <c r="AQ398" s="48"/>
      <c r="AS398" s="48"/>
      <c r="AT398" s="48"/>
      <c r="AX398" s="48"/>
      <c r="BA398" s="48"/>
      <c r="BB398" s="48"/>
      <c r="BD398" s="48"/>
    </row>
    <row r="399" spans="3:56" x14ac:dyDescent="0.2">
      <c r="C399" s="42"/>
      <c r="D399" s="41"/>
      <c r="F399" s="41"/>
      <c r="G399" s="41"/>
      <c r="H399" s="41"/>
      <c r="J399" s="41"/>
      <c r="L399" s="41"/>
      <c r="N399" s="41"/>
      <c r="O399" s="41"/>
      <c r="P399" s="41"/>
      <c r="S399" s="41"/>
      <c r="T399" s="41"/>
      <c r="X399" s="48"/>
      <c r="Y399" s="48"/>
      <c r="AA399" s="48"/>
      <c r="AF399" s="48"/>
      <c r="AH399" s="48"/>
      <c r="AL399" s="48"/>
      <c r="AQ399" s="48"/>
      <c r="AS399" s="48"/>
      <c r="AT399" s="48"/>
      <c r="AX399" s="48"/>
      <c r="BA399" s="48"/>
      <c r="BB399" s="48"/>
      <c r="BD399" s="48"/>
    </row>
    <row r="400" spans="3:56" x14ac:dyDescent="0.2">
      <c r="C400" s="42"/>
      <c r="D400" s="41"/>
      <c r="F400" s="41"/>
      <c r="G400" s="41"/>
      <c r="H400" s="41"/>
      <c r="J400" s="41"/>
      <c r="L400" s="41"/>
      <c r="N400" s="41"/>
      <c r="O400" s="41"/>
      <c r="P400" s="41"/>
      <c r="S400" s="41"/>
      <c r="T400" s="41"/>
      <c r="X400" s="48"/>
      <c r="Y400" s="48"/>
      <c r="AA400" s="48"/>
      <c r="AF400" s="48"/>
      <c r="AH400" s="48"/>
      <c r="AL400" s="48"/>
      <c r="AQ400" s="48"/>
      <c r="AS400" s="48"/>
      <c r="AT400" s="48"/>
      <c r="AX400" s="48"/>
      <c r="BA400" s="48"/>
      <c r="BB400" s="48"/>
      <c r="BD400" s="48"/>
    </row>
    <row r="401" spans="3:56" x14ac:dyDescent="0.2">
      <c r="C401" s="42"/>
      <c r="D401" s="41"/>
      <c r="F401" s="41"/>
      <c r="G401" s="41"/>
      <c r="H401" s="41"/>
      <c r="J401" s="41"/>
      <c r="L401" s="41"/>
      <c r="N401" s="41"/>
      <c r="O401" s="41"/>
      <c r="P401" s="41"/>
      <c r="S401" s="41"/>
      <c r="T401" s="41"/>
      <c r="X401" s="48"/>
      <c r="Y401" s="48"/>
      <c r="AA401" s="48"/>
      <c r="AF401" s="48"/>
      <c r="AH401" s="48"/>
      <c r="AL401" s="48"/>
      <c r="AQ401" s="48"/>
      <c r="AS401" s="48"/>
      <c r="AT401" s="48"/>
      <c r="AX401" s="48"/>
      <c r="BA401" s="48"/>
      <c r="BB401" s="48"/>
      <c r="BD401" s="48"/>
    </row>
    <row r="402" spans="3:56" x14ac:dyDescent="0.2">
      <c r="C402" s="42"/>
      <c r="D402" s="41"/>
      <c r="F402" s="41"/>
      <c r="G402" s="41"/>
      <c r="H402" s="41"/>
      <c r="J402" s="41"/>
      <c r="L402" s="41"/>
      <c r="N402" s="41"/>
      <c r="O402" s="41"/>
      <c r="P402" s="41"/>
      <c r="S402" s="41"/>
      <c r="T402" s="41"/>
      <c r="X402" s="48"/>
      <c r="Y402" s="48"/>
      <c r="AA402" s="48"/>
      <c r="AF402" s="48"/>
      <c r="AH402" s="48"/>
      <c r="AL402" s="48"/>
      <c r="AQ402" s="48"/>
      <c r="AS402" s="48"/>
      <c r="AT402" s="48"/>
      <c r="AX402" s="48"/>
      <c r="BA402" s="48"/>
      <c r="BB402" s="48"/>
      <c r="BD402" s="48"/>
    </row>
    <row r="403" spans="3:56" x14ac:dyDescent="0.2">
      <c r="C403" s="42"/>
      <c r="D403" s="41"/>
      <c r="F403" s="41"/>
      <c r="G403" s="41"/>
      <c r="H403" s="41"/>
      <c r="J403" s="41"/>
      <c r="L403" s="41"/>
      <c r="N403" s="41"/>
      <c r="O403" s="41"/>
      <c r="P403" s="41"/>
      <c r="S403" s="41"/>
      <c r="T403" s="41"/>
      <c r="X403" s="48"/>
      <c r="Y403" s="48"/>
      <c r="AA403" s="48"/>
      <c r="AF403" s="48"/>
      <c r="AH403" s="48"/>
      <c r="AL403" s="48"/>
      <c r="AQ403" s="48"/>
      <c r="AS403" s="48"/>
      <c r="AT403" s="48"/>
      <c r="AX403" s="48"/>
      <c r="BA403" s="48"/>
      <c r="BB403" s="48"/>
      <c r="BD403" s="48"/>
    </row>
    <row r="404" spans="3:56" x14ac:dyDescent="0.2">
      <c r="C404" s="42"/>
      <c r="D404" s="41"/>
      <c r="F404" s="41"/>
      <c r="G404" s="41"/>
      <c r="H404" s="41"/>
      <c r="J404" s="41"/>
      <c r="L404" s="41"/>
      <c r="N404" s="41"/>
      <c r="O404" s="41"/>
      <c r="P404" s="41"/>
      <c r="S404" s="41"/>
      <c r="T404" s="41"/>
      <c r="X404" s="48"/>
      <c r="Y404" s="48"/>
      <c r="AA404" s="48"/>
      <c r="AF404" s="48"/>
      <c r="AH404" s="48"/>
      <c r="AL404" s="48"/>
      <c r="AQ404" s="48"/>
      <c r="AS404" s="48"/>
      <c r="AT404" s="48"/>
      <c r="AX404" s="48"/>
      <c r="BA404" s="48"/>
      <c r="BB404" s="48"/>
      <c r="BD404" s="48"/>
    </row>
    <row r="405" spans="3:56" x14ac:dyDescent="0.2">
      <c r="C405" s="42"/>
      <c r="D405" s="41"/>
      <c r="F405" s="41"/>
      <c r="G405" s="41"/>
      <c r="H405" s="41"/>
      <c r="J405" s="41"/>
      <c r="L405" s="41"/>
      <c r="N405" s="41"/>
      <c r="O405" s="41"/>
      <c r="P405" s="41"/>
      <c r="S405" s="41"/>
      <c r="T405" s="41"/>
      <c r="X405" s="48"/>
      <c r="Y405" s="48"/>
      <c r="AA405" s="48"/>
      <c r="AF405" s="48"/>
      <c r="AH405" s="48"/>
      <c r="AL405" s="48"/>
      <c r="AQ405" s="48"/>
      <c r="AS405" s="48"/>
      <c r="AT405" s="48"/>
      <c r="AX405" s="48"/>
      <c r="BA405" s="48"/>
      <c r="BB405" s="48"/>
      <c r="BD405" s="48"/>
    </row>
    <row r="406" spans="3:56" x14ac:dyDescent="0.2">
      <c r="C406" s="42"/>
      <c r="D406" s="41"/>
      <c r="F406" s="41"/>
      <c r="G406" s="41"/>
      <c r="H406" s="41"/>
      <c r="J406" s="41"/>
      <c r="L406" s="41"/>
      <c r="N406" s="41"/>
      <c r="O406" s="41"/>
      <c r="P406" s="41"/>
      <c r="S406" s="41"/>
      <c r="T406" s="41"/>
      <c r="X406" s="48"/>
      <c r="Y406" s="48"/>
      <c r="AA406" s="48"/>
      <c r="AF406" s="48"/>
      <c r="AH406" s="48"/>
      <c r="AL406" s="48"/>
      <c r="AQ406" s="48"/>
      <c r="AS406" s="48"/>
      <c r="AT406" s="48"/>
      <c r="AX406" s="48"/>
      <c r="BA406" s="48"/>
      <c r="BB406" s="48"/>
      <c r="BD406" s="48"/>
    </row>
    <row r="407" spans="3:56" x14ac:dyDescent="0.2">
      <c r="C407" s="42"/>
      <c r="D407" s="41"/>
      <c r="F407" s="41"/>
      <c r="G407" s="41"/>
      <c r="H407" s="41"/>
      <c r="J407" s="41"/>
      <c r="L407" s="41"/>
      <c r="N407" s="41"/>
      <c r="O407" s="41"/>
      <c r="P407" s="41"/>
      <c r="S407" s="41"/>
      <c r="T407" s="41"/>
      <c r="X407" s="48"/>
      <c r="Y407" s="48"/>
      <c r="AA407" s="48"/>
      <c r="AF407" s="48"/>
      <c r="AH407" s="48"/>
      <c r="AL407" s="48"/>
      <c r="AQ407" s="48"/>
      <c r="AS407" s="48"/>
      <c r="AT407" s="48"/>
      <c r="AX407" s="48"/>
      <c r="BA407" s="48"/>
      <c r="BB407" s="48"/>
      <c r="BD407" s="48"/>
    </row>
    <row r="408" spans="3:56" x14ac:dyDescent="0.2">
      <c r="C408" s="42"/>
      <c r="D408" s="41"/>
      <c r="F408" s="41"/>
      <c r="G408" s="41"/>
      <c r="H408" s="41"/>
      <c r="J408" s="41"/>
      <c r="L408" s="41"/>
      <c r="N408" s="41"/>
      <c r="O408" s="41"/>
      <c r="P408" s="41"/>
      <c r="S408" s="41"/>
      <c r="T408" s="41"/>
      <c r="X408" s="48"/>
      <c r="Y408" s="48"/>
      <c r="AA408" s="48"/>
      <c r="AF408" s="48"/>
      <c r="AH408" s="48"/>
      <c r="AL408" s="48"/>
      <c r="AQ408" s="48"/>
      <c r="AS408" s="48"/>
      <c r="AT408" s="48"/>
      <c r="AX408" s="48"/>
      <c r="BA408" s="48"/>
      <c r="BB408" s="48"/>
      <c r="BD408" s="48"/>
    </row>
    <row r="409" spans="3:56" x14ac:dyDescent="0.2">
      <c r="C409" s="42"/>
      <c r="D409" s="41"/>
      <c r="F409" s="41"/>
      <c r="G409" s="41"/>
      <c r="H409" s="41"/>
      <c r="J409" s="41"/>
      <c r="L409" s="41"/>
      <c r="N409" s="41"/>
      <c r="O409" s="41"/>
      <c r="P409" s="41"/>
      <c r="S409" s="41"/>
      <c r="T409" s="41"/>
      <c r="X409" s="48"/>
      <c r="Y409" s="48"/>
      <c r="AA409" s="48"/>
      <c r="AF409" s="48"/>
      <c r="AH409" s="48"/>
      <c r="AL409" s="48"/>
      <c r="AQ409" s="48"/>
      <c r="AS409" s="48"/>
      <c r="AT409" s="48"/>
      <c r="AX409" s="48"/>
      <c r="BA409" s="48"/>
      <c r="BB409" s="48"/>
      <c r="BD409" s="48"/>
    </row>
    <row r="410" spans="3:56" x14ac:dyDescent="0.2">
      <c r="C410" s="42"/>
      <c r="D410" s="41"/>
      <c r="F410" s="41"/>
      <c r="G410" s="41"/>
      <c r="H410" s="41"/>
      <c r="J410" s="41"/>
      <c r="L410" s="41"/>
      <c r="N410" s="41"/>
      <c r="O410" s="41"/>
      <c r="P410" s="41"/>
      <c r="S410" s="41"/>
      <c r="T410" s="41"/>
      <c r="X410" s="48"/>
      <c r="Y410" s="48"/>
      <c r="AA410" s="48"/>
      <c r="AF410" s="48"/>
      <c r="AH410" s="48"/>
      <c r="AL410" s="48"/>
      <c r="AQ410" s="48"/>
      <c r="AS410" s="48"/>
      <c r="AT410" s="48"/>
      <c r="AX410" s="48"/>
      <c r="BA410" s="48"/>
      <c r="BB410" s="48"/>
      <c r="BD410" s="48"/>
    </row>
    <row r="411" spans="3:56" x14ac:dyDescent="0.2">
      <c r="C411" s="42"/>
      <c r="D411" s="41"/>
      <c r="F411" s="41"/>
      <c r="G411" s="41"/>
      <c r="H411" s="41"/>
      <c r="J411" s="41"/>
      <c r="L411" s="41"/>
      <c r="N411" s="41"/>
      <c r="O411" s="41"/>
      <c r="P411" s="41"/>
      <c r="S411" s="41"/>
      <c r="T411" s="41"/>
      <c r="X411" s="48"/>
      <c r="Y411" s="48"/>
      <c r="AA411" s="48"/>
      <c r="AF411" s="48"/>
      <c r="AH411" s="48"/>
      <c r="AL411" s="48"/>
      <c r="AQ411" s="48"/>
      <c r="AS411" s="48"/>
      <c r="AT411" s="48"/>
      <c r="AX411" s="48"/>
      <c r="BA411" s="48"/>
      <c r="BB411" s="48"/>
      <c r="BD411" s="48"/>
    </row>
    <row r="412" spans="3:56" x14ac:dyDescent="0.2">
      <c r="C412" s="42"/>
      <c r="D412" s="41"/>
      <c r="F412" s="41"/>
      <c r="G412" s="41"/>
      <c r="H412" s="41"/>
      <c r="J412" s="41"/>
      <c r="L412" s="41"/>
      <c r="N412" s="41"/>
      <c r="O412" s="41"/>
      <c r="P412" s="41"/>
      <c r="S412" s="41"/>
      <c r="T412" s="41"/>
      <c r="X412" s="48"/>
      <c r="Y412" s="48"/>
      <c r="AA412" s="48"/>
      <c r="AF412" s="48"/>
      <c r="AH412" s="48"/>
      <c r="AL412" s="48"/>
      <c r="AQ412" s="48"/>
      <c r="AS412" s="48"/>
      <c r="AT412" s="48"/>
      <c r="AX412" s="48"/>
      <c r="BA412" s="48"/>
      <c r="BB412" s="48"/>
      <c r="BD412" s="48"/>
    </row>
    <row r="413" spans="3:56" x14ac:dyDescent="0.2">
      <c r="C413" s="42"/>
      <c r="D413" s="41"/>
      <c r="F413" s="41"/>
      <c r="G413" s="41"/>
      <c r="H413" s="41"/>
      <c r="J413" s="41"/>
      <c r="L413" s="41"/>
      <c r="N413" s="41"/>
      <c r="O413" s="41"/>
      <c r="P413" s="41"/>
      <c r="S413" s="41"/>
      <c r="T413" s="41"/>
      <c r="X413" s="48"/>
      <c r="Y413" s="48"/>
      <c r="AA413" s="48"/>
      <c r="AF413" s="48"/>
      <c r="AH413" s="48"/>
      <c r="AL413" s="48"/>
      <c r="AQ413" s="48"/>
      <c r="AS413" s="48"/>
      <c r="AT413" s="48"/>
      <c r="AX413" s="48"/>
      <c r="BA413" s="48"/>
      <c r="BB413" s="48"/>
      <c r="BD413" s="48"/>
    </row>
    <row r="414" spans="3:56" x14ac:dyDescent="0.2">
      <c r="C414" s="42"/>
      <c r="D414" s="41"/>
      <c r="F414" s="41"/>
      <c r="G414" s="41"/>
      <c r="H414" s="41"/>
      <c r="J414" s="41"/>
      <c r="L414" s="41"/>
      <c r="N414" s="41"/>
      <c r="O414" s="41"/>
      <c r="P414" s="41"/>
      <c r="S414" s="41"/>
      <c r="T414" s="41"/>
      <c r="X414" s="48"/>
      <c r="Y414" s="48"/>
      <c r="AA414" s="48"/>
      <c r="AF414" s="48"/>
      <c r="AH414" s="48"/>
      <c r="AL414" s="48"/>
      <c r="AQ414" s="48"/>
      <c r="AS414" s="48"/>
      <c r="AT414" s="48"/>
      <c r="AX414" s="48"/>
      <c r="BA414" s="48"/>
      <c r="BB414" s="48"/>
      <c r="BD414" s="48"/>
    </row>
    <row r="415" spans="3:56" x14ac:dyDescent="0.2">
      <c r="C415" s="42"/>
      <c r="D415" s="41"/>
      <c r="F415" s="41"/>
      <c r="G415" s="41"/>
      <c r="H415" s="41"/>
      <c r="J415" s="41"/>
      <c r="L415" s="41"/>
      <c r="N415" s="41"/>
      <c r="O415" s="41"/>
      <c r="P415" s="41"/>
      <c r="S415" s="41"/>
      <c r="T415" s="41"/>
      <c r="X415" s="48"/>
      <c r="Y415" s="48"/>
      <c r="AA415" s="48"/>
      <c r="AF415" s="48"/>
      <c r="AH415" s="48"/>
      <c r="AL415" s="48"/>
      <c r="AQ415" s="48"/>
      <c r="AS415" s="48"/>
      <c r="AT415" s="48"/>
      <c r="AX415" s="48"/>
      <c r="BA415" s="48"/>
      <c r="BB415" s="48"/>
      <c r="BD415" s="48"/>
    </row>
    <row r="416" spans="3:56" x14ac:dyDescent="0.2">
      <c r="C416" s="42"/>
      <c r="D416" s="41"/>
      <c r="F416" s="41"/>
      <c r="G416" s="41"/>
      <c r="H416" s="41"/>
      <c r="J416" s="41"/>
      <c r="L416" s="41"/>
      <c r="N416" s="41"/>
      <c r="O416" s="41"/>
      <c r="P416" s="41"/>
      <c r="S416" s="41"/>
      <c r="T416" s="41"/>
      <c r="X416" s="48"/>
      <c r="Y416" s="48"/>
      <c r="AA416" s="48"/>
      <c r="AF416" s="48"/>
      <c r="AH416" s="48"/>
      <c r="AL416" s="48"/>
      <c r="AQ416" s="48"/>
      <c r="AS416" s="48"/>
      <c r="AT416" s="48"/>
      <c r="AX416" s="48"/>
      <c r="BA416" s="48"/>
      <c r="BB416" s="48"/>
      <c r="BD416" s="48"/>
    </row>
    <row r="417" spans="3:56" x14ac:dyDescent="0.2">
      <c r="C417" s="42"/>
      <c r="D417" s="41"/>
      <c r="F417" s="41"/>
      <c r="G417" s="41"/>
      <c r="H417" s="41"/>
      <c r="J417" s="41"/>
      <c r="L417" s="41"/>
      <c r="N417" s="41"/>
      <c r="O417" s="41"/>
      <c r="P417" s="41"/>
      <c r="S417" s="41"/>
      <c r="T417" s="41"/>
      <c r="X417" s="48"/>
      <c r="Y417" s="48"/>
      <c r="AA417" s="48"/>
      <c r="AF417" s="48"/>
      <c r="AH417" s="48"/>
      <c r="AL417" s="48"/>
      <c r="AQ417" s="48"/>
      <c r="AS417" s="48"/>
      <c r="AT417" s="48"/>
      <c r="AX417" s="48"/>
      <c r="BA417" s="48"/>
      <c r="BB417" s="48"/>
      <c r="BD417" s="48"/>
    </row>
    <row r="418" spans="3:56" x14ac:dyDescent="0.2">
      <c r="C418" s="42"/>
      <c r="D418" s="41"/>
      <c r="F418" s="41"/>
      <c r="G418" s="41"/>
      <c r="H418" s="41"/>
      <c r="J418" s="41"/>
      <c r="L418" s="41"/>
      <c r="N418" s="41"/>
      <c r="O418" s="41"/>
      <c r="P418" s="41"/>
      <c r="S418" s="41"/>
      <c r="T418" s="41"/>
      <c r="X418" s="48"/>
      <c r="Y418" s="48"/>
      <c r="AA418" s="48"/>
      <c r="AF418" s="48"/>
      <c r="AH418" s="48"/>
      <c r="AL418" s="48"/>
      <c r="AQ418" s="48"/>
      <c r="AS418" s="48"/>
      <c r="AT418" s="48"/>
      <c r="AX418" s="48"/>
      <c r="BA418" s="48"/>
      <c r="BB418" s="48"/>
      <c r="BD418" s="48"/>
    </row>
    <row r="419" spans="3:56" x14ac:dyDescent="0.2">
      <c r="C419" s="42"/>
      <c r="D419" s="41"/>
      <c r="F419" s="41"/>
      <c r="G419" s="41"/>
      <c r="H419" s="41"/>
      <c r="J419" s="41"/>
      <c r="L419" s="41"/>
      <c r="N419" s="41"/>
      <c r="O419" s="41"/>
      <c r="P419" s="41"/>
      <c r="S419" s="41"/>
      <c r="T419" s="41"/>
      <c r="X419" s="48"/>
      <c r="Y419" s="48"/>
      <c r="AA419" s="48"/>
      <c r="AF419" s="48"/>
      <c r="AH419" s="48"/>
      <c r="AL419" s="48"/>
      <c r="AQ419" s="48"/>
      <c r="AS419" s="48"/>
      <c r="AT419" s="48"/>
      <c r="AX419" s="48"/>
      <c r="BA419" s="48"/>
      <c r="BB419" s="48"/>
      <c r="BD419" s="48"/>
    </row>
    <row r="420" spans="3:56" x14ac:dyDescent="0.2">
      <c r="C420" s="42"/>
      <c r="D420" s="41"/>
      <c r="F420" s="41"/>
      <c r="G420" s="41"/>
      <c r="H420" s="41"/>
      <c r="J420" s="41"/>
      <c r="L420" s="41"/>
      <c r="N420" s="41"/>
      <c r="O420" s="41"/>
      <c r="P420" s="41"/>
      <c r="S420" s="41"/>
      <c r="T420" s="41"/>
      <c r="X420" s="48"/>
      <c r="Y420" s="48"/>
      <c r="AA420" s="48"/>
      <c r="AF420" s="48"/>
      <c r="AH420" s="48"/>
      <c r="AL420" s="48"/>
      <c r="AQ420" s="48"/>
      <c r="AS420" s="48"/>
      <c r="AT420" s="48"/>
      <c r="AX420" s="48"/>
      <c r="BA420" s="48"/>
      <c r="BB420" s="48"/>
      <c r="BD420" s="48"/>
    </row>
    <row r="421" spans="3:56" x14ac:dyDescent="0.2">
      <c r="C421" s="42"/>
      <c r="D421" s="41"/>
      <c r="F421" s="41"/>
      <c r="G421" s="41"/>
      <c r="H421" s="41"/>
      <c r="J421" s="41"/>
      <c r="L421" s="41"/>
      <c r="N421" s="41"/>
      <c r="O421" s="41"/>
      <c r="P421" s="41"/>
      <c r="S421" s="41"/>
      <c r="T421" s="41"/>
      <c r="X421" s="48"/>
      <c r="Y421" s="48"/>
      <c r="AA421" s="48"/>
      <c r="AF421" s="48"/>
      <c r="AH421" s="48"/>
      <c r="AL421" s="48"/>
      <c r="AQ421" s="48"/>
      <c r="AS421" s="48"/>
      <c r="AT421" s="48"/>
      <c r="AX421" s="48"/>
      <c r="BA421" s="48"/>
      <c r="BB421" s="48"/>
      <c r="BD421" s="48"/>
    </row>
    <row r="422" spans="3:56" x14ac:dyDescent="0.2">
      <c r="C422" s="42"/>
      <c r="D422" s="41"/>
      <c r="F422" s="41"/>
      <c r="G422" s="41"/>
      <c r="H422" s="41"/>
      <c r="J422" s="41"/>
      <c r="L422" s="41"/>
      <c r="N422" s="41"/>
      <c r="O422" s="41"/>
      <c r="P422" s="41"/>
      <c r="S422" s="41"/>
      <c r="T422" s="41"/>
      <c r="X422" s="48"/>
      <c r="Y422" s="48"/>
      <c r="AA422" s="48"/>
      <c r="AF422" s="48"/>
      <c r="AH422" s="48"/>
      <c r="AL422" s="48"/>
      <c r="AQ422" s="48"/>
      <c r="AS422" s="48"/>
      <c r="AT422" s="48"/>
      <c r="AX422" s="48"/>
      <c r="BA422" s="48"/>
      <c r="BB422" s="48"/>
      <c r="BD422" s="48"/>
    </row>
    <row r="423" spans="3:56" x14ac:dyDescent="0.2">
      <c r="C423" s="42"/>
      <c r="D423" s="41"/>
      <c r="F423" s="41"/>
      <c r="G423" s="41"/>
      <c r="H423" s="41"/>
      <c r="J423" s="41"/>
      <c r="L423" s="41"/>
      <c r="N423" s="41"/>
      <c r="O423" s="41"/>
      <c r="P423" s="41"/>
      <c r="S423" s="41"/>
      <c r="T423" s="41"/>
      <c r="X423" s="48"/>
      <c r="Y423" s="48"/>
      <c r="AA423" s="48"/>
      <c r="AF423" s="48"/>
      <c r="AH423" s="48"/>
      <c r="AL423" s="48"/>
      <c r="AQ423" s="48"/>
      <c r="AS423" s="48"/>
      <c r="AT423" s="48"/>
      <c r="AX423" s="48"/>
      <c r="BA423" s="48"/>
      <c r="BB423" s="48"/>
      <c r="BD423" s="48"/>
    </row>
    <row r="424" spans="3:56" x14ac:dyDescent="0.2">
      <c r="C424" s="42"/>
      <c r="D424" s="41"/>
      <c r="F424" s="41"/>
      <c r="G424" s="41"/>
      <c r="H424" s="41"/>
      <c r="J424" s="41"/>
      <c r="L424" s="41"/>
      <c r="N424" s="41"/>
      <c r="O424" s="41"/>
      <c r="P424" s="41"/>
      <c r="S424" s="41"/>
      <c r="T424" s="41"/>
      <c r="X424" s="48"/>
      <c r="Y424" s="48"/>
      <c r="AA424" s="48"/>
      <c r="AF424" s="48"/>
      <c r="AH424" s="48"/>
      <c r="AL424" s="48"/>
      <c r="AQ424" s="48"/>
      <c r="AS424" s="48"/>
      <c r="AT424" s="48"/>
      <c r="AX424" s="48"/>
      <c r="BA424" s="48"/>
      <c r="BB424" s="48"/>
      <c r="BD424" s="48"/>
    </row>
    <row r="425" spans="3:56" x14ac:dyDescent="0.2">
      <c r="C425" s="42"/>
      <c r="D425" s="41"/>
      <c r="F425" s="41"/>
      <c r="G425" s="41"/>
      <c r="H425" s="41"/>
      <c r="J425" s="41"/>
      <c r="L425" s="41"/>
      <c r="N425" s="41"/>
      <c r="O425" s="41"/>
      <c r="P425" s="41"/>
      <c r="S425" s="41"/>
      <c r="T425" s="41"/>
      <c r="X425" s="48"/>
      <c r="Y425" s="48"/>
      <c r="AA425" s="48"/>
      <c r="AF425" s="48"/>
      <c r="AH425" s="48"/>
      <c r="AL425" s="48"/>
      <c r="AQ425" s="48"/>
      <c r="AS425" s="48"/>
      <c r="AT425" s="48"/>
      <c r="AX425" s="48"/>
      <c r="BA425" s="48"/>
      <c r="BB425" s="48"/>
      <c r="BD425" s="48"/>
    </row>
    <row r="426" spans="3:56" x14ac:dyDescent="0.2">
      <c r="C426" s="42"/>
      <c r="D426" s="41"/>
      <c r="F426" s="41"/>
      <c r="G426" s="41"/>
      <c r="H426" s="41"/>
      <c r="J426" s="41"/>
      <c r="L426" s="41"/>
      <c r="N426" s="41"/>
      <c r="O426" s="41"/>
      <c r="P426" s="41"/>
      <c r="S426" s="41"/>
      <c r="T426" s="41"/>
      <c r="X426" s="48"/>
      <c r="Y426" s="48"/>
      <c r="AA426" s="48"/>
      <c r="AF426" s="48"/>
      <c r="AH426" s="48"/>
      <c r="AL426" s="48"/>
      <c r="AQ426" s="48"/>
      <c r="AS426" s="48"/>
      <c r="AT426" s="48"/>
      <c r="AX426" s="48"/>
      <c r="BA426" s="48"/>
      <c r="BB426" s="48"/>
      <c r="BD426" s="48"/>
    </row>
    <row r="427" spans="3:56" x14ac:dyDescent="0.2">
      <c r="C427" s="42"/>
      <c r="D427" s="41"/>
      <c r="F427" s="41"/>
      <c r="G427" s="41"/>
      <c r="H427" s="41"/>
      <c r="J427" s="41"/>
      <c r="L427" s="41"/>
      <c r="N427" s="41"/>
      <c r="O427" s="41"/>
      <c r="P427" s="41"/>
      <c r="S427" s="41"/>
      <c r="T427" s="41"/>
      <c r="X427" s="48"/>
      <c r="Y427" s="48"/>
      <c r="AA427" s="48"/>
      <c r="AF427" s="48"/>
      <c r="AH427" s="48"/>
      <c r="AL427" s="48"/>
      <c r="AQ427" s="48"/>
      <c r="AS427" s="48"/>
      <c r="AT427" s="48"/>
      <c r="AX427" s="48"/>
      <c r="BA427" s="48"/>
      <c r="BB427" s="48"/>
      <c r="BD427" s="48"/>
    </row>
    <row r="428" spans="3:56" x14ac:dyDescent="0.2">
      <c r="C428" s="42"/>
      <c r="D428" s="41"/>
      <c r="F428" s="41"/>
      <c r="G428" s="41"/>
      <c r="H428" s="41"/>
      <c r="J428" s="41"/>
      <c r="L428" s="41"/>
      <c r="N428" s="41"/>
      <c r="O428" s="41"/>
      <c r="P428" s="41"/>
      <c r="S428" s="41"/>
      <c r="T428" s="41"/>
      <c r="X428" s="48"/>
      <c r="Y428" s="48"/>
      <c r="AA428" s="48"/>
      <c r="AF428" s="48"/>
      <c r="AH428" s="48"/>
      <c r="AL428" s="48"/>
      <c r="AQ428" s="48"/>
      <c r="AS428" s="48"/>
      <c r="AT428" s="48"/>
      <c r="AX428" s="48"/>
      <c r="BA428" s="48"/>
      <c r="BB428" s="48"/>
      <c r="BD428" s="48"/>
    </row>
    <row r="429" spans="3:56" x14ac:dyDescent="0.2">
      <c r="C429" s="42"/>
      <c r="D429" s="41"/>
      <c r="F429" s="41"/>
      <c r="G429" s="41"/>
      <c r="H429" s="41"/>
      <c r="J429" s="41"/>
      <c r="L429" s="41"/>
      <c r="N429" s="41"/>
      <c r="O429" s="41"/>
      <c r="P429" s="41"/>
      <c r="S429" s="41"/>
      <c r="T429" s="41"/>
      <c r="X429" s="48"/>
      <c r="Y429" s="48"/>
      <c r="AA429" s="48"/>
      <c r="AF429" s="48"/>
      <c r="AH429" s="48"/>
      <c r="AL429" s="48"/>
      <c r="AQ429" s="48"/>
      <c r="AS429" s="48"/>
      <c r="AT429" s="48"/>
      <c r="AX429" s="48"/>
      <c r="BA429" s="48"/>
      <c r="BB429" s="48"/>
      <c r="BD429" s="48"/>
    </row>
    <row r="430" spans="3:56" x14ac:dyDescent="0.2">
      <c r="C430" s="42"/>
      <c r="D430" s="41"/>
      <c r="F430" s="41"/>
      <c r="G430" s="41"/>
      <c r="H430" s="41"/>
      <c r="J430" s="41"/>
      <c r="L430" s="41"/>
      <c r="N430" s="41"/>
      <c r="O430" s="41"/>
      <c r="P430" s="41"/>
      <c r="S430" s="41"/>
      <c r="T430" s="41"/>
      <c r="X430" s="48"/>
      <c r="Y430" s="48"/>
      <c r="AA430" s="48"/>
      <c r="AF430" s="48"/>
      <c r="AH430" s="48"/>
      <c r="AL430" s="48"/>
      <c r="AQ430" s="48"/>
      <c r="AS430" s="48"/>
      <c r="AT430" s="48"/>
      <c r="AX430" s="48"/>
      <c r="BA430" s="48"/>
      <c r="BB430" s="48"/>
      <c r="BD430" s="48"/>
    </row>
    <row r="431" spans="3:56" x14ac:dyDescent="0.2">
      <c r="C431" s="42"/>
      <c r="D431" s="41"/>
      <c r="F431" s="41"/>
      <c r="G431" s="41"/>
      <c r="H431" s="41"/>
      <c r="J431" s="41"/>
      <c r="L431" s="41"/>
      <c r="N431" s="41"/>
      <c r="O431" s="41"/>
      <c r="P431" s="41"/>
      <c r="S431" s="41"/>
      <c r="T431" s="41"/>
      <c r="X431" s="48"/>
      <c r="Y431" s="48"/>
      <c r="AA431" s="48"/>
      <c r="AF431" s="48"/>
      <c r="AH431" s="48"/>
      <c r="AL431" s="48"/>
      <c r="AQ431" s="48"/>
      <c r="AS431" s="48"/>
      <c r="AT431" s="48"/>
      <c r="AX431" s="48"/>
      <c r="BA431" s="48"/>
      <c r="BB431" s="48"/>
      <c r="BD431" s="48"/>
    </row>
    <row r="432" spans="3:56" x14ac:dyDescent="0.2">
      <c r="C432" s="42"/>
      <c r="D432" s="41"/>
      <c r="F432" s="41"/>
      <c r="G432" s="41"/>
      <c r="H432" s="41"/>
      <c r="J432" s="41"/>
      <c r="L432" s="41"/>
      <c r="N432" s="41"/>
      <c r="O432" s="41"/>
      <c r="P432" s="41"/>
      <c r="S432" s="41"/>
      <c r="T432" s="41"/>
      <c r="X432" s="48"/>
      <c r="Y432" s="48"/>
      <c r="AA432" s="48"/>
      <c r="AF432" s="48"/>
      <c r="AH432" s="48"/>
      <c r="AL432" s="48"/>
      <c r="AQ432" s="48"/>
      <c r="AS432" s="48"/>
      <c r="AT432" s="48"/>
      <c r="AX432" s="48"/>
      <c r="BA432" s="48"/>
      <c r="BB432" s="48"/>
      <c r="BD432" s="48"/>
    </row>
    <row r="433" spans="3:56" x14ac:dyDescent="0.2">
      <c r="C433" s="42"/>
      <c r="D433" s="41"/>
      <c r="F433" s="41"/>
      <c r="G433" s="41"/>
      <c r="H433" s="41"/>
      <c r="J433" s="41"/>
      <c r="L433" s="41"/>
      <c r="N433" s="41"/>
      <c r="O433" s="41"/>
      <c r="P433" s="41"/>
      <c r="S433" s="41"/>
      <c r="T433" s="41"/>
      <c r="X433" s="48"/>
      <c r="Y433" s="48"/>
      <c r="AA433" s="48"/>
      <c r="AF433" s="48"/>
      <c r="AH433" s="48"/>
      <c r="AL433" s="48"/>
      <c r="AQ433" s="48"/>
      <c r="AS433" s="48"/>
      <c r="AT433" s="48"/>
      <c r="AX433" s="48"/>
      <c r="BA433" s="48"/>
      <c r="BB433" s="48"/>
      <c r="BD433" s="48"/>
    </row>
    <row r="434" spans="3:56" x14ac:dyDescent="0.2">
      <c r="C434" s="42"/>
      <c r="D434" s="41"/>
      <c r="F434" s="41"/>
      <c r="G434" s="41"/>
      <c r="H434" s="41"/>
      <c r="J434" s="41"/>
      <c r="L434" s="41"/>
      <c r="N434" s="41"/>
      <c r="O434" s="41"/>
      <c r="P434" s="41"/>
      <c r="S434" s="41"/>
      <c r="T434" s="41"/>
      <c r="X434" s="48"/>
      <c r="Y434" s="48"/>
      <c r="AA434" s="48"/>
      <c r="AF434" s="48"/>
      <c r="AH434" s="48"/>
      <c r="AL434" s="48"/>
      <c r="AQ434" s="48"/>
      <c r="AS434" s="48"/>
      <c r="AT434" s="48"/>
      <c r="AX434" s="48"/>
      <c r="BA434" s="48"/>
      <c r="BB434" s="48"/>
      <c r="BD434" s="48"/>
    </row>
    <row r="435" spans="3:56" x14ac:dyDescent="0.2">
      <c r="C435" s="42"/>
      <c r="D435" s="41"/>
      <c r="F435" s="41"/>
      <c r="G435" s="41"/>
      <c r="H435" s="41"/>
      <c r="J435" s="41"/>
      <c r="L435" s="41"/>
      <c r="N435" s="41"/>
      <c r="O435" s="41"/>
      <c r="P435" s="41"/>
      <c r="S435" s="41"/>
      <c r="T435" s="41"/>
      <c r="X435" s="48"/>
      <c r="Y435" s="48"/>
      <c r="AA435" s="48"/>
      <c r="AF435" s="48"/>
      <c r="AH435" s="48"/>
      <c r="AL435" s="48"/>
      <c r="AQ435" s="48"/>
      <c r="AS435" s="48"/>
      <c r="AT435" s="48"/>
      <c r="AX435" s="48"/>
      <c r="BA435" s="48"/>
      <c r="BB435" s="48"/>
      <c r="BD435" s="48"/>
    </row>
    <row r="436" spans="3:56" x14ac:dyDescent="0.2">
      <c r="C436" s="42"/>
      <c r="D436" s="41"/>
      <c r="F436" s="41"/>
      <c r="G436" s="41"/>
      <c r="H436" s="41"/>
      <c r="J436" s="41"/>
      <c r="L436" s="41"/>
      <c r="N436" s="41"/>
      <c r="O436" s="41"/>
      <c r="P436" s="41"/>
      <c r="S436" s="41"/>
      <c r="T436" s="41"/>
      <c r="X436" s="48"/>
      <c r="Y436" s="48"/>
      <c r="AA436" s="48"/>
      <c r="AF436" s="48"/>
      <c r="AH436" s="48"/>
      <c r="AL436" s="48"/>
      <c r="AQ436" s="48"/>
      <c r="AS436" s="48"/>
      <c r="AT436" s="48"/>
      <c r="AX436" s="48"/>
      <c r="BA436" s="48"/>
      <c r="BB436" s="48"/>
      <c r="BD436" s="48"/>
    </row>
    <row r="437" spans="3:56" x14ac:dyDescent="0.2">
      <c r="C437" s="42"/>
      <c r="D437" s="41"/>
      <c r="F437" s="41"/>
      <c r="G437" s="41"/>
      <c r="H437" s="41"/>
      <c r="J437" s="41"/>
      <c r="L437" s="41"/>
      <c r="N437" s="41"/>
      <c r="O437" s="41"/>
      <c r="P437" s="41"/>
      <c r="S437" s="41"/>
      <c r="T437" s="41"/>
      <c r="X437" s="48"/>
      <c r="Y437" s="48"/>
      <c r="AA437" s="48"/>
      <c r="AF437" s="48"/>
      <c r="AH437" s="48"/>
      <c r="AL437" s="48"/>
      <c r="AQ437" s="48"/>
      <c r="AS437" s="48"/>
      <c r="AT437" s="48"/>
      <c r="AX437" s="48"/>
      <c r="BA437" s="48"/>
      <c r="BB437" s="48"/>
      <c r="BD437" s="48"/>
    </row>
    <row r="438" spans="3:56" x14ac:dyDescent="0.2">
      <c r="C438" s="42"/>
      <c r="D438" s="41"/>
      <c r="F438" s="41"/>
      <c r="G438" s="41"/>
      <c r="H438" s="41"/>
      <c r="J438" s="41"/>
      <c r="L438" s="41"/>
      <c r="N438" s="41"/>
      <c r="O438" s="41"/>
      <c r="P438" s="41"/>
      <c r="S438" s="41"/>
      <c r="T438" s="41"/>
      <c r="X438" s="48"/>
      <c r="Y438" s="48"/>
      <c r="AA438" s="48"/>
      <c r="AF438" s="48"/>
      <c r="AH438" s="48"/>
      <c r="AL438" s="48"/>
      <c r="AQ438" s="48"/>
      <c r="AS438" s="48"/>
      <c r="AT438" s="48"/>
      <c r="AX438" s="48"/>
      <c r="BA438" s="48"/>
      <c r="BB438" s="48"/>
      <c r="BD438" s="48"/>
    </row>
    <row r="439" spans="3:56" x14ac:dyDescent="0.2">
      <c r="C439" s="42"/>
      <c r="D439" s="41"/>
      <c r="F439" s="41"/>
      <c r="G439" s="41"/>
      <c r="H439" s="41"/>
      <c r="J439" s="41"/>
      <c r="L439" s="41"/>
      <c r="N439" s="41"/>
      <c r="O439" s="41"/>
      <c r="P439" s="41"/>
      <c r="S439" s="41"/>
      <c r="T439" s="41"/>
      <c r="X439" s="48"/>
      <c r="Y439" s="48"/>
      <c r="AA439" s="48"/>
      <c r="AF439" s="48"/>
      <c r="AH439" s="48"/>
      <c r="AL439" s="48"/>
      <c r="AQ439" s="48"/>
      <c r="AS439" s="48"/>
      <c r="AT439" s="48"/>
      <c r="AX439" s="48"/>
      <c r="BA439" s="48"/>
      <c r="BB439" s="48"/>
      <c r="BD439" s="48"/>
    </row>
    <row r="440" spans="3:56" x14ac:dyDescent="0.2">
      <c r="C440" s="42"/>
      <c r="D440" s="41"/>
      <c r="F440" s="41"/>
      <c r="G440" s="41"/>
      <c r="H440" s="41"/>
      <c r="J440" s="41"/>
      <c r="L440" s="41"/>
      <c r="N440" s="41"/>
      <c r="O440" s="41"/>
      <c r="P440" s="41"/>
      <c r="S440" s="41"/>
      <c r="T440" s="41"/>
      <c r="X440" s="48"/>
      <c r="Y440" s="48"/>
      <c r="AA440" s="48"/>
      <c r="AF440" s="48"/>
      <c r="AH440" s="48"/>
      <c r="AL440" s="48"/>
      <c r="AQ440" s="48"/>
      <c r="AS440" s="48"/>
      <c r="AT440" s="48"/>
      <c r="AX440" s="48"/>
      <c r="BA440" s="48"/>
      <c r="BB440" s="48"/>
      <c r="BD440" s="48"/>
    </row>
    <row r="441" spans="3:56" x14ac:dyDescent="0.2">
      <c r="C441" s="42"/>
      <c r="D441" s="41"/>
      <c r="F441" s="41"/>
      <c r="G441" s="41"/>
      <c r="H441" s="41"/>
      <c r="J441" s="41"/>
      <c r="L441" s="41"/>
      <c r="N441" s="41"/>
      <c r="O441" s="41"/>
      <c r="P441" s="41"/>
      <c r="S441" s="41"/>
      <c r="T441" s="41"/>
      <c r="X441" s="48"/>
      <c r="Y441" s="48"/>
      <c r="AA441" s="48"/>
      <c r="AF441" s="48"/>
      <c r="AH441" s="48"/>
      <c r="AL441" s="48"/>
      <c r="AQ441" s="48"/>
      <c r="AS441" s="48"/>
      <c r="AT441" s="48"/>
      <c r="AX441" s="48"/>
      <c r="BA441" s="48"/>
      <c r="BB441" s="48"/>
      <c r="BD441" s="48"/>
    </row>
    <row r="442" spans="3:56" x14ac:dyDescent="0.2">
      <c r="C442" s="42"/>
      <c r="D442" s="41"/>
      <c r="F442" s="41"/>
      <c r="G442" s="41"/>
      <c r="H442" s="41"/>
      <c r="J442" s="41"/>
      <c r="L442" s="41"/>
      <c r="N442" s="41"/>
      <c r="O442" s="41"/>
      <c r="P442" s="41"/>
      <c r="S442" s="41"/>
      <c r="T442" s="41"/>
      <c r="X442" s="48"/>
      <c r="Y442" s="48"/>
      <c r="AA442" s="48"/>
      <c r="AF442" s="48"/>
      <c r="AH442" s="48"/>
      <c r="AL442" s="48"/>
      <c r="AQ442" s="48"/>
      <c r="AS442" s="48"/>
      <c r="AT442" s="48"/>
      <c r="AX442" s="48"/>
      <c r="BA442" s="48"/>
      <c r="BB442" s="48"/>
      <c r="BD442" s="48"/>
    </row>
    <row r="443" spans="3:56" x14ac:dyDescent="0.2">
      <c r="C443" s="42"/>
      <c r="D443" s="41"/>
      <c r="F443" s="41"/>
      <c r="G443" s="41"/>
      <c r="H443" s="41"/>
      <c r="J443" s="41"/>
      <c r="L443" s="41"/>
      <c r="N443" s="41"/>
      <c r="O443" s="41"/>
      <c r="P443" s="41"/>
      <c r="S443" s="41"/>
      <c r="T443" s="41"/>
      <c r="X443" s="48"/>
      <c r="Y443" s="48"/>
      <c r="AA443" s="48"/>
      <c r="AF443" s="48"/>
      <c r="AH443" s="48"/>
      <c r="AL443" s="48"/>
      <c r="AQ443" s="48"/>
      <c r="AS443" s="48"/>
      <c r="AT443" s="48"/>
      <c r="AX443" s="48"/>
      <c r="BA443" s="48"/>
      <c r="BB443" s="48"/>
      <c r="BD443" s="48"/>
    </row>
    <row r="444" spans="3:56" x14ac:dyDescent="0.2">
      <c r="C444" s="42"/>
      <c r="D444" s="41"/>
      <c r="F444" s="41"/>
      <c r="G444" s="41"/>
      <c r="H444" s="41"/>
      <c r="J444" s="41"/>
      <c r="L444" s="41"/>
      <c r="N444" s="41"/>
      <c r="O444" s="41"/>
      <c r="P444" s="41"/>
      <c r="S444" s="41"/>
      <c r="T444" s="41"/>
      <c r="X444" s="48"/>
      <c r="Y444" s="48"/>
      <c r="AA444" s="48"/>
      <c r="AF444" s="48"/>
      <c r="AH444" s="48"/>
      <c r="AL444" s="48"/>
      <c r="AQ444" s="48"/>
      <c r="AS444" s="48"/>
      <c r="AT444" s="48"/>
      <c r="AX444" s="48"/>
      <c r="BA444" s="48"/>
      <c r="BB444" s="48"/>
      <c r="BD444" s="48"/>
    </row>
    <row r="445" spans="3:56" x14ac:dyDescent="0.2">
      <c r="C445" s="42"/>
      <c r="D445" s="41"/>
      <c r="F445" s="41"/>
      <c r="G445" s="41"/>
      <c r="H445" s="41"/>
      <c r="J445" s="41"/>
      <c r="L445" s="41"/>
      <c r="N445" s="41"/>
      <c r="O445" s="41"/>
      <c r="P445" s="41"/>
      <c r="S445" s="41"/>
      <c r="T445" s="41"/>
      <c r="X445" s="48"/>
      <c r="Y445" s="48"/>
      <c r="AA445" s="48"/>
      <c r="AF445" s="48"/>
      <c r="AH445" s="48"/>
      <c r="AL445" s="48"/>
      <c r="AQ445" s="48"/>
      <c r="AS445" s="48"/>
      <c r="AT445" s="48"/>
      <c r="AX445" s="48"/>
      <c r="BA445" s="48"/>
      <c r="BB445" s="48"/>
      <c r="BD445" s="48"/>
    </row>
    <row r="446" spans="3:56" x14ac:dyDescent="0.2">
      <c r="C446" s="42"/>
      <c r="D446" s="41"/>
      <c r="F446" s="41"/>
      <c r="G446" s="41"/>
      <c r="H446" s="41"/>
      <c r="J446" s="41"/>
      <c r="L446" s="41"/>
      <c r="N446" s="41"/>
      <c r="O446" s="41"/>
      <c r="P446" s="41"/>
      <c r="S446" s="41"/>
      <c r="T446" s="41"/>
      <c r="X446" s="48"/>
      <c r="Y446" s="48"/>
      <c r="AA446" s="48"/>
      <c r="AF446" s="48"/>
      <c r="AH446" s="48"/>
      <c r="AL446" s="48"/>
      <c r="AQ446" s="48"/>
      <c r="AS446" s="48"/>
      <c r="AT446" s="48"/>
      <c r="AX446" s="48"/>
      <c r="BA446" s="48"/>
      <c r="BB446" s="48"/>
      <c r="BD446" s="48"/>
    </row>
    <row r="447" spans="3:56" x14ac:dyDescent="0.2">
      <c r="C447" s="42"/>
      <c r="D447" s="41"/>
      <c r="F447" s="41"/>
      <c r="G447" s="41"/>
      <c r="H447" s="41"/>
      <c r="J447" s="41"/>
      <c r="L447" s="41"/>
      <c r="N447" s="41"/>
      <c r="O447" s="41"/>
      <c r="P447" s="41"/>
      <c r="S447" s="41"/>
      <c r="T447" s="41"/>
      <c r="X447" s="48"/>
      <c r="Y447" s="48"/>
      <c r="AA447" s="48"/>
      <c r="AF447" s="48"/>
      <c r="AH447" s="48"/>
      <c r="AL447" s="48"/>
      <c r="AQ447" s="48"/>
      <c r="AS447" s="48"/>
      <c r="AT447" s="48"/>
      <c r="AX447" s="48"/>
      <c r="BA447" s="48"/>
      <c r="BB447" s="48"/>
      <c r="BD447" s="48"/>
    </row>
    <row r="448" spans="3:56" x14ac:dyDescent="0.2">
      <c r="C448" s="42"/>
      <c r="D448" s="41"/>
      <c r="F448" s="41"/>
      <c r="G448" s="41"/>
      <c r="H448" s="41"/>
      <c r="J448" s="41"/>
      <c r="L448" s="41"/>
      <c r="N448" s="41"/>
      <c r="O448" s="41"/>
      <c r="P448" s="41"/>
      <c r="S448" s="41"/>
      <c r="T448" s="41"/>
      <c r="X448" s="48"/>
      <c r="Y448" s="48"/>
      <c r="AA448" s="48"/>
      <c r="AF448" s="48"/>
      <c r="AH448" s="48"/>
      <c r="AL448" s="48"/>
      <c r="AQ448" s="48"/>
      <c r="AS448" s="48"/>
      <c r="AT448" s="48"/>
      <c r="AX448" s="48"/>
      <c r="BA448" s="48"/>
      <c r="BB448" s="48"/>
      <c r="BD448" s="48"/>
    </row>
    <row r="449" spans="3:56" x14ac:dyDescent="0.2">
      <c r="C449" s="42"/>
      <c r="D449" s="41"/>
      <c r="F449" s="41"/>
      <c r="G449" s="41"/>
      <c r="H449" s="41"/>
      <c r="J449" s="41"/>
      <c r="L449" s="41"/>
      <c r="N449" s="41"/>
      <c r="O449" s="41"/>
      <c r="P449" s="41"/>
      <c r="S449" s="41"/>
      <c r="T449" s="41"/>
      <c r="X449" s="48"/>
      <c r="Y449" s="48"/>
      <c r="AA449" s="48"/>
      <c r="AF449" s="48"/>
      <c r="AH449" s="48"/>
      <c r="AL449" s="48"/>
      <c r="AQ449" s="48"/>
      <c r="AS449" s="48"/>
      <c r="AT449" s="48"/>
      <c r="AX449" s="48"/>
      <c r="BA449" s="48"/>
      <c r="BB449" s="48"/>
      <c r="BD449" s="48"/>
    </row>
    <row r="450" spans="3:56" x14ac:dyDescent="0.2">
      <c r="C450" s="42"/>
      <c r="D450" s="41"/>
      <c r="F450" s="41"/>
      <c r="G450" s="41"/>
      <c r="H450" s="41"/>
      <c r="J450" s="41"/>
      <c r="L450" s="41"/>
      <c r="N450" s="41"/>
      <c r="O450" s="41"/>
      <c r="P450" s="41"/>
      <c r="S450" s="41"/>
      <c r="T450" s="41"/>
      <c r="X450" s="48"/>
      <c r="Y450" s="48"/>
      <c r="AA450" s="48"/>
      <c r="AF450" s="48"/>
      <c r="AH450" s="48"/>
      <c r="AL450" s="48"/>
      <c r="AQ450" s="48"/>
      <c r="AS450" s="48"/>
      <c r="AT450" s="48"/>
      <c r="AX450" s="48"/>
      <c r="BA450" s="48"/>
      <c r="BB450" s="48"/>
      <c r="BD450" s="48"/>
    </row>
    <row r="451" spans="3:56" x14ac:dyDescent="0.2">
      <c r="C451" s="42"/>
      <c r="D451" s="41"/>
      <c r="F451" s="41"/>
      <c r="G451" s="41"/>
      <c r="H451" s="41"/>
      <c r="J451" s="41"/>
      <c r="L451" s="41"/>
      <c r="N451" s="41"/>
      <c r="O451" s="41"/>
      <c r="P451" s="41"/>
      <c r="S451" s="41"/>
      <c r="T451" s="41"/>
      <c r="X451" s="48"/>
      <c r="Y451" s="48"/>
      <c r="AA451" s="48"/>
      <c r="AF451" s="48"/>
      <c r="AH451" s="48"/>
      <c r="AL451" s="48"/>
      <c r="AQ451" s="48"/>
      <c r="AS451" s="48"/>
      <c r="AT451" s="48"/>
      <c r="AX451" s="48"/>
      <c r="BA451" s="48"/>
      <c r="BB451" s="48"/>
      <c r="BD451" s="48"/>
    </row>
    <row r="452" spans="3:56" x14ac:dyDescent="0.2">
      <c r="C452" s="42"/>
      <c r="D452" s="41"/>
      <c r="F452" s="41"/>
      <c r="G452" s="41"/>
      <c r="H452" s="41"/>
      <c r="J452" s="41"/>
      <c r="L452" s="41"/>
      <c r="N452" s="41"/>
      <c r="O452" s="41"/>
      <c r="P452" s="41"/>
      <c r="S452" s="41"/>
      <c r="T452" s="41"/>
      <c r="X452" s="48"/>
      <c r="Y452" s="48"/>
      <c r="AA452" s="48"/>
      <c r="AF452" s="48"/>
      <c r="AH452" s="48"/>
      <c r="AL452" s="48"/>
      <c r="AQ452" s="48"/>
      <c r="AS452" s="48"/>
      <c r="AT452" s="48"/>
      <c r="AX452" s="48"/>
      <c r="BA452" s="48"/>
      <c r="BB452" s="48"/>
      <c r="BD452" s="48"/>
    </row>
    <row r="453" spans="3:56" x14ac:dyDescent="0.2">
      <c r="C453" s="42"/>
      <c r="D453" s="41"/>
      <c r="F453" s="41"/>
      <c r="G453" s="41"/>
      <c r="H453" s="41"/>
      <c r="J453" s="41"/>
      <c r="L453" s="41"/>
      <c r="N453" s="41"/>
      <c r="O453" s="41"/>
      <c r="P453" s="41"/>
      <c r="S453" s="41"/>
      <c r="T453" s="41"/>
      <c r="X453" s="48"/>
      <c r="Y453" s="48"/>
      <c r="AA453" s="48"/>
      <c r="AF453" s="48"/>
      <c r="AH453" s="48"/>
      <c r="AL453" s="48"/>
      <c r="AQ453" s="48"/>
      <c r="AS453" s="48"/>
      <c r="AT453" s="48"/>
      <c r="AX453" s="48"/>
      <c r="BA453" s="48"/>
      <c r="BB453" s="48"/>
      <c r="BD453" s="48"/>
    </row>
    <row r="454" spans="3:56" x14ac:dyDescent="0.2">
      <c r="C454" s="42"/>
      <c r="D454" s="41"/>
      <c r="F454" s="41"/>
      <c r="G454" s="41"/>
      <c r="H454" s="41"/>
      <c r="J454" s="41"/>
      <c r="L454" s="41"/>
      <c r="N454" s="41"/>
      <c r="O454" s="41"/>
      <c r="P454" s="41"/>
      <c r="S454" s="41"/>
      <c r="T454" s="41"/>
      <c r="X454" s="48"/>
      <c r="Y454" s="48"/>
      <c r="AA454" s="48"/>
      <c r="AF454" s="48"/>
      <c r="AH454" s="48"/>
      <c r="AL454" s="48"/>
      <c r="AQ454" s="48"/>
      <c r="AS454" s="48"/>
      <c r="AT454" s="48"/>
      <c r="AX454" s="48"/>
      <c r="BA454" s="48"/>
      <c r="BB454" s="48"/>
      <c r="BD454" s="48"/>
    </row>
    <row r="455" spans="3:56" x14ac:dyDescent="0.2">
      <c r="C455" s="42"/>
      <c r="D455" s="41"/>
      <c r="F455" s="41"/>
      <c r="G455" s="41"/>
      <c r="H455" s="41"/>
      <c r="J455" s="41"/>
      <c r="L455" s="41"/>
      <c r="N455" s="41"/>
      <c r="O455" s="41"/>
      <c r="P455" s="41"/>
      <c r="S455" s="41"/>
      <c r="T455" s="41"/>
      <c r="X455" s="48"/>
      <c r="Y455" s="48"/>
      <c r="AA455" s="48"/>
      <c r="AF455" s="48"/>
      <c r="AH455" s="48"/>
      <c r="AL455" s="48"/>
      <c r="AQ455" s="48"/>
      <c r="AS455" s="48"/>
      <c r="AT455" s="48"/>
      <c r="AX455" s="48"/>
      <c r="BA455" s="48"/>
      <c r="BB455" s="48"/>
      <c r="BD455" s="48"/>
    </row>
    <row r="456" spans="3:56" x14ac:dyDescent="0.2">
      <c r="C456" s="42"/>
      <c r="D456" s="41"/>
      <c r="F456" s="41"/>
      <c r="G456" s="41"/>
      <c r="H456" s="41"/>
      <c r="J456" s="41"/>
      <c r="L456" s="41"/>
      <c r="N456" s="41"/>
      <c r="O456" s="41"/>
      <c r="P456" s="41"/>
      <c r="S456" s="41"/>
      <c r="T456" s="41"/>
      <c r="X456" s="48"/>
      <c r="Y456" s="48"/>
      <c r="AA456" s="48"/>
      <c r="AF456" s="48"/>
      <c r="AH456" s="48"/>
      <c r="AL456" s="48"/>
      <c r="AQ456" s="48"/>
      <c r="AS456" s="48"/>
      <c r="AT456" s="48"/>
      <c r="AX456" s="48"/>
      <c r="BA456" s="48"/>
      <c r="BB456" s="48"/>
      <c r="BD456" s="48"/>
    </row>
    <row r="457" spans="3:56" x14ac:dyDescent="0.2">
      <c r="C457" s="42"/>
      <c r="D457" s="41"/>
      <c r="F457" s="41"/>
      <c r="G457" s="41"/>
      <c r="H457" s="41"/>
      <c r="J457" s="41"/>
      <c r="L457" s="41"/>
      <c r="N457" s="41"/>
      <c r="O457" s="41"/>
      <c r="P457" s="41"/>
      <c r="S457" s="41"/>
      <c r="T457" s="41"/>
      <c r="X457" s="48"/>
      <c r="Y457" s="48"/>
      <c r="AA457" s="48"/>
      <c r="AF457" s="48"/>
      <c r="AH457" s="48"/>
      <c r="AL457" s="48"/>
      <c r="AQ457" s="48"/>
      <c r="AS457" s="48"/>
      <c r="AT457" s="48"/>
      <c r="AX457" s="48"/>
      <c r="BA457" s="48"/>
      <c r="BB457" s="48"/>
      <c r="BD457" s="48"/>
    </row>
    <row r="458" spans="3:56" x14ac:dyDescent="0.2">
      <c r="C458" s="42"/>
      <c r="D458" s="41"/>
      <c r="F458" s="41"/>
      <c r="G458" s="41"/>
      <c r="H458" s="41"/>
      <c r="J458" s="41"/>
      <c r="L458" s="41"/>
      <c r="N458" s="41"/>
      <c r="O458" s="41"/>
      <c r="P458" s="41"/>
      <c r="S458" s="41"/>
      <c r="T458" s="41"/>
      <c r="X458" s="48"/>
      <c r="Y458" s="48"/>
      <c r="AA458" s="48"/>
      <c r="AF458" s="48"/>
      <c r="AH458" s="48"/>
      <c r="AL458" s="48"/>
      <c r="AQ458" s="48"/>
      <c r="AS458" s="48"/>
      <c r="AT458" s="48"/>
      <c r="AX458" s="48"/>
      <c r="BA458" s="48"/>
      <c r="BB458" s="48"/>
      <c r="BD458" s="48"/>
    </row>
    <row r="459" spans="3:56" x14ac:dyDescent="0.2">
      <c r="C459" s="42"/>
      <c r="D459" s="41"/>
      <c r="F459" s="41"/>
      <c r="G459" s="41"/>
      <c r="H459" s="41"/>
      <c r="J459" s="41"/>
      <c r="L459" s="41"/>
      <c r="N459" s="41"/>
      <c r="O459" s="41"/>
      <c r="P459" s="41"/>
      <c r="S459" s="41"/>
      <c r="T459" s="41"/>
      <c r="X459" s="48"/>
      <c r="Y459" s="48"/>
      <c r="AA459" s="48"/>
      <c r="AF459" s="48"/>
      <c r="AH459" s="48"/>
      <c r="AL459" s="48"/>
      <c r="AQ459" s="48"/>
      <c r="AS459" s="48"/>
      <c r="AT459" s="48"/>
      <c r="AX459" s="48"/>
      <c r="BA459" s="48"/>
      <c r="BB459" s="48"/>
      <c r="BD459" s="48"/>
    </row>
    <row r="460" spans="3:56" x14ac:dyDescent="0.2">
      <c r="C460" s="42"/>
      <c r="D460" s="41"/>
      <c r="F460" s="41"/>
      <c r="G460" s="41"/>
      <c r="H460" s="41"/>
      <c r="J460" s="41"/>
      <c r="L460" s="41"/>
      <c r="N460" s="41"/>
      <c r="O460" s="41"/>
      <c r="P460" s="41"/>
      <c r="S460" s="41"/>
      <c r="T460" s="41"/>
      <c r="X460" s="48"/>
      <c r="Y460" s="48"/>
      <c r="AA460" s="48"/>
      <c r="AF460" s="48"/>
      <c r="AH460" s="48"/>
      <c r="AL460" s="48"/>
      <c r="AQ460" s="48"/>
      <c r="AS460" s="48"/>
      <c r="AT460" s="48"/>
      <c r="AX460" s="48"/>
      <c r="BA460" s="48"/>
      <c r="BB460" s="48"/>
      <c r="BD460" s="48"/>
    </row>
    <row r="461" spans="3:56" x14ac:dyDescent="0.2">
      <c r="C461" s="42"/>
      <c r="D461" s="41"/>
      <c r="F461" s="41"/>
      <c r="G461" s="41"/>
      <c r="H461" s="41"/>
      <c r="J461" s="41"/>
      <c r="L461" s="41"/>
      <c r="N461" s="41"/>
      <c r="O461" s="41"/>
      <c r="P461" s="41"/>
      <c r="S461" s="41"/>
      <c r="T461" s="41"/>
      <c r="X461" s="48"/>
      <c r="Y461" s="48"/>
      <c r="AA461" s="48"/>
      <c r="AF461" s="48"/>
      <c r="AH461" s="48"/>
      <c r="AL461" s="48"/>
      <c r="AQ461" s="48"/>
      <c r="AS461" s="48"/>
      <c r="AT461" s="48"/>
      <c r="AX461" s="48"/>
      <c r="BA461" s="48"/>
      <c r="BB461" s="48"/>
      <c r="BD461" s="48"/>
    </row>
    <row r="462" spans="3:56" x14ac:dyDescent="0.2">
      <c r="C462" s="42"/>
      <c r="D462" s="41"/>
      <c r="F462" s="41"/>
      <c r="G462" s="41"/>
      <c r="H462" s="41"/>
      <c r="J462" s="41"/>
      <c r="L462" s="41"/>
      <c r="N462" s="41"/>
      <c r="O462" s="41"/>
      <c r="P462" s="41"/>
      <c r="S462" s="41"/>
      <c r="T462" s="41"/>
      <c r="X462" s="48"/>
      <c r="Y462" s="48"/>
      <c r="AA462" s="48"/>
      <c r="AF462" s="48"/>
      <c r="AH462" s="48"/>
      <c r="AL462" s="48"/>
      <c r="AQ462" s="48"/>
      <c r="AS462" s="48"/>
      <c r="AT462" s="48"/>
      <c r="AX462" s="48"/>
      <c r="BA462" s="48"/>
      <c r="BB462" s="48"/>
      <c r="BD462" s="48"/>
    </row>
    <row r="463" spans="3:56" x14ac:dyDescent="0.2">
      <c r="C463" s="42"/>
      <c r="D463" s="41"/>
      <c r="F463" s="41"/>
      <c r="G463" s="41"/>
      <c r="H463" s="41"/>
      <c r="J463" s="41"/>
      <c r="L463" s="41"/>
      <c r="N463" s="41"/>
      <c r="O463" s="41"/>
      <c r="P463" s="41"/>
      <c r="S463" s="41"/>
      <c r="T463" s="41"/>
      <c r="X463" s="48"/>
      <c r="Y463" s="48"/>
      <c r="AA463" s="48"/>
      <c r="AF463" s="48"/>
      <c r="AH463" s="48"/>
      <c r="AL463" s="48"/>
      <c r="AQ463" s="48"/>
      <c r="AS463" s="48"/>
      <c r="AT463" s="48"/>
      <c r="AX463" s="48"/>
      <c r="BA463" s="48"/>
      <c r="BB463" s="48"/>
      <c r="BD463" s="48"/>
    </row>
    <row r="464" spans="3:56" x14ac:dyDescent="0.2">
      <c r="C464" s="42"/>
      <c r="D464" s="41"/>
      <c r="F464" s="41"/>
      <c r="G464" s="41"/>
      <c r="H464" s="41"/>
      <c r="J464" s="41"/>
      <c r="L464" s="41"/>
      <c r="N464" s="41"/>
      <c r="O464" s="41"/>
      <c r="P464" s="41"/>
      <c r="S464" s="41"/>
      <c r="T464" s="41"/>
      <c r="X464" s="48"/>
      <c r="Y464" s="48"/>
      <c r="AA464" s="48"/>
      <c r="AF464" s="48"/>
      <c r="AH464" s="48"/>
      <c r="AL464" s="48"/>
      <c r="AQ464" s="48"/>
      <c r="AS464" s="48"/>
      <c r="AT464" s="48"/>
      <c r="AX464" s="48"/>
      <c r="BA464" s="48"/>
      <c r="BB464" s="48"/>
      <c r="BD464" s="48"/>
    </row>
    <row r="465" spans="3:56" x14ac:dyDescent="0.2">
      <c r="C465" s="42"/>
      <c r="D465" s="41"/>
      <c r="F465" s="41"/>
      <c r="G465" s="41"/>
      <c r="H465" s="41"/>
      <c r="J465" s="41"/>
      <c r="L465" s="41"/>
      <c r="N465" s="41"/>
      <c r="O465" s="41"/>
      <c r="P465" s="41"/>
      <c r="S465" s="41"/>
      <c r="T465" s="41"/>
      <c r="X465" s="48"/>
      <c r="Y465" s="48"/>
      <c r="AA465" s="48"/>
      <c r="AF465" s="48"/>
      <c r="AH465" s="48"/>
      <c r="AL465" s="48"/>
      <c r="AQ465" s="48"/>
      <c r="AS465" s="48"/>
      <c r="AT465" s="48"/>
      <c r="AX465" s="48"/>
      <c r="BA465" s="48"/>
      <c r="BB465" s="48"/>
      <c r="BD465" s="48"/>
    </row>
    <row r="466" spans="3:56" x14ac:dyDescent="0.2">
      <c r="C466" s="42"/>
      <c r="D466" s="41"/>
      <c r="F466" s="41"/>
      <c r="G466" s="41"/>
      <c r="H466" s="41"/>
      <c r="J466" s="41"/>
      <c r="L466" s="41"/>
      <c r="N466" s="41"/>
      <c r="O466" s="41"/>
      <c r="P466" s="41"/>
      <c r="S466" s="41"/>
      <c r="T466" s="41"/>
      <c r="X466" s="48"/>
      <c r="Y466" s="48"/>
      <c r="AA466" s="48"/>
      <c r="AF466" s="48"/>
      <c r="AH466" s="48"/>
      <c r="AL466" s="48"/>
      <c r="AQ466" s="48"/>
      <c r="AS466" s="48"/>
      <c r="AT466" s="48"/>
      <c r="AX466" s="48"/>
      <c r="BA466" s="48"/>
      <c r="BB466" s="48"/>
      <c r="BD466" s="48"/>
    </row>
    <row r="467" spans="3:56" x14ac:dyDescent="0.2">
      <c r="C467" s="42"/>
      <c r="D467" s="41"/>
      <c r="F467" s="41"/>
      <c r="G467" s="41"/>
      <c r="H467" s="41"/>
      <c r="J467" s="41"/>
      <c r="L467" s="41"/>
      <c r="N467" s="41"/>
      <c r="O467" s="41"/>
      <c r="P467" s="41"/>
      <c r="S467" s="41"/>
      <c r="T467" s="41"/>
      <c r="X467" s="48"/>
      <c r="Y467" s="48"/>
      <c r="AA467" s="48"/>
      <c r="AF467" s="48"/>
      <c r="AH467" s="48"/>
      <c r="AL467" s="48"/>
      <c r="AQ467" s="48"/>
      <c r="AS467" s="48"/>
      <c r="AT467" s="48"/>
      <c r="AX467" s="48"/>
      <c r="BA467" s="48"/>
      <c r="BB467" s="48"/>
      <c r="BD467" s="48"/>
    </row>
    <row r="468" spans="3:56" x14ac:dyDescent="0.2">
      <c r="C468" s="42"/>
      <c r="D468" s="41"/>
      <c r="F468" s="41"/>
      <c r="G468" s="41"/>
      <c r="H468" s="41"/>
      <c r="J468" s="41"/>
      <c r="L468" s="41"/>
      <c r="N468" s="41"/>
      <c r="O468" s="41"/>
      <c r="P468" s="41"/>
      <c r="S468" s="41"/>
      <c r="T468" s="41"/>
      <c r="X468" s="48"/>
      <c r="Y468" s="48"/>
      <c r="AA468" s="48"/>
      <c r="AF468" s="48"/>
      <c r="AH468" s="48"/>
      <c r="AL468" s="48"/>
      <c r="AQ468" s="48"/>
      <c r="AS468" s="48"/>
      <c r="AT468" s="48"/>
      <c r="AX468" s="48"/>
      <c r="BA468" s="48"/>
      <c r="BB468" s="48"/>
      <c r="BD468" s="48"/>
    </row>
    <row r="469" spans="3:56" x14ac:dyDescent="0.2">
      <c r="C469" s="42"/>
      <c r="D469" s="41"/>
      <c r="F469" s="41"/>
      <c r="G469" s="41"/>
      <c r="H469" s="41"/>
      <c r="J469" s="41"/>
      <c r="L469" s="41"/>
      <c r="N469" s="41"/>
      <c r="O469" s="41"/>
      <c r="P469" s="41"/>
      <c r="S469" s="41"/>
      <c r="T469" s="41"/>
      <c r="X469" s="48"/>
      <c r="Y469" s="48"/>
      <c r="AA469" s="48"/>
      <c r="AF469" s="48"/>
      <c r="AH469" s="48"/>
      <c r="AL469" s="48"/>
      <c r="AQ469" s="48"/>
      <c r="AS469" s="48"/>
      <c r="AT469" s="48"/>
      <c r="AX469" s="48"/>
      <c r="BA469" s="48"/>
      <c r="BB469" s="48"/>
      <c r="BD469" s="48"/>
    </row>
    <row r="470" spans="3:56" x14ac:dyDescent="0.2">
      <c r="C470" s="42"/>
      <c r="D470" s="41"/>
      <c r="F470" s="41"/>
      <c r="G470" s="41"/>
      <c r="H470" s="41"/>
      <c r="J470" s="41"/>
      <c r="L470" s="41"/>
      <c r="N470" s="41"/>
      <c r="O470" s="41"/>
      <c r="P470" s="41"/>
      <c r="S470" s="41"/>
      <c r="T470" s="41"/>
      <c r="X470" s="48"/>
      <c r="Y470" s="48"/>
      <c r="AA470" s="48"/>
      <c r="AF470" s="48"/>
      <c r="AH470" s="48"/>
      <c r="AL470" s="48"/>
      <c r="AQ470" s="48"/>
      <c r="AS470" s="48"/>
      <c r="AT470" s="48"/>
      <c r="AX470" s="48"/>
      <c r="BA470" s="48"/>
      <c r="BB470" s="48"/>
      <c r="BD470" s="48"/>
    </row>
    <row r="471" spans="3:56" x14ac:dyDescent="0.2">
      <c r="C471" s="42"/>
      <c r="D471" s="41"/>
      <c r="F471" s="41"/>
      <c r="G471" s="41"/>
      <c r="H471" s="41"/>
      <c r="J471" s="41"/>
      <c r="L471" s="41"/>
      <c r="N471" s="41"/>
      <c r="O471" s="41"/>
      <c r="P471" s="41"/>
      <c r="S471" s="41"/>
      <c r="T471" s="41"/>
      <c r="X471" s="48"/>
      <c r="Y471" s="48"/>
      <c r="AA471" s="48"/>
      <c r="AF471" s="48"/>
      <c r="AH471" s="48"/>
      <c r="AL471" s="48"/>
      <c r="AQ471" s="48"/>
      <c r="AS471" s="48"/>
      <c r="AT471" s="48"/>
      <c r="AX471" s="48"/>
      <c r="BA471" s="48"/>
      <c r="BB471" s="48"/>
      <c r="BD471" s="48"/>
    </row>
    <row r="472" spans="3:56" x14ac:dyDescent="0.2">
      <c r="C472" s="42"/>
      <c r="D472" s="41"/>
      <c r="F472" s="41"/>
      <c r="G472" s="41"/>
      <c r="H472" s="41"/>
      <c r="J472" s="41"/>
      <c r="L472" s="41"/>
      <c r="N472" s="41"/>
      <c r="O472" s="41"/>
      <c r="P472" s="41"/>
      <c r="S472" s="41"/>
      <c r="T472" s="41"/>
      <c r="X472" s="48"/>
      <c r="Y472" s="48"/>
      <c r="AA472" s="48"/>
      <c r="AF472" s="48"/>
      <c r="AH472" s="48"/>
      <c r="AL472" s="48"/>
      <c r="AQ472" s="48"/>
      <c r="AS472" s="48"/>
      <c r="AT472" s="48"/>
      <c r="AX472" s="48"/>
      <c r="BA472" s="48"/>
      <c r="BB472" s="48"/>
      <c r="BD472" s="48"/>
    </row>
    <row r="473" spans="3:56" x14ac:dyDescent="0.2">
      <c r="C473" s="42"/>
      <c r="D473" s="41"/>
      <c r="F473" s="41"/>
      <c r="G473" s="41"/>
      <c r="H473" s="41"/>
      <c r="J473" s="41"/>
      <c r="L473" s="41"/>
      <c r="N473" s="41"/>
      <c r="O473" s="41"/>
      <c r="P473" s="41"/>
      <c r="S473" s="41"/>
      <c r="T473" s="41"/>
      <c r="X473" s="48"/>
      <c r="Y473" s="48"/>
      <c r="AA473" s="48"/>
      <c r="AF473" s="48"/>
      <c r="AH473" s="48"/>
      <c r="AL473" s="48"/>
      <c r="AQ473" s="48"/>
      <c r="AS473" s="48"/>
      <c r="AT473" s="48"/>
      <c r="AX473" s="48"/>
      <c r="BA473" s="48"/>
      <c r="BB473" s="48"/>
      <c r="BD473" s="48"/>
    </row>
    <row r="474" spans="3:56" x14ac:dyDescent="0.2">
      <c r="C474" s="42"/>
      <c r="D474" s="41"/>
      <c r="F474" s="41"/>
      <c r="G474" s="41"/>
      <c r="H474" s="41"/>
      <c r="J474" s="41"/>
      <c r="L474" s="41"/>
      <c r="N474" s="41"/>
      <c r="O474" s="41"/>
      <c r="P474" s="41"/>
      <c r="S474" s="41"/>
      <c r="T474" s="41"/>
      <c r="X474" s="48"/>
      <c r="Y474" s="48"/>
      <c r="AA474" s="48"/>
      <c r="AF474" s="48"/>
      <c r="AH474" s="48"/>
      <c r="AL474" s="48"/>
      <c r="AQ474" s="48"/>
      <c r="AS474" s="48"/>
      <c r="AT474" s="48"/>
      <c r="AX474" s="48"/>
      <c r="BA474" s="48"/>
      <c r="BB474" s="48"/>
      <c r="BD474" s="48"/>
    </row>
    <row r="475" spans="3:56" x14ac:dyDescent="0.2">
      <c r="C475" s="42"/>
      <c r="D475" s="41"/>
      <c r="F475" s="41"/>
      <c r="G475" s="41"/>
      <c r="H475" s="41"/>
      <c r="J475" s="41"/>
      <c r="L475" s="41"/>
      <c r="N475" s="41"/>
      <c r="O475" s="41"/>
      <c r="P475" s="41"/>
      <c r="S475" s="41"/>
      <c r="T475" s="41"/>
      <c r="X475" s="48"/>
      <c r="Y475" s="48"/>
      <c r="AA475" s="48"/>
      <c r="AF475" s="48"/>
      <c r="AH475" s="48"/>
      <c r="AL475" s="48"/>
      <c r="AQ475" s="48"/>
      <c r="AS475" s="48"/>
      <c r="AT475" s="48"/>
      <c r="AX475" s="48"/>
      <c r="BA475" s="48"/>
      <c r="BB475" s="48"/>
      <c r="BD475" s="48"/>
    </row>
    <row r="476" spans="3:56" x14ac:dyDescent="0.2">
      <c r="C476" s="42"/>
      <c r="D476" s="41"/>
      <c r="F476" s="41"/>
      <c r="G476" s="41"/>
      <c r="H476" s="41"/>
      <c r="J476" s="41"/>
      <c r="L476" s="41"/>
      <c r="N476" s="41"/>
      <c r="O476" s="41"/>
      <c r="P476" s="41"/>
      <c r="S476" s="41"/>
      <c r="T476" s="41"/>
      <c r="X476" s="48"/>
      <c r="Y476" s="48"/>
      <c r="AA476" s="48"/>
      <c r="AF476" s="48"/>
      <c r="AH476" s="48"/>
      <c r="AL476" s="48"/>
      <c r="AQ476" s="48"/>
      <c r="AS476" s="48"/>
      <c r="AT476" s="48"/>
      <c r="AX476" s="48"/>
      <c r="BA476" s="48"/>
      <c r="BB476" s="48"/>
      <c r="BD476" s="48"/>
    </row>
    <row r="477" spans="3:56" x14ac:dyDescent="0.2">
      <c r="C477" s="42"/>
      <c r="D477" s="41"/>
      <c r="F477" s="41"/>
      <c r="G477" s="41"/>
      <c r="H477" s="41"/>
      <c r="J477" s="41"/>
      <c r="L477" s="41"/>
      <c r="N477" s="41"/>
      <c r="O477" s="41"/>
      <c r="P477" s="41"/>
      <c r="S477" s="41"/>
      <c r="T477" s="41"/>
      <c r="X477" s="48"/>
      <c r="Y477" s="48"/>
      <c r="AA477" s="48"/>
      <c r="AF477" s="48"/>
      <c r="AH477" s="48"/>
      <c r="AL477" s="48"/>
      <c r="AQ477" s="48"/>
      <c r="AS477" s="48"/>
      <c r="AT477" s="48"/>
      <c r="AX477" s="48"/>
      <c r="BA477" s="48"/>
      <c r="BB477" s="48"/>
      <c r="BD477" s="48"/>
    </row>
    <row r="478" spans="3:56" x14ac:dyDescent="0.2">
      <c r="C478" s="42"/>
      <c r="D478" s="41"/>
      <c r="F478" s="41"/>
      <c r="G478" s="41"/>
      <c r="H478" s="41"/>
      <c r="J478" s="41"/>
      <c r="L478" s="41"/>
      <c r="N478" s="41"/>
      <c r="O478" s="41"/>
      <c r="P478" s="41"/>
      <c r="S478" s="41"/>
      <c r="T478" s="41"/>
      <c r="X478" s="48"/>
      <c r="Y478" s="48"/>
      <c r="AA478" s="48"/>
      <c r="AF478" s="48"/>
      <c r="AH478" s="48"/>
      <c r="AL478" s="48"/>
      <c r="AQ478" s="48"/>
      <c r="AS478" s="48"/>
      <c r="AT478" s="48"/>
      <c r="AX478" s="48"/>
      <c r="BA478" s="48"/>
      <c r="BB478" s="48"/>
      <c r="BD478" s="48"/>
    </row>
    <row r="479" spans="3:56" x14ac:dyDescent="0.2">
      <c r="C479" s="42"/>
      <c r="D479" s="41"/>
      <c r="F479" s="41"/>
      <c r="G479" s="41"/>
      <c r="H479" s="41"/>
      <c r="J479" s="41"/>
      <c r="L479" s="41"/>
      <c r="N479" s="41"/>
      <c r="O479" s="41"/>
      <c r="P479" s="41"/>
      <c r="S479" s="41"/>
      <c r="T479" s="41"/>
      <c r="X479" s="48"/>
      <c r="Y479" s="48"/>
      <c r="AA479" s="48"/>
      <c r="AF479" s="48"/>
      <c r="AH479" s="48"/>
      <c r="AL479" s="48"/>
      <c r="AQ479" s="48"/>
      <c r="AS479" s="48"/>
      <c r="AT479" s="48"/>
      <c r="AX479" s="48"/>
      <c r="BA479" s="48"/>
      <c r="BB479" s="48"/>
      <c r="BD479" s="48"/>
    </row>
    <row r="480" spans="3:56" x14ac:dyDescent="0.2">
      <c r="C480" s="42"/>
      <c r="D480" s="41"/>
      <c r="F480" s="41"/>
      <c r="G480" s="41"/>
      <c r="H480" s="41"/>
      <c r="J480" s="41"/>
      <c r="L480" s="41"/>
      <c r="N480" s="41"/>
      <c r="O480" s="41"/>
      <c r="P480" s="41"/>
      <c r="S480" s="41"/>
      <c r="T480" s="41"/>
      <c r="X480" s="48"/>
      <c r="Y480" s="48"/>
      <c r="AA480" s="48"/>
      <c r="AF480" s="48"/>
      <c r="AH480" s="48"/>
      <c r="AL480" s="48"/>
      <c r="AQ480" s="48"/>
      <c r="AS480" s="48"/>
      <c r="AT480" s="48"/>
      <c r="AX480" s="48"/>
      <c r="BA480" s="48"/>
      <c r="BB480" s="48"/>
      <c r="BD480" s="48"/>
    </row>
    <row r="481" spans="3:56" x14ac:dyDescent="0.2">
      <c r="C481" s="42"/>
      <c r="D481" s="41"/>
      <c r="F481" s="41"/>
      <c r="G481" s="41"/>
      <c r="H481" s="41"/>
      <c r="J481" s="41"/>
      <c r="L481" s="41"/>
      <c r="N481" s="41"/>
      <c r="O481" s="41"/>
      <c r="P481" s="41"/>
      <c r="S481" s="41"/>
      <c r="T481" s="41"/>
      <c r="X481" s="48"/>
      <c r="Y481" s="48"/>
      <c r="AA481" s="48"/>
      <c r="AF481" s="48"/>
      <c r="AH481" s="48"/>
      <c r="AL481" s="48"/>
      <c r="AQ481" s="48"/>
      <c r="AS481" s="48"/>
      <c r="AT481" s="48"/>
      <c r="AX481" s="48"/>
      <c r="BA481" s="48"/>
      <c r="BB481" s="48"/>
      <c r="BD481" s="48"/>
    </row>
    <row r="482" spans="3:56" x14ac:dyDescent="0.2">
      <c r="C482" s="42"/>
      <c r="D482" s="41"/>
      <c r="F482" s="41"/>
      <c r="G482" s="41"/>
      <c r="H482" s="41"/>
      <c r="J482" s="41"/>
      <c r="L482" s="41"/>
      <c r="N482" s="41"/>
      <c r="O482" s="41"/>
      <c r="P482" s="41"/>
      <c r="S482" s="41"/>
      <c r="T482" s="41"/>
      <c r="X482" s="48"/>
      <c r="Y482" s="48"/>
      <c r="AA482" s="48"/>
      <c r="AF482" s="48"/>
      <c r="AH482" s="48"/>
      <c r="AL482" s="48"/>
      <c r="AQ482" s="48"/>
      <c r="AS482" s="48"/>
      <c r="AT482" s="48"/>
      <c r="AX482" s="48"/>
      <c r="BA482" s="48"/>
      <c r="BB482" s="48"/>
      <c r="BD482" s="48"/>
    </row>
    <row r="483" spans="3:56" x14ac:dyDescent="0.2">
      <c r="C483" s="42"/>
      <c r="D483" s="41"/>
      <c r="F483" s="41"/>
      <c r="G483" s="41"/>
      <c r="H483" s="41"/>
      <c r="J483" s="41"/>
      <c r="L483" s="41"/>
      <c r="N483" s="41"/>
      <c r="O483" s="41"/>
      <c r="P483" s="41"/>
      <c r="S483" s="41"/>
      <c r="T483" s="41"/>
      <c r="X483" s="48"/>
      <c r="Y483" s="48"/>
      <c r="AA483" s="48"/>
      <c r="AF483" s="48"/>
      <c r="AH483" s="48"/>
      <c r="AL483" s="48"/>
      <c r="AQ483" s="48"/>
      <c r="AS483" s="48"/>
      <c r="AT483" s="48"/>
      <c r="AX483" s="48"/>
      <c r="BA483" s="48"/>
      <c r="BB483" s="48"/>
      <c r="BD483" s="48"/>
    </row>
    <row r="484" spans="3:56" x14ac:dyDescent="0.2">
      <c r="C484" s="42"/>
      <c r="D484" s="41"/>
      <c r="F484" s="41"/>
      <c r="G484" s="41"/>
      <c r="H484" s="41"/>
      <c r="J484" s="41"/>
      <c r="L484" s="41"/>
      <c r="N484" s="41"/>
      <c r="O484" s="41"/>
      <c r="P484" s="41"/>
      <c r="S484" s="41"/>
      <c r="T484" s="41"/>
      <c r="X484" s="48"/>
      <c r="Y484" s="48"/>
      <c r="AA484" s="48"/>
      <c r="AF484" s="48"/>
      <c r="AH484" s="48"/>
      <c r="AL484" s="48"/>
      <c r="AQ484" s="48"/>
      <c r="AS484" s="48"/>
      <c r="AT484" s="48"/>
      <c r="AX484" s="48"/>
      <c r="BA484" s="48"/>
      <c r="BB484" s="48"/>
      <c r="BD484" s="48"/>
    </row>
    <row r="485" spans="3:56" x14ac:dyDescent="0.2">
      <c r="C485" s="42"/>
      <c r="D485" s="41"/>
      <c r="F485" s="41"/>
      <c r="G485" s="41"/>
      <c r="H485" s="41"/>
      <c r="J485" s="41"/>
      <c r="L485" s="41"/>
      <c r="N485" s="41"/>
      <c r="O485" s="41"/>
      <c r="P485" s="41"/>
      <c r="S485" s="41"/>
      <c r="T485" s="41"/>
      <c r="X485" s="48"/>
      <c r="Y485" s="48"/>
      <c r="AA485" s="48"/>
      <c r="AF485" s="48"/>
      <c r="AH485" s="48"/>
      <c r="AL485" s="48"/>
      <c r="AQ485" s="48"/>
      <c r="AS485" s="48"/>
      <c r="AT485" s="48"/>
      <c r="AX485" s="48"/>
      <c r="BA485" s="48"/>
      <c r="BB485" s="48"/>
      <c r="BD485" s="48"/>
    </row>
    <row r="486" spans="3:56" x14ac:dyDescent="0.2">
      <c r="C486" s="42"/>
      <c r="D486" s="41"/>
      <c r="F486" s="41"/>
      <c r="G486" s="41"/>
      <c r="H486" s="41"/>
      <c r="J486" s="41"/>
      <c r="L486" s="41"/>
      <c r="N486" s="41"/>
      <c r="O486" s="41"/>
      <c r="P486" s="41"/>
      <c r="S486" s="41"/>
      <c r="T486" s="41"/>
      <c r="X486" s="48"/>
      <c r="Y486" s="48"/>
      <c r="AA486" s="48"/>
      <c r="AF486" s="48"/>
      <c r="AH486" s="48"/>
      <c r="AL486" s="48"/>
      <c r="AQ486" s="48"/>
      <c r="AS486" s="48"/>
      <c r="AT486" s="48"/>
      <c r="AX486" s="48"/>
      <c r="BA486" s="48"/>
      <c r="BB486" s="48"/>
      <c r="BD486" s="48"/>
    </row>
    <row r="487" spans="3:56" x14ac:dyDescent="0.2">
      <c r="C487" s="42"/>
      <c r="D487" s="41"/>
      <c r="F487" s="41"/>
      <c r="G487" s="41"/>
      <c r="H487" s="41"/>
      <c r="J487" s="41"/>
      <c r="L487" s="41"/>
      <c r="N487" s="41"/>
      <c r="O487" s="41"/>
      <c r="P487" s="41"/>
      <c r="S487" s="41"/>
      <c r="T487" s="41"/>
      <c r="X487" s="48"/>
      <c r="Y487" s="48"/>
      <c r="AA487" s="48"/>
      <c r="AF487" s="48"/>
      <c r="AH487" s="48"/>
      <c r="AL487" s="48"/>
      <c r="AQ487" s="48"/>
      <c r="AS487" s="48"/>
      <c r="AT487" s="48"/>
      <c r="AX487" s="48"/>
      <c r="BA487" s="48"/>
      <c r="BB487" s="48"/>
      <c r="BD487" s="48"/>
    </row>
    <row r="488" spans="3:56" x14ac:dyDescent="0.2">
      <c r="C488" s="42"/>
      <c r="D488" s="41"/>
      <c r="F488" s="41"/>
      <c r="G488" s="41"/>
      <c r="H488" s="41"/>
      <c r="J488" s="41"/>
      <c r="L488" s="41"/>
      <c r="N488" s="41"/>
      <c r="O488" s="41"/>
      <c r="P488" s="41"/>
      <c r="S488" s="41"/>
      <c r="T488" s="41"/>
      <c r="X488" s="48"/>
      <c r="Y488" s="48"/>
      <c r="AA488" s="48"/>
      <c r="AF488" s="48"/>
      <c r="AH488" s="48"/>
      <c r="AL488" s="48"/>
      <c r="AQ488" s="48"/>
      <c r="AS488" s="48"/>
      <c r="AT488" s="48"/>
      <c r="AX488" s="48"/>
      <c r="BA488" s="48"/>
      <c r="BB488" s="48"/>
      <c r="BD488" s="48"/>
    </row>
    <row r="489" spans="3:56" x14ac:dyDescent="0.2">
      <c r="C489" s="42"/>
      <c r="D489" s="41"/>
      <c r="F489" s="41"/>
      <c r="G489" s="41"/>
      <c r="H489" s="41"/>
      <c r="J489" s="41"/>
      <c r="L489" s="41"/>
      <c r="N489" s="41"/>
      <c r="O489" s="41"/>
      <c r="P489" s="41"/>
      <c r="S489" s="41"/>
      <c r="T489" s="41"/>
      <c r="X489" s="48"/>
      <c r="Y489" s="48"/>
      <c r="AA489" s="48"/>
      <c r="AF489" s="48"/>
      <c r="AH489" s="48"/>
      <c r="AL489" s="48"/>
      <c r="AQ489" s="48"/>
      <c r="AS489" s="48"/>
      <c r="AT489" s="48"/>
      <c r="AX489" s="48"/>
      <c r="BA489" s="48"/>
      <c r="BB489" s="48"/>
      <c r="BD489" s="48"/>
    </row>
    <row r="490" spans="3:56" x14ac:dyDescent="0.2">
      <c r="C490" s="42"/>
      <c r="D490" s="41"/>
      <c r="F490" s="41"/>
      <c r="G490" s="41"/>
      <c r="H490" s="41"/>
      <c r="J490" s="41"/>
      <c r="L490" s="41"/>
      <c r="N490" s="41"/>
      <c r="O490" s="41"/>
      <c r="P490" s="41"/>
      <c r="S490" s="41"/>
      <c r="T490" s="41"/>
      <c r="X490" s="48"/>
      <c r="Y490" s="48"/>
      <c r="AA490" s="48"/>
      <c r="AF490" s="48"/>
      <c r="AH490" s="48"/>
      <c r="AL490" s="48"/>
      <c r="AQ490" s="48"/>
      <c r="AS490" s="48"/>
      <c r="AT490" s="48"/>
      <c r="AX490" s="48"/>
      <c r="BA490" s="48"/>
      <c r="BB490" s="48"/>
      <c r="BD490" s="48"/>
    </row>
    <row r="491" spans="3:56" x14ac:dyDescent="0.2">
      <c r="C491" s="42"/>
      <c r="D491" s="41"/>
      <c r="F491" s="41"/>
      <c r="G491" s="41"/>
      <c r="H491" s="41"/>
      <c r="J491" s="41"/>
      <c r="L491" s="41"/>
      <c r="N491" s="41"/>
      <c r="O491" s="41"/>
      <c r="P491" s="41"/>
      <c r="S491" s="41"/>
      <c r="T491" s="41"/>
      <c r="X491" s="48"/>
      <c r="Y491" s="48"/>
      <c r="AA491" s="48"/>
      <c r="AF491" s="48"/>
      <c r="AH491" s="48"/>
      <c r="AL491" s="48"/>
      <c r="AQ491" s="48"/>
      <c r="AS491" s="48"/>
      <c r="AT491" s="48"/>
      <c r="AX491" s="48"/>
      <c r="BA491" s="48"/>
      <c r="BB491" s="48"/>
      <c r="BD491" s="48"/>
    </row>
    <row r="492" spans="3:56" x14ac:dyDescent="0.2">
      <c r="C492" s="42"/>
      <c r="D492" s="41"/>
      <c r="F492" s="41"/>
      <c r="G492" s="41"/>
      <c r="H492" s="41"/>
      <c r="J492" s="41"/>
      <c r="L492" s="41"/>
      <c r="N492" s="41"/>
      <c r="O492" s="41"/>
      <c r="P492" s="41"/>
      <c r="S492" s="41"/>
      <c r="T492" s="41"/>
      <c r="X492" s="48"/>
      <c r="Y492" s="48"/>
      <c r="AA492" s="48"/>
      <c r="AF492" s="48"/>
      <c r="AH492" s="48"/>
      <c r="AL492" s="48"/>
      <c r="AQ492" s="48"/>
      <c r="AS492" s="48"/>
      <c r="AT492" s="48"/>
      <c r="AX492" s="48"/>
      <c r="BA492" s="48"/>
      <c r="BB492" s="48"/>
      <c r="BD492" s="48"/>
    </row>
    <row r="493" spans="3:56" x14ac:dyDescent="0.2">
      <c r="C493" s="42"/>
      <c r="D493" s="41"/>
      <c r="F493" s="41"/>
      <c r="G493" s="41"/>
      <c r="H493" s="41"/>
      <c r="J493" s="41"/>
      <c r="L493" s="41"/>
      <c r="N493" s="41"/>
      <c r="O493" s="41"/>
      <c r="P493" s="41"/>
      <c r="S493" s="41"/>
      <c r="T493" s="41"/>
      <c r="X493" s="48"/>
      <c r="Y493" s="48"/>
      <c r="AA493" s="48"/>
      <c r="AF493" s="48"/>
      <c r="AH493" s="48"/>
      <c r="AL493" s="48"/>
      <c r="AQ493" s="48"/>
      <c r="AS493" s="48"/>
      <c r="AT493" s="48"/>
      <c r="AX493" s="48"/>
      <c r="BA493" s="48"/>
      <c r="BB493" s="48"/>
      <c r="BD493" s="48"/>
    </row>
    <row r="494" spans="3:56" x14ac:dyDescent="0.2">
      <c r="C494" s="42"/>
      <c r="D494" s="41"/>
      <c r="F494" s="41"/>
      <c r="G494" s="41"/>
      <c r="H494" s="41"/>
      <c r="J494" s="41"/>
      <c r="L494" s="41"/>
      <c r="N494" s="41"/>
      <c r="O494" s="41"/>
      <c r="P494" s="41"/>
      <c r="S494" s="41"/>
      <c r="T494" s="41"/>
      <c r="X494" s="48"/>
      <c r="Y494" s="48"/>
      <c r="AA494" s="48"/>
      <c r="AF494" s="48"/>
      <c r="AH494" s="48"/>
      <c r="AL494" s="48"/>
      <c r="AQ494" s="48"/>
      <c r="AS494" s="48"/>
      <c r="AT494" s="48"/>
      <c r="AX494" s="48"/>
      <c r="BA494" s="48"/>
      <c r="BB494" s="48"/>
      <c r="BD494" s="48"/>
    </row>
    <row r="495" spans="3:56" x14ac:dyDescent="0.2">
      <c r="C495" s="42"/>
      <c r="D495" s="41"/>
      <c r="F495" s="41"/>
      <c r="G495" s="41"/>
      <c r="H495" s="41"/>
      <c r="J495" s="41"/>
      <c r="L495" s="41"/>
      <c r="N495" s="41"/>
      <c r="O495" s="41"/>
      <c r="P495" s="41"/>
      <c r="S495" s="41"/>
      <c r="T495" s="41"/>
      <c r="X495" s="48"/>
      <c r="Y495" s="48"/>
      <c r="AA495" s="48"/>
      <c r="AF495" s="48"/>
      <c r="AH495" s="48"/>
      <c r="AL495" s="48"/>
      <c r="AQ495" s="48"/>
      <c r="AS495" s="48"/>
      <c r="AT495" s="48"/>
      <c r="AX495" s="48"/>
      <c r="BA495" s="48"/>
      <c r="BB495" s="48"/>
      <c r="BD495" s="48"/>
    </row>
    <row r="496" spans="3:56" x14ac:dyDescent="0.2">
      <c r="C496" s="42"/>
      <c r="D496" s="41"/>
      <c r="F496" s="41"/>
      <c r="G496" s="41"/>
      <c r="H496" s="41"/>
      <c r="J496" s="41"/>
      <c r="L496" s="41"/>
      <c r="N496" s="41"/>
      <c r="O496" s="41"/>
      <c r="P496" s="41"/>
      <c r="S496" s="41"/>
      <c r="T496" s="41"/>
      <c r="X496" s="48"/>
      <c r="Y496" s="48"/>
      <c r="AA496" s="48"/>
      <c r="AF496" s="48"/>
      <c r="AH496" s="48"/>
      <c r="AL496" s="48"/>
      <c r="AQ496" s="48"/>
      <c r="AS496" s="48"/>
      <c r="AT496" s="48"/>
      <c r="AX496" s="48"/>
      <c r="BA496" s="48"/>
      <c r="BB496" s="48"/>
      <c r="BD496" s="48"/>
    </row>
    <row r="497" spans="3:56" x14ac:dyDescent="0.2">
      <c r="C497" s="42"/>
      <c r="D497" s="41"/>
      <c r="F497" s="41"/>
      <c r="G497" s="41"/>
      <c r="H497" s="41"/>
      <c r="J497" s="41"/>
      <c r="L497" s="41"/>
      <c r="N497" s="41"/>
      <c r="O497" s="41"/>
      <c r="P497" s="41"/>
      <c r="S497" s="41"/>
      <c r="T497" s="41"/>
      <c r="X497" s="48"/>
      <c r="Y497" s="48"/>
      <c r="AA497" s="48"/>
      <c r="AF497" s="48"/>
      <c r="AH497" s="48"/>
      <c r="AL497" s="48"/>
      <c r="AQ497" s="48"/>
      <c r="AS497" s="48"/>
      <c r="AT497" s="48"/>
      <c r="AX497" s="48"/>
      <c r="BA497" s="48"/>
      <c r="BB497" s="48"/>
      <c r="BD497" s="48"/>
    </row>
    <row r="498" spans="3:56" x14ac:dyDescent="0.2">
      <c r="C498" s="42"/>
      <c r="D498" s="41"/>
      <c r="F498" s="41"/>
      <c r="G498" s="41"/>
      <c r="H498" s="41"/>
      <c r="J498" s="41"/>
      <c r="L498" s="41"/>
      <c r="N498" s="41"/>
      <c r="O498" s="41"/>
      <c r="P498" s="41"/>
      <c r="S498" s="41"/>
      <c r="T498" s="41"/>
      <c r="X498" s="48"/>
      <c r="Y498" s="48"/>
      <c r="AA498" s="48"/>
      <c r="AF498" s="48"/>
      <c r="AH498" s="48"/>
      <c r="AL498" s="48"/>
      <c r="AQ498" s="48"/>
      <c r="AS498" s="48"/>
      <c r="AT498" s="48"/>
      <c r="AX498" s="48"/>
      <c r="BA498" s="48"/>
      <c r="BB498" s="48"/>
      <c r="BD498" s="48"/>
    </row>
    <row r="499" spans="3:56" x14ac:dyDescent="0.2">
      <c r="C499" s="42"/>
      <c r="D499" s="41"/>
      <c r="F499" s="41"/>
      <c r="G499" s="41"/>
      <c r="H499" s="41"/>
      <c r="J499" s="41"/>
      <c r="L499" s="41"/>
      <c r="N499" s="41"/>
      <c r="O499" s="41"/>
      <c r="P499" s="41"/>
      <c r="S499" s="41"/>
      <c r="T499" s="41"/>
      <c r="X499" s="48"/>
      <c r="Y499" s="48"/>
      <c r="AA499" s="48"/>
      <c r="AF499" s="48"/>
      <c r="AH499" s="48"/>
      <c r="AL499" s="48"/>
      <c r="AQ499" s="48"/>
      <c r="AS499" s="48"/>
      <c r="AT499" s="48"/>
      <c r="AX499" s="48"/>
      <c r="BA499" s="48"/>
      <c r="BB499" s="48"/>
      <c r="BD499" s="48"/>
    </row>
    <row r="500" spans="3:56" x14ac:dyDescent="0.2">
      <c r="C500" s="42"/>
      <c r="D500" s="41"/>
      <c r="F500" s="41"/>
      <c r="G500" s="41"/>
      <c r="H500" s="41"/>
      <c r="J500" s="41"/>
      <c r="L500" s="41"/>
      <c r="N500" s="41"/>
      <c r="O500" s="41"/>
      <c r="P500" s="41"/>
      <c r="S500" s="41"/>
      <c r="T500" s="41"/>
      <c r="X500" s="48"/>
      <c r="Y500" s="48"/>
      <c r="AA500" s="48"/>
      <c r="AF500" s="48"/>
      <c r="AH500" s="48"/>
      <c r="AL500" s="48"/>
      <c r="AQ500" s="48"/>
      <c r="AS500" s="48"/>
      <c r="AT500" s="48"/>
      <c r="AX500" s="48"/>
      <c r="BA500" s="48"/>
      <c r="BB500" s="48"/>
      <c r="BD500" s="48"/>
    </row>
    <row r="501" spans="3:56" x14ac:dyDescent="0.2">
      <c r="C501" s="42"/>
      <c r="D501" s="41"/>
      <c r="F501" s="41"/>
      <c r="G501" s="41"/>
      <c r="H501" s="41"/>
      <c r="J501" s="41"/>
      <c r="L501" s="41"/>
      <c r="N501" s="41"/>
      <c r="O501" s="41"/>
      <c r="P501" s="41"/>
      <c r="S501" s="41"/>
      <c r="T501" s="41"/>
      <c r="X501" s="48"/>
      <c r="Y501" s="48"/>
      <c r="AA501" s="48"/>
      <c r="AF501" s="48"/>
      <c r="AH501" s="48"/>
      <c r="AL501" s="48"/>
      <c r="AQ501" s="48"/>
      <c r="AS501" s="48"/>
      <c r="AT501" s="48"/>
      <c r="AX501" s="48"/>
      <c r="BA501" s="48"/>
      <c r="BB501" s="48"/>
      <c r="BD501" s="48"/>
    </row>
    <row r="502" spans="3:56" x14ac:dyDescent="0.2">
      <c r="C502" s="42"/>
      <c r="D502" s="41"/>
      <c r="F502" s="41"/>
      <c r="G502" s="41"/>
      <c r="H502" s="41"/>
      <c r="J502" s="41"/>
      <c r="L502" s="41"/>
      <c r="N502" s="41"/>
      <c r="O502" s="41"/>
      <c r="P502" s="41"/>
      <c r="S502" s="41"/>
      <c r="T502" s="41"/>
      <c r="X502" s="48"/>
      <c r="Y502" s="48"/>
      <c r="AA502" s="48"/>
      <c r="AF502" s="48"/>
      <c r="AH502" s="48"/>
      <c r="AL502" s="48"/>
      <c r="AQ502" s="48"/>
      <c r="AS502" s="48"/>
      <c r="AT502" s="48"/>
      <c r="AX502" s="48"/>
      <c r="BA502" s="48"/>
      <c r="BB502" s="48"/>
      <c r="BD502" s="48"/>
    </row>
    <row r="503" spans="3:56" x14ac:dyDescent="0.2">
      <c r="C503" s="42"/>
      <c r="D503" s="41"/>
      <c r="F503" s="41"/>
      <c r="G503" s="41"/>
      <c r="H503" s="41"/>
      <c r="J503" s="41"/>
      <c r="L503" s="41"/>
      <c r="N503" s="41"/>
      <c r="O503" s="41"/>
      <c r="P503" s="41"/>
      <c r="S503" s="41"/>
      <c r="T503" s="41"/>
      <c r="X503" s="48"/>
      <c r="Y503" s="48"/>
      <c r="AA503" s="48"/>
      <c r="AF503" s="48"/>
      <c r="AH503" s="48"/>
      <c r="AL503" s="48"/>
      <c r="AQ503" s="48"/>
      <c r="AS503" s="48"/>
      <c r="AT503" s="48"/>
      <c r="AX503" s="48"/>
      <c r="BA503" s="48"/>
      <c r="BB503" s="48"/>
      <c r="BD503" s="48"/>
    </row>
    <row r="504" spans="3:56" x14ac:dyDescent="0.2">
      <c r="C504" s="42"/>
      <c r="D504" s="41"/>
      <c r="F504" s="41"/>
      <c r="G504" s="41"/>
      <c r="H504" s="41"/>
      <c r="J504" s="41"/>
      <c r="L504" s="41"/>
      <c r="N504" s="41"/>
      <c r="O504" s="41"/>
      <c r="P504" s="41"/>
      <c r="S504" s="41"/>
      <c r="T504" s="41"/>
      <c r="X504" s="48"/>
      <c r="Y504" s="48"/>
      <c r="AA504" s="48"/>
      <c r="AF504" s="48"/>
      <c r="AH504" s="48"/>
      <c r="AL504" s="48"/>
      <c r="AQ504" s="48"/>
      <c r="AS504" s="48"/>
      <c r="AT504" s="48"/>
      <c r="AX504" s="48"/>
      <c r="BA504" s="48"/>
      <c r="BB504" s="48"/>
      <c r="BD504" s="48"/>
    </row>
    <row r="505" spans="3:56" x14ac:dyDescent="0.2">
      <c r="C505" s="42"/>
      <c r="D505" s="41"/>
      <c r="F505" s="41"/>
      <c r="G505" s="41"/>
      <c r="H505" s="41"/>
      <c r="J505" s="41"/>
      <c r="L505" s="41"/>
      <c r="N505" s="41"/>
      <c r="O505" s="41"/>
      <c r="P505" s="41"/>
      <c r="S505" s="41"/>
      <c r="T505" s="41"/>
      <c r="X505" s="48"/>
      <c r="Y505" s="48"/>
      <c r="AA505" s="48"/>
      <c r="AF505" s="48"/>
      <c r="AH505" s="48"/>
      <c r="AL505" s="48"/>
      <c r="AQ505" s="48"/>
      <c r="AS505" s="48"/>
      <c r="AT505" s="48"/>
      <c r="AX505" s="48"/>
      <c r="BA505" s="48"/>
      <c r="BB505" s="48"/>
      <c r="BD505" s="48"/>
    </row>
    <row r="506" spans="3:56" x14ac:dyDescent="0.2">
      <c r="C506" s="42"/>
      <c r="D506" s="41"/>
      <c r="F506" s="41"/>
      <c r="G506" s="41"/>
      <c r="H506" s="41"/>
      <c r="J506" s="41"/>
      <c r="L506" s="41"/>
      <c r="N506" s="41"/>
      <c r="O506" s="41"/>
      <c r="P506" s="41"/>
      <c r="S506" s="41"/>
      <c r="T506" s="41"/>
      <c r="X506" s="48"/>
      <c r="Y506" s="48"/>
      <c r="AA506" s="48"/>
      <c r="AF506" s="48"/>
      <c r="AH506" s="48"/>
      <c r="AL506" s="48"/>
      <c r="AQ506" s="48"/>
      <c r="AS506" s="48"/>
      <c r="AT506" s="48"/>
      <c r="AX506" s="48"/>
      <c r="BA506" s="48"/>
      <c r="BB506" s="48"/>
      <c r="BD506" s="48"/>
    </row>
    <row r="507" spans="3:56" x14ac:dyDescent="0.2">
      <c r="C507" s="42"/>
      <c r="D507" s="41"/>
      <c r="F507" s="41"/>
      <c r="G507" s="41"/>
      <c r="H507" s="41"/>
      <c r="J507" s="41"/>
      <c r="L507" s="41"/>
      <c r="N507" s="41"/>
      <c r="O507" s="41"/>
      <c r="P507" s="41"/>
      <c r="S507" s="41"/>
      <c r="T507" s="41"/>
      <c r="X507" s="48"/>
      <c r="Y507" s="48"/>
      <c r="AA507" s="48"/>
      <c r="AF507" s="48"/>
      <c r="AH507" s="48"/>
      <c r="AL507" s="48"/>
      <c r="AQ507" s="48"/>
      <c r="AS507" s="48"/>
      <c r="AT507" s="48"/>
      <c r="AX507" s="48"/>
      <c r="BA507" s="48"/>
      <c r="BB507" s="48"/>
      <c r="BD507" s="48"/>
    </row>
    <row r="508" spans="3:56" x14ac:dyDescent="0.2">
      <c r="C508" s="42"/>
      <c r="D508" s="41"/>
      <c r="F508" s="41"/>
      <c r="G508" s="41"/>
      <c r="H508" s="41"/>
      <c r="J508" s="41"/>
      <c r="L508" s="41"/>
      <c r="N508" s="41"/>
      <c r="O508" s="41"/>
      <c r="P508" s="41"/>
      <c r="S508" s="41"/>
      <c r="T508" s="41"/>
      <c r="X508" s="48"/>
      <c r="Y508" s="48"/>
      <c r="AA508" s="48"/>
      <c r="AF508" s="48"/>
      <c r="AH508" s="48"/>
      <c r="AL508" s="48"/>
      <c r="AQ508" s="48"/>
      <c r="AS508" s="48"/>
      <c r="AT508" s="48"/>
      <c r="AX508" s="48"/>
      <c r="BA508" s="48"/>
      <c r="BB508" s="48"/>
      <c r="BD508" s="48"/>
    </row>
    <row r="509" spans="3:56" x14ac:dyDescent="0.2">
      <c r="C509" s="42"/>
      <c r="D509" s="41"/>
      <c r="F509" s="41"/>
      <c r="G509" s="41"/>
      <c r="H509" s="41"/>
      <c r="J509" s="41"/>
      <c r="L509" s="41"/>
      <c r="N509" s="41"/>
      <c r="O509" s="41"/>
      <c r="P509" s="41"/>
      <c r="S509" s="41"/>
      <c r="T509" s="41"/>
      <c r="X509" s="48"/>
      <c r="Y509" s="48"/>
      <c r="AA509" s="48"/>
      <c r="AF509" s="48"/>
      <c r="AH509" s="48"/>
      <c r="AL509" s="48"/>
      <c r="AQ509" s="48"/>
      <c r="AS509" s="48"/>
      <c r="AT509" s="48"/>
      <c r="AX509" s="48"/>
      <c r="BA509" s="48"/>
      <c r="BB509" s="48"/>
      <c r="BD509" s="48"/>
    </row>
    <row r="510" spans="3:56" x14ac:dyDescent="0.2">
      <c r="C510" s="42"/>
      <c r="D510" s="41"/>
      <c r="F510" s="41"/>
      <c r="G510" s="41"/>
      <c r="H510" s="41"/>
      <c r="J510" s="41"/>
      <c r="L510" s="41"/>
      <c r="N510" s="41"/>
      <c r="O510" s="41"/>
      <c r="P510" s="41"/>
      <c r="S510" s="41"/>
      <c r="T510" s="41"/>
      <c r="X510" s="48"/>
      <c r="Y510" s="48"/>
      <c r="AA510" s="48"/>
      <c r="AF510" s="48"/>
      <c r="AH510" s="48"/>
      <c r="AL510" s="48"/>
      <c r="AQ510" s="48"/>
      <c r="AS510" s="48"/>
      <c r="AT510" s="48"/>
      <c r="AX510" s="48"/>
      <c r="BA510" s="48"/>
      <c r="BB510" s="48"/>
      <c r="BD510" s="48"/>
    </row>
    <row r="511" spans="3:56" x14ac:dyDescent="0.2">
      <c r="C511" s="42"/>
      <c r="D511" s="41"/>
      <c r="F511" s="41"/>
      <c r="G511" s="41"/>
      <c r="H511" s="41"/>
      <c r="J511" s="41"/>
      <c r="L511" s="41"/>
      <c r="N511" s="41"/>
      <c r="O511" s="41"/>
      <c r="P511" s="41"/>
      <c r="S511" s="41"/>
      <c r="T511" s="41"/>
      <c r="X511" s="48"/>
      <c r="Y511" s="48"/>
      <c r="AA511" s="48"/>
      <c r="AF511" s="48"/>
      <c r="AH511" s="48"/>
      <c r="AL511" s="48"/>
      <c r="AQ511" s="48"/>
      <c r="AS511" s="48"/>
      <c r="AT511" s="48"/>
      <c r="AX511" s="48"/>
      <c r="BA511" s="48"/>
      <c r="BB511" s="48"/>
      <c r="BD511" s="48"/>
    </row>
    <row r="512" spans="3:56" x14ac:dyDescent="0.2">
      <c r="C512" s="42"/>
      <c r="D512" s="41"/>
      <c r="F512" s="41"/>
      <c r="G512" s="41"/>
      <c r="H512" s="41"/>
      <c r="J512" s="41"/>
      <c r="L512" s="41"/>
      <c r="N512" s="41"/>
      <c r="O512" s="41"/>
      <c r="P512" s="41"/>
      <c r="S512" s="41"/>
      <c r="T512" s="41"/>
      <c r="X512" s="48"/>
      <c r="Y512" s="48"/>
      <c r="AA512" s="48"/>
      <c r="AF512" s="48"/>
      <c r="AH512" s="48"/>
      <c r="AL512" s="48"/>
      <c r="AQ512" s="48"/>
      <c r="AS512" s="48"/>
      <c r="AT512" s="48"/>
      <c r="AX512" s="48"/>
      <c r="BA512" s="48"/>
      <c r="BB512" s="48"/>
      <c r="BD512" s="48"/>
    </row>
    <row r="513" spans="3:56" x14ac:dyDescent="0.2">
      <c r="C513" s="42"/>
      <c r="D513" s="41"/>
      <c r="F513" s="41"/>
      <c r="G513" s="41"/>
      <c r="H513" s="41"/>
      <c r="J513" s="41"/>
      <c r="L513" s="41"/>
      <c r="N513" s="41"/>
      <c r="O513" s="41"/>
      <c r="P513" s="41"/>
      <c r="S513" s="41"/>
      <c r="T513" s="41"/>
      <c r="X513" s="48"/>
      <c r="Y513" s="48"/>
      <c r="AA513" s="48"/>
      <c r="AF513" s="48"/>
      <c r="AH513" s="48"/>
      <c r="AL513" s="48"/>
      <c r="AQ513" s="48"/>
      <c r="AS513" s="48"/>
      <c r="AT513" s="48"/>
      <c r="AX513" s="48"/>
      <c r="BA513" s="48"/>
      <c r="BB513" s="48"/>
      <c r="BD513" s="48"/>
    </row>
    <row r="514" spans="3:56" x14ac:dyDescent="0.2">
      <c r="C514" s="42"/>
      <c r="D514" s="41"/>
      <c r="F514" s="41"/>
      <c r="G514" s="41"/>
      <c r="H514" s="41"/>
      <c r="J514" s="41"/>
      <c r="L514" s="41"/>
      <c r="N514" s="41"/>
      <c r="O514" s="41"/>
      <c r="P514" s="41"/>
      <c r="S514" s="41"/>
      <c r="T514" s="41"/>
      <c r="X514" s="48"/>
      <c r="Y514" s="48"/>
      <c r="AA514" s="48"/>
      <c r="AF514" s="48"/>
      <c r="AH514" s="48"/>
      <c r="AL514" s="48"/>
      <c r="AQ514" s="48"/>
      <c r="AS514" s="48"/>
      <c r="AT514" s="48"/>
      <c r="AX514" s="48"/>
      <c r="BA514" s="48"/>
      <c r="BB514" s="48"/>
      <c r="BD514" s="48"/>
    </row>
    <row r="515" spans="3:56" x14ac:dyDescent="0.2">
      <c r="C515" s="42"/>
      <c r="D515" s="41"/>
      <c r="F515" s="41"/>
      <c r="G515" s="41"/>
      <c r="H515" s="41"/>
      <c r="J515" s="41"/>
      <c r="L515" s="41"/>
      <c r="N515" s="41"/>
      <c r="O515" s="41"/>
      <c r="P515" s="41"/>
      <c r="S515" s="41"/>
      <c r="T515" s="41"/>
      <c r="X515" s="48"/>
      <c r="Y515" s="48"/>
      <c r="AA515" s="48"/>
      <c r="AF515" s="48"/>
      <c r="AH515" s="48"/>
      <c r="AL515" s="48"/>
      <c r="AQ515" s="48"/>
      <c r="AS515" s="48"/>
      <c r="AT515" s="48"/>
      <c r="AX515" s="48"/>
      <c r="BA515" s="48"/>
      <c r="BB515" s="48"/>
      <c r="BD515" s="48"/>
    </row>
    <row r="516" spans="3:56" x14ac:dyDescent="0.2">
      <c r="C516" s="42"/>
      <c r="D516" s="41"/>
      <c r="F516" s="41"/>
      <c r="G516" s="41"/>
      <c r="H516" s="41"/>
      <c r="J516" s="41"/>
      <c r="L516" s="41"/>
      <c r="N516" s="41"/>
      <c r="O516" s="41"/>
      <c r="P516" s="41"/>
      <c r="S516" s="41"/>
      <c r="T516" s="41"/>
      <c r="X516" s="48"/>
      <c r="Y516" s="48"/>
      <c r="AA516" s="48"/>
      <c r="AF516" s="48"/>
      <c r="AH516" s="48"/>
      <c r="AL516" s="48"/>
      <c r="AQ516" s="48"/>
      <c r="AS516" s="48"/>
      <c r="AT516" s="48"/>
      <c r="AX516" s="48"/>
      <c r="BA516" s="48"/>
      <c r="BB516" s="48"/>
      <c r="BD516" s="48"/>
    </row>
    <row r="517" spans="3:56" x14ac:dyDescent="0.2">
      <c r="C517" s="42"/>
      <c r="D517" s="41"/>
      <c r="F517" s="41"/>
      <c r="G517" s="41"/>
      <c r="H517" s="41"/>
      <c r="J517" s="41"/>
      <c r="L517" s="41"/>
      <c r="N517" s="41"/>
      <c r="O517" s="41"/>
      <c r="P517" s="41"/>
      <c r="S517" s="41"/>
      <c r="T517" s="41"/>
      <c r="X517" s="48"/>
      <c r="Y517" s="48"/>
      <c r="AA517" s="48"/>
      <c r="AF517" s="48"/>
      <c r="AH517" s="48"/>
      <c r="AL517" s="48"/>
      <c r="AQ517" s="48"/>
      <c r="AS517" s="48"/>
      <c r="AT517" s="48"/>
      <c r="AX517" s="48"/>
      <c r="BA517" s="48"/>
      <c r="BB517" s="48"/>
      <c r="BD517" s="48"/>
    </row>
    <row r="518" spans="3:56" x14ac:dyDescent="0.2">
      <c r="C518" s="42"/>
      <c r="D518" s="41"/>
      <c r="F518" s="41"/>
      <c r="G518" s="41"/>
      <c r="H518" s="41"/>
      <c r="J518" s="41"/>
      <c r="L518" s="41"/>
      <c r="N518" s="41"/>
      <c r="O518" s="41"/>
      <c r="P518" s="41"/>
      <c r="S518" s="41"/>
      <c r="T518" s="41"/>
      <c r="X518" s="48"/>
      <c r="Y518" s="48"/>
      <c r="AA518" s="48"/>
      <c r="AF518" s="48"/>
      <c r="AH518" s="48"/>
      <c r="AL518" s="48"/>
      <c r="AQ518" s="48"/>
      <c r="AS518" s="48"/>
      <c r="AT518" s="48"/>
      <c r="AX518" s="48"/>
      <c r="BA518" s="48"/>
      <c r="BB518" s="48"/>
      <c r="BD518" s="48"/>
    </row>
    <row r="519" spans="3:56" x14ac:dyDescent="0.2">
      <c r="C519" s="42"/>
      <c r="D519" s="41"/>
      <c r="F519" s="41"/>
      <c r="G519" s="41"/>
      <c r="H519" s="41"/>
      <c r="J519" s="41"/>
      <c r="L519" s="41"/>
      <c r="N519" s="41"/>
      <c r="O519" s="41"/>
      <c r="P519" s="41"/>
      <c r="S519" s="41"/>
      <c r="T519" s="41"/>
      <c r="X519" s="48"/>
      <c r="Y519" s="48"/>
      <c r="AA519" s="48"/>
      <c r="AF519" s="48"/>
      <c r="AH519" s="48"/>
      <c r="AL519" s="48"/>
      <c r="AQ519" s="48"/>
      <c r="AS519" s="48"/>
      <c r="AT519" s="48"/>
      <c r="AX519" s="48"/>
      <c r="BA519" s="48"/>
      <c r="BB519" s="48"/>
      <c r="BD519" s="48"/>
    </row>
    <row r="520" spans="3:56" x14ac:dyDescent="0.2">
      <c r="C520" s="42"/>
      <c r="D520" s="41"/>
      <c r="F520" s="41"/>
      <c r="G520" s="41"/>
      <c r="H520" s="41"/>
      <c r="J520" s="41"/>
      <c r="L520" s="41"/>
      <c r="N520" s="41"/>
      <c r="O520" s="41"/>
      <c r="P520" s="41"/>
      <c r="S520" s="41"/>
      <c r="T520" s="41"/>
      <c r="X520" s="48"/>
      <c r="Y520" s="48"/>
      <c r="AA520" s="48"/>
      <c r="AF520" s="48"/>
      <c r="AH520" s="48"/>
      <c r="AL520" s="48"/>
      <c r="AQ520" s="48"/>
      <c r="AS520" s="48"/>
      <c r="AT520" s="48"/>
      <c r="AX520" s="48"/>
      <c r="BA520" s="48"/>
      <c r="BB520" s="48"/>
      <c r="BD520" s="48"/>
    </row>
    <row r="521" spans="3:56" x14ac:dyDescent="0.2">
      <c r="C521" s="42"/>
      <c r="D521" s="41"/>
      <c r="F521" s="41"/>
      <c r="G521" s="41"/>
      <c r="H521" s="41"/>
      <c r="J521" s="41"/>
      <c r="L521" s="41"/>
      <c r="N521" s="41"/>
      <c r="O521" s="41"/>
      <c r="P521" s="41"/>
      <c r="S521" s="41"/>
      <c r="T521" s="41"/>
      <c r="X521" s="48"/>
      <c r="Y521" s="48"/>
      <c r="AA521" s="48"/>
      <c r="AF521" s="48"/>
      <c r="AH521" s="48"/>
      <c r="AL521" s="48"/>
      <c r="AQ521" s="48"/>
      <c r="AS521" s="48"/>
      <c r="AT521" s="48"/>
      <c r="AX521" s="48"/>
      <c r="BA521" s="48"/>
      <c r="BB521" s="48"/>
      <c r="BD521" s="48"/>
    </row>
    <row r="522" spans="3:56" x14ac:dyDescent="0.2">
      <c r="C522" s="42"/>
      <c r="D522" s="41"/>
      <c r="F522" s="41"/>
      <c r="G522" s="41"/>
      <c r="H522" s="41"/>
      <c r="J522" s="41"/>
      <c r="L522" s="41"/>
      <c r="N522" s="41"/>
      <c r="O522" s="41"/>
      <c r="P522" s="41"/>
      <c r="S522" s="41"/>
      <c r="T522" s="41"/>
      <c r="X522" s="48"/>
      <c r="Y522" s="48"/>
      <c r="AA522" s="48"/>
      <c r="AF522" s="48"/>
      <c r="AH522" s="48"/>
      <c r="AL522" s="48"/>
      <c r="AQ522" s="48"/>
      <c r="AS522" s="48"/>
      <c r="AT522" s="48"/>
      <c r="AX522" s="48"/>
      <c r="BA522" s="48"/>
      <c r="BB522" s="48"/>
      <c r="BD522" s="48"/>
    </row>
    <row r="523" spans="3:56" x14ac:dyDescent="0.2">
      <c r="C523" s="42"/>
      <c r="D523" s="41"/>
      <c r="F523" s="41"/>
      <c r="G523" s="41"/>
      <c r="H523" s="41"/>
      <c r="J523" s="41"/>
      <c r="L523" s="41"/>
      <c r="N523" s="41"/>
      <c r="O523" s="41"/>
      <c r="P523" s="41"/>
      <c r="S523" s="41"/>
      <c r="T523" s="41"/>
      <c r="X523" s="48"/>
      <c r="Y523" s="48"/>
      <c r="AA523" s="48"/>
      <c r="AF523" s="48"/>
      <c r="AH523" s="48"/>
      <c r="AL523" s="48"/>
      <c r="AQ523" s="48"/>
      <c r="AS523" s="48"/>
      <c r="AT523" s="48"/>
      <c r="AX523" s="48"/>
      <c r="BA523" s="48"/>
      <c r="BB523" s="48"/>
      <c r="BD523" s="48"/>
    </row>
    <row r="524" spans="3:56" x14ac:dyDescent="0.2">
      <c r="C524" s="42"/>
      <c r="D524" s="41"/>
      <c r="F524" s="41"/>
      <c r="G524" s="41"/>
      <c r="H524" s="41"/>
      <c r="J524" s="41"/>
      <c r="L524" s="41"/>
      <c r="N524" s="41"/>
      <c r="O524" s="41"/>
      <c r="P524" s="41"/>
      <c r="S524" s="41"/>
      <c r="T524" s="41"/>
      <c r="X524" s="48"/>
      <c r="Y524" s="48"/>
      <c r="AA524" s="48"/>
      <c r="AF524" s="48"/>
      <c r="AH524" s="48"/>
      <c r="AL524" s="48"/>
      <c r="AQ524" s="48"/>
      <c r="AS524" s="48"/>
      <c r="AT524" s="48"/>
      <c r="AX524" s="48"/>
      <c r="BA524" s="48"/>
      <c r="BB524" s="48"/>
      <c r="BD524" s="48"/>
    </row>
    <row r="525" spans="3:56" x14ac:dyDescent="0.2">
      <c r="C525" s="42"/>
      <c r="D525" s="41"/>
      <c r="F525" s="41"/>
      <c r="G525" s="41"/>
      <c r="H525" s="41"/>
      <c r="J525" s="41"/>
      <c r="L525" s="41"/>
      <c r="N525" s="41"/>
      <c r="O525" s="41"/>
      <c r="P525" s="41"/>
      <c r="S525" s="41"/>
      <c r="T525" s="41"/>
      <c r="X525" s="48"/>
      <c r="Y525" s="48"/>
      <c r="AA525" s="48"/>
      <c r="AF525" s="48"/>
      <c r="AH525" s="48"/>
      <c r="AL525" s="48"/>
      <c r="AQ525" s="48"/>
      <c r="AS525" s="48"/>
      <c r="AT525" s="48"/>
      <c r="AX525" s="48"/>
      <c r="BA525" s="48"/>
      <c r="BB525" s="48"/>
      <c r="BD525" s="48"/>
    </row>
    <row r="526" spans="3:56" x14ac:dyDescent="0.2">
      <c r="C526" s="42"/>
      <c r="D526" s="41"/>
      <c r="F526" s="41"/>
      <c r="G526" s="41"/>
      <c r="H526" s="41"/>
      <c r="J526" s="41"/>
      <c r="L526" s="41"/>
      <c r="N526" s="41"/>
      <c r="O526" s="41"/>
      <c r="P526" s="41"/>
      <c r="S526" s="41"/>
      <c r="T526" s="41"/>
      <c r="X526" s="48"/>
      <c r="Y526" s="48"/>
      <c r="AA526" s="48"/>
      <c r="AF526" s="48"/>
      <c r="AH526" s="48"/>
      <c r="AL526" s="48"/>
      <c r="AQ526" s="48"/>
      <c r="AS526" s="48"/>
      <c r="AT526" s="48"/>
      <c r="AX526" s="48"/>
      <c r="BA526" s="48"/>
      <c r="BB526" s="48"/>
      <c r="BD526" s="48"/>
    </row>
    <row r="527" spans="3:56" x14ac:dyDescent="0.2">
      <c r="C527" s="42"/>
      <c r="D527" s="41"/>
      <c r="F527" s="41"/>
      <c r="G527" s="41"/>
      <c r="H527" s="41"/>
      <c r="J527" s="41"/>
      <c r="L527" s="41"/>
      <c r="N527" s="41"/>
      <c r="O527" s="41"/>
      <c r="P527" s="41"/>
      <c r="S527" s="41"/>
      <c r="T527" s="41"/>
      <c r="X527" s="48"/>
      <c r="Y527" s="48"/>
      <c r="AA527" s="48"/>
      <c r="AF527" s="48"/>
      <c r="AH527" s="48"/>
      <c r="AL527" s="48"/>
      <c r="AQ527" s="48"/>
      <c r="AS527" s="48"/>
      <c r="AT527" s="48"/>
      <c r="AX527" s="48"/>
      <c r="BA527" s="48"/>
      <c r="BB527" s="48"/>
      <c r="BD527" s="48"/>
    </row>
    <row r="528" spans="3:56" x14ac:dyDescent="0.2">
      <c r="C528" s="42"/>
      <c r="D528" s="41"/>
      <c r="F528" s="41"/>
      <c r="G528" s="41"/>
      <c r="H528" s="41"/>
      <c r="J528" s="41"/>
      <c r="L528" s="41"/>
      <c r="N528" s="41"/>
      <c r="O528" s="41"/>
      <c r="P528" s="41"/>
      <c r="S528" s="41"/>
      <c r="T528" s="41"/>
      <c r="X528" s="48"/>
      <c r="Y528" s="48"/>
      <c r="AA528" s="48"/>
      <c r="AF528" s="48"/>
      <c r="AH528" s="48"/>
      <c r="AL528" s="48"/>
      <c r="AQ528" s="48"/>
      <c r="AS528" s="48"/>
      <c r="AT528" s="48"/>
      <c r="AX528" s="48"/>
      <c r="BA528" s="48"/>
      <c r="BB528" s="48"/>
      <c r="BD528" s="48"/>
    </row>
    <row r="529" spans="3:56" x14ac:dyDescent="0.2">
      <c r="C529" s="42"/>
      <c r="D529" s="41"/>
      <c r="F529" s="41"/>
      <c r="G529" s="41"/>
      <c r="H529" s="41"/>
      <c r="J529" s="41"/>
      <c r="L529" s="41"/>
      <c r="N529" s="41"/>
      <c r="O529" s="41"/>
      <c r="P529" s="41"/>
      <c r="S529" s="41"/>
      <c r="T529" s="41"/>
      <c r="X529" s="48"/>
      <c r="Y529" s="48"/>
      <c r="AA529" s="48"/>
      <c r="AF529" s="48"/>
      <c r="AH529" s="48"/>
      <c r="AL529" s="48"/>
      <c r="AQ529" s="48"/>
      <c r="AS529" s="48"/>
      <c r="AT529" s="48"/>
      <c r="AX529" s="48"/>
      <c r="BA529" s="48"/>
      <c r="BB529" s="48"/>
      <c r="BD529" s="48"/>
    </row>
    <row r="530" spans="3:56" x14ac:dyDescent="0.2">
      <c r="C530" s="42"/>
      <c r="D530" s="41"/>
      <c r="F530" s="41"/>
      <c r="G530" s="41"/>
      <c r="H530" s="41"/>
      <c r="J530" s="41"/>
      <c r="L530" s="41"/>
      <c r="N530" s="41"/>
      <c r="O530" s="41"/>
      <c r="P530" s="41"/>
      <c r="S530" s="41"/>
      <c r="T530" s="41"/>
      <c r="X530" s="48"/>
      <c r="Y530" s="48"/>
      <c r="AA530" s="48"/>
      <c r="AF530" s="48"/>
      <c r="AH530" s="48"/>
      <c r="AL530" s="48"/>
      <c r="AQ530" s="48"/>
      <c r="AS530" s="48"/>
      <c r="AT530" s="48"/>
      <c r="AX530" s="48"/>
      <c r="BA530" s="48"/>
      <c r="BB530" s="48"/>
      <c r="BD530" s="48"/>
    </row>
    <row r="531" spans="3:56" x14ac:dyDescent="0.2">
      <c r="C531" s="42"/>
      <c r="D531" s="41"/>
      <c r="F531" s="41"/>
      <c r="G531" s="41"/>
      <c r="H531" s="41"/>
      <c r="J531" s="41"/>
      <c r="L531" s="41"/>
      <c r="N531" s="41"/>
      <c r="O531" s="41"/>
      <c r="P531" s="41"/>
      <c r="S531" s="41"/>
      <c r="T531" s="41"/>
      <c r="X531" s="48"/>
      <c r="Y531" s="48"/>
      <c r="AA531" s="48"/>
      <c r="AF531" s="48"/>
      <c r="AH531" s="48"/>
      <c r="AL531" s="48"/>
      <c r="AQ531" s="48"/>
      <c r="AS531" s="48"/>
      <c r="AT531" s="48"/>
      <c r="AX531" s="48"/>
      <c r="BA531" s="48"/>
      <c r="BB531" s="48"/>
      <c r="BD531" s="48"/>
    </row>
    <row r="532" spans="3:56" x14ac:dyDescent="0.2">
      <c r="C532" s="42"/>
      <c r="D532" s="41"/>
      <c r="F532" s="41"/>
      <c r="G532" s="41"/>
      <c r="H532" s="41"/>
      <c r="J532" s="41"/>
      <c r="L532" s="41"/>
      <c r="N532" s="41"/>
      <c r="O532" s="41"/>
      <c r="P532" s="41"/>
      <c r="S532" s="41"/>
      <c r="T532" s="41"/>
      <c r="X532" s="48"/>
      <c r="Y532" s="48"/>
      <c r="AA532" s="48"/>
      <c r="AF532" s="48"/>
      <c r="AH532" s="48"/>
      <c r="AL532" s="48"/>
      <c r="AQ532" s="48"/>
      <c r="AS532" s="48"/>
      <c r="AT532" s="48"/>
      <c r="AX532" s="48"/>
      <c r="BA532" s="48"/>
      <c r="BB532" s="48"/>
      <c r="BD532" s="48"/>
    </row>
    <row r="533" spans="3:56" x14ac:dyDescent="0.2">
      <c r="C533" s="42"/>
      <c r="D533" s="41"/>
      <c r="F533" s="41"/>
      <c r="G533" s="41"/>
      <c r="H533" s="41"/>
      <c r="J533" s="41"/>
      <c r="L533" s="41"/>
      <c r="N533" s="41"/>
      <c r="O533" s="41"/>
      <c r="P533" s="41"/>
      <c r="S533" s="41"/>
      <c r="T533" s="41"/>
      <c r="X533" s="48"/>
      <c r="Y533" s="48"/>
      <c r="AA533" s="48"/>
      <c r="AF533" s="48"/>
      <c r="AH533" s="48"/>
      <c r="AL533" s="48"/>
      <c r="AQ533" s="48"/>
      <c r="AS533" s="48"/>
      <c r="AT533" s="48"/>
      <c r="AX533" s="48"/>
      <c r="BA533" s="48"/>
      <c r="BB533" s="48"/>
      <c r="BD533" s="48"/>
    </row>
    <row r="534" spans="3:56" x14ac:dyDescent="0.2">
      <c r="C534" s="42"/>
      <c r="D534" s="41"/>
      <c r="F534" s="41"/>
      <c r="G534" s="41"/>
      <c r="H534" s="41"/>
      <c r="J534" s="41"/>
      <c r="L534" s="41"/>
      <c r="N534" s="41"/>
      <c r="O534" s="41"/>
      <c r="P534" s="41"/>
      <c r="S534" s="41"/>
      <c r="T534" s="41"/>
      <c r="X534" s="48"/>
      <c r="Y534" s="48"/>
      <c r="AA534" s="48"/>
      <c r="AF534" s="48"/>
      <c r="AH534" s="48"/>
      <c r="AL534" s="48"/>
      <c r="AQ534" s="48"/>
      <c r="AS534" s="48"/>
      <c r="AT534" s="48"/>
      <c r="AX534" s="48"/>
      <c r="BA534" s="48"/>
      <c r="BB534" s="48"/>
      <c r="BD534" s="48"/>
    </row>
    <row r="535" spans="3:56" x14ac:dyDescent="0.2">
      <c r="C535" s="42"/>
      <c r="D535" s="41"/>
      <c r="F535" s="41"/>
      <c r="G535" s="41"/>
      <c r="H535" s="41"/>
      <c r="J535" s="41"/>
      <c r="L535" s="41"/>
      <c r="N535" s="41"/>
      <c r="O535" s="41"/>
      <c r="P535" s="41"/>
      <c r="S535" s="41"/>
      <c r="T535" s="41"/>
      <c r="X535" s="48"/>
      <c r="Y535" s="48"/>
      <c r="AA535" s="48"/>
      <c r="AF535" s="48"/>
      <c r="AH535" s="48"/>
      <c r="AL535" s="48"/>
      <c r="AQ535" s="48"/>
      <c r="AS535" s="48"/>
      <c r="AT535" s="48"/>
      <c r="AX535" s="48"/>
      <c r="BA535" s="48"/>
      <c r="BB535" s="48"/>
      <c r="BD535" s="48"/>
    </row>
    <row r="536" spans="3:56" x14ac:dyDescent="0.2">
      <c r="C536" s="42"/>
      <c r="D536" s="41"/>
      <c r="F536" s="41"/>
      <c r="G536" s="41"/>
      <c r="H536" s="41"/>
      <c r="J536" s="41"/>
      <c r="L536" s="41"/>
      <c r="N536" s="41"/>
      <c r="O536" s="41"/>
      <c r="P536" s="41"/>
      <c r="S536" s="41"/>
      <c r="T536" s="41"/>
      <c r="X536" s="48"/>
      <c r="Y536" s="48"/>
      <c r="AA536" s="48"/>
      <c r="AF536" s="48"/>
      <c r="AH536" s="48"/>
      <c r="AL536" s="48"/>
      <c r="AQ536" s="48"/>
      <c r="AS536" s="48"/>
      <c r="AT536" s="48"/>
      <c r="AX536" s="48"/>
      <c r="BA536" s="48"/>
      <c r="BB536" s="48"/>
      <c r="BD536" s="48"/>
    </row>
    <row r="537" spans="3:56" x14ac:dyDescent="0.2">
      <c r="C537" s="42"/>
      <c r="D537" s="41"/>
      <c r="F537" s="41"/>
      <c r="G537" s="41"/>
      <c r="H537" s="41"/>
      <c r="J537" s="41"/>
      <c r="L537" s="41"/>
      <c r="N537" s="41"/>
      <c r="O537" s="41"/>
      <c r="P537" s="41"/>
      <c r="S537" s="41"/>
      <c r="T537" s="41"/>
      <c r="X537" s="48"/>
      <c r="Y537" s="48"/>
      <c r="AA537" s="48"/>
      <c r="AF537" s="48"/>
      <c r="AH537" s="48"/>
      <c r="AL537" s="48"/>
      <c r="AQ537" s="48"/>
      <c r="AS537" s="48"/>
      <c r="AT537" s="48"/>
      <c r="AX537" s="48"/>
      <c r="BA537" s="48"/>
      <c r="BB537" s="48"/>
      <c r="BD537" s="48"/>
    </row>
    <row r="538" spans="3:56" x14ac:dyDescent="0.2">
      <c r="C538" s="42"/>
      <c r="D538" s="41"/>
      <c r="F538" s="41"/>
      <c r="G538" s="41"/>
      <c r="H538" s="41"/>
      <c r="J538" s="41"/>
      <c r="L538" s="41"/>
      <c r="N538" s="41"/>
      <c r="O538" s="41"/>
      <c r="P538" s="41"/>
      <c r="S538" s="41"/>
      <c r="T538" s="41"/>
      <c r="X538" s="48"/>
      <c r="Y538" s="48"/>
      <c r="AA538" s="48"/>
      <c r="AF538" s="48"/>
      <c r="AH538" s="48"/>
      <c r="AL538" s="48"/>
      <c r="AQ538" s="48"/>
      <c r="AS538" s="48"/>
      <c r="AT538" s="48"/>
      <c r="AX538" s="48"/>
      <c r="BA538" s="48"/>
      <c r="BB538" s="48"/>
      <c r="BD538" s="48"/>
    </row>
    <row r="539" spans="3:56" x14ac:dyDescent="0.2">
      <c r="C539" s="42"/>
      <c r="D539" s="41"/>
      <c r="F539" s="41"/>
      <c r="G539" s="41"/>
      <c r="H539" s="41"/>
      <c r="J539" s="41"/>
      <c r="L539" s="41"/>
      <c r="N539" s="41"/>
      <c r="O539" s="41"/>
      <c r="P539" s="41"/>
      <c r="S539" s="41"/>
      <c r="T539" s="41"/>
      <c r="X539" s="48"/>
      <c r="Y539" s="48"/>
      <c r="AA539" s="48"/>
      <c r="AF539" s="48"/>
      <c r="AH539" s="48"/>
      <c r="AL539" s="48"/>
      <c r="AQ539" s="48"/>
      <c r="AS539" s="48"/>
      <c r="AT539" s="48"/>
      <c r="AX539" s="48"/>
      <c r="BA539" s="48"/>
      <c r="BB539" s="48"/>
      <c r="BD539" s="48"/>
    </row>
    <row r="540" spans="3:56" x14ac:dyDescent="0.2">
      <c r="C540" s="42"/>
      <c r="D540" s="41"/>
      <c r="F540" s="41"/>
      <c r="G540" s="41"/>
      <c r="H540" s="41"/>
      <c r="J540" s="41"/>
      <c r="L540" s="41"/>
      <c r="N540" s="41"/>
      <c r="O540" s="41"/>
      <c r="P540" s="41"/>
      <c r="S540" s="41"/>
      <c r="T540" s="41"/>
      <c r="X540" s="48"/>
      <c r="Y540" s="48"/>
      <c r="AA540" s="48"/>
      <c r="AF540" s="48"/>
      <c r="AH540" s="48"/>
      <c r="AL540" s="48"/>
      <c r="AQ540" s="48"/>
      <c r="AS540" s="48"/>
      <c r="AT540" s="48"/>
      <c r="AX540" s="48"/>
      <c r="BA540" s="48"/>
      <c r="BB540" s="48"/>
      <c r="BD540" s="48"/>
    </row>
    <row r="541" spans="3:56" x14ac:dyDescent="0.2">
      <c r="C541" s="42"/>
      <c r="D541" s="41"/>
      <c r="F541" s="41"/>
      <c r="G541" s="41"/>
      <c r="H541" s="41"/>
      <c r="J541" s="41"/>
      <c r="L541" s="41"/>
      <c r="N541" s="41"/>
      <c r="O541" s="41"/>
      <c r="P541" s="41"/>
      <c r="S541" s="41"/>
      <c r="T541" s="41"/>
      <c r="X541" s="48"/>
      <c r="Y541" s="48"/>
      <c r="AA541" s="48"/>
      <c r="AF541" s="48"/>
      <c r="AH541" s="48"/>
      <c r="AL541" s="48"/>
      <c r="AQ541" s="48"/>
      <c r="AS541" s="48"/>
      <c r="AT541" s="48"/>
      <c r="AX541" s="48"/>
      <c r="BA541" s="48"/>
      <c r="BB541" s="48"/>
      <c r="BD541" s="48"/>
    </row>
    <row r="542" spans="3:56" x14ac:dyDescent="0.2">
      <c r="C542" s="42"/>
      <c r="D542" s="41"/>
      <c r="F542" s="41"/>
      <c r="G542" s="41"/>
      <c r="H542" s="41"/>
      <c r="J542" s="41"/>
      <c r="L542" s="41"/>
      <c r="N542" s="41"/>
      <c r="O542" s="41"/>
      <c r="P542" s="41"/>
      <c r="S542" s="41"/>
      <c r="T542" s="41"/>
      <c r="X542" s="48"/>
      <c r="Y542" s="48"/>
      <c r="AA542" s="48"/>
      <c r="AF542" s="48"/>
      <c r="AH542" s="48"/>
      <c r="AL542" s="48"/>
      <c r="AQ542" s="48"/>
      <c r="AS542" s="48"/>
      <c r="AT542" s="48"/>
      <c r="AX542" s="48"/>
      <c r="BA542" s="48"/>
      <c r="BB542" s="48"/>
      <c r="BD542" s="48"/>
    </row>
    <row r="543" spans="3:56" x14ac:dyDescent="0.2">
      <c r="C543" s="42"/>
      <c r="D543" s="41"/>
      <c r="F543" s="41"/>
      <c r="G543" s="41"/>
      <c r="H543" s="41"/>
      <c r="J543" s="41"/>
      <c r="L543" s="41"/>
      <c r="N543" s="41"/>
      <c r="O543" s="41"/>
      <c r="P543" s="41"/>
      <c r="S543" s="41"/>
      <c r="T543" s="41"/>
      <c r="X543" s="48"/>
      <c r="Y543" s="48"/>
      <c r="AA543" s="48"/>
      <c r="AF543" s="48"/>
      <c r="AH543" s="48"/>
      <c r="AL543" s="48"/>
      <c r="AQ543" s="48"/>
      <c r="AS543" s="48"/>
      <c r="AT543" s="48"/>
      <c r="AX543" s="48"/>
      <c r="BA543" s="48"/>
      <c r="BB543" s="48"/>
      <c r="BD543" s="48"/>
    </row>
    <row r="544" spans="3:56" x14ac:dyDescent="0.2">
      <c r="C544" s="42"/>
      <c r="D544" s="41"/>
      <c r="F544" s="41"/>
      <c r="G544" s="41"/>
      <c r="H544" s="41"/>
      <c r="J544" s="41"/>
      <c r="L544" s="41"/>
      <c r="N544" s="41"/>
      <c r="O544" s="41"/>
      <c r="P544" s="41"/>
      <c r="S544" s="41"/>
      <c r="T544" s="41"/>
      <c r="X544" s="48"/>
      <c r="Y544" s="48"/>
      <c r="AA544" s="48"/>
      <c r="AF544" s="48"/>
      <c r="AH544" s="48"/>
      <c r="AL544" s="48"/>
      <c r="AQ544" s="48"/>
      <c r="AS544" s="48"/>
      <c r="AT544" s="48"/>
      <c r="AX544" s="48"/>
      <c r="BA544" s="48"/>
      <c r="BB544" s="48"/>
      <c r="BD544" s="48"/>
    </row>
    <row r="545" spans="3:56" x14ac:dyDescent="0.2">
      <c r="C545" s="42"/>
      <c r="D545" s="41"/>
      <c r="F545" s="41"/>
      <c r="G545" s="41"/>
      <c r="H545" s="41"/>
      <c r="J545" s="41"/>
      <c r="L545" s="41"/>
      <c r="N545" s="41"/>
      <c r="O545" s="41"/>
      <c r="P545" s="41"/>
      <c r="S545" s="41"/>
      <c r="T545" s="41"/>
      <c r="X545" s="48"/>
      <c r="Y545" s="48"/>
      <c r="AA545" s="48"/>
      <c r="AF545" s="48"/>
      <c r="AH545" s="48"/>
      <c r="AL545" s="48"/>
      <c r="AQ545" s="48"/>
      <c r="AS545" s="48"/>
      <c r="AT545" s="48"/>
      <c r="AX545" s="48"/>
      <c r="BA545" s="48"/>
      <c r="BB545" s="48"/>
      <c r="BD545" s="48"/>
    </row>
    <row r="546" spans="3:56" x14ac:dyDescent="0.2">
      <c r="C546" s="42"/>
      <c r="D546" s="41"/>
      <c r="F546" s="41"/>
      <c r="G546" s="41"/>
      <c r="H546" s="41"/>
      <c r="J546" s="41"/>
      <c r="L546" s="41"/>
      <c r="N546" s="41"/>
      <c r="O546" s="41"/>
      <c r="P546" s="41"/>
      <c r="S546" s="41"/>
      <c r="T546" s="41"/>
      <c r="X546" s="48"/>
      <c r="Y546" s="48"/>
      <c r="AA546" s="48"/>
      <c r="AF546" s="48"/>
      <c r="AH546" s="48"/>
      <c r="AL546" s="48"/>
      <c r="AQ546" s="48"/>
      <c r="AS546" s="48"/>
      <c r="AT546" s="48"/>
      <c r="AX546" s="48"/>
      <c r="BA546" s="48"/>
      <c r="BB546" s="48"/>
      <c r="BD546" s="48"/>
    </row>
    <row r="547" spans="3:56" x14ac:dyDescent="0.2">
      <c r="C547" s="42"/>
      <c r="D547" s="41"/>
      <c r="F547" s="41"/>
      <c r="G547" s="41"/>
      <c r="H547" s="41"/>
      <c r="J547" s="41"/>
      <c r="L547" s="41"/>
      <c r="N547" s="41"/>
      <c r="O547" s="41"/>
      <c r="P547" s="41"/>
      <c r="S547" s="41"/>
      <c r="T547" s="41"/>
      <c r="X547" s="48"/>
      <c r="Y547" s="48"/>
      <c r="AA547" s="48"/>
      <c r="AF547" s="48"/>
      <c r="AH547" s="48"/>
      <c r="AL547" s="48"/>
      <c r="AQ547" s="48"/>
      <c r="AS547" s="48"/>
      <c r="AT547" s="48"/>
      <c r="AX547" s="48"/>
      <c r="BA547" s="48"/>
      <c r="BB547" s="48"/>
      <c r="BD547" s="48"/>
    </row>
    <row r="548" spans="3:56" x14ac:dyDescent="0.2">
      <c r="C548" s="42"/>
      <c r="D548" s="41"/>
      <c r="F548" s="41"/>
      <c r="G548" s="41"/>
      <c r="H548" s="41"/>
      <c r="J548" s="41"/>
      <c r="L548" s="41"/>
      <c r="N548" s="41"/>
      <c r="O548" s="41"/>
      <c r="P548" s="41"/>
      <c r="S548" s="41"/>
      <c r="T548" s="41"/>
      <c r="X548" s="48"/>
      <c r="Y548" s="48"/>
      <c r="AA548" s="48"/>
      <c r="AF548" s="48"/>
      <c r="AH548" s="48"/>
      <c r="AL548" s="48"/>
      <c r="AQ548" s="48"/>
      <c r="AS548" s="48"/>
      <c r="AT548" s="48"/>
      <c r="AX548" s="48"/>
      <c r="BA548" s="48"/>
      <c r="BB548" s="48"/>
      <c r="BD548" s="48"/>
    </row>
    <row r="549" spans="3:56" x14ac:dyDescent="0.2">
      <c r="C549" s="42"/>
      <c r="D549" s="41"/>
      <c r="F549" s="41"/>
      <c r="G549" s="41"/>
      <c r="H549" s="41"/>
      <c r="J549" s="41"/>
      <c r="L549" s="41"/>
      <c r="N549" s="41"/>
      <c r="O549" s="41"/>
      <c r="P549" s="41"/>
      <c r="S549" s="41"/>
      <c r="T549" s="41"/>
      <c r="X549" s="48"/>
      <c r="Y549" s="48"/>
      <c r="AA549" s="48"/>
      <c r="AF549" s="48"/>
      <c r="AH549" s="48"/>
      <c r="AL549" s="48"/>
      <c r="AQ549" s="48"/>
      <c r="AS549" s="48"/>
      <c r="AT549" s="48"/>
      <c r="AX549" s="48"/>
      <c r="BA549" s="48"/>
      <c r="BB549" s="48"/>
      <c r="BD549" s="48"/>
    </row>
    <row r="550" spans="3:56" x14ac:dyDescent="0.2">
      <c r="C550" s="42"/>
      <c r="D550" s="41"/>
      <c r="F550" s="41"/>
      <c r="G550" s="41"/>
      <c r="H550" s="41"/>
      <c r="J550" s="41"/>
      <c r="L550" s="41"/>
      <c r="N550" s="41"/>
      <c r="O550" s="41"/>
      <c r="P550" s="41"/>
      <c r="S550" s="41"/>
      <c r="T550" s="41"/>
      <c r="X550" s="48"/>
      <c r="Y550" s="48"/>
      <c r="AA550" s="48"/>
      <c r="AF550" s="48"/>
      <c r="AH550" s="48"/>
      <c r="AL550" s="48"/>
      <c r="AQ550" s="48"/>
      <c r="AS550" s="48"/>
      <c r="AT550" s="48"/>
      <c r="AX550" s="48"/>
      <c r="BA550" s="48"/>
      <c r="BB550" s="48"/>
      <c r="BD550" s="48"/>
    </row>
    <row r="551" spans="3:56" x14ac:dyDescent="0.2">
      <c r="C551" s="42"/>
      <c r="D551" s="41"/>
      <c r="F551" s="41"/>
      <c r="G551" s="41"/>
      <c r="H551" s="41"/>
      <c r="J551" s="41"/>
      <c r="L551" s="41"/>
      <c r="N551" s="41"/>
      <c r="O551" s="41"/>
      <c r="P551" s="41"/>
      <c r="S551" s="41"/>
      <c r="T551" s="41"/>
      <c r="X551" s="48"/>
      <c r="Y551" s="48"/>
      <c r="AA551" s="48"/>
      <c r="AF551" s="48"/>
      <c r="AH551" s="48"/>
      <c r="AL551" s="48"/>
      <c r="AQ551" s="48"/>
      <c r="AS551" s="48"/>
      <c r="AT551" s="48"/>
      <c r="AX551" s="48"/>
      <c r="BA551" s="48"/>
      <c r="BB551" s="48"/>
      <c r="BD551" s="48"/>
    </row>
    <row r="552" spans="3:56" x14ac:dyDescent="0.2">
      <c r="C552" s="42"/>
      <c r="D552" s="41"/>
      <c r="F552" s="41"/>
      <c r="G552" s="41"/>
      <c r="H552" s="41"/>
      <c r="J552" s="41"/>
      <c r="L552" s="41"/>
      <c r="N552" s="41"/>
      <c r="O552" s="41"/>
      <c r="P552" s="41"/>
      <c r="S552" s="41"/>
      <c r="T552" s="41"/>
      <c r="X552" s="48"/>
      <c r="Y552" s="48"/>
      <c r="AA552" s="48"/>
      <c r="AF552" s="48"/>
      <c r="AH552" s="48"/>
      <c r="AL552" s="48"/>
      <c r="AQ552" s="48"/>
      <c r="AS552" s="48"/>
      <c r="AT552" s="48"/>
      <c r="AX552" s="48"/>
      <c r="BA552" s="48"/>
      <c r="BB552" s="48"/>
      <c r="BD552" s="48"/>
    </row>
    <row r="553" spans="3:56" x14ac:dyDescent="0.2">
      <c r="C553" s="42"/>
      <c r="D553" s="41"/>
      <c r="F553" s="41"/>
      <c r="G553" s="41"/>
      <c r="H553" s="41"/>
      <c r="J553" s="41"/>
      <c r="L553" s="41"/>
      <c r="N553" s="41"/>
      <c r="O553" s="41"/>
      <c r="P553" s="41"/>
      <c r="S553" s="41"/>
      <c r="T553" s="41"/>
      <c r="X553" s="48"/>
      <c r="Y553" s="48"/>
      <c r="AA553" s="48"/>
      <c r="AF553" s="48"/>
      <c r="AH553" s="48"/>
      <c r="AL553" s="48"/>
      <c r="AQ553" s="48"/>
      <c r="AS553" s="48"/>
      <c r="AT553" s="48"/>
      <c r="AX553" s="48"/>
      <c r="BA553" s="48"/>
      <c r="BB553" s="48"/>
      <c r="BD553" s="48"/>
    </row>
    <row r="554" spans="3:56" x14ac:dyDescent="0.2">
      <c r="C554" s="42"/>
      <c r="D554" s="41"/>
      <c r="F554" s="41"/>
      <c r="G554" s="41"/>
      <c r="H554" s="41"/>
      <c r="J554" s="41"/>
      <c r="L554" s="41"/>
      <c r="N554" s="41"/>
      <c r="O554" s="41"/>
      <c r="P554" s="41"/>
      <c r="S554" s="41"/>
      <c r="T554" s="41"/>
      <c r="X554" s="48"/>
      <c r="Y554" s="48"/>
      <c r="AA554" s="48"/>
      <c r="AF554" s="48"/>
      <c r="AH554" s="48"/>
      <c r="AL554" s="48"/>
      <c r="AQ554" s="48"/>
      <c r="AS554" s="48"/>
      <c r="AT554" s="48"/>
      <c r="AX554" s="48"/>
      <c r="BA554" s="48"/>
      <c r="BB554" s="48"/>
      <c r="BD554" s="48"/>
    </row>
    <row r="555" spans="3:56" x14ac:dyDescent="0.2">
      <c r="C555" s="42"/>
      <c r="D555" s="41"/>
      <c r="F555" s="41"/>
      <c r="G555" s="41"/>
      <c r="H555" s="41"/>
      <c r="J555" s="41"/>
      <c r="L555" s="41"/>
      <c r="N555" s="41"/>
      <c r="O555" s="41"/>
      <c r="P555" s="41"/>
      <c r="S555" s="41"/>
      <c r="T555" s="41"/>
      <c r="X555" s="48"/>
      <c r="Y555" s="48"/>
      <c r="AA555" s="48"/>
      <c r="AF555" s="48"/>
      <c r="AH555" s="48"/>
      <c r="AL555" s="48"/>
      <c r="AQ555" s="48"/>
      <c r="AS555" s="48"/>
      <c r="AT555" s="48"/>
      <c r="AX555" s="48"/>
      <c r="BA555" s="48"/>
      <c r="BB555" s="48"/>
      <c r="BD555" s="48"/>
    </row>
    <row r="556" spans="3:56" x14ac:dyDescent="0.2">
      <c r="C556" s="42"/>
      <c r="D556" s="41"/>
      <c r="F556" s="41"/>
      <c r="G556" s="41"/>
      <c r="H556" s="41"/>
      <c r="J556" s="41"/>
      <c r="L556" s="41"/>
      <c r="N556" s="41"/>
      <c r="O556" s="41"/>
      <c r="P556" s="41"/>
      <c r="S556" s="41"/>
      <c r="T556" s="41"/>
      <c r="X556" s="48"/>
      <c r="Y556" s="48"/>
      <c r="AA556" s="48"/>
      <c r="AF556" s="48"/>
      <c r="AH556" s="48"/>
      <c r="AL556" s="48"/>
      <c r="AQ556" s="48"/>
      <c r="AS556" s="48"/>
      <c r="AT556" s="48"/>
      <c r="AX556" s="48"/>
      <c r="BA556" s="48"/>
      <c r="BB556" s="48"/>
      <c r="BD556" s="48"/>
    </row>
    <row r="557" spans="3:56" x14ac:dyDescent="0.2">
      <c r="C557" s="42"/>
      <c r="D557" s="41"/>
      <c r="F557" s="41"/>
      <c r="G557" s="41"/>
      <c r="H557" s="41"/>
      <c r="J557" s="41"/>
      <c r="L557" s="41"/>
      <c r="N557" s="41"/>
      <c r="O557" s="41"/>
      <c r="P557" s="41"/>
      <c r="S557" s="41"/>
      <c r="T557" s="41"/>
      <c r="X557" s="48"/>
      <c r="Y557" s="48"/>
      <c r="AA557" s="48"/>
      <c r="AF557" s="48"/>
      <c r="AH557" s="48"/>
      <c r="AL557" s="48"/>
      <c r="AQ557" s="48"/>
      <c r="AS557" s="48"/>
      <c r="AT557" s="48"/>
      <c r="AX557" s="48"/>
      <c r="BA557" s="48"/>
      <c r="BB557" s="48"/>
      <c r="BD557" s="48"/>
    </row>
    <row r="558" spans="3:56" x14ac:dyDescent="0.2">
      <c r="C558" s="42"/>
      <c r="D558" s="41"/>
      <c r="F558" s="41"/>
      <c r="G558" s="41"/>
      <c r="H558" s="41"/>
      <c r="J558" s="41"/>
      <c r="L558" s="41"/>
      <c r="N558" s="41"/>
      <c r="O558" s="41"/>
      <c r="P558" s="41"/>
      <c r="S558" s="41"/>
      <c r="T558" s="41"/>
      <c r="X558" s="48"/>
      <c r="Y558" s="48"/>
      <c r="AA558" s="48"/>
      <c r="AF558" s="48"/>
      <c r="AH558" s="48"/>
      <c r="AL558" s="48"/>
      <c r="AQ558" s="48"/>
      <c r="AS558" s="48"/>
      <c r="AT558" s="48"/>
      <c r="AX558" s="48"/>
      <c r="BA558" s="48"/>
      <c r="BB558" s="48"/>
      <c r="BD558" s="48"/>
    </row>
    <row r="559" spans="3:56" x14ac:dyDescent="0.2">
      <c r="C559" s="42"/>
      <c r="D559" s="41"/>
      <c r="F559" s="41"/>
      <c r="G559" s="41"/>
      <c r="H559" s="41"/>
      <c r="J559" s="41"/>
      <c r="L559" s="41"/>
      <c r="N559" s="41"/>
      <c r="O559" s="41"/>
      <c r="P559" s="41"/>
      <c r="S559" s="41"/>
      <c r="T559" s="41"/>
      <c r="X559" s="48"/>
      <c r="Y559" s="48"/>
      <c r="AA559" s="48"/>
      <c r="AF559" s="48"/>
      <c r="AH559" s="48"/>
      <c r="AL559" s="48"/>
      <c r="AQ559" s="48"/>
      <c r="AS559" s="48"/>
      <c r="AT559" s="48"/>
      <c r="AX559" s="48"/>
      <c r="BA559" s="48"/>
      <c r="BB559" s="48"/>
      <c r="BD559" s="48"/>
    </row>
    <row r="560" spans="3:56" x14ac:dyDescent="0.2">
      <c r="C560" s="42"/>
      <c r="D560" s="41"/>
      <c r="F560" s="41"/>
      <c r="G560" s="41"/>
      <c r="H560" s="41"/>
      <c r="J560" s="41"/>
      <c r="L560" s="41"/>
      <c r="N560" s="41"/>
      <c r="O560" s="41"/>
      <c r="P560" s="41"/>
      <c r="S560" s="41"/>
      <c r="T560" s="41"/>
      <c r="X560" s="48"/>
      <c r="Y560" s="48"/>
      <c r="AA560" s="48"/>
      <c r="AF560" s="48"/>
      <c r="AH560" s="48"/>
      <c r="AL560" s="48"/>
      <c r="AQ560" s="48"/>
      <c r="AS560" s="48"/>
      <c r="AT560" s="48"/>
      <c r="AX560" s="48"/>
      <c r="BA560" s="48"/>
      <c r="BB560" s="48"/>
      <c r="BD560" s="48"/>
    </row>
    <row r="561" spans="3:56" x14ac:dyDescent="0.2">
      <c r="C561" s="42"/>
      <c r="D561" s="41"/>
      <c r="F561" s="41"/>
      <c r="G561" s="41"/>
      <c r="H561" s="41"/>
      <c r="J561" s="41"/>
      <c r="L561" s="41"/>
      <c r="N561" s="41"/>
      <c r="O561" s="41"/>
      <c r="P561" s="41"/>
      <c r="S561" s="41"/>
      <c r="T561" s="41"/>
      <c r="X561" s="48"/>
      <c r="Y561" s="48"/>
      <c r="AA561" s="48"/>
      <c r="AF561" s="48"/>
      <c r="AH561" s="48"/>
      <c r="AL561" s="48"/>
      <c r="AQ561" s="48"/>
      <c r="AS561" s="48"/>
      <c r="AT561" s="48"/>
      <c r="AX561" s="48"/>
      <c r="BA561" s="48"/>
      <c r="BB561" s="48"/>
      <c r="BD561" s="48"/>
    </row>
    <row r="562" spans="3:56" x14ac:dyDescent="0.2">
      <c r="C562" s="42"/>
      <c r="D562" s="41"/>
      <c r="F562" s="41"/>
      <c r="G562" s="41"/>
      <c r="H562" s="41"/>
      <c r="J562" s="41"/>
      <c r="L562" s="41"/>
      <c r="N562" s="41"/>
      <c r="O562" s="41"/>
      <c r="P562" s="41"/>
      <c r="S562" s="41"/>
      <c r="T562" s="41"/>
      <c r="X562" s="48"/>
      <c r="Y562" s="48"/>
      <c r="AA562" s="48"/>
      <c r="AF562" s="48"/>
      <c r="AH562" s="48"/>
      <c r="AL562" s="48"/>
      <c r="AQ562" s="48"/>
      <c r="AS562" s="48"/>
      <c r="AT562" s="48"/>
      <c r="AX562" s="48"/>
      <c r="BA562" s="48"/>
      <c r="BB562" s="48"/>
      <c r="BD562" s="48"/>
    </row>
    <row r="563" spans="3:56" x14ac:dyDescent="0.2">
      <c r="C563" s="42"/>
      <c r="D563" s="41"/>
      <c r="F563" s="41"/>
      <c r="G563" s="41"/>
      <c r="H563" s="41"/>
      <c r="J563" s="41"/>
      <c r="L563" s="41"/>
      <c r="N563" s="41"/>
      <c r="O563" s="41"/>
      <c r="P563" s="41"/>
      <c r="S563" s="41"/>
      <c r="T563" s="41"/>
      <c r="X563" s="48"/>
      <c r="Y563" s="48"/>
      <c r="AA563" s="48"/>
      <c r="AF563" s="48"/>
      <c r="AH563" s="48"/>
      <c r="AL563" s="48"/>
      <c r="AQ563" s="48"/>
      <c r="AS563" s="48"/>
      <c r="AT563" s="48"/>
      <c r="AX563" s="48"/>
      <c r="BA563" s="48"/>
      <c r="BB563" s="48"/>
      <c r="BD563" s="48"/>
    </row>
    <row r="564" spans="3:56" x14ac:dyDescent="0.2">
      <c r="C564" s="42"/>
      <c r="D564" s="41"/>
      <c r="F564" s="41"/>
      <c r="G564" s="41"/>
      <c r="H564" s="41"/>
      <c r="J564" s="41"/>
      <c r="L564" s="41"/>
      <c r="N564" s="41"/>
      <c r="O564" s="41"/>
      <c r="P564" s="41"/>
      <c r="S564" s="41"/>
      <c r="T564" s="41"/>
      <c r="X564" s="48"/>
      <c r="Y564" s="48"/>
      <c r="AA564" s="48"/>
      <c r="AF564" s="48"/>
      <c r="AH564" s="48"/>
      <c r="AL564" s="48"/>
      <c r="AQ564" s="48"/>
      <c r="AS564" s="48"/>
      <c r="AT564" s="48"/>
      <c r="AX564" s="48"/>
      <c r="BA564" s="48"/>
      <c r="BB564" s="48"/>
      <c r="BD564" s="48"/>
    </row>
    <row r="565" spans="3:56" x14ac:dyDescent="0.2">
      <c r="C565" s="42"/>
      <c r="D565" s="41"/>
      <c r="F565" s="41"/>
      <c r="G565" s="41"/>
      <c r="H565" s="41"/>
      <c r="J565" s="41"/>
      <c r="L565" s="41"/>
      <c r="N565" s="41"/>
      <c r="O565" s="41"/>
      <c r="P565" s="41"/>
      <c r="S565" s="41"/>
      <c r="T565" s="41"/>
      <c r="X565" s="48"/>
      <c r="Y565" s="48"/>
      <c r="AA565" s="48"/>
      <c r="AF565" s="48"/>
      <c r="AH565" s="48"/>
      <c r="AL565" s="48"/>
      <c r="AQ565" s="48"/>
      <c r="AS565" s="48"/>
      <c r="AT565" s="48"/>
      <c r="AX565" s="48"/>
      <c r="BA565" s="48"/>
      <c r="BB565" s="48"/>
      <c r="BD565" s="48"/>
    </row>
    <row r="566" spans="3:56" x14ac:dyDescent="0.2">
      <c r="C566" s="42"/>
      <c r="D566" s="41"/>
      <c r="F566" s="41"/>
      <c r="G566" s="41"/>
      <c r="H566" s="41"/>
      <c r="J566" s="41"/>
      <c r="L566" s="41"/>
      <c r="N566" s="41"/>
      <c r="O566" s="41"/>
      <c r="P566" s="41"/>
      <c r="S566" s="41"/>
      <c r="T566" s="41"/>
      <c r="X566" s="48"/>
      <c r="Y566" s="48"/>
      <c r="AA566" s="48"/>
      <c r="AF566" s="48"/>
      <c r="AH566" s="48"/>
      <c r="AL566" s="48"/>
      <c r="AQ566" s="48"/>
      <c r="AS566" s="48"/>
      <c r="AT566" s="48"/>
      <c r="AX566" s="48"/>
      <c r="BA566" s="48"/>
      <c r="BB566" s="48"/>
      <c r="BD566" s="48"/>
    </row>
    <row r="567" spans="3:56" x14ac:dyDescent="0.2">
      <c r="C567" s="42"/>
      <c r="D567" s="41"/>
      <c r="F567" s="41"/>
      <c r="G567" s="41"/>
      <c r="H567" s="41"/>
      <c r="J567" s="41"/>
      <c r="L567" s="41"/>
      <c r="N567" s="41"/>
      <c r="O567" s="41"/>
      <c r="P567" s="41"/>
      <c r="S567" s="41"/>
      <c r="T567" s="41"/>
      <c r="X567" s="48"/>
      <c r="Y567" s="48"/>
      <c r="AA567" s="48"/>
      <c r="AF567" s="48"/>
      <c r="AH567" s="48"/>
      <c r="AL567" s="48"/>
      <c r="AQ567" s="48"/>
      <c r="AS567" s="48"/>
      <c r="AT567" s="48"/>
      <c r="AX567" s="48"/>
      <c r="BA567" s="48"/>
      <c r="BB567" s="48"/>
      <c r="BD567" s="48"/>
    </row>
    <row r="568" spans="3:56" x14ac:dyDescent="0.2">
      <c r="C568" s="42"/>
      <c r="D568" s="41"/>
      <c r="F568" s="41"/>
      <c r="G568" s="41"/>
      <c r="H568" s="41"/>
      <c r="J568" s="41"/>
      <c r="L568" s="41"/>
      <c r="N568" s="41"/>
      <c r="O568" s="41"/>
      <c r="P568" s="41"/>
      <c r="S568" s="41"/>
      <c r="T568" s="41"/>
      <c r="X568" s="48"/>
      <c r="Y568" s="48"/>
      <c r="AA568" s="48"/>
      <c r="AF568" s="48"/>
      <c r="AH568" s="48"/>
      <c r="AL568" s="48"/>
      <c r="AQ568" s="48"/>
      <c r="AS568" s="48"/>
      <c r="AT568" s="48"/>
      <c r="AX568" s="48"/>
      <c r="BA568" s="48"/>
      <c r="BB568" s="48"/>
      <c r="BD568" s="48"/>
    </row>
    <row r="569" spans="3:56" x14ac:dyDescent="0.2">
      <c r="C569" s="42"/>
      <c r="D569" s="41"/>
      <c r="F569" s="41"/>
      <c r="G569" s="41"/>
      <c r="H569" s="41"/>
      <c r="J569" s="41"/>
      <c r="L569" s="41"/>
      <c r="N569" s="41"/>
      <c r="O569" s="41"/>
      <c r="P569" s="41"/>
      <c r="S569" s="41"/>
      <c r="T569" s="41"/>
      <c r="X569" s="48"/>
      <c r="Y569" s="48"/>
      <c r="AA569" s="48"/>
      <c r="AF569" s="48"/>
      <c r="AH569" s="48"/>
      <c r="AL569" s="48"/>
      <c r="AQ569" s="48"/>
      <c r="AS569" s="48"/>
      <c r="AT569" s="48"/>
      <c r="AX569" s="48"/>
      <c r="BA569" s="48"/>
      <c r="BB569" s="48"/>
      <c r="BD569" s="48"/>
    </row>
    <row r="570" spans="3:56" x14ac:dyDescent="0.2">
      <c r="C570" s="42"/>
      <c r="D570" s="41"/>
      <c r="F570" s="41"/>
      <c r="G570" s="41"/>
      <c r="H570" s="41"/>
      <c r="J570" s="41"/>
      <c r="L570" s="41"/>
      <c r="N570" s="41"/>
      <c r="O570" s="41"/>
      <c r="P570" s="41"/>
      <c r="S570" s="41"/>
      <c r="T570" s="41"/>
      <c r="X570" s="48"/>
      <c r="Y570" s="48"/>
      <c r="AA570" s="48"/>
      <c r="AF570" s="48"/>
      <c r="AH570" s="48"/>
      <c r="AL570" s="48"/>
      <c r="AQ570" s="48"/>
      <c r="AS570" s="48"/>
      <c r="AT570" s="48"/>
      <c r="AX570" s="48"/>
      <c r="BA570" s="48"/>
      <c r="BB570" s="48"/>
      <c r="BD570" s="48"/>
    </row>
    <row r="571" spans="3:56" x14ac:dyDescent="0.2">
      <c r="C571" s="42"/>
      <c r="D571" s="41"/>
      <c r="F571" s="41"/>
      <c r="G571" s="41"/>
      <c r="H571" s="41"/>
      <c r="J571" s="41"/>
      <c r="L571" s="41"/>
      <c r="N571" s="41"/>
      <c r="O571" s="41"/>
      <c r="P571" s="41"/>
      <c r="S571" s="41"/>
      <c r="T571" s="41"/>
      <c r="X571" s="48"/>
      <c r="Y571" s="48"/>
      <c r="AA571" s="48"/>
      <c r="AF571" s="48"/>
      <c r="AH571" s="48"/>
      <c r="AL571" s="48"/>
      <c r="AQ571" s="48"/>
      <c r="AS571" s="48"/>
      <c r="AT571" s="48"/>
      <c r="AX571" s="48"/>
      <c r="BA571" s="48"/>
      <c r="BB571" s="48"/>
      <c r="BD571" s="48"/>
    </row>
    <row r="572" spans="3:56" x14ac:dyDescent="0.2">
      <c r="C572" s="42"/>
      <c r="D572" s="41"/>
      <c r="F572" s="41"/>
      <c r="G572" s="41"/>
      <c r="H572" s="41"/>
      <c r="J572" s="41"/>
      <c r="L572" s="41"/>
      <c r="N572" s="41"/>
      <c r="O572" s="41"/>
      <c r="P572" s="41"/>
      <c r="S572" s="41"/>
      <c r="T572" s="41"/>
      <c r="X572" s="48"/>
      <c r="Y572" s="48"/>
      <c r="AA572" s="48"/>
      <c r="AF572" s="48"/>
      <c r="AH572" s="48"/>
      <c r="AL572" s="48"/>
      <c r="AQ572" s="48"/>
      <c r="AS572" s="48"/>
      <c r="AT572" s="48"/>
      <c r="AX572" s="48"/>
      <c r="BA572" s="48"/>
      <c r="BB572" s="48"/>
      <c r="BD572" s="48"/>
    </row>
    <row r="573" spans="3:56" x14ac:dyDescent="0.2">
      <c r="C573" s="42"/>
      <c r="D573" s="41"/>
      <c r="F573" s="41"/>
      <c r="G573" s="41"/>
      <c r="H573" s="41"/>
      <c r="J573" s="41"/>
      <c r="L573" s="41"/>
      <c r="N573" s="41"/>
      <c r="O573" s="41"/>
      <c r="P573" s="41"/>
      <c r="S573" s="41"/>
      <c r="T573" s="41"/>
      <c r="X573" s="48"/>
      <c r="Y573" s="48"/>
      <c r="AA573" s="48"/>
      <c r="AF573" s="48"/>
      <c r="AH573" s="48"/>
      <c r="AL573" s="48"/>
      <c r="AQ573" s="48"/>
      <c r="AS573" s="48"/>
      <c r="AT573" s="48"/>
      <c r="AX573" s="48"/>
      <c r="BA573" s="48"/>
      <c r="BB573" s="48"/>
      <c r="BD573" s="48"/>
    </row>
    <row r="574" spans="3:56" x14ac:dyDescent="0.2">
      <c r="C574" s="42"/>
      <c r="D574" s="41"/>
      <c r="F574" s="41"/>
      <c r="G574" s="41"/>
      <c r="H574" s="41"/>
      <c r="J574" s="41"/>
      <c r="L574" s="41"/>
      <c r="N574" s="41"/>
      <c r="O574" s="41"/>
      <c r="P574" s="41"/>
      <c r="S574" s="41"/>
      <c r="T574" s="41"/>
      <c r="X574" s="48"/>
      <c r="Y574" s="48"/>
      <c r="AA574" s="48"/>
      <c r="AF574" s="48"/>
      <c r="AH574" s="48"/>
      <c r="AL574" s="48"/>
      <c r="AQ574" s="48"/>
      <c r="AS574" s="48"/>
      <c r="AT574" s="48"/>
      <c r="AX574" s="48"/>
      <c r="BA574" s="48"/>
      <c r="BB574" s="48"/>
      <c r="BD574" s="48"/>
    </row>
    <row r="575" spans="3:56" x14ac:dyDescent="0.2">
      <c r="C575" s="42"/>
      <c r="D575" s="41"/>
      <c r="F575" s="41"/>
      <c r="G575" s="41"/>
      <c r="H575" s="41"/>
      <c r="J575" s="41"/>
      <c r="L575" s="41"/>
      <c r="N575" s="41"/>
      <c r="O575" s="41"/>
      <c r="P575" s="41"/>
      <c r="S575" s="41"/>
      <c r="T575" s="41"/>
      <c r="X575" s="48"/>
      <c r="Y575" s="48"/>
      <c r="AA575" s="48"/>
      <c r="AF575" s="48"/>
      <c r="AH575" s="48"/>
      <c r="AL575" s="48"/>
      <c r="AQ575" s="48"/>
      <c r="AS575" s="48"/>
      <c r="AT575" s="48"/>
      <c r="AX575" s="48"/>
      <c r="BA575" s="48"/>
      <c r="BB575" s="48"/>
      <c r="BD575" s="48"/>
    </row>
    <row r="576" spans="3:56" x14ac:dyDescent="0.2">
      <c r="C576" s="42"/>
      <c r="D576" s="41"/>
      <c r="F576" s="41"/>
      <c r="G576" s="41"/>
      <c r="H576" s="41"/>
      <c r="J576" s="41"/>
      <c r="L576" s="41"/>
      <c r="N576" s="41"/>
      <c r="O576" s="41"/>
      <c r="P576" s="41"/>
      <c r="S576" s="41"/>
      <c r="T576" s="41"/>
      <c r="X576" s="48"/>
      <c r="Y576" s="48"/>
      <c r="AA576" s="48"/>
      <c r="AF576" s="48"/>
      <c r="AH576" s="48"/>
      <c r="AL576" s="48"/>
      <c r="AQ576" s="48"/>
      <c r="AS576" s="48"/>
      <c r="AT576" s="48"/>
      <c r="AX576" s="48"/>
      <c r="BA576" s="48"/>
      <c r="BB576" s="48"/>
      <c r="BD576" s="48"/>
    </row>
    <row r="577" spans="3:56" x14ac:dyDescent="0.2">
      <c r="C577" s="42"/>
      <c r="D577" s="41"/>
      <c r="F577" s="41"/>
      <c r="G577" s="41"/>
      <c r="H577" s="41"/>
      <c r="J577" s="41"/>
      <c r="L577" s="41"/>
      <c r="N577" s="41"/>
      <c r="O577" s="41"/>
      <c r="P577" s="41"/>
      <c r="S577" s="41"/>
      <c r="T577" s="41"/>
      <c r="X577" s="48"/>
      <c r="Y577" s="48"/>
      <c r="AA577" s="48"/>
      <c r="AF577" s="48"/>
      <c r="AH577" s="48"/>
      <c r="AL577" s="48"/>
      <c r="AQ577" s="48"/>
      <c r="AS577" s="48"/>
      <c r="AT577" s="48"/>
      <c r="AX577" s="48"/>
      <c r="BA577" s="48"/>
      <c r="BB577" s="48"/>
      <c r="BD577" s="48"/>
    </row>
    <row r="578" spans="3:56" x14ac:dyDescent="0.2">
      <c r="C578" s="42"/>
      <c r="D578" s="41"/>
      <c r="F578" s="41"/>
      <c r="G578" s="41"/>
      <c r="H578" s="41"/>
      <c r="J578" s="41"/>
      <c r="L578" s="41"/>
      <c r="N578" s="41"/>
      <c r="O578" s="41"/>
      <c r="P578" s="41"/>
      <c r="S578" s="41"/>
      <c r="T578" s="41"/>
      <c r="X578" s="48"/>
      <c r="Y578" s="48"/>
      <c r="AA578" s="48"/>
      <c r="AF578" s="48"/>
      <c r="AH578" s="48"/>
      <c r="AL578" s="48"/>
      <c r="AQ578" s="48"/>
      <c r="AS578" s="48"/>
      <c r="AT578" s="48"/>
      <c r="AX578" s="48"/>
      <c r="BA578" s="48"/>
      <c r="BB578" s="48"/>
      <c r="BD578" s="48"/>
    </row>
    <row r="579" spans="3:56" x14ac:dyDescent="0.2">
      <c r="C579" s="42"/>
      <c r="D579" s="41"/>
      <c r="F579" s="41"/>
      <c r="G579" s="41"/>
      <c r="H579" s="41"/>
      <c r="J579" s="41"/>
      <c r="L579" s="41"/>
      <c r="N579" s="41"/>
      <c r="O579" s="41"/>
      <c r="P579" s="41"/>
      <c r="S579" s="41"/>
      <c r="T579" s="41"/>
      <c r="X579" s="48"/>
      <c r="Y579" s="48"/>
      <c r="AA579" s="48"/>
      <c r="AF579" s="48"/>
      <c r="AH579" s="48"/>
      <c r="AL579" s="48"/>
      <c r="AQ579" s="48"/>
      <c r="AS579" s="48"/>
      <c r="AT579" s="48"/>
      <c r="AX579" s="48"/>
      <c r="BA579" s="48"/>
      <c r="BB579" s="48"/>
      <c r="BD579" s="48"/>
    </row>
    <row r="580" spans="3:56" x14ac:dyDescent="0.2">
      <c r="C580" s="42"/>
      <c r="D580" s="41"/>
      <c r="F580" s="41"/>
      <c r="G580" s="41"/>
      <c r="H580" s="41"/>
      <c r="J580" s="41"/>
      <c r="L580" s="41"/>
      <c r="N580" s="41"/>
      <c r="O580" s="41"/>
      <c r="P580" s="41"/>
      <c r="S580" s="41"/>
      <c r="T580" s="41"/>
      <c r="X580" s="48"/>
      <c r="Y580" s="48"/>
      <c r="AA580" s="48"/>
      <c r="AF580" s="48"/>
      <c r="AH580" s="48"/>
      <c r="AL580" s="48"/>
      <c r="AQ580" s="48"/>
      <c r="AS580" s="48"/>
      <c r="AT580" s="48"/>
      <c r="AX580" s="48"/>
      <c r="BA580" s="48"/>
      <c r="BB580" s="48"/>
      <c r="BD580" s="48"/>
    </row>
    <row r="581" spans="3:56" x14ac:dyDescent="0.2">
      <c r="C581" s="42"/>
      <c r="D581" s="41"/>
      <c r="F581" s="41"/>
      <c r="G581" s="41"/>
      <c r="H581" s="41"/>
      <c r="J581" s="41"/>
      <c r="L581" s="41"/>
      <c r="N581" s="41"/>
      <c r="O581" s="41"/>
      <c r="P581" s="41"/>
      <c r="S581" s="41"/>
      <c r="T581" s="41"/>
      <c r="X581" s="48"/>
      <c r="Y581" s="48"/>
      <c r="AA581" s="48"/>
      <c r="AF581" s="48"/>
      <c r="AH581" s="48"/>
      <c r="AL581" s="48"/>
      <c r="AQ581" s="48"/>
      <c r="AS581" s="48"/>
      <c r="AT581" s="48"/>
      <c r="AX581" s="48"/>
      <c r="BA581" s="48"/>
      <c r="BB581" s="48"/>
      <c r="BD581" s="48"/>
    </row>
    <row r="582" spans="3:56" x14ac:dyDescent="0.2">
      <c r="C582" s="42"/>
      <c r="D582" s="41"/>
      <c r="F582" s="41"/>
      <c r="G582" s="41"/>
      <c r="H582" s="41"/>
      <c r="J582" s="41"/>
      <c r="L582" s="41"/>
      <c r="N582" s="41"/>
      <c r="O582" s="41"/>
      <c r="P582" s="41"/>
      <c r="S582" s="41"/>
      <c r="T582" s="41"/>
      <c r="X582" s="48"/>
      <c r="Y582" s="48"/>
      <c r="AA582" s="48"/>
      <c r="AF582" s="48"/>
      <c r="AH582" s="48"/>
      <c r="AL582" s="48"/>
      <c r="AQ582" s="48"/>
      <c r="AS582" s="48"/>
      <c r="AT582" s="48"/>
      <c r="AX582" s="48"/>
      <c r="BA582" s="48"/>
      <c r="BB582" s="48"/>
      <c r="BD582" s="48"/>
    </row>
    <row r="583" spans="3:56" x14ac:dyDescent="0.2">
      <c r="C583" s="42"/>
      <c r="D583" s="41"/>
      <c r="F583" s="41"/>
      <c r="G583" s="41"/>
      <c r="H583" s="41"/>
      <c r="J583" s="41"/>
      <c r="L583" s="41"/>
      <c r="N583" s="41"/>
      <c r="O583" s="41"/>
      <c r="P583" s="41"/>
      <c r="S583" s="41"/>
      <c r="T583" s="41"/>
      <c r="X583" s="48"/>
      <c r="Y583" s="48"/>
      <c r="AA583" s="48"/>
      <c r="AF583" s="48"/>
      <c r="AH583" s="48"/>
      <c r="AL583" s="48"/>
      <c r="AQ583" s="48"/>
      <c r="AS583" s="48"/>
      <c r="AT583" s="48"/>
      <c r="AX583" s="48"/>
      <c r="BA583" s="48"/>
      <c r="BB583" s="48"/>
      <c r="BD583" s="48"/>
    </row>
    <row r="584" spans="3:56" x14ac:dyDescent="0.2">
      <c r="C584" s="42"/>
      <c r="D584" s="41"/>
      <c r="F584" s="41"/>
      <c r="G584" s="41"/>
      <c r="H584" s="41"/>
      <c r="J584" s="41"/>
      <c r="L584" s="41"/>
      <c r="N584" s="41"/>
      <c r="O584" s="41"/>
      <c r="P584" s="41"/>
      <c r="S584" s="41"/>
      <c r="T584" s="41"/>
      <c r="X584" s="48"/>
      <c r="Y584" s="48"/>
      <c r="AA584" s="48"/>
      <c r="AF584" s="48"/>
      <c r="AH584" s="48"/>
      <c r="AL584" s="48"/>
      <c r="AQ584" s="48"/>
      <c r="AS584" s="48"/>
      <c r="AT584" s="48"/>
      <c r="AX584" s="48"/>
      <c r="BA584" s="48"/>
      <c r="BB584" s="48"/>
      <c r="BD584" s="48"/>
    </row>
    <row r="585" spans="3:56" x14ac:dyDescent="0.2">
      <c r="C585" s="42"/>
      <c r="D585" s="41"/>
      <c r="F585" s="41"/>
      <c r="G585" s="41"/>
      <c r="H585" s="41"/>
      <c r="J585" s="41"/>
      <c r="L585" s="41"/>
      <c r="N585" s="41"/>
      <c r="O585" s="41"/>
      <c r="P585" s="41"/>
      <c r="S585" s="41"/>
      <c r="T585" s="41"/>
      <c r="X585" s="48"/>
      <c r="Y585" s="48"/>
      <c r="AA585" s="48"/>
      <c r="AF585" s="48"/>
      <c r="AH585" s="48"/>
      <c r="AL585" s="48"/>
      <c r="AQ585" s="48"/>
      <c r="AS585" s="48"/>
      <c r="AT585" s="48"/>
      <c r="AX585" s="48"/>
      <c r="BA585" s="48"/>
      <c r="BB585" s="48"/>
      <c r="BD585" s="48"/>
    </row>
    <row r="586" spans="3:56" x14ac:dyDescent="0.2">
      <c r="C586" s="42"/>
      <c r="D586" s="41"/>
      <c r="F586" s="41"/>
      <c r="G586" s="41"/>
      <c r="H586" s="41"/>
      <c r="J586" s="41"/>
      <c r="L586" s="41"/>
      <c r="N586" s="41"/>
      <c r="O586" s="41"/>
      <c r="P586" s="41"/>
      <c r="S586" s="41"/>
      <c r="T586" s="41"/>
      <c r="X586" s="48"/>
      <c r="Y586" s="48"/>
      <c r="AA586" s="48"/>
      <c r="AF586" s="48"/>
      <c r="AH586" s="48"/>
      <c r="AL586" s="48"/>
      <c r="AQ586" s="48"/>
      <c r="AS586" s="48"/>
      <c r="AT586" s="48"/>
      <c r="AX586" s="48"/>
      <c r="BA586" s="48"/>
      <c r="BB586" s="48"/>
      <c r="BD586" s="48"/>
    </row>
    <row r="587" spans="3:56" x14ac:dyDescent="0.2">
      <c r="C587" s="42"/>
      <c r="D587" s="41"/>
      <c r="F587" s="41"/>
      <c r="G587" s="41"/>
      <c r="H587" s="41"/>
      <c r="J587" s="41"/>
      <c r="L587" s="41"/>
      <c r="N587" s="41"/>
      <c r="O587" s="41"/>
      <c r="P587" s="41"/>
      <c r="S587" s="41"/>
      <c r="T587" s="41"/>
      <c r="X587" s="48"/>
      <c r="Y587" s="48"/>
      <c r="AA587" s="48"/>
      <c r="AF587" s="48"/>
      <c r="AH587" s="48"/>
      <c r="AL587" s="48"/>
      <c r="AQ587" s="48"/>
      <c r="AS587" s="48"/>
      <c r="AT587" s="48"/>
      <c r="AX587" s="48"/>
      <c r="BA587" s="48"/>
      <c r="BB587" s="48"/>
      <c r="BD587" s="48"/>
    </row>
    <row r="588" spans="3:56" x14ac:dyDescent="0.2">
      <c r="C588" s="42"/>
      <c r="D588" s="41"/>
      <c r="F588" s="41"/>
      <c r="G588" s="41"/>
      <c r="H588" s="41"/>
      <c r="J588" s="41"/>
      <c r="L588" s="41"/>
      <c r="N588" s="41"/>
      <c r="O588" s="41"/>
      <c r="P588" s="41"/>
      <c r="S588" s="41"/>
      <c r="T588" s="41"/>
      <c r="X588" s="48"/>
      <c r="Y588" s="48"/>
      <c r="AA588" s="48"/>
      <c r="AF588" s="48"/>
      <c r="AH588" s="48"/>
      <c r="AL588" s="48"/>
      <c r="AQ588" s="48"/>
      <c r="AS588" s="48"/>
      <c r="AT588" s="48"/>
      <c r="AX588" s="48"/>
      <c r="BA588" s="48"/>
      <c r="BB588" s="48"/>
      <c r="BD588" s="48"/>
    </row>
    <row r="589" spans="3:56" x14ac:dyDescent="0.2">
      <c r="C589" s="42"/>
      <c r="D589" s="41"/>
      <c r="F589" s="41"/>
      <c r="G589" s="41"/>
      <c r="H589" s="41"/>
      <c r="J589" s="41"/>
      <c r="L589" s="41"/>
      <c r="N589" s="41"/>
      <c r="O589" s="41"/>
      <c r="P589" s="41"/>
      <c r="S589" s="41"/>
      <c r="T589" s="41"/>
      <c r="X589" s="48"/>
      <c r="Y589" s="48"/>
      <c r="AA589" s="48"/>
      <c r="AF589" s="48"/>
      <c r="AH589" s="48"/>
      <c r="AL589" s="48"/>
      <c r="AQ589" s="48"/>
      <c r="AS589" s="48"/>
      <c r="AT589" s="48"/>
      <c r="AX589" s="48"/>
      <c r="BA589" s="48"/>
      <c r="BB589" s="48"/>
      <c r="BD589" s="48"/>
    </row>
    <row r="590" spans="3:56" x14ac:dyDescent="0.2">
      <c r="C590" s="42"/>
      <c r="D590" s="41"/>
      <c r="F590" s="41"/>
      <c r="G590" s="41"/>
      <c r="H590" s="41"/>
      <c r="J590" s="41"/>
      <c r="L590" s="41"/>
      <c r="N590" s="41"/>
      <c r="O590" s="41"/>
      <c r="P590" s="41"/>
      <c r="S590" s="41"/>
      <c r="T590" s="41"/>
      <c r="X590" s="48"/>
      <c r="Y590" s="48"/>
      <c r="AA590" s="48"/>
      <c r="AF590" s="48"/>
      <c r="AH590" s="48"/>
      <c r="AL590" s="48"/>
      <c r="AQ590" s="48"/>
      <c r="AS590" s="48"/>
      <c r="AT590" s="48"/>
      <c r="AX590" s="48"/>
      <c r="BA590" s="48"/>
      <c r="BB590" s="48"/>
      <c r="BD590" s="48"/>
    </row>
    <row r="591" spans="3:56" x14ac:dyDescent="0.2">
      <c r="C591" s="42"/>
      <c r="D591" s="41"/>
      <c r="F591" s="41"/>
      <c r="G591" s="41"/>
      <c r="H591" s="41"/>
      <c r="J591" s="41"/>
      <c r="L591" s="41"/>
      <c r="N591" s="41"/>
      <c r="O591" s="41"/>
      <c r="P591" s="41"/>
      <c r="S591" s="41"/>
      <c r="T591" s="41"/>
      <c r="X591" s="48"/>
      <c r="Y591" s="48"/>
      <c r="AA591" s="48"/>
      <c r="AF591" s="48"/>
      <c r="AH591" s="48"/>
      <c r="AL591" s="48"/>
      <c r="AQ591" s="48"/>
      <c r="AS591" s="48"/>
      <c r="AT591" s="48"/>
      <c r="AX591" s="48"/>
      <c r="BA591" s="48"/>
      <c r="BB591" s="48"/>
      <c r="BD591" s="48"/>
    </row>
    <row r="592" spans="3:56" x14ac:dyDescent="0.2">
      <c r="C592" s="42"/>
      <c r="D592" s="41"/>
      <c r="F592" s="41"/>
      <c r="G592" s="41"/>
      <c r="H592" s="41"/>
      <c r="J592" s="41"/>
      <c r="L592" s="41"/>
      <c r="N592" s="41"/>
      <c r="O592" s="41"/>
      <c r="P592" s="41"/>
      <c r="S592" s="41"/>
      <c r="T592" s="41"/>
      <c r="X592" s="48"/>
      <c r="Y592" s="48"/>
      <c r="AA592" s="48"/>
      <c r="AF592" s="48"/>
      <c r="AH592" s="48"/>
      <c r="AL592" s="48"/>
      <c r="AQ592" s="48"/>
      <c r="AS592" s="48"/>
      <c r="AT592" s="48"/>
      <c r="AX592" s="48"/>
      <c r="BA592" s="48"/>
      <c r="BB592" s="48"/>
      <c r="BD592" s="48"/>
    </row>
    <row r="593" spans="3:56" x14ac:dyDescent="0.2">
      <c r="C593" s="42"/>
      <c r="D593" s="41"/>
      <c r="F593" s="41"/>
      <c r="G593" s="41"/>
      <c r="H593" s="41"/>
      <c r="J593" s="41"/>
      <c r="L593" s="41"/>
      <c r="N593" s="41"/>
      <c r="O593" s="41"/>
      <c r="P593" s="41"/>
      <c r="S593" s="41"/>
      <c r="T593" s="41"/>
      <c r="X593" s="48"/>
      <c r="Y593" s="48"/>
      <c r="AA593" s="48"/>
      <c r="AF593" s="48"/>
      <c r="AH593" s="48"/>
      <c r="AL593" s="48"/>
      <c r="AQ593" s="48"/>
      <c r="AS593" s="48"/>
      <c r="AT593" s="48"/>
      <c r="AX593" s="48"/>
      <c r="BA593" s="48"/>
      <c r="BB593" s="48"/>
      <c r="BD593" s="48"/>
    </row>
    <row r="594" spans="3:56" x14ac:dyDescent="0.2">
      <c r="C594" s="42"/>
      <c r="D594" s="41"/>
      <c r="F594" s="41"/>
      <c r="G594" s="41"/>
      <c r="H594" s="41"/>
      <c r="J594" s="41"/>
      <c r="L594" s="41"/>
      <c r="N594" s="41"/>
      <c r="O594" s="41"/>
      <c r="P594" s="41"/>
      <c r="S594" s="41"/>
      <c r="T594" s="41"/>
      <c r="X594" s="48"/>
      <c r="Y594" s="48"/>
      <c r="AA594" s="48"/>
      <c r="AF594" s="48"/>
      <c r="AH594" s="48"/>
      <c r="AL594" s="48"/>
      <c r="AQ594" s="48"/>
      <c r="AS594" s="48"/>
      <c r="AT594" s="48"/>
      <c r="AX594" s="48"/>
      <c r="BA594" s="48"/>
      <c r="BB594" s="48"/>
      <c r="BD594" s="48"/>
    </row>
    <row r="595" spans="3:56" x14ac:dyDescent="0.2">
      <c r="C595" s="42"/>
      <c r="D595" s="41"/>
      <c r="F595" s="41"/>
      <c r="G595" s="41"/>
      <c r="H595" s="41"/>
      <c r="J595" s="41"/>
      <c r="L595" s="41"/>
      <c r="N595" s="41"/>
      <c r="O595" s="41"/>
      <c r="P595" s="41"/>
      <c r="S595" s="41"/>
      <c r="T595" s="41"/>
      <c r="X595" s="48"/>
      <c r="Y595" s="48"/>
      <c r="AA595" s="48"/>
      <c r="AF595" s="48"/>
      <c r="AH595" s="48"/>
      <c r="AL595" s="48"/>
      <c r="AQ595" s="48"/>
      <c r="AS595" s="48"/>
      <c r="AT595" s="48"/>
      <c r="AX595" s="48"/>
      <c r="BA595" s="48"/>
      <c r="BB595" s="48"/>
      <c r="BD595" s="48"/>
    </row>
    <row r="596" spans="3:56" x14ac:dyDescent="0.2">
      <c r="C596" s="42"/>
      <c r="D596" s="41"/>
      <c r="F596" s="41"/>
      <c r="G596" s="41"/>
      <c r="H596" s="41"/>
      <c r="J596" s="41"/>
      <c r="L596" s="41"/>
      <c r="N596" s="41"/>
      <c r="O596" s="41"/>
      <c r="P596" s="41"/>
      <c r="S596" s="41"/>
      <c r="T596" s="41"/>
      <c r="X596" s="48"/>
      <c r="Y596" s="48"/>
      <c r="AA596" s="48"/>
      <c r="AF596" s="48"/>
      <c r="AH596" s="48"/>
      <c r="AL596" s="48"/>
      <c r="AQ596" s="48"/>
      <c r="AS596" s="48"/>
      <c r="AT596" s="48"/>
      <c r="AX596" s="48"/>
      <c r="BA596" s="48"/>
      <c r="BB596" s="48"/>
      <c r="BD596" s="48"/>
    </row>
    <row r="597" spans="3:56" x14ac:dyDescent="0.2">
      <c r="C597" s="42"/>
      <c r="D597" s="41"/>
      <c r="F597" s="41"/>
      <c r="G597" s="41"/>
      <c r="H597" s="41"/>
      <c r="J597" s="41"/>
      <c r="L597" s="41"/>
      <c r="N597" s="41"/>
      <c r="O597" s="41"/>
      <c r="P597" s="41"/>
      <c r="S597" s="41"/>
      <c r="T597" s="41"/>
      <c r="X597" s="48"/>
      <c r="Y597" s="48"/>
      <c r="AA597" s="48"/>
      <c r="AF597" s="48"/>
      <c r="AH597" s="48"/>
      <c r="AL597" s="48"/>
      <c r="AQ597" s="48"/>
      <c r="AS597" s="48"/>
      <c r="AT597" s="48"/>
      <c r="AX597" s="48"/>
      <c r="BA597" s="48"/>
      <c r="BB597" s="48"/>
      <c r="BD597" s="48"/>
    </row>
    <row r="598" spans="3:56" x14ac:dyDescent="0.2">
      <c r="C598" s="42"/>
      <c r="D598" s="41"/>
      <c r="F598" s="41"/>
      <c r="G598" s="41"/>
      <c r="H598" s="41"/>
      <c r="J598" s="41"/>
      <c r="L598" s="41"/>
      <c r="N598" s="41"/>
      <c r="O598" s="41"/>
      <c r="P598" s="41"/>
      <c r="S598" s="41"/>
      <c r="T598" s="41"/>
      <c r="X598" s="48"/>
      <c r="Y598" s="48"/>
      <c r="AA598" s="48"/>
      <c r="AF598" s="48"/>
      <c r="AH598" s="48"/>
      <c r="AL598" s="48"/>
      <c r="AQ598" s="48"/>
      <c r="AS598" s="48"/>
      <c r="AT598" s="48"/>
      <c r="AX598" s="48"/>
      <c r="BA598" s="48"/>
      <c r="BB598" s="48"/>
      <c r="BD598" s="48"/>
    </row>
    <row r="599" spans="3:56" x14ac:dyDescent="0.2">
      <c r="C599" s="42"/>
      <c r="D599" s="41"/>
      <c r="F599" s="41"/>
      <c r="G599" s="41"/>
      <c r="H599" s="41"/>
      <c r="J599" s="41"/>
      <c r="L599" s="41"/>
      <c r="N599" s="41"/>
      <c r="O599" s="41"/>
      <c r="P599" s="41"/>
      <c r="S599" s="41"/>
      <c r="T599" s="41"/>
      <c r="X599" s="48"/>
      <c r="Y599" s="48"/>
      <c r="AA599" s="48"/>
      <c r="AF599" s="48"/>
      <c r="AH599" s="48"/>
      <c r="AL599" s="48"/>
      <c r="AQ599" s="48"/>
      <c r="AS599" s="48"/>
      <c r="AT599" s="48"/>
      <c r="AX599" s="48"/>
      <c r="BA599" s="48"/>
      <c r="BB599" s="48"/>
      <c r="BD599" s="48"/>
    </row>
    <row r="600" spans="3:56" x14ac:dyDescent="0.2">
      <c r="C600" s="42"/>
      <c r="D600" s="41"/>
      <c r="F600" s="41"/>
      <c r="G600" s="41"/>
      <c r="H600" s="41"/>
      <c r="J600" s="41"/>
      <c r="L600" s="41"/>
      <c r="N600" s="41"/>
      <c r="O600" s="41"/>
      <c r="P600" s="41"/>
      <c r="S600" s="41"/>
      <c r="T600" s="41"/>
      <c r="X600" s="48"/>
      <c r="Y600" s="48"/>
      <c r="AA600" s="48"/>
      <c r="AF600" s="48"/>
      <c r="AH600" s="48"/>
      <c r="AL600" s="48"/>
      <c r="AQ600" s="48"/>
      <c r="AS600" s="48"/>
      <c r="AT600" s="48"/>
      <c r="AX600" s="48"/>
      <c r="BA600" s="48"/>
      <c r="BB600" s="48"/>
      <c r="BD600" s="48"/>
    </row>
    <row r="601" spans="3:56" x14ac:dyDescent="0.2">
      <c r="C601" s="42"/>
      <c r="D601" s="41"/>
      <c r="F601" s="41"/>
      <c r="G601" s="41"/>
      <c r="H601" s="41"/>
      <c r="J601" s="41"/>
      <c r="L601" s="41"/>
      <c r="N601" s="41"/>
      <c r="O601" s="41"/>
      <c r="P601" s="41"/>
      <c r="S601" s="41"/>
      <c r="T601" s="41"/>
      <c r="X601" s="48"/>
      <c r="Y601" s="48"/>
      <c r="AA601" s="48"/>
      <c r="AF601" s="48"/>
      <c r="AH601" s="48"/>
      <c r="AL601" s="48"/>
      <c r="AQ601" s="48"/>
      <c r="AS601" s="48"/>
      <c r="AT601" s="48"/>
      <c r="AX601" s="48"/>
      <c r="BA601" s="48"/>
      <c r="BB601" s="48"/>
      <c r="BD601" s="48"/>
    </row>
    <row r="602" spans="3:56" x14ac:dyDescent="0.2">
      <c r="C602" s="42"/>
      <c r="D602" s="41"/>
      <c r="F602" s="41"/>
      <c r="G602" s="41"/>
      <c r="H602" s="41"/>
      <c r="J602" s="41"/>
      <c r="L602" s="41"/>
      <c r="N602" s="41"/>
      <c r="O602" s="41"/>
      <c r="P602" s="41"/>
      <c r="S602" s="41"/>
      <c r="T602" s="41"/>
      <c r="X602" s="48"/>
      <c r="Y602" s="48"/>
      <c r="AA602" s="48"/>
      <c r="AF602" s="48"/>
      <c r="AH602" s="48"/>
      <c r="AL602" s="48"/>
      <c r="AQ602" s="48"/>
      <c r="AS602" s="48"/>
      <c r="AT602" s="48"/>
      <c r="AX602" s="48"/>
      <c r="BA602" s="48"/>
      <c r="BB602" s="48"/>
      <c r="BD602" s="48"/>
    </row>
    <row r="603" spans="3:56" x14ac:dyDescent="0.2">
      <c r="C603" s="42"/>
      <c r="D603" s="41"/>
      <c r="F603" s="41"/>
      <c r="G603" s="41"/>
      <c r="H603" s="41"/>
      <c r="J603" s="41"/>
      <c r="L603" s="41"/>
      <c r="N603" s="41"/>
      <c r="O603" s="41"/>
      <c r="P603" s="41"/>
      <c r="S603" s="41"/>
      <c r="T603" s="41"/>
      <c r="X603" s="48"/>
      <c r="Y603" s="48"/>
      <c r="AA603" s="48"/>
      <c r="AF603" s="48"/>
      <c r="AH603" s="48"/>
      <c r="AL603" s="48"/>
      <c r="AQ603" s="48"/>
      <c r="AS603" s="48"/>
      <c r="AT603" s="48"/>
      <c r="AX603" s="48"/>
      <c r="BA603" s="48"/>
      <c r="BB603" s="48"/>
      <c r="BD603" s="48"/>
    </row>
    <row r="604" spans="3:56" x14ac:dyDescent="0.2">
      <c r="C604" s="42"/>
      <c r="D604" s="41"/>
      <c r="F604" s="41"/>
      <c r="G604" s="41"/>
      <c r="H604" s="41"/>
      <c r="J604" s="41"/>
      <c r="L604" s="41"/>
      <c r="N604" s="41"/>
      <c r="O604" s="41"/>
      <c r="P604" s="41"/>
      <c r="S604" s="41"/>
      <c r="T604" s="41"/>
      <c r="X604" s="48"/>
      <c r="Y604" s="48"/>
      <c r="AA604" s="48"/>
      <c r="AF604" s="48"/>
      <c r="AH604" s="48"/>
      <c r="AL604" s="48"/>
      <c r="AQ604" s="48"/>
      <c r="AS604" s="48"/>
      <c r="AT604" s="48"/>
      <c r="AX604" s="48"/>
      <c r="BA604" s="48"/>
      <c r="BB604" s="48"/>
      <c r="BD604" s="48"/>
    </row>
    <row r="605" spans="3:56" x14ac:dyDescent="0.2">
      <c r="C605" s="42"/>
      <c r="D605" s="41"/>
      <c r="F605" s="41"/>
      <c r="G605" s="41"/>
      <c r="H605" s="41"/>
      <c r="J605" s="41"/>
      <c r="L605" s="41"/>
      <c r="N605" s="41"/>
      <c r="O605" s="41"/>
      <c r="P605" s="41"/>
      <c r="S605" s="41"/>
      <c r="T605" s="41"/>
      <c r="X605" s="48"/>
      <c r="Y605" s="48"/>
      <c r="AA605" s="48"/>
      <c r="AF605" s="48"/>
      <c r="AH605" s="48"/>
      <c r="AL605" s="48"/>
      <c r="AQ605" s="48"/>
      <c r="AS605" s="48"/>
      <c r="AT605" s="48"/>
      <c r="AX605" s="48"/>
      <c r="BA605" s="48"/>
      <c r="BB605" s="48"/>
      <c r="BD605" s="48"/>
    </row>
    <row r="606" spans="3:56" x14ac:dyDescent="0.2">
      <c r="C606" s="42"/>
      <c r="D606" s="41"/>
      <c r="F606" s="41"/>
      <c r="G606" s="41"/>
      <c r="H606" s="41"/>
      <c r="J606" s="41"/>
      <c r="L606" s="41"/>
      <c r="N606" s="41"/>
      <c r="O606" s="41"/>
      <c r="P606" s="41"/>
      <c r="S606" s="41"/>
      <c r="T606" s="41"/>
      <c r="X606" s="48"/>
      <c r="Y606" s="48"/>
      <c r="AA606" s="48"/>
      <c r="AF606" s="48"/>
      <c r="AH606" s="48"/>
      <c r="AL606" s="48"/>
      <c r="AQ606" s="48"/>
      <c r="AS606" s="48"/>
      <c r="AT606" s="48"/>
      <c r="AX606" s="48"/>
      <c r="BA606" s="48"/>
      <c r="BB606" s="48"/>
      <c r="BD606" s="48"/>
    </row>
    <row r="607" spans="3:56" x14ac:dyDescent="0.2">
      <c r="C607" s="42"/>
      <c r="D607" s="41"/>
      <c r="F607" s="41"/>
      <c r="G607" s="41"/>
      <c r="H607" s="41"/>
      <c r="J607" s="41"/>
      <c r="L607" s="41"/>
      <c r="N607" s="41"/>
      <c r="O607" s="41"/>
      <c r="P607" s="41"/>
      <c r="S607" s="41"/>
      <c r="T607" s="41"/>
      <c r="X607" s="48"/>
      <c r="Y607" s="48"/>
      <c r="AA607" s="48"/>
      <c r="AF607" s="48"/>
      <c r="AH607" s="48"/>
      <c r="AL607" s="48"/>
      <c r="AQ607" s="48"/>
      <c r="AS607" s="48"/>
      <c r="AT607" s="48"/>
      <c r="AX607" s="48"/>
      <c r="BA607" s="48"/>
      <c r="BB607" s="48"/>
      <c r="BD607" s="48"/>
    </row>
    <row r="608" spans="3:56" x14ac:dyDescent="0.2">
      <c r="C608" s="42"/>
      <c r="D608" s="41"/>
      <c r="F608" s="41"/>
      <c r="G608" s="41"/>
      <c r="H608" s="41"/>
      <c r="J608" s="41"/>
      <c r="L608" s="41"/>
      <c r="N608" s="41"/>
      <c r="O608" s="41"/>
      <c r="P608" s="41"/>
      <c r="S608" s="41"/>
      <c r="T608" s="41"/>
      <c r="X608" s="48"/>
      <c r="Y608" s="48"/>
      <c r="AA608" s="48"/>
      <c r="AF608" s="48"/>
      <c r="AH608" s="48"/>
      <c r="AL608" s="48"/>
      <c r="AQ608" s="48"/>
      <c r="AS608" s="48"/>
      <c r="AT608" s="48"/>
      <c r="AX608" s="48"/>
      <c r="BA608" s="48"/>
      <c r="BB608" s="48"/>
      <c r="BD608" s="48"/>
    </row>
    <row r="609" spans="3:56" x14ac:dyDescent="0.2">
      <c r="C609" s="42"/>
      <c r="D609" s="41"/>
      <c r="F609" s="41"/>
      <c r="G609" s="41"/>
      <c r="H609" s="41"/>
      <c r="J609" s="41"/>
      <c r="L609" s="41"/>
      <c r="N609" s="41"/>
      <c r="O609" s="41"/>
      <c r="P609" s="41"/>
      <c r="S609" s="41"/>
      <c r="T609" s="41"/>
      <c r="X609" s="48"/>
      <c r="Y609" s="48"/>
      <c r="AA609" s="48"/>
      <c r="AF609" s="48"/>
      <c r="AH609" s="48"/>
      <c r="AL609" s="48"/>
      <c r="AQ609" s="48"/>
      <c r="AS609" s="48"/>
      <c r="AT609" s="48"/>
      <c r="AX609" s="48"/>
      <c r="BA609" s="48"/>
      <c r="BB609" s="48"/>
      <c r="BD609" s="48"/>
    </row>
    <row r="610" spans="3:56" x14ac:dyDescent="0.2">
      <c r="C610" s="42"/>
      <c r="D610" s="41"/>
      <c r="F610" s="41"/>
      <c r="G610" s="41"/>
      <c r="H610" s="41"/>
      <c r="J610" s="41"/>
      <c r="L610" s="41"/>
      <c r="N610" s="41"/>
      <c r="O610" s="41"/>
      <c r="P610" s="41"/>
      <c r="S610" s="41"/>
      <c r="T610" s="41"/>
      <c r="X610" s="48"/>
      <c r="Y610" s="48"/>
      <c r="AA610" s="48"/>
      <c r="AF610" s="48"/>
      <c r="AH610" s="48"/>
      <c r="AL610" s="48"/>
      <c r="AQ610" s="48"/>
      <c r="AS610" s="48"/>
      <c r="AT610" s="48"/>
      <c r="AX610" s="48"/>
      <c r="BA610" s="48"/>
      <c r="BB610" s="48"/>
      <c r="BD610" s="48"/>
    </row>
    <row r="611" spans="3:56" x14ac:dyDescent="0.2">
      <c r="C611" s="42"/>
      <c r="D611" s="41"/>
      <c r="F611" s="41"/>
      <c r="G611" s="41"/>
      <c r="H611" s="41"/>
      <c r="J611" s="41"/>
      <c r="L611" s="41"/>
      <c r="N611" s="41"/>
      <c r="O611" s="41"/>
      <c r="P611" s="41"/>
      <c r="S611" s="41"/>
      <c r="T611" s="41"/>
      <c r="X611" s="48"/>
      <c r="Y611" s="48"/>
      <c r="AA611" s="48"/>
      <c r="AF611" s="48"/>
      <c r="AH611" s="48"/>
      <c r="AL611" s="48"/>
      <c r="AQ611" s="48"/>
      <c r="AS611" s="48"/>
      <c r="AT611" s="48"/>
      <c r="AX611" s="48"/>
      <c r="BA611" s="48"/>
      <c r="BB611" s="48"/>
      <c r="BD611" s="48"/>
    </row>
    <row r="612" spans="3:56" x14ac:dyDescent="0.2">
      <c r="C612" s="42"/>
      <c r="D612" s="41"/>
      <c r="F612" s="41"/>
      <c r="G612" s="41"/>
      <c r="H612" s="41"/>
      <c r="J612" s="41"/>
      <c r="L612" s="41"/>
      <c r="N612" s="41"/>
      <c r="O612" s="41"/>
      <c r="P612" s="41"/>
      <c r="S612" s="41"/>
      <c r="T612" s="41"/>
      <c r="X612" s="48"/>
      <c r="Y612" s="48"/>
      <c r="AA612" s="48"/>
      <c r="AF612" s="48"/>
      <c r="AH612" s="48"/>
      <c r="AL612" s="48"/>
      <c r="AQ612" s="48"/>
      <c r="AS612" s="48"/>
      <c r="AT612" s="48"/>
      <c r="AX612" s="48"/>
      <c r="BA612" s="48"/>
      <c r="BB612" s="48"/>
      <c r="BD612" s="48"/>
    </row>
    <row r="613" spans="3:56" x14ac:dyDescent="0.2">
      <c r="C613" s="42"/>
      <c r="D613" s="41"/>
      <c r="F613" s="41"/>
      <c r="G613" s="41"/>
      <c r="H613" s="41"/>
      <c r="J613" s="41"/>
      <c r="L613" s="41"/>
      <c r="N613" s="41"/>
      <c r="O613" s="41"/>
      <c r="P613" s="41"/>
      <c r="S613" s="41"/>
      <c r="T613" s="41"/>
      <c r="X613" s="48"/>
      <c r="Y613" s="48"/>
      <c r="AA613" s="48"/>
      <c r="AF613" s="48"/>
      <c r="AH613" s="48"/>
      <c r="AL613" s="48"/>
      <c r="AQ613" s="48"/>
      <c r="AS613" s="48"/>
      <c r="AT613" s="48"/>
      <c r="AX613" s="48"/>
      <c r="BA613" s="48"/>
      <c r="BB613" s="48"/>
      <c r="BD613" s="48"/>
    </row>
    <row r="614" spans="3:56" x14ac:dyDescent="0.2">
      <c r="C614" s="42"/>
      <c r="D614" s="41"/>
      <c r="F614" s="41"/>
      <c r="G614" s="41"/>
      <c r="H614" s="41"/>
      <c r="J614" s="41"/>
      <c r="L614" s="41"/>
      <c r="N614" s="41"/>
      <c r="O614" s="41"/>
      <c r="P614" s="41"/>
      <c r="S614" s="41"/>
      <c r="T614" s="41"/>
      <c r="X614" s="48"/>
      <c r="Y614" s="48"/>
      <c r="AA614" s="48"/>
      <c r="AF614" s="48"/>
      <c r="AH614" s="48"/>
      <c r="AL614" s="48"/>
      <c r="AQ614" s="48"/>
      <c r="AS614" s="48"/>
      <c r="AT614" s="48"/>
      <c r="AX614" s="48"/>
      <c r="BA614" s="48"/>
      <c r="BB614" s="48"/>
      <c r="BD614" s="48"/>
    </row>
    <row r="615" spans="3:56" x14ac:dyDescent="0.2">
      <c r="C615" s="42"/>
      <c r="D615" s="41"/>
      <c r="F615" s="41"/>
      <c r="G615" s="41"/>
      <c r="H615" s="41"/>
      <c r="J615" s="41"/>
      <c r="L615" s="41"/>
      <c r="N615" s="41"/>
      <c r="O615" s="41"/>
      <c r="P615" s="41"/>
      <c r="S615" s="41"/>
      <c r="T615" s="41"/>
      <c r="X615" s="48"/>
      <c r="Y615" s="48"/>
      <c r="AA615" s="48"/>
      <c r="AF615" s="48"/>
      <c r="AH615" s="48"/>
      <c r="AL615" s="48"/>
      <c r="AQ615" s="48"/>
      <c r="AS615" s="48"/>
      <c r="AT615" s="48"/>
      <c r="AX615" s="48"/>
      <c r="BA615" s="48"/>
      <c r="BB615" s="48"/>
      <c r="BD615" s="48"/>
    </row>
    <row r="616" spans="3:56" x14ac:dyDescent="0.2">
      <c r="C616" s="42"/>
      <c r="D616" s="41"/>
      <c r="F616" s="41"/>
      <c r="G616" s="41"/>
      <c r="H616" s="41"/>
      <c r="J616" s="41"/>
      <c r="L616" s="41"/>
      <c r="N616" s="41"/>
      <c r="O616" s="41"/>
      <c r="P616" s="41"/>
      <c r="S616" s="41"/>
      <c r="T616" s="41"/>
      <c r="X616" s="48"/>
      <c r="Y616" s="48"/>
      <c r="AA616" s="48"/>
      <c r="AF616" s="48"/>
      <c r="AH616" s="48"/>
      <c r="AL616" s="48"/>
      <c r="AQ616" s="48"/>
      <c r="AS616" s="48"/>
      <c r="AT616" s="48"/>
      <c r="AX616" s="48"/>
      <c r="BA616" s="48"/>
      <c r="BB616" s="48"/>
      <c r="BD616" s="48"/>
    </row>
    <row r="617" spans="3:56" x14ac:dyDescent="0.2">
      <c r="C617" s="42"/>
      <c r="D617" s="41"/>
      <c r="F617" s="41"/>
      <c r="G617" s="41"/>
      <c r="H617" s="41"/>
      <c r="J617" s="41"/>
      <c r="L617" s="41"/>
      <c r="N617" s="41"/>
      <c r="O617" s="41"/>
      <c r="P617" s="41"/>
      <c r="S617" s="41"/>
      <c r="T617" s="41"/>
      <c r="X617" s="48"/>
      <c r="Y617" s="48"/>
      <c r="AA617" s="48"/>
      <c r="AF617" s="48"/>
      <c r="AH617" s="48"/>
      <c r="AL617" s="48"/>
      <c r="AQ617" s="48"/>
      <c r="AS617" s="48"/>
      <c r="AT617" s="48"/>
      <c r="AX617" s="48"/>
      <c r="BA617" s="48"/>
      <c r="BB617" s="48"/>
      <c r="BD617" s="48"/>
    </row>
    <row r="618" spans="3:56" x14ac:dyDescent="0.2">
      <c r="C618" s="42"/>
      <c r="D618" s="41"/>
      <c r="F618" s="41"/>
      <c r="G618" s="41"/>
      <c r="H618" s="41"/>
      <c r="J618" s="41"/>
      <c r="L618" s="41"/>
      <c r="N618" s="41"/>
      <c r="O618" s="41"/>
      <c r="P618" s="41"/>
      <c r="S618" s="41"/>
      <c r="T618" s="41"/>
      <c r="X618" s="48"/>
      <c r="Y618" s="48"/>
      <c r="AA618" s="48"/>
      <c r="AF618" s="48"/>
      <c r="AH618" s="48"/>
      <c r="AL618" s="48"/>
      <c r="AQ618" s="48"/>
      <c r="AS618" s="48"/>
      <c r="AT618" s="48"/>
      <c r="AX618" s="48"/>
      <c r="BA618" s="48"/>
      <c r="BB618" s="48"/>
      <c r="BD618" s="48"/>
    </row>
    <row r="619" spans="3:56" x14ac:dyDescent="0.2">
      <c r="C619" s="42"/>
      <c r="D619" s="41"/>
      <c r="F619" s="41"/>
      <c r="G619" s="41"/>
      <c r="H619" s="41"/>
      <c r="J619" s="41"/>
      <c r="L619" s="41"/>
      <c r="N619" s="41"/>
      <c r="O619" s="41"/>
      <c r="P619" s="41"/>
      <c r="S619" s="41"/>
      <c r="T619" s="41"/>
      <c r="X619" s="48"/>
      <c r="Y619" s="48"/>
      <c r="AA619" s="48"/>
      <c r="AF619" s="48"/>
      <c r="AH619" s="48"/>
      <c r="AL619" s="48"/>
      <c r="AQ619" s="48"/>
      <c r="AS619" s="48"/>
      <c r="AT619" s="48"/>
      <c r="AX619" s="48"/>
      <c r="BA619" s="48"/>
      <c r="BB619" s="48"/>
      <c r="BD619" s="48"/>
    </row>
    <row r="620" spans="3:56" x14ac:dyDescent="0.2">
      <c r="C620" s="42"/>
      <c r="D620" s="41"/>
      <c r="F620" s="41"/>
      <c r="G620" s="41"/>
      <c r="H620" s="41"/>
      <c r="J620" s="41"/>
      <c r="L620" s="41"/>
      <c r="N620" s="41"/>
      <c r="O620" s="41"/>
      <c r="P620" s="41"/>
      <c r="S620" s="41"/>
      <c r="T620" s="41"/>
      <c r="X620" s="48"/>
      <c r="Y620" s="48"/>
      <c r="AA620" s="48"/>
      <c r="AF620" s="48"/>
      <c r="AH620" s="48"/>
      <c r="AL620" s="48"/>
      <c r="AQ620" s="48"/>
      <c r="AS620" s="48"/>
      <c r="AT620" s="48"/>
      <c r="AX620" s="48"/>
      <c r="BA620" s="48"/>
      <c r="BB620" s="48"/>
      <c r="BD620" s="48"/>
    </row>
    <row r="621" spans="3:56" x14ac:dyDescent="0.2">
      <c r="C621" s="42"/>
      <c r="D621" s="41"/>
      <c r="F621" s="41"/>
      <c r="G621" s="41"/>
      <c r="H621" s="41"/>
      <c r="J621" s="41"/>
      <c r="L621" s="41"/>
      <c r="N621" s="41"/>
      <c r="O621" s="41"/>
      <c r="P621" s="41"/>
      <c r="S621" s="41"/>
      <c r="T621" s="41"/>
      <c r="X621" s="48"/>
      <c r="Y621" s="48"/>
      <c r="AA621" s="48"/>
      <c r="AF621" s="48"/>
      <c r="AH621" s="48"/>
      <c r="AL621" s="48"/>
      <c r="AQ621" s="48"/>
      <c r="AS621" s="48"/>
      <c r="AT621" s="48"/>
      <c r="AX621" s="48"/>
      <c r="BA621" s="48"/>
      <c r="BB621" s="48"/>
      <c r="BD621" s="48"/>
    </row>
    <row r="622" spans="3:56" x14ac:dyDescent="0.2">
      <c r="C622" s="42"/>
      <c r="D622" s="41"/>
      <c r="F622" s="41"/>
      <c r="G622" s="41"/>
      <c r="H622" s="41"/>
      <c r="J622" s="41"/>
      <c r="L622" s="41"/>
      <c r="N622" s="41"/>
      <c r="O622" s="41"/>
      <c r="P622" s="41"/>
      <c r="S622" s="41"/>
      <c r="T622" s="41"/>
      <c r="X622" s="48"/>
      <c r="Y622" s="48"/>
      <c r="AA622" s="48"/>
      <c r="AF622" s="48"/>
      <c r="AH622" s="48"/>
      <c r="AL622" s="48"/>
      <c r="AQ622" s="48"/>
      <c r="AS622" s="48"/>
      <c r="AT622" s="48"/>
      <c r="AX622" s="48"/>
      <c r="BA622" s="48"/>
      <c r="BB622" s="48"/>
      <c r="BD622" s="48"/>
    </row>
    <row r="623" spans="3:56" x14ac:dyDescent="0.2">
      <c r="C623" s="42"/>
      <c r="D623" s="41"/>
      <c r="F623" s="41"/>
      <c r="G623" s="41"/>
      <c r="H623" s="41"/>
      <c r="J623" s="41"/>
      <c r="L623" s="41"/>
      <c r="N623" s="41"/>
      <c r="O623" s="41"/>
      <c r="P623" s="41"/>
      <c r="S623" s="41"/>
      <c r="T623" s="41"/>
      <c r="X623" s="48"/>
      <c r="Y623" s="48"/>
      <c r="AA623" s="48"/>
      <c r="AF623" s="48"/>
      <c r="AH623" s="48"/>
      <c r="AL623" s="48"/>
      <c r="AQ623" s="48"/>
      <c r="AS623" s="48"/>
      <c r="AT623" s="48"/>
      <c r="AX623" s="48"/>
      <c r="BA623" s="48"/>
      <c r="BB623" s="48"/>
      <c r="BD623" s="48"/>
    </row>
    <row r="624" spans="3:56" x14ac:dyDescent="0.2">
      <c r="C624" s="42"/>
      <c r="D624" s="41"/>
      <c r="F624" s="41"/>
      <c r="G624" s="41"/>
      <c r="H624" s="41"/>
      <c r="J624" s="41"/>
      <c r="L624" s="41"/>
      <c r="N624" s="41"/>
      <c r="O624" s="41"/>
      <c r="P624" s="41"/>
      <c r="S624" s="41"/>
      <c r="T624" s="41"/>
      <c r="X624" s="48"/>
      <c r="Y624" s="48"/>
      <c r="AA624" s="48"/>
      <c r="AF624" s="48"/>
      <c r="AH624" s="48"/>
      <c r="AL624" s="48"/>
      <c r="AQ624" s="48"/>
      <c r="AS624" s="48"/>
      <c r="AT624" s="48"/>
      <c r="AX624" s="48"/>
      <c r="BA624" s="48"/>
      <c r="BB624" s="48"/>
      <c r="BD624" s="48"/>
    </row>
    <row r="625" spans="3:56" x14ac:dyDescent="0.2">
      <c r="C625" s="42"/>
      <c r="D625" s="41"/>
      <c r="F625" s="41"/>
      <c r="G625" s="41"/>
      <c r="H625" s="41"/>
      <c r="J625" s="41"/>
      <c r="L625" s="41"/>
      <c r="N625" s="41"/>
      <c r="O625" s="41"/>
      <c r="P625" s="41"/>
      <c r="S625" s="41"/>
      <c r="T625" s="41"/>
      <c r="X625" s="48"/>
      <c r="Y625" s="48"/>
      <c r="AA625" s="48"/>
      <c r="AF625" s="48"/>
      <c r="AH625" s="48"/>
      <c r="AL625" s="48"/>
      <c r="AQ625" s="48"/>
      <c r="AS625" s="48"/>
      <c r="AT625" s="48"/>
      <c r="AX625" s="48"/>
      <c r="BA625" s="48"/>
      <c r="BB625" s="48"/>
      <c r="BD625" s="48"/>
    </row>
    <row r="626" spans="3:56" x14ac:dyDescent="0.2">
      <c r="C626" s="42"/>
      <c r="D626" s="41"/>
      <c r="F626" s="41"/>
      <c r="G626" s="41"/>
      <c r="H626" s="41"/>
      <c r="J626" s="41"/>
      <c r="L626" s="41"/>
      <c r="N626" s="41"/>
      <c r="O626" s="41"/>
      <c r="P626" s="41"/>
      <c r="S626" s="41"/>
      <c r="T626" s="41"/>
      <c r="X626" s="48"/>
      <c r="Y626" s="48"/>
      <c r="AA626" s="48"/>
      <c r="AF626" s="48"/>
      <c r="AH626" s="48"/>
      <c r="AL626" s="48"/>
      <c r="AQ626" s="48"/>
      <c r="AS626" s="48"/>
      <c r="AT626" s="48"/>
      <c r="AX626" s="48"/>
      <c r="BA626" s="48"/>
      <c r="BB626" s="48"/>
      <c r="BD626" s="48"/>
    </row>
    <row r="627" spans="3:56" x14ac:dyDescent="0.2">
      <c r="C627" s="42"/>
      <c r="D627" s="41"/>
      <c r="F627" s="41"/>
      <c r="G627" s="41"/>
      <c r="H627" s="41"/>
      <c r="J627" s="41"/>
      <c r="L627" s="41"/>
      <c r="N627" s="41"/>
      <c r="O627" s="41"/>
      <c r="P627" s="41"/>
      <c r="S627" s="41"/>
      <c r="T627" s="41"/>
      <c r="X627" s="48"/>
      <c r="Y627" s="48"/>
      <c r="AA627" s="48"/>
      <c r="AF627" s="48"/>
      <c r="AH627" s="48"/>
      <c r="AL627" s="48"/>
      <c r="AQ627" s="48"/>
      <c r="AS627" s="48"/>
      <c r="AT627" s="48"/>
      <c r="AX627" s="48"/>
      <c r="BA627" s="48"/>
      <c r="BB627" s="48"/>
      <c r="BD627" s="48"/>
    </row>
    <row r="628" spans="3:56" x14ac:dyDescent="0.2">
      <c r="C628" s="42"/>
      <c r="D628" s="41"/>
      <c r="F628" s="41"/>
      <c r="G628" s="41"/>
      <c r="H628" s="41"/>
      <c r="J628" s="41"/>
      <c r="L628" s="41"/>
      <c r="N628" s="41"/>
      <c r="O628" s="41"/>
      <c r="P628" s="41"/>
      <c r="S628" s="41"/>
      <c r="T628" s="41"/>
      <c r="X628" s="48"/>
      <c r="Y628" s="48"/>
      <c r="AA628" s="48"/>
      <c r="AF628" s="48"/>
      <c r="AH628" s="48"/>
      <c r="AL628" s="48"/>
      <c r="AQ628" s="48"/>
      <c r="AS628" s="48"/>
      <c r="AT628" s="48"/>
      <c r="AX628" s="48"/>
      <c r="BA628" s="48"/>
      <c r="BB628" s="48"/>
      <c r="BD628" s="48"/>
    </row>
    <row r="629" spans="3:56" x14ac:dyDescent="0.2">
      <c r="C629" s="42"/>
      <c r="D629" s="41"/>
      <c r="F629" s="41"/>
      <c r="G629" s="41"/>
      <c r="H629" s="41"/>
      <c r="J629" s="41"/>
      <c r="L629" s="41"/>
      <c r="N629" s="41"/>
      <c r="O629" s="41"/>
      <c r="P629" s="41"/>
      <c r="S629" s="41"/>
      <c r="T629" s="41"/>
      <c r="X629" s="48"/>
      <c r="Y629" s="48"/>
      <c r="AA629" s="48"/>
      <c r="AF629" s="48"/>
      <c r="AH629" s="48"/>
      <c r="AL629" s="48"/>
      <c r="AQ629" s="48"/>
      <c r="AS629" s="48"/>
      <c r="AT629" s="48"/>
      <c r="AX629" s="48"/>
      <c r="BA629" s="48"/>
      <c r="BB629" s="48"/>
      <c r="BD629" s="48"/>
    </row>
    <row r="630" spans="3:56" x14ac:dyDescent="0.2">
      <c r="C630" s="42"/>
      <c r="D630" s="41"/>
      <c r="F630" s="41"/>
      <c r="G630" s="41"/>
      <c r="H630" s="41"/>
      <c r="J630" s="41"/>
      <c r="L630" s="41"/>
      <c r="N630" s="41"/>
      <c r="O630" s="41"/>
      <c r="P630" s="41"/>
      <c r="S630" s="41"/>
      <c r="T630" s="41"/>
      <c r="X630" s="48"/>
      <c r="Y630" s="48"/>
      <c r="AA630" s="48"/>
      <c r="AF630" s="48"/>
      <c r="AH630" s="48"/>
      <c r="AL630" s="48"/>
      <c r="AQ630" s="48"/>
      <c r="AS630" s="48"/>
      <c r="AT630" s="48"/>
      <c r="AX630" s="48"/>
      <c r="BA630" s="48"/>
      <c r="BB630" s="48"/>
      <c r="BD630" s="48"/>
    </row>
    <row r="631" spans="3:56" x14ac:dyDescent="0.2">
      <c r="C631" s="42"/>
      <c r="D631" s="41"/>
      <c r="F631" s="41"/>
      <c r="G631" s="41"/>
      <c r="H631" s="41"/>
      <c r="J631" s="41"/>
      <c r="L631" s="41"/>
      <c r="N631" s="41"/>
      <c r="O631" s="41"/>
      <c r="P631" s="41"/>
      <c r="S631" s="41"/>
      <c r="T631" s="41"/>
      <c r="X631" s="48"/>
      <c r="Y631" s="48"/>
      <c r="AA631" s="48"/>
      <c r="AF631" s="48"/>
      <c r="AH631" s="48"/>
      <c r="AL631" s="48"/>
      <c r="AQ631" s="48"/>
      <c r="AS631" s="48"/>
      <c r="AT631" s="48"/>
      <c r="AX631" s="48"/>
      <c r="BA631" s="48"/>
      <c r="BB631" s="48"/>
      <c r="BD631" s="48"/>
    </row>
    <row r="632" spans="3:56" x14ac:dyDescent="0.2">
      <c r="C632" s="42"/>
      <c r="D632" s="41"/>
      <c r="F632" s="41"/>
      <c r="G632" s="41"/>
      <c r="H632" s="41"/>
      <c r="J632" s="41"/>
      <c r="L632" s="41"/>
      <c r="N632" s="41"/>
      <c r="O632" s="41"/>
      <c r="P632" s="41"/>
      <c r="S632" s="41"/>
      <c r="T632" s="41"/>
      <c r="X632" s="48"/>
      <c r="Y632" s="48"/>
      <c r="AA632" s="48"/>
      <c r="AF632" s="48"/>
      <c r="AH632" s="48"/>
      <c r="AL632" s="48"/>
      <c r="AQ632" s="48"/>
      <c r="AS632" s="48"/>
      <c r="AT632" s="48"/>
      <c r="AX632" s="48"/>
      <c r="BA632" s="48"/>
      <c r="BB632" s="48"/>
      <c r="BD632" s="48"/>
    </row>
    <row r="633" spans="3:56" x14ac:dyDescent="0.2">
      <c r="C633" s="42"/>
      <c r="D633" s="41"/>
      <c r="F633" s="41"/>
      <c r="G633" s="41"/>
      <c r="H633" s="41"/>
      <c r="J633" s="41"/>
      <c r="L633" s="41"/>
      <c r="N633" s="41"/>
      <c r="O633" s="41"/>
      <c r="P633" s="41"/>
      <c r="S633" s="41"/>
      <c r="T633" s="41"/>
      <c r="X633" s="48"/>
      <c r="Y633" s="48"/>
      <c r="AA633" s="48"/>
      <c r="AF633" s="48"/>
      <c r="AH633" s="48"/>
      <c r="AL633" s="48"/>
      <c r="AQ633" s="48"/>
      <c r="AS633" s="48"/>
      <c r="AT633" s="48"/>
      <c r="AX633" s="48"/>
      <c r="BA633" s="48"/>
      <c r="BB633" s="48"/>
      <c r="BD633" s="48"/>
    </row>
    <row r="634" spans="3:56" x14ac:dyDescent="0.2">
      <c r="C634" s="42"/>
      <c r="D634" s="41"/>
      <c r="F634" s="41"/>
      <c r="G634" s="41"/>
      <c r="H634" s="41"/>
      <c r="J634" s="41"/>
      <c r="L634" s="41"/>
      <c r="N634" s="41"/>
      <c r="O634" s="41"/>
      <c r="P634" s="41"/>
      <c r="S634" s="41"/>
      <c r="T634" s="41"/>
      <c r="X634" s="48"/>
      <c r="Y634" s="48"/>
      <c r="AA634" s="48"/>
      <c r="AF634" s="48"/>
      <c r="AH634" s="48"/>
      <c r="AL634" s="48"/>
      <c r="AQ634" s="48"/>
      <c r="AS634" s="48"/>
      <c r="AT634" s="48"/>
      <c r="AX634" s="48"/>
      <c r="BA634" s="48"/>
      <c r="BB634" s="48"/>
      <c r="BD634" s="48"/>
    </row>
    <row r="635" spans="3:56" x14ac:dyDescent="0.2">
      <c r="C635" s="42"/>
      <c r="D635" s="41"/>
      <c r="F635" s="41"/>
      <c r="G635" s="41"/>
      <c r="H635" s="41"/>
      <c r="J635" s="41"/>
      <c r="L635" s="41"/>
      <c r="N635" s="41"/>
      <c r="O635" s="41"/>
      <c r="P635" s="41"/>
      <c r="S635" s="41"/>
      <c r="T635" s="41"/>
      <c r="X635" s="48"/>
      <c r="Y635" s="48"/>
      <c r="AA635" s="48"/>
      <c r="AF635" s="48"/>
      <c r="AH635" s="48"/>
      <c r="AL635" s="48"/>
      <c r="AQ635" s="48"/>
      <c r="AS635" s="48"/>
      <c r="AT635" s="48"/>
      <c r="AX635" s="48"/>
      <c r="BA635" s="48"/>
      <c r="BB635" s="48"/>
      <c r="BD635" s="48"/>
    </row>
    <row r="636" spans="3:56" x14ac:dyDescent="0.2">
      <c r="C636" s="42"/>
      <c r="D636" s="41"/>
      <c r="F636" s="41"/>
      <c r="G636" s="41"/>
      <c r="H636" s="41"/>
      <c r="J636" s="41"/>
      <c r="L636" s="41"/>
      <c r="N636" s="41"/>
      <c r="O636" s="41"/>
      <c r="P636" s="41"/>
      <c r="S636" s="41"/>
      <c r="T636" s="41"/>
      <c r="X636" s="48"/>
      <c r="Y636" s="48"/>
      <c r="AA636" s="48"/>
      <c r="AF636" s="48"/>
      <c r="AH636" s="48"/>
      <c r="AL636" s="48"/>
      <c r="AQ636" s="48"/>
      <c r="AS636" s="48"/>
      <c r="AT636" s="48"/>
      <c r="AX636" s="48"/>
      <c r="BA636" s="48"/>
      <c r="BB636" s="48"/>
      <c r="BD636" s="48"/>
    </row>
    <row r="637" spans="3:56" x14ac:dyDescent="0.2">
      <c r="C637" s="42"/>
      <c r="D637" s="41"/>
      <c r="F637" s="41"/>
      <c r="G637" s="41"/>
      <c r="H637" s="41"/>
      <c r="J637" s="41"/>
      <c r="L637" s="41"/>
      <c r="N637" s="41"/>
      <c r="O637" s="41"/>
      <c r="P637" s="41"/>
      <c r="S637" s="41"/>
      <c r="T637" s="41"/>
      <c r="X637" s="48"/>
      <c r="Y637" s="48"/>
      <c r="AA637" s="48"/>
      <c r="AF637" s="48"/>
      <c r="AH637" s="48"/>
      <c r="AL637" s="48"/>
      <c r="AQ637" s="48"/>
      <c r="AS637" s="48"/>
      <c r="AT637" s="48"/>
      <c r="AX637" s="48"/>
      <c r="BA637" s="48"/>
      <c r="BB637" s="48"/>
      <c r="BD637" s="48"/>
    </row>
    <row r="638" spans="3:56" x14ac:dyDescent="0.2">
      <c r="C638" s="42"/>
      <c r="D638" s="41"/>
      <c r="F638" s="41"/>
      <c r="G638" s="41"/>
      <c r="H638" s="41"/>
      <c r="J638" s="41"/>
      <c r="L638" s="41"/>
      <c r="N638" s="41"/>
      <c r="O638" s="41"/>
      <c r="P638" s="41"/>
      <c r="S638" s="41"/>
      <c r="T638" s="41"/>
      <c r="X638" s="48"/>
      <c r="Y638" s="48"/>
      <c r="AA638" s="48"/>
      <c r="AF638" s="48"/>
      <c r="AH638" s="48"/>
      <c r="AL638" s="48"/>
      <c r="AQ638" s="48"/>
      <c r="AS638" s="48"/>
      <c r="AT638" s="48"/>
      <c r="AX638" s="48"/>
      <c r="BA638" s="48"/>
      <c r="BB638" s="48"/>
      <c r="BD638" s="48"/>
    </row>
    <row r="639" spans="3:56" x14ac:dyDescent="0.2">
      <c r="C639" s="42"/>
      <c r="D639" s="41"/>
      <c r="F639" s="41"/>
      <c r="G639" s="41"/>
      <c r="H639" s="41"/>
      <c r="J639" s="41"/>
      <c r="L639" s="41"/>
      <c r="N639" s="41"/>
      <c r="O639" s="41"/>
      <c r="P639" s="41"/>
      <c r="S639" s="41"/>
      <c r="T639" s="41"/>
      <c r="X639" s="48"/>
      <c r="Y639" s="48"/>
      <c r="AA639" s="48"/>
      <c r="AF639" s="48"/>
      <c r="AH639" s="48"/>
      <c r="AL639" s="48"/>
      <c r="AQ639" s="48"/>
      <c r="AS639" s="48"/>
      <c r="AT639" s="48"/>
      <c r="AX639" s="48"/>
      <c r="BA639" s="48"/>
      <c r="BB639" s="48"/>
      <c r="BD639" s="48"/>
    </row>
    <row r="640" spans="3:56" x14ac:dyDescent="0.2">
      <c r="C640" s="42"/>
      <c r="D640" s="41"/>
      <c r="F640" s="41"/>
      <c r="G640" s="41"/>
      <c r="H640" s="41"/>
      <c r="J640" s="41"/>
      <c r="L640" s="41"/>
      <c r="N640" s="41"/>
      <c r="O640" s="41"/>
      <c r="P640" s="41"/>
      <c r="S640" s="41"/>
      <c r="T640" s="41"/>
      <c r="X640" s="48"/>
      <c r="Y640" s="48"/>
      <c r="AA640" s="48"/>
      <c r="AF640" s="48"/>
      <c r="AH640" s="48"/>
      <c r="AL640" s="48"/>
      <c r="AQ640" s="48"/>
      <c r="AS640" s="48"/>
      <c r="AT640" s="48"/>
      <c r="AX640" s="48"/>
      <c r="BA640" s="48"/>
      <c r="BB640" s="48"/>
      <c r="BD640" s="48"/>
    </row>
    <row r="641" spans="3:56" x14ac:dyDescent="0.2">
      <c r="C641" s="42"/>
      <c r="D641" s="41"/>
      <c r="F641" s="41"/>
      <c r="G641" s="41"/>
      <c r="H641" s="41"/>
      <c r="J641" s="41"/>
      <c r="L641" s="41"/>
      <c r="N641" s="41"/>
      <c r="O641" s="41"/>
      <c r="P641" s="41"/>
      <c r="S641" s="41"/>
      <c r="T641" s="41"/>
      <c r="X641" s="48"/>
      <c r="Y641" s="48"/>
      <c r="AA641" s="48"/>
      <c r="AF641" s="48"/>
      <c r="AH641" s="48"/>
      <c r="AL641" s="48"/>
      <c r="AQ641" s="48"/>
      <c r="AS641" s="48"/>
      <c r="AT641" s="48"/>
      <c r="AX641" s="48"/>
      <c r="BA641" s="48"/>
      <c r="BB641" s="48"/>
      <c r="BD641" s="48"/>
    </row>
    <row r="642" spans="3:56" x14ac:dyDescent="0.2">
      <c r="C642" s="42"/>
      <c r="D642" s="41"/>
      <c r="F642" s="41"/>
      <c r="G642" s="41"/>
      <c r="H642" s="41"/>
      <c r="J642" s="41"/>
      <c r="L642" s="41"/>
      <c r="N642" s="41"/>
      <c r="O642" s="41"/>
      <c r="P642" s="41"/>
      <c r="S642" s="41"/>
      <c r="T642" s="41"/>
      <c r="X642" s="48"/>
      <c r="Y642" s="48"/>
      <c r="AA642" s="48"/>
      <c r="AF642" s="48"/>
      <c r="AH642" s="48"/>
      <c r="AL642" s="48"/>
      <c r="AQ642" s="48"/>
      <c r="AS642" s="48"/>
      <c r="AT642" s="48"/>
      <c r="AX642" s="48"/>
      <c r="BA642" s="48"/>
      <c r="BB642" s="48"/>
      <c r="BD642" s="48"/>
    </row>
    <row r="643" spans="3:56" x14ac:dyDescent="0.2">
      <c r="C643" s="42"/>
      <c r="D643" s="41"/>
      <c r="F643" s="41"/>
      <c r="G643" s="41"/>
      <c r="H643" s="41"/>
      <c r="J643" s="41"/>
      <c r="L643" s="41"/>
      <c r="N643" s="41"/>
      <c r="O643" s="41"/>
      <c r="P643" s="41"/>
      <c r="S643" s="41"/>
      <c r="T643" s="41"/>
      <c r="X643" s="48"/>
      <c r="Y643" s="48"/>
      <c r="AA643" s="48"/>
      <c r="AF643" s="48"/>
      <c r="AH643" s="48"/>
      <c r="AL643" s="48"/>
      <c r="AQ643" s="48"/>
      <c r="AS643" s="48"/>
      <c r="AT643" s="48"/>
      <c r="AX643" s="48"/>
      <c r="BA643" s="48"/>
      <c r="BB643" s="48"/>
      <c r="BD643" s="48"/>
    </row>
    <row r="644" spans="3:56" x14ac:dyDescent="0.2">
      <c r="C644" s="42"/>
      <c r="D644" s="41"/>
      <c r="F644" s="41"/>
      <c r="G644" s="41"/>
      <c r="H644" s="41"/>
      <c r="J644" s="41"/>
      <c r="L644" s="41"/>
      <c r="N644" s="41"/>
      <c r="O644" s="41"/>
      <c r="P644" s="41"/>
      <c r="S644" s="41"/>
      <c r="T644" s="41"/>
      <c r="X644" s="48"/>
      <c r="Y644" s="48"/>
      <c r="AA644" s="48"/>
      <c r="AF644" s="48"/>
      <c r="AH644" s="48"/>
      <c r="AL644" s="48"/>
      <c r="AQ644" s="48"/>
      <c r="AS644" s="48"/>
      <c r="AT644" s="48"/>
      <c r="AX644" s="48"/>
      <c r="BA644" s="48"/>
      <c r="BB644" s="48"/>
      <c r="BD644" s="48"/>
    </row>
    <row r="645" spans="3:56" x14ac:dyDescent="0.2">
      <c r="C645" s="42"/>
      <c r="D645" s="41"/>
      <c r="F645" s="41"/>
      <c r="G645" s="41"/>
      <c r="H645" s="41"/>
      <c r="J645" s="41"/>
      <c r="L645" s="41"/>
      <c r="N645" s="41"/>
      <c r="O645" s="41"/>
      <c r="P645" s="41"/>
      <c r="S645" s="41"/>
      <c r="T645" s="41"/>
      <c r="X645" s="48"/>
      <c r="Y645" s="48"/>
      <c r="AA645" s="48"/>
      <c r="AF645" s="48"/>
      <c r="AH645" s="48"/>
      <c r="AL645" s="48"/>
      <c r="AQ645" s="48"/>
      <c r="AS645" s="48"/>
      <c r="AT645" s="48"/>
      <c r="AX645" s="48"/>
      <c r="BA645" s="48"/>
      <c r="BB645" s="48"/>
      <c r="BD645" s="48"/>
    </row>
    <row r="646" spans="3:56" x14ac:dyDescent="0.2">
      <c r="C646" s="42"/>
      <c r="D646" s="41"/>
      <c r="F646" s="41"/>
      <c r="G646" s="41"/>
      <c r="H646" s="41"/>
      <c r="J646" s="41"/>
      <c r="L646" s="41"/>
      <c r="N646" s="41"/>
      <c r="O646" s="41"/>
      <c r="P646" s="41"/>
      <c r="S646" s="41"/>
      <c r="T646" s="41"/>
      <c r="X646" s="48"/>
      <c r="Y646" s="48"/>
      <c r="AA646" s="48"/>
      <c r="AF646" s="48"/>
      <c r="AH646" s="48"/>
      <c r="AL646" s="48"/>
      <c r="AQ646" s="48"/>
      <c r="AS646" s="48"/>
      <c r="AT646" s="48"/>
      <c r="AX646" s="48"/>
      <c r="BA646" s="48"/>
      <c r="BB646" s="48"/>
      <c r="BD646" s="48"/>
    </row>
    <row r="647" spans="3:56" x14ac:dyDescent="0.2">
      <c r="C647" s="42"/>
      <c r="D647" s="41"/>
      <c r="F647" s="41"/>
      <c r="G647" s="41"/>
      <c r="H647" s="41"/>
      <c r="J647" s="41"/>
      <c r="L647" s="41"/>
      <c r="N647" s="41"/>
      <c r="O647" s="41"/>
      <c r="P647" s="41"/>
      <c r="S647" s="41"/>
      <c r="T647" s="41"/>
      <c r="X647" s="48"/>
      <c r="Y647" s="48"/>
      <c r="AA647" s="48"/>
      <c r="AF647" s="48"/>
      <c r="AH647" s="48"/>
      <c r="AL647" s="48"/>
      <c r="AQ647" s="48"/>
      <c r="AS647" s="48"/>
      <c r="AT647" s="48"/>
      <c r="AX647" s="48"/>
      <c r="BA647" s="48"/>
      <c r="BB647" s="48"/>
      <c r="BD647" s="48"/>
    </row>
    <row r="648" spans="3:56" x14ac:dyDescent="0.2">
      <c r="C648" s="42"/>
      <c r="D648" s="41"/>
      <c r="F648" s="41"/>
      <c r="G648" s="41"/>
      <c r="H648" s="41"/>
      <c r="J648" s="41"/>
      <c r="L648" s="41"/>
      <c r="N648" s="41"/>
      <c r="O648" s="41"/>
      <c r="P648" s="41"/>
      <c r="S648" s="41"/>
      <c r="T648" s="41"/>
      <c r="X648" s="48"/>
      <c r="Y648" s="48"/>
      <c r="AA648" s="48"/>
      <c r="AF648" s="48"/>
      <c r="AH648" s="48"/>
      <c r="AL648" s="48"/>
      <c r="AQ648" s="48"/>
      <c r="AS648" s="48"/>
      <c r="AT648" s="48"/>
      <c r="AX648" s="48"/>
      <c r="BA648" s="48"/>
      <c r="BB648" s="48"/>
      <c r="BD648" s="48"/>
    </row>
    <row r="649" spans="3:56" x14ac:dyDescent="0.2">
      <c r="C649" s="42"/>
      <c r="D649" s="41"/>
      <c r="F649" s="41"/>
      <c r="G649" s="41"/>
      <c r="H649" s="41"/>
      <c r="J649" s="41"/>
      <c r="L649" s="41"/>
      <c r="N649" s="41"/>
      <c r="O649" s="41"/>
      <c r="P649" s="41"/>
      <c r="S649" s="41"/>
      <c r="T649" s="41"/>
      <c r="X649" s="48"/>
      <c r="Y649" s="48"/>
      <c r="AA649" s="48"/>
      <c r="AF649" s="48"/>
      <c r="AH649" s="48"/>
      <c r="AL649" s="48"/>
      <c r="AQ649" s="48"/>
      <c r="AS649" s="48"/>
      <c r="AT649" s="48"/>
      <c r="AX649" s="48"/>
      <c r="BA649" s="48"/>
      <c r="BB649" s="48"/>
      <c r="BD649" s="48"/>
    </row>
    <row r="650" spans="3:56" x14ac:dyDescent="0.2">
      <c r="C650" s="42"/>
      <c r="D650" s="41"/>
      <c r="F650" s="41"/>
      <c r="G650" s="41"/>
      <c r="H650" s="41"/>
      <c r="J650" s="41"/>
      <c r="L650" s="41"/>
      <c r="N650" s="41"/>
      <c r="O650" s="41"/>
      <c r="P650" s="41"/>
      <c r="S650" s="41"/>
      <c r="T650" s="41"/>
      <c r="X650" s="48"/>
      <c r="Y650" s="48"/>
      <c r="AA650" s="48"/>
      <c r="AF650" s="48"/>
      <c r="AH650" s="48"/>
      <c r="AL650" s="48"/>
      <c r="AQ650" s="48"/>
      <c r="AS650" s="48"/>
      <c r="AT650" s="48"/>
      <c r="AX650" s="48"/>
      <c r="BA650" s="48"/>
      <c r="BB650" s="48"/>
      <c r="BD650" s="48"/>
    </row>
    <row r="651" spans="3:56" x14ac:dyDescent="0.2">
      <c r="C651" s="42"/>
      <c r="D651" s="41"/>
      <c r="F651" s="41"/>
      <c r="G651" s="41"/>
      <c r="H651" s="41"/>
      <c r="J651" s="41"/>
      <c r="L651" s="41"/>
      <c r="N651" s="41"/>
      <c r="O651" s="41"/>
      <c r="P651" s="41"/>
      <c r="S651" s="41"/>
      <c r="T651" s="41"/>
      <c r="X651" s="48"/>
      <c r="Y651" s="48"/>
      <c r="AA651" s="48"/>
      <c r="AF651" s="48"/>
      <c r="AH651" s="48"/>
      <c r="AL651" s="48"/>
      <c r="AQ651" s="48"/>
      <c r="AS651" s="48"/>
      <c r="AT651" s="48"/>
      <c r="AX651" s="48"/>
      <c r="BA651" s="48"/>
      <c r="BB651" s="48"/>
      <c r="BD651" s="48"/>
    </row>
    <row r="652" spans="3:56" x14ac:dyDescent="0.2">
      <c r="C652" s="42"/>
      <c r="D652" s="41"/>
      <c r="F652" s="41"/>
      <c r="G652" s="41"/>
      <c r="H652" s="41"/>
      <c r="J652" s="41"/>
      <c r="L652" s="41"/>
      <c r="N652" s="41"/>
      <c r="O652" s="41"/>
      <c r="P652" s="41"/>
      <c r="S652" s="41"/>
      <c r="T652" s="41"/>
      <c r="X652" s="48"/>
      <c r="Y652" s="48"/>
      <c r="AA652" s="48"/>
      <c r="AF652" s="48"/>
      <c r="AH652" s="48"/>
      <c r="AL652" s="48"/>
      <c r="AQ652" s="48"/>
      <c r="AS652" s="48"/>
      <c r="AT652" s="48"/>
      <c r="AX652" s="48"/>
      <c r="BA652" s="48"/>
      <c r="BB652" s="48"/>
      <c r="BD652" s="48"/>
    </row>
    <row r="653" spans="3:56" x14ac:dyDescent="0.2">
      <c r="C653" s="42"/>
      <c r="D653" s="41"/>
      <c r="F653" s="41"/>
      <c r="G653" s="41"/>
      <c r="H653" s="41"/>
      <c r="J653" s="41"/>
      <c r="L653" s="41"/>
      <c r="N653" s="41"/>
      <c r="O653" s="41"/>
      <c r="P653" s="41"/>
      <c r="S653" s="41"/>
      <c r="T653" s="41"/>
      <c r="X653" s="48"/>
      <c r="Y653" s="48"/>
      <c r="AA653" s="48"/>
      <c r="AF653" s="48"/>
      <c r="AH653" s="48"/>
      <c r="AL653" s="48"/>
      <c r="AQ653" s="48"/>
      <c r="AS653" s="48"/>
      <c r="AT653" s="48"/>
      <c r="AX653" s="48"/>
      <c r="BA653" s="48"/>
      <c r="BB653" s="48"/>
      <c r="BD653" s="48"/>
    </row>
    <row r="654" spans="3:56" x14ac:dyDescent="0.2">
      <c r="C654" s="42"/>
      <c r="D654" s="41"/>
      <c r="F654" s="41"/>
      <c r="G654" s="41"/>
      <c r="H654" s="41"/>
      <c r="J654" s="41"/>
      <c r="L654" s="41"/>
      <c r="N654" s="41"/>
      <c r="O654" s="41"/>
      <c r="P654" s="41"/>
      <c r="S654" s="41"/>
      <c r="T654" s="41"/>
      <c r="X654" s="48"/>
      <c r="Y654" s="48"/>
      <c r="AA654" s="48"/>
      <c r="AF654" s="48"/>
      <c r="AH654" s="48"/>
      <c r="AL654" s="48"/>
      <c r="AQ654" s="48"/>
      <c r="AS654" s="48"/>
      <c r="AT654" s="48"/>
      <c r="AX654" s="48"/>
      <c r="BA654" s="48"/>
      <c r="BB654" s="48"/>
      <c r="BD654" s="48"/>
    </row>
    <row r="655" spans="3:56" x14ac:dyDescent="0.2">
      <c r="C655" s="42"/>
      <c r="D655" s="41"/>
      <c r="F655" s="41"/>
      <c r="G655" s="41"/>
      <c r="H655" s="41"/>
      <c r="J655" s="41"/>
      <c r="L655" s="41"/>
      <c r="N655" s="41"/>
      <c r="O655" s="41"/>
      <c r="P655" s="41"/>
      <c r="S655" s="41"/>
      <c r="T655" s="41"/>
      <c r="X655" s="48"/>
      <c r="Y655" s="48"/>
      <c r="AA655" s="48"/>
      <c r="AF655" s="48"/>
      <c r="AH655" s="48"/>
      <c r="AL655" s="48"/>
      <c r="AQ655" s="48"/>
      <c r="AS655" s="48"/>
      <c r="AT655" s="48"/>
      <c r="AX655" s="48"/>
      <c r="BA655" s="48"/>
      <c r="BB655" s="48"/>
      <c r="BD655" s="48"/>
    </row>
    <row r="656" spans="3:56" x14ac:dyDescent="0.2">
      <c r="C656" s="42"/>
      <c r="D656" s="41"/>
      <c r="F656" s="41"/>
      <c r="G656" s="41"/>
      <c r="H656" s="41"/>
      <c r="J656" s="41"/>
      <c r="L656" s="41"/>
      <c r="N656" s="41"/>
      <c r="O656" s="41"/>
      <c r="P656" s="41"/>
      <c r="S656" s="41"/>
      <c r="T656" s="41"/>
      <c r="X656" s="48"/>
      <c r="Y656" s="48"/>
      <c r="AA656" s="48"/>
      <c r="AF656" s="48"/>
      <c r="AH656" s="48"/>
      <c r="AL656" s="48"/>
      <c r="AQ656" s="48"/>
      <c r="AS656" s="48"/>
      <c r="AT656" s="48"/>
      <c r="AX656" s="48"/>
      <c r="BA656" s="48"/>
      <c r="BB656" s="48"/>
      <c r="BD656" s="48"/>
    </row>
    <row r="657" spans="3:56" x14ac:dyDescent="0.2">
      <c r="C657" s="42"/>
      <c r="D657" s="41"/>
      <c r="F657" s="41"/>
      <c r="G657" s="41"/>
      <c r="H657" s="41"/>
      <c r="J657" s="41"/>
      <c r="L657" s="41"/>
      <c r="N657" s="41"/>
      <c r="O657" s="41"/>
      <c r="P657" s="41"/>
      <c r="S657" s="41"/>
      <c r="T657" s="41"/>
      <c r="X657" s="48"/>
      <c r="Y657" s="48"/>
      <c r="AA657" s="48"/>
      <c r="AF657" s="48"/>
      <c r="AH657" s="48"/>
      <c r="AL657" s="48"/>
      <c r="AQ657" s="48"/>
      <c r="AS657" s="48"/>
      <c r="AT657" s="48"/>
      <c r="AX657" s="48"/>
      <c r="BA657" s="48"/>
      <c r="BB657" s="48"/>
      <c r="BD657" s="48"/>
    </row>
    <row r="658" spans="3:56" x14ac:dyDescent="0.2">
      <c r="C658" s="42"/>
      <c r="D658" s="41"/>
      <c r="F658" s="41"/>
      <c r="G658" s="41"/>
      <c r="H658" s="41"/>
      <c r="J658" s="41"/>
      <c r="L658" s="41"/>
      <c r="N658" s="41"/>
      <c r="O658" s="41"/>
      <c r="P658" s="41"/>
      <c r="S658" s="41"/>
      <c r="T658" s="41"/>
      <c r="X658" s="48"/>
      <c r="Y658" s="48"/>
      <c r="AA658" s="48"/>
      <c r="AF658" s="48"/>
      <c r="AH658" s="48"/>
      <c r="AL658" s="48"/>
      <c r="AQ658" s="48"/>
      <c r="AS658" s="48"/>
      <c r="AT658" s="48"/>
      <c r="AX658" s="48"/>
      <c r="BA658" s="48"/>
      <c r="BB658" s="48"/>
      <c r="BD658" s="48"/>
    </row>
    <row r="659" spans="3:56" x14ac:dyDescent="0.2">
      <c r="C659" s="42"/>
      <c r="D659" s="41"/>
      <c r="F659" s="41"/>
      <c r="G659" s="41"/>
      <c r="H659" s="41"/>
      <c r="J659" s="41"/>
      <c r="L659" s="41"/>
      <c r="N659" s="41"/>
      <c r="O659" s="41"/>
      <c r="P659" s="41"/>
      <c r="S659" s="41"/>
      <c r="T659" s="41"/>
      <c r="X659" s="48"/>
      <c r="Y659" s="48"/>
      <c r="AA659" s="48"/>
      <c r="AF659" s="48"/>
      <c r="AH659" s="48"/>
      <c r="AL659" s="48"/>
      <c r="AQ659" s="48"/>
      <c r="AS659" s="48"/>
      <c r="AT659" s="48"/>
      <c r="AX659" s="48"/>
      <c r="BA659" s="48"/>
      <c r="BB659" s="48"/>
      <c r="BD659" s="48"/>
    </row>
    <row r="660" spans="3:56" x14ac:dyDescent="0.2">
      <c r="C660" s="42"/>
      <c r="D660" s="41"/>
      <c r="F660" s="41"/>
      <c r="G660" s="41"/>
      <c r="H660" s="41"/>
      <c r="J660" s="41"/>
      <c r="L660" s="41"/>
      <c r="N660" s="41"/>
      <c r="O660" s="41"/>
      <c r="P660" s="41"/>
      <c r="S660" s="41"/>
      <c r="T660" s="41"/>
      <c r="X660" s="48"/>
      <c r="Y660" s="48"/>
      <c r="AA660" s="48"/>
      <c r="AF660" s="48"/>
      <c r="AH660" s="48"/>
      <c r="AL660" s="48"/>
      <c r="AQ660" s="48"/>
      <c r="AS660" s="48"/>
      <c r="AT660" s="48"/>
      <c r="AX660" s="48"/>
      <c r="BA660" s="48"/>
      <c r="BB660" s="48"/>
      <c r="BD660" s="48"/>
    </row>
    <row r="661" spans="3:56" x14ac:dyDescent="0.2">
      <c r="C661" s="42"/>
      <c r="D661" s="41"/>
      <c r="F661" s="41"/>
      <c r="G661" s="41"/>
      <c r="H661" s="41"/>
      <c r="J661" s="41"/>
      <c r="L661" s="41"/>
      <c r="N661" s="41"/>
      <c r="O661" s="41"/>
      <c r="P661" s="41"/>
      <c r="S661" s="41"/>
      <c r="T661" s="41"/>
      <c r="X661" s="48"/>
      <c r="Y661" s="48"/>
      <c r="AA661" s="48"/>
      <c r="AF661" s="48"/>
      <c r="AH661" s="48"/>
      <c r="AL661" s="48"/>
      <c r="AQ661" s="48"/>
      <c r="AS661" s="48"/>
      <c r="AT661" s="48"/>
      <c r="AX661" s="48"/>
      <c r="BA661" s="48"/>
      <c r="BB661" s="48"/>
      <c r="BD661" s="48"/>
    </row>
    <row r="662" spans="3:56" x14ac:dyDescent="0.2">
      <c r="C662" s="42"/>
      <c r="D662" s="41"/>
      <c r="F662" s="41"/>
      <c r="G662" s="41"/>
      <c r="H662" s="41"/>
      <c r="J662" s="41"/>
      <c r="L662" s="41"/>
      <c r="N662" s="41"/>
      <c r="O662" s="41"/>
      <c r="P662" s="41"/>
      <c r="S662" s="41"/>
      <c r="T662" s="41"/>
      <c r="X662" s="48"/>
      <c r="Y662" s="48"/>
      <c r="AA662" s="48"/>
      <c r="AF662" s="48"/>
      <c r="AH662" s="48"/>
      <c r="AL662" s="48"/>
      <c r="AQ662" s="48"/>
      <c r="AS662" s="48"/>
      <c r="AT662" s="48"/>
      <c r="AX662" s="48"/>
      <c r="BA662" s="48"/>
      <c r="BB662" s="48"/>
      <c r="BD662" s="48"/>
    </row>
    <row r="663" spans="3:56" x14ac:dyDescent="0.2">
      <c r="C663" s="42"/>
      <c r="D663" s="41"/>
      <c r="F663" s="41"/>
      <c r="G663" s="41"/>
      <c r="H663" s="41"/>
      <c r="J663" s="41"/>
      <c r="L663" s="41"/>
      <c r="N663" s="41"/>
      <c r="O663" s="41"/>
      <c r="P663" s="41"/>
      <c r="S663" s="41"/>
      <c r="T663" s="41"/>
      <c r="X663" s="48"/>
      <c r="Y663" s="48"/>
      <c r="AA663" s="48"/>
      <c r="AF663" s="48"/>
      <c r="AH663" s="48"/>
      <c r="AL663" s="48"/>
      <c r="AQ663" s="48"/>
      <c r="AS663" s="48"/>
      <c r="AT663" s="48"/>
      <c r="AX663" s="48"/>
      <c r="BA663" s="48"/>
      <c r="BB663" s="48"/>
      <c r="BD663" s="48"/>
    </row>
    <row r="664" spans="3:56" x14ac:dyDescent="0.2">
      <c r="C664" s="42"/>
      <c r="D664" s="41"/>
      <c r="F664" s="41"/>
      <c r="G664" s="41"/>
      <c r="H664" s="41"/>
      <c r="J664" s="41"/>
      <c r="L664" s="41"/>
      <c r="N664" s="41"/>
      <c r="O664" s="41"/>
      <c r="P664" s="41"/>
      <c r="S664" s="41"/>
      <c r="T664" s="41"/>
      <c r="X664" s="48"/>
      <c r="Y664" s="48"/>
      <c r="AA664" s="48"/>
      <c r="AF664" s="48"/>
      <c r="AH664" s="48"/>
      <c r="AL664" s="48"/>
      <c r="AQ664" s="48"/>
      <c r="AS664" s="48"/>
      <c r="AT664" s="48"/>
      <c r="AX664" s="48"/>
      <c r="BA664" s="48"/>
      <c r="BB664" s="48"/>
      <c r="BD664" s="48"/>
    </row>
    <row r="665" spans="3:56" x14ac:dyDescent="0.2">
      <c r="C665" s="42"/>
      <c r="D665" s="41"/>
      <c r="F665" s="41"/>
      <c r="G665" s="41"/>
      <c r="H665" s="41"/>
      <c r="J665" s="41"/>
      <c r="L665" s="41"/>
      <c r="N665" s="41"/>
      <c r="O665" s="41"/>
      <c r="P665" s="41"/>
      <c r="S665" s="41"/>
      <c r="T665" s="41"/>
      <c r="X665" s="48"/>
      <c r="Y665" s="48"/>
      <c r="AA665" s="48"/>
      <c r="AF665" s="48"/>
      <c r="AH665" s="48"/>
      <c r="AL665" s="48"/>
      <c r="AQ665" s="48"/>
      <c r="AS665" s="48"/>
      <c r="AT665" s="48"/>
      <c r="AX665" s="48"/>
      <c r="BA665" s="48"/>
      <c r="BB665" s="48"/>
      <c r="BD665" s="48"/>
    </row>
    <row r="666" spans="3:56" x14ac:dyDescent="0.2">
      <c r="C666" s="42"/>
      <c r="D666" s="41"/>
      <c r="F666" s="41"/>
      <c r="G666" s="41"/>
      <c r="H666" s="41"/>
      <c r="J666" s="41"/>
      <c r="L666" s="41"/>
      <c r="N666" s="41"/>
      <c r="O666" s="41"/>
      <c r="P666" s="41"/>
      <c r="S666" s="41"/>
      <c r="T666" s="41"/>
      <c r="X666" s="48"/>
      <c r="Y666" s="48"/>
      <c r="AA666" s="48"/>
      <c r="AF666" s="48"/>
      <c r="AH666" s="48"/>
      <c r="AL666" s="48"/>
      <c r="AQ666" s="48"/>
      <c r="AS666" s="48"/>
      <c r="AT666" s="48"/>
      <c r="AX666" s="48"/>
      <c r="BA666" s="48"/>
      <c r="BB666" s="48"/>
      <c r="BD666" s="48"/>
    </row>
    <row r="667" spans="3:56" x14ac:dyDescent="0.2">
      <c r="C667" s="42"/>
      <c r="D667" s="41"/>
      <c r="F667" s="41"/>
      <c r="G667" s="41"/>
      <c r="H667" s="41"/>
      <c r="J667" s="41"/>
      <c r="L667" s="41"/>
      <c r="N667" s="41"/>
      <c r="O667" s="41"/>
      <c r="P667" s="41"/>
      <c r="S667" s="41"/>
      <c r="T667" s="41"/>
      <c r="X667" s="48"/>
      <c r="Y667" s="48"/>
      <c r="AA667" s="48"/>
      <c r="AF667" s="48"/>
      <c r="AH667" s="48"/>
      <c r="AL667" s="48"/>
      <c r="AQ667" s="48"/>
      <c r="AS667" s="48"/>
      <c r="AT667" s="48"/>
      <c r="AX667" s="48"/>
      <c r="BA667" s="48"/>
      <c r="BB667" s="48"/>
      <c r="BD667" s="48"/>
    </row>
    <row r="668" spans="3:56" x14ac:dyDescent="0.2">
      <c r="C668" s="42"/>
      <c r="D668" s="41"/>
      <c r="F668" s="41"/>
      <c r="G668" s="41"/>
      <c r="H668" s="41"/>
      <c r="J668" s="41"/>
      <c r="L668" s="41"/>
      <c r="N668" s="41"/>
      <c r="O668" s="41"/>
      <c r="P668" s="41"/>
      <c r="S668" s="41"/>
      <c r="T668" s="41"/>
      <c r="X668" s="48"/>
      <c r="Y668" s="48"/>
      <c r="AA668" s="48"/>
      <c r="AF668" s="48"/>
      <c r="AH668" s="48"/>
      <c r="AL668" s="48"/>
      <c r="AQ668" s="48"/>
      <c r="AS668" s="48"/>
      <c r="AT668" s="48"/>
      <c r="AX668" s="48"/>
      <c r="BA668" s="48"/>
      <c r="BB668" s="48"/>
      <c r="BD668" s="48"/>
    </row>
    <row r="669" spans="3:56" x14ac:dyDescent="0.2">
      <c r="C669" s="42"/>
      <c r="D669" s="41"/>
      <c r="F669" s="41"/>
      <c r="G669" s="41"/>
      <c r="H669" s="41"/>
      <c r="J669" s="41"/>
      <c r="L669" s="41"/>
      <c r="N669" s="41"/>
      <c r="O669" s="41"/>
      <c r="P669" s="41"/>
      <c r="S669" s="41"/>
      <c r="T669" s="41"/>
      <c r="X669" s="48"/>
      <c r="Y669" s="48"/>
      <c r="AA669" s="48"/>
      <c r="AF669" s="48"/>
      <c r="AH669" s="48"/>
      <c r="AL669" s="48"/>
      <c r="AQ669" s="48"/>
      <c r="AS669" s="48"/>
      <c r="AT669" s="48"/>
      <c r="AX669" s="48"/>
      <c r="BA669" s="48"/>
      <c r="BB669" s="48"/>
      <c r="BD669" s="48"/>
    </row>
    <row r="670" spans="3:56" x14ac:dyDescent="0.2">
      <c r="C670" s="42"/>
      <c r="D670" s="41"/>
      <c r="F670" s="41"/>
      <c r="G670" s="41"/>
      <c r="H670" s="41"/>
      <c r="J670" s="41"/>
      <c r="L670" s="41"/>
      <c r="N670" s="41"/>
      <c r="O670" s="41"/>
      <c r="P670" s="41"/>
      <c r="S670" s="41"/>
      <c r="T670" s="41"/>
      <c r="X670" s="48"/>
      <c r="Y670" s="48"/>
      <c r="AA670" s="48"/>
      <c r="AF670" s="48"/>
      <c r="AH670" s="48"/>
      <c r="AL670" s="48"/>
      <c r="AQ670" s="48"/>
      <c r="AS670" s="48"/>
      <c r="AT670" s="48"/>
      <c r="AX670" s="48"/>
      <c r="BA670" s="48"/>
      <c r="BB670" s="48"/>
      <c r="BD670" s="48"/>
    </row>
    <row r="671" spans="3:56" x14ac:dyDescent="0.2">
      <c r="C671" s="42"/>
      <c r="D671" s="41"/>
      <c r="F671" s="41"/>
      <c r="G671" s="41"/>
      <c r="H671" s="41"/>
      <c r="J671" s="41"/>
      <c r="L671" s="41"/>
      <c r="N671" s="41"/>
      <c r="O671" s="41"/>
      <c r="P671" s="41"/>
      <c r="S671" s="41"/>
      <c r="T671" s="41"/>
      <c r="X671" s="48"/>
      <c r="Y671" s="48"/>
      <c r="AA671" s="48"/>
      <c r="AF671" s="48"/>
      <c r="AH671" s="48"/>
      <c r="AL671" s="48"/>
      <c r="AQ671" s="48"/>
      <c r="AS671" s="48"/>
      <c r="AT671" s="48"/>
      <c r="AX671" s="48"/>
      <c r="BA671" s="48"/>
      <c r="BB671" s="48"/>
      <c r="BD671" s="48"/>
    </row>
    <row r="672" spans="3:56" x14ac:dyDescent="0.2">
      <c r="C672" s="42"/>
      <c r="D672" s="41"/>
      <c r="F672" s="41"/>
      <c r="G672" s="41"/>
      <c r="H672" s="41"/>
      <c r="J672" s="41"/>
      <c r="L672" s="41"/>
      <c r="N672" s="41"/>
      <c r="O672" s="41"/>
      <c r="P672" s="41"/>
      <c r="S672" s="41"/>
      <c r="T672" s="41"/>
      <c r="X672" s="48"/>
      <c r="Y672" s="48"/>
      <c r="AA672" s="48"/>
      <c r="AF672" s="48"/>
      <c r="AH672" s="48"/>
      <c r="AL672" s="48"/>
      <c r="AQ672" s="48"/>
      <c r="AS672" s="48"/>
      <c r="AT672" s="48"/>
      <c r="AX672" s="48"/>
      <c r="BA672" s="48"/>
      <c r="BB672" s="48"/>
      <c r="BD672" s="48"/>
    </row>
    <row r="673" spans="3:56" x14ac:dyDescent="0.2">
      <c r="C673" s="42"/>
      <c r="D673" s="41"/>
      <c r="F673" s="41"/>
      <c r="G673" s="41"/>
      <c r="H673" s="41"/>
      <c r="J673" s="41"/>
      <c r="L673" s="41"/>
      <c r="N673" s="41"/>
      <c r="O673" s="41"/>
      <c r="P673" s="41"/>
      <c r="S673" s="41"/>
      <c r="T673" s="41"/>
      <c r="X673" s="48"/>
      <c r="Y673" s="48"/>
      <c r="AA673" s="48"/>
      <c r="AF673" s="48"/>
      <c r="AH673" s="48"/>
      <c r="AL673" s="48"/>
      <c r="AQ673" s="48"/>
      <c r="AS673" s="48"/>
      <c r="AT673" s="48"/>
      <c r="AX673" s="48"/>
      <c r="BA673" s="48"/>
      <c r="BB673" s="48"/>
      <c r="BD673" s="48"/>
    </row>
    <row r="674" spans="3:56" x14ac:dyDescent="0.2">
      <c r="C674" s="42"/>
      <c r="D674" s="41"/>
      <c r="F674" s="41"/>
      <c r="G674" s="41"/>
      <c r="H674" s="41"/>
      <c r="J674" s="41"/>
      <c r="L674" s="41"/>
      <c r="N674" s="41"/>
      <c r="O674" s="41"/>
      <c r="P674" s="41"/>
      <c r="S674" s="41"/>
      <c r="T674" s="41"/>
      <c r="X674" s="48"/>
      <c r="Y674" s="48"/>
      <c r="AA674" s="48"/>
      <c r="AF674" s="48"/>
      <c r="AH674" s="48"/>
      <c r="AL674" s="48"/>
      <c r="AQ674" s="48"/>
      <c r="AS674" s="48"/>
      <c r="AT674" s="48"/>
      <c r="AX674" s="48"/>
      <c r="BA674" s="48"/>
      <c r="BB674" s="48"/>
      <c r="BD674" s="48"/>
    </row>
    <row r="675" spans="3:56" x14ac:dyDescent="0.2">
      <c r="C675" s="42"/>
      <c r="D675" s="41"/>
      <c r="F675" s="41"/>
      <c r="G675" s="41"/>
      <c r="H675" s="41"/>
      <c r="J675" s="41"/>
      <c r="L675" s="41"/>
      <c r="N675" s="41"/>
      <c r="O675" s="41"/>
      <c r="P675" s="41"/>
      <c r="S675" s="41"/>
      <c r="T675" s="41"/>
      <c r="X675" s="48"/>
      <c r="Y675" s="48"/>
      <c r="AA675" s="48"/>
      <c r="AF675" s="48"/>
      <c r="AH675" s="48"/>
      <c r="AL675" s="48"/>
      <c r="AQ675" s="48"/>
      <c r="AS675" s="48"/>
      <c r="AT675" s="48"/>
      <c r="AX675" s="48"/>
      <c r="BA675" s="48"/>
      <c r="BB675" s="48"/>
      <c r="BD675" s="48"/>
    </row>
    <row r="676" spans="3:56" x14ac:dyDescent="0.2">
      <c r="C676" s="42"/>
      <c r="D676" s="41"/>
      <c r="F676" s="41"/>
      <c r="G676" s="41"/>
      <c r="H676" s="41"/>
      <c r="J676" s="41"/>
      <c r="L676" s="41"/>
      <c r="N676" s="41"/>
      <c r="O676" s="41"/>
      <c r="P676" s="41"/>
      <c r="S676" s="41"/>
      <c r="T676" s="41"/>
      <c r="X676" s="48"/>
      <c r="Y676" s="48"/>
      <c r="AA676" s="48"/>
      <c r="AF676" s="48"/>
      <c r="AH676" s="48"/>
      <c r="AL676" s="48"/>
      <c r="AQ676" s="48"/>
      <c r="AS676" s="48"/>
      <c r="AT676" s="48"/>
      <c r="AX676" s="48"/>
      <c r="BA676" s="48"/>
      <c r="BB676" s="48"/>
      <c r="BD676" s="48"/>
    </row>
    <row r="677" spans="3:56" x14ac:dyDescent="0.2">
      <c r="C677" s="42"/>
      <c r="D677" s="41"/>
      <c r="F677" s="41"/>
      <c r="G677" s="41"/>
      <c r="H677" s="41"/>
      <c r="J677" s="41"/>
      <c r="L677" s="41"/>
      <c r="N677" s="41"/>
      <c r="O677" s="41"/>
      <c r="P677" s="41"/>
      <c r="S677" s="41"/>
      <c r="T677" s="41"/>
      <c r="X677" s="48"/>
      <c r="Y677" s="48"/>
      <c r="AA677" s="48"/>
      <c r="AF677" s="48"/>
      <c r="AH677" s="48"/>
      <c r="AL677" s="48"/>
      <c r="AQ677" s="48"/>
      <c r="AS677" s="48"/>
      <c r="AT677" s="48"/>
      <c r="AX677" s="48"/>
      <c r="BA677" s="48"/>
      <c r="BB677" s="48"/>
      <c r="BD677" s="48"/>
    </row>
    <row r="678" spans="3:56" x14ac:dyDescent="0.2">
      <c r="C678" s="42"/>
      <c r="D678" s="41"/>
      <c r="F678" s="41"/>
      <c r="G678" s="41"/>
      <c r="H678" s="41"/>
      <c r="J678" s="41"/>
      <c r="L678" s="41"/>
      <c r="N678" s="41"/>
      <c r="O678" s="41"/>
      <c r="P678" s="41"/>
      <c r="S678" s="41"/>
      <c r="T678" s="41"/>
      <c r="X678" s="48"/>
      <c r="Y678" s="48"/>
      <c r="AA678" s="48"/>
      <c r="AF678" s="48"/>
      <c r="AH678" s="48"/>
      <c r="AL678" s="48"/>
      <c r="AQ678" s="48"/>
      <c r="AS678" s="48"/>
      <c r="AT678" s="48"/>
      <c r="AX678" s="48"/>
      <c r="BA678" s="48"/>
      <c r="BB678" s="48"/>
      <c r="BD678" s="48"/>
    </row>
    <row r="679" spans="3:56" x14ac:dyDescent="0.2">
      <c r="C679" s="42"/>
      <c r="D679" s="41"/>
      <c r="F679" s="41"/>
      <c r="G679" s="41"/>
      <c r="H679" s="41"/>
      <c r="J679" s="41"/>
      <c r="L679" s="41"/>
      <c r="N679" s="41"/>
      <c r="O679" s="41"/>
      <c r="P679" s="41"/>
      <c r="S679" s="41"/>
      <c r="T679" s="41"/>
      <c r="X679" s="48"/>
      <c r="Y679" s="48"/>
      <c r="AA679" s="48"/>
      <c r="AF679" s="48"/>
      <c r="AH679" s="48"/>
      <c r="AL679" s="48"/>
      <c r="AQ679" s="48"/>
      <c r="AS679" s="48"/>
      <c r="AT679" s="48"/>
      <c r="AX679" s="48"/>
      <c r="BA679" s="48"/>
      <c r="BB679" s="48"/>
      <c r="BD679" s="48"/>
    </row>
    <row r="680" spans="3:56" x14ac:dyDescent="0.2">
      <c r="C680" s="42"/>
      <c r="D680" s="41"/>
      <c r="F680" s="41"/>
      <c r="G680" s="41"/>
      <c r="H680" s="41"/>
      <c r="J680" s="41"/>
      <c r="L680" s="41"/>
      <c r="N680" s="41"/>
      <c r="O680" s="41"/>
      <c r="P680" s="41"/>
      <c r="S680" s="41"/>
      <c r="T680" s="41"/>
      <c r="X680" s="48"/>
      <c r="Y680" s="48"/>
      <c r="AA680" s="48"/>
      <c r="AF680" s="48"/>
      <c r="AH680" s="48"/>
      <c r="AL680" s="48"/>
      <c r="AQ680" s="48"/>
      <c r="AS680" s="48"/>
      <c r="AT680" s="48"/>
      <c r="AX680" s="48"/>
      <c r="BA680" s="48"/>
      <c r="BB680" s="48"/>
      <c r="BD680" s="48"/>
    </row>
    <row r="681" spans="3:56" x14ac:dyDescent="0.2">
      <c r="C681" s="42"/>
      <c r="D681" s="41"/>
      <c r="F681" s="41"/>
      <c r="G681" s="41"/>
      <c r="H681" s="41"/>
      <c r="J681" s="41"/>
      <c r="L681" s="41"/>
      <c r="N681" s="41"/>
      <c r="O681" s="41"/>
      <c r="P681" s="41"/>
      <c r="S681" s="41"/>
      <c r="T681" s="41"/>
      <c r="X681" s="48"/>
      <c r="Y681" s="48"/>
      <c r="AA681" s="48"/>
      <c r="AF681" s="48"/>
      <c r="AH681" s="48"/>
      <c r="AL681" s="48"/>
      <c r="AQ681" s="48"/>
      <c r="AS681" s="48"/>
      <c r="AT681" s="48"/>
      <c r="AX681" s="48"/>
      <c r="BA681" s="48"/>
      <c r="BB681" s="48"/>
      <c r="BD681" s="48"/>
    </row>
    <row r="682" spans="3:56" x14ac:dyDescent="0.2">
      <c r="C682" s="42"/>
      <c r="D682" s="41"/>
      <c r="F682" s="41"/>
      <c r="G682" s="41"/>
      <c r="H682" s="41"/>
      <c r="J682" s="41"/>
      <c r="L682" s="41"/>
      <c r="N682" s="41"/>
      <c r="O682" s="41"/>
      <c r="P682" s="41"/>
      <c r="S682" s="41"/>
      <c r="T682" s="41"/>
      <c r="X682" s="48"/>
      <c r="Y682" s="48"/>
      <c r="AA682" s="48"/>
      <c r="AF682" s="48"/>
      <c r="AH682" s="48"/>
      <c r="AL682" s="48"/>
      <c r="AQ682" s="48"/>
      <c r="AS682" s="48"/>
      <c r="AT682" s="48"/>
      <c r="AX682" s="48"/>
      <c r="BA682" s="48"/>
      <c r="BB682" s="48"/>
      <c r="BD682" s="48"/>
    </row>
    <row r="683" spans="3:56" x14ac:dyDescent="0.2">
      <c r="C683" s="42"/>
      <c r="D683" s="41"/>
      <c r="F683" s="41"/>
      <c r="G683" s="41"/>
      <c r="H683" s="41"/>
      <c r="J683" s="41"/>
      <c r="L683" s="41"/>
      <c r="N683" s="41"/>
      <c r="O683" s="41"/>
      <c r="P683" s="41"/>
      <c r="S683" s="41"/>
      <c r="T683" s="41"/>
      <c r="X683" s="48"/>
      <c r="Y683" s="48"/>
      <c r="AA683" s="48"/>
      <c r="AF683" s="48"/>
      <c r="AH683" s="48"/>
      <c r="AL683" s="48"/>
      <c r="AQ683" s="48"/>
      <c r="AS683" s="48"/>
      <c r="AT683" s="48"/>
      <c r="AX683" s="48"/>
      <c r="BA683" s="48"/>
      <c r="BB683" s="48"/>
      <c r="BD683" s="48"/>
    </row>
    <row r="684" spans="3:56" x14ac:dyDescent="0.2">
      <c r="C684" s="42"/>
      <c r="D684" s="41"/>
      <c r="F684" s="41"/>
      <c r="G684" s="41"/>
      <c r="H684" s="41"/>
      <c r="J684" s="41"/>
      <c r="L684" s="41"/>
      <c r="N684" s="41"/>
      <c r="O684" s="41"/>
      <c r="P684" s="41"/>
      <c r="S684" s="41"/>
      <c r="T684" s="41"/>
      <c r="X684" s="48"/>
      <c r="Y684" s="48"/>
      <c r="AA684" s="48"/>
      <c r="AF684" s="48"/>
      <c r="AH684" s="48"/>
      <c r="AL684" s="48"/>
      <c r="AQ684" s="48"/>
      <c r="AS684" s="48"/>
      <c r="AT684" s="48"/>
      <c r="AX684" s="48"/>
      <c r="BA684" s="48"/>
      <c r="BB684" s="48"/>
      <c r="BD684" s="48"/>
    </row>
    <row r="685" spans="3:56" x14ac:dyDescent="0.2">
      <c r="C685" s="42"/>
      <c r="D685" s="41"/>
      <c r="F685" s="41"/>
      <c r="G685" s="41"/>
      <c r="H685" s="41"/>
      <c r="J685" s="41"/>
      <c r="L685" s="41"/>
      <c r="N685" s="41"/>
      <c r="O685" s="41"/>
      <c r="P685" s="41"/>
      <c r="S685" s="41"/>
      <c r="T685" s="41"/>
      <c r="X685" s="48"/>
      <c r="Y685" s="48"/>
      <c r="AA685" s="48"/>
      <c r="AF685" s="48"/>
      <c r="AH685" s="48"/>
      <c r="AL685" s="48"/>
      <c r="AQ685" s="48"/>
      <c r="AS685" s="48"/>
      <c r="AT685" s="48"/>
      <c r="AX685" s="48"/>
      <c r="BA685" s="48"/>
      <c r="BB685" s="48"/>
      <c r="BD685" s="48"/>
    </row>
    <row r="686" spans="3:56" x14ac:dyDescent="0.2">
      <c r="C686" s="42"/>
      <c r="D686" s="41"/>
      <c r="F686" s="41"/>
      <c r="G686" s="41"/>
      <c r="H686" s="41"/>
      <c r="J686" s="41"/>
      <c r="L686" s="41"/>
      <c r="N686" s="41"/>
      <c r="O686" s="41"/>
      <c r="P686" s="41"/>
      <c r="S686" s="41"/>
      <c r="T686" s="41"/>
      <c r="X686" s="48"/>
      <c r="Y686" s="48"/>
      <c r="AA686" s="48"/>
      <c r="AF686" s="48"/>
      <c r="AH686" s="48"/>
      <c r="AL686" s="48"/>
      <c r="AQ686" s="48"/>
      <c r="AS686" s="48"/>
      <c r="AT686" s="48"/>
      <c r="AX686" s="48"/>
      <c r="BA686" s="48"/>
      <c r="BB686" s="48"/>
      <c r="BD686" s="48"/>
    </row>
    <row r="687" spans="3:56" x14ac:dyDescent="0.2">
      <c r="C687" s="42"/>
      <c r="D687" s="41"/>
      <c r="F687" s="41"/>
      <c r="G687" s="41"/>
      <c r="H687" s="41"/>
      <c r="J687" s="41"/>
      <c r="L687" s="41"/>
      <c r="N687" s="41"/>
      <c r="O687" s="41"/>
      <c r="P687" s="41"/>
      <c r="S687" s="41"/>
      <c r="T687" s="41"/>
      <c r="X687" s="48"/>
      <c r="Y687" s="48"/>
      <c r="AA687" s="48"/>
      <c r="AF687" s="48"/>
      <c r="AH687" s="48"/>
      <c r="AL687" s="48"/>
      <c r="AQ687" s="48"/>
      <c r="AS687" s="48"/>
      <c r="AT687" s="48"/>
      <c r="AX687" s="48"/>
      <c r="BA687" s="48"/>
      <c r="BB687" s="48"/>
      <c r="BD687" s="48"/>
    </row>
    <row r="688" spans="3:56" x14ac:dyDescent="0.2">
      <c r="C688" s="42"/>
      <c r="D688" s="41"/>
      <c r="F688" s="41"/>
      <c r="G688" s="41"/>
      <c r="H688" s="41"/>
      <c r="J688" s="41"/>
      <c r="L688" s="41"/>
      <c r="N688" s="41"/>
      <c r="O688" s="41"/>
      <c r="P688" s="41"/>
      <c r="S688" s="41"/>
      <c r="T688" s="41"/>
      <c r="X688" s="48"/>
      <c r="Y688" s="48"/>
      <c r="AA688" s="48"/>
      <c r="AF688" s="48"/>
      <c r="AH688" s="48"/>
      <c r="AL688" s="48"/>
      <c r="AQ688" s="48"/>
      <c r="AS688" s="48"/>
      <c r="AT688" s="48"/>
      <c r="AX688" s="48"/>
      <c r="BA688" s="48"/>
      <c r="BB688" s="48"/>
      <c r="BD688" s="48"/>
    </row>
    <row r="689" spans="3:56" x14ac:dyDescent="0.2">
      <c r="C689" s="42"/>
      <c r="D689" s="41"/>
      <c r="F689" s="41"/>
      <c r="G689" s="41"/>
      <c r="H689" s="41"/>
      <c r="J689" s="41"/>
      <c r="L689" s="41"/>
      <c r="N689" s="41"/>
      <c r="O689" s="41"/>
      <c r="P689" s="41"/>
      <c r="S689" s="41"/>
      <c r="T689" s="41"/>
      <c r="X689" s="48"/>
      <c r="Y689" s="48"/>
      <c r="AA689" s="48"/>
      <c r="AF689" s="48"/>
      <c r="AH689" s="48"/>
      <c r="AL689" s="48"/>
      <c r="AQ689" s="48"/>
      <c r="AS689" s="48"/>
      <c r="AT689" s="48"/>
      <c r="AX689" s="48"/>
      <c r="BA689" s="48"/>
      <c r="BB689" s="48"/>
      <c r="BD689" s="48"/>
    </row>
    <row r="690" spans="3:56" x14ac:dyDescent="0.2">
      <c r="C690" s="42"/>
      <c r="D690" s="41"/>
      <c r="F690" s="41"/>
      <c r="G690" s="41"/>
      <c r="H690" s="41"/>
      <c r="J690" s="41"/>
      <c r="L690" s="41"/>
      <c r="N690" s="41"/>
      <c r="O690" s="41"/>
      <c r="P690" s="41"/>
      <c r="S690" s="41"/>
      <c r="T690" s="41"/>
      <c r="X690" s="48"/>
      <c r="Y690" s="48"/>
      <c r="AA690" s="48"/>
      <c r="AF690" s="48"/>
      <c r="AH690" s="48"/>
      <c r="AL690" s="48"/>
      <c r="AQ690" s="48"/>
      <c r="AS690" s="48"/>
      <c r="AT690" s="48"/>
      <c r="AX690" s="48"/>
      <c r="BA690" s="48"/>
      <c r="BB690" s="48"/>
      <c r="BD690" s="48"/>
    </row>
    <row r="691" spans="3:56" x14ac:dyDescent="0.2">
      <c r="C691" s="42"/>
      <c r="D691" s="41"/>
      <c r="F691" s="41"/>
      <c r="G691" s="41"/>
      <c r="H691" s="41"/>
      <c r="J691" s="41"/>
      <c r="L691" s="41"/>
      <c r="N691" s="41"/>
      <c r="O691" s="41"/>
      <c r="P691" s="41"/>
      <c r="S691" s="41"/>
      <c r="T691" s="41"/>
      <c r="X691" s="48"/>
      <c r="Y691" s="48"/>
      <c r="AA691" s="48"/>
      <c r="AF691" s="48"/>
      <c r="AH691" s="48"/>
      <c r="AL691" s="48"/>
      <c r="AQ691" s="48"/>
      <c r="AS691" s="48"/>
      <c r="AT691" s="48"/>
      <c r="AX691" s="48"/>
      <c r="BA691" s="48"/>
      <c r="BB691" s="48"/>
      <c r="BD691" s="48"/>
    </row>
    <row r="692" spans="3:56" x14ac:dyDescent="0.2">
      <c r="C692" s="42"/>
      <c r="D692" s="41"/>
      <c r="F692" s="41"/>
      <c r="G692" s="41"/>
      <c r="H692" s="41"/>
      <c r="J692" s="41"/>
      <c r="L692" s="41"/>
      <c r="N692" s="41"/>
      <c r="O692" s="41"/>
      <c r="P692" s="41"/>
      <c r="S692" s="41"/>
      <c r="T692" s="41"/>
      <c r="X692" s="48"/>
      <c r="Y692" s="48"/>
      <c r="AA692" s="48"/>
      <c r="AF692" s="48"/>
      <c r="AH692" s="48"/>
      <c r="AL692" s="48"/>
      <c r="AQ692" s="48"/>
      <c r="AS692" s="48"/>
      <c r="AT692" s="48"/>
      <c r="AX692" s="48"/>
      <c r="BA692" s="48"/>
      <c r="BB692" s="48"/>
      <c r="BD692" s="48"/>
    </row>
    <row r="693" spans="3:56" x14ac:dyDescent="0.2">
      <c r="C693" s="42"/>
      <c r="D693" s="41"/>
      <c r="F693" s="41"/>
      <c r="G693" s="41"/>
      <c r="H693" s="41"/>
      <c r="J693" s="41"/>
      <c r="L693" s="41"/>
      <c r="N693" s="41"/>
      <c r="O693" s="41"/>
      <c r="P693" s="41"/>
      <c r="S693" s="41"/>
      <c r="T693" s="41"/>
      <c r="X693" s="48"/>
      <c r="Y693" s="48"/>
      <c r="AA693" s="48"/>
      <c r="AF693" s="48"/>
      <c r="AH693" s="48"/>
      <c r="AL693" s="48"/>
      <c r="AQ693" s="48"/>
      <c r="AS693" s="48"/>
      <c r="AT693" s="48"/>
      <c r="AX693" s="48"/>
      <c r="BA693" s="48"/>
      <c r="BB693" s="48"/>
      <c r="BD693" s="48"/>
    </row>
    <row r="694" spans="3:56" x14ac:dyDescent="0.2">
      <c r="C694" s="42"/>
      <c r="D694" s="41"/>
      <c r="F694" s="41"/>
      <c r="G694" s="41"/>
      <c r="H694" s="41"/>
      <c r="J694" s="41"/>
      <c r="L694" s="41"/>
      <c r="N694" s="41"/>
      <c r="O694" s="41"/>
      <c r="P694" s="41"/>
      <c r="S694" s="41"/>
      <c r="T694" s="41"/>
      <c r="X694" s="48"/>
      <c r="Y694" s="48"/>
      <c r="AA694" s="48"/>
      <c r="AF694" s="48"/>
      <c r="AH694" s="48"/>
      <c r="AL694" s="48"/>
      <c r="AQ694" s="48"/>
      <c r="AS694" s="48"/>
      <c r="AT694" s="48"/>
      <c r="AX694" s="48"/>
      <c r="BA694" s="48"/>
      <c r="BB694" s="48"/>
      <c r="BD694" s="48"/>
    </row>
    <row r="695" spans="3:56" x14ac:dyDescent="0.2">
      <c r="C695" s="42"/>
      <c r="D695" s="41"/>
      <c r="F695" s="41"/>
      <c r="G695" s="41"/>
      <c r="H695" s="41"/>
      <c r="J695" s="41"/>
      <c r="L695" s="41"/>
      <c r="N695" s="41"/>
      <c r="O695" s="41"/>
      <c r="P695" s="41"/>
      <c r="S695" s="41"/>
      <c r="T695" s="41"/>
      <c r="X695" s="48"/>
      <c r="Y695" s="48"/>
      <c r="AA695" s="48"/>
      <c r="AF695" s="48"/>
      <c r="AH695" s="48"/>
      <c r="AL695" s="48"/>
      <c r="AQ695" s="48"/>
      <c r="AS695" s="48"/>
      <c r="AT695" s="48"/>
      <c r="AX695" s="48"/>
      <c r="BA695" s="48"/>
      <c r="BB695" s="48"/>
      <c r="BD695" s="48"/>
    </row>
    <row r="696" spans="3:56" x14ac:dyDescent="0.2">
      <c r="C696" s="42"/>
      <c r="D696" s="41"/>
      <c r="F696" s="41"/>
      <c r="G696" s="41"/>
      <c r="H696" s="41"/>
      <c r="J696" s="41"/>
      <c r="L696" s="41"/>
      <c r="N696" s="41"/>
      <c r="O696" s="41"/>
      <c r="P696" s="41"/>
      <c r="S696" s="41"/>
      <c r="T696" s="41"/>
      <c r="X696" s="48"/>
      <c r="Y696" s="48"/>
      <c r="AA696" s="48"/>
      <c r="AF696" s="48"/>
      <c r="AH696" s="48"/>
      <c r="AL696" s="48"/>
      <c r="AQ696" s="48"/>
      <c r="AS696" s="48"/>
      <c r="AT696" s="48"/>
      <c r="AX696" s="48"/>
      <c r="BA696" s="48"/>
      <c r="BB696" s="48"/>
      <c r="BD696" s="48"/>
    </row>
    <row r="697" spans="3:56" x14ac:dyDescent="0.2">
      <c r="C697" s="42"/>
      <c r="D697" s="41"/>
      <c r="F697" s="41"/>
      <c r="G697" s="41"/>
      <c r="H697" s="41"/>
      <c r="J697" s="41"/>
      <c r="L697" s="41"/>
      <c r="N697" s="41"/>
      <c r="O697" s="41"/>
      <c r="P697" s="41"/>
      <c r="S697" s="41"/>
      <c r="T697" s="41"/>
      <c r="X697" s="48"/>
      <c r="Y697" s="48"/>
      <c r="AA697" s="48"/>
      <c r="AF697" s="48"/>
      <c r="AH697" s="48"/>
      <c r="AL697" s="48"/>
      <c r="AQ697" s="48"/>
      <c r="AS697" s="48"/>
      <c r="AT697" s="48"/>
      <c r="AX697" s="48"/>
      <c r="BA697" s="48"/>
      <c r="BB697" s="48"/>
      <c r="BD697" s="48"/>
    </row>
    <row r="698" spans="3:56" x14ac:dyDescent="0.2">
      <c r="C698" s="42"/>
      <c r="D698" s="41"/>
      <c r="F698" s="41"/>
      <c r="G698" s="41"/>
      <c r="H698" s="41"/>
      <c r="J698" s="41"/>
      <c r="L698" s="41"/>
      <c r="N698" s="41"/>
      <c r="O698" s="41"/>
      <c r="P698" s="41"/>
      <c r="S698" s="41"/>
      <c r="T698" s="41"/>
      <c r="X698" s="48"/>
      <c r="Y698" s="48"/>
      <c r="AA698" s="48"/>
      <c r="AF698" s="48"/>
      <c r="AH698" s="48"/>
      <c r="AL698" s="48"/>
      <c r="AQ698" s="48"/>
      <c r="AS698" s="48"/>
      <c r="AT698" s="48"/>
      <c r="AX698" s="48"/>
      <c r="BA698" s="48"/>
      <c r="BB698" s="48"/>
      <c r="BD698" s="48"/>
    </row>
    <row r="699" spans="3:56" x14ac:dyDescent="0.2">
      <c r="C699" s="42"/>
      <c r="D699" s="41"/>
      <c r="F699" s="41"/>
      <c r="G699" s="41"/>
      <c r="H699" s="41"/>
      <c r="J699" s="41"/>
      <c r="L699" s="41"/>
      <c r="N699" s="41"/>
      <c r="O699" s="41"/>
      <c r="P699" s="41"/>
      <c r="S699" s="41"/>
      <c r="T699" s="41"/>
      <c r="X699" s="48"/>
      <c r="Y699" s="48"/>
      <c r="AA699" s="48"/>
      <c r="AF699" s="48"/>
      <c r="AH699" s="48"/>
      <c r="AL699" s="48"/>
      <c r="AQ699" s="48"/>
      <c r="AS699" s="48"/>
      <c r="AT699" s="48"/>
      <c r="AX699" s="48"/>
      <c r="BA699" s="48"/>
      <c r="BB699" s="48"/>
      <c r="BD699" s="48"/>
    </row>
    <row r="700" spans="3:56" x14ac:dyDescent="0.2">
      <c r="C700" s="42"/>
      <c r="D700" s="41"/>
      <c r="F700" s="41"/>
      <c r="G700" s="41"/>
      <c r="H700" s="41"/>
      <c r="J700" s="41"/>
      <c r="L700" s="41"/>
      <c r="N700" s="41"/>
      <c r="O700" s="41"/>
      <c r="P700" s="41"/>
      <c r="S700" s="41"/>
      <c r="T700" s="41"/>
      <c r="X700" s="48"/>
      <c r="Y700" s="48"/>
      <c r="AA700" s="48"/>
      <c r="AF700" s="48"/>
      <c r="AH700" s="48"/>
      <c r="AL700" s="48"/>
      <c r="AQ700" s="48"/>
      <c r="AS700" s="48"/>
      <c r="AT700" s="48"/>
      <c r="AX700" s="48"/>
      <c r="BA700" s="48"/>
      <c r="BB700" s="48"/>
      <c r="BD700" s="48"/>
    </row>
    <row r="701" spans="3:56" x14ac:dyDescent="0.2">
      <c r="C701" s="42"/>
      <c r="D701" s="41"/>
      <c r="F701" s="41"/>
      <c r="G701" s="41"/>
      <c r="H701" s="41"/>
      <c r="J701" s="41"/>
      <c r="L701" s="41"/>
      <c r="N701" s="41"/>
      <c r="O701" s="41"/>
      <c r="P701" s="41"/>
      <c r="S701" s="41"/>
      <c r="T701" s="41"/>
      <c r="X701" s="48"/>
      <c r="Y701" s="48"/>
      <c r="AA701" s="48"/>
      <c r="AF701" s="48"/>
      <c r="AH701" s="48"/>
      <c r="AL701" s="48"/>
      <c r="AQ701" s="48"/>
      <c r="AS701" s="48"/>
      <c r="AT701" s="48"/>
      <c r="AX701" s="48"/>
      <c r="BA701" s="48"/>
      <c r="BB701" s="48"/>
      <c r="BD701" s="48"/>
    </row>
    <row r="702" spans="3:56" x14ac:dyDescent="0.2">
      <c r="C702" s="42"/>
      <c r="D702" s="41"/>
      <c r="F702" s="41"/>
      <c r="G702" s="41"/>
      <c r="H702" s="41"/>
      <c r="J702" s="41"/>
      <c r="L702" s="41"/>
      <c r="N702" s="41"/>
      <c r="O702" s="41"/>
      <c r="P702" s="41"/>
      <c r="S702" s="41"/>
      <c r="T702" s="41"/>
      <c r="X702" s="48"/>
      <c r="Y702" s="48"/>
      <c r="AA702" s="48"/>
      <c r="AF702" s="48"/>
      <c r="AH702" s="48"/>
      <c r="AL702" s="48"/>
      <c r="AQ702" s="48"/>
      <c r="AS702" s="48"/>
      <c r="AT702" s="48"/>
      <c r="AX702" s="48"/>
      <c r="BA702" s="48"/>
      <c r="BB702" s="48"/>
      <c r="BD702" s="48"/>
    </row>
    <row r="703" spans="3:56" x14ac:dyDescent="0.2">
      <c r="C703" s="42"/>
      <c r="D703" s="41"/>
      <c r="F703" s="41"/>
      <c r="G703" s="41"/>
      <c r="H703" s="41"/>
      <c r="J703" s="41"/>
      <c r="L703" s="41"/>
      <c r="N703" s="41"/>
      <c r="O703" s="41"/>
      <c r="P703" s="41"/>
      <c r="S703" s="41"/>
      <c r="T703" s="41"/>
      <c r="X703" s="48"/>
      <c r="Y703" s="48"/>
      <c r="AA703" s="48"/>
      <c r="AF703" s="48"/>
      <c r="AH703" s="48"/>
      <c r="AL703" s="48"/>
      <c r="AQ703" s="48"/>
      <c r="AS703" s="48"/>
      <c r="AT703" s="48"/>
      <c r="AX703" s="48"/>
      <c r="BA703" s="48"/>
      <c r="BB703" s="48"/>
      <c r="BD703" s="48"/>
    </row>
    <row r="704" spans="3:56" x14ac:dyDescent="0.2">
      <c r="C704" s="42"/>
      <c r="D704" s="41"/>
      <c r="F704" s="41"/>
      <c r="G704" s="41"/>
      <c r="H704" s="41"/>
      <c r="J704" s="41"/>
      <c r="L704" s="41"/>
      <c r="N704" s="41"/>
      <c r="O704" s="41"/>
      <c r="P704" s="41"/>
      <c r="S704" s="41"/>
      <c r="T704" s="41"/>
      <c r="X704" s="48"/>
      <c r="Y704" s="48"/>
      <c r="AA704" s="48"/>
      <c r="AF704" s="48"/>
      <c r="AH704" s="48"/>
      <c r="AL704" s="48"/>
      <c r="AQ704" s="48"/>
      <c r="AS704" s="48"/>
      <c r="AT704" s="48"/>
      <c r="AX704" s="48"/>
      <c r="BA704" s="48"/>
      <c r="BB704" s="48"/>
      <c r="BD704" s="48"/>
    </row>
    <row r="705" spans="3:56" x14ac:dyDescent="0.2">
      <c r="C705" s="42"/>
      <c r="D705" s="41"/>
      <c r="F705" s="41"/>
      <c r="G705" s="41"/>
      <c r="H705" s="41"/>
      <c r="J705" s="41"/>
      <c r="L705" s="41"/>
      <c r="N705" s="41"/>
      <c r="O705" s="41"/>
      <c r="P705" s="41"/>
      <c r="S705" s="41"/>
      <c r="T705" s="41"/>
      <c r="X705" s="48"/>
      <c r="Y705" s="48"/>
      <c r="AA705" s="48"/>
      <c r="AF705" s="48"/>
      <c r="AH705" s="48"/>
      <c r="AL705" s="48"/>
      <c r="AQ705" s="48"/>
      <c r="AS705" s="48"/>
      <c r="AT705" s="48"/>
      <c r="AX705" s="48"/>
      <c r="BA705" s="48"/>
      <c r="BB705" s="48"/>
      <c r="BD705" s="48"/>
    </row>
    <row r="706" spans="3:56" x14ac:dyDescent="0.2">
      <c r="C706" s="42"/>
      <c r="D706" s="41"/>
      <c r="F706" s="41"/>
      <c r="G706" s="41"/>
      <c r="H706" s="41"/>
      <c r="J706" s="41"/>
      <c r="L706" s="41"/>
      <c r="N706" s="41"/>
      <c r="O706" s="41"/>
      <c r="P706" s="41"/>
      <c r="S706" s="41"/>
      <c r="T706" s="41"/>
      <c r="X706" s="48"/>
      <c r="Y706" s="48"/>
      <c r="AA706" s="48"/>
      <c r="AF706" s="48"/>
      <c r="AH706" s="48"/>
      <c r="AL706" s="48"/>
      <c r="AQ706" s="48"/>
      <c r="AS706" s="48"/>
      <c r="AT706" s="48"/>
      <c r="AX706" s="48"/>
      <c r="BA706" s="48"/>
      <c r="BB706" s="48"/>
      <c r="BD706" s="48"/>
    </row>
    <row r="707" spans="3:56" x14ac:dyDescent="0.2">
      <c r="C707" s="42"/>
      <c r="D707" s="41"/>
      <c r="F707" s="41"/>
      <c r="G707" s="41"/>
      <c r="H707" s="41"/>
      <c r="J707" s="41"/>
      <c r="L707" s="41"/>
      <c r="N707" s="41"/>
      <c r="O707" s="41"/>
      <c r="P707" s="41"/>
      <c r="S707" s="41"/>
      <c r="T707" s="41"/>
      <c r="X707" s="48"/>
      <c r="Y707" s="48"/>
      <c r="AA707" s="48"/>
      <c r="AF707" s="48"/>
      <c r="AH707" s="48"/>
      <c r="AL707" s="48"/>
      <c r="AQ707" s="48"/>
      <c r="AS707" s="48"/>
      <c r="AT707" s="48"/>
      <c r="AX707" s="48"/>
      <c r="BA707" s="48"/>
      <c r="BB707" s="48"/>
      <c r="BD707" s="48"/>
    </row>
    <row r="708" spans="3:56" x14ac:dyDescent="0.2">
      <c r="C708" s="42"/>
      <c r="D708" s="41"/>
      <c r="F708" s="41"/>
      <c r="G708" s="41"/>
      <c r="H708" s="41"/>
      <c r="J708" s="41"/>
      <c r="L708" s="41"/>
      <c r="N708" s="41"/>
      <c r="O708" s="41"/>
      <c r="P708" s="41"/>
      <c r="S708" s="41"/>
      <c r="T708" s="41"/>
      <c r="X708" s="48"/>
      <c r="Y708" s="48"/>
      <c r="AA708" s="48"/>
      <c r="AF708" s="48"/>
      <c r="AH708" s="48"/>
      <c r="AL708" s="48"/>
      <c r="AQ708" s="48"/>
      <c r="AS708" s="48"/>
      <c r="AT708" s="48"/>
      <c r="AX708" s="48"/>
      <c r="BA708" s="48"/>
      <c r="BB708" s="48"/>
      <c r="BD708" s="48"/>
    </row>
    <row r="709" spans="3:56" x14ac:dyDescent="0.2">
      <c r="C709" s="42"/>
      <c r="D709" s="41"/>
      <c r="F709" s="41"/>
      <c r="G709" s="41"/>
      <c r="H709" s="41"/>
      <c r="J709" s="41"/>
      <c r="L709" s="41"/>
      <c r="N709" s="41"/>
      <c r="O709" s="41"/>
      <c r="P709" s="41"/>
      <c r="S709" s="41"/>
      <c r="T709" s="41"/>
      <c r="X709" s="48"/>
      <c r="Y709" s="48"/>
      <c r="AA709" s="48"/>
      <c r="AF709" s="48"/>
      <c r="AH709" s="48"/>
      <c r="AL709" s="48"/>
      <c r="AQ709" s="48"/>
      <c r="AS709" s="48"/>
      <c r="AT709" s="48"/>
      <c r="AX709" s="48"/>
      <c r="BA709" s="48"/>
      <c r="BB709" s="48"/>
      <c r="BD709" s="48"/>
    </row>
    <row r="710" spans="3:56" x14ac:dyDescent="0.2">
      <c r="C710" s="42"/>
      <c r="D710" s="41"/>
      <c r="F710" s="41"/>
      <c r="G710" s="41"/>
      <c r="H710" s="41"/>
      <c r="J710" s="41"/>
      <c r="L710" s="41"/>
      <c r="N710" s="41"/>
      <c r="O710" s="41"/>
      <c r="P710" s="41"/>
      <c r="S710" s="41"/>
      <c r="T710" s="41"/>
      <c r="X710" s="48"/>
      <c r="Y710" s="48"/>
      <c r="AA710" s="48"/>
      <c r="AF710" s="48"/>
      <c r="AH710" s="48"/>
      <c r="AL710" s="48"/>
      <c r="AQ710" s="48"/>
      <c r="AS710" s="48"/>
      <c r="AT710" s="48"/>
      <c r="AX710" s="48"/>
      <c r="BA710" s="48"/>
      <c r="BB710" s="48"/>
      <c r="BD710" s="48"/>
    </row>
    <row r="711" spans="3:56" x14ac:dyDescent="0.2">
      <c r="C711" s="42"/>
      <c r="D711" s="41"/>
      <c r="F711" s="41"/>
      <c r="G711" s="41"/>
      <c r="H711" s="41"/>
      <c r="J711" s="41"/>
      <c r="L711" s="41"/>
      <c r="N711" s="41"/>
      <c r="O711" s="41"/>
      <c r="P711" s="41"/>
      <c r="S711" s="41"/>
      <c r="T711" s="41"/>
      <c r="X711" s="48"/>
      <c r="Y711" s="48"/>
      <c r="AA711" s="48"/>
      <c r="AF711" s="48"/>
      <c r="AH711" s="48"/>
      <c r="AL711" s="48"/>
      <c r="AQ711" s="48"/>
      <c r="AS711" s="48"/>
      <c r="AT711" s="48"/>
      <c r="AX711" s="48"/>
      <c r="BA711" s="48"/>
      <c r="BB711" s="48"/>
      <c r="BD711" s="48"/>
    </row>
    <row r="712" spans="3:56" x14ac:dyDescent="0.2">
      <c r="C712" s="42"/>
      <c r="D712" s="41"/>
      <c r="F712" s="41"/>
      <c r="G712" s="41"/>
      <c r="H712" s="41"/>
      <c r="J712" s="41"/>
      <c r="L712" s="41"/>
      <c r="N712" s="41"/>
      <c r="O712" s="41"/>
      <c r="P712" s="41"/>
      <c r="S712" s="41"/>
      <c r="T712" s="41"/>
      <c r="X712" s="48"/>
      <c r="Y712" s="48"/>
      <c r="AA712" s="48"/>
      <c r="AF712" s="48"/>
      <c r="AH712" s="48"/>
      <c r="AL712" s="48"/>
      <c r="AQ712" s="48"/>
      <c r="AS712" s="48"/>
      <c r="AT712" s="48"/>
      <c r="AX712" s="48"/>
      <c r="BA712" s="48"/>
      <c r="BB712" s="48"/>
      <c r="BD712" s="48"/>
    </row>
    <row r="713" spans="3:56" x14ac:dyDescent="0.2">
      <c r="C713" s="42"/>
      <c r="D713" s="41"/>
      <c r="F713" s="41"/>
      <c r="G713" s="41"/>
      <c r="H713" s="41"/>
      <c r="J713" s="41"/>
      <c r="L713" s="41"/>
      <c r="N713" s="41"/>
      <c r="O713" s="41"/>
      <c r="P713" s="41"/>
      <c r="S713" s="41"/>
      <c r="T713" s="41"/>
      <c r="X713" s="48"/>
      <c r="Y713" s="48"/>
      <c r="AA713" s="48"/>
      <c r="AF713" s="48"/>
      <c r="AH713" s="48"/>
      <c r="AL713" s="48"/>
      <c r="AQ713" s="48"/>
      <c r="AS713" s="48"/>
      <c r="AT713" s="48"/>
      <c r="AX713" s="48"/>
      <c r="BA713" s="48"/>
      <c r="BB713" s="48"/>
      <c r="BD713" s="48"/>
    </row>
    <row r="714" spans="3:56" x14ac:dyDescent="0.2">
      <c r="C714" s="42"/>
      <c r="D714" s="41"/>
      <c r="F714" s="41"/>
      <c r="G714" s="41"/>
      <c r="H714" s="41"/>
      <c r="J714" s="41"/>
      <c r="L714" s="41"/>
      <c r="N714" s="41"/>
      <c r="O714" s="41"/>
      <c r="P714" s="41"/>
      <c r="S714" s="41"/>
      <c r="T714" s="41"/>
      <c r="X714" s="48"/>
      <c r="Y714" s="48"/>
      <c r="AA714" s="48"/>
      <c r="AF714" s="48"/>
      <c r="AH714" s="48"/>
      <c r="AL714" s="48"/>
      <c r="AQ714" s="48"/>
      <c r="AS714" s="48"/>
      <c r="AT714" s="48"/>
      <c r="AX714" s="48"/>
      <c r="BA714" s="48"/>
      <c r="BB714" s="48"/>
      <c r="BD714" s="48"/>
    </row>
    <row r="715" spans="3:56" x14ac:dyDescent="0.2">
      <c r="C715" s="42"/>
      <c r="D715" s="41"/>
      <c r="F715" s="41"/>
      <c r="G715" s="41"/>
      <c r="H715" s="41"/>
      <c r="J715" s="41"/>
      <c r="L715" s="41"/>
      <c r="N715" s="41"/>
      <c r="O715" s="41"/>
      <c r="P715" s="41"/>
      <c r="S715" s="41"/>
      <c r="T715" s="41"/>
      <c r="X715" s="48"/>
      <c r="Y715" s="48"/>
      <c r="AA715" s="48"/>
      <c r="AF715" s="48"/>
      <c r="AH715" s="48"/>
      <c r="AL715" s="48"/>
      <c r="AQ715" s="48"/>
      <c r="AS715" s="48"/>
      <c r="AT715" s="48"/>
      <c r="AX715" s="48"/>
      <c r="BA715" s="48"/>
      <c r="BB715" s="48"/>
      <c r="BD715" s="48"/>
    </row>
    <row r="716" spans="3:56" x14ac:dyDescent="0.2">
      <c r="C716" s="42"/>
      <c r="D716" s="41"/>
      <c r="F716" s="41"/>
      <c r="G716" s="41"/>
      <c r="H716" s="41"/>
      <c r="J716" s="41"/>
      <c r="L716" s="41"/>
      <c r="N716" s="41"/>
      <c r="O716" s="41"/>
      <c r="P716" s="41"/>
      <c r="S716" s="41"/>
      <c r="T716" s="41"/>
      <c r="X716" s="48"/>
      <c r="Y716" s="48"/>
      <c r="AA716" s="48"/>
      <c r="AF716" s="48"/>
      <c r="AH716" s="48"/>
      <c r="AL716" s="48"/>
      <c r="AQ716" s="48"/>
      <c r="AS716" s="48"/>
      <c r="AT716" s="48"/>
      <c r="AX716" s="48"/>
      <c r="BA716" s="48"/>
      <c r="BB716" s="48"/>
      <c r="BD716" s="48"/>
    </row>
    <row r="717" spans="3:56" x14ac:dyDescent="0.2">
      <c r="C717" s="42"/>
      <c r="D717" s="41"/>
      <c r="F717" s="41"/>
      <c r="G717" s="41"/>
      <c r="H717" s="41"/>
      <c r="J717" s="41"/>
      <c r="L717" s="41"/>
      <c r="N717" s="41"/>
      <c r="O717" s="41"/>
      <c r="P717" s="41"/>
      <c r="S717" s="41"/>
      <c r="T717" s="41"/>
      <c r="X717" s="48"/>
      <c r="Y717" s="48"/>
      <c r="AA717" s="48"/>
      <c r="AF717" s="48"/>
      <c r="AH717" s="48"/>
      <c r="AL717" s="48"/>
      <c r="AQ717" s="48"/>
      <c r="AS717" s="48"/>
      <c r="AT717" s="48"/>
      <c r="AX717" s="48"/>
      <c r="BA717" s="48"/>
      <c r="BB717" s="48"/>
      <c r="BD717" s="48"/>
    </row>
    <row r="718" spans="3:56" x14ac:dyDescent="0.2">
      <c r="C718" s="42"/>
      <c r="D718" s="41"/>
      <c r="F718" s="41"/>
      <c r="G718" s="41"/>
      <c r="H718" s="41"/>
      <c r="J718" s="41"/>
      <c r="L718" s="41"/>
      <c r="N718" s="41"/>
      <c r="O718" s="41"/>
      <c r="P718" s="41"/>
      <c r="S718" s="41"/>
      <c r="T718" s="41"/>
      <c r="X718" s="48"/>
      <c r="Y718" s="48"/>
      <c r="AA718" s="48"/>
      <c r="AF718" s="48"/>
      <c r="AH718" s="48"/>
      <c r="AL718" s="48"/>
      <c r="AQ718" s="48"/>
      <c r="AS718" s="48"/>
      <c r="AT718" s="48"/>
      <c r="AX718" s="48"/>
      <c r="BA718" s="48"/>
      <c r="BB718" s="48"/>
      <c r="BD718" s="48"/>
    </row>
    <row r="719" spans="3:56" x14ac:dyDescent="0.2">
      <c r="C719" s="42"/>
      <c r="D719" s="41"/>
      <c r="F719" s="41"/>
      <c r="G719" s="41"/>
      <c r="H719" s="41"/>
      <c r="J719" s="41"/>
      <c r="L719" s="41"/>
      <c r="N719" s="41"/>
      <c r="O719" s="41"/>
      <c r="P719" s="41"/>
      <c r="S719" s="41"/>
      <c r="T719" s="41"/>
      <c r="X719" s="48"/>
      <c r="Y719" s="48"/>
      <c r="AA719" s="48"/>
      <c r="AF719" s="48"/>
      <c r="AH719" s="48"/>
      <c r="AL719" s="48"/>
      <c r="AQ719" s="48"/>
      <c r="AS719" s="48"/>
      <c r="AT719" s="48"/>
      <c r="AX719" s="48"/>
      <c r="BA719" s="48"/>
      <c r="BB719" s="48"/>
      <c r="BD719" s="48"/>
    </row>
    <row r="720" spans="3:56" x14ac:dyDescent="0.2">
      <c r="C720" s="42"/>
      <c r="D720" s="41"/>
      <c r="F720" s="41"/>
      <c r="G720" s="41"/>
      <c r="H720" s="41"/>
      <c r="J720" s="41"/>
      <c r="L720" s="41"/>
      <c r="N720" s="41"/>
      <c r="O720" s="41"/>
      <c r="P720" s="41"/>
      <c r="S720" s="41"/>
      <c r="T720" s="41"/>
      <c r="X720" s="48"/>
      <c r="Y720" s="48"/>
      <c r="AA720" s="48"/>
      <c r="AF720" s="48"/>
      <c r="AH720" s="48"/>
      <c r="AL720" s="48"/>
      <c r="AQ720" s="48"/>
      <c r="AS720" s="48"/>
      <c r="AT720" s="48"/>
      <c r="AX720" s="48"/>
      <c r="BA720" s="48"/>
      <c r="BB720" s="48"/>
      <c r="BD720" s="48"/>
    </row>
    <row r="721" spans="3:56" x14ac:dyDescent="0.2">
      <c r="C721" s="42"/>
      <c r="D721" s="41"/>
      <c r="F721" s="41"/>
      <c r="G721" s="41"/>
      <c r="H721" s="41"/>
      <c r="J721" s="41"/>
      <c r="L721" s="41"/>
      <c r="N721" s="41"/>
      <c r="O721" s="41"/>
      <c r="P721" s="41"/>
      <c r="S721" s="41"/>
      <c r="T721" s="41"/>
      <c r="X721" s="48"/>
      <c r="Y721" s="48"/>
      <c r="AA721" s="48"/>
      <c r="AF721" s="48"/>
      <c r="AH721" s="48"/>
      <c r="AL721" s="48"/>
      <c r="AQ721" s="48"/>
      <c r="AS721" s="48"/>
      <c r="AT721" s="48"/>
      <c r="AX721" s="48"/>
      <c r="BA721" s="48"/>
      <c r="BB721" s="48"/>
      <c r="BD721" s="48"/>
    </row>
    <row r="722" spans="3:56" x14ac:dyDescent="0.2">
      <c r="C722" s="42"/>
      <c r="D722" s="41"/>
      <c r="F722" s="41"/>
      <c r="G722" s="41"/>
      <c r="H722" s="41"/>
      <c r="J722" s="41"/>
      <c r="L722" s="41"/>
      <c r="N722" s="41"/>
      <c r="O722" s="41"/>
      <c r="P722" s="41"/>
      <c r="S722" s="41"/>
      <c r="T722" s="41"/>
      <c r="X722" s="48"/>
      <c r="Y722" s="48"/>
      <c r="AA722" s="48"/>
      <c r="AF722" s="48"/>
      <c r="AH722" s="48"/>
      <c r="AL722" s="48"/>
      <c r="AQ722" s="48"/>
      <c r="AS722" s="48"/>
      <c r="AT722" s="48"/>
      <c r="AX722" s="48"/>
      <c r="BA722" s="48"/>
      <c r="BB722" s="48"/>
      <c r="BD722" s="48"/>
    </row>
    <row r="723" spans="3:56" x14ac:dyDescent="0.2">
      <c r="C723" s="42"/>
      <c r="D723" s="41"/>
      <c r="F723" s="41"/>
      <c r="G723" s="41"/>
      <c r="H723" s="41"/>
      <c r="J723" s="41"/>
      <c r="L723" s="41"/>
      <c r="N723" s="41"/>
      <c r="O723" s="41"/>
      <c r="P723" s="41"/>
      <c r="S723" s="41"/>
      <c r="T723" s="41"/>
      <c r="X723" s="48"/>
      <c r="Y723" s="48"/>
      <c r="AA723" s="48"/>
      <c r="AF723" s="48"/>
      <c r="AH723" s="48"/>
      <c r="AL723" s="48"/>
      <c r="AQ723" s="48"/>
      <c r="AS723" s="48"/>
      <c r="AT723" s="48"/>
      <c r="AX723" s="48"/>
      <c r="BA723" s="48"/>
      <c r="BB723" s="48"/>
      <c r="BD723" s="48"/>
    </row>
    <row r="724" spans="3:56" x14ac:dyDescent="0.2">
      <c r="C724" s="42"/>
      <c r="D724" s="41"/>
      <c r="F724" s="41"/>
      <c r="G724" s="41"/>
      <c r="H724" s="41"/>
      <c r="J724" s="41"/>
      <c r="L724" s="41"/>
      <c r="N724" s="41"/>
      <c r="O724" s="41"/>
      <c r="P724" s="41"/>
      <c r="S724" s="41"/>
      <c r="T724" s="41"/>
      <c r="X724" s="48"/>
      <c r="Y724" s="48"/>
      <c r="AA724" s="48"/>
      <c r="AF724" s="48"/>
      <c r="AH724" s="48"/>
      <c r="AL724" s="48"/>
      <c r="AQ724" s="48"/>
      <c r="AS724" s="48"/>
      <c r="AT724" s="48"/>
      <c r="AX724" s="48"/>
      <c r="BA724" s="48"/>
      <c r="BB724" s="48"/>
      <c r="BD724" s="48"/>
    </row>
    <row r="725" spans="3:56" x14ac:dyDescent="0.2">
      <c r="C725" s="42"/>
      <c r="D725" s="41"/>
      <c r="F725" s="41"/>
      <c r="G725" s="41"/>
      <c r="H725" s="41"/>
      <c r="J725" s="41"/>
      <c r="L725" s="41"/>
      <c r="N725" s="41"/>
      <c r="O725" s="41"/>
      <c r="P725" s="41"/>
      <c r="S725" s="41"/>
      <c r="T725" s="41"/>
      <c r="X725" s="48"/>
      <c r="Y725" s="48"/>
      <c r="AA725" s="48"/>
      <c r="AF725" s="48"/>
      <c r="AH725" s="48"/>
      <c r="AL725" s="48"/>
      <c r="AQ725" s="48"/>
      <c r="AS725" s="48"/>
      <c r="AT725" s="48"/>
      <c r="AX725" s="48"/>
      <c r="BA725" s="48"/>
      <c r="BB725" s="48"/>
      <c r="BD725" s="48"/>
    </row>
    <row r="726" spans="3:56" x14ac:dyDescent="0.2">
      <c r="C726" s="42"/>
      <c r="D726" s="41"/>
      <c r="F726" s="41"/>
      <c r="G726" s="41"/>
      <c r="H726" s="41"/>
      <c r="J726" s="41"/>
      <c r="L726" s="41"/>
      <c r="N726" s="41"/>
      <c r="O726" s="41"/>
      <c r="P726" s="41"/>
      <c r="S726" s="41"/>
      <c r="T726" s="41"/>
      <c r="X726" s="48"/>
      <c r="Y726" s="48"/>
      <c r="AA726" s="48"/>
      <c r="AF726" s="48"/>
      <c r="AH726" s="48"/>
      <c r="AL726" s="48"/>
      <c r="AQ726" s="48"/>
      <c r="AS726" s="48"/>
      <c r="AT726" s="48"/>
      <c r="AX726" s="48"/>
      <c r="BA726" s="48"/>
      <c r="BB726" s="48"/>
      <c r="BD726" s="48"/>
    </row>
    <row r="727" spans="3:56" x14ac:dyDescent="0.2">
      <c r="C727" s="42"/>
      <c r="D727" s="41"/>
      <c r="F727" s="41"/>
      <c r="G727" s="41"/>
      <c r="H727" s="41"/>
      <c r="J727" s="41"/>
      <c r="L727" s="41"/>
      <c r="N727" s="41"/>
      <c r="O727" s="41"/>
      <c r="P727" s="41"/>
      <c r="S727" s="41"/>
      <c r="T727" s="41"/>
      <c r="X727" s="48"/>
      <c r="Y727" s="48"/>
      <c r="AA727" s="48"/>
      <c r="AF727" s="48"/>
      <c r="AH727" s="48"/>
      <c r="AL727" s="48"/>
      <c r="AQ727" s="48"/>
      <c r="AS727" s="48"/>
      <c r="AT727" s="48"/>
      <c r="AX727" s="48"/>
      <c r="BA727" s="48"/>
      <c r="BB727" s="48"/>
      <c r="BD727" s="48"/>
    </row>
    <row r="728" spans="3:56" x14ac:dyDescent="0.2">
      <c r="C728" s="42"/>
      <c r="D728" s="41"/>
      <c r="F728" s="41"/>
      <c r="G728" s="41"/>
      <c r="H728" s="41"/>
      <c r="J728" s="41"/>
      <c r="L728" s="41"/>
      <c r="N728" s="41"/>
      <c r="O728" s="41"/>
      <c r="P728" s="41"/>
      <c r="S728" s="41"/>
      <c r="T728" s="41"/>
      <c r="X728" s="48"/>
      <c r="Y728" s="48"/>
      <c r="AA728" s="48"/>
      <c r="AF728" s="48"/>
      <c r="AH728" s="48"/>
      <c r="AL728" s="48"/>
      <c r="AQ728" s="48"/>
      <c r="AS728" s="48"/>
      <c r="AT728" s="48"/>
      <c r="AX728" s="48"/>
      <c r="BA728" s="48"/>
      <c r="BB728" s="48"/>
      <c r="BD728" s="48"/>
    </row>
    <row r="729" spans="3:56" x14ac:dyDescent="0.2">
      <c r="C729" s="42"/>
      <c r="D729" s="41"/>
      <c r="F729" s="41"/>
      <c r="G729" s="41"/>
      <c r="H729" s="41"/>
      <c r="J729" s="41"/>
      <c r="L729" s="41"/>
      <c r="N729" s="41"/>
      <c r="O729" s="41"/>
      <c r="P729" s="41"/>
      <c r="S729" s="41"/>
      <c r="T729" s="41"/>
      <c r="X729" s="48"/>
      <c r="Y729" s="48"/>
      <c r="AA729" s="48"/>
      <c r="AF729" s="48"/>
      <c r="AH729" s="48"/>
      <c r="AL729" s="48"/>
      <c r="AQ729" s="48"/>
      <c r="AS729" s="48"/>
      <c r="AT729" s="48"/>
      <c r="AX729" s="48"/>
      <c r="BA729" s="48"/>
      <c r="BB729" s="48"/>
      <c r="BD729" s="48"/>
    </row>
    <row r="730" spans="3:56" x14ac:dyDescent="0.2">
      <c r="C730" s="42"/>
      <c r="D730" s="41"/>
      <c r="F730" s="41"/>
      <c r="G730" s="41"/>
      <c r="H730" s="41"/>
      <c r="J730" s="41"/>
      <c r="L730" s="41"/>
      <c r="N730" s="41"/>
      <c r="O730" s="41"/>
      <c r="P730" s="41"/>
      <c r="S730" s="41"/>
      <c r="T730" s="41"/>
      <c r="X730" s="48"/>
      <c r="Y730" s="48"/>
      <c r="AA730" s="48"/>
      <c r="AF730" s="48"/>
      <c r="AH730" s="48"/>
      <c r="AL730" s="48"/>
      <c r="AQ730" s="48"/>
      <c r="AS730" s="48"/>
      <c r="AT730" s="48"/>
      <c r="AX730" s="48"/>
      <c r="BA730" s="48"/>
      <c r="BB730" s="48"/>
      <c r="BD730" s="48"/>
    </row>
    <row r="731" spans="3:56" x14ac:dyDescent="0.2">
      <c r="C731" s="42"/>
      <c r="D731" s="41"/>
      <c r="F731" s="41"/>
      <c r="G731" s="41"/>
      <c r="H731" s="41"/>
      <c r="J731" s="41"/>
      <c r="L731" s="41"/>
      <c r="N731" s="41"/>
      <c r="O731" s="41"/>
      <c r="P731" s="41"/>
      <c r="S731" s="41"/>
      <c r="T731" s="41"/>
      <c r="X731" s="48"/>
      <c r="Y731" s="48"/>
      <c r="AA731" s="48"/>
      <c r="AF731" s="48"/>
      <c r="AH731" s="48"/>
      <c r="AL731" s="48"/>
      <c r="AQ731" s="48"/>
      <c r="AS731" s="48"/>
      <c r="AT731" s="48"/>
      <c r="AX731" s="48"/>
      <c r="BA731" s="48"/>
      <c r="BB731" s="48"/>
      <c r="BD731" s="48"/>
    </row>
    <row r="732" spans="3:56" x14ac:dyDescent="0.2">
      <c r="C732" s="42"/>
      <c r="D732" s="41"/>
      <c r="F732" s="41"/>
      <c r="G732" s="41"/>
      <c r="H732" s="41"/>
      <c r="J732" s="41"/>
      <c r="L732" s="41"/>
      <c r="N732" s="41"/>
      <c r="O732" s="41"/>
      <c r="P732" s="41"/>
      <c r="S732" s="41"/>
      <c r="T732" s="41"/>
      <c r="X732" s="48"/>
      <c r="Y732" s="48"/>
      <c r="AA732" s="48"/>
      <c r="AF732" s="48"/>
      <c r="AH732" s="48"/>
      <c r="AL732" s="48"/>
      <c r="AQ732" s="48"/>
      <c r="AS732" s="48"/>
      <c r="AT732" s="48"/>
      <c r="AX732" s="48"/>
      <c r="BA732" s="48"/>
      <c r="BB732" s="48"/>
      <c r="BD732" s="48"/>
    </row>
    <row r="733" spans="3:56" x14ac:dyDescent="0.2">
      <c r="C733" s="42"/>
      <c r="D733" s="41"/>
      <c r="F733" s="41"/>
      <c r="G733" s="41"/>
      <c r="H733" s="41"/>
      <c r="J733" s="41"/>
      <c r="L733" s="41"/>
      <c r="N733" s="41"/>
      <c r="O733" s="41"/>
      <c r="P733" s="41"/>
      <c r="S733" s="41"/>
      <c r="T733" s="41"/>
      <c r="X733" s="48"/>
      <c r="Y733" s="48"/>
      <c r="AA733" s="48"/>
      <c r="AF733" s="48"/>
      <c r="AH733" s="48"/>
      <c r="AL733" s="48"/>
      <c r="AQ733" s="48"/>
      <c r="AS733" s="48"/>
      <c r="AT733" s="48"/>
      <c r="AX733" s="48"/>
      <c r="BA733" s="48"/>
      <c r="BB733" s="48"/>
      <c r="BD733" s="48"/>
    </row>
    <row r="734" spans="3:56" x14ac:dyDescent="0.2">
      <c r="C734" s="42"/>
      <c r="D734" s="41"/>
      <c r="F734" s="41"/>
      <c r="G734" s="41"/>
      <c r="H734" s="41"/>
      <c r="J734" s="41"/>
      <c r="L734" s="41"/>
      <c r="N734" s="41"/>
      <c r="O734" s="41"/>
      <c r="P734" s="41"/>
      <c r="S734" s="41"/>
      <c r="T734" s="41"/>
      <c r="X734" s="48"/>
      <c r="Y734" s="48"/>
      <c r="AA734" s="48"/>
      <c r="AF734" s="48"/>
      <c r="AH734" s="48"/>
      <c r="AL734" s="48"/>
      <c r="AQ734" s="48"/>
      <c r="AS734" s="48"/>
      <c r="AT734" s="48"/>
      <c r="AX734" s="48"/>
      <c r="BA734" s="48"/>
      <c r="BB734" s="48"/>
      <c r="BD734" s="48"/>
    </row>
    <row r="735" spans="3:56" x14ac:dyDescent="0.2">
      <c r="C735" s="42"/>
      <c r="D735" s="41"/>
      <c r="F735" s="41"/>
      <c r="G735" s="41"/>
      <c r="H735" s="41"/>
      <c r="J735" s="41"/>
      <c r="L735" s="41"/>
      <c r="N735" s="41"/>
      <c r="O735" s="41"/>
      <c r="P735" s="41"/>
      <c r="S735" s="41"/>
      <c r="T735" s="41"/>
      <c r="X735" s="48"/>
      <c r="Y735" s="48"/>
      <c r="AA735" s="48"/>
      <c r="AF735" s="48"/>
      <c r="AH735" s="48"/>
      <c r="AL735" s="48"/>
      <c r="AQ735" s="48"/>
      <c r="AS735" s="48"/>
      <c r="AT735" s="48"/>
      <c r="AX735" s="48"/>
      <c r="BA735" s="48"/>
      <c r="BB735" s="48"/>
      <c r="BD735" s="48"/>
    </row>
    <row r="736" spans="3:56" x14ac:dyDescent="0.2">
      <c r="C736" s="42"/>
      <c r="D736" s="41"/>
      <c r="F736" s="41"/>
      <c r="G736" s="41"/>
      <c r="H736" s="41"/>
      <c r="J736" s="41"/>
      <c r="L736" s="41"/>
      <c r="N736" s="41"/>
      <c r="O736" s="41"/>
      <c r="P736" s="41"/>
      <c r="S736" s="41"/>
      <c r="T736" s="41"/>
      <c r="X736" s="48"/>
      <c r="Y736" s="48"/>
      <c r="AA736" s="48"/>
      <c r="AF736" s="48"/>
      <c r="AH736" s="48"/>
      <c r="AL736" s="48"/>
      <c r="AQ736" s="48"/>
      <c r="AS736" s="48"/>
      <c r="AT736" s="48"/>
      <c r="AX736" s="48"/>
      <c r="BA736" s="48"/>
      <c r="BB736" s="48"/>
      <c r="BD736" s="48"/>
    </row>
    <row r="737" spans="3:56" x14ac:dyDescent="0.2">
      <c r="C737" s="42"/>
      <c r="D737" s="41"/>
      <c r="F737" s="41"/>
      <c r="G737" s="41"/>
      <c r="H737" s="41"/>
      <c r="J737" s="41"/>
      <c r="L737" s="41"/>
      <c r="N737" s="41"/>
      <c r="O737" s="41"/>
      <c r="P737" s="41"/>
      <c r="S737" s="41"/>
      <c r="T737" s="41"/>
      <c r="X737" s="48"/>
      <c r="Y737" s="48"/>
      <c r="AA737" s="48"/>
      <c r="AF737" s="48"/>
      <c r="AH737" s="48"/>
      <c r="AL737" s="48"/>
      <c r="AQ737" s="48"/>
      <c r="AS737" s="48"/>
      <c r="AT737" s="48"/>
      <c r="AX737" s="48"/>
      <c r="BA737" s="48"/>
      <c r="BB737" s="48"/>
      <c r="BD737" s="48"/>
    </row>
    <row r="738" spans="3:56" x14ac:dyDescent="0.2">
      <c r="C738" s="42"/>
      <c r="D738" s="41"/>
      <c r="F738" s="41"/>
      <c r="G738" s="41"/>
      <c r="H738" s="41"/>
      <c r="J738" s="41"/>
      <c r="L738" s="41"/>
      <c r="N738" s="41"/>
      <c r="O738" s="41"/>
      <c r="P738" s="41"/>
      <c r="S738" s="41"/>
      <c r="T738" s="41"/>
      <c r="X738" s="48"/>
      <c r="Y738" s="48"/>
      <c r="AA738" s="48"/>
      <c r="AF738" s="48"/>
      <c r="AH738" s="48"/>
      <c r="AL738" s="48"/>
      <c r="AQ738" s="48"/>
      <c r="AS738" s="48"/>
      <c r="AT738" s="48"/>
      <c r="AX738" s="48"/>
      <c r="BA738" s="48"/>
      <c r="BB738" s="48"/>
      <c r="BD738" s="48"/>
    </row>
    <row r="739" spans="3:56" x14ac:dyDescent="0.2">
      <c r="C739" s="42"/>
      <c r="D739" s="41"/>
      <c r="F739" s="41"/>
      <c r="G739" s="41"/>
      <c r="H739" s="41"/>
      <c r="J739" s="41"/>
      <c r="L739" s="41"/>
      <c r="N739" s="41"/>
      <c r="O739" s="41"/>
      <c r="P739" s="41"/>
      <c r="S739" s="41"/>
      <c r="T739" s="41"/>
      <c r="X739" s="48"/>
      <c r="Y739" s="48"/>
      <c r="AA739" s="48"/>
      <c r="AF739" s="48"/>
      <c r="AH739" s="48"/>
      <c r="AL739" s="48"/>
      <c r="AQ739" s="48"/>
      <c r="AS739" s="48"/>
      <c r="AT739" s="48"/>
      <c r="AX739" s="48"/>
      <c r="BA739" s="48"/>
      <c r="BB739" s="48"/>
      <c r="BD739" s="48"/>
    </row>
    <row r="740" spans="3:56" x14ac:dyDescent="0.2">
      <c r="C740" s="42"/>
      <c r="D740" s="41"/>
      <c r="F740" s="41"/>
      <c r="G740" s="41"/>
      <c r="H740" s="41"/>
      <c r="J740" s="41"/>
      <c r="L740" s="41"/>
      <c r="N740" s="41"/>
      <c r="O740" s="41"/>
      <c r="P740" s="41"/>
      <c r="S740" s="41"/>
      <c r="T740" s="41"/>
      <c r="X740" s="48"/>
      <c r="Y740" s="48"/>
      <c r="AA740" s="48"/>
      <c r="AF740" s="48"/>
      <c r="AH740" s="48"/>
      <c r="AL740" s="48"/>
      <c r="AQ740" s="48"/>
      <c r="AS740" s="48"/>
      <c r="AT740" s="48"/>
      <c r="AX740" s="48"/>
      <c r="BA740" s="48"/>
      <c r="BB740" s="48"/>
      <c r="BD740" s="48"/>
    </row>
    <row r="741" spans="3:56" x14ac:dyDescent="0.2">
      <c r="C741" s="42"/>
      <c r="D741" s="41"/>
      <c r="F741" s="41"/>
      <c r="G741" s="41"/>
      <c r="H741" s="41"/>
      <c r="J741" s="41"/>
      <c r="L741" s="41"/>
      <c r="N741" s="41"/>
      <c r="O741" s="41"/>
      <c r="P741" s="41"/>
      <c r="S741" s="41"/>
      <c r="T741" s="41"/>
      <c r="X741" s="48"/>
      <c r="Y741" s="48"/>
      <c r="AA741" s="48"/>
      <c r="AF741" s="48"/>
      <c r="AH741" s="48"/>
      <c r="AL741" s="48"/>
      <c r="AQ741" s="48"/>
      <c r="AS741" s="48"/>
      <c r="AT741" s="48"/>
      <c r="AX741" s="48"/>
      <c r="BA741" s="48"/>
      <c r="BB741" s="48"/>
      <c r="BD741" s="48"/>
    </row>
    <row r="742" spans="3:56" x14ac:dyDescent="0.2">
      <c r="C742" s="42"/>
      <c r="D742" s="41"/>
      <c r="F742" s="41"/>
      <c r="G742" s="41"/>
      <c r="H742" s="41"/>
      <c r="J742" s="41"/>
      <c r="L742" s="41"/>
      <c r="N742" s="41"/>
      <c r="O742" s="41"/>
      <c r="P742" s="41"/>
      <c r="S742" s="41"/>
      <c r="T742" s="41"/>
      <c r="X742" s="48"/>
      <c r="Y742" s="48"/>
      <c r="AA742" s="48"/>
      <c r="AF742" s="48"/>
      <c r="AH742" s="48"/>
      <c r="AL742" s="48"/>
      <c r="AQ742" s="48"/>
      <c r="AS742" s="48"/>
      <c r="AT742" s="48"/>
      <c r="AX742" s="48"/>
      <c r="BA742" s="48"/>
      <c r="BB742" s="48"/>
      <c r="BD742" s="48"/>
    </row>
    <row r="743" spans="3:56" x14ac:dyDescent="0.2">
      <c r="C743" s="42"/>
      <c r="D743" s="41"/>
      <c r="F743" s="41"/>
      <c r="G743" s="41"/>
      <c r="H743" s="41"/>
      <c r="J743" s="41"/>
      <c r="L743" s="41"/>
      <c r="N743" s="41"/>
      <c r="O743" s="41"/>
      <c r="P743" s="41"/>
      <c r="S743" s="41"/>
      <c r="T743" s="41"/>
      <c r="X743" s="48"/>
      <c r="Y743" s="48"/>
      <c r="AA743" s="48"/>
      <c r="AF743" s="48"/>
      <c r="AH743" s="48"/>
      <c r="AL743" s="48"/>
      <c r="AQ743" s="48"/>
      <c r="AS743" s="48"/>
      <c r="AT743" s="48"/>
      <c r="AX743" s="48"/>
      <c r="BA743" s="48"/>
      <c r="BB743" s="48"/>
      <c r="BD743" s="48"/>
    </row>
    <row r="744" spans="3:56" x14ac:dyDescent="0.2">
      <c r="C744" s="42"/>
      <c r="D744" s="41"/>
      <c r="F744" s="41"/>
      <c r="G744" s="41"/>
      <c r="H744" s="41"/>
      <c r="J744" s="41"/>
      <c r="L744" s="41"/>
      <c r="N744" s="41"/>
      <c r="O744" s="41"/>
      <c r="P744" s="41"/>
      <c r="S744" s="41"/>
      <c r="T744" s="41"/>
      <c r="X744" s="48"/>
      <c r="Y744" s="48"/>
      <c r="AA744" s="48"/>
      <c r="AF744" s="48"/>
      <c r="AH744" s="48"/>
      <c r="AL744" s="48"/>
      <c r="AQ744" s="48"/>
      <c r="AS744" s="48"/>
      <c r="AT744" s="48"/>
      <c r="AX744" s="48"/>
      <c r="BA744" s="48"/>
      <c r="BB744" s="48"/>
      <c r="BD744" s="48"/>
    </row>
    <row r="745" spans="3:56" x14ac:dyDescent="0.2">
      <c r="C745" s="42"/>
      <c r="D745" s="41"/>
      <c r="F745" s="41"/>
      <c r="G745" s="41"/>
      <c r="H745" s="41"/>
      <c r="J745" s="41"/>
      <c r="L745" s="41"/>
      <c r="N745" s="41"/>
      <c r="O745" s="41"/>
      <c r="P745" s="41"/>
      <c r="S745" s="41"/>
      <c r="T745" s="41"/>
      <c r="X745" s="48"/>
      <c r="Y745" s="48"/>
      <c r="AA745" s="48"/>
      <c r="AF745" s="48"/>
      <c r="AH745" s="48"/>
      <c r="AL745" s="48"/>
      <c r="AQ745" s="48"/>
      <c r="AS745" s="48"/>
      <c r="AT745" s="48"/>
      <c r="AX745" s="48"/>
      <c r="BA745" s="48"/>
      <c r="BB745" s="48"/>
      <c r="BD745" s="48"/>
    </row>
    <row r="746" spans="3:56" x14ac:dyDescent="0.2">
      <c r="C746" s="42"/>
      <c r="D746" s="41"/>
      <c r="F746" s="41"/>
      <c r="G746" s="41"/>
      <c r="H746" s="41"/>
      <c r="J746" s="41"/>
      <c r="L746" s="41"/>
      <c r="N746" s="41"/>
      <c r="O746" s="41"/>
      <c r="P746" s="41"/>
      <c r="S746" s="41"/>
      <c r="T746" s="41"/>
      <c r="X746" s="48"/>
      <c r="Y746" s="48"/>
      <c r="AA746" s="48"/>
      <c r="AF746" s="48"/>
      <c r="AH746" s="48"/>
      <c r="AL746" s="48"/>
      <c r="AQ746" s="48"/>
      <c r="AS746" s="48"/>
      <c r="AT746" s="48"/>
      <c r="AX746" s="48"/>
      <c r="BA746" s="48"/>
      <c r="BB746" s="48"/>
      <c r="BD746" s="48"/>
    </row>
    <row r="747" spans="3:56" x14ac:dyDescent="0.2">
      <c r="C747" s="42"/>
      <c r="D747" s="41"/>
      <c r="F747" s="41"/>
      <c r="G747" s="41"/>
      <c r="H747" s="41"/>
      <c r="J747" s="41"/>
      <c r="L747" s="41"/>
      <c r="N747" s="41"/>
      <c r="O747" s="41"/>
      <c r="P747" s="41"/>
      <c r="S747" s="41"/>
      <c r="T747" s="41"/>
      <c r="X747" s="48"/>
      <c r="Y747" s="48"/>
      <c r="AA747" s="48"/>
      <c r="AF747" s="48"/>
      <c r="AH747" s="48"/>
      <c r="AL747" s="48"/>
      <c r="AQ747" s="48"/>
      <c r="AS747" s="48"/>
      <c r="AT747" s="48"/>
      <c r="AX747" s="48"/>
      <c r="BA747" s="48"/>
      <c r="BB747" s="48"/>
      <c r="BD747" s="48"/>
    </row>
    <row r="748" spans="3:56" x14ac:dyDescent="0.2">
      <c r="C748" s="42"/>
      <c r="D748" s="41"/>
      <c r="F748" s="41"/>
      <c r="G748" s="41"/>
      <c r="H748" s="41"/>
      <c r="J748" s="41"/>
      <c r="L748" s="41"/>
      <c r="N748" s="41"/>
      <c r="O748" s="41"/>
      <c r="P748" s="41"/>
      <c r="S748" s="41"/>
      <c r="T748" s="41"/>
      <c r="X748" s="48"/>
      <c r="Y748" s="48"/>
      <c r="AA748" s="48"/>
      <c r="AF748" s="48"/>
      <c r="AH748" s="48"/>
      <c r="AL748" s="48"/>
      <c r="AQ748" s="48"/>
      <c r="AS748" s="48"/>
      <c r="AT748" s="48"/>
      <c r="AX748" s="48"/>
      <c r="BA748" s="48"/>
      <c r="BB748" s="48"/>
      <c r="BD748" s="48"/>
    </row>
    <row r="749" spans="3:56" x14ac:dyDescent="0.2">
      <c r="C749" s="42"/>
      <c r="D749" s="41"/>
      <c r="F749" s="41"/>
      <c r="G749" s="41"/>
      <c r="H749" s="41"/>
      <c r="J749" s="41"/>
      <c r="L749" s="41"/>
      <c r="N749" s="41"/>
      <c r="O749" s="41"/>
      <c r="P749" s="41"/>
      <c r="S749" s="41"/>
      <c r="T749" s="41"/>
      <c r="X749" s="48"/>
      <c r="Y749" s="48"/>
      <c r="AA749" s="48"/>
      <c r="AF749" s="48"/>
      <c r="AH749" s="48"/>
      <c r="AL749" s="48"/>
      <c r="AQ749" s="48"/>
      <c r="AS749" s="48"/>
      <c r="AT749" s="48"/>
      <c r="AX749" s="48"/>
      <c r="BA749" s="48"/>
      <c r="BB749" s="48"/>
      <c r="BD749" s="48"/>
    </row>
    <row r="750" spans="3:56" x14ac:dyDescent="0.2">
      <c r="C750" s="42"/>
      <c r="D750" s="41"/>
      <c r="F750" s="41"/>
      <c r="G750" s="41"/>
      <c r="H750" s="41"/>
      <c r="J750" s="41"/>
      <c r="L750" s="41"/>
      <c r="N750" s="41"/>
      <c r="O750" s="41"/>
      <c r="P750" s="41"/>
      <c r="S750" s="41"/>
      <c r="T750" s="41"/>
      <c r="X750" s="48"/>
      <c r="Y750" s="48"/>
      <c r="AA750" s="48"/>
      <c r="AF750" s="48"/>
      <c r="AH750" s="48"/>
      <c r="AL750" s="48"/>
      <c r="AQ750" s="48"/>
      <c r="AS750" s="48"/>
      <c r="AT750" s="48"/>
      <c r="AX750" s="48"/>
      <c r="BA750" s="48"/>
      <c r="BB750" s="48"/>
      <c r="BD750" s="48"/>
    </row>
    <row r="751" spans="3:56" x14ac:dyDescent="0.2">
      <c r="C751" s="42"/>
      <c r="D751" s="41"/>
      <c r="F751" s="41"/>
      <c r="G751" s="41"/>
      <c r="H751" s="41"/>
      <c r="J751" s="41"/>
      <c r="L751" s="41"/>
      <c r="N751" s="41"/>
      <c r="O751" s="41"/>
      <c r="P751" s="41"/>
      <c r="S751" s="41"/>
      <c r="T751" s="41"/>
      <c r="X751" s="48"/>
      <c r="Y751" s="48"/>
      <c r="AA751" s="48"/>
      <c r="AF751" s="48"/>
      <c r="AH751" s="48"/>
      <c r="AL751" s="48"/>
      <c r="AQ751" s="48"/>
      <c r="AS751" s="48"/>
      <c r="AT751" s="48"/>
      <c r="AX751" s="48"/>
      <c r="BA751" s="48"/>
      <c r="BB751" s="48"/>
      <c r="BD751" s="48"/>
    </row>
    <row r="752" spans="3:56" x14ac:dyDescent="0.2">
      <c r="C752" s="42"/>
      <c r="D752" s="41"/>
      <c r="F752" s="41"/>
      <c r="G752" s="41"/>
      <c r="H752" s="41"/>
      <c r="J752" s="41"/>
      <c r="L752" s="41"/>
      <c r="N752" s="41"/>
      <c r="O752" s="41"/>
      <c r="P752" s="41"/>
      <c r="S752" s="41"/>
      <c r="T752" s="41"/>
      <c r="X752" s="48"/>
      <c r="Y752" s="48"/>
      <c r="AA752" s="48"/>
      <c r="AF752" s="48"/>
      <c r="AH752" s="48"/>
      <c r="AL752" s="48"/>
      <c r="AQ752" s="48"/>
      <c r="AS752" s="48"/>
      <c r="AT752" s="48"/>
      <c r="AX752" s="48"/>
      <c r="BA752" s="48"/>
      <c r="BB752" s="48"/>
      <c r="BD752" s="48"/>
    </row>
    <row r="753" spans="3:56" x14ac:dyDescent="0.2">
      <c r="C753" s="42"/>
      <c r="D753" s="41"/>
      <c r="F753" s="41"/>
      <c r="G753" s="41"/>
      <c r="H753" s="41"/>
      <c r="J753" s="41"/>
      <c r="L753" s="41"/>
      <c r="N753" s="41"/>
      <c r="O753" s="41"/>
      <c r="P753" s="41"/>
      <c r="S753" s="41"/>
      <c r="T753" s="41"/>
      <c r="X753" s="48"/>
      <c r="Y753" s="48"/>
      <c r="AA753" s="48"/>
      <c r="AF753" s="48"/>
      <c r="AH753" s="48"/>
      <c r="AL753" s="48"/>
      <c r="AQ753" s="48"/>
      <c r="AS753" s="48"/>
      <c r="AT753" s="48"/>
      <c r="AX753" s="48"/>
      <c r="BA753" s="48"/>
      <c r="BB753" s="48"/>
      <c r="BD753" s="48"/>
    </row>
    <row r="754" spans="3:56" x14ac:dyDescent="0.2">
      <c r="C754" s="42"/>
      <c r="D754" s="41"/>
      <c r="F754" s="41"/>
      <c r="G754" s="41"/>
      <c r="H754" s="41"/>
      <c r="J754" s="41"/>
      <c r="L754" s="41"/>
      <c r="N754" s="41"/>
      <c r="O754" s="41"/>
      <c r="P754" s="41"/>
      <c r="S754" s="41"/>
      <c r="T754" s="41"/>
      <c r="X754" s="48"/>
      <c r="Y754" s="48"/>
      <c r="AA754" s="48"/>
      <c r="AF754" s="48"/>
      <c r="AH754" s="48"/>
      <c r="AL754" s="48"/>
      <c r="AQ754" s="48"/>
      <c r="AS754" s="48"/>
      <c r="AT754" s="48"/>
      <c r="AX754" s="48"/>
      <c r="BA754" s="48"/>
      <c r="BB754" s="48"/>
      <c r="BD754" s="48"/>
    </row>
    <row r="755" spans="3:56" x14ac:dyDescent="0.2">
      <c r="C755" s="42"/>
      <c r="D755" s="41"/>
      <c r="F755" s="41"/>
      <c r="G755" s="41"/>
      <c r="H755" s="41"/>
      <c r="J755" s="41"/>
      <c r="L755" s="41"/>
      <c r="N755" s="41"/>
      <c r="O755" s="41"/>
      <c r="P755" s="41"/>
      <c r="S755" s="41"/>
      <c r="T755" s="41"/>
      <c r="X755" s="48"/>
      <c r="Y755" s="48"/>
      <c r="AA755" s="48"/>
      <c r="AF755" s="48"/>
      <c r="AH755" s="48"/>
      <c r="AL755" s="48"/>
      <c r="AQ755" s="48"/>
      <c r="AS755" s="48"/>
      <c r="AT755" s="48"/>
      <c r="AX755" s="48"/>
      <c r="BA755" s="48"/>
      <c r="BB755" s="48"/>
      <c r="BD755" s="48"/>
    </row>
    <row r="756" spans="3:56" x14ac:dyDescent="0.2">
      <c r="C756" s="42"/>
      <c r="D756" s="41"/>
      <c r="F756" s="41"/>
      <c r="G756" s="41"/>
      <c r="H756" s="41"/>
      <c r="J756" s="41"/>
      <c r="L756" s="41"/>
      <c r="N756" s="41"/>
      <c r="O756" s="41"/>
      <c r="P756" s="41"/>
      <c r="S756" s="41"/>
      <c r="T756" s="41"/>
      <c r="X756" s="48"/>
      <c r="Y756" s="48"/>
      <c r="AA756" s="48"/>
      <c r="AF756" s="48"/>
      <c r="AH756" s="48"/>
      <c r="AL756" s="48"/>
      <c r="AQ756" s="48"/>
      <c r="AS756" s="48"/>
      <c r="AT756" s="48"/>
      <c r="AX756" s="48"/>
      <c r="BA756" s="48"/>
      <c r="BB756" s="48"/>
      <c r="BD756" s="48"/>
    </row>
    <row r="757" spans="3:56" x14ac:dyDescent="0.2">
      <c r="C757" s="42"/>
      <c r="D757" s="41"/>
      <c r="F757" s="41"/>
      <c r="G757" s="41"/>
      <c r="H757" s="41"/>
      <c r="J757" s="41"/>
      <c r="L757" s="41"/>
      <c r="N757" s="41"/>
      <c r="O757" s="41"/>
      <c r="P757" s="41"/>
      <c r="S757" s="41"/>
      <c r="T757" s="41"/>
      <c r="X757" s="48"/>
      <c r="Y757" s="48"/>
      <c r="AA757" s="48"/>
      <c r="AF757" s="48"/>
      <c r="AH757" s="48"/>
      <c r="AL757" s="48"/>
      <c r="AQ757" s="48"/>
      <c r="AS757" s="48"/>
      <c r="AT757" s="48"/>
      <c r="AX757" s="48"/>
      <c r="BA757" s="48"/>
      <c r="BB757" s="48"/>
      <c r="BD757" s="48"/>
    </row>
    <row r="758" spans="3:56" x14ac:dyDescent="0.2">
      <c r="C758" s="42"/>
      <c r="D758" s="41"/>
      <c r="F758" s="41"/>
      <c r="G758" s="41"/>
      <c r="H758" s="41"/>
      <c r="J758" s="41"/>
      <c r="L758" s="41"/>
      <c r="N758" s="41"/>
      <c r="O758" s="41"/>
      <c r="P758" s="41"/>
      <c r="S758" s="41"/>
      <c r="T758" s="41"/>
      <c r="X758" s="48"/>
      <c r="Y758" s="48"/>
      <c r="AA758" s="48"/>
      <c r="AF758" s="48"/>
      <c r="AH758" s="48"/>
      <c r="AL758" s="48"/>
      <c r="AQ758" s="48"/>
      <c r="AS758" s="48"/>
      <c r="AT758" s="48"/>
      <c r="AX758" s="48"/>
      <c r="BA758" s="48"/>
      <c r="BB758" s="48"/>
      <c r="BD758" s="48"/>
    </row>
    <row r="759" spans="3:56" x14ac:dyDescent="0.2">
      <c r="C759" s="42"/>
      <c r="D759" s="41"/>
      <c r="F759" s="41"/>
      <c r="G759" s="41"/>
      <c r="H759" s="41"/>
      <c r="J759" s="41"/>
      <c r="L759" s="41"/>
      <c r="N759" s="41"/>
      <c r="O759" s="41"/>
      <c r="P759" s="41"/>
      <c r="S759" s="41"/>
      <c r="T759" s="41"/>
      <c r="X759" s="48"/>
      <c r="Y759" s="48"/>
      <c r="AA759" s="48"/>
      <c r="AF759" s="48"/>
      <c r="AH759" s="48"/>
      <c r="AL759" s="48"/>
      <c r="AQ759" s="48"/>
      <c r="AS759" s="48"/>
      <c r="AT759" s="48"/>
      <c r="AX759" s="48"/>
      <c r="BA759" s="48"/>
      <c r="BB759" s="48"/>
      <c r="BD759" s="48"/>
    </row>
    <row r="760" spans="3:56" x14ac:dyDescent="0.2">
      <c r="C760" s="42"/>
      <c r="D760" s="41"/>
      <c r="F760" s="41"/>
      <c r="G760" s="41"/>
      <c r="H760" s="41"/>
      <c r="J760" s="41"/>
      <c r="L760" s="41"/>
      <c r="N760" s="41"/>
      <c r="O760" s="41"/>
      <c r="P760" s="41"/>
      <c r="S760" s="41"/>
      <c r="T760" s="41"/>
      <c r="X760" s="48"/>
      <c r="Y760" s="48"/>
      <c r="AA760" s="48"/>
      <c r="AF760" s="48"/>
      <c r="AH760" s="48"/>
      <c r="AL760" s="48"/>
      <c r="AQ760" s="48"/>
      <c r="AS760" s="48"/>
      <c r="AT760" s="48"/>
      <c r="AX760" s="48"/>
      <c r="BA760" s="48"/>
      <c r="BB760" s="48"/>
      <c r="BD760" s="48"/>
    </row>
    <row r="761" spans="3:56" x14ac:dyDescent="0.2">
      <c r="C761" s="42"/>
      <c r="D761" s="41"/>
      <c r="F761" s="41"/>
      <c r="G761" s="41"/>
      <c r="H761" s="41"/>
      <c r="J761" s="41"/>
      <c r="L761" s="41"/>
      <c r="N761" s="41"/>
      <c r="O761" s="41"/>
      <c r="P761" s="41"/>
      <c r="S761" s="41"/>
      <c r="T761" s="41"/>
      <c r="X761" s="48"/>
      <c r="Y761" s="48"/>
      <c r="AA761" s="48"/>
      <c r="AF761" s="48"/>
      <c r="AH761" s="48"/>
      <c r="AL761" s="48"/>
      <c r="AQ761" s="48"/>
      <c r="AS761" s="48"/>
      <c r="AT761" s="48"/>
      <c r="AX761" s="48"/>
      <c r="BA761" s="48"/>
      <c r="BB761" s="48"/>
      <c r="BD761" s="48"/>
    </row>
    <row r="762" spans="3:56" x14ac:dyDescent="0.2">
      <c r="C762" s="42"/>
      <c r="D762" s="41"/>
      <c r="F762" s="41"/>
      <c r="G762" s="41"/>
      <c r="H762" s="41"/>
      <c r="J762" s="41"/>
      <c r="L762" s="41"/>
      <c r="N762" s="41"/>
      <c r="O762" s="41"/>
      <c r="P762" s="41"/>
      <c r="S762" s="41"/>
      <c r="T762" s="41"/>
      <c r="X762" s="48"/>
      <c r="Y762" s="48"/>
      <c r="AA762" s="48"/>
      <c r="AF762" s="48"/>
      <c r="AH762" s="48"/>
      <c r="AL762" s="48"/>
      <c r="AQ762" s="48"/>
      <c r="AS762" s="48"/>
      <c r="AT762" s="48"/>
      <c r="AX762" s="48"/>
      <c r="BA762" s="48"/>
      <c r="BB762" s="48"/>
      <c r="BD762" s="48"/>
    </row>
    <row r="763" spans="3:56" x14ac:dyDescent="0.2">
      <c r="C763" s="42"/>
      <c r="D763" s="41"/>
      <c r="F763" s="41"/>
      <c r="G763" s="41"/>
      <c r="H763" s="41"/>
      <c r="J763" s="41"/>
      <c r="L763" s="41"/>
      <c r="N763" s="41"/>
      <c r="O763" s="41"/>
      <c r="P763" s="41"/>
      <c r="S763" s="41"/>
      <c r="T763" s="41"/>
      <c r="X763" s="48"/>
      <c r="Y763" s="48"/>
      <c r="AA763" s="48"/>
      <c r="AF763" s="48"/>
      <c r="AH763" s="48"/>
      <c r="AL763" s="48"/>
      <c r="AQ763" s="48"/>
      <c r="AS763" s="48"/>
      <c r="AT763" s="48"/>
      <c r="AX763" s="48"/>
      <c r="BA763" s="48"/>
      <c r="BB763" s="48"/>
      <c r="BD763" s="48"/>
    </row>
    <row r="764" spans="3:56" x14ac:dyDescent="0.2">
      <c r="C764" s="42"/>
      <c r="D764" s="41"/>
      <c r="F764" s="41"/>
      <c r="G764" s="41"/>
      <c r="H764" s="41"/>
      <c r="J764" s="41"/>
      <c r="L764" s="41"/>
      <c r="N764" s="41"/>
      <c r="O764" s="41"/>
      <c r="P764" s="41"/>
      <c r="S764" s="41"/>
      <c r="T764" s="41"/>
      <c r="X764" s="48"/>
      <c r="Y764" s="48"/>
      <c r="AA764" s="48"/>
      <c r="AF764" s="48"/>
      <c r="AH764" s="48"/>
      <c r="AL764" s="48"/>
      <c r="AQ764" s="48"/>
      <c r="AS764" s="48"/>
      <c r="AT764" s="48"/>
      <c r="AX764" s="48"/>
      <c r="BA764" s="48"/>
      <c r="BB764" s="48"/>
      <c r="BD764" s="48"/>
    </row>
    <row r="765" spans="3:56" x14ac:dyDescent="0.2">
      <c r="C765" s="42"/>
      <c r="D765" s="41"/>
      <c r="F765" s="41"/>
      <c r="G765" s="41"/>
      <c r="H765" s="41"/>
      <c r="J765" s="41"/>
      <c r="L765" s="41"/>
      <c r="N765" s="41"/>
      <c r="O765" s="41"/>
      <c r="P765" s="41"/>
      <c r="S765" s="41"/>
      <c r="T765" s="41"/>
      <c r="X765" s="48"/>
      <c r="Y765" s="48"/>
      <c r="AA765" s="48"/>
      <c r="AF765" s="48"/>
      <c r="AH765" s="48"/>
      <c r="AL765" s="48"/>
      <c r="AQ765" s="48"/>
      <c r="AS765" s="48"/>
      <c r="AT765" s="48"/>
      <c r="AX765" s="48"/>
      <c r="BA765" s="48"/>
      <c r="BB765" s="48"/>
      <c r="BD765" s="48"/>
    </row>
    <row r="766" spans="3:56" x14ac:dyDescent="0.2">
      <c r="C766" s="42"/>
      <c r="D766" s="41"/>
      <c r="F766" s="41"/>
      <c r="G766" s="41"/>
      <c r="H766" s="41"/>
      <c r="J766" s="41"/>
      <c r="L766" s="41"/>
      <c r="N766" s="41"/>
      <c r="O766" s="41"/>
      <c r="P766" s="41"/>
      <c r="S766" s="41"/>
      <c r="T766" s="41"/>
      <c r="X766" s="48"/>
      <c r="Y766" s="48"/>
      <c r="AA766" s="48"/>
      <c r="AF766" s="48"/>
      <c r="AH766" s="48"/>
      <c r="AL766" s="48"/>
      <c r="AQ766" s="48"/>
      <c r="AS766" s="48"/>
      <c r="AT766" s="48"/>
      <c r="AX766" s="48"/>
      <c r="BA766" s="48"/>
      <c r="BB766" s="48"/>
      <c r="BD766" s="48"/>
    </row>
    <row r="767" spans="3:56" x14ac:dyDescent="0.2">
      <c r="C767" s="42"/>
      <c r="D767" s="41"/>
      <c r="F767" s="41"/>
      <c r="G767" s="41"/>
      <c r="H767" s="41"/>
      <c r="J767" s="41"/>
      <c r="L767" s="41"/>
      <c r="N767" s="41"/>
      <c r="O767" s="41"/>
      <c r="P767" s="41"/>
      <c r="S767" s="41"/>
      <c r="T767" s="41"/>
      <c r="X767" s="48"/>
      <c r="Y767" s="48"/>
      <c r="AA767" s="48"/>
      <c r="AF767" s="48"/>
      <c r="AH767" s="48"/>
      <c r="AL767" s="48"/>
      <c r="AQ767" s="48"/>
      <c r="AS767" s="48"/>
      <c r="AT767" s="48"/>
      <c r="AX767" s="48"/>
      <c r="BA767" s="48"/>
      <c r="BB767" s="48"/>
      <c r="BD767" s="48"/>
    </row>
    <row r="768" spans="3:56" x14ac:dyDescent="0.2">
      <c r="C768" s="42"/>
      <c r="D768" s="41"/>
      <c r="F768" s="41"/>
      <c r="G768" s="41"/>
      <c r="H768" s="41"/>
      <c r="J768" s="41"/>
      <c r="L768" s="41"/>
      <c r="N768" s="41"/>
      <c r="O768" s="41"/>
      <c r="P768" s="41"/>
      <c r="S768" s="41"/>
      <c r="T768" s="41"/>
      <c r="X768" s="48"/>
      <c r="Y768" s="48"/>
      <c r="AA768" s="48"/>
      <c r="AF768" s="48"/>
      <c r="AH768" s="48"/>
      <c r="AL768" s="48"/>
      <c r="AQ768" s="48"/>
      <c r="AS768" s="48"/>
      <c r="AT768" s="48"/>
      <c r="AX768" s="48"/>
      <c r="BA768" s="48"/>
      <c r="BB768" s="48"/>
      <c r="BD768" s="48"/>
    </row>
    <row r="769" spans="3:56" x14ac:dyDescent="0.2">
      <c r="C769" s="42"/>
      <c r="D769" s="41"/>
      <c r="F769" s="41"/>
      <c r="G769" s="41"/>
      <c r="H769" s="41"/>
      <c r="J769" s="41"/>
      <c r="L769" s="41"/>
      <c r="N769" s="41"/>
      <c r="O769" s="41"/>
      <c r="P769" s="41"/>
      <c r="S769" s="41"/>
      <c r="T769" s="41"/>
      <c r="X769" s="48"/>
      <c r="Y769" s="48"/>
      <c r="AA769" s="48"/>
      <c r="AF769" s="48"/>
      <c r="AH769" s="48"/>
      <c r="AL769" s="48"/>
      <c r="AQ769" s="48"/>
      <c r="AS769" s="48"/>
      <c r="AT769" s="48"/>
      <c r="AX769" s="48"/>
      <c r="BA769" s="48"/>
      <c r="BB769" s="48"/>
      <c r="BD769" s="48"/>
    </row>
    <row r="770" spans="3:56" x14ac:dyDescent="0.2">
      <c r="C770" s="42"/>
      <c r="D770" s="41"/>
      <c r="F770" s="41"/>
      <c r="G770" s="41"/>
      <c r="H770" s="41"/>
      <c r="J770" s="41"/>
      <c r="L770" s="41"/>
      <c r="N770" s="41"/>
      <c r="O770" s="41"/>
      <c r="P770" s="41"/>
      <c r="S770" s="41"/>
      <c r="T770" s="41"/>
      <c r="X770" s="48"/>
      <c r="Y770" s="48"/>
      <c r="AA770" s="48"/>
      <c r="AF770" s="48"/>
      <c r="AH770" s="48"/>
      <c r="AL770" s="48"/>
      <c r="AQ770" s="48"/>
      <c r="AS770" s="48"/>
      <c r="AT770" s="48"/>
      <c r="AX770" s="48"/>
      <c r="BA770" s="48"/>
      <c r="BB770" s="48"/>
      <c r="BD770" s="48"/>
    </row>
    <row r="771" spans="3:56" x14ac:dyDescent="0.2">
      <c r="C771" s="42"/>
      <c r="D771" s="41"/>
      <c r="F771" s="41"/>
      <c r="G771" s="41"/>
      <c r="H771" s="41"/>
      <c r="J771" s="41"/>
      <c r="L771" s="41"/>
      <c r="N771" s="41"/>
      <c r="O771" s="41"/>
      <c r="P771" s="41"/>
      <c r="S771" s="41"/>
      <c r="T771" s="41"/>
      <c r="X771" s="48"/>
      <c r="Y771" s="48"/>
      <c r="AA771" s="48"/>
      <c r="AF771" s="48"/>
      <c r="AH771" s="48"/>
      <c r="AL771" s="48"/>
      <c r="AQ771" s="48"/>
      <c r="AS771" s="48"/>
      <c r="AT771" s="48"/>
      <c r="AX771" s="48"/>
      <c r="BA771" s="48"/>
      <c r="BB771" s="48"/>
      <c r="BD771" s="48"/>
    </row>
    <row r="772" spans="3:56" x14ac:dyDescent="0.2">
      <c r="C772" s="42"/>
      <c r="D772" s="41"/>
      <c r="F772" s="41"/>
      <c r="G772" s="41"/>
      <c r="H772" s="41"/>
      <c r="J772" s="41"/>
      <c r="L772" s="41"/>
      <c r="N772" s="41"/>
      <c r="O772" s="41"/>
      <c r="P772" s="41"/>
      <c r="S772" s="41"/>
      <c r="T772" s="41"/>
      <c r="X772" s="48"/>
      <c r="Y772" s="48"/>
      <c r="AA772" s="48"/>
      <c r="AF772" s="48"/>
      <c r="AH772" s="48"/>
      <c r="AL772" s="48"/>
      <c r="AQ772" s="48"/>
      <c r="AS772" s="48"/>
      <c r="AT772" s="48"/>
      <c r="AX772" s="48"/>
      <c r="BA772" s="48"/>
      <c r="BB772" s="48"/>
      <c r="BD772" s="48"/>
    </row>
    <row r="773" spans="3:56" x14ac:dyDescent="0.2">
      <c r="C773" s="42"/>
      <c r="D773" s="41"/>
      <c r="F773" s="41"/>
      <c r="G773" s="41"/>
      <c r="H773" s="41"/>
      <c r="J773" s="41"/>
      <c r="L773" s="41"/>
      <c r="N773" s="41"/>
      <c r="O773" s="41"/>
      <c r="P773" s="41"/>
      <c r="S773" s="41"/>
      <c r="T773" s="41"/>
      <c r="X773" s="48"/>
      <c r="Y773" s="48"/>
      <c r="AA773" s="48"/>
      <c r="AF773" s="48"/>
      <c r="AH773" s="48"/>
      <c r="AL773" s="48"/>
      <c r="AQ773" s="48"/>
      <c r="AS773" s="48"/>
      <c r="AT773" s="48"/>
      <c r="AX773" s="48"/>
      <c r="BA773" s="48"/>
      <c r="BB773" s="48"/>
      <c r="BD773" s="48"/>
    </row>
    <row r="774" spans="3:56" x14ac:dyDescent="0.2">
      <c r="C774" s="42"/>
      <c r="D774" s="41"/>
      <c r="F774" s="41"/>
      <c r="G774" s="41"/>
      <c r="H774" s="41"/>
      <c r="J774" s="41"/>
      <c r="L774" s="41"/>
      <c r="N774" s="41"/>
      <c r="O774" s="41"/>
      <c r="P774" s="41"/>
      <c r="S774" s="41"/>
      <c r="T774" s="41"/>
      <c r="X774" s="48"/>
      <c r="Y774" s="48"/>
      <c r="AA774" s="48"/>
      <c r="AF774" s="48"/>
      <c r="AH774" s="48"/>
      <c r="AL774" s="48"/>
      <c r="AQ774" s="48"/>
      <c r="AS774" s="48"/>
      <c r="AT774" s="48"/>
      <c r="AX774" s="48"/>
      <c r="BA774" s="48"/>
      <c r="BB774" s="48"/>
      <c r="BD774" s="48"/>
    </row>
    <row r="775" spans="3:56" x14ac:dyDescent="0.2">
      <c r="C775" s="42"/>
      <c r="D775" s="41"/>
      <c r="F775" s="41"/>
      <c r="G775" s="41"/>
      <c r="H775" s="41"/>
      <c r="J775" s="41"/>
      <c r="L775" s="41"/>
      <c r="N775" s="41"/>
      <c r="O775" s="41"/>
      <c r="P775" s="41"/>
      <c r="S775" s="41"/>
      <c r="T775" s="41"/>
      <c r="X775" s="48"/>
      <c r="Y775" s="48"/>
      <c r="AA775" s="48"/>
      <c r="AF775" s="48"/>
      <c r="AH775" s="48"/>
      <c r="AL775" s="48"/>
      <c r="AQ775" s="48"/>
      <c r="AS775" s="48"/>
      <c r="AT775" s="48"/>
      <c r="AX775" s="48"/>
      <c r="BA775" s="48"/>
      <c r="BB775" s="48"/>
      <c r="BD775" s="48"/>
    </row>
    <row r="776" spans="3:56" x14ac:dyDescent="0.2">
      <c r="C776" s="42"/>
      <c r="D776" s="41"/>
      <c r="F776" s="41"/>
      <c r="G776" s="41"/>
      <c r="H776" s="41"/>
      <c r="J776" s="41"/>
      <c r="L776" s="41"/>
      <c r="N776" s="41"/>
      <c r="O776" s="41"/>
      <c r="P776" s="41"/>
      <c r="S776" s="41"/>
      <c r="T776" s="41"/>
      <c r="X776" s="48"/>
      <c r="Y776" s="48"/>
      <c r="AA776" s="48"/>
      <c r="AF776" s="48"/>
      <c r="AH776" s="48"/>
      <c r="AL776" s="48"/>
      <c r="AQ776" s="48"/>
      <c r="AS776" s="48"/>
      <c r="AT776" s="48"/>
      <c r="AX776" s="48"/>
      <c r="BA776" s="48"/>
      <c r="BB776" s="48"/>
      <c r="BD776" s="48"/>
    </row>
    <row r="777" spans="3:56" x14ac:dyDescent="0.2">
      <c r="C777" s="42"/>
      <c r="D777" s="41"/>
      <c r="F777" s="41"/>
      <c r="G777" s="41"/>
      <c r="H777" s="41"/>
      <c r="J777" s="41"/>
      <c r="L777" s="41"/>
      <c r="N777" s="41"/>
      <c r="O777" s="41"/>
      <c r="P777" s="41"/>
      <c r="S777" s="41"/>
      <c r="T777" s="41"/>
      <c r="X777" s="48"/>
      <c r="Y777" s="48"/>
      <c r="AA777" s="48"/>
      <c r="AF777" s="48"/>
      <c r="AH777" s="48"/>
      <c r="AL777" s="48"/>
      <c r="AQ777" s="48"/>
      <c r="AS777" s="48"/>
      <c r="AT777" s="48"/>
      <c r="AX777" s="48"/>
      <c r="BA777" s="48"/>
      <c r="BB777" s="48"/>
      <c r="BD777" s="48"/>
    </row>
    <row r="778" spans="3:56" x14ac:dyDescent="0.2">
      <c r="C778" s="42"/>
      <c r="D778" s="41"/>
      <c r="F778" s="41"/>
      <c r="G778" s="41"/>
      <c r="H778" s="41"/>
      <c r="J778" s="41"/>
      <c r="L778" s="41"/>
      <c r="N778" s="41"/>
      <c r="O778" s="41"/>
      <c r="P778" s="41"/>
      <c r="S778" s="41"/>
      <c r="T778" s="41"/>
      <c r="X778" s="48"/>
      <c r="Y778" s="48"/>
      <c r="AA778" s="48"/>
      <c r="AF778" s="48"/>
      <c r="AH778" s="48"/>
      <c r="AL778" s="48"/>
      <c r="AQ778" s="48"/>
      <c r="AS778" s="48"/>
      <c r="AT778" s="48"/>
      <c r="AX778" s="48"/>
      <c r="BA778" s="48"/>
      <c r="BB778" s="48"/>
      <c r="BD778" s="48"/>
    </row>
    <row r="779" spans="3:56" x14ac:dyDescent="0.2">
      <c r="C779" s="42"/>
      <c r="D779" s="41"/>
      <c r="F779" s="41"/>
      <c r="G779" s="41"/>
      <c r="H779" s="41"/>
      <c r="J779" s="41"/>
      <c r="L779" s="41"/>
      <c r="N779" s="41"/>
      <c r="O779" s="41"/>
      <c r="P779" s="41"/>
      <c r="S779" s="41"/>
      <c r="T779" s="41"/>
      <c r="X779" s="48"/>
      <c r="Y779" s="48"/>
      <c r="AA779" s="48"/>
      <c r="AF779" s="48"/>
      <c r="AH779" s="48"/>
      <c r="AL779" s="48"/>
      <c r="AQ779" s="48"/>
      <c r="AS779" s="48"/>
      <c r="AT779" s="48"/>
      <c r="AX779" s="48"/>
      <c r="BA779" s="48"/>
      <c r="BB779" s="48"/>
      <c r="BD779" s="48"/>
    </row>
    <row r="780" spans="3:56" x14ac:dyDescent="0.2">
      <c r="C780" s="42"/>
      <c r="D780" s="41"/>
      <c r="F780" s="41"/>
      <c r="G780" s="41"/>
      <c r="H780" s="41"/>
      <c r="J780" s="41"/>
      <c r="L780" s="41"/>
      <c r="N780" s="41"/>
      <c r="O780" s="41"/>
      <c r="P780" s="41"/>
      <c r="S780" s="41"/>
      <c r="T780" s="41"/>
      <c r="X780" s="48"/>
      <c r="Y780" s="48"/>
      <c r="AA780" s="48"/>
      <c r="AF780" s="48"/>
      <c r="AH780" s="48"/>
      <c r="AL780" s="48"/>
      <c r="AQ780" s="48"/>
      <c r="AS780" s="48"/>
      <c r="AT780" s="48"/>
      <c r="AX780" s="48"/>
      <c r="BA780" s="48"/>
      <c r="BB780" s="48"/>
      <c r="BD780" s="48"/>
    </row>
    <row r="781" spans="3:56" x14ac:dyDescent="0.2">
      <c r="C781" s="42"/>
      <c r="D781" s="41"/>
      <c r="F781" s="41"/>
      <c r="G781" s="41"/>
      <c r="H781" s="41"/>
      <c r="J781" s="41"/>
      <c r="L781" s="41"/>
      <c r="N781" s="41"/>
      <c r="O781" s="41"/>
      <c r="P781" s="41"/>
      <c r="S781" s="41"/>
      <c r="T781" s="41"/>
      <c r="X781" s="48"/>
      <c r="Y781" s="48"/>
      <c r="AA781" s="48"/>
      <c r="AF781" s="48"/>
      <c r="AH781" s="48"/>
      <c r="AL781" s="48"/>
      <c r="AQ781" s="48"/>
      <c r="AS781" s="48"/>
      <c r="AT781" s="48"/>
      <c r="AX781" s="48"/>
      <c r="BA781" s="48"/>
      <c r="BB781" s="48"/>
      <c r="BD781" s="48"/>
    </row>
    <row r="782" spans="3:56" x14ac:dyDescent="0.2">
      <c r="C782" s="42"/>
      <c r="D782" s="41"/>
      <c r="F782" s="41"/>
      <c r="G782" s="41"/>
      <c r="H782" s="41"/>
      <c r="J782" s="41"/>
      <c r="L782" s="41"/>
      <c r="N782" s="41"/>
      <c r="O782" s="41"/>
      <c r="P782" s="41"/>
      <c r="S782" s="41"/>
      <c r="T782" s="41"/>
      <c r="X782" s="48"/>
      <c r="Y782" s="48"/>
      <c r="AA782" s="48"/>
      <c r="AF782" s="48"/>
      <c r="AH782" s="48"/>
      <c r="AL782" s="48"/>
      <c r="AQ782" s="48"/>
      <c r="AS782" s="48"/>
      <c r="AT782" s="48"/>
      <c r="AX782" s="48"/>
      <c r="BA782" s="48"/>
      <c r="BB782" s="48"/>
      <c r="BD782" s="48"/>
    </row>
    <row r="783" spans="3:56" x14ac:dyDescent="0.2">
      <c r="C783" s="42"/>
      <c r="D783" s="41"/>
      <c r="F783" s="41"/>
      <c r="G783" s="41"/>
      <c r="H783" s="41"/>
      <c r="J783" s="41"/>
      <c r="L783" s="41"/>
      <c r="N783" s="41"/>
      <c r="O783" s="41"/>
      <c r="P783" s="41"/>
      <c r="S783" s="41"/>
      <c r="T783" s="41"/>
      <c r="X783" s="48"/>
      <c r="Y783" s="48"/>
      <c r="AA783" s="48"/>
      <c r="AF783" s="48"/>
      <c r="AH783" s="48"/>
      <c r="AL783" s="48"/>
      <c r="AQ783" s="48"/>
      <c r="AS783" s="48"/>
      <c r="AT783" s="48"/>
      <c r="AX783" s="48"/>
      <c r="BA783" s="48"/>
      <c r="BB783" s="48"/>
      <c r="BD783" s="48"/>
    </row>
    <row r="784" spans="3:56" x14ac:dyDescent="0.2">
      <c r="C784" s="42"/>
      <c r="D784" s="41"/>
      <c r="F784" s="41"/>
      <c r="G784" s="41"/>
      <c r="H784" s="41"/>
      <c r="J784" s="41"/>
      <c r="L784" s="41"/>
      <c r="N784" s="41"/>
      <c r="O784" s="41"/>
      <c r="P784" s="41"/>
      <c r="S784" s="41"/>
      <c r="T784" s="41"/>
      <c r="X784" s="48"/>
      <c r="Y784" s="48"/>
      <c r="AA784" s="48"/>
      <c r="AF784" s="48"/>
      <c r="AH784" s="48"/>
      <c r="AL784" s="48"/>
      <c r="AQ784" s="48"/>
      <c r="AS784" s="48"/>
      <c r="AT784" s="48"/>
      <c r="AX784" s="48"/>
      <c r="BA784" s="48"/>
      <c r="BB784" s="48"/>
      <c r="BD784" s="48"/>
    </row>
    <row r="785" spans="3:56" x14ac:dyDescent="0.2">
      <c r="C785" s="42"/>
      <c r="D785" s="41"/>
      <c r="F785" s="41"/>
      <c r="G785" s="41"/>
      <c r="H785" s="41"/>
      <c r="J785" s="41"/>
      <c r="L785" s="41"/>
      <c r="N785" s="41"/>
      <c r="O785" s="41"/>
      <c r="P785" s="41"/>
      <c r="S785" s="41"/>
      <c r="T785" s="41"/>
      <c r="X785" s="48"/>
      <c r="Y785" s="48"/>
      <c r="AA785" s="48"/>
      <c r="AF785" s="48"/>
      <c r="AH785" s="48"/>
      <c r="AL785" s="48"/>
      <c r="AQ785" s="48"/>
      <c r="AS785" s="48"/>
      <c r="AT785" s="48"/>
      <c r="AX785" s="48"/>
      <c r="BA785" s="48"/>
      <c r="BB785" s="48"/>
      <c r="BD785" s="48"/>
    </row>
    <row r="786" spans="3:56" x14ac:dyDescent="0.2">
      <c r="C786" s="42"/>
      <c r="D786" s="41"/>
      <c r="F786" s="41"/>
      <c r="G786" s="41"/>
      <c r="H786" s="41"/>
      <c r="J786" s="41"/>
      <c r="L786" s="41"/>
      <c r="N786" s="41"/>
      <c r="O786" s="41"/>
      <c r="P786" s="41"/>
      <c r="S786" s="41"/>
      <c r="T786" s="41"/>
      <c r="X786" s="48"/>
      <c r="Y786" s="48"/>
      <c r="AA786" s="48"/>
      <c r="AF786" s="48"/>
      <c r="AH786" s="48"/>
      <c r="AL786" s="48"/>
      <c r="AQ786" s="48"/>
      <c r="AS786" s="48"/>
      <c r="AT786" s="48"/>
      <c r="AX786" s="48"/>
      <c r="BA786" s="48"/>
      <c r="BB786" s="48"/>
      <c r="BD786" s="48"/>
    </row>
    <row r="787" spans="3:56" x14ac:dyDescent="0.2">
      <c r="C787" s="42"/>
      <c r="D787" s="41"/>
      <c r="F787" s="41"/>
      <c r="G787" s="41"/>
      <c r="H787" s="41"/>
      <c r="J787" s="41"/>
      <c r="L787" s="41"/>
      <c r="N787" s="41"/>
      <c r="O787" s="41"/>
      <c r="P787" s="41"/>
      <c r="S787" s="41"/>
      <c r="T787" s="41"/>
      <c r="X787" s="48"/>
      <c r="Y787" s="48"/>
      <c r="AA787" s="48"/>
      <c r="AF787" s="48"/>
      <c r="AH787" s="48"/>
      <c r="AL787" s="48"/>
      <c r="AQ787" s="48"/>
      <c r="AS787" s="48"/>
      <c r="AT787" s="48"/>
      <c r="AX787" s="48"/>
      <c r="BA787" s="48"/>
      <c r="BB787" s="48"/>
      <c r="BD787" s="48"/>
    </row>
    <row r="788" spans="3:56" x14ac:dyDescent="0.2">
      <c r="C788" s="42"/>
      <c r="D788" s="41"/>
      <c r="F788" s="41"/>
      <c r="G788" s="41"/>
      <c r="H788" s="41"/>
      <c r="J788" s="41"/>
      <c r="L788" s="41"/>
      <c r="N788" s="41"/>
      <c r="O788" s="41"/>
      <c r="P788" s="41"/>
      <c r="S788" s="41"/>
      <c r="T788" s="41"/>
      <c r="X788" s="48"/>
      <c r="Y788" s="48"/>
      <c r="AA788" s="48"/>
      <c r="AF788" s="48"/>
      <c r="AH788" s="48"/>
      <c r="AL788" s="48"/>
      <c r="AQ788" s="48"/>
      <c r="AS788" s="48"/>
      <c r="AT788" s="48"/>
      <c r="AX788" s="48"/>
      <c r="BA788" s="48"/>
      <c r="BB788" s="48"/>
      <c r="BD788" s="48"/>
    </row>
    <row r="789" spans="3:56" x14ac:dyDescent="0.2">
      <c r="C789" s="42"/>
      <c r="D789" s="41"/>
      <c r="F789" s="41"/>
      <c r="G789" s="41"/>
      <c r="H789" s="41"/>
      <c r="J789" s="41"/>
      <c r="L789" s="41"/>
      <c r="N789" s="41"/>
      <c r="O789" s="41"/>
      <c r="P789" s="41"/>
      <c r="S789" s="41"/>
      <c r="T789" s="41"/>
      <c r="X789" s="48"/>
      <c r="Y789" s="48"/>
      <c r="AA789" s="48"/>
      <c r="AF789" s="48"/>
      <c r="AH789" s="48"/>
      <c r="AL789" s="48"/>
      <c r="AQ789" s="48"/>
      <c r="AS789" s="48"/>
      <c r="AT789" s="48"/>
      <c r="AX789" s="48"/>
      <c r="BA789" s="48"/>
      <c r="BB789" s="48"/>
      <c r="BD789" s="48"/>
    </row>
    <row r="790" spans="3:56" x14ac:dyDescent="0.2">
      <c r="C790" s="42"/>
      <c r="D790" s="41"/>
      <c r="F790" s="41"/>
      <c r="G790" s="41"/>
      <c r="H790" s="41"/>
      <c r="J790" s="41"/>
      <c r="L790" s="41"/>
      <c r="N790" s="41"/>
      <c r="O790" s="41"/>
      <c r="P790" s="41"/>
      <c r="S790" s="41"/>
      <c r="T790" s="41"/>
      <c r="X790" s="48"/>
      <c r="Y790" s="48"/>
      <c r="AA790" s="48"/>
      <c r="AF790" s="48"/>
      <c r="AH790" s="48"/>
      <c r="AL790" s="48"/>
      <c r="AQ790" s="48"/>
      <c r="AS790" s="48"/>
      <c r="AT790" s="48"/>
      <c r="AX790" s="48"/>
      <c r="BA790" s="48"/>
      <c r="BB790" s="48"/>
      <c r="BD790" s="48"/>
    </row>
    <row r="791" spans="3:56" x14ac:dyDescent="0.2">
      <c r="C791" s="42"/>
      <c r="D791" s="41"/>
      <c r="F791" s="41"/>
      <c r="G791" s="41"/>
      <c r="H791" s="41"/>
      <c r="J791" s="41"/>
      <c r="L791" s="41"/>
      <c r="N791" s="41"/>
      <c r="O791" s="41"/>
      <c r="P791" s="41"/>
      <c r="S791" s="41"/>
      <c r="T791" s="41"/>
      <c r="X791" s="48"/>
      <c r="Y791" s="48"/>
      <c r="AA791" s="48"/>
      <c r="AF791" s="48"/>
      <c r="AH791" s="48"/>
      <c r="AL791" s="48"/>
      <c r="AQ791" s="48"/>
      <c r="AS791" s="48"/>
      <c r="AT791" s="48"/>
      <c r="AX791" s="48"/>
      <c r="BA791" s="48"/>
      <c r="BB791" s="48"/>
      <c r="BD791" s="48"/>
    </row>
    <row r="792" spans="3:56" x14ac:dyDescent="0.2">
      <c r="C792" s="42"/>
      <c r="D792" s="41"/>
      <c r="F792" s="41"/>
      <c r="G792" s="41"/>
      <c r="H792" s="41"/>
      <c r="J792" s="41"/>
      <c r="L792" s="41"/>
      <c r="N792" s="41"/>
      <c r="O792" s="41"/>
      <c r="P792" s="41"/>
      <c r="S792" s="41"/>
      <c r="T792" s="41"/>
      <c r="X792" s="48"/>
      <c r="Y792" s="48"/>
      <c r="AA792" s="48"/>
      <c r="AF792" s="48"/>
      <c r="AH792" s="48"/>
      <c r="AL792" s="48"/>
      <c r="AQ792" s="48"/>
      <c r="AS792" s="48"/>
      <c r="AT792" s="48"/>
      <c r="AX792" s="48"/>
      <c r="BA792" s="48"/>
      <c r="BB792" s="48"/>
      <c r="BD792" s="48"/>
    </row>
    <row r="793" spans="3:56" x14ac:dyDescent="0.2">
      <c r="C793" s="42"/>
      <c r="D793" s="41"/>
      <c r="F793" s="41"/>
      <c r="G793" s="41"/>
      <c r="H793" s="41"/>
      <c r="J793" s="41"/>
      <c r="L793" s="41"/>
      <c r="N793" s="41"/>
      <c r="O793" s="41"/>
      <c r="P793" s="41"/>
      <c r="S793" s="41"/>
      <c r="T793" s="41"/>
      <c r="X793" s="48"/>
      <c r="Y793" s="48"/>
      <c r="AA793" s="48"/>
      <c r="AF793" s="48"/>
      <c r="AH793" s="48"/>
      <c r="AL793" s="48"/>
      <c r="AQ793" s="48"/>
      <c r="AS793" s="48"/>
      <c r="AT793" s="48"/>
      <c r="AX793" s="48"/>
      <c r="BA793" s="48"/>
      <c r="BB793" s="48"/>
      <c r="BD793" s="48"/>
    </row>
    <row r="794" spans="3:56" x14ac:dyDescent="0.2">
      <c r="C794" s="42"/>
      <c r="D794" s="41"/>
      <c r="F794" s="41"/>
      <c r="G794" s="41"/>
      <c r="H794" s="41"/>
      <c r="J794" s="41"/>
      <c r="L794" s="41"/>
      <c r="N794" s="41"/>
      <c r="O794" s="41"/>
      <c r="P794" s="41"/>
      <c r="S794" s="41"/>
      <c r="T794" s="41"/>
      <c r="X794" s="48"/>
      <c r="Y794" s="48"/>
      <c r="AA794" s="48"/>
      <c r="AF794" s="48"/>
      <c r="AH794" s="48"/>
      <c r="AL794" s="48"/>
      <c r="AQ794" s="48"/>
      <c r="AS794" s="48"/>
      <c r="AT794" s="48"/>
      <c r="AX794" s="48"/>
      <c r="BA794" s="48"/>
      <c r="BB794" s="48"/>
      <c r="BD794" s="48"/>
    </row>
    <row r="795" spans="3:56" x14ac:dyDescent="0.2">
      <c r="C795" s="42"/>
      <c r="D795" s="41"/>
      <c r="F795" s="41"/>
      <c r="G795" s="41"/>
      <c r="H795" s="41"/>
      <c r="J795" s="41"/>
      <c r="L795" s="41"/>
      <c r="N795" s="41"/>
      <c r="O795" s="41"/>
      <c r="P795" s="41"/>
      <c r="S795" s="41"/>
      <c r="T795" s="41"/>
      <c r="X795" s="48"/>
      <c r="Y795" s="48"/>
      <c r="AA795" s="48"/>
      <c r="AF795" s="48"/>
      <c r="AH795" s="48"/>
      <c r="AL795" s="48"/>
      <c r="AQ795" s="48"/>
      <c r="AS795" s="48"/>
      <c r="AT795" s="48"/>
      <c r="AX795" s="48"/>
      <c r="BA795" s="48"/>
      <c r="BB795" s="48"/>
      <c r="BD795" s="48"/>
    </row>
    <row r="796" spans="3:56" x14ac:dyDescent="0.2">
      <c r="C796" s="42"/>
      <c r="D796" s="41"/>
      <c r="F796" s="41"/>
      <c r="G796" s="41"/>
      <c r="H796" s="41"/>
      <c r="J796" s="41"/>
      <c r="L796" s="41"/>
      <c r="N796" s="41"/>
      <c r="O796" s="41"/>
      <c r="P796" s="41"/>
      <c r="S796" s="41"/>
      <c r="T796" s="41"/>
      <c r="X796" s="48"/>
      <c r="Y796" s="48"/>
      <c r="AA796" s="48"/>
      <c r="AF796" s="48"/>
      <c r="AH796" s="48"/>
      <c r="AL796" s="48"/>
      <c r="AQ796" s="48"/>
      <c r="AS796" s="48"/>
      <c r="AT796" s="48"/>
      <c r="AX796" s="48"/>
      <c r="BA796" s="48"/>
      <c r="BB796" s="48"/>
      <c r="BD796" s="48"/>
    </row>
    <row r="797" spans="3:56" x14ac:dyDescent="0.2">
      <c r="C797" s="42"/>
      <c r="D797" s="41"/>
      <c r="F797" s="41"/>
      <c r="G797" s="41"/>
      <c r="H797" s="41"/>
      <c r="J797" s="41"/>
      <c r="L797" s="41"/>
      <c r="N797" s="41"/>
      <c r="O797" s="41"/>
      <c r="P797" s="41"/>
      <c r="S797" s="41"/>
      <c r="T797" s="41"/>
      <c r="X797" s="48"/>
      <c r="Y797" s="48"/>
      <c r="AA797" s="48"/>
      <c r="AF797" s="48"/>
      <c r="AH797" s="48"/>
      <c r="AL797" s="48"/>
      <c r="AQ797" s="48"/>
      <c r="AS797" s="48"/>
      <c r="AT797" s="48"/>
      <c r="AX797" s="48"/>
      <c r="BA797" s="48"/>
      <c r="BB797" s="48"/>
      <c r="BD797" s="48"/>
    </row>
    <row r="798" spans="3:56" x14ac:dyDescent="0.2">
      <c r="C798" s="42"/>
      <c r="D798" s="41"/>
      <c r="F798" s="41"/>
      <c r="G798" s="41"/>
      <c r="H798" s="41"/>
      <c r="J798" s="41"/>
      <c r="L798" s="41"/>
      <c r="N798" s="41"/>
      <c r="O798" s="41"/>
      <c r="P798" s="41"/>
      <c r="S798" s="41"/>
      <c r="T798" s="41"/>
      <c r="X798" s="48"/>
      <c r="Y798" s="48"/>
      <c r="AA798" s="48"/>
      <c r="AF798" s="48"/>
      <c r="AH798" s="48"/>
      <c r="AL798" s="48"/>
      <c r="AQ798" s="48"/>
      <c r="AS798" s="48"/>
      <c r="AT798" s="48"/>
      <c r="AX798" s="48"/>
      <c r="BA798" s="48"/>
      <c r="BB798" s="48"/>
      <c r="BD798" s="48"/>
    </row>
    <row r="799" spans="3:56" x14ac:dyDescent="0.2">
      <c r="C799" s="42"/>
      <c r="D799" s="41"/>
      <c r="F799" s="41"/>
      <c r="G799" s="41"/>
      <c r="H799" s="41"/>
      <c r="J799" s="41"/>
      <c r="L799" s="41"/>
      <c r="N799" s="41"/>
      <c r="O799" s="41"/>
      <c r="P799" s="41"/>
      <c r="S799" s="41"/>
      <c r="T799" s="41"/>
      <c r="X799" s="48"/>
      <c r="Y799" s="48"/>
      <c r="AA799" s="48"/>
      <c r="AF799" s="48"/>
      <c r="AH799" s="48"/>
      <c r="AL799" s="48"/>
      <c r="AQ799" s="48"/>
      <c r="AS799" s="48"/>
      <c r="AT799" s="48"/>
      <c r="AX799" s="48"/>
      <c r="BA799" s="48"/>
      <c r="BB799" s="48"/>
      <c r="BD799" s="48"/>
    </row>
    <row r="800" spans="3:56" x14ac:dyDescent="0.2">
      <c r="C800" s="42"/>
      <c r="D800" s="41"/>
      <c r="F800" s="41"/>
      <c r="G800" s="41"/>
      <c r="H800" s="41"/>
      <c r="J800" s="41"/>
      <c r="L800" s="41"/>
      <c r="N800" s="41"/>
      <c r="O800" s="41"/>
      <c r="P800" s="41"/>
      <c r="S800" s="41"/>
      <c r="T800" s="41"/>
      <c r="X800" s="48"/>
      <c r="Y800" s="48"/>
      <c r="AA800" s="48"/>
      <c r="AF800" s="48"/>
      <c r="AH800" s="48"/>
      <c r="AL800" s="48"/>
      <c r="AQ800" s="48"/>
      <c r="AS800" s="48"/>
      <c r="AT800" s="48"/>
      <c r="AX800" s="48"/>
      <c r="BA800" s="48"/>
      <c r="BB800" s="48"/>
      <c r="BD800" s="48"/>
    </row>
    <row r="801" spans="3:56" x14ac:dyDescent="0.2">
      <c r="C801" s="42"/>
      <c r="D801" s="41"/>
      <c r="F801" s="41"/>
      <c r="G801" s="41"/>
      <c r="H801" s="41"/>
      <c r="J801" s="41"/>
      <c r="L801" s="41"/>
      <c r="N801" s="41"/>
      <c r="O801" s="41"/>
      <c r="P801" s="41"/>
      <c r="S801" s="41"/>
      <c r="T801" s="41"/>
      <c r="X801" s="48"/>
      <c r="Y801" s="48"/>
      <c r="AA801" s="48"/>
      <c r="AF801" s="48"/>
      <c r="AH801" s="48"/>
      <c r="AL801" s="48"/>
      <c r="AQ801" s="48"/>
      <c r="AS801" s="48"/>
      <c r="AT801" s="48"/>
      <c r="AX801" s="48"/>
      <c r="BA801" s="48"/>
      <c r="BB801" s="48"/>
      <c r="BD801" s="48"/>
    </row>
    <row r="802" spans="3:56" x14ac:dyDescent="0.2">
      <c r="C802" s="42"/>
      <c r="D802" s="41"/>
      <c r="F802" s="41"/>
      <c r="G802" s="41"/>
      <c r="H802" s="41"/>
      <c r="J802" s="41"/>
      <c r="L802" s="41"/>
      <c r="N802" s="41"/>
      <c r="O802" s="41"/>
      <c r="P802" s="41"/>
      <c r="S802" s="41"/>
      <c r="T802" s="41"/>
      <c r="X802" s="48"/>
      <c r="Y802" s="48"/>
      <c r="AA802" s="48"/>
      <c r="AF802" s="48"/>
      <c r="AH802" s="48"/>
      <c r="AL802" s="48"/>
      <c r="AQ802" s="48"/>
      <c r="AS802" s="48"/>
      <c r="AT802" s="48"/>
      <c r="AX802" s="48"/>
      <c r="BA802" s="48"/>
      <c r="BB802" s="48"/>
      <c r="BD802" s="48"/>
    </row>
    <row r="803" spans="3:56" x14ac:dyDescent="0.2">
      <c r="C803" s="42"/>
      <c r="D803" s="41"/>
      <c r="F803" s="41"/>
      <c r="G803" s="41"/>
      <c r="H803" s="41"/>
      <c r="J803" s="41"/>
      <c r="L803" s="41"/>
      <c r="N803" s="41"/>
      <c r="O803" s="41"/>
      <c r="P803" s="41"/>
      <c r="S803" s="41"/>
      <c r="T803" s="41"/>
      <c r="X803" s="48"/>
      <c r="Y803" s="48"/>
      <c r="AA803" s="48"/>
      <c r="AF803" s="48"/>
      <c r="AH803" s="48"/>
      <c r="AL803" s="48"/>
      <c r="AQ803" s="48"/>
      <c r="AS803" s="48"/>
      <c r="AT803" s="48"/>
      <c r="AX803" s="48"/>
      <c r="BA803" s="48"/>
      <c r="BB803" s="48"/>
      <c r="BD803" s="48"/>
    </row>
    <row r="804" spans="3:56" x14ac:dyDescent="0.2">
      <c r="C804" s="42"/>
      <c r="D804" s="41"/>
      <c r="F804" s="41"/>
      <c r="G804" s="41"/>
      <c r="H804" s="41"/>
      <c r="J804" s="41"/>
      <c r="L804" s="41"/>
      <c r="N804" s="41"/>
      <c r="O804" s="41"/>
      <c r="P804" s="41"/>
      <c r="S804" s="41"/>
      <c r="T804" s="41"/>
      <c r="X804" s="48"/>
      <c r="Y804" s="48"/>
      <c r="AA804" s="48"/>
      <c r="AF804" s="48"/>
      <c r="AH804" s="48"/>
      <c r="AL804" s="48"/>
      <c r="AQ804" s="48"/>
      <c r="AS804" s="48"/>
      <c r="AT804" s="48"/>
      <c r="AX804" s="48"/>
      <c r="BA804" s="48"/>
      <c r="BB804" s="48"/>
      <c r="BD804" s="48"/>
    </row>
    <row r="805" spans="3:56" x14ac:dyDescent="0.2">
      <c r="C805" s="42"/>
      <c r="D805" s="41"/>
      <c r="F805" s="41"/>
      <c r="G805" s="41"/>
      <c r="H805" s="41"/>
      <c r="J805" s="41"/>
      <c r="L805" s="41"/>
      <c r="N805" s="41"/>
      <c r="O805" s="41"/>
      <c r="P805" s="41"/>
      <c r="S805" s="41"/>
      <c r="T805" s="41"/>
      <c r="X805" s="48"/>
      <c r="Y805" s="48"/>
      <c r="AA805" s="48"/>
      <c r="AF805" s="48"/>
      <c r="AH805" s="48"/>
      <c r="AL805" s="48"/>
      <c r="AQ805" s="48"/>
      <c r="AS805" s="48"/>
      <c r="AT805" s="48"/>
      <c r="AX805" s="48"/>
      <c r="BA805" s="48"/>
      <c r="BB805" s="48"/>
      <c r="BD805" s="48"/>
    </row>
    <row r="806" spans="3:56" x14ac:dyDescent="0.2">
      <c r="C806" s="42"/>
      <c r="D806" s="41"/>
      <c r="F806" s="41"/>
      <c r="G806" s="41"/>
      <c r="H806" s="41"/>
      <c r="J806" s="41"/>
      <c r="L806" s="41"/>
      <c r="N806" s="41"/>
      <c r="O806" s="41"/>
      <c r="P806" s="41"/>
      <c r="S806" s="41"/>
      <c r="T806" s="41"/>
      <c r="X806" s="48"/>
      <c r="Y806" s="48"/>
      <c r="AA806" s="48"/>
      <c r="AF806" s="48"/>
      <c r="AH806" s="48"/>
      <c r="AL806" s="48"/>
      <c r="AQ806" s="48"/>
      <c r="AS806" s="48"/>
      <c r="AT806" s="48"/>
      <c r="AX806" s="48"/>
      <c r="BA806" s="48"/>
      <c r="BB806" s="48"/>
      <c r="BD806" s="48"/>
    </row>
    <row r="807" spans="3:56" x14ac:dyDescent="0.2">
      <c r="C807" s="42"/>
      <c r="D807" s="41"/>
      <c r="F807" s="41"/>
      <c r="G807" s="41"/>
      <c r="H807" s="41"/>
      <c r="J807" s="41"/>
      <c r="L807" s="41"/>
      <c r="N807" s="41"/>
      <c r="O807" s="41"/>
      <c r="P807" s="41"/>
      <c r="S807" s="41"/>
      <c r="T807" s="41"/>
      <c r="X807" s="48"/>
      <c r="Y807" s="48"/>
      <c r="AA807" s="48"/>
      <c r="AF807" s="48"/>
      <c r="AH807" s="48"/>
      <c r="AL807" s="48"/>
      <c r="AQ807" s="48"/>
      <c r="AS807" s="48"/>
      <c r="AT807" s="48"/>
      <c r="AX807" s="48"/>
      <c r="BA807" s="48"/>
      <c r="BB807" s="48"/>
      <c r="BD807" s="48"/>
    </row>
    <row r="808" spans="3:56" x14ac:dyDescent="0.2">
      <c r="C808" s="42"/>
      <c r="D808" s="41"/>
      <c r="F808" s="41"/>
      <c r="G808" s="41"/>
      <c r="H808" s="41"/>
      <c r="J808" s="41"/>
      <c r="L808" s="41"/>
      <c r="N808" s="41"/>
      <c r="O808" s="41"/>
      <c r="P808" s="41"/>
      <c r="S808" s="41"/>
      <c r="T808" s="41"/>
      <c r="X808" s="48"/>
      <c r="Y808" s="48"/>
      <c r="AA808" s="48"/>
      <c r="AF808" s="48"/>
      <c r="AH808" s="48"/>
      <c r="AL808" s="48"/>
      <c r="AQ808" s="48"/>
      <c r="AS808" s="48"/>
      <c r="AT808" s="48"/>
      <c r="AX808" s="48"/>
      <c r="BA808" s="48"/>
      <c r="BB808" s="48"/>
      <c r="BD808" s="48"/>
    </row>
    <row r="809" spans="3:56" x14ac:dyDescent="0.2">
      <c r="C809" s="42"/>
      <c r="D809" s="41"/>
      <c r="F809" s="41"/>
      <c r="G809" s="41"/>
      <c r="H809" s="41"/>
      <c r="J809" s="41"/>
      <c r="L809" s="41"/>
      <c r="N809" s="41"/>
      <c r="O809" s="41"/>
      <c r="P809" s="41"/>
      <c r="S809" s="41"/>
      <c r="T809" s="41"/>
      <c r="X809" s="48"/>
      <c r="Y809" s="48"/>
      <c r="AA809" s="48"/>
      <c r="AF809" s="48"/>
      <c r="AH809" s="48"/>
      <c r="AL809" s="48"/>
      <c r="AQ809" s="48"/>
      <c r="AS809" s="48"/>
      <c r="AT809" s="48"/>
      <c r="AX809" s="48"/>
      <c r="BA809" s="48"/>
      <c r="BB809" s="48"/>
      <c r="BD809" s="48"/>
    </row>
    <row r="810" spans="3:56" x14ac:dyDescent="0.2">
      <c r="C810" s="42"/>
      <c r="D810" s="41"/>
      <c r="F810" s="41"/>
      <c r="G810" s="41"/>
      <c r="H810" s="41"/>
      <c r="J810" s="41"/>
      <c r="L810" s="41"/>
      <c r="N810" s="41"/>
      <c r="O810" s="41"/>
      <c r="P810" s="41"/>
      <c r="S810" s="41"/>
      <c r="T810" s="41"/>
      <c r="X810" s="48"/>
      <c r="Y810" s="48"/>
      <c r="AA810" s="48"/>
      <c r="AF810" s="48"/>
      <c r="AH810" s="48"/>
      <c r="AL810" s="48"/>
      <c r="AQ810" s="48"/>
      <c r="AS810" s="48"/>
      <c r="AT810" s="48"/>
      <c r="AX810" s="48"/>
      <c r="BA810" s="48"/>
      <c r="BB810" s="48"/>
      <c r="BD810" s="48"/>
    </row>
    <row r="811" spans="3:56" x14ac:dyDescent="0.2">
      <c r="C811" s="42"/>
      <c r="D811" s="41"/>
      <c r="F811" s="41"/>
      <c r="G811" s="41"/>
      <c r="H811" s="41"/>
      <c r="J811" s="41"/>
      <c r="L811" s="41"/>
      <c r="N811" s="41"/>
      <c r="O811" s="41"/>
      <c r="P811" s="41"/>
      <c r="S811" s="41"/>
      <c r="T811" s="41"/>
      <c r="X811" s="48"/>
      <c r="Y811" s="48"/>
      <c r="AA811" s="48"/>
      <c r="AF811" s="48"/>
      <c r="AH811" s="48"/>
      <c r="AL811" s="48"/>
      <c r="AQ811" s="48"/>
      <c r="AS811" s="48"/>
      <c r="AT811" s="48"/>
      <c r="AX811" s="48"/>
      <c r="BA811" s="48"/>
      <c r="BB811" s="48"/>
      <c r="BD811" s="48"/>
    </row>
    <row r="812" spans="3:56" x14ac:dyDescent="0.2">
      <c r="C812" s="42"/>
      <c r="D812" s="41"/>
      <c r="F812" s="41"/>
      <c r="G812" s="41"/>
      <c r="H812" s="41"/>
      <c r="J812" s="41"/>
      <c r="L812" s="41"/>
      <c r="N812" s="41"/>
      <c r="O812" s="41"/>
      <c r="P812" s="41"/>
      <c r="S812" s="41"/>
      <c r="T812" s="41"/>
      <c r="X812" s="48"/>
      <c r="Y812" s="48"/>
      <c r="AA812" s="48"/>
      <c r="AF812" s="48"/>
      <c r="AH812" s="48"/>
      <c r="AL812" s="48"/>
      <c r="AQ812" s="48"/>
      <c r="AS812" s="48"/>
      <c r="AT812" s="48"/>
      <c r="AX812" s="48"/>
      <c r="BA812" s="48"/>
      <c r="BB812" s="48"/>
      <c r="BD812" s="48"/>
    </row>
    <row r="813" spans="3:56" x14ac:dyDescent="0.2">
      <c r="C813" s="42"/>
      <c r="D813" s="41"/>
      <c r="F813" s="41"/>
      <c r="G813" s="41"/>
      <c r="H813" s="41"/>
      <c r="J813" s="41"/>
      <c r="L813" s="41"/>
      <c r="N813" s="41"/>
      <c r="O813" s="41"/>
      <c r="P813" s="41"/>
      <c r="S813" s="41"/>
      <c r="T813" s="41"/>
      <c r="X813" s="48"/>
      <c r="Y813" s="48"/>
      <c r="AA813" s="48"/>
      <c r="AF813" s="48"/>
      <c r="AH813" s="48"/>
      <c r="AL813" s="48"/>
      <c r="AQ813" s="48"/>
      <c r="AS813" s="48"/>
      <c r="AT813" s="48"/>
      <c r="AX813" s="48"/>
      <c r="BA813" s="48"/>
      <c r="BB813" s="48"/>
      <c r="BD813" s="48"/>
    </row>
    <row r="814" spans="3:56" x14ac:dyDescent="0.2">
      <c r="C814" s="42"/>
      <c r="D814" s="41"/>
      <c r="F814" s="41"/>
      <c r="G814" s="41"/>
      <c r="H814" s="41"/>
      <c r="J814" s="41"/>
      <c r="L814" s="41"/>
      <c r="N814" s="41"/>
      <c r="O814" s="41"/>
      <c r="P814" s="41"/>
      <c r="S814" s="41"/>
      <c r="T814" s="41"/>
      <c r="X814" s="48"/>
      <c r="Y814" s="48"/>
      <c r="AA814" s="48"/>
      <c r="AF814" s="48"/>
      <c r="AH814" s="48"/>
      <c r="AL814" s="48"/>
      <c r="AQ814" s="48"/>
      <c r="AS814" s="48"/>
      <c r="AT814" s="48"/>
      <c r="AX814" s="48"/>
      <c r="BA814" s="48"/>
      <c r="BB814" s="48"/>
      <c r="BD814" s="48"/>
    </row>
    <row r="815" spans="3:56" x14ac:dyDescent="0.2">
      <c r="C815" s="42"/>
      <c r="D815" s="41"/>
      <c r="F815" s="41"/>
      <c r="G815" s="41"/>
      <c r="H815" s="41"/>
      <c r="J815" s="41"/>
      <c r="L815" s="41"/>
      <c r="N815" s="41"/>
      <c r="O815" s="41"/>
      <c r="P815" s="41"/>
      <c r="S815" s="41"/>
      <c r="T815" s="41"/>
      <c r="X815" s="48"/>
      <c r="Y815" s="48"/>
      <c r="AA815" s="48"/>
      <c r="AF815" s="48"/>
      <c r="AH815" s="48"/>
      <c r="AL815" s="48"/>
      <c r="AQ815" s="48"/>
      <c r="AS815" s="48"/>
      <c r="AT815" s="48"/>
      <c r="AX815" s="48"/>
      <c r="BA815" s="48"/>
      <c r="BB815" s="48"/>
      <c r="BD815" s="48"/>
    </row>
    <row r="816" spans="3:56" x14ac:dyDescent="0.2">
      <c r="C816" s="42"/>
      <c r="D816" s="41"/>
      <c r="F816" s="41"/>
      <c r="G816" s="41"/>
      <c r="H816" s="41"/>
      <c r="J816" s="41"/>
      <c r="L816" s="41"/>
      <c r="N816" s="41"/>
      <c r="O816" s="41"/>
      <c r="P816" s="41"/>
      <c r="S816" s="41"/>
      <c r="T816" s="41"/>
      <c r="X816" s="48"/>
      <c r="Y816" s="48"/>
      <c r="AA816" s="48"/>
      <c r="AF816" s="48"/>
      <c r="AH816" s="48"/>
      <c r="AL816" s="48"/>
      <c r="AQ816" s="48"/>
      <c r="AS816" s="48"/>
      <c r="AT816" s="48"/>
      <c r="AX816" s="48"/>
      <c r="BA816" s="48"/>
      <c r="BB816" s="48"/>
      <c r="BD816" s="48"/>
    </row>
    <row r="817" spans="3:56" x14ac:dyDescent="0.2">
      <c r="C817" s="42"/>
      <c r="D817" s="41"/>
      <c r="F817" s="41"/>
      <c r="G817" s="41"/>
      <c r="H817" s="41"/>
      <c r="J817" s="41"/>
      <c r="L817" s="41"/>
      <c r="N817" s="41"/>
      <c r="O817" s="41"/>
      <c r="P817" s="41"/>
      <c r="S817" s="41"/>
      <c r="T817" s="41"/>
      <c r="X817" s="48"/>
      <c r="Y817" s="48"/>
      <c r="AA817" s="48"/>
      <c r="AF817" s="48"/>
      <c r="AH817" s="48"/>
      <c r="AL817" s="48"/>
      <c r="AQ817" s="48"/>
      <c r="AS817" s="48"/>
      <c r="AT817" s="48"/>
      <c r="AX817" s="48"/>
      <c r="BA817" s="48"/>
      <c r="BB817" s="48"/>
      <c r="BD817" s="48"/>
    </row>
    <row r="818" spans="3:56" x14ac:dyDescent="0.2">
      <c r="C818" s="42"/>
      <c r="D818" s="41"/>
      <c r="F818" s="41"/>
      <c r="G818" s="41"/>
      <c r="H818" s="41"/>
      <c r="J818" s="41"/>
      <c r="L818" s="41"/>
      <c r="N818" s="41"/>
      <c r="O818" s="41"/>
      <c r="P818" s="41"/>
      <c r="S818" s="41"/>
      <c r="T818" s="41"/>
      <c r="X818" s="48"/>
      <c r="Y818" s="48"/>
      <c r="AA818" s="48"/>
      <c r="AF818" s="48"/>
      <c r="AH818" s="48"/>
      <c r="AL818" s="48"/>
      <c r="AQ818" s="48"/>
      <c r="AS818" s="48"/>
      <c r="AT818" s="48"/>
      <c r="AX818" s="48"/>
      <c r="BA818" s="48"/>
      <c r="BB818" s="48"/>
      <c r="BD818" s="48"/>
    </row>
    <row r="819" spans="3:56" x14ac:dyDescent="0.2">
      <c r="C819" s="42"/>
      <c r="D819" s="41"/>
      <c r="F819" s="41"/>
      <c r="G819" s="41"/>
      <c r="H819" s="41"/>
      <c r="J819" s="41"/>
      <c r="L819" s="41"/>
      <c r="N819" s="41"/>
      <c r="O819" s="41"/>
      <c r="P819" s="41"/>
      <c r="S819" s="41"/>
      <c r="T819" s="41"/>
      <c r="X819" s="48"/>
      <c r="Y819" s="48"/>
      <c r="AA819" s="48"/>
      <c r="AF819" s="48"/>
      <c r="AH819" s="48"/>
      <c r="AL819" s="48"/>
      <c r="AQ819" s="48"/>
      <c r="AS819" s="48"/>
      <c r="AT819" s="48"/>
      <c r="AX819" s="48"/>
      <c r="BA819" s="48"/>
      <c r="BB819" s="48"/>
      <c r="BD819" s="48"/>
    </row>
    <row r="820" spans="3:56" x14ac:dyDescent="0.2">
      <c r="C820" s="42"/>
      <c r="D820" s="41"/>
      <c r="F820" s="41"/>
      <c r="G820" s="41"/>
      <c r="H820" s="41"/>
      <c r="J820" s="41"/>
      <c r="L820" s="41"/>
      <c r="N820" s="41"/>
      <c r="O820" s="41"/>
      <c r="P820" s="41"/>
      <c r="S820" s="41"/>
      <c r="T820" s="41"/>
      <c r="X820" s="48"/>
      <c r="Y820" s="48"/>
      <c r="AA820" s="48"/>
      <c r="AF820" s="48"/>
      <c r="AH820" s="48"/>
      <c r="AL820" s="48"/>
      <c r="AQ820" s="48"/>
      <c r="AS820" s="48"/>
      <c r="AT820" s="48"/>
      <c r="AX820" s="48"/>
      <c r="BA820" s="48"/>
      <c r="BB820" s="48"/>
      <c r="BD820" s="48"/>
    </row>
    <row r="821" spans="3:56" x14ac:dyDescent="0.2">
      <c r="C821" s="42"/>
      <c r="D821" s="41"/>
      <c r="F821" s="41"/>
      <c r="G821" s="41"/>
      <c r="H821" s="41"/>
      <c r="J821" s="41"/>
      <c r="L821" s="41"/>
      <c r="N821" s="41"/>
      <c r="O821" s="41"/>
      <c r="P821" s="41"/>
      <c r="S821" s="41"/>
      <c r="T821" s="41"/>
      <c r="X821" s="48"/>
      <c r="Y821" s="48"/>
      <c r="AA821" s="48"/>
      <c r="AF821" s="48"/>
      <c r="AH821" s="48"/>
      <c r="AL821" s="48"/>
      <c r="AQ821" s="48"/>
      <c r="AS821" s="48"/>
      <c r="AT821" s="48"/>
      <c r="AX821" s="48"/>
      <c r="BA821" s="48"/>
      <c r="BB821" s="48"/>
      <c r="BD821" s="48"/>
    </row>
    <row r="822" spans="3:56" x14ac:dyDescent="0.2">
      <c r="C822" s="42"/>
      <c r="D822" s="41"/>
      <c r="F822" s="41"/>
      <c r="G822" s="41"/>
      <c r="H822" s="41"/>
      <c r="J822" s="41"/>
      <c r="L822" s="41"/>
      <c r="N822" s="41"/>
      <c r="O822" s="41"/>
      <c r="P822" s="41"/>
      <c r="S822" s="41"/>
      <c r="T822" s="41"/>
      <c r="X822" s="48"/>
      <c r="Y822" s="48"/>
      <c r="AA822" s="48"/>
      <c r="AF822" s="48"/>
      <c r="AH822" s="48"/>
      <c r="AL822" s="48"/>
      <c r="AQ822" s="48"/>
      <c r="AS822" s="48"/>
      <c r="AT822" s="48"/>
      <c r="AX822" s="48"/>
      <c r="BA822" s="48"/>
      <c r="BB822" s="48"/>
      <c r="BD822" s="48"/>
    </row>
    <row r="823" spans="3:56" x14ac:dyDescent="0.2">
      <c r="C823" s="42"/>
      <c r="D823" s="41"/>
      <c r="F823" s="41"/>
      <c r="G823" s="41"/>
      <c r="H823" s="41"/>
      <c r="J823" s="41"/>
      <c r="L823" s="41"/>
      <c r="N823" s="41"/>
      <c r="O823" s="41"/>
      <c r="P823" s="41"/>
      <c r="S823" s="41"/>
      <c r="T823" s="41"/>
      <c r="X823" s="48"/>
      <c r="Y823" s="48"/>
      <c r="AA823" s="48"/>
      <c r="AF823" s="48"/>
      <c r="AH823" s="48"/>
      <c r="AL823" s="48"/>
      <c r="AQ823" s="48"/>
      <c r="AS823" s="48"/>
      <c r="AT823" s="48"/>
      <c r="AX823" s="48"/>
      <c r="BA823" s="48"/>
      <c r="BB823" s="48"/>
      <c r="BD823" s="48"/>
    </row>
    <row r="824" spans="3:56" x14ac:dyDescent="0.2">
      <c r="C824" s="42"/>
      <c r="D824" s="41"/>
      <c r="F824" s="41"/>
      <c r="G824" s="41"/>
      <c r="H824" s="41"/>
      <c r="J824" s="41"/>
      <c r="L824" s="41"/>
      <c r="N824" s="41"/>
      <c r="O824" s="41"/>
      <c r="P824" s="41"/>
      <c r="S824" s="41"/>
      <c r="T824" s="41"/>
      <c r="X824" s="48"/>
      <c r="Y824" s="48"/>
      <c r="AA824" s="48"/>
      <c r="AF824" s="48"/>
      <c r="AH824" s="48"/>
      <c r="AL824" s="48"/>
      <c r="AQ824" s="48"/>
      <c r="AS824" s="48"/>
      <c r="AT824" s="48"/>
      <c r="AX824" s="48"/>
      <c r="BA824" s="48"/>
      <c r="BB824" s="48"/>
      <c r="BD824" s="48"/>
    </row>
    <row r="825" spans="3:56" x14ac:dyDescent="0.2">
      <c r="C825" s="42"/>
      <c r="D825" s="41"/>
      <c r="F825" s="41"/>
      <c r="G825" s="41"/>
      <c r="H825" s="41"/>
      <c r="J825" s="41"/>
      <c r="L825" s="41"/>
      <c r="N825" s="41"/>
      <c r="O825" s="41"/>
      <c r="P825" s="41"/>
      <c r="S825" s="41"/>
      <c r="T825" s="41"/>
      <c r="X825" s="48"/>
      <c r="Y825" s="48"/>
      <c r="AA825" s="48"/>
      <c r="AF825" s="48"/>
      <c r="AH825" s="48"/>
      <c r="AL825" s="48"/>
      <c r="AQ825" s="48"/>
      <c r="AS825" s="48"/>
      <c r="AT825" s="48"/>
      <c r="AX825" s="48"/>
      <c r="BA825" s="48"/>
      <c r="BB825" s="48"/>
      <c r="BD825" s="48"/>
    </row>
    <row r="826" spans="3:56" x14ac:dyDescent="0.2">
      <c r="C826" s="42"/>
      <c r="D826" s="41"/>
      <c r="F826" s="41"/>
      <c r="G826" s="41"/>
      <c r="H826" s="41"/>
      <c r="J826" s="41"/>
      <c r="L826" s="41"/>
      <c r="N826" s="41"/>
      <c r="O826" s="41"/>
      <c r="P826" s="41"/>
      <c r="S826" s="41"/>
      <c r="T826" s="41"/>
      <c r="X826" s="48"/>
      <c r="Y826" s="48"/>
      <c r="AA826" s="48"/>
      <c r="AF826" s="48"/>
      <c r="AH826" s="48"/>
      <c r="AL826" s="48"/>
      <c r="AQ826" s="48"/>
      <c r="AS826" s="48"/>
      <c r="AT826" s="48"/>
      <c r="AX826" s="48"/>
      <c r="BA826" s="48"/>
      <c r="BB826" s="48"/>
      <c r="BD826" s="48"/>
    </row>
    <row r="827" spans="3:56" x14ac:dyDescent="0.2">
      <c r="C827" s="42"/>
      <c r="D827" s="41"/>
      <c r="F827" s="41"/>
      <c r="G827" s="41"/>
      <c r="H827" s="41"/>
      <c r="J827" s="41"/>
      <c r="L827" s="41"/>
      <c r="N827" s="41"/>
      <c r="O827" s="41"/>
      <c r="P827" s="41"/>
      <c r="S827" s="41"/>
      <c r="T827" s="41"/>
      <c r="X827" s="48"/>
      <c r="Y827" s="48"/>
      <c r="AA827" s="48"/>
      <c r="AF827" s="48"/>
      <c r="AH827" s="48"/>
      <c r="AL827" s="48"/>
      <c r="AQ827" s="48"/>
      <c r="AS827" s="48"/>
      <c r="AT827" s="48"/>
      <c r="AX827" s="48"/>
      <c r="BA827" s="48"/>
      <c r="BB827" s="48"/>
      <c r="BD827" s="48"/>
    </row>
    <row r="828" spans="3:56" x14ac:dyDescent="0.2">
      <c r="C828" s="42"/>
      <c r="D828" s="41"/>
      <c r="F828" s="41"/>
      <c r="G828" s="41"/>
      <c r="H828" s="41"/>
      <c r="J828" s="41"/>
      <c r="L828" s="41"/>
      <c r="N828" s="41"/>
      <c r="O828" s="41"/>
      <c r="P828" s="41"/>
      <c r="S828" s="41"/>
      <c r="T828" s="41"/>
      <c r="X828" s="48"/>
      <c r="Y828" s="48"/>
      <c r="AA828" s="48"/>
      <c r="AF828" s="48"/>
      <c r="AH828" s="48"/>
      <c r="AL828" s="48"/>
      <c r="AQ828" s="48"/>
      <c r="AS828" s="48"/>
      <c r="AT828" s="48"/>
      <c r="AX828" s="48"/>
      <c r="BA828" s="48"/>
      <c r="BB828" s="48"/>
      <c r="BD828" s="48"/>
    </row>
    <row r="829" spans="3:56" x14ac:dyDescent="0.2">
      <c r="C829" s="42"/>
      <c r="D829" s="41"/>
      <c r="F829" s="41"/>
      <c r="G829" s="41"/>
      <c r="H829" s="41"/>
      <c r="J829" s="41"/>
      <c r="L829" s="41"/>
      <c r="N829" s="41"/>
      <c r="O829" s="41"/>
      <c r="P829" s="41"/>
      <c r="S829" s="41"/>
      <c r="T829" s="41"/>
      <c r="X829" s="48"/>
      <c r="Y829" s="48"/>
      <c r="AA829" s="48"/>
      <c r="AF829" s="48"/>
      <c r="AH829" s="48"/>
      <c r="AL829" s="48"/>
      <c r="AQ829" s="48"/>
      <c r="AS829" s="48"/>
      <c r="AT829" s="48"/>
      <c r="AX829" s="48"/>
      <c r="BA829" s="48"/>
      <c r="BB829" s="48"/>
      <c r="BD829" s="48"/>
    </row>
    <row r="830" spans="3:56" x14ac:dyDescent="0.2">
      <c r="C830" s="42"/>
      <c r="D830" s="41"/>
      <c r="F830" s="41"/>
      <c r="G830" s="41"/>
      <c r="H830" s="41"/>
      <c r="J830" s="41"/>
      <c r="L830" s="41"/>
      <c r="N830" s="41"/>
      <c r="O830" s="41"/>
      <c r="P830" s="41"/>
      <c r="S830" s="41"/>
      <c r="T830" s="41"/>
      <c r="X830" s="48"/>
      <c r="Y830" s="48"/>
      <c r="AA830" s="48"/>
      <c r="AF830" s="48"/>
      <c r="AH830" s="48"/>
      <c r="AL830" s="48"/>
      <c r="AQ830" s="48"/>
      <c r="AS830" s="48"/>
      <c r="AT830" s="48"/>
      <c r="AX830" s="48"/>
      <c r="BA830" s="48"/>
      <c r="BB830" s="48"/>
      <c r="BD830" s="48"/>
    </row>
    <row r="831" spans="3:56" x14ac:dyDescent="0.2">
      <c r="C831" s="42"/>
      <c r="D831" s="41"/>
      <c r="F831" s="41"/>
      <c r="G831" s="41"/>
      <c r="H831" s="41"/>
      <c r="J831" s="41"/>
      <c r="L831" s="41"/>
      <c r="N831" s="41"/>
      <c r="O831" s="41"/>
      <c r="P831" s="41"/>
      <c r="S831" s="41"/>
      <c r="T831" s="41"/>
      <c r="X831" s="48"/>
      <c r="Y831" s="48"/>
      <c r="AA831" s="48"/>
      <c r="AF831" s="48"/>
      <c r="AH831" s="48"/>
      <c r="AL831" s="48"/>
      <c r="AQ831" s="48"/>
      <c r="AS831" s="48"/>
      <c r="AT831" s="48"/>
      <c r="AX831" s="48"/>
      <c r="BA831" s="48"/>
      <c r="BB831" s="48"/>
      <c r="BD831" s="48"/>
    </row>
    <row r="832" spans="3:56" x14ac:dyDescent="0.2">
      <c r="C832" s="42"/>
      <c r="D832" s="41"/>
      <c r="F832" s="41"/>
      <c r="G832" s="41"/>
      <c r="H832" s="41"/>
      <c r="J832" s="41"/>
      <c r="L832" s="41"/>
      <c r="N832" s="41"/>
      <c r="O832" s="41"/>
      <c r="P832" s="41"/>
      <c r="S832" s="41"/>
      <c r="T832" s="41"/>
      <c r="X832" s="48"/>
      <c r="Y832" s="48"/>
      <c r="AA832" s="48"/>
      <c r="AF832" s="48"/>
      <c r="AH832" s="48"/>
      <c r="AL832" s="48"/>
      <c r="AQ832" s="48"/>
      <c r="AS832" s="48"/>
      <c r="AT832" s="48"/>
      <c r="AX832" s="48"/>
      <c r="BA832" s="48"/>
      <c r="BB832" s="48"/>
      <c r="BD832" s="48"/>
    </row>
    <row r="833" spans="3:56" x14ac:dyDescent="0.2">
      <c r="C833" s="42"/>
      <c r="D833" s="41"/>
      <c r="F833" s="41"/>
      <c r="G833" s="41"/>
      <c r="H833" s="41"/>
      <c r="J833" s="41"/>
      <c r="L833" s="41"/>
      <c r="N833" s="41"/>
      <c r="O833" s="41"/>
      <c r="P833" s="41"/>
      <c r="S833" s="41"/>
      <c r="T833" s="41"/>
      <c r="X833" s="48"/>
      <c r="Y833" s="48"/>
      <c r="AA833" s="48"/>
      <c r="AF833" s="48"/>
      <c r="AH833" s="48"/>
      <c r="AL833" s="48"/>
      <c r="AQ833" s="48"/>
      <c r="AS833" s="48"/>
      <c r="AT833" s="48"/>
      <c r="AX833" s="48"/>
      <c r="BA833" s="48"/>
      <c r="BB833" s="48"/>
      <c r="BD833" s="48"/>
    </row>
    <row r="834" spans="3:56" x14ac:dyDescent="0.2">
      <c r="C834" s="42"/>
      <c r="D834" s="41"/>
      <c r="F834" s="41"/>
      <c r="G834" s="41"/>
      <c r="H834" s="41"/>
      <c r="J834" s="41"/>
      <c r="L834" s="41"/>
      <c r="N834" s="41"/>
      <c r="O834" s="41"/>
      <c r="P834" s="41"/>
      <c r="S834" s="41"/>
      <c r="T834" s="41"/>
      <c r="X834" s="48"/>
      <c r="Y834" s="48"/>
      <c r="AA834" s="48"/>
      <c r="AF834" s="48"/>
      <c r="AH834" s="48"/>
      <c r="AL834" s="48"/>
      <c r="AQ834" s="48"/>
      <c r="AS834" s="48"/>
      <c r="AT834" s="48"/>
      <c r="AX834" s="48"/>
      <c r="BA834" s="48"/>
      <c r="BB834" s="48"/>
      <c r="BD834" s="48"/>
    </row>
    <row r="835" spans="3:56" x14ac:dyDescent="0.2">
      <c r="C835" s="42"/>
      <c r="D835" s="41"/>
      <c r="F835" s="41"/>
      <c r="G835" s="41"/>
      <c r="H835" s="41"/>
      <c r="J835" s="41"/>
      <c r="L835" s="41"/>
      <c r="N835" s="41"/>
      <c r="O835" s="41"/>
      <c r="P835" s="41"/>
      <c r="S835" s="41"/>
      <c r="T835" s="41"/>
      <c r="X835" s="48"/>
      <c r="Y835" s="48"/>
      <c r="AA835" s="48"/>
      <c r="AF835" s="48"/>
      <c r="AH835" s="48"/>
      <c r="AL835" s="48"/>
      <c r="AQ835" s="48"/>
      <c r="AS835" s="48"/>
      <c r="AT835" s="48"/>
      <c r="AX835" s="48"/>
      <c r="BA835" s="48"/>
      <c r="BB835" s="48"/>
      <c r="BD835" s="48"/>
    </row>
    <row r="836" spans="3:56" x14ac:dyDescent="0.2">
      <c r="C836" s="42"/>
      <c r="D836" s="41"/>
      <c r="F836" s="41"/>
      <c r="G836" s="41"/>
      <c r="H836" s="41"/>
      <c r="J836" s="41"/>
      <c r="L836" s="41"/>
      <c r="N836" s="41"/>
      <c r="O836" s="41"/>
      <c r="P836" s="41"/>
      <c r="S836" s="41"/>
      <c r="T836" s="41"/>
      <c r="X836" s="48"/>
      <c r="Y836" s="48"/>
      <c r="AA836" s="48"/>
      <c r="AF836" s="48"/>
      <c r="AH836" s="48"/>
      <c r="AL836" s="48"/>
      <c r="AQ836" s="48"/>
      <c r="AS836" s="48"/>
      <c r="AT836" s="48"/>
      <c r="AX836" s="48"/>
      <c r="BA836" s="48"/>
      <c r="BB836" s="48"/>
      <c r="BD836" s="48"/>
    </row>
    <row r="837" spans="3:56" x14ac:dyDescent="0.2">
      <c r="C837" s="42"/>
      <c r="D837" s="41"/>
      <c r="F837" s="41"/>
      <c r="G837" s="41"/>
      <c r="H837" s="41"/>
      <c r="J837" s="41"/>
      <c r="L837" s="41"/>
      <c r="N837" s="41"/>
      <c r="O837" s="41"/>
      <c r="P837" s="41"/>
      <c r="S837" s="41"/>
      <c r="T837" s="41"/>
      <c r="X837" s="48"/>
      <c r="Y837" s="48"/>
      <c r="AA837" s="48"/>
      <c r="AF837" s="48"/>
      <c r="AH837" s="48"/>
      <c r="AL837" s="48"/>
      <c r="AQ837" s="48"/>
      <c r="AS837" s="48"/>
      <c r="AT837" s="48"/>
      <c r="AX837" s="48"/>
      <c r="BA837" s="48"/>
      <c r="BB837" s="48"/>
      <c r="BD837" s="48"/>
    </row>
    <row r="838" spans="3:56" x14ac:dyDescent="0.2">
      <c r="C838" s="42"/>
      <c r="D838" s="41"/>
      <c r="F838" s="41"/>
      <c r="G838" s="41"/>
      <c r="H838" s="41"/>
      <c r="J838" s="41"/>
      <c r="L838" s="41"/>
      <c r="N838" s="41"/>
      <c r="O838" s="41"/>
      <c r="P838" s="41"/>
      <c r="S838" s="41"/>
      <c r="T838" s="41"/>
      <c r="X838" s="48"/>
      <c r="Y838" s="48"/>
      <c r="AA838" s="48"/>
      <c r="AF838" s="48"/>
      <c r="AH838" s="48"/>
      <c r="AL838" s="48"/>
      <c r="AQ838" s="48"/>
      <c r="AS838" s="48"/>
      <c r="AT838" s="48"/>
      <c r="AX838" s="48"/>
      <c r="BA838" s="48"/>
      <c r="BB838" s="48"/>
      <c r="BD838" s="48"/>
    </row>
    <row r="839" spans="3:56" x14ac:dyDescent="0.2">
      <c r="C839" s="42"/>
      <c r="D839" s="41"/>
      <c r="F839" s="41"/>
      <c r="G839" s="41"/>
      <c r="H839" s="41"/>
      <c r="J839" s="41"/>
      <c r="L839" s="41"/>
      <c r="N839" s="41"/>
      <c r="O839" s="41"/>
      <c r="P839" s="41"/>
      <c r="S839" s="41"/>
      <c r="T839" s="41"/>
      <c r="X839" s="48"/>
      <c r="Y839" s="48"/>
      <c r="AA839" s="48"/>
      <c r="AF839" s="48"/>
      <c r="AH839" s="48"/>
      <c r="AL839" s="48"/>
      <c r="AQ839" s="48"/>
      <c r="AS839" s="48"/>
      <c r="AT839" s="48"/>
      <c r="AX839" s="48"/>
      <c r="BA839" s="48"/>
      <c r="BB839" s="48"/>
      <c r="BD839" s="48"/>
    </row>
    <row r="840" spans="3:56" x14ac:dyDescent="0.2">
      <c r="C840" s="42"/>
      <c r="D840" s="41"/>
      <c r="F840" s="41"/>
      <c r="G840" s="41"/>
      <c r="H840" s="41"/>
      <c r="J840" s="41"/>
      <c r="L840" s="41"/>
      <c r="N840" s="41"/>
      <c r="O840" s="41"/>
      <c r="P840" s="41"/>
      <c r="S840" s="41"/>
      <c r="T840" s="41"/>
      <c r="X840" s="48"/>
      <c r="Y840" s="48"/>
      <c r="AA840" s="48"/>
      <c r="AF840" s="48"/>
      <c r="AH840" s="48"/>
      <c r="AL840" s="48"/>
      <c r="AQ840" s="48"/>
      <c r="AS840" s="48"/>
      <c r="AT840" s="48"/>
      <c r="AX840" s="48"/>
      <c r="BA840" s="48"/>
      <c r="BB840" s="48"/>
      <c r="BD840" s="48"/>
    </row>
    <row r="841" spans="3:56" x14ac:dyDescent="0.2">
      <c r="C841" s="42"/>
      <c r="D841" s="41"/>
      <c r="F841" s="41"/>
      <c r="G841" s="41"/>
      <c r="H841" s="41"/>
      <c r="J841" s="41"/>
      <c r="L841" s="41"/>
      <c r="N841" s="41"/>
      <c r="O841" s="41"/>
      <c r="P841" s="41"/>
      <c r="S841" s="41"/>
      <c r="T841" s="41"/>
      <c r="X841" s="48"/>
      <c r="Y841" s="48"/>
      <c r="AA841" s="48"/>
      <c r="AF841" s="48"/>
      <c r="AH841" s="48"/>
      <c r="AL841" s="48"/>
      <c r="AQ841" s="48"/>
      <c r="AS841" s="48"/>
      <c r="AT841" s="48"/>
      <c r="AX841" s="48"/>
      <c r="BA841" s="48"/>
      <c r="BB841" s="48"/>
      <c r="BD841" s="48"/>
    </row>
    <row r="842" spans="3:56" x14ac:dyDescent="0.2">
      <c r="C842" s="42"/>
      <c r="D842" s="41"/>
      <c r="F842" s="41"/>
      <c r="G842" s="41"/>
      <c r="H842" s="41"/>
      <c r="J842" s="41"/>
      <c r="L842" s="41"/>
      <c r="N842" s="41"/>
      <c r="O842" s="41"/>
      <c r="P842" s="41"/>
      <c r="S842" s="41"/>
      <c r="T842" s="41"/>
      <c r="X842" s="48"/>
      <c r="Y842" s="48"/>
      <c r="AA842" s="48"/>
      <c r="AF842" s="48"/>
      <c r="AH842" s="48"/>
      <c r="AL842" s="48"/>
      <c r="AQ842" s="48"/>
      <c r="AS842" s="48"/>
      <c r="AT842" s="48"/>
      <c r="AX842" s="48"/>
      <c r="BA842" s="48"/>
      <c r="BB842" s="48"/>
      <c r="BD842" s="48"/>
    </row>
    <row r="843" spans="3:56" x14ac:dyDescent="0.2">
      <c r="C843" s="42"/>
      <c r="D843" s="41"/>
      <c r="F843" s="41"/>
      <c r="G843" s="41"/>
      <c r="H843" s="41"/>
      <c r="J843" s="41"/>
      <c r="L843" s="41"/>
      <c r="N843" s="41"/>
      <c r="O843" s="41"/>
      <c r="P843" s="41"/>
      <c r="S843" s="41"/>
      <c r="T843" s="41"/>
      <c r="X843" s="48"/>
      <c r="Y843" s="48"/>
      <c r="AA843" s="48"/>
      <c r="AF843" s="48"/>
      <c r="AH843" s="48"/>
      <c r="AL843" s="48"/>
      <c r="AQ843" s="48"/>
      <c r="AS843" s="48"/>
      <c r="AT843" s="48"/>
      <c r="AX843" s="48"/>
      <c r="BA843" s="48"/>
      <c r="BB843" s="48"/>
      <c r="BD843" s="48"/>
    </row>
    <row r="844" spans="3:56" x14ac:dyDescent="0.2">
      <c r="C844" s="42"/>
      <c r="D844" s="41"/>
      <c r="F844" s="41"/>
      <c r="G844" s="41"/>
      <c r="H844" s="41"/>
      <c r="J844" s="41"/>
      <c r="L844" s="41"/>
      <c r="N844" s="41"/>
      <c r="O844" s="41"/>
      <c r="P844" s="41"/>
      <c r="S844" s="41"/>
      <c r="T844" s="41"/>
      <c r="X844" s="48"/>
      <c r="Y844" s="48"/>
      <c r="AA844" s="48"/>
      <c r="AF844" s="48"/>
      <c r="AH844" s="48"/>
      <c r="AL844" s="48"/>
      <c r="AQ844" s="48"/>
      <c r="AS844" s="48"/>
      <c r="AT844" s="48"/>
      <c r="AX844" s="48"/>
      <c r="BA844" s="48"/>
      <c r="BB844" s="48"/>
      <c r="BD844" s="48"/>
    </row>
    <row r="845" spans="3:56" x14ac:dyDescent="0.2">
      <c r="C845" s="42"/>
      <c r="D845" s="41"/>
      <c r="F845" s="41"/>
      <c r="G845" s="41"/>
      <c r="H845" s="41"/>
      <c r="J845" s="41"/>
      <c r="L845" s="41"/>
      <c r="N845" s="41"/>
      <c r="O845" s="41"/>
      <c r="P845" s="41"/>
      <c r="S845" s="41"/>
      <c r="T845" s="41"/>
      <c r="X845" s="48"/>
      <c r="Y845" s="48"/>
      <c r="AA845" s="48"/>
      <c r="AF845" s="48"/>
      <c r="AH845" s="48"/>
      <c r="AL845" s="48"/>
      <c r="AQ845" s="48"/>
      <c r="AS845" s="48"/>
      <c r="AT845" s="48"/>
      <c r="AX845" s="48"/>
      <c r="BA845" s="48"/>
      <c r="BB845" s="48"/>
      <c r="BD845" s="48"/>
    </row>
    <row r="846" spans="3:56" x14ac:dyDescent="0.2">
      <c r="C846" s="42"/>
      <c r="D846" s="41"/>
      <c r="F846" s="41"/>
      <c r="G846" s="41"/>
      <c r="H846" s="41"/>
      <c r="J846" s="41"/>
      <c r="L846" s="41"/>
      <c r="N846" s="41"/>
      <c r="O846" s="41"/>
      <c r="P846" s="41"/>
      <c r="S846" s="41"/>
      <c r="T846" s="41"/>
      <c r="X846" s="48"/>
      <c r="Y846" s="48"/>
      <c r="AA846" s="48"/>
      <c r="AF846" s="48"/>
      <c r="AH846" s="48"/>
      <c r="AL846" s="48"/>
      <c r="AQ846" s="48"/>
      <c r="AS846" s="48"/>
      <c r="AT846" s="48"/>
      <c r="AX846" s="48"/>
      <c r="BA846" s="48"/>
      <c r="BB846" s="48"/>
      <c r="BD846" s="48"/>
    </row>
    <row r="847" spans="3:56" x14ac:dyDescent="0.2">
      <c r="C847" s="42"/>
      <c r="D847" s="41"/>
      <c r="F847" s="41"/>
      <c r="G847" s="41"/>
      <c r="H847" s="41"/>
      <c r="J847" s="41"/>
      <c r="L847" s="41"/>
      <c r="N847" s="41"/>
      <c r="O847" s="41"/>
      <c r="P847" s="41"/>
      <c r="S847" s="41"/>
      <c r="T847" s="41"/>
      <c r="X847" s="48"/>
      <c r="Y847" s="48"/>
      <c r="AA847" s="48"/>
      <c r="AF847" s="48"/>
      <c r="AH847" s="48"/>
      <c r="AL847" s="48"/>
      <c r="AQ847" s="48"/>
      <c r="AS847" s="48"/>
      <c r="AT847" s="48"/>
      <c r="AX847" s="48"/>
      <c r="BA847" s="48"/>
      <c r="BB847" s="48"/>
      <c r="BD847" s="48"/>
    </row>
    <row r="848" spans="3:56" x14ac:dyDescent="0.2">
      <c r="C848" s="42"/>
      <c r="D848" s="41"/>
      <c r="F848" s="41"/>
      <c r="G848" s="41"/>
      <c r="H848" s="41"/>
      <c r="J848" s="41"/>
      <c r="L848" s="41"/>
      <c r="N848" s="41"/>
      <c r="O848" s="41"/>
      <c r="P848" s="41"/>
      <c r="S848" s="41"/>
      <c r="T848" s="41"/>
      <c r="X848" s="48"/>
      <c r="Y848" s="48"/>
      <c r="AA848" s="48"/>
      <c r="AF848" s="48"/>
      <c r="AH848" s="48"/>
      <c r="AL848" s="48"/>
      <c r="AQ848" s="48"/>
      <c r="AS848" s="48"/>
      <c r="AT848" s="48"/>
      <c r="AX848" s="48"/>
      <c r="BA848" s="48"/>
      <c r="BB848" s="48"/>
      <c r="BD848" s="48"/>
    </row>
    <row r="849" spans="3:56" x14ac:dyDescent="0.2">
      <c r="C849" s="42"/>
      <c r="D849" s="41"/>
      <c r="F849" s="41"/>
      <c r="G849" s="41"/>
      <c r="H849" s="41"/>
      <c r="J849" s="41"/>
      <c r="L849" s="41"/>
      <c r="N849" s="41"/>
      <c r="O849" s="41"/>
      <c r="P849" s="41"/>
      <c r="S849" s="41"/>
      <c r="T849" s="41"/>
      <c r="X849" s="48"/>
      <c r="Y849" s="48"/>
      <c r="AA849" s="48"/>
      <c r="AF849" s="48"/>
      <c r="AH849" s="48"/>
      <c r="AL849" s="48"/>
      <c r="AQ849" s="48"/>
      <c r="AS849" s="48"/>
      <c r="AT849" s="48"/>
      <c r="AX849" s="48"/>
      <c r="BA849" s="48"/>
      <c r="BB849" s="48"/>
      <c r="BD849" s="48"/>
    </row>
    <row r="850" spans="3:56" x14ac:dyDescent="0.2">
      <c r="C850" s="42"/>
      <c r="D850" s="41"/>
      <c r="F850" s="41"/>
      <c r="G850" s="41"/>
      <c r="H850" s="41"/>
      <c r="J850" s="41"/>
      <c r="L850" s="41"/>
      <c r="N850" s="41"/>
      <c r="O850" s="41"/>
      <c r="P850" s="41"/>
      <c r="S850" s="41"/>
      <c r="T850" s="41"/>
      <c r="X850" s="48"/>
      <c r="Y850" s="48"/>
      <c r="AA850" s="48"/>
      <c r="AF850" s="48"/>
      <c r="AH850" s="48"/>
      <c r="AL850" s="48"/>
      <c r="AQ850" s="48"/>
      <c r="AS850" s="48"/>
      <c r="AT850" s="48"/>
      <c r="AX850" s="48"/>
      <c r="BA850" s="48"/>
      <c r="BB850" s="48"/>
      <c r="BD850" s="48"/>
    </row>
    <row r="851" spans="3:56" x14ac:dyDescent="0.2">
      <c r="C851" s="42"/>
      <c r="D851" s="41"/>
      <c r="F851" s="41"/>
      <c r="G851" s="41"/>
      <c r="H851" s="41"/>
      <c r="J851" s="41"/>
      <c r="L851" s="41"/>
      <c r="N851" s="41"/>
      <c r="O851" s="41"/>
      <c r="P851" s="41"/>
      <c r="S851" s="41"/>
      <c r="T851" s="41"/>
      <c r="X851" s="48"/>
      <c r="Y851" s="48"/>
      <c r="AA851" s="48"/>
      <c r="AF851" s="48"/>
      <c r="AH851" s="48"/>
      <c r="AL851" s="48"/>
      <c r="AQ851" s="48"/>
      <c r="AS851" s="48"/>
      <c r="AT851" s="48"/>
      <c r="AX851" s="48"/>
      <c r="BA851" s="48"/>
      <c r="BB851" s="48"/>
      <c r="BD851" s="48"/>
    </row>
    <row r="852" spans="3:56" x14ac:dyDescent="0.2">
      <c r="C852" s="42"/>
      <c r="D852" s="41"/>
      <c r="F852" s="41"/>
      <c r="G852" s="41"/>
      <c r="H852" s="41"/>
      <c r="J852" s="41"/>
      <c r="L852" s="41"/>
      <c r="N852" s="41"/>
      <c r="O852" s="41"/>
      <c r="P852" s="41"/>
      <c r="S852" s="41"/>
      <c r="T852" s="41"/>
      <c r="X852" s="48"/>
      <c r="Y852" s="48"/>
      <c r="AA852" s="48"/>
      <c r="AF852" s="48"/>
      <c r="AH852" s="48"/>
      <c r="AL852" s="48"/>
      <c r="AQ852" s="48"/>
      <c r="AS852" s="48"/>
      <c r="AT852" s="48"/>
      <c r="AX852" s="48"/>
      <c r="BA852" s="48"/>
      <c r="BB852" s="48"/>
      <c r="BD852" s="48"/>
    </row>
    <row r="853" spans="3:56" x14ac:dyDescent="0.2">
      <c r="C853" s="42"/>
      <c r="D853" s="41"/>
      <c r="F853" s="41"/>
      <c r="G853" s="41"/>
      <c r="H853" s="41"/>
      <c r="J853" s="41"/>
      <c r="L853" s="41"/>
      <c r="N853" s="41"/>
      <c r="O853" s="41"/>
      <c r="P853" s="41"/>
      <c r="S853" s="41"/>
      <c r="T853" s="41"/>
      <c r="X853" s="48"/>
      <c r="Y853" s="48"/>
      <c r="AA853" s="48"/>
      <c r="AF853" s="48"/>
      <c r="AH853" s="48"/>
      <c r="AL853" s="48"/>
      <c r="AQ853" s="48"/>
      <c r="AS853" s="48"/>
      <c r="AT853" s="48"/>
      <c r="AX853" s="48"/>
      <c r="BA853" s="48"/>
      <c r="BB853" s="48"/>
      <c r="BD853" s="48"/>
    </row>
    <row r="854" spans="3:56" x14ac:dyDescent="0.2">
      <c r="C854" s="42"/>
      <c r="D854" s="41"/>
      <c r="F854" s="41"/>
      <c r="G854" s="41"/>
      <c r="H854" s="41"/>
      <c r="J854" s="41"/>
      <c r="L854" s="41"/>
      <c r="N854" s="41"/>
      <c r="O854" s="41"/>
      <c r="P854" s="41"/>
      <c r="S854" s="41"/>
      <c r="T854" s="41"/>
      <c r="X854" s="48"/>
      <c r="Y854" s="48"/>
      <c r="AA854" s="48"/>
      <c r="AF854" s="48"/>
      <c r="AH854" s="48"/>
      <c r="AL854" s="48"/>
      <c r="AQ854" s="48"/>
      <c r="AS854" s="48"/>
      <c r="AT854" s="48"/>
      <c r="AX854" s="48"/>
      <c r="BA854" s="48"/>
      <c r="BB854" s="48"/>
      <c r="BD854" s="48"/>
    </row>
    <row r="855" spans="3:56" x14ac:dyDescent="0.2">
      <c r="C855" s="42"/>
      <c r="D855" s="41"/>
      <c r="F855" s="41"/>
      <c r="G855" s="41"/>
      <c r="H855" s="41"/>
      <c r="J855" s="41"/>
      <c r="L855" s="41"/>
      <c r="N855" s="41"/>
      <c r="O855" s="41"/>
      <c r="P855" s="41"/>
      <c r="S855" s="41"/>
      <c r="T855" s="41"/>
      <c r="X855" s="48"/>
      <c r="Y855" s="48"/>
      <c r="AA855" s="48"/>
      <c r="AF855" s="48"/>
      <c r="AH855" s="48"/>
      <c r="AL855" s="48"/>
      <c r="AQ855" s="48"/>
      <c r="AS855" s="48"/>
      <c r="AT855" s="48"/>
      <c r="AX855" s="48"/>
      <c r="BA855" s="48"/>
      <c r="BB855" s="48"/>
      <c r="BD855" s="48"/>
    </row>
    <row r="856" spans="3:56" x14ac:dyDescent="0.2">
      <c r="C856" s="42"/>
      <c r="D856" s="41"/>
      <c r="F856" s="41"/>
      <c r="G856" s="41"/>
      <c r="H856" s="41"/>
      <c r="J856" s="41"/>
      <c r="L856" s="41"/>
      <c r="N856" s="41"/>
      <c r="O856" s="41"/>
      <c r="P856" s="41"/>
      <c r="S856" s="41"/>
      <c r="T856" s="41"/>
      <c r="X856" s="48"/>
      <c r="Y856" s="48"/>
      <c r="AA856" s="48"/>
      <c r="AF856" s="48"/>
      <c r="AH856" s="48"/>
      <c r="AL856" s="48"/>
      <c r="AQ856" s="48"/>
      <c r="AS856" s="48"/>
      <c r="AT856" s="48"/>
      <c r="AX856" s="48"/>
      <c r="BA856" s="48"/>
      <c r="BB856" s="48"/>
      <c r="BD856" s="48"/>
    </row>
    <row r="857" spans="3:56" x14ac:dyDescent="0.2">
      <c r="C857" s="42"/>
      <c r="D857" s="41"/>
      <c r="F857" s="41"/>
      <c r="G857" s="41"/>
      <c r="H857" s="41"/>
      <c r="J857" s="41"/>
      <c r="L857" s="41"/>
      <c r="N857" s="41"/>
      <c r="O857" s="41"/>
      <c r="P857" s="41"/>
      <c r="S857" s="41"/>
      <c r="T857" s="41"/>
      <c r="X857" s="48"/>
      <c r="Y857" s="48"/>
      <c r="AA857" s="48"/>
      <c r="AF857" s="48"/>
      <c r="AH857" s="48"/>
      <c r="AL857" s="48"/>
      <c r="AQ857" s="48"/>
      <c r="AS857" s="48"/>
      <c r="AT857" s="48"/>
      <c r="AX857" s="48"/>
      <c r="BA857" s="48"/>
      <c r="BB857" s="48"/>
      <c r="BD857" s="48"/>
    </row>
    <row r="858" spans="3:56" x14ac:dyDescent="0.2">
      <c r="C858" s="42"/>
      <c r="D858" s="41"/>
      <c r="F858" s="41"/>
      <c r="G858" s="41"/>
      <c r="H858" s="41"/>
      <c r="J858" s="41"/>
      <c r="L858" s="41"/>
      <c r="N858" s="41"/>
      <c r="O858" s="41"/>
      <c r="P858" s="41"/>
      <c r="S858" s="41"/>
      <c r="T858" s="41"/>
      <c r="X858" s="48"/>
      <c r="Y858" s="48"/>
      <c r="AA858" s="48"/>
      <c r="AF858" s="48"/>
      <c r="AH858" s="48"/>
      <c r="AL858" s="48"/>
      <c r="AQ858" s="48"/>
      <c r="AS858" s="48"/>
      <c r="AT858" s="48"/>
      <c r="AX858" s="48"/>
      <c r="BA858" s="48"/>
      <c r="BB858" s="48"/>
      <c r="BD858" s="48"/>
    </row>
    <row r="859" spans="3:56" x14ac:dyDescent="0.2">
      <c r="C859" s="42"/>
      <c r="D859" s="41"/>
      <c r="F859" s="41"/>
      <c r="G859" s="41"/>
      <c r="H859" s="41"/>
      <c r="J859" s="41"/>
      <c r="L859" s="41"/>
      <c r="N859" s="41"/>
      <c r="O859" s="41"/>
      <c r="P859" s="41"/>
      <c r="S859" s="41"/>
      <c r="T859" s="41"/>
      <c r="X859" s="48"/>
      <c r="Y859" s="48"/>
      <c r="AA859" s="48"/>
      <c r="AF859" s="48"/>
      <c r="AH859" s="48"/>
      <c r="AL859" s="48"/>
      <c r="AQ859" s="48"/>
      <c r="AS859" s="48"/>
      <c r="AT859" s="48"/>
      <c r="AX859" s="48"/>
      <c r="BA859" s="48"/>
      <c r="BB859" s="48"/>
      <c r="BD859" s="48"/>
    </row>
    <row r="860" spans="3:56" x14ac:dyDescent="0.2">
      <c r="C860" s="42"/>
      <c r="D860" s="41"/>
      <c r="F860" s="41"/>
      <c r="G860" s="41"/>
      <c r="H860" s="41"/>
      <c r="J860" s="41"/>
      <c r="L860" s="41"/>
      <c r="N860" s="41"/>
      <c r="O860" s="41"/>
      <c r="P860" s="41"/>
      <c r="S860" s="41"/>
      <c r="T860" s="41"/>
      <c r="X860" s="48"/>
      <c r="Y860" s="48"/>
      <c r="AA860" s="48"/>
      <c r="AF860" s="48"/>
      <c r="AH860" s="48"/>
      <c r="AL860" s="48"/>
      <c r="AQ860" s="48"/>
      <c r="AS860" s="48"/>
      <c r="AT860" s="48"/>
      <c r="AX860" s="48"/>
      <c r="BA860" s="48"/>
      <c r="BB860" s="48"/>
      <c r="BD860" s="48"/>
    </row>
    <row r="861" spans="3:56" x14ac:dyDescent="0.2">
      <c r="C861" s="42"/>
      <c r="D861" s="41"/>
      <c r="F861" s="41"/>
      <c r="G861" s="41"/>
      <c r="H861" s="41"/>
      <c r="J861" s="41"/>
      <c r="L861" s="41"/>
      <c r="N861" s="41"/>
      <c r="O861" s="41"/>
      <c r="P861" s="41"/>
      <c r="S861" s="41"/>
      <c r="T861" s="41"/>
      <c r="X861" s="48"/>
      <c r="Y861" s="48"/>
      <c r="AA861" s="48"/>
      <c r="AF861" s="48"/>
      <c r="AH861" s="48"/>
      <c r="AL861" s="48"/>
      <c r="AQ861" s="48"/>
      <c r="AS861" s="48"/>
      <c r="AT861" s="48"/>
      <c r="AX861" s="48"/>
      <c r="BA861" s="48"/>
      <c r="BB861" s="48"/>
      <c r="BD861" s="48"/>
    </row>
    <row r="862" spans="3:56" x14ac:dyDescent="0.2">
      <c r="C862" s="42"/>
      <c r="D862" s="41"/>
      <c r="F862" s="41"/>
      <c r="G862" s="41"/>
      <c r="H862" s="41"/>
      <c r="J862" s="41"/>
      <c r="L862" s="41"/>
      <c r="N862" s="41"/>
      <c r="O862" s="41"/>
      <c r="P862" s="41"/>
      <c r="S862" s="41"/>
      <c r="T862" s="41"/>
      <c r="X862" s="48"/>
      <c r="Y862" s="48"/>
      <c r="AA862" s="48"/>
      <c r="AF862" s="48"/>
      <c r="AH862" s="48"/>
      <c r="AL862" s="48"/>
      <c r="AQ862" s="48"/>
      <c r="AS862" s="48"/>
      <c r="AT862" s="48"/>
      <c r="AX862" s="48"/>
      <c r="BA862" s="48"/>
      <c r="BB862" s="48"/>
      <c r="BD862" s="48"/>
    </row>
    <row r="863" spans="3:56" x14ac:dyDescent="0.2">
      <c r="C863" s="42"/>
      <c r="D863" s="41"/>
      <c r="F863" s="41"/>
      <c r="G863" s="41"/>
      <c r="H863" s="41"/>
      <c r="J863" s="41"/>
      <c r="L863" s="41"/>
      <c r="N863" s="41"/>
      <c r="O863" s="41"/>
      <c r="P863" s="41"/>
      <c r="S863" s="41"/>
      <c r="T863" s="41"/>
      <c r="X863" s="48"/>
      <c r="Y863" s="48"/>
      <c r="AA863" s="48"/>
      <c r="AF863" s="48"/>
      <c r="AH863" s="48"/>
      <c r="AL863" s="48"/>
      <c r="AQ863" s="48"/>
      <c r="AS863" s="48"/>
      <c r="AT863" s="48"/>
      <c r="AX863" s="48"/>
      <c r="BA863" s="48"/>
      <c r="BB863" s="48"/>
      <c r="BD863" s="48"/>
    </row>
    <row r="864" spans="3:56" x14ac:dyDescent="0.2">
      <c r="C864" s="42"/>
      <c r="D864" s="41"/>
      <c r="F864" s="41"/>
      <c r="G864" s="41"/>
      <c r="H864" s="41"/>
      <c r="J864" s="41"/>
      <c r="L864" s="41"/>
      <c r="N864" s="41"/>
      <c r="O864" s="41"/>
      <c r="P864" s="41"/>
      <c r="S864" s="41"/>
      <c r="T864" s="41"/>
      <c r="X864" s="48"/>
      <c r="Y864" s="48"/>
      <c r="AA864" s="48"/>
      <c r="AF864" s="48"/>
      <c r="AH864" s="48"/>
      <c r="AL864" s="48"/>
      <c r="AQ864" s="48"/>
      <c r="AS864" s="48"/>
      <c r="AT864" s="48"/>
      <c r="AX864" s="48"/>
      <c r="BA864" s="48"/>
      <c r="BB864" s="48"/>
      <c r="BD864" s="48"/>
    </row>
    <row r="865" spans="3:56" x14ac:dyDescent="0.2">
      <c r="C865" s="42"/>
      <c r="D865" s="41"/>
      <c r="F865" s="41"/>
      <c r="G865" s="41"/>
      <c r="H865" s="41"/>
      <c r="J865" s="41"/>
      <c r="L865" s="41"/>
      <c r="N865" s="41"/>
      <c r="O865" s="41"/>
      <c r="P865" s="41"/>
      <c r="S865" s="41"/>
      <c r="T865" s="41"/>
      <c r="X865" s="48"/>
      <c r="Y865" s="48"/>
      <c r="AA865" s="48"/>
      <c r="AF865" s="48"/>
      <c r="AH865" s="48"/>
      <c r="AL865" s="48"/>
      <c r="AQ865" s="48"/>
      <c r="AS865" s="48"/>
      <c r="AT865" s="48"/>
      <c r="AX865" s="48"/>
      <c r="BA865" s="48"/>
      <c r="BB865" s="48"/>
      <c r="BD865" s="48"/>
    </row>
    <row r="866" spans="3:56" x14ac:dyDescent="0.2">
      <c r="C866" s="42"/>
      <c r="D866" s="41"/>
      <c r="F866" s="41"/>
      <c r="G866" s="41"/>
      <c r="H866" s="41"/>
      <c r="J866" s="41"/>
      <c r="L866" s="41"/>
      <c r="N866" s="41"/>
      <c r="O866" s="41"/>
      <c r="P866" s="41"/>
      <c r="S866" s="41"/>
      <c r="T866" s="41"/>
      <c r="X866" s="48"/>
      <c r="Y866" s="48"/>
      <c r="AA866" s="48"/>
      <c r="AF866" s="48"/>
      <c r="AH866" s="48"/>
      <c r="AL866" s="48"/>
      <c r="AQ866" s="48"/>
      <c r="AS866" s="48"/>
      <c r="AT866" s="48"/>
      <c r="AX866" s="48"/>
      <c r="BA866" s="48"/>
      <c r="BB866" s="48"/>
      <c r="BD866" s="48"/>
    </row>
    <row r="867" spans="3:56" x14ac:dyDescent="0.2">
      <c r="C867" s="42"/>
      <c r="D867" s="41"/>
      <c r="F867" s="41"/>
      <c r="G867" s="41"/>
      <c r="H867" s="41"/>
      <c r="J867" s="41"/>
      <c r="L867" s="41"/>
      <c r="N867" s="41"/>
      <c r="O867" s="41"/>
      <c r="P867" s="41"/>
      <c r="S867" s="41"/>
      <c r="T867" s="41"/>
      <c r="X867" s="48"/>
      <c r="Y867" s="48"/>
      <c r="AA867" s="48"/>
      <c r="AF867" s="48"/>
      <c r="AH867" s="48"/>
      <c r="AL867" s="48"/>
      <c r="AQ867" s="48"/>
      <c r="AS867" s="48"/>
      <c r="AT867" s="48"/>
      <c r="AX867" s="48"/>
      <c r="BA867" s="48"/>
      <c r="BB867" s="48"/>
      <c r="BD867" s="48"/>
    </row>
    <row r="868" spans="3:56" x14ac:dyDescent="0.2">
      <c r="C868" s="42"/>
      <c r="D868" s="41"/>
      <c r="F868" s="41"/>
      <c r="G868" s="41"/>
      <c r="H868" s="41"/>
      <c r="J868" s="41"/>
      <c r="L868" s="41"/>
      <c r="N868" s="41"/>
      <c r="O868" s="41"/>
      <c r="P868" s="41"/>
      <c r="S868" s="41"/>
      <c r="T868" s="41"/>
      <c r="X868" s="48"/>
      <c r="Y868" s="48"/>
      <c r="AA868" s="48"/>
      <c r="AF868" s="48"/>
      <c r="AH868" s="48"/>
      <c r="AL868" s="48"/>
      <c r="AQ868" s="48"/>
      <c r="AS868" s="48"/>
      <c r="AT868" s="48"/>
      <c r="AX868" s="48"/>
      <c r="BA868" s="48"/>
      <c r="BB868" s="48"/>
      <c r="BD868" s="48"/>
    </row>
    <row r="869" spans="3:56" x14ac:dyDescent="0.2">
      <c r="C869" s="42"/>
      <c r="D869" s="41"/>
      <c r="F869" s="41"/>
      <c r="G869" s="41"/>
      <c r="H869" s="41"/>
      <c r="J869" s="41"/>
      <c r="L869" s="41"/>
      <c r="N869" s="41"/>
      <c r="O869" s="41"/>
      <c r="P869" s="41"/>
      <c r="S869" s="41"/>
      <c r="T869" s="41"/>
      <c r="X869" s="48"/>
      <c r="Y869" s="48"/>
      <c r="AA869" s="48"/>
      <c r="AF869" s="48"/>
      <c r="AH869" s="48"/>
      <c r="AL869" s="48"/>
      <c r="AQ869" s="48"/>
      <c r="AS869" s="48"/>
      <c r="AT869" s="48"/>
      <c r="AX869" s="48"/>
      <c r="BA869" s="48"/>
      <c r="BB869" s="48"/>
      <c r="BD869" s="48"/>
    </row>
    <row r="870" spans="3:56" x14ac:dyDescent="0.2">
      <c r="C870" s="42"/>
      <c r="D870" s="41"/>
      <c r="F870" s="41"/>
      <c r="G870" s="41"/>
      <c r="H870" s="41"/>
      <c r="J870" s="41"/>
      <c r="L870" s="41"/>
      <c r="N870" s="41"/>
      <c r="O870" s="41"/>
      <c r="P870" s="41"/>
      <c r="S870" s="41"/>
      <c r="T870" s="41"/>
      <c r="X870" s="48"/>
      <c r="Y870" s="48"/>
      <c r="AA870" s="48"/>
      <c r="AF870" s="48"/>
      <c r="AH870" s="48"/>
      <c r="AL870" s="48"/>
      <c r="AQ870" s="48"/>
      <c r="AS870" s="48"/>
      <c r="AT870" s="48"/>
      <c r="AX870" s="48"/>
      <c r="BA870" s="48"/>
      <c r="BB870" s="48"/>
      <c r="BD870" s="48"/>
    </row>
    <row r="871" spans="3:56" x14ac:dyDescent="0.2">
      <c r="C871" s="42"/>
      <c r="D871" s="41"/>
      <c r="F871" s="41"/>
      <c r="G871" s="41"/>
      <c r="H871" s="41"/>
      <c r="J871" s="41"/>
      <c r="L871" s="41"/>
      <c r="N871" s="41"/>
      <c r="O871" s="41"/>
      <c r="P871" s="41"/>
      <c r="S871" s="41"/>
      <c r="T871" s="41"/>
      <c r="X871" s="48"/>
      <c r="Y871" s="48"/>
      <c r="AA871" s="48"/>
      <c r="AF871" s="48"/>
      <c r="AH871" s="48"/>
      <c r="AL871" s="48"/>
      <c r="AQ871" s="48"/>
      <c r="AS871" s="48"/>
      <c r="AT871" s="48"/>
      <c r="AX871" s="48"/>
      <c r="BA871" s="48"/>
      <c r="BB871" s="48"/>
      <c r="BD871" s="48"/>
    </row>
    <row r="872" spans="3:56" x14ac:dyDescent="0.2">
      <c r="C872" s="42"/>
      <c r="D872" s="41"/>
      <c r="F872" s="41"/>
      <c r="G872" s="41"/>
      <c r="H872" s="41"/>
      <c r="J872" s="41"/>
      <c r="L872" s="41"/>
      <c r="N872" s="41"/>
      <c r="O872" s="41"/>
      <c r="P872" s="41"/>
      <c r="S872" s="41"/>
      <c r="T872" s="41"/>
      <c r="X872" s="48"/>
      <c r="Y872" s="48"/>
      <c r="AA872" s="48"/>
      <c r="AF872" s="48"/>
      <c r="AH872" s="48"/>
      <c r="AL872" s="48"/>
      <c r="AQ872" s="48"/>
      <c r="AS872" s="48"/>
      <c r="AT872" s="48"/>
      <c r="AX872" s="48"/>
      <c r="BA872" s="48"/>
      <c r="BB872" s="48"/>
      <c r="BD872" s="48"/>
    </row>
    <row r="873" spans="3:56" x14ac:dyDescent="0.2">
      <c r="C873" s="42"/>
      <c r="D873" s="41"/>
      <c r="F873" s="41"/>
      <c r="G873" s="41"/>
      <c r="H873" s="41"/>
      <c r="J873" s="41"/>
      <c r="L873" s="41"/>
      <c r="N873" s="41"/>
      <c r="O873" s="41"/>
      <c r="P873" s="41"/>
      <c r="S873" s="41"/>
      <c r="T873" s="41"/>
      <c r="X873" s="48"/>
      <c r="Y873" s="48"/>
      <c r="AA873" s="48"/>
      <c r="AF873" s="48"/>
      <c r="AH873" s="48"/>
      <c r="AL873" s="48"/>
      <c r="AQ873" s="48"/>
      <c r="AS873" s="48"/>
      <c r="AT873" s="48"/>
      <c r="AX873" s="48"/>
      <c r="BA873" s="48"/>
      <c r="BB873" s="48"/>
      <c r="BD873" s="48"/>
    </row>
    <row r="874" spans="3:56" x14ac:dyDescent="0.2">
      <c r="C874" s="42"/>
      <c r="D874" s="41"/>
      <c r="F874" s="41"/>
      <c r="G874" s="41"/>
      <c r="H874" s="41"/>
      <c r="J874" s="41"/>
      <c r="L874" s="41"/>
      <c r="N874" s="41"/>
      <c r="O874" s="41"/>
      <c r="P874" s="41"/>
      <c r="S874" s="41"/>
      <c r="T874" s="41"/>
      <c r="X874" s="48"/>
      <c r="Y874" s="48"/>
      <c r="AA874" s="48"/>
      <c r="AF874" s="48"/>
      <c r="AH874" s="48"/>
      <c r="AL874" s="48"/>
      <c r="AQ874" s="48"/>
      <c r="AS874" s="48"/>
      <c r="AT874" s="48"/>
      <c r="AX874" s="48"/>
      <c r="BA874" s="48"/>
      <c r="BB874" s="48"/>
      <c r="BD874" s="48"/>
    </row>
    <row r="875" spans="3:56" x14ac:dyDescent="0.2">
      <c r="C875" s="42"/>
      <c r="D875" s="41"/>
      <c r="F875" s="41"/>
      <c r="G875" s="41"/>
      <c r="H875" s="41"/>
      <c r="J875" s="41"/>
      <c r="L875" s="41"/>
      <c r="N875" s="41"/>
      <c r="O875" s="41"/>
      <c r="P875" s="41"/>
      <c r="S875" s="41"/>
      <c r="T875" s="41"/>
      <c r="X875" s="48"/>
      <c r="Y875" s="48"/>
      <c r="AA875" s="48"/>
      <c r="AF875" s="48"/>
      <c r="AH875" s="48"/>
      <c r="AL875" s="48"/>
      <c r="AQ875" s="48"/>
      <c r="AS875" s="48"/>
      <c r="AT875" s="48"/>
      <c r="AX875" s="48"/>
      <c r="BA875" s="48"/>
      <c r="BB875" s="48"/>
      <c r="BD875" s="48"/>
    </row>
    <row r="876" spans="3:56" x14ac:dyDescent="0.2">
      <c r="C876" s="42"/>
      <c r="D876" s="41"/>
      <c r="F876" s="41"/>
      <c r="G876" s="41"/>
      <c r="H876" s="41"/>
      <c r="J876" s="41"/>
      <c r="L876" s="41"/>
      <c r="N876" s="41"/>
      <c r="O876" s="41"/>
      <c r="P876" s="41"/>
      <c r="S876" s="41"/>
      <c r="T876" s="41"/>
      <c r="X876" s="48"/>
      <c r="Y876" s="48"/>
      <c r="AA876" s="48"/>
      <c r="AF876" s="48"/>
      <c r="AH876" s="48"/>
      <c r="AL876" s="48"/>
      <c r="AQ876" s="48"/>
      <c r="AS876" s="48"/>
      <c r="AT876" s="48"/>
      <c r="AX876" s="48"/>
      <c r="BA876" s="48"/>
      <c r="BB876" s="48"/>
      <c r="BD876" s="48"/>
    </row>
    <row r="877" spans="3:56" x14ac:dyDescent="0.2">
      <c r="C877" s="42"/>
      <c r="D877" s="41"/>
      <c r="F877" s="41"/>
      <c r="G877" s="41"/>
      <c r="H877" s="41"/>
      <c r="J877" s="41"/>
      <c r="L877" s="41"/>
      <c r="N877" s="41"/>
      <c r="O877" s="41"/>
      <c r="P877" s="41"/>
      <c r="S877" s="41"/>
      <c r="T877" s="41"/>
      <c r="X877" s="48"/>
      <c r="Y877" s="48"/>
      <c r="AA877" s="48"/>
      <c r="AF877" s="48"/>
      <c r="AH877" s="48"/>
      <c r="AL877" s="48"/>
      <c r="AQ877" s="48"/>
      <c r="AS877" s="48"/>
      <c r="AT877" s="48"/>
      <c r="AX877" s="48"/>
      <c r="BA877" s="48"/>
      <c r="BB877" s="48"/>
      <c r="BD877" s="48"/>
    </row>
    <row r="878" spans="3:56" x14ac:dyDescent="0.2">
      <c r="C878" s="42"/>
      <c r="D878" s="41"/>
      <c r="F878" s="41"/>
      <c r="G878" s="41"/>
      <c r="H878" s="41"/>
      <c r="J878" s="41"/>
      <c r="L878" s="41"/>
      <c r="N878" s="41"/>
      <c r="O878" s="41"/>
      <c r="P878" s="41"/>
      <c r="S878" s="41"/>
      <c r="T878" s="41"/>
      <c r="X878" s="48"/>
      <c r="Y878" s="48"/>
      <c r="AA878" s="48"/>
      <c r="AF878" s="48"/>
      <c r="AH878" s="48"/>
      <c r="AL878" s="48"/>
      <c r="AQ878" s="48"/>
      <c r="AS878" s="48"/>
      <c r="AT878" s="48"/>
      <c r="AX878" s="48"/>
      <c r="BA878" s="48"/>
      <c r="BB878" s="48"/>
      <c r="BD878" s="48"/>
    </row>
    <row r="879" spans="3:56" x14ac:dyDescent="0.2">
      <c r="C879" s="42"/>
      <c r="D879" s="41"/>
      <c r="F879" s="41"/>
      <c r="G879" s="41"/>
      <c r="H879" s="41"/>
      <c r="J879" s="41"/>
      <c r="L879" s="41"/>
      <c r="N879" s="41"/>
      <c r="O879" s="41"/>
      <c r="P879" s="41"/>
      <c r="S879" s="41"/>
      <c r="T879" s="41"/>
      <c r="X879" s="48"/>
      <c r="Y879" s="48"/>
      <c r="AA879" s="48"/>
      <c r="AF879" s="48"/>
      <c r="AH879" s="48"/>
      <c r="AL879" s="48"/>
      <c r="AQ879" s="48"/>
      <c r="AS879" s="48"/>
      <c r="AT879" s="48"/>
      <c r="AX879" s="48"/>
      <c r="BA879" s="48"/>
      <c r="BB879" s="48"/>
      <c r="BD879" s="48"/>
    </row>
    <row r="880" spans="3:56" x14ac:dyDescent="0.2">
      <c r="C880" s="42"/>
      <c r="D880" s="41"/>
      <c r="F880" s="41"/>
      <c r="G880" s="41"/>
      <c r="H880" s="41"/>
      <c r="J880" s="41"/>
      <c r="L880" s="41"/>
      <c r="N880" s="41"/>
      <c r="O880" s="41"/>
      <c r="P880" s="41"/>
      <c r="S880" s="41"/>
      <c r="T880" s="41"/>
      <c r="X880" s="48"/>
      <c r="Y880" s="48"/>
      <c r="AA880" s="48"/>
      <c r="AF880" s="48"/>
      <c r="AH880" s="48"/>
      <c r="AL880" s="48"/>
      <c r="AQ880" s="48"/>
      <c r="AS880" s="48"/>
      <c r="AT880" s="48"/>
      <c r="AX880" s="48"/>
      <c r="BA880" s="48"/>
      <c r="BB880" s="48"/>
      <c r="BD880" s="48"/>
    </row>
    <row r="881" spans="3:56" x14ac:dyDescent="0.2">
      <c r="C881" s="42"/>
      <c r="D881" s="41"/>
      <c r="F881" s="41"/>
      <c r="G881" s="41"/>
      <c r="H881" s="41"/>
      <c r="J881" s="41"/>
      <c r="L881" s="41"/>
      <c r="N881" s="41"/>
      <c r="O881" s="41"/>
      <c r="P881" s="41"/>
      <c r="S881" s="41"/>
      <c r="T881" s="41"/>
      <c r="X881" s="48"/>
      <c r="Y881" s="48"/>
      <c r="AA881" s="48"/>
      <c r="AF881" s="48"/>
      <c r="AH881" s="48"/>
      <c r="AL881" s="48"/>
      <c r="AQ881" s="48"/>
      <c r="AS881" s="48"/>
      <c r="AT881" s="48"/>
      <c r="AX881" s="48"/>
      <c r="BA881" s="48"/>
      <c r="BB881" s="48"/>
      <c r="BD881" s="48"/>
    </row>
    <row r="882" spans="3:56" x14ac:dyDescent="0.2">
      <c r="C882" s="42"/>
      <c r="D882" s="41"/>
      <c r="F882" s="41"/>
      <c r="G882" s="41"/>
      <c r="H882" s="41"/>
      <c r="J882" s="41"/>
      <c r="L882" s="41"/>
      <c r="N882" s="41"/>
      <c r="O882" s="41"/>
      <c r="P882" s="41"/>
      <c r="S882" s="41"/>
      <c r="T882" s="41"/>
      <c r="X882" s="48"/>
      <c r="Y882" s="48"/>
      <c r="AA882" s="48"/>
      <c r="AF882" s="48"/>
      <c r="AH882" s="48"/>
      <c r="AL882" s="48"/>
      <c r="AQ882" s="48"/>
      <c r="AS882" s="48"/>
      <c r="AT882" s="48"/>
      <c r="AX882" s="48"/>
      <c r="BA882" s="48"/>
      <c r="BB882" s="48"/>
      <c r="BD882" s="48"/>
    </row>
    <row r="883" spans="3:56" x14ac:dyDescent="0.2">
      <c r="C883" s="42"/>
      <c r="D883" s="41"/>
      <c r="F883" s="41"/>
      <c r="G883" s="41"/>
      <c r="H883" s="41"/>
      <c r="J883" s="41"/>
      <c r="L883" s="41"/>
      <c r="N883" s="41"/>
      <c r="O883" s="41"/>
      <c r="P883" s="41"/>
      <c r="S883" s="41"/>
      <c r="T883" s="41"/>
      <c r="X883" s="48"/>
      <c r="Y883" s="48"/>
      <c r="AA883" s="48"/>
      <c r="AF883" s="48"/>
      <c r="AH883" s="48"/>
      <c r="AL883" s="48"/>
      <c r="AQ883" s="48"/>
      <c r="AS883" s="48"/>
      <c r="AT883" s="48"/>
      <c r="AX883" s="48"/>
      <c r="BA883" s="48"/>
      <c r="BB883" s="48"/>
      <c r="BD883" s="48"/>
    </row>
    <row r="884" spans="3:56" x14ac:dyDescent="0.2">
      <c r="C884" s="42"/>
      <c r="D884" s="41"/>
      <c r="F884" s="41"/>
      <c r="G884" s="41"/>
      <c r="H884" s="41"/>
      <c r="J884" s="41"/>
      <c r="L884" s="41"/>
      <c r="N884" s="41"/>
      <c r="O884" s="41"/>
      <c r="P884" s="41"/>
      <c r="S884" s="41"/>
      <c r="T884" s="41"/>
      <c r="X884" s="48"/>
      <c r="Y884" s="48"/>
      <c r="AA884" s="48"/>
      <c r="AF884" s="48"/>
      <c r="AH884" s="48"/>
      <c r="AL884" s="48"/>
      <c r="AQ884" s="48"/>
      <c r="AS884" s="48"/>
      <c r="AT884" s="48"/>
      <c r="AX884" s="48"/>
      <c r="BA884" s="48"/>
      <c r="BB884" s="48"/>
      <c r="BD884" s="48"/>
    </row>
    <row r="885" spans="3:56" x14ac:dyDescent="0.2">
      <c r="C885" s="42"/>
      <c r="D885" s="41"/>
      <c r="F885" s="41"/>
      <c r="G885" s="41"/>
      <c r="H885" s="41"/>
      <c r="J885" s="41"/>
      <c r="L885" s="41"/>
      <c r="N885" s="41"/>
      <c r="O885" s="41"/>
      <c r="P885" s="41"/>
      <c r="S885" s="41"/>
      <c r="T885" s="41"/>
      <c r="X885" s="48"/>
      <c r="Y885" s="48"/>
      <c r="AA885" s="48"/>
      <c r="AF885" s="48"/>
      <c r="AH885" s="48"/>
      <c r="AL885" s="48"/>
      <c r="AQ885" s="48"/>
      <c r="AS885" s="48"/>
      <c r="AT885" s="48"/>
      <c r="AX885" s="48"/>
      <c r="BA885" s="48"/>
      <c r="BB885" s="48"/>
      <c r="BD885" s="48"/>
    </row>
    <row r="886" spans="3:56" x14ac:dyDescent="0.2">
      <c r="C886" s="42"/>
      <c r="D886" s="41"/>
      <c r="F886" s="41"/>
      <c r="G886" s="41"/>
      <c r="H886" s="41"/>
      <c r="J886" s="41"/>
      <c r="L886" s="41"/>
      <c r="N886" s="41"/>
      <c r="O886" s="41"/>
      <c r="P886" s="41"/>
      <c r="S886" s="41"/>
      <c r="T886" s="41"/>
      <c r="X886" s="48"/>
      <c r="Y886" s="48"/>
      <c r="AA886" s="48"/>
      <c r="AF886" s="48"/>
      <c r="AH886" s="48"/>
      <c r="AL886" s="48"/>
      <c r="AQ886" s="48"/>
      <c r="AS886" s="48"/>
      <c r="AT886" s="48"/>
      <c r="AX886" s="48"/>
      <c r="BA886" s="48"/>
      <c r="BB886" s="48"/>
      <c r="BD886" s="48"/>
    </row>
    <row r="887" spans="3:56" x14ac:dyDescent="0.2">
      <c r="C887" s="42"/>
      <c r="D887" s="41"/>
      <c r="F887" s="41"/>
      <c r="G887" s="41"/>
      <c r="H887" s="41"/>
      <c r="J887" s="41"/>
      <c r="L887" s="41"/>
      <c r="N887" s="41"/>
      <c r="O887" s="41"/>
      <c r="P887" s="41"/>
      <c r="S887" s="41"/>
      <c r="T887" s="41"/>
      <c r="X887" s="48"/>
      <c r="Y887" s="48"/>
      <c r="AA887" s="48"/>
      <c r="AF887" s="48"/>
      <c r="AH887" s="48"/>
      <c r="AL887" s="48"/>
      <c r="AQ887" s="48"/>
      <c r="AS887" s="48"/>
      <c r="AT887" s="48"/>
      <c r="AX887" s="48"/>
      <c r="BA887" s="48"/>
      <c r="BB887" s="48"/>
      <c r="BD887" s="48"/>
    </row>
    <row r="888" spans="3:56" x14ac:dyDescent="0.2">
      <c r="C888" s="42"/>
      <c r="D888" s="41"/>
      <c r="F888" s="41"/>
      <c r="G888" s="41"/>
      <c r="H888" s="41"/>
      <c r="J888" s="41"/>
      <c r="L888" s="41"/>
      <c r="N888" s="41"/>
      <c r="O888" s="41"/>
      <c r="P888" s="41"/>
      <c r="S888" s="41"/>
      <c r="T888" s="41"/>
      <c r="X888" s="48"/>
      <c r="Y888" s="48"/>
      <c r="AA888" s="48"/>
      <c r="AF888" s="48"/>
      <c r="AH888" s="48"/>
      <c r="AL888" s="48"/>
      <c r="AQ888" s="48"/>
      <c r="AS888" s="48"/>
      <c r="AT888" s="48"/>
      <c r="AX888" s="48"/>
      <c r="BA888" s="48"/>
      <c r="BB888" s="48"/>
      <c r="BD888" s="48"/>
    </row>
    <row r="889" spans="3:56" x14ac:dyDescent="0.2">
      <c r="C889" s="42"/>
      <c r="D889" s="41"/>
      <c r="F889" s="41"/>
      <c r="G889" s="41"/>
      <c r="H889" s="41"/>
      <c r="J889" s="41"/>
      <c r="L889" s="41"/>
      <c r="N889" s="41"/>
      <c r="O889" s="41"/>
      <c r="P889" s="41"/>
      <c r="S889" s="41"/>
      <c r="T889" s="41"/>
      <c r="X889" s="48"/>
      <c r="Y889" s="48"/>
      <c r="AA889" s="48"/>
      <c r="AF889" s="48"/>
      <c r="AH889" s="48"/>
      <c r="AL889" s="48"/>
      <c r="AQ889" s="48"/>
      <c r="AS889" s="48"/>
      <c r="AT889" s="48"/>
      <c r="AX889" s="48"/>
      <c r="BA889" s="48"/>
      <c r="BB889" s="48"/>
      <c r="BD889" s="48"/>
    </row>
    <row r="890" spans="3:56" x14ac:dyDescent="0.2">
      <c r="C890" s="42"/>
      <c r="D890" s="41"/>
      <c r="F890" s="41"/>
      <c r="G890" s="41"/>
      <c r="H890" s="41"/>
      <c r="J890" s="41"/>
      <c r="L890" s="41"/>
      <c r="N890" s="41"/>
      <c r="O890" s="41"/>
      <c r="P890" s="41"/>
      <c r="S890" s="41"/>
      <c r="T890" s="41"/>
      <c r="X890" s="48"/>
      <c r="Y890" s="48"/>
      <c r="AA890" s="48"/>
      <c r="AF890" s="48"/>
      <c r="AH890" s="48"/>
      <c r="AL890" s="48"/>
      <c r="AQ890" s="48"/>
      <c r="AS890" s="48"/>
      <c r="AT890" s="48"/>
      <c r="AX890" s="48"/>
      <c r="BA890" s="48"/>
      <c r="BB890" s="48"/>
      <c r="BD890" s="48"/>
    </row>
    <row r="891" spans="3:56" x14ac:dyDescent="0.2">
      <c r="C891" s="42"/>
      <c r="D891" s="41"/>
      <c r="F891" s="41"/>
      <c r="G891" s="41"/>
      <c r="H891" s="41"/>
      <c r="J891" s="41"/>
      <c r="L891" s="41"/>
      <c r="N891" s="41"/>
      <c r="O891" s="41"/>
      <c r="P891" s="41"/>
      <c r="S891" s="41"/>
      <c r="T891" s="41"/>
      <c r="X891" s="48"/>
      <c r="Y891" s="48"/>
      <c r="AA891" s="48"/>
      <c r="AF891" s="48"/>
      <c r="AH891" s="48"/>
      <c r="AL891" s="48"/>
      <c r="AQ891" s="48"/>
      <c r="AS891" s="48"/>
      <c r="AT891" s="48"/>
      <c r="AX891" s="48"/>
      <c r="BA891" s="48"/>
      <c r="BB891" s="48"/>
      <c r="BD891" s="48"/>
    </row>
    <row r="892" spans="3:56" x14ac:dyDescent="0.2">
      <c r="C892" s="42"/>
      <c r="D892" s="41"/>
      <c r="F892" s="41"/>
      <c r="G892" s="41"/>
      <c r="H892" s="41"/>
      <c r="J892" s="41"/>
      <c r="L892" s="41"/>
      <c r="N892" s="41"/>
      <c r="O892" s="41"/>
      <c r="P892" s="41"/>
      <c r="S892" s="41"/>
      <c r="T892" s="41"/>
      <c r="X892" s="48"/>
      <c r="Y892" s="48"/>
      <c r="AA892" s="48"/>
      <c r="AF892" s="48"/>
      <c r="AH892" s="48"/>
      <c r="AL892" s="48"/>
      <c r="AQ892" s="48"/>
      <c r="AS892" s="48"/>
      <c r="AT892" s="48"/>
      <c r="AX892" s="48"/>
      <c r="BA892" s="48"/>
      <c r="BB892" s="48"/>
      <c r="BD892" s="48"/>
    </row>
    <row r="893" spans="3:56" x14ac:dyDescent="0.2">
      <c r="C893" s="42"/>
      <c r="D893" s="41"/>
      <c r="F893" s="41"/>
      <c r="G893" s="41"/>
      <c r="H893" s="41"/>
      <c r="J893" s="41"/>
      <c r="L893" s="41"/>
      <c r="N893" s="41"/>
      <c r="O893" s="41"/>
      <c r="P893" s="41"/>
      <c r="S893" s="41"/>
      <c r="T893" s="41"/>
      <c r="X893" s="48"/>
      <c r="Y893" s="48"/>
      <c r="AA893" s="48"/>
      <c r="AF893" s="48"/>
      <c r="AH893" s="48"/>
      <c r="AL893" s="48"/>
      <c r="AQ893" s="48"/>
      <c r="AS893" s="48"/>
      <c r="AT893" s="48"/>
      <c r="AX893" s="48"/>
      <c r="BA893" s="48"/>
      <c r="BB893" s="48"/>
      <c r="BD893" s="48"/>
    </row>
    <row r="894" spans="3:56" x14ac:dyDescent="0.2">
      <c r="C894" s="42"/>
      <c r="D894" s="41"/>
      <c r="F894" s="41"/>
      <c r="G894" s="41"/>
      <c r="H894" s="41"/>
      <c r="J894" s="41"/>
      <c r="L894" s="41"/>
      <c r="N894" s="41"/>
      <c r="O894" s="41"/>
      <c r="P894" s="41"/>
      <c r="S894" s="41"/>
      <c r="T894" s="41"/>
      <c r="X894" s="48"/>
      <c r="Y894" s="48"/>
      <c r="AA894" s="48"/>
      <c r="AF894" s="48"/>
      <c r="AH894" s="48"/>
      <c r="AL894" s="48"/>
      <c r="AQ894" s="48"/>
      <c r="AS894" s="48"/>
      <c r="AT894" s="48"/>
      <c r="AX894" s="48"/>
      <c r="BA894" s="48"/>
      <c r="BB894" s="48"/>
      <c r="BD894" s="48"/>
    </row>
    <row r="895" spans="3:56" x14ac:dyDescent="0.2">
      <c r="C895" s="42"/>
      <c r="D895" s="41"/>
      <c r="F895" s="41"/>
      <c r="G895" s="41"/>
      <c r="H895" s="41"/>
      <c r="J895" s="41"/>
      <c r="L895" s="41"/>
      <c r="N895" s="41"/>
      <c r="O895" s="41"/>
      <c r="P895" s="41"/>
      <c r="S895" s="41"/>
      <c r="T895" s="41"/>
      <c r="X895" s="48"/>
      <c r="Y895" s="48"/>
      <c r="AA895" s="48"/>
      <c r="AF895" s="48"/>
      <c r="AH895" s="48"/>
      <c r="AL895" s="48"/>
      <c r="AQ895" s="48"/>
      <c r="AS895" s="48"/>
      <c r="AT895" s="48"/>
      <c r="AX895" s="48"/>
      <c r="BA895" s="48"/>
      <c r="BB895" s="48"/>
      <c r="BD895" s="48"/>
    </row>
    <row r="896" spans="3:56" x14ac:dyDescent="0.2">
      <c r="C896" s="42"/>
      <c r="D896" s="41"/>
      <c r="F896" s="41"/>
      <c r="G896" s="41"/>
      <c r="H896" s="41"/>
      <c r="J896" s="41"/>
      <c r="L896" s="41"/>
      <c r="N896" s="41"/>
      <c r="O896" s="41"/>
      <c r="P896" s="41"/>
      <c r="S896" s="41"/>
      <c r="T896" s="41"/>
      <c r="X896" s="48"/>
      <c r="Y896" s="48"/>
      <c r="AA896" s="48"/>
      <c r="AF896" s="48"/>
      <c r="AH896" s="48"/>
      <c r="AL896" s="48"/>
      <c r="AQ896" s="48"/>
      <c r="AS896" s="48"/>
      <c r="AT896" s="48"/>
      <c r="AX896" s="48"/>
      <c r="BA896" s="48"/>
      <c r="BB896" s="48"/>
      <c r="BD896" s="48"/>
    </row>
    <row r="897" spans="3:56" x14ac:dyDescent="0.2">
      <c r="C897" s="42"/>
      <c r="D897" s="41"/>
      <c r="F897" s="41"/>
      <c r="G897" s="41"/>
      <c r="H897" s="41"/>
      <c r="J897" s="41"/>
      <c r="L897" s="41"/>
      <c r="N897" s="41"/>
      <c r="O897" s="41"/>
      <c r="P897" s="41"/>
      <c r="S897" s="41"/>
      <c r="T897" s="41"/>
      <c r="X897" s="48"/>
      <c r="Y897" s="48"/>
      <c r="AA897" s="48"/>
      <c r="AF897" s="48"/>
      <c r="AH897" s="48"/>
      <c r="AL897" s="48"/>
      <c r="AQ897" s="48"/>
      <c r="AS897" s="48"/>
      <c r="AT897" s="48"/>
      <c r="AX897" s="48"/>
      <c r="BA897" s="48"/>
      <c r="BB897" s="48"/>
      <c r="BD897" s="48"/>
    </row>
    <row r="898" spans="3:56" x14ac:dyDescent="0.2">
      <c r="C898" s="42"/>
      <c r="D898" s="41"/>
      <c r="F898" s="41"/>
      <c r="G898" s="41"/>
      <c r="H898" s="41"/>
      <c r="J898" s="41"/>
      <c r="L898" s="41"/>
      <c r="N898" s="41"/>
      <c r="O898" s="41"/>
      <c r="P898" s="41"/>
      <c r="S898" s="41"/>
      <c r="T898" s="41"/>
      <c r="X898" s="48"/>
      <c r="Y898" s="48"/>
      <c r="AA898" s="48"/>
      <c r="AF898" s="48"/>
      <c r="AH898" s="48"/>
      <c r="AL898" s="48"/>
      <c r="AQ898" s="48"/>
      <c r="AS898" s="48"/>
      <c r="AT898" s="48"/>
      <c r="AX898" s="48"/>
      <c r="BA898" s="48"/>
      <c r="BB898" s="48"/>
      <c r="BD898" s="48"/>
    </row>
    <row r="899" spans="3:56" x14ac:dyDescent="0.2">
      <c r="C899" s="42"/>
      <c r="D899" s="41"/>
      <c r="F899" s="41"/>
      <c r="G899" s="41"/>
      <c r="H899" s="41"/>
      <c r="J899" s="41"/>
      <c r="L899" s="41"/>
      <c r="N899" s="41"/>
      <c r="O899" s="41"/>
      <c r="P899" s="41"/>
      <c r="S899" s="41"/>
      <c r="T899" s="41"/>
      <c r="X899" s="48"/>
      <c r="Y899" s="48"/>
      <c r="AA899" s="48"/>
      <c r="AF899" s="48"/>
      <c r="AH899" s="48"/>
      <c r="AL899" s="48"/>
      <c r="AQ899" s="48"/>
      <c r="AS899" s="48"/>
      <c r="AT899" s="48"/>
      <c r="AX899" s="48"/>
      <c r="BA899" s="48"/>
      <c r="BB899" s="48"/>
      <c r="BD899" s="48"/>
    </row>
    <row r="900" spans="3:56" x14ac:dyDescent="0.2">
      <c r="C900" s="42"/>
      <c r="D900" s="41"/>
      <c r="F900" s="41"/>
      <c r="G900" s="41"/>
      <c r="H900" s="41"/>
      <c r="J900" s="41"/>
      <c r="L900" s="41"/>
      <c r="N900" s="41"/>
      <c r="O900" s="41"/>
      <c r="P900" s="41"/>
      <c r="S900" s="41"/>
      <c r="T900" s="41"/>
      <c r="X900" s="48"/>
      <c r="Y900" s="48"/>
      <c r="AA900" s="48"/>
      <c r="AF900" s="48"/>
      <c r="AH900" s="48"/>
      <c r="AL900" s="48"/>
      <c r="AQ900" s="48"/>
      <c r="AS900" s="48"/>
      <c r="AT900" s="48"/>
      <c r="AX900" s="48"/>
      <c r="BA900" s="48"/>
      <c r="BB900" s="48"/>
      <c r="BD900" s="48"/>
    </row>
    <row r="901" spans="3:56" x14ac:dyDescent="0.2">
      <c r="C901" s="42"/>
      <c r="D901" s="41"/>
      <c r="F901" s="41"/>
      <c r="G901" s="41"/>
      <c r="H901" s="41"/>
      <c r="J901" s="41"/>
      <c r="L901" s="41"/>
      <c r="N901" s="41"/>
      <c r="O901" s="41"/>
      <c r="P901" s="41"/>
      <c r="S901" s="41"/>
      <c r="T901" s="41"/>
      <c r="X901" s="48"/>
      <c r="Y901" s="48"/>
      <c r="AA901" s="48"/>
      <c r="AF901" s="48"/>
      <c r="AH901" s="48"/>
      <c r="AL901" s="48"/>
      <c r="AQ901" s="48"/>
      <c r="AS901" s="48"/>
      <c r="AT901" s="48"/>
      <c r="AX901" s="48"/>
      <c r="BA901" s="48"/>
      <c r="BB901" s="48"/>
      <c r="BD901" s="48"/>
    </row>
    <row r="902" spans="3:56" x14ac:dyDescent="0.2">
      <c r="C902" s="42"/>
      <c r="D902" s="41"/>
      <c r="F902" s="41"/>
      <c r="G902" s="41"/>
      <c r="H902" s="41"/>
      <c r="J902" s="41"/>
      <c r="L902" s="41"/>
      <c r="N902" s="41"/>
      <c r="O902" s="41"/>
      <c r="P902" s="41"/>
      <c r="S902" s="41"/>
      <c r="T902" s="41"/>
      <c r="X902" s="48"/>
      <c r="Y902" s="48"/>
      <c r="AA902" s="48"/>
      <c r="AF902" s="48"/>
      <c r="AH902" s="48"/>
      <c r="AL902" s="48"/>
      <c r="AQ902" s="48"/>
      <c r="AS902" s="48"/>
      <c r="AT902" s="48"/>
      <c r="AX902" s="48"/>
      <c r="BA902" s="48"/>
      <c r="BB902" s="48"/>
      <c r="BD902" s="48"/>
    </row>
    <row r="903" spans="3:56" x14ac:dyDescent="0.2">
      <c r="C903" s="42"/>
      <c r="D903" s="41"/>
      <c r="F903" s="41"/>
      <c r="G903" s="41"/>
      <c r="H903" s="41"/>
      <c r="J903" s="41"/>
      <c r="L903" s="41"/>
      <c r="N903" s="41"/>
      <c r="O903" s="41"/>
      <c r="P903" s="41"/>
      <c r="S903" s="41"/>
      <c r="T903" s="41"/>
      <c r="X903" s="48"/>
      <c r="Y903" s="48"/>
      <c r="AA903" s="48"/>
      <c r="AF903" s="48"/>
      <c r="AH903" s="48"/>
      <c r="AL903" s="48"/>
      <c r="AQ903" s="48"/>
      <c r="AS903" s="48"/>
      <c r="AT903" s="48"/>
      <c r="AX903" s="48"/>
      <c r="BA903" s="48"/>
      <c r="BB903" s="48"/>
      <c r="BD903" s="48"/>
    </row>
    <row r="904" spans="3:56" x14ac:dyDescent="0.2">
      <c r="C904" s="42"/>
      <c r="D904" s="41"/>
      <c r="F904" s="41"/>
      <c r="G904" s="41"/>
      <c r="H904" s="41"/>
      <c r="J904" s="41"/>
      <c r="L904" s="41"/>
      <c r="N904" s="41"/>
      <c r="O904" s="41"/>
      <c r="P904" s="41"/>
      <c r="S904" s="41"/>
      <c r="T904" s="41"/>
      <c r="X904" s="48"/>
      <c r="Y904" s="48"/>
      <c r="AA904" s="48"/>
      <c r="AF904" s="48"/>
      <c r="AH904" s="48"/>
      <c r="AL904" s="48"/>
      <c r="AQ904" s="48"/>
      <c r="AS904" s="48"/>
      <c r="AT904" s="48"/>
      <c r="AX904" s="48"/>
      <c r="BA904" s="48"/>
      <c r="BB904" s="48"/>
      <c r="BD904" s="48"/>
    </row>
    <row r="905" spans="3:56" x14ac:dyDescent="0.2">
      <c r="C905" s="42"/>
      <c r="D905" s="41"/>
      <c r="F905" s="41"/>
      <c r="G905" s="41"/>
      <c r="H905" s="41"/>
      <c r="J905" s="41"/>
      <c r="L905" s="41"/>
      <c r="N905" s="41"/>
      <c r="O905" s="41"/>
      <c r="P905" s="41"/>
      <c r="S905" s="41"/>
      <c r="T905" s="41"/>
      <c r="X905" s="48"/>
      <c r="Y905" s="48"/>
      <c r="AA905" s="48"/>
      <c r="AF905" s="48"/>
      <c r="AH905" s="48"/>
      <c r="AL905" s="48"/>
      <c r="AQ905" s="48"/>
      <c r="AS905" s="48"/>
      <c r="AT905" s="48"/>
      <c r="AX905" s="48"/>
      <c r="BA905" s="48"/>
      <c r="BB905" s="48"/>
      <c r="BD905" s="48"/>
    </row>
    <row r="906" spans="3:56" x14ac:dyDescent="0.2">
      <c r="C906" s="42"/>
      <c r="D906" s="41"/>
      <c r="F906" s="41"/>
      <c r="G906" s="41"/>
      <c r="H906" s="41"/>
      <c r="J906" s="41"/>
      <c r="L906" s="41"/>
      <c r="N906" s="41"/>
      <c r="O906" s="41"/>
      <c r="P906" s="41"/>
      <c r="S906" s="41"/>
      <c r="T906" s="41"/>
      <c r="X906" s="48"/>
      <c r="Y906" s="48"/>
      <c r="AA906" s="48"/>
      <c r="AF906" s="48"/>
      <c r="AH906" s="48"/>
      <c r="AL906" s="48"/>
      <c r="AQ906" s="48"/>
      <c r="AS906" s="48"/>
      <c r="AT906" s="48"/>
      <c r="AX906" s="48"/>
      <c r="BA906" s="48"/>
      <c r="BB906" s="48"/>
      <c r="BD906" s="48"/>
    </row>
    <row r="907" spans="3:56" x14ac:dyDescent="0.2">
      <c r="C907" s="42"/>
      <c r="D907" s="41"/>
      <c r="F907" s="41"/>
      <c r="G907" s="41"/>
      <c r="H907" s="41"/>
      <c r="J907" s="41"/>
      <c r="L907" s="41"/>
      <c r="N907" s="41"/>
      <c r="O907" s="41"/>
      <c r="P907" s="41"/>
      <c r="S907" s="41"/>
      <c r="T907" s="41"/>
      <c r="X907" s="48"/>
      <c r="Y907" s="48"/>
      <c r="AA907" s="48"/>
      <c r="AF907" s="48"/>
      <c r="AH907" s="48"/>
      <c r="AL907" s="48"/>
      <c r="AQ907" s="48"/>
      <c r="AS907" s="48"/>
      <c r="AT907" s="48"/>
      <c r="AX907" s="48"/>
      <c r="BA907" s="48"/>
      <c r="BB907" s="48"/>
      <c r="BD907" s="48"/>
    </row>
    <row r="908" spans="3:56" x14ac:dyDescent="0.2">
      <c r="C908" s="42"/>
      <c r="D908" s="41"/>
      <c r="F908" s="41"/>
      <c r="G908" s="41"/>
      <c r="H908" s="41"/>
      <c r="J908" s="41"/>
      <c r="L908" s="41"/>
      <c r="N908" s="41"/>
      <c r="O908" s="41"/>
      <c r="P908" s="41"/>
      <c r="S908" s="41"/>
      <c r="T908" s="41"/>
      <c r="X908" s="48"/>
      <c r="Y908" s="48"/>
      <c r="AA908" s="48"/>
      <c r="AF908" s="48"/>
      <c r="AH908" s="48"/>
      <c r="AL908" s="48"/>
      <c r="AQ908" s="48"/>
      <c r="AS908" s="48"/>
      <c r="AT908" s="48"/>
      <c r="AX908" s="48"/>
      <c r="BA908" s="48"/>
      <c r="BB908" s="48"/>
      <c r="BD908" s="48"/>
    </row>
    <row r="909" spans="3:56" x14ac:dyDescent="0.2">
      <c r="C909" s="42"/>
      <c r="D909" s="41"/>
      <c r="F909" s="41"/>
      <c r="G909" s="41"/>
      <c r="H909" s="41"/>
      <c r="J909" s="41"/>
      <c r="L909" s="41"/>
      <c r="N909" s="41"/>
      <c r="O909" s="41"/>
      <c r="P909" s="41"/>
      <c r="S909" s="41"/>
      <c r="T909" s="41"/>
      <c r="X909" s="48"/>
      <c r="Y909" s="48"/>
      <c r="AA909" s="48"/>
      <c r="AF909" s="48"/>
      <c r="AH909" s="48"/>
      <c r="AL909" s="48"/>
      <c r="AQ909" s="48"/>
      <c r="AS909" s="48"/>
      <c r="AT909" s="48"/>
      <c r="AX909" s="48"/>
      <c r="BA909" s="48"/>
      <c r="BB909" s="48"/>
      <c r="BD909" s="48"/>
    </row>
    <row r="910" spans="3:56" x14ac:dyDescent="0.2">
      <c r="C910" s="42"/>
      <c r="D910" s="41"/>
      <c r="F910" s="41"/>
      <c r="G910" s="41"/>
      <c r="H910" s="41"/>
      <c r="J910" s="41"/>
      <c r="L910" s="41"/>
      <c r="N910" s="41"/>
      <c r="O910" s="41"/>
      <c r="P910" s="41"/>
      <c r="S910" s="41"/>
      <c r="T910" s="41"/>
      <c r="X910" s="48"/>
      <c r="Y910" s="48"/>
      <c r="AA910" s="48"/>
      <c r="AF910" s="48"/>
      <c r="AH910" s="48"/>
      <c r="AL910" s="48"/>
      <c r="AQ910" s="48"/>
      <c r="AS910" s="48"/>
      <c r="AT910" s="48"/>
      <c r="AX910" s="48"/>
      <c r="BA910" s="48"/>
      <c r="BB910" s="48"/>
      <c r="BD910" s="48"/>
    </row>
    <row r="911" spans="3:56" x14ac:dyDescent="0.2">
      <c r="C911" s="42"/>
      <c r="D911" s="41"/>
      <c r="F911" s="41"/>
      <c r="G911" s="41"/>
      <c r="H911" s="41"/>
      <c r="J911" s="41"/>
      <c r="L911" s="41"/>
      <c r="N911" s="41"/>
      <c r="O911" s="41"/>
      <c r="P911" s="41"/>
      <c r="S911" s="41"/>
      <c r="T911" s="41"/>
      <c r="X911" s="48"/>
      <c r="Y911" s="48"/>
      <c r="AA911" s="48"/>
      <c r="AF911" s="48"/>
      <c r="AH911" s="48"/>
      <c r="AL911" s="48"/>
      <c r="AQ911" s="48"/>
      <c r="AS911" s="48"/>
      <c r="AT911" s="48"/>
      <c r="AX911" s="48"/>
      <c r="BA911" s="48"/>
      <c r="BB911" s="48"/>
      <c r="BD911" s="48"/>
    </row>
    <row r="912" spans="3:56" x14ac:dyDescent="0.2">
      <c r="C912" s="42"/>
      <c r="D912" s="41"/>
      <c r="F912" s="41"/>
      <c r="G912" s="41"/>
      <c r="H912" s="41"/>
      <c r="J912" s="41"/>
      <c r="L912" s="41"/>
      <c r="N912" s="41"/>
      <c r="O912" s="41"/>
      <c r="P912" s="41"/>
      <c r="S912" s="41"/>
      <c r="T912" s="41"/>
      <c r="X912" s="48"/>
      <c r="Y912" s="48"/>
      <c r="AA912" s="48"/>
      <c r="AF912" s="48"/>
      <c r="AH912" s="48"/>
      <c r="AL912" s="48"/>
      <c r="AQ912" s="48"/>
      <c r="AS912" s="48"/>
      <c r="AT912" s="48"/>
      <c r="AX912" s="48"/>
      <c r="BA912" s="48"/>
      <c r="BB912" s="48"/>
      <c r="BD912" s="48"/>
    </row>
    <row r="913" spans="3:56" x14ac:dyDescent="0.2">
      <c r="C913" s="42"/>
      <c r="D913" s="41"/>
      <c r="F913" s="41"/>
      <c r="G913" s="41"/>
      <c r="H913" s="41"/>
      <c r="J913" s="41"/>
      <c r="L913" s="41"/>
      <c r="N913" s="41"/>
      <c r="O913" s="41"/>
      <c r="P913" s="41"/>
      <c r="S913" s="41"/>
      <c r="T913" s="41"/>
      <c r="X913" s="48"/>
      <c r="Y913" s="48"/>
      <c r="AA913" s="48"/>
      <c r="AF913" s="48"/>
      <c r="AH913" s="48"/>
      <c r="AL913" s="48"/>
      <c r="AQ913" s="48"/>
      <c r="AS913" s="48"/>
      <c r="AT913" s="48"/>
      <c r="AX913" s="48"/>
      <c r="BA913" s="48"/>
      <c r="BB913" s="48"/>
      <c r="BD913" s="48"/>
    </row>
    <row r="914" spans="3:56" x14ac:dyDescent="0.2">
      <c r="C914" s="42"/>
      <c r="D914" s="41"/>
      <c r="F914" s="41"/>
      <c r="G914" s="41"/>
      <c r="H914" s="41"/>
      <c r="J914" s="41"/>
      <c r="L914" s="41"/>
      <c r="N914" s="41"/>
      <c r="O914" s="41"/>
      <c r="P914" s="41"/>
      <c r="S914" s="41"/>
      <c r="T914" s="41"/>
      <c r="X914" s="48"/>
      <c r="Y914" s="48"/>
      <c r="AA914" s="48"/>
      <c r="AF914" s="48"/>
      <c r="AH914" s="48"/>
      <c r="AL914" s="48"/>
      <c r="AQ914" s="48"/>
      <c r="AS914" s="48"/>
      <c r="AT914" s="48"/>
      <c r="AX914" s="48"/>
      <c r="BA914" s="48"/>
      <c r="BB914" s="48"/>
      <c r="BD914" s="48"/>
    </row>
    <row r="915" spans="3:56" x14ac:dyDescent="0.2">
      <c r="C915" s="42"/>
      <c r="D915" s="41"/>
      <c r="F915" s="41"/>
      <c r="G915" s="41"/>
      <c r="H915" s="41"/>
      <c r="J915" s="41"/>
      <c r="L915" s="41"/>
      <c r="N915" s="41"/>
      <c r="O915" s="41"/>
      <c r="P915" s="41"/>
      <c r="S915" s="41"/>
      <c r="T915" s="41"/>
      <c r="X915" s="48"/>
      <c r="Y915" s="48"/>
      <c r="AA915" s="48"/>
      <c r="AF915" s="48"/>
      <c r="AH915" s="48"/>
      <c r="AL915" s="48"/>
      <c r="AQ915" s="48"/>
      <c r="AS915" s="48"/>
      <c r="AT915" s="48"/>
      <c r="AX915" s="48"/>
      <c r="BA915" s="48"/>
      <c r="BB915" s="48"/>
      <c r="BD915" s="48"/>
    </row>
    <row r="916" spans="3:56" x14ac:dyDescent="0.2">
      <c r="C916" s="42"/>
      <c r="D916" s="41"/>
      <c r="F916" s="41"/>
      <c r="G916" s="41"/>
      <c r="H916" s="41"/>
      <c r="J916" s="41"/>
      <c r="L916" s="41"/>
      <c r="N916" s="41"/>
      <c r="O916" s="41"/>
      <c r="P916" s="41"/>
      <c r="S916" s="41"/>
      <c r="T916" s="41"/>
      <c r="X916" s="48"/>
      <c r="Y916" s="48"/>
      <c r="AA916" s="48"/>
      <c r="AF916" s="48"/>
      <c r="AH916" s="48"/>
      <c r="AL916" s="48"/>
      <c r="AQ916" s="48"/>
      <c r="AS916" s="48"/>
      <c r="AT916" s="48"/>
      <c r="AX916" s="48"/>
      <c r="BA916" s="48"/>
      <c r="BB916" s="48"/>
      <c r="BD916" s="48"/>
    </row>
    <row r="917" spans="3:56" x14ac:dyDescent="0.2">
      <c r="C917" s="42"/>
      <c r="D917" s="41"/>
      <c r="F917" s="41"/>
      <c r="G917" s="41"/>
      <c r="H917" s="41"/>
      <c r="J917" s="41"/>
      <c r="L917" s="41"/>
      <c r="N917" s="41"/>
      <c r="O917" s="41"/>
      <c r="P917" s="41"/>
      <c r="S917" s="41"/>
      <c r="T917" s="41"/>
      <c r="X917" s="48"/>
      <c r="Y917" s="48"/>
      <c r="AA917" s="48"/>
      <c r="AF917" s="48"/>
      <c r="AH917" s="48"/>
      <c r="AL917" s="48"/>
      <c r="AQ917" s="48"/>
      <c r="AS917" s="48"/>
      <c r="AT917" s="48"/>
      <c r="AX917" s="48"/>
      <c r="BA917" s="48"/>
      <c r="BB917" s="48"/>
      <c r="BD917" s="48"/>
    </row>
    <row r="918" spans="3:56" x14ac:dyDescent="0.2">
      <c r="C918" s="42"/>
      <c r="D918" s="41"/>
      <c r="F918" s="41"/>
      <c r="G918" s="41"/>
      <c r="H918" s="41"/>
      <c r="J918" s="41"/>
      <c r="L918" s="41"/>
      <c r="N918" s="41"/>
      <c r="O918" s="41"/>
      <c r="P918" s="41"/>
      <c r="S918" s="41"/>
      <c r="T918" s="41"/>
      <c r="X918" s="48"/>
      <c r="Y918" s="48"/>
      <c r="AA918" s="48"/>
      <c r="AF918" s="48"/>
      <c r="AH918" s="48"/>
      <c r="AL918" s="48"/>
      <c r="AQ918" s="48"/>
      <c r="AS918" s="48"/>
      <c r="AT918" s="48"/>
      <c r="AX918" s="48"/>
      <c r="BA918" s="48"/>
      <c r="BB918" s="48"/>
      <c r="BD918" s="48"/>
    </row>
    <row r="919" spans="3:56" x14ac:dyDescent="0.2">
      <c r="C919" s="42"/>
      <c r="D919" s="41"/>
      <c r="F919" s="41"/>
      <c r="G919" s="41"/>
      <c r="H919" s="41"/>
      <c r="J919" s="41"/>
      <c r="L919" s="41"/>
      <c r="N919" s="41"/>
      <c r="O919" s="41"/>
      <c r="P919" s="41"/>
      <c r="S919" s="41"/>
      <c r="T919" s="41"/>
      <c r="X919" s="48"/>
      <c r="Y919" s="48"/>
      <c r="AA919" s="48"/>
      <c r="AF919" s="48"/>
      <c r="AH919" s="48"/>
      <c r="AL919" s="48"/>
      <c r="AQ919" s="48"/>
      <c r="AS919" s="48"/>
      <c r="AT919" s="48"/>
      <c r="AX919" s="48"/>
      <c r="BA919" s="48"/>
      <c r="BB919" s="48"/>
      <c r="BD919" s="48"/>
    </row>
    <row r="920" spans="3:56" x14ac:dyDescent="0.2">
      <c r="C920" s="42"/>
      <c r="D920" s="41"/>
      <c r="F920" s="41"/>
      <c r="G920" s="41"/>
      <c r="H920" s="41"/>
      <c r="J920" s="41"/>
      <c r="L920" s="41"/>
      <c r="N920" s="41"/>
      <c r="O920" s="41"/>
      <c r="P920" s="41"/>
      <c r="S920" s="41"/>
      <c r="T920" s="41"/>
      <c r="X920" s="48"/>
      <c r="Y920" s="48"/>
      <c r="AA920" s="48"/>
      <c r="AF920" s="48"/>
      <c r="AH920" s="48"/>
      <c r="AL920" s="48"/>
      <c r="AQ920" s="48"/>
      <c r="AS920" s="48"/>
      <c r="AT920" s="48"/>
      <c r="AX920" s="48"/>
      <c r="BA920" s="48"/>
      <c r="BB920" s="48"/>
      <c r="BD920" s="48"/>
    </row>
    <row r="921" spans="3:56" x14ac:dyDescent="0.2">
      <c r="C921" s="42"/>
      <c r="D921" s="41"/>
      <c r="F921" s="41"/>
      <c r="G921" s="41"/>
      <c r="H921" s="41"/>
      <c r="J921" s="41"/>
      <c r="L921" s="41"/>
      <c r="N921" s="41"/>
      <c r="O921" s="41"/>
      <c r="P921" s="41"/>
      <c r="S921" s="41"/>
      <c r="T921" s="41"/>
      <c r="X921" s="48"/>
      <c r="Y921" s="48"/>
      <c r="AA921" s="48"/>
      <c r="AF921" s="48"/>
      <c r="AH921" s="48"/>
      <c r="AL921" s="48"/>
      <c r="AQ921" s="48"/>
      <c r="AS921" s="48"/>
      <c r="AT921" s="48"/>
      <c r="AX921" s="48"/>
      <c r="BA921" s="48"/>
      <c r="BB921" s="48"/>
      <c r="BD921" s="48"/>
    </row>
    <row r="922" spans="3:56" x14ac:dyDescent="0.2">
      <c r="C922" s="42"/>
      <c r="D922" s="41"/>
      <c r="F922" s="41"/>
      <c r="G922" s="41"/>
      <c r="H922" s="41"/>
      <c r="J922" s="41"/>
      <c r="L922" s="41"/>
      <c r="N922" s="41"/>
      <c r="O922" s="41"/>
      <c r="P922" s="41"/>
      <c r="S922" s="41"/>
      <c r="T922" s="41"/>
      <c r="X922" s="48"/>
      <c r="Y922" s="48"/>
      <c r="AA922" s="48"/>
      <c r="AF922" s="48"/>
      <c r="AH922" s="48"/>
      <c r="AL922" s="48"/>
      <c r="AQ922" s="48"/>
      <c r="AS922" s="48"/>
      <c r="AT922" s="48"/>
      <c r="AX922" s="48"/>
      <c r="BA922" s="48"/>
      <c r="BB922" s="48"/>
      <c r="BD922" s="48"/>
    </row>
    <row r="923" spans="3:56" x14ac:dyDescent="0.2">
      <c r="C923" s="42"/>
      <c r="D923" s="41"/>
      <c r="F923" s="41"/>
      <c r="G923" s="41"/>
      <c r="H923" s="41"/>
      <c r="J923" s="41"/>
      <c r="L923" s="41"/>
      <c r="N923" s="41"/>
      <c r="O923" s="41"/>
      <c r="P923" s="41"/>
      <c r="S923" s="41"/>
      <c r="T923" s="41"/>
      <c r="X923" s="48"/>
      <c r="Y923" s="48"/>
      <c r="AA923" s="48"/>
      <c r="AF923" s="48"/>
      <c r="AH923" s="48"/>
      <c r="AL923" s="48"/>
      <c r="AQ923" s="48"/>
      <c r="AS923" s="48"/>
      <c r="AT923" s="48"/>
      <c r="AX923" s="48"/>
      <c r="BA923" s="48"/>
      <c r="BB923" s="48"/>
      <c r="BD923" s="48"/>
    </row>
    <row r="924" spans="3:56" x14ac:dyDescent="0.2">
      <c r="C924" s="42"/>
      <c r="D924" s="41"/>
      <c r="F924" s="41"/>
      <c r="G924" s="41"/>
      <c r="H924" s="41"/>
      <c r="J924" s="41"/>
      <c r="L924" s="41"/>
      <c r="N924" s="41"/>
      <c r="O924" s="41"/>
      <c r="P924" s="41"/>
      <c r="S924" s="41"/>
      <c r="T924" s="41"/>
      <c r="X924" s="48"/>
      <c r="Y924" s="48"/>
      <c r="AA924" s="48"/>
      <c r="AF924" s="48"/>
      <c r="AH924" s="48"/>
      <c r="AL924" s="48"/>
      <c r="AQ924" s="48"/>
      <c r="AS924" s="48"/>
      <c r="AT924" s="48"/>
      <c r="AX924" s="48"/>
      <c r="BA924" s="48"/>
      <c r="BB924" s="48"/>
      <c r="BD924" s="48"/>
    </row>
    <row r="925" spans="3:56" x14ac:dyDescent="0.2">
      <c r="C925" s="42"/>
      <c r="D925" s="41"/>
      <c r="F925" s="41"/>
      <c r="G925" s="41"/>
      <c r="H925" s="41"/>
      <c r="J925" s="41"/>
      <c r="L925" s="41"/>
      <c r="N925" s="41"/>
      <c r="O925" s="41"/>
      <c r="P925" s="41"/>
      <c r="S925" s="41"/>
      <c r="T925" s="41"/>
      <c r="X925" s="48"/>
      <c r="Y925" s="48"/>
      <c r="AA925" s="48"/>
      <c r="AF925" s="48"/>
      <c r="AH925" s="48"/>
      <c r="AL925" s="48"/>
      <c r="AQ925" s="48"/>
      <c r="AS925" s="48"/>
      <c r="AT925" s="48"/>
      <c r="AX925" s="48"/>
      <c r="BA925" s="48"/>
      <c r="BB925" s="48"/>
      <c r="BD925" s="48"/>
    </row>
    <row r="926" spans="3:56" x14ac:dyDescent="0.2">
      <c r="C926" s="42"/>
      <c r="D926" s="41"/>
      <c r="F926" s="41"/>
      <c r="G926" s="41"/>
      <c r="H926" s="41"/>
      <c r="J926" s="41"/>
      <c r="L926" s="41"/>
      <c r="N926" s="41"/>
      <c r="O926" s="41"/>
      <c r="P926" s="41"/>
      <c r="S926" s="41"/>
      <c r="T926" s="41"/>
      <c r="X926" s="48"/>
      <c r="Y926" s="48"/>
      <c r="AA926" s="48"/>
      <c r="AF926" s="48"/>
      <c r="AH926" s="48"/>
      <c r="AL926" s="48"/>
      <c r="AQ926" s="48"/>
      <c r="AS926" s="48"/>
      <c r="AT926" s="48"/>
      <c r="AX926" s="48"/>
      <c r="BA926" s="48"/>
      <c r="BB926" s="48"/>
      <c r="BD926" s="48"/>
    </row>
    <row r="927" spans="3:56" x14ac:dyDescent="0.2">
      <c r="C927" s="42"/>
      <c r="D927" s="41"/>
      <c r="F927" s="41"/>
      <c r="G927" s="41"/>
      <c r="H927" s="41"/>
      <c r="J927" s="41"/>
      <c r="L927" s="41"/>
      <c r="N927" s="41"/>
      <c r="O927" s="41"/>
      <c r="P927" s="41"/>
      <c r="S927" s="41"/>
      <c r="T927" s="41"/>
      <c r="X927" s="48"/>
      <c r="Y927" s="48"/>
      <c r="AA927" s="48"/>
      <c r="AF927" s="48"/>
      <c r="AH927" s="48"/>
      <c r="AL927" s="48"/>
      <c r="AQ927" s="48"/>
      <c r="AS927" s="48"/>
      <c r="AT927" s="48"/>
      <c r="AX927" s="48"/>
      <c r="BA927" s="48"/>
      <c r="BB927" s="48"/>
      <c r="BD927" s="48"/>
    </row>
    <row r="928" spans="3:56" x14ac:dyDescent="0.2">
      <c r="C928" s="42"/>
      <c r="D928" s="41"/>
      <c r="F928" s="41"/>
      <c r="G928" s="41"/>
      <c r="H928" s="41"/>
      <c r="J928" s="41"/>
      <c r="L928" s="41"/>
      <c r="N928" s="41"/>
      <c r="O928" s="41"/>
      <c r="P928" s="41"/>
      <c r="S928" s="41"/>
      <c r="T928" s="41"/>
      <c r="X928" s="48"/>
      <c r="Y928" s="48"/>
      <c r="AA928" s="48"/>
      <c r="AF928" s="48"/>
      <c r="AH928" s="48"/>
      <c r="AL928" s="48"/>
      <c r="AQ928" s="48"/>
      <c r="AS928" s="48"/>
      <c r="AT928" s="48"/>
      <c r="AX928" s="48"/>
      <c r="BA928" s="48"/>
      <c r="BB928" s="48"/>
      <c r="BD928" s="48"/>
    </row>
    <row r="929" spans="3:56" x14ac:dyDescent="0.2">
      <c r="C929" s="42"/>
      <c r="D929" s="41"/>
      <c r="F929" s="41"/>
      <c r="G929" s="41"/>
      <c r="H929" s="41"/>
      <c r="J929" s="41"/>
      <c r="L929" s="41"/>
      <c r="N929" s="41"/>
      <c r="O929" s="41"/>
      <c r="P929" s="41"/>
      <c r="S929" s="41"/>
      <c r="T929" s="41"/>
      <c r="X929" s="48"/>
      <c r="Y929" s="48"/>
      <c r="AA929" s="48"/>
      <c r="AF929" s="48"/>
      <c r="AH929" s="48"/>
      <c r="AL929" s="48"/>
      <c r="AQ929" s="48"/>
      <c r="AS929" s="48"/>
      <c r="AT929" s="48"/>
      <c r="AX929" s="48"/>
      <c r="BA929" s="48"/>
      <c r="BB929" s="48"/>
      <c r="BD929" s="48"/>
    </row>
    <row r="930" spans="3:56" x14ac:dyDescent="0.2">
      <c r="C930" s="42"/>
      <c r="D930" s="41"/>
      <c r="F930" s="41"/>
      <c r="G930" s="41"/>
      <c r="H930" s="41"/>
      <c r="J930" s="41"/>
      <c r="L930" s="41"/>
      <c r="N930" s="41"/>
      <c r="O930" s="41"/>
      <c r="P930" s="41"/>
      <c r="S930" s="41"/>
      <c r="T930" s="41"/>
      <c r="X930" s="48"/>
      <c r="Y930" s="48"/>
      <c r="AA930" s="48"/>
      <c r="AF930" s="48"/>
      <c r="AH930" s="48"/>
      <c r="AL930" s="48"/>
      <c r="AQ930" s="48"/>
      <c r="AS930" s="48"/>
      <c r="AT930" s="48"/>
      <c r="AX930" s="48"/>
      <c r="BA930" s="48"/>
      <c r="BB930" s="48"/>
      <c r="BD930" s="48"/>
    </row>
    <row r="931" spans="3:56" x14ac:dyDescent="0.2">
      <c r="C931" s="42"/>
      <c r="D931" s="41"/>
      <c r="F931" s="41"/>
      <c r="G931" s="41"/>
      <c r="H931" s="41"/>
      <c r="J931" s="41"/>
      <c r="L931" s="41"/>
      <c r="N931" s="41"/>
      <c r="O931" s="41"/>
      <c r="P931" s="41"/>
      <c r="S931" s="41"/>
      <c r="T931" s="41"/>
      <c r="X931" s="48"/>
      <c r="Y931" s="48"/>
      <c r="AA931" s="48"/>
      <c r="AF931" s="48"/>
      <c r="AH931" s="48"/>
      <c r="AL931" s="48"/>
      <c r="AQ931" s="48"/>
      <c r="AS931" s="48"/>
      <c r="AT931" s="48"/>
      <c r="AX931" s="48"/>
      <c r="BA931" s="48"/>
      <c r="BB931" s="48"/>
      <c r="BD931" s="48"/>
    </row>
    <row r="932" spans="3:56" x14ac:dyDescent="0.2">
      <c r="C932" s="42"/>
      <c r="D932" s="41"/>
      <c r="F932" s="41"/>
      <c r="G932" s="41"/>
      <c r="H932" s="41"/>
      <c r="J932" s="41"/>
      <c r="L932" s="41"/>
      <c r="N932" s="41"/>
      <c r="O932" s="41"/>
      <c r="P932" s="41"/>
      <c r="S932" s="41"/>
      <c r="T932" s="41"/>
      <c r="X932" s="48"/>
      <c r="Y932" s="48"/>
      <c r="AA932" s="48"/>
      <c r="AF932" s="48"/>
      <c r="AH932" s="48"/>
      <c r="AL932" s="48"/>
      <c r="AQ932" s="48"/>
      <c r="AS932" s="48"/>
      <c r="AT932" s="48"/>
      <c r="AX932" s="48"/>
      <c r="BA932" s="48"/>
      <c r="BB932" s="48"/>
      <c r="BD932" s="48"/>
    </row>
    <row r="933" spans="3:56" x14ac:dyDescent="0.2">
      <c r="C933" s="42"/>
      <c r="D933" s="41"/>
      <c r="F933" s="41"/>
      <c r="G933" s="41"/>
      <c r="H933" s="41"/>
      <c r="J933" s="41"/>
      <c r="L933" s="41"/>
      <c r="N933" s="41"/>
      <c r="O933" s="41"/>
      <c r="P933" s="41"/>
      <c r="S933" s="41"/>
      <c r="T933" s="41"/>
      <c r="X933" s="48"/>
      <c r="Y933" s="48"/>
      <c r="AA933" s="48"/>
      <c r="AF933" s="48"/>
      <c r="AH933" s="48"/>
      <c r="AL933" s="48"/>
      <c r="AQ933" s="48"/>
      <c r="AS933" s="48"/>
      <c r="AT933" s="48"/>
      <c r="AX933" s="48"/>
      <c r="BA933" s="48"/>
      <c r="BB933" s="48"/>
      <c r="BD933" s="48"/>
    </row>
    <row r="934" spans="3:56" x14ac:dyDescent="0.2">
      <c r="C934" s="42"/>
      <c r="D934" s="41"/>
      <c r="F934" s="41"/>
      <c r="G934" s="41"/>
      <c r="H934" s="41"/>
      <c r="J934" s="41"/>
      <c r="L934" s="41"/>
      <c r="N934" s="41"/>
      <c r="O934" s="41"/>
      <c r="P934" s="41"/>
      <c r="S934" s="41"/>
      <c r="T934" s="41"/>
      <c r="X934" s="48"/>
      <c r="Y934" s="48"/>
      <c r="AA934" s="48"/>
      <c r="AF934" s="48"/>
      <c r="AH934" s="48"/>
      <c r="AL934" s="48"/>
      <c r="AQ934" s="48"/>
      <c r="AS934" s="48"/>
      <c r="AT934" s="48"/>
      <c r="AX934" s="48"/>
      <c r="BA934" s="48"/>
      <c r="BB934" s="48"/>
      <c r="BD934" s="48"/>
    </row>
    <row r="935" spans="3:56" x14ac:dyDescent="0.2">
      <c r="C935" s="42"/>
      <c r="D935" s="41"/>
      <c r="F935" s="41"/>
      <c r="G935" s="41"/>
      <c r="H935" s="41"/>
      <c r="J935" s="41"/>
      <c r="L935" s="41"/>
      <c r="N935" s="41"/>
      <c r="O935" s="41"/>
      <c r="P935" s="41"/>
      <c r="S935" s="41"/>
      <c r="T935" s="41"/>
      <c r="X935" s="48"/>
      <c r="Y935" s="48"/>
      <c r="AA935" s="48"/>
      <c r="AF935" s="48"/>
      <c r="AH935" s="48"/>
      <c r="AL935" s="48"/>
      <c r="AQ935" s="48"/>
      <c r="AS935" s="48"/>
      <c r="AT935" s="48"/>
      <c r="AX935" s="48"/>
      <c r="BA935" s="48"/>
      <c r="BB935" s="48"/>
      <c r="BD935" s="48"/>
    </row>
    <row r="936" spans="3:56" x14ac:dyDescent="0.2">
      <c r="C936" s="42"/>
      <c r="D936" s="41"/>
      <c r="F936" s="41"/>
      <c r="G936" s="41"/>
      <c r="H936" s="41"/>
      <c r="J936" s="41"/>
      <c r="L936" s="41"/>
      <c r="N936" s="41"/>
      <c r="O936" s="41"/>
      <c r="P936" s="41"/>
      <c r="S936" s="41"/>
      <c r="T936" s="41"/>
      <c r="X936" s="48"/>
      <c r="Y936" s="48"/>
      <c r="AA936" s="48"/>
      <c r="AF936" s="48"/>
      <c r="AH936" s="48"/>
      <c r="AL936" s="48"/>
      <c r="AQ936" s="48"/>
      <c r="AS936" s="48"/>
      <c r="AT936" s="48"/>
      <c r="AX936" s="48"/>
      <c r="BA936" s="48"/>
      <c r="BB936" s="48"/>
      <c r="BD936" s="48"/>
    </row>
    <row r="937" spans="3:56" x14ac:dyDescent="0.2">
      <c r="C937" s="42"/>
      <c r="D937" s="41"/>
      <c r="F937" s="41"/>
      <c r="G937" s="41"/>
      <c r="H937" s="41"/>
      <c r="J937" s="41"/>
      <c r="L937" s="41"/>
      <c r="N937" s="41"/>
      <c r="O937" s="41"/>
      <c r="P937" s="41"/>
      <c r="S937" s="41"/>
      <c r="T937" s="41"/>
      <c r="X937" s="48"/>
      <c r="Y937" s="48"/>
      <c r="AA937" s="48"/>
      <c r="AF937" s="48"/>
      <c r="AH937" s="48"/>
      <c r="AL937" s="48"/>
      <c r="AQ937" s="48"/>
      <c r="AS937" s="48"/>
      <c r="AT937" s="48"/>
      <c r="AX937" s="48"/>
      <c r="BA937" s="48"/>
      <c r="BB937" s="48"/>
      <c r="BD937" s="48"/>
    </row>
    <row r="938" spans="3:56" x14ac:dyDescent="0.2">
      <c r="C938" s="42"/>
      <c r="D938" s="41"/>
      <c r="F938" s="41"/>
      <c r="G938" s="41"/>
      <c r="H938" s="41"/>
      <c r="J938" s="41"/>
      <c r="L938" s="41"/>
      <c r="N938" s="41"/>
      <c r="O938" s="41"/>
      <c r="P938" s="41"/>
      <c r="S938" s="41"/>
      <c r="T938" s="41"/>
      <c r="X938" s="48"/>
      <c r="Y938" s="48"/>
      <c r="AA938" s="48"/>
      <c r="AF938" s="48"/>
      <c r="AH938" s="48"/>
      <c r="AL938" s="48"/>
      <c r="AQ938" s="48"/>
      <c r="AS938" s="48"/>
      <c r="AT938" s="48"/>
      <c r="AX938" s="48"/>
      <c r="BA938" s="48"/>
      <c r="BB938" s="48"/>
      <c r="BD938" s="48"/>
    </row>
    <row r="939" spans="3:56" x14ac:dyDescent="0.2">
      <c r="C939" s="42"/>
      <c r="D939" s="41"/>
      <c r="F939" s="41"/>
      <c r="G939" s="41"/>
      <c r="H939" s="41"/>
      <c r="J939" s="41"/>
      <c r="L939" s="41"/>
      <c r="N939" s="41"/>
      <c r="O939" s="41"/>
      <c r="P939" s="41"/>
      <c r="S939" s="41"/>
      <c r="T939" s="41"/>
      <c r="X939" s="48"/>
      <c r="Y939" s="48"/>
      <c r="AA939" s="48"/>
      <c r="AF939" s="48"/>
      <c r="AH939" s="48"/>
      <c r="AL939" s="48"/>
      <c r="AQ939" s="48"/>
      <c r="AS939" s="48"/>
      <c r="AT939" s="48"/>
      <c r="AX939" s="48"/>
      <c r="BA939" s="48"/>
      <c r="BB939" s="48"/>
      <c r="BD939" s="48"/>
    </row>
    <row r="940" spans="3:56" x14ac:dyDescent="0.2">
      <c r="C940" s="42"/>
      <c r="D940" s="41"/>
      <c r="F940" s="41"/>
      <c r="G940" s="41"/>
      <c r="H940" s="41"/>
      <c r="J940" s="41"/>
      <c r="L940" s="41"/>
      <c r="N940" s="41"/>
      <c r="O940" s="41"/>
      <c r="P940" s="41"/>
      <c r="S940" s="41"/>
      <c r="T940" s="41"/>
      <c r="X940" s="48"/>
      <c r="Y940" s="48"/>
      <c r="AA940" s="48"/>
      <c r="AF940" s="48"/>
      <c r="AH940" s="48"/>
      <c r="AL940" s="48"/>
      <c r="AQ940" s="48"/>
      <c r="AS940" s="48"/>
      <c r="AT940" s="48"/>
      <c r="AX940" s="48"/>
      <c r="BA940" s="48"/>
      <c r="BB940" s="48"/>
      <c r="BD940" s="48"/>
    </row>
    <row r="941" spans="3:56" x14ac:dyDescent="0.2">
      <c r="C941" s="42"/>
      <c r="D941" s="41"/>
      <c r="F941" s="41"/>
      <c r="G941" s="41"/>
      <c r="H941" s="41"/>
      <c r="J941" s="41"/>
      <c r="L941" s="41"/>
      <c r="N941" s="41"/>
      <c r="O941" s="41"/>
      <c r="P941" s="41"/>
      <c r="S941" s="41"/>
      <c r="T941" s="41"/>
      <c r="X941" s="48"/>
      <c r="Y941" s="48"/>
      <c r="AA941" s="48"/>
      <c r="AF941" s="48"/>
      <c r="AH941" s="48"/>
      <c r="AL941" s="48"/>
      <c r="AQ941" s="48"/>
      <c r="AS941" s="48"/>
      <c r="AT941" s="48"/>
      <c r="AX941" s="48"/>
      <c r="BA941" s="48"/>
      <c r="BB941" s="48"/>
      <c r="BD941" s="48"/>
    </row>
    <row r="942" spans="3:56" x14ac:dyDescent="0.2">
      <c r="C942" s="42"/>
      <c r="D942" s="41"/>
      <c r="F942" s="41"/>
      <c r="G942" s="41"/>
      <c r="H942" s="41"/>
      <c r="J942" s="41"/>
      <c r="L942" s="41"/>
      <c r="N942" s="41"/>
      <c r="O942" s="41"/>
      <c r="P942" s="41"/>
      <c r="S942" s="41"/>
      <c r="T942" s="41"/>
      <c r="X942" s="48"/>
      <c r="Y942" s="48"/>
      <c r="AA942" s="48"/>
      <c r="AF942" s="48"/>
      <c r="AH942" s="48"/>
      <c r="AL942" s="48"/>
      <c r="AQ942" s="48"/>
      <c r="AS942" s="48"/>
      <c r="AT942" s="48"/>
      <c r="AX942" s="48"/>
      <c r="BA942" s="48"/>
      <c r="BB942" s="48"/>
      <c r="BD942" s="48"/>
    </row>
    <row r="943" spans="3:56" x14ac:dyDescent="0.2">
      <c r="C943" s="42"/>
      <c r="D943" s="41"/>
      <c r="F943" s="41"/>
      <c r="G943" s="41"/>
      <c r="H943" s="41"/>
      <c r="J943" s="41"/>
      <c r="L943" s="41"/>
      <c r="N943" s="41"/>
      <c r="O943" s="41"/>
      <c r="P943" s="41"/>
      <c r="S943" s="41"/>
      <c r="T943" s="41"/>
      <c r="X943" s="48"/>
      <c r="Y943" s="48"/>
      <c r="AA943" s="48"/>
      <c r="AF943" s="48"/>
      <c r="AH943" s="48"/>
      <c r="AL943" s="48"/>
      <c r="AQ943" s="48"/>
      <c r="AS943" s="48"/>
      <c r="AT943" s="48"/>
      <c r="AX943" s="48"/>
      <c r="BA943" s="48"/>
      <c r="BB943" s="48"/>
      <c r="BD943" s="48"/>
    </row>
    <row r="944" spans="3:56" x14ac:dyDescent="0.2">
      <c r="C944" s="42"/>
      <c r="D944" s="41"/>
      <c r="F944" s="41"/>
      <c r="G944" s="41"/>
      <c r="H944" s="41"/>
      <c r="J944" s="41"/>
      <c r="L944" s="41"/>
      <c r="N944" s="41"/>
      <c r="O944" s="41"/>
      <c r="P944" s="41"/>
      <c r="S944" s="41"/>
      <c r="T944" s="41"/>
      <c r="X944" s="48"/>
      <c r="Y944" s="48"/>
      <c r="AA944" s="48"/>
      <c r="AF944" s="48"/>
      <c r="AH944" s="48"/>
      <c r="AL944" s="48"/>
      <c r="AQ944" s="48"/>
      <c r="AS944" s="48"/>
      <c r="AT944" s="48"/>
      <c r="AX944" s="48"/>
      <c r="BA944" s="48"/>
      <c r="BB944" s="48"/>
      <c r="BD944" s="48"/>
    </row>
    <row r="945" spans="3:56" x14ac:dyDescent="0.2">
      <c r="C945" s="42"/>
      <c r="D945" s="41"/>
      <c r="F945" s="41"/>
      <c r="G945" s="41"/>
      <c r="H945" s="41"/>
      <c r="J945" s="41"/>
      <c r="L945" s="41"/>
      <c r="N945" s="41"/>
      <c r="O945" s="41"/>
      <c r="P945" s="41"/>
      <c r="S945" s="41"/>
      <c r="T945" s="41"/>
      <c r="X945" s="48"/>
      <c r="Y945" s="48"/>
      <c r="AA945" s="48"/>
      <c r="AF945" s="48"/>
      <c r="AH945" s="48"/>
      <c r="AL945" s="48"/>
      <c r="AQ945" s="48"/>
      <c r="AS945" s="48"/>
      <c r="AT945" s="48"/>
      <c r="AX945" s="48"/>
      <c r="BA945" s="48"/>
      <c r="BB945" s="48"/>
      <c r="BD945" s="48"/>
    </row>
    <row r="946" spans="3:56" x14ac:dyDescent="0.2">
      <c r="C946" s="42"/>
      <c r="D946" s="41"/>
      <c r="F946" s="41"/>
      <c r="G946" s="41"/>
      <c r="H946" s="41"/>
      <c r="J946" s="41"/>
      <c r="L946" s="41"/>
      <c r="N946" s="41"/>
      <c r="O946" s="41"/>
      <c r="P946" s="41"/>
      <c r="S946" s="41"/>
      <c r="T946" s="41"/>
      <c r="X946" s="48"/>
      <c r="Y946" s="48"/>
      <c r="AA946" s="48"/>
      <c r="AF946" s="48"/>
      <c r="AH946" s="48"/>
      <c r="AL946" s="48"/>
      <c r="AQ946" s="48"/>
      <c r="AS946" s="48"/>
      <c r="AT946" s="48"/>
      <c r="AX946" s="48"/>
      <c r="BA946" s="48"/>
      <c r="BB946" s="48"/>
      <c r="BD946" s="48"/>
    </row>
    <row r="947" spans="3:56" x14ac:dyDescent="0.2">
      <c r="C947" s="42"/>
      <c r="D947" s="41"/>
      <c r="F947" s="41"/>
      <c r="G947" s="41"/>
      <c r="H947" s="41"/>
      <c r="J947" s="41"/>
      <c r="L947" s="41"/>
      <c r="N947" s="41"/>
      <c r="O947" s="41"/>
      <c r="P947" s="41"/>
      <c r="S947" s="41"/>
      <c r="T947" s="41"/>
      <c r="X947" s="48"/>
      <c r="Y947" s="48"/>
      <c r="AA947" s="48"/>
      <c r="AF947" s="48"/>
      <c r="AH947" s="48"/>
      <c r="AL947" s="48"/>
      <c r="AQ947" s="48"/>
      <c r="AS947" s="48"/>
      <c r="AT947" s="48"/>
      <c r="AX947" s="48"/>
      <c r="BA947" s="48"/>
      <c r="BB947" s="48"/>
      <c r="BD947" s="48"/>
    </row>
    <row r="948" spans="3:56" x14ac:dyDescent="0.2">
      <c r="C948" s="42"/>
      <c r="D948" s="41"/>
      <c r="F948" s="41"/>
      <c r="G948" s="41"/>
      <c r="H948" s="41"/>
      <c r="J948" s="41"/>
      <c r="L948" s="41"/>
      <c r="N948" s="41"/>
      <c r="O948" s="41"/>
      <c r="P948" s="41"/>
      <c r="S948" s="41"/>
      <c r="T948" s="41"/>
      <c r="X948" s="48"/>
      <c r="Y948" s="48"/>
      <c r="AA948" s="48"/>
      <c r="AF948" s="48"/>
      <c r="AH948" s="48"/>
      <c r="AL948" s="48"/>
      <c r="AQ948" s="48"/>
      <c r="AS948" s="48"/>
      <c r="AT948" s="48"/>
      <c r="AX948" s="48"/>
      <c r="BA948" s="48"/>
      <c r="BB948" s="48"/>
      <c r="BD948" s="48"/>
    </row>
    <row r="949" spans="3:56" x14ac:dyDescent="0.2">
      <c r="C949" s="42"/>
      <c r="D949" s="41"/>
      <c r="F949" s="41"/>
      <c r="G949" s="41"/>
      <c r="H949" s="41"/>
      <c r="J949" s="41"/>
      <c r="L949" s="41"/>
      <c r="N949" s="41"/>
      <c r="O949" s="41"/>
      <c r="P949" s="41"/>
      <c r="S949" s="41"/>
      <c r="T949" s="41"/>
      <c r="X949" s="48"/>
      <c r="Y949" s="48"/>
      <c r="AA949" s="48"/>
      <c r="AF949" s="48"/>
      <c r="AH949" s="48"/>
      <c r="AL949" s="48"/>
      <c r="AQ949" s="48"/>
      <c r="AS949" s="48"/>
      <c r="AT949" s="48"/>
      <c r="AX949" s="48"/>
      <c r="BA949" s="48"/>
      <c r="BB949" s="48"/>
      <c r="BD949" s="48"/>
    </row>
    <row r="950" spans="3:56" x14ac:dyDescent="0.2">
      <c r="C950" s="42"/>
      <c r="D950" s="41"/>
      <c r="F950" s="41"/>
      <c r="G950" s="41"/>
      <c r="H950" s="41"/>
      <c r="J950" s="41"/>
      <c r="L950" s="41"/>
      <c r="N950" s="41"/>
      <c r="O950" s="41"/>
      <c r="P950" s="41"/>
      <c r="S950" s="41"/>
      <c r="T950" s="41"/>
      <c r="X950" s="48"/>
      <c r="Y950" s="48"/>
      <c r="AA950" s="48"/>
      <c r="AF950" s="48"/>
      <c r="AH950" s="48"/>
      <c r="AL950" s="48"/>
      <c r="AQ950" s="48"/>
      <c r="AS950" s="48"/>
      <c r="AT950" s="48"/>
      <c r="AX950" s="48"/>
      <c r="BA950" s="48"/>
      <c r="BB950" s="48"/>
      <c r="BD950" s="48"/>
    </row>
    <row r="951" spans="3:56" x14ac:dyDescent="0.2">
      <c r="C951" s="42"/>
      <c r="D951" s="41"/>
      <c r="F951" s="41"/>
      <c r="G951" s="41"/>
      <c r="H951" s="41"/>
      <c r="J951" s="41"/>
      <c r="L951" s="41"/>
      <c r="N951" s="41"/>
      <c r="O951" s="41"/>
      <c r="P951" s="41"/>
      <c r="S951" s="41"/>
      <c r="T951" s="41"/>
      <c r="X951" s="48"/>
      <c r="Y951" s="48"/>
      <c r="AA951" s="48"/>
      <c r="AF951" s="48"/>
      <c r="AH951" s="48"/>
      <c r="AL951" s="48"/>
      <c r="AQ951" s="48"/>
      <c r="AS951" s="48"/>
      <c r="AT951" s="48"/>
      <c r="AX951" s="48"/>
      <c r="BA951" s="48"/>
      <c r="BB951" s="48"/>
      <c r="BD951" s="48"/>
    </row>
    <row r="952" spans="3:56" x14ac:dyDescent="0.2">
      <c r="C952" s="42"/>
      <c r="D952" s="41"/>
      <c r="F952" s="41"/>
      <c r="G952" s="41"/>
      <c r="H952" s="41"/>
      <c r="J952" s="41"/>
      <c r="L952" s="41"/>
      <c r="N952" s="41"/>
      <c r="O952" s="41"/>
      <c r="P952" s="41"/>
      <c r="S952" s="41"/>
      <c r="T952" s="41"/>
      <c r="X952" s="48"/>
      <c r="Y952" s="48"/>
      <c r="AA952" s="48"/>
      <c r="AF952" s="48"/>
      <c r="AH952" s="48"/>
      <c r="AL952" s="48"/>
      <c r="AQ952" s="48"/>
      <c r="AS952" s="48"/>
      <c r="AT952" s="48"/>
      <c r="AX952" s="48"/>
      <c r="BA952" s="48"/>
      <c r="BB952" s="48"/>
      <c r="BD952" s="48"/>
    </row>
    <row r="953" spans="3:56" x14ac:dyDescent="0.2">
      <c r="C953" s="42"/>
      <c r="D953" s="41"/>
      <c r="F953" s="41"/>
      <c r="G953" s="41"/>
      <c r="H953" s="41"/>
      <c r="J953" s="41"/>
      <c r="L953" s="41"/>
      <c r="N953" s="41"/>
      <c r="O953" s="41"/>
      <c r="P953" s="41"/>
      <c r="S953" s="41"/>
      <c r="T953" s="41"/>
      <c r="X953" s="48"/>
      <c r="Y953" s="48"/>
      <c r="AA953" s="48"/>
      <c r="AF953" s="48"/>
      <c r="AH953" s="48"/>
      <c r="AL953" s="48"/>
      <c r="AQ953" s="48"/>
      <c r="AS953" s="48"/>
      <c r="AT953" s="48"/>
      <c r="AX953" s="48"/>
      <c r="BA953" s="48"/>
      <c r="BB953" s="48"/>
      <c r="BD953" s="48"/>
    </row>
    <row r="954" spans="3:56" x14ac:dyDescent="0.2">
      <c r="C954" s="42"/>
      <c r="D954" s="41"/>
      <c r="F954" s="41"/>
      <c r="G954" s="41"/>
      <c r="H954" s="41"/>
      <c r="J954" s="41"/>
      <c r="L954" s="41"/>
      <c r="N954" s="41"/>
      <c r="O954" s="41"/>
      <c r="P954" s="41"/>
      <c r="S954" s="41"/>
      <c r="T954" s="41"/>
      <c r="X954" s="48"/>
      <c r="Y954" s="48"/>
      <c r="AA954" s="48"/>
      <c r="AF954" s="48"/>
      <c r="AH954" s="48"/>
      <c r="AL954" s="48"/>
      <c r="AQ954" s="48"/>
      <c r="AS954" s="48"/>
      <c r="AT954" s="48"/>
      <c r="AX954" s="48"/>
      <c r="BA954" s="48"/>
      <c r="BB954" s="48"/>
      <c r="BD954" s="48"/>
    </row>
    <row r="955" spans="3:56" x14ac:dyDescent="0.2">
      <c r="C955" s="42"/>
      <c r="D955" s="41"/>
      <c r="F955" s="41"/>
      <c r="G955" s="41"/>
      <c r="H955" s="41"/>
      <c r="J955" s="41"/>
      <c r="L955" s="41"/>
      <c r="N955" s="41"/>
      <c r="O955" s="41"/>
      <c r="P955" s="41"/>
      <c r="S955" s="41"/>
      <c r="T955" s="41"/>
      <c r="X955" s="48"/>
      <c r="Y955" s="48"/>
      <c r="AA955" s="48"/>
      <c r="AF955" s="48"/>
      <c r="AH955" s="48"/>
      <c r="AL955" s="48"/>
      <c r="AQ955" s="48"/>
      <c r="AS955" s="48"/>
      <c r="AT955" s="48"/>
      <c r="AX955" s="48"/>
      <c r="BA955" s="48"/>
      <c r="BB955" s="48"/>
      <c r="BD955" s="48"/>
    </row>
    <row r="956" spans="3:56" x14ac:dyDescent="0.2">
      <c r="C956" s="42"/>
      <c r="D956" s="41"/>
      <c r="F956" s="41"/>
      <c r="G956" s="41"/>
      <c r="H956" s="41"/>
      <c r="J956" s="41"/>
      <c r="L956" s="41"/>
      <c r="N956" s="41"/>
      <c r="O956" s="41"/>
      <c r="P956" s="41"/>
      <c r="S956" s="41"/>
      <c r="T956" s="41"/>
      <c r="X956" s="48"/>
      <c r="Y956" s="48"/>
      <c r="AA956" s="48"/>
      <c r="AF956" s="48"/>
      <c r="AH956" s="48"/>
      <c r="AL956" s="48"/>
      <c r="AQ956" s="48"/>
      <c r="AS956" s="48"/>
      <c r="AT956" s="48"/>
      <c r="AX956" s="48"/>
      <c r="BA956" s="48"/>
      <c r="BB956" s="48"/>
      <c r="BD956" s="48"/>
    </row>
    <row r="957" spans="3:56" x14ac:dyDescent="0.2">
      <c r="C957" s="42"/>
      <c r="D957" s="41"/>
      <c r="F957" s="41"/>
      <c r="G957" s="41"/>
      <c r="H957" s="41"/>
      <c r="J957" s="41"/>
      <c r="L957" s="41"/>
      <c r="N957" s="41"/>
      <c r="O957" s="41"/>
      <c r="P957" s="41"/>
      <c r="S957" s="41"/>
      <c r="T957" s="41"/>
      <c r="X957" s="48"/>
      <c r="Y957" s="48"/>
      <c r="AA957" s="48"/>
      <c r="AF957" s="48"/>
      <c r="AH957" s="48"/>
      <c r="AL957" s="48"/>
      <c r="AQ957" s="48"/>
      <c r="AS957" s="48"/>
      <c r="AT957" s="48"/>
      <c r="AX957" s="48"/>
      <c r="BA957" s="48"/>
      <c r="BB957" s="48"/>
      <c r="BD957" s="48"/>
    </row>
    <row r="958" spans="3:56" x14ac:dyDescent="0.2">
      <c r="C958" s="42"/>
      <c r="D958" s="41"/>
      <c r="F958" s="41"/>
      <c r="G958" s="41"/>
      <c r="H958" s="41"/>
      <c r="J958" s="41"/>
      <c r="L958" s="41"/>
      <c r="N958" s="41"/>
      <c r="O958" s="41"/>
      <c r="P958" s="41"/>
      <c r="S958" s="41"/>
      <c r="T958" s="41"/>
      <c r="X958" s="48"/>
      <c r="Y958" s="48"/>
      <c r="AA958" s="48"/>
      <c r="AF958" s="48"/>
      <c r="AH958" s="48"/>
      <c r="AL958" s="48"/>
      <c r="AQ958" s="48"/>
      <c r="AS958" s="48"/>
      <c r="AT958" s="48"/>
      <c r="AX958" s="48"/>
      <c r="BA958" s="48"/>
      <c r="BB958" s="48"/>
      <c r="BD958" s="48"/>
    </row>
    <row r="959" spans="3:56" x14ac:dyDescent="0.2">
      <c r="C959" s="42"/>
      <c r="D959" s="41"/>
      <c r="F959" s="41"/>
      <c r="G959" s="41"/>
      <c r="H959" s="41"/>
      <c r="J959" s="41"/>
      <c r="L959" s="41"/>
      <c r="N959" s="41"/>
      <c r="O959" s="41"/>
      <c r="P959" s="41"/>
      <c r="S959" s="41"/>
      <c r="T959" s="41"/>
      <c r="X959" s="48"/>
      <c r="Y959" s="48"/>
      <c r="AA959" s="48"/>
      <c r="AF959" s="48"/>
      <c r="AH959" s="48"/>
      <c r="AL959" s="48"/>
      <c r="AQ959" s="48"/>
      <c r="AS959" s="48"/>
      <c r="AT959" s="48"/>
      <c r="AX959" s="48"/>
      <c r="BA959" s="48"/>
      <c r="BB959" s="48"/>
      <c r="BD959" s="48"/>
    </row>
    <row r="960" spans="3:56" x14ac:dyDescent="0.2">
      <c r="C960" s="42"/>
      <c r="D960" s="41"/>
      <c r="F960" s="41"/>
      <c r="G960" s="41"/>
      <c r="H960" s="41"/>
      <c r="J960" s="41"/>
      <c r="L960" s="41"/>
      <c r="N960" s="41"/>
      <c r="O960" s="41"/>
      <c r="P960" s="41"/>
      <c r="S960" s="41"/>
      <c r="T960" s="41"/>
      <c r="X960" s="48"/>
      <c r="Y960" s="48"/>
      <c r="AA960" s="48"/>
      <c r="AF960" s="48"/>
      <c r="AH960" s="48"/>
      <c r="AL960" s="48"/>
      <c r="AQ960" s="48"/>
      <c r="AS960" s="48"/>
      <c r="AT960" s="48"/>
      <c r="AX960" s="48"/>
      <c r="BA960" s="48"/>
      <c r="BB960" s="48"/>
      <c r="BD960" s="48"/>
    </row>
    <row r="961" spans="3:56" x14ac:dyDescent="0.2">
      <c r="C961" s="42"/>
      <c r="D961" s="41"/>
      <c r="F961" s="41"/>
      <c r="G961" s="41"/>
      <c r="H961" s="41"/>
      <c r="J961" s="41"/>
      <c r="L961" s="41"/>
      <c r="N961" s="41"/>
      <c r="O961" s="41"/>
      <c r="P961" s="41"/>
      <c r="S961" s="41"/>
      <c r="T961" s="41"/>
      <c r="X961" s="48"/>
      <c r="Y961" s="48"/>
      <c r="AA961" s="48"/>
      <c r="AF961" s="48"/>
      <c r="AH961" s="48"/>
      <c r="AL961" s="48"/>
      <c r="AQ961" s="48"/>
      <c r="AS961" s="48"/>
      <c r="AT961" s="48"/>
      <c r="AX961" s="48"/>
      <c r="BA961" s="48"/>
      <c r="BB961" s="48"/>
      <c r="BD961" s="48"/>
    </row>
    <row r="962" spans="3:56" x14ac:dyDescent="0.2">
      <c r="C962" s="42"/>
      <c r="D962" s="41"/>
      <c r="F962" s="41"/>
      <c r="G962" s="41"/>
      <c r="H962" s="41"/>
      <c r="J962" s="41"/>
      <c r="L962" s="41"/>
      <c r="N962" s="41"/>
      <c r="O962" s="41"/>
      <c r="P962" s="41"/>
      <c r="S962" s="41"/>
      <c r="T962" s="41"/>
      <c r="X962" s="48"/>
      <c r="Y962" s="48"/>
      <c r="AA962" s="48"/>
      <c r="AF962" s="48"/>
      <c r="AH962" s="48"/>
      <c r="AL962" s="48"/>
      <c r="AQ962" s="48"/>
      <c r="AS962" s="48"/>
      <c r="AT962" s="48"/>
      <c r="AX962" s="48"/>
      <c r="BA962" s="48"/>
      <c r="BB962" s="48"/>
      <c r="BD962" s="48"/>
    </row>
    <row r="963" spans="3:56" x14ac:dyDescent="0.2">
      <c r="C963" s="42"/>
      <c r="D963" s="41"/>
      <c r="F963" s="41"/>
      <c r="G963" s="41"/>
      <c r="H963" s="41"/>
      <c r="J963" s="41"/>
      <c r="L963" s="41"/>
      <c r="N963" s="41"/>
      <c r="O963" s="41"/>
      <c r="P963" s="41"/>
      <c r="S963" s="41"/>
      <c r="T963" s="41"/>
      <c r="X963" s="48"/>
      <c r="Y963" s="48"/>
      <c r="AA963" s="48"/>
      <c r="AF963" s="48"/>
      <c r="AH963" s="48"/>
      <c r="AL963" s="48"/>
      <c r="AQ963" s="48"/>
      <c r="AS963" s="48"/>
      <c r="AT963" s="48"/>
      <c r="AX963" s="48"/>
      <c r="BA963" s="48"/>
      <c r="BB963" s="48"/>
      <c r="BD963" s="48"/>
    </row>
    <row r="964" spans="3:56" x14ac:dyDescent="0.2">
      <c r="C964" s="42"/>
      <c r="D964" s="41"/>
      <c r="F964" s="41"/>
      <c r="G964" s="41"/>
      <c r="H964" s="41"/>
      <c r="J964" s="41"/>
      <c r="L964" s="41"/>
      <c r="N964" s="41"/>
      <c r="O964" s="41"/>
      <c r="P964" s="41"/>
      <c r="S964" s="41"/>
      <c r="T964" s="41"/>
      <c r="X964" s="48"/>
      <c r="Y964" s="48"/>
      <c r="AA964" s="48"/>
      <c r="AF964" s="48"/>
      <c r="AH964" s="48"/>
      <c r="AL964" s="48"/>
      <c r="AQ964" s="48"/>
      <c r="AS964" s="48"/>
      <c r="AT964" s="48"/>
      <c r="AX964" s="48"/>
      <c r="BA964" s="48"/>
      <c r="BB964" s="48"/>
      <c r="BD964" s="48"/>
    </row>
    <row r="965" spans="3:56" x14ac:dyDescent="0.2">
      <c r="C965" s="42"/>
      <c r="D965" s="41"/>
      <c r="F965" s="41"/>
      <c r="G965" s="41"/>
      <c r="H965" s="41"/>
      <c r="J965" s="41"/>
      <c r="L965" s="41"/>
      <c r="N965" s="41"/>
      <c r="O965" s="41"/>
      <c r="P965" s="41"/>
      <c r="S965" s="41"/>
      <c r="T965" s="41"/>
      <c r="X965" s="48"/>
      <c r="Y965" s="48"/>
      <c r="AA965" s="48"/>
      <c r="AF965" s="48"/>
      <c r="AH965" s="48"/>
      <c r="AL965" s="48"/>
      <c r="AQ965" s="48"/>
      <c r="AS965" s="48"/>
      <c r="AT965" s="48"/>
      <c r="AX965" s="48"/>
      <c r="BA965" s="48"/>
      <c r="BB965" s="48"/>
      <c r="BD965" s="48"/>
    </row>
    <row r="966" spans="3:56" x14ac:dyDescent="0.2">
      <c r="C966" s="42"/>
      <c r="D966" s="41"/>
      <c r="F966" s="41"/>
      <c r="G966" s="41"/>
      <c r="H966" s="41"/>
      <c r="J966" s="41"/>
      <c r="L966" s="41"/>
      <c r="N966" s="41"/>
      <c r="O966" s="41"/>
      <c r="P966" s="41"/>
      <c r="S966" s="41"/>
      <c r="T966" s="41"/>
      <c r="X966" s="48"/>
      <c r="Y966" s="48"/>
      <c r="AA966" s="48"/>
      <c r="AF966" s="48"/>
      <c r="AH966" s="48"/>
      <c r="AL966" s="48"/>
      <c r="AQ966" s="48"/>
      <c r="AS966" s="48"/>
      <c r="AT966" s="48"/>
      <c r="AX966" s="48"/>
      <c r="BA966" s="48"/>
      <c r="BB966" s="48"/>
      <c r="BD966" s="48"/>
    </row>
    <row r="967" spans="3:56" x14ac:dyDescent="0.2">
      <c r="C967" s="42"/>
      <c r="D967" s="41"/>
      <c r="F967" s="41"/>
      <c r="G967" s="41"/>
      <c r="H967" s="41"/>
      <c r="J967" s="41"/>
      <c r="L967" s="41"/>
      <c r="N967" s="41"/>
      <c r="O967" s="41"/>
      <c r="P967" s="41"/>
      <c r="S967" s="41"/>
      <c r="T967" s="41"/>
      <c r="X967" s="48"/>
      <c r="Y967" s="48"/>
      <c r="AA967" s="48"/>
      <c r="AF967" s="48"/>
      <c r="AH967" s="48"/>
      <c r="AL967" s="48"/>
      <c r="AQ967" s="48"/>
      <c r="AS967" s="48"/>
      <c r="AT967" s="48"/>
      <c r="AX967" s="48"/>
      <c r="BA967" s="48"/>
      <c r="BB967" s="48"/>
      <c r="BD967" s="48"/>
    </row>
    <row r="968" spans="3:56" x14ac:dyDescent="0.2">
      <c r="C968" s="42"/>
      <c r="D968" s="41"/>
      <c r="F968" s="41"/>
      <c r="G968" s="41"/>
      <c r="H968" s="41"/>
      <c r="J968" s="41"/>
      <c r="L968" s="41"/>
      <c r="N968" s="41"/>
      <c r="O968" s="41"/>
      <c r="P968" s="41"/>
      <c r="S968" s="41"/>
      <c r="T968" s="41"/>
      <c r="X968" s="48"/>
      <c r="Y968" s="48"/>
      <c r="AA968" s="48"/>
      <c r="AF968" s="48"/>
      <c r="AH968" s="48"/>
      <c r="AL968" s="48"/>
      <c r="AQ968" s="48"/>
      <c r="AS968" s="48"/>
      <c r="AT968" s="48"/>
      <c r="AX968" s="48"/>
      <c r="BA968" s="48"/>
      <c r="BB968" s="48"/>
      <c r="BD968" s="48"/>
    </row>
    <row r="969" spans="3:56" x14ac:dyDescent="0.2">
      <c r="C969" s="42"/>
      <c r="D969" s="41"/>
      <c r="F969" s="41"/>
      <c r="G969" s="41"/>
      <c r="H969" s="41"/>
      <c r="J969" s="41"/>
      <c r="L969" s="41"/>
      <c r="N969" s="41"/>
      <c r="O969" s="41"/>
      <c r="P969" s="41"/>
      <c r="S969" s="41"/>
      <c r="T969" s="41"/>
      <c r="X969" s="48"/>
      <c r="Y969" s="48"/>
      <c r="AA969" s="48"/>
      <c r="AF969" s="48"/>
      <c r="AH969" s="48"/>
      <c r="AL969" s="48"/>
      <c r="AQ969" s="48"/>
      <c r="AS969" s="48"/>
      <c r="AT969" s="48"/>
      <c r="AX969" s="48"/>
      <c r="BA969" s="48"/>
      <c r="BB969" s="48"/>
      <c r="BD969" s="48"/>
    </row>
    <row r="970" spans="3:56" x14ac:dyDescent="0.2">
      <c r="C970" s="42"/>
      <c r="D970" s="41"/>
      <c r="F970" s="41"/>
      <c r="G970" s="41"/>
      <c r="H970" s="41"/>
      <c r="J970" s="41"/>
      <c r="L970" s="41"/>
      <c r="N970" s="41"/>
      <c r="O970" s="41"/>
      <c r="P970" s="41"/>
      <c r="S970" s="41"/>
      <c r="T970" s="41"/>
      <c r="X970" s="48"/>
      <c r="Y970" s="48"/>
      <c r="AA970" s="48"/>
      <c r="AF970" s="48"/>
      <c r="AH970" s="48"/>
      <c r="AL970" s="48"/>
      <c r="AQ970" s="48"/>
      <c r="AS970" s="48"/>
      <c r="AT970" s="48"/>
      <c r="AX970" s="48"/>
      <c r="BA970" s="48"/>
      <c r="BB970" s="48"/>
      <c r="BD970" s="48"/>
    </row>
    <row r="971" spans="3:56" x14ac:dyDescent="0.2">
      <c r="C971" s="42"/>
      <c r="D971" s="41"/>
      <c r="F971" s="41"/>
      <c r="G971" s="41"/>
      <c r="H971" s="41"/>
      <c r="J971" s="41"/>
      <c r="L971" s="41"/>
      <c r="N971" s="41"/>
      <c r="O971" s="41"/>
      <c r="P971" s="41"/>
      <c r="S971" s="41"/>
      <c r="T971" s="41"/>
      <c r="X971" s="48"/>
      <c r="Y971" s="48"/>
      <c r="AA971" s="48"/>
      <c r="AF971" s="48"/>
      <c r="AH971" s="48"/>
      <c r="AL971" s="48"/>
      <c r="AQ971" s="48"/>
      <c r="AS971" s="48"/>
      <c r="AT971" s="48"/>
      <c r="AX971" s="48"/>
      <c r="BA971" s="48"/>
      <c r="BB971" s="48"/>
      <c r="BD971" s="48"/>
    </row>
    <row r="972" spans="3:56" x14ac:dyDescent="0.2">
      <c r="C972" s="42"/>
      <c r="D972" s="41"/>
      <c r="F972" s="41"/>
      <c r="G972" s="41"/>
      <c r="H972" s="41"/>
      <c r="J972" s="41"/>
      <c r="L972" s="41"/>
      <c r="N972" s="41"/>
      <c r="O972" s="41"/>
      <c r="P972" s="41"/>
      <c r="S972" s="41"/>
      <c r="T972" s="41"/>
      <c r="X972" s="48"/>
      <c r="Y972" s="48"/>
      <c r="AA972" s="48"/>
      <c r="AF972" s="48"/>
      <c r="AH972" s="48"/>
      <c r="AL972" s="48"/>
      <c r="AQ972" s="48"/>
      <c r="AS972" s="48"/>
      <c r="AT972" s="48"/>
      <c r="AX972" s="48"/>
      <c r="BA972" s="48"/>
      <c r="BB972" s="48"/>
      <c r="BD972" s="48"/>
    </row>
    <row r="973" spans="3:56" x14ac:dyDescent="0.2">
      <c r="C973" s="42"/>
      <c r="D973" s="41"/>
      <c r="F973" s="41"/>
      <c r="G973" s="41"/>
      <c r="H973" s="41"/>
      <c r="J973" s="41"/>
      <c r="L973" s="41"/>
      <c r="N973" s="41"/>
      <c r="O973" s="41"/>
      <c r="P973" s="41"/>
      <c r="S973" s="41"/>
      <c r="T973" s="41"/>
      <c r="X973" s="48"/>
      <c r="Y973" s="48"/>
      <c r="AA973" s="48"/>
      <c r="AF973" s="48"/>
      <c r="AH973" s="48"/>
      <c r="AL973" s="48"/>
      <c r="AQ973" s="48"/>
      <c r="AS973" s="48"/>
      <c r="AT973" s="48"/>
      <c r="AX973" s="48"/>
      <c r="BA973" s="48"/>
      <c r="BB973" s="48"/>
      <c r="BD973" s="48"/>
    </row>
    <row r="974" spans="3:56" x14ac:dyDescent="0.2">
      <c r="C974" s="42"/>
      <c r="D974" s="41"/>
      <c r="F974" s="41"/>
      <c r="G974" s="41"/>
      <c r="H974" s="41"/>
      <c r="J974" s="41"/>
      <c r="L974" s="41"/>
      <c r="N974" s="41"/>
      <c r="O974" s="41"/>
      <c r="P974" s="41"/>
      <c r="S974" s="41"/>
      <c r="T974" s="41"/>
      <c r="X974" s="48"/>
      <c r="Y974" s="48"/>
      <c r="AA974" s="48"/>
      <c r="AF974" s="48"/>
      <c r="AH974" s="48"/>
      <c r="AL974" s="48"/>
      <c r="AQ974" s="48"/>
      <c r="AS974" s="48"/>
      <c r="AT974" s="48"/>
      <c r="AX974" s="48"/>
      <c r="BA974" s="48"/>
      <c r="BB974" s="48"/>
      <c r="BD974" s="48"/>
    </row>
    <row r="975" spans="3:56" x14ac:dyDescent="0.2">
      <c r="C975" s="42"/>
      <c r="D975" s="41"/>
      <c r="F975" s="41"/>
      <c r="G975" s="41"/>
      <c r="H975" s="41"/>
      <c r="J975" s="41"/>
      <c r="L975" s="41"/>
      <c r="N975" s="41"/>
      <c r="O975" s="41"/>
      <c r="P975" s="41"/>
      <c r="S975" s="41"/>
      <c r="T975" s="41"/>
      <c r="X975" s="48"/>
      <c r="Y975" s="48"/>
      <c r="AA975" s="48"/>
      <c r="AF975" s="48"/>
      <c r="AH975" s="48"/>
      <c r="AL975" s="48"/>
      <c r="AQ975" s="48"/>
      <c r="AS975" s="48"/>
      <c r="AT975" s="48"/>
      <c r="AX975" s="48"/>
      <c r="BA975" s="48"/>
      <c r="BB975" s="48"/>
      <c r="BD975" s="48"/>
    </row>
    <row r="976" spans="3:56" x14ac:dyDescent="0.2">
      <c r="C976" s="42"/>
      <c r="D976" s="41"/>
      <c r="F976" s="41"/>
      <c r="G976" s="41"/>
      <c r="H976" s="41"/>
      <c r="J976" s="41"/>
      <c r="L976" s="41"/>
      <c r="N976" s="41"/>
      <c r="O976" s="41"/>
      <c r="P976" s="41"/>
      <c r="S976" s="41"/>
      <c r="T976" s="41"/>
      <c r="X976" s="48"/>
      <c r="Y976" s="48"/>
      <c r="AA976" s="48"/>
      <c r="AF976" s="48"/>
      <c r="AH976" s="48"/>
      <c r="AL976" s="48"/>
      <c r="AQ976" s="48"/>
      <c r="AS976" s="48"/>
      <c r="AT976" s="48"/>
      <c r="AX976" s="48"/>
      <c r="BA976" s="48"/>
      <c r="BB976" s="48"/>
      <c r="BD976" s="48"/>
    </row>
    <row r="977" spans="3:56" x14ac:dyDescent="0.2">
      <c r="C977" s="42"/>
      <c r="D977" s="41"/>
      <c r="F977" s="41"/>
      <c r="G977" s="41"/>
      <c r="H977" s="41"/>
      <c r="J977" s="41"/>
      <c r="L977" s="41"/>
      <c r="N977" s="41"/>
      <c r="O977" s="41"/>
      <c r="P977" s="41"/>
      <c r="S977" s="41"/>
      <c r="T977" s="41"/>
      <c r="X977" s="48"/>
      <c r="Y977" s="48"/>
      <c r="AA977" s="48"/>
      <c r="AF977" s="48"/>
      <c r="AH977" s="48"/>
      <c r="AL977" s="48"/>
      <c r="AQ977" s="48"/>
      <c r="AS977" s="48"/>
      <c r="AT977" s="48"/>
      <c r="AX977" s="48"/>
      <c r="BA977" s="48"/>
      <c r="BB977" s="48"/>
      <c r="BD977" s="48"/>
    </row>
    <row r="978" spans="3:56" x14ac:dyDescent="0.2">
      <c r="C978" s="42"/>
      <c r="D978" s="41"/>
      <c r="F978" s="41"/>
      <c r="G978" s="41"/>
      <c r="H978" s="41"/>
      <c r="J978" s="41"/>
      <c r="L978" s="41"/>
      <c r="N978" s="41"/>
      <c r="O978" s="41"/>
      <c r="P978" s="41"/>
      <c r="S978" s="41"/>
      <c r="T978" s="41"/>
      <c r="X978" s="48"/>
      <c r="Y978" s="48"/>
      <c r="AA978" s="48"/>
      <c r="AF978" s="48"/>
      <c r="AH978" s="48"/>
      <c r="AL978" s="48"/>
      <c r="AQ978" s="48"/>
      <c r="AS978" s="48"/>
      <c r="AT978" s="48"/>
      <c r="AX978" s="48"/>
      <c r="BA978" s="48"/>
      <c r="BB978" s="48"/>
      <c r="BD978" s="48"/>
    </row>
    <row r="979" spans="3:56" x14ac:dyDescent="0.2">
      <c r="C979" s="42"/>
      <c r="D979" s="41"/>
      <c r="F979" s="41"/>
      <c r="G979" s="41"/>
      <c r="H979" s="41"/>
      <c r="J979" s="41"/>
      <c r="L979" s="41"/>
      <c r="N979" s="41"/>
      <c r="O979" s="41"/>
      <c r="P979" s="41"/>
      <c r="S979" s="41"/>
      <c r="T979" s="41"/>
      <c r="X979" s="48"/>
      <c r="Y979" s="48"/>
      <c r="AA979" s="48"/>
      <c r="AF979" s="48"/>
      <c r="AH979" s="48"/>
      <c r="AL979" s="48"/>
      <c r="AQ979" s="48"/>
      <c r="AS979" s="48"/>
      <c r="AT979" s="48"/>
      <c r="AX979" s="48"/>
      <c r="BA979" s="48"/>
      <c r="BB979" s="48"/>
      <c r="BD979" s="48"/>
    </row>
    <row r="980" spans="3:56" x14ac:dyDescent="0.2">
      <c r="C980" s="42"/>
      <c r="D980" s="41"/>
      <c r="F980" s="41"/>
      <c r="G980" s="41"/>
      <c r="H980" s="41"/>
      <c r="J980" s="41"/>
      <c r="L980" s="41"/>
      <c r="N980" s="41"/>
      <c r="O980" s="41"/>
      <c r="P980" s="41"/>
      <c r="S980" s="41"/>
      <c r="T980" s="41"/>
      <c r="X980" s="48"/>
      <c r="Y980" s="48"/>
      <c r="AA980" s="48"/>
      <c r="AF980" s="48"/>
      <c r="AH980" s="48"/>
      <c r="AL980" s="48"/>
      <c r="AQ980" s="48"/>
      <c r="AS980" s="48"/>
      <c r="AT980" s="48"/>
      <c r="AX980" s="48"/>
      <c r="BA980" s="48"/>
      <c r="BB980" s="48"/>
      <c r="BD980" s="48"/>
    </row>
    <row r="981" spans="3:56" x14ac:dyDescent="0.2">
      <c r="C981" s="42"/>
      <c r="D981" s="41"/>
      <c r="F981" s="41"/>
      <c r="G981" s="41"/>
      <c r="H981" s="41"/>
      <c r="J981" s="41"/>
      <c r="L981" s="41"/>
      <c r="N981" s="41"/>
      <c r="O981" s="41"/>
      <c r="P981" s="41"/>
      <c r="S981" s="41"/>
      <c r="T981" s="41"/>
      <c r="X981" s="48"/>
      <c r="Y981" s="48"/>
      <c r="AA981" s="48"/>
      <c r="AF981" s="48"/>
      <c r="AH981" s="48"/>
      <c r="AL981" s="48"/>
      <c r="AQ981" s="48"/>
      <c r="AS981" s="48"/>
      <c r="AT981" s="48"/>
      <c r="AX981" s="48"/>
      <c r="BA981" s="48"/>
      <c r="BB981" s="48"/>
      <c r="BD981" s="48"/>
    </row>
    <row r="982" spans="3:56" x14ac:dyDescent="0.2">
      <c r="C982" s="42"/>
      <c r="D982" s="41"/>
      <c r="F982" s="41"/>
      <c r="G982" s="41"/>
      <c r="H982" s="41"/>
      <c r="J982" s="41"/>
      <c r="L982" s="41"/>
      <c r="N982" s="41"/>
      <c r="O982" s="41"/>
      <c r="P982" s="41"/>
      <c r="S982" s="41"/>
      <c r="T982" s="41"/>
      <c r="X982" s="48"/>
      <c r="Y982" s="48"/>
      <c r="AA982" s="48"/>
      <c r="AF982" s="48"/>
      <c r="AH982" s="48"/>
      <c r="AL982" s="48"/>
      <c r="AQ982" s="48"/>
      <c r="AS982" s="48"/>
      <c r="AT982" s="48"/>
      <c r="AX982" s="48"/>
      <c r="BA982" s="48"/>
      <c r="BB982" s="48"/>
      <c r="BD982" s="48"/>
    </row>
    <row r="983" spans="3:56" x14ac:dyDescent="0.2">
      <c r="C983" s="42"/>
      <c r="D983" s="41"/>
      <c r="F983" s="41"/>
      <c r="G983" s="41"/>
      <c r="H983" s="41"/>
      <c r="J983" s="41"/>
      <c r="L983" s="41"/>
      <c r="N983" s="41"/>
      <c r="O983" s="41"/>
      <c r="P983" s="41"/>
      <c r="S983" s="41"/>
      <c r="T983" s="41"/>
      <c r="X983" s="48"/>
      <c r="Y983" s="48"/>
      <c r="AA983" s="48"/>
      <c r="AF983" s="48"/>
      <c r="AH983" s="48"/>
      <c r="AL983" s="48"/>
      <c r="AQ983" s="48"/>
      <c r="AS983" s="48"/>
      <c r="AT983" s="48"/>
      <c r="AX983" s="48"/>
      <c r="BA983" s="48"/>
      <c r="BB983" s="48"/>
      <c r="BD983" s="48"/>
    </row>
    <row r="984" spans="3:56" x14ac:dyDescent="0.2">
      <c r="C984" s="42"/>
      <c r="D984" s="41"/>
      <c r="F984" s="41"/>
      <c r="G984" s="41"/>
      <c r="H984" s="41"/>
      <c r="J984" s="41"/>
      <c r="L984" s="41"/>
      <c r="N984" s="41"/>
      <c r="O984" s="41"/>
      <c r="P984" s="41"/>
      <c r="S984" s="41"/>
      <c r="T984" s="41"/>
      <c r="X984" s="48"/>
      <c r="Y984" s="48"/>
      <c r="AA984" s="48"/>
      <c r="AF984" s="48"/>
      <c r="AH984" s="48"/>
      <c r="AL984" s="48"/>
      <c r="AQ984" s="48"/>
      <c r="AS984" s="48"/>
      <c r="AT984" s="48"/>
      <c r="AX984" s="48"/>
      <c r="BA984" s="48"/>
      <c r="BB984" s="48"/>
      <c r="BD984" s="48"/>
    </row>
    <row r="985" spans="3:56" x14ac:dyDescent="0.2">
      <c r="C985" s="42"/>
      <c r="D985" s="41"/>
      <c r="F985" s="41"/>
      <c r="G985" s="41"/>
      <c r="H985" s="41"/>
      <c r="J985" s="41"/>
      <c r="L985" s="41"/>
      <c r="N985" s="41"/>
      <c r="O985" s="41"/>
      <c r="P985" s="41"/>
      <c r="S985" s="41"/>
      <c r="T985" s="41"/>
      <c r="X985" s="48"/>
      <c r="Y985" s="48"/>
      <c r="AA985" s="48"/>
      <c r="AF985" s="48"/>
      <c r="AH985" s="48"/>
      <c r="AL985" s="48"/>
      <c r="AQ985" s="48"/>
      <c r="AS985" s="48"/>
      <c r="AT985" s="48"/>
      <c r="AX985" s="48"/>
      <c r="BA985" s="48"/>
      <c r="BB985" s="48"/>
      <c r="BD985" s="48"/>
    </row>
    <row r="986" spans="3:56" x14ac:dyDescent="0.2">
      <c r="C986" s="42"/>
      <c r="D986" s="41"/>
      <c r="F986" s="41"/>
      <c r="G986" s="41"/>
      <c r="H986" s="41"/>
      <c r="J986" s="41"/>
      <c r="L986" s="41"/>
      <c r="N986" s="41"/>
      <c r="O986" s="41"/>
      <c r="P986" s="41"/>
      <c r="S986" s="41"/>
      <c r="T986" s="41"/>
      <c r="X986" s="48"/>
      <c r="Y986" s="48"/>
      <c r="AA986" s="48"/>
      <c r="AF986" s="48"/>
      <c r="AH986" s="48"/>
      <c r="AL986" s="48"/>
      <c r="AQ986" s="48"/>
      <c r="AS986" s="48"/>
      <c r="AT986" s="48"/>
      <c r="AX986" s="48"/>
      <c r="BA986" s="48"/>
      <c r="BB986" s="48"/>
      <c r="BD986" s="48"/>
    </row>
    <row r="987" spans="3:56" x14ac:dyDescent="0.2">
      <c r="C987" s="42"/>
      <c r="D987" s="41"/>
      <c r="F987" s="41"/>
      <c r="G987" s="41"/>
      <c r="H987" s="41"/>
      <c r="J987" s="41"/>
      <c r="L987" s="41"/>
      <c r="N987" s="41"/>
      <c r="O987" s="41"/>
      <c r="P987" s="41"/>
      <c r="S987" s="41"/>
      <c r="T987" s="41"/>
      <c r="X987" s="48"/>
      <c r="Y987" s="48"/>
      <c r="AA987" s="48"/>
      <c r="AF987" s="48"/>
      <c r="AH987" s="48"/>
      <c r="AL987" s="48"/>
      <c r="AQ987" s="48"/>
      <c r="AS987" s="48"/>
      <c r="AT987" s="48"/>
      <c r="AX987" s="48"/>
      <c r="BA987" s="48"/>
      <c r="BB987" s="48"/>
      <c r="BD987" s="48"/>
    </row>
    <row r="988" spans="3:56" x14ac:dyDescent="0.2">
      <c r="C988" s="42"/>
      <c r="D988" s="41"/>
      <c r="F988" s="41"/>
      <c r="G988" s="41"/>
      <c r="H988" s="41"/>
      <c r="J988" s="41"/>
      <c r="L988" s="41"/>
      <c r="N988" s="41"/>
      <c r="O988" s="41"/>
      <c r="P988" s="41"/>
      <c r="S988" s="41"/>
      <c r="T988" s="41"/>
      <c r="X988" s="48"/>
      <c r="Y988" s="48"/>
      <c r="AA988" s="48"/>
      <c r="AF988" s="48"/>
      <c r="AH988" s="48"/>
      <c r="AL988" s="48"/>
      <c r="AQ988" s="48"/>
      <c r="AS988" s="48"/>
      <c r="AT988" s="48"/>
      <c r="AX988" s="48"/>
      <c r="BA988" s="48"/>
      <c r="BB988" s="48"/>
      <c r="BD988" s="48"/>
    </row>
    <row r="989" spans="3:56" x14ac:dyDescent="0.2">
      <c r="C989" s="42"/>
      <c r="D989" s="41"/>
      <c r="F989" s="41"/>
      <c r="G989" s="41"/>
      <c r="H989" s="41"/>
      <c r="J989" s="41"/>
      <c r="L989" s="41"/>
      <c r="N989" s="41"/>
      <c r="O989" s="41"/>
      <c r="P989" s="41"/>
      <c r="S989" s="41"/>
      <c r="T989" s="41"/>
      <c r="X989" s="48"/>
      <c r="Y989" s="48"/>
      <c r="AA989" s="48"/>
      <c r="AF989" s="48"/>
      <c r="AH989" s="48"/>
      <c r="AL989" s="48"/>
      <c r="AQ989" s="48"/>
      <c r="AS989" s="48"/>
      <c r="AT989" s="48"/>
      <c r="AX989" s="48"/>
      <c r="BA989" s="48"/>
      <c r="BB989" s="48"/>
      <c r="BD989" s="48"/>
    </row>
    <row r="990" spans="3:56" x14ac:dyDescent="0.2">
      <c r="C990" s="42"/>
      <c r="D990" s="41"/>
      <c r="F990" s="41"/>
      <c r="G990" s="41"/>
      <c r="H990" s="41"/>
      <c r="J990" s="41"/>
      <c r="L990" s="41"/>
      <c r="N990" s="41"/>
      <c r="O990" s="41"/>
      <c r="P990" s="41"/>
      <c r="S990" s="41"/>
      <c r="T990" s="41"/>
      <c r="X990" s="48"/>
      <c r="Y990" s="48"/>
      <c r="AA990" s="48"/>
      <c r="AF990" s="48"/>
      <c r="AH990" s="48"/>
      <c r="AL990" s="48"/>
      <c r="AQ990" s="48"/>
      <c r="AS990" s="48"/>
      <c r="AT990" s="48"/>
      <c r="AX990" s="48"/>
      <c r="BA990" s="48"/>
      <c r="BB990" s="48"/>
      <c r="BD990" s="48"/>
    </row>
    <row r="991" spans="3:56" x14ac:dyDescent="0.2">
      <c r="C991" s="42"/>
      <c r="D991" s="41"/>
      <c r="F991" s="41"/>
      <c r="G991" s="41"/>
      <c r="H991" s="41"/>
      <c r="J991" s="41"/>
      <c r="L991" s="41"/>
      <c r="N991" s="41"/>
      <c r="O991" s="41"/>
      <c r="P991" s="41"/>
      <c r="S991" s="41"/>
      <c r="T991" s="41"/>
      <c r="X991" s="48"/>
      <c r="Y991" s="48"/>
      <c r="AA991" s="48"/>
      <c r="AF991" s="48"/>
      <c r="AH991" s="48"/>
      <c r="AL991" s="48"/>
      <c r="AQ991" s="48"/>
      <c r="AS991" s="48"/>
      <c r="AT991" s="48"/>
      <c r="AX991" s="48"/>
      <c r="BA991" s="48"/>
      <c r="BB991" s="48"/>
      <c r="BD991" s="48"/>
    </row>
    <row r="992" spans="3:56" x14ac:dyDescent="0.2">
      <c r="C992" s="42"/>
      <c r="D992" s="41"/>
      <c r="F992" s="41"/>
      <c r="G992" s="41"/>
      <c r="H992" s="41"/>
      <c r="J992" s="41"/>
      <c r="L992" s="41"/>
      <c r="N992" s="41"/>
      <c r="O992" s="41"/>
      <c r="P992" s="41"/>
      <c r="S992" s="41"/>
      <c r="T992" s="41"/>
      <c r="X992" s="48"/>
      <c r="Y992" s="48"/>
      <c r="AA992" s="48"/>
      <c r="AF992" s="48"/>
      <c r="AH992" s="48"/>
      <c r="AL992" s="48"/>
      <c r="AQ992" s="48"/>
      <c r="AS992" s="48"/>
      <c r="AT992" s="48"/>
      <c r="AX992" s="48"/>
      <c r="BA992" s="48"/>
      <c r="BB992" s="48"/>
      <c r="BD992" s="48"/>
    </row>
    <row r="993" spans="3:56" x14ac:dyDescent="0.2">
      <c r="C993" s="42"/>
      <c r="D993" s="41"/>
      <c r="F993" s="41"/>
      <c r="G993" s="41"/>
      <c r="H993" s="41"/>
      <c r="J993" s="41"/>
      <c r="L993" s="41"/>
      <c r="N993" s="41"/>
      <c r="O993" s="41"/>
      <c r="P993" s="41"/>
      <c r="S993" s="41"/>
      <c r="T993" s="41"/>
      <c r="X993" s="48"/>
      <c r="Y993" s="48"/>
      <c r="AA993" s="48"/>
      <c r="AF993" s="48"/>
      <c r="AH993" s="48"/>
      <c r="AL993" s="48"/>
      <c r="AQ993" s="48"/>
      <c r="AS993" s="48"/>
      <c r="AT993" s="48"/>
      <c r="AX993" s="48"/>
      <c r="BA993" s="48"/>
      <c r="BB993" s="48"/>
      <c r="BD993" s="48"/>
    </row>
    <row r="994" spans="3:56" x14ac:dyDescent="0.2">
      <c r="C994" s="42"/>
      <c r="D994" s="41"/>
      <c r="F994" s="41"/>
      <c r="G994" s="41"/>
      <c r="H994" s="41"/>
      <c r="J994" s="41"/>
      <c r="L994" s="41"/>
      <c r="N994" s="41"/>
      <c r="O994" s="41"/>
      <c r="P994" s="41"/>
      <c r="S994" s="41"/>
      <c r="T994" s="41"/>
      <c r="X994" s="48"/>
      <c r="Y994" s="48"/>
      <c r="AA994" s="48"/>
      <c r="AF994" s="48"/>
      <c r="AH994" s="48"/>
      <c r="AL994" s="48"/>
      <c r="AQ994" s="48"/>
      <c r="AS994" s="48"/>
      <c r="AT994" s="48"/>
      <c r="AX994" s="48"/>
      <c r="BA994" s="48"/>
      <c r="BB994" s="48"/>
      <c r="BD994" s="48"/>
    </row>
    <row r="995" spans="3:56" x14ac:dyDescent="0.2">
      <c r="C995" s="42"/>
      <c r="D995" s="41"/>
      <c r="F995" s="41"/>
      <c r="G995" s="41"/>
      <c r="H995" s="41"/>
      <c r="J995" s="41"/>
      <c r="L995" s="41"/>
      <c r="N995" s="41"/>
      <c r="O995" s="41"/>
      <c r="P995" s="41"/>
      <c r="S995" s="41"/>
      <c r="T995" s="41"/>
      <c r="X995" s="48"/>
      <c r="Y995" s="48"/>
      <c r="AA995" s="48"/>
      <c r="AF995" s="48"/>
      <c r="AH995" s="48"/>
      <c r="AL995" s="48"/>
      <c r="AQ995" s="48"/>
      <c r="AS995" s="48"/>
      <c r="AT995" s="48"/>
      <c r="AX995" s="48"/>
      <c r="BA995" s="48"/>
      <c r="BB995" s="48"/>
      <c r="BD995" s="48"/>
    </row>
    <row r="996" spans="3:56" x14ac:dyDescent="0.2">
      <c r="C996" s="42"/>
      <c r="D996" s="41"/>
      <c r="F996" s="41"/>
      <c r="G996" s="41"/>
      <c r="H996" s="41"/>
      <c r="J996" s="41"/>
      <c r="L996" s="41"/>
      <c r="N996" s="41"/>
      <c r="O996" s="41"/>
      <c r="P996" s="41"/>
      <c r="S996" s="41"/>
      <c r="T996" s="41"/>
      <c r="X996" s="48"/>
      <c r="Y996" s="48"/>
      <c r="AA996" s="48"/>
      <c r="AF996" s="48"/>
      <c r="AH996" s="48"/>
      <c r="AL996" s="48"/>
      <c r="AQ996" s="48"/>
      <c r="AS996" s="48"/>
      <c r="AT996" s="48"/>
      <c r="AX996" s="48"/>
      <c r="BA996" s="48"/>
      <c r="BB996" s="48"/>
      <c r="BD996" s="48"/>
    </row>
    <row r="997" spans="3:56" x14ac:dyDescent="0.2">
      <c r="C997" s="42"/>
      <c r="D997" s="41"/>
      <c r="F997" s="41"/>
      <c r="G997" s="41"/>
      <c r="H997" s="41"/>
      <c r="J997" s="41"/>
      <c r="L997" s="41"/>
      <c r="N997" s="41"/>
      <c r="O997" s="41"/>
      <c r="P997" s="41"/>
      <c r="S997" s="41"/>
      <c r="T997" s="41"/>
      <c r="X997" s="48"/>
      <c r="Y997" s="48"/>
      <c r="AA997" s="48"/>
      <c r="AF997" s="48"/>
      <c r="AH997" s="48"/>
      <c r="AL997" s="48"/>
      <c r="AQ997" s="48"/>
      <c r="AS997" s="48"/>
      <c r="AT997" s="48"/>
      <c r="AX997" s="48"/>
      <c r="BA997" s="48"/>
      <c r="BB997" s="48"/>
      <c r="BD997" s="48"/>
    </row>
    <row r="998" spans="3:56" x14ac:dyDescent="0.2">
      <c r="C998" s="42"/>
      <c r="D998" s="41"/>
      <c r="F998" s="41"/>
      <c r="G998" s="41"/>
      <c r="H998" s="41"/>
      <c r="J998" s="41"/>
      <c r="L998" s="41"/>
      <c r="N998" s="41"/>
      <c r="O998" s="41"/>
      <c r="P998" s="41"/>
      <c r="S998" s="41"/>
      <c r="T998" s="41"/>
      <c r="X998" s="48"/>
      <c r="Y998" s="48"/>
      <c r="AA998" s="48"/>
      <c r="AF998" s="48"/>
      <c r="AH998" s="48"/>
      <c r="AL998" s="48"/>
      <c r="AQ998" s="48"/>
      <c r="AS998" s="48"/>
      <c r="AT998" s="48"/>
      <c r="AX998" s="48"/>
      <c r="BA998" s="48"/>
      <c r="BB998" s="48"/>
      <c r="BD998" s="48"/>
    </row>
    <row r="999" spans="3:56" x14ac:dyDescent="0.2">
      <c r="C999" s="42"/>
      <c r="D999" s="41"/>
      <c r="F999" s="41"/>
      <c r="G999" s="41"/>
      <c r="H999" s="41"/>
      <c r="J999" s="41"/>
      <c r="L999" s="41"/>
      <c r="N999" s="41"/>
      <c r="O999" s="41"/>
      <c r="P999" s="41"/>
      <c r="S999" s="41"/>
      <c r="T999" s="41"/>
      <c r="X999" s="48"/>
      <c r="Y999" s="48"/>
      <c r="AA999" s="48"/>
      <c r="AF999" s="48"/>
      <c r="AH999" s="48"/>
      <c r="AL999" s="48"/>
      <c r="AQ999" s="48"/>
      <c r="AS999" s="48"/>
      <c r="AT999" s="48"/>
      <c r="AX999" s="48"/>
      <c r="BA999" s="48"/>
      <c r="BB999" s="48"/>
      <c r="BD999" s="48"/>
    </row>
    <row r="1000" spans="3:56" x14ac:dyDescent="0.2">
      <c r="C1000" s="42"/>
      <c r="D1000" s="41"/>
      <c r="F1000" s="41"/>
      <c r="G1000" s="41"/>
      <c r="H1000" s="41"/>
      <c r="J1000" s="41"/>
      <c r="L1000" s="41"/>
      <c r="N1000" s="41"/>
      <c r="O1000" s="41"/>
      <c r="P1000" s="41"/>
      <c r="S1000" s="41"/>
      <c r="T1000" s="41"/>
      <c r="X1000" s="48"/>
      <c r="Y1000" s="48"/>
      <c r="AA1000" s="48"/>
      <c r="AF1000" s="48"/>
      <c r="AH1000" s="48"/>
      <c r="AL1000" s="48"/>
      <c r="AQ1000" s="48"/>
      <c r="AS1000" s="48"/>
      <c r="AT1000" s="48"/>
      <c r="AX1000" s="48"/>
      <c r="BA1000" s="48"/>
      <c r="BB1000" s="48"/>
      <c r="BD1000" s="48"/>
    </row>
    <row r="1001" spans="3:56" x14ac:dyDescent="0.2">
      <c r="C1001" s="42"/>
      <c r="D1001" s="41"/>
      <c r="F1001" s="41"/>
      <c r="G1001" s="41"/>
      <c r="H1001" s="41"/>
      <c r="J1001" s="41"/>
      <c r="L1001" s="41"/>
      <c r="N1001" s="41"/>
      <c r="O1001" s="41"/>
      <c r="P1001" s="41"/>
      <c r="S1001" s="41"/>
      <c r="T1001" s="41"/>
      <c r="X1001" s="48"/>
      <c r="Y1001" s="48"/>
      <c r="AA1001" s="48"/>
      <c r="AF1001" s="48"/>
      <c r="AH1001" s="48"/>
      <c r="AL1001" s="48"/>
      <c r="AQ1001" s="48"/>
      <c r="AS1001" s="48"/>
      <c r="AT1001" s="48"/>
      <c r="AX1001" s="48"/>
      <c r="BA1001" s="48"/>
      <c r="BB1001" s="48"/>
      <c r="BD1001" s="48"/>
    </row>
    <row r="1002" spans="3:56" x14ac:dyDescent="0.2">
      <c r="C1002" s="42"/>
      <c r="D1002" s="41"/>
      <c r="F1002" s="41"/>
      <c r="G1002" s="41"/>
      <c r="H1002" s="41"/>
      <c r="J1002" s="41"/>
      <c r="L1002" s="41"/>
      <c r="N1002" s="41"/>
      <c r="O1002" s="41"/>
      <c r="P1002" s="41"/>
      <c r="S1002" s="41"/>
      <c r="T1002" s="41"/>
      <c r="X1002" s="48"/>
      <c r="Y1002" s="48"/>
      <c r="AA1002" s="48"/>
      <c r="AF1002" s="48"/>
      <c r="AH1002" s="48"/>
      <c r="AL1002" s="48"/>
      <c r="AQ1002" s="48"/>
      <c r="AS1002" s="48"/>
      <c r="AT1002" s="48"/>
      <c r="AX1002" s="48"/>
      <c r="BA1002" s="48"/>
      <c r="BB1002" s="48"/>
      <c r="BD1002" s="48"/>
    </row>
    <row r="1003" spans="3:56" x14ac:dyDescent="0.2">
      <c r="C1003" s="42"/>
      <c r="D1003" s="41"/>
      <c r="F1003" s="41"/>
      <c r="G1003" s="41"/>
      <c r="H1003" s="41"/>
      <c r="J1003" s="41"/>
      <c r="L1003" s="41"/>
      <c r="N1003" s="41"/>
      <c r="O1003" s="41"/>
      <c r="P1003" s="41"/>
      <c r="S1003" s="41"/>
      <c r="T1003" s="41"/>
      <c r="X1003" s="48"/>
      <c r="Y1003" s="48"/>
      <c r="AA1003" s="48"/>
      <c r="AF1003" s="48"/>
      <c r="AH1003" s="48"/>
      <c r="AL1003" s="48"/>
      <c r="AQ1003" s="48"/>
      <c r="AS1003" s="48"/>
      <c r="AT1003" s="48"/>
      <c r="AX1003" s="48"/>
      <c r="BA1003" s="48"/>
      <c r="BB1003" s="48"/>
      <c r="BD1003" s="48"/>
    </row>
    <row r="1004" spans="3:56" x14ac:dyDescent="0.2">
      <c r="C1004" s="42"/>
      <c r="D1004" s="41"/>
      <c r="F1004" s="41"/>
      <c r="G1004" s="41"/>
      <c r="H1004" s="41"/>
      <c r="J1004" s="41"/>
      <c r="L1004" s="41"/>
      <c r="N1004" s="41"/>
      <c r="O1004" s="41"/>
      <c r="P1004" s="41"/>
      <c r="S1004" s="41"/>
      <c r="T1004" s="41"/>
      <c r="X1004" s="48"/>
      <c r="Y1004" s="48"/>
      <c r="AA1004" s="48"/>
      <c r="AF1004" s="48"/>
      <c r="AH1004" s="48"/>
      <c r="AL1004" s="48"/>
      <c r="AQ1004" s="48"/>
      <c r="AS1004" s="48"/>
      <c r="AT1004" s="48"/>
      <c r="AX1004" s="48"/>
      <c r="BA1004" s="48"/>
      <c r="BB1004" s="48"/>
      <c r="BD1004" s="48"/>
    </row>
    <row r="1005" spans="3:56" x14ac:dyDescent="0.2">
      <c r="C1005" s="42"/>
      <c r="D1005" s="41"/>
      <c r="F1005" s="41"/>
      <c r="G1005" s="41"/>
      <c r="H1005" s="41"/>
      <c r="J1005" s="41"/>
      <c r="L1005" s="41"/>
      <c r="N1005" s="41"/>
      <c r="O1005" s="41"/>
      <c r="P1005" s="41"/>
      <c r="S1005" s="41"/>
      <c r="T1005" s="41"/>
      <c r="X1005" s="48"/>
      <c r="Y1005" s="48"/>
      <c r="AA1005" s="48"/>
      <c r="AF1005" s="48"/>
      <c r="AH1005" s="48"/>
      <c r="AL1005" s="48"/>
      <c r="AQ1005" s="48"/>
      <c r="AS1005" s="48"/>
      <c r="AT1005" s="48"/>
      <c r="AX1005" s="48"/>
      <c r="BA1005" s="48"/>
      <c r="BB1005" s="48"/>
      <c r="BD1005" s="48"/>
    </row>
    <row r="1006" spans="3:56" x14ac:dyDescent="0.2">
      <c r="C1006" s="42"/>
      <c r="D1006" s="41"/>
      <c r="F1006" s="41"/>
      <c r="G1006" s="41"/>
      <c r="H1006" s="41"/>
      <c r="J1006" s="41"/>
      <c r="L1006" s="41"/>
      <c r="N1006" s="41"/>
      <c r="O1006" s="41"/>
      <c r="P1006" s="41"/>
      <c r="S1006" s="41"/>
      <c r="T1006" s="41"/>
      <c r="X1006" s="48"/>
      <c r="Y1006" s="48"/>
      <c r="AA1006" s="48"/>
      <c r="AF1006" s="48"/>
      <c r="AH1006" s="48"/>
      <c r="AL1006" s="48"/>
      <c r="AQ1006" s="48"/>
      <c r="AS1006" s="48"/>
      <c r="AT1006" s="48"/>
      <c r="AX1006" s="48"/>
      <c r="BA1006" s="48"/>
      <c r="BB1006" s="48"/>
      <c r="BD1006" s="48"/>
    </row>
    <row r="1007" spans="3:56" x14ac:dyDescent="0.2">
      <c r="C1007" s="42"/>
      <c r="D1007" s="41"/>
      <c r="F1007" s="41"/>
      <c r="G1007" s="41"/>
      <c r="H1007" s="41"/>
      <c r="J1007" s="41"/>
      <c r="L1007" s="41"/>
      <c r="N1007" s="41"/>
      <c r="O1007" s="41"/>
      <c r="P1007" s="41"/>
      <c r="S1007" s="41"/>
      <c r="T1007" s="41"/>
      <c r="X1007" s="48"/>
      <c r="Y1007" s="48"/>
      <c r="AA1007" s="48"/>
      <c r="AF1007" s="48"/>
      <c r="AH1007" s="48"/>
      <c r="AL1007" s="48"/>
      <c r="AQ1007" s="48"/>
      <c r="AS1007" s="48"/>
      <c r="AT1007" s="48"/>
      <c r="AX1007" s="48"/>
      <c r="BA1007" s="48"/>
      <c r="BB1007" s="48"/>
      <c r="BD1007" s="48"/>
    </row>
    <row r="1008" spans="3:56" x14ac:dyDescent="0.2">
      <c r="C1008" s="42"/>
      <c r="D1008" s="41"/>
      <c r="F1008" s="41"/>
      <c r="G1008" s="41"/>
      <c r="H1008" s="41"/>
      <c r="J1008" s="41"/>
      <c r="L1008" s="41"/>
      <c r="N1008" s="41"/>
      <c r="O1008" s="41"/>
      <c r="P1008" s="41"/>
      <c r="S1008" s="41"/>
      <c r="T1008" s="41"/>
      <c r="X1008" s="48"/>
      <c r="Y1008" s="48"/>
      <c r="AA1008" s="48"/>
      <c r="AF1008" s="48"/>
      <c r="AH1008" s="48"/>
      <c r="AL1008" s="48"/>
      <c r="AQ1008" s="48"/>
      <c r="AS1008" s="48"/>
      <c r="AT1008" s="48"/>
      <c r="AX1008" s="48"/>
      <c r="BA1008" s="48"/>
      <c r="BB1008" s="48"/>
      <c r="BD1008" s="48"/>
    </row>
    <row r="1009" spans="3:56" x14ac:dyDescent="0.2">
      <c r="C1009" s="42"/>
      <c r="D1009" s="41"/>
      <c r="F1009" s="41"/>
      <c r="G1009" s="41"/>
      <c r="H1009" s="41"/>
      <c r="J1009" s="41"/>
      <c r="L1009" s="41"/>
      <c r="N1009" s="41"/>
      <c r="O1009" s="41"/>
      <c r="P1009" s="41"/>
      <c r="S1009" s="41"/>
      <c r="T1009" s="41"/>
      <c r="X1009" s="48"/>
      <c r="Y1009" s="48"/>
      <c r="AA1009" s="48"/>
      <c r="AF1009" s="48"/>
      <c r="AH1009" s="48"/>
      <c r="AL1009" s="48"/>
      <c r="AQ1009" s="48"/>
      <c r="AS1009" s="48"/>
      <c r="AT1009" s="48"/>
      <c r="AX1009" s="48"/>
      <c r="BA1009" s="48"/>
      <c r="BB1009" s="48"/>
      <c r="BD1009" s="48"/>
    </row>
    <row r="1010" spans="3:56" x14ac:dyDescent="0.2">
      <c r="C1010" s="42"/>
      <c r="D1010" s="41"/>
      <c r="F1010" s="41"/>
      <c r="G1010" s="41"/>
      <c r="H1010" s="41"/>
      <c r="J1010" s="41"/>
      <c r="L1010" s="41"/>
      <c r="N1010" s="41"/>
      <c r="O1010" s="41"/>
      <c r="P1010" s="41"/>
      <c r="S1010" s="41"/>
      <c r="T1010" s="41"/>
      <c r="X1010" s="48"/>
      <c r="Y1010" s="48"/>
      <c r="AA1010" s="48"/>
      <c r="AF1010" s="48"/>
      <c r="AH1010" s="48"/>
      <c r="AL1010" s="48"/>
      <c r="AQ1010" s="48"/>
      <c r="AS1010" s="48"/>
      <c r="AT1010" s="48"/>
      <c r="AX1010" s="48"/>
      <c r="BA1010" s="48"/>
      <c r="BB1010" s="48"/>
      <c r="BD1010" s="48"/>
    </row>
    <row r="1011" spans="3:56" x14ac:dyDescent="0.2">
      <c r="C1011" s="42"/>
      <c r="D1011" s="41"/>
      <c r="F1011" s="41"/>
      <c r="G1011" s="41"/>
      <c r="H1011" s="41"/>
      <c r="J1011" s="41"/>
      <c r="L1011" s="41"/>
      <c r="N1011" s="41"/>
      <c r="O1011" s="41"/>
      <c r="P1011" s="41"/>
      <c r="S1011" s="41"/>
      <c r="T1011" s="41"/>
      <c r="X1011" s="48"/>
      <c r="Y1011" s="48"/>
      <c r="AA1011" s="48"/>
      <c r="AF1011" s="48"/>
      <c r="AH1011" s="48"/>
      <c r="AL1011" s="48"/>
      <c r="AQ1011" s="48"/>
      <c r="AS1011" s="48"/>
      <c r="AT1011" s="48"/>
      <c r="AX1011" s="48"/>
      <c r="BA1011" s="48"/>
      <c r="BB1011" s="48"/>
      <c r="BD1011" s="48"/>
    </row>
    <row r="1012" spans="3:56" x14ac:dyDescent="0.2">
      <c r="C1012" s="42"/>
      <c r="D1012" s="41"/>
      <c r="F1012" s="41"/>
      <c r="G1012" s="41"/>
      <c r="H1012" s="41"/>
      <c r="J1012" s="41"/>
      <c r="L1012" s="41"/>
      <c r="N1012" s="41"/>
      <c r="O1012" s="41"/>
      <c r="P1012" s="41"/>
      <c r="S1012" s="41"/>
      <c r="T1012" s="41"/>
      <c r="X1012" s="48"/>
      <c r="Y1012" s="48"/>
      <c r="AA1012" s="48"/>
      <c r="AF1012" s="48"/>
      <c r="AH1012" s="48"/>
      <c r="AL1012" s="48"/>
      <c r="AQ1012" s="48"/>
      <c r="AS1012" s="48"/>
      <c r="AT1012" s="48"/>
      <c r="AX1012" s="48"/>
      <c r="BA1012" s="48"/>
      <c r="BB1012" s="48"/>
      <c r="BD1012" s="48"/>
    </row>
    <row r="1013" spans="3:56" x14ac:dyDescent="0.2">
      <c r="C1013" s="42"/>
      <c r="D1013" s="41"/>
      <c r="F1013" s="41"/>
      <c r="G1013" s="41"/>
      <c r="H1013" s="41"/>
      <c r="J1013" s="41"/>
      <c r="L1013" s="41"/>
      <c r="N1013" s="41"/>
      <c r="O1013" s="41"/>
      <c r="P1013" s="41"/>
      <c r="S1013" s="41"/>
      <c r="T1013" s="41"/>
      <c r="X1013" s="48"/>
      <c r="Y1013" s="48"/>
      <c r="AA1013" s="48"/>
      <c r="AF1013" s="48"/>
      <c r="AH1013" s="48"/>
      <c r="AL1013" s="48"/>
      <c r="AQ1013" s="48"/>
      <c r="AS1013" s="48"/>
      <c r="AT1013" s="48"/>
      <c r="AX1013" s="48"/>
      <c r="BA1013" s="48"/>
      <c r="BB1013" s="48"/>
      <c r="BD1013" s="48"/>
    </row>
    <row r="1014" spans="3:56" x14ac:dyDescent="0.2">
      <c r="C1014" s="42"/>
      <c r="D1014" s="41"/>
      <c r="F1014" s="41"/>
      <c r="G1014" s="41"/>
      <c r="H1014" s="41"/>
      <c r="J1014" s="41"/>
      <c r="L1014" s="41"/>
      <c r="N1014" s="41"/>
      <c r="O1014" s="41"/>
      <c r="P1014" s="41"/>
      <c r="S1014" s="41"/>
      <c r="T1014" s="41"/>
      <c r="X1014" s="48"/>
      <c r="Y1014" s="48"/>
      <c r="AA1014" s="48"/>
      <c r="AF1014" s="48"/>
      <c r="AH1014" s="48"/>
      <c r="AL1014" s="48"/>
      <c r="AQ1014" s="48"/>
      <c r="AS1014" s="48"/>
      <c r="AT1014" s="48"/>
      <c r="AX1014" s="48"/>
      <c r="BA1014" s="48"/>
      <c r="BB1014" s="48"/>
      <c r="BD1014" s="48"/>
    </row>
    <row r="1015" spans="3:56" x14ac:dyDescent="0.2">
      <c r="C1015" s="42"/>
      <c r="D1015" s="41"/>
      <c r="F1015" s="41"/>
      <c r="G1015" s="41"/>
      <c r="H1015" s="41"/>
      <c r="J1015" s="41"/>
      <c r="L1015" s="41"/>
      <c r="N1015" s="41"/>
      <c r="O1015" s="41"/>
      <c r="P1015" s="41"/>
      <c r="S1015" s="41"/>
      <c r="T1015" s="41"/>
      <c r="X1015" s="48"/>
      <c r="Y1015" s="48"/>
      <c r="AA1015" s="48"/>
      <c r="AF1015" s="48"/>
      <c r="AH1015" s="48"/>
      <c r="AL1015" s="48"/>
      <c r="AQ1015" s="48"/>
      <c r="AS1015" s="48"/>
      <c r="AT1015" s="48"/>
      <c r="AX1015" s="48"/>
      <c r="BA1015" s="48"/>
      <c r="BB1015" s="48"/>
      <c r="BD1015" s="48"/>
    </row>
    <row r="1016" spans="3:56" x14ac:dyDescent="0.2">
      <c r="C1016" s="42"/>
      <c r="D1016" s="41"/>
      <c r="F1016" s="41"/>
      <c r="G1016" s="41"/>
      <c r="H1016" s="41"/>
      <c r="J1016" s="41"/>
      <c r="L1016" s="41"/>
      <c r="N1016" s="41"/>
      <c r="O1016" s="41"/>
      <c r="P1016" s="41"/>
      <c r="S1016" s="41"/>
      <c r="T1016" s="41"/>
      <c r="X1016" s="48"/>
      <c r="Y1016" s="48"/>
      <c r="AA1016" s="48"/>
      <c r="AF1016" s="48"/>
      <c r="AH1016" s="48"/>
      <c r="AL1016" s="48"/>
      <c r="AQ1016" s="48"/>
      <c r="AS1016" s="48"/>
      <c r="AT1016" s="48"/>
      <c r="AX1016" s="48"/>
      <c r="BA1016" s="48"/>
      <c r="BB1016" s="48"/>
      <c r="BD1016" s="48"/>
    </row>
    <row r="1017" spans="3:56" x14ac:dyDescent="0.2">
      <c r="C1017" s="42"/>
      <c r="D1017" s="41"/>
      <c r="F1017" s="41"/>
      <c r="G1017" s="41"/>
      <c r="H1017" s="41"/>
      <c r="J1017" s="41"/>
      <c r="L1017" s="41"/>
      <c r="N1017" s="41"/>
      <c r="O1017" s="41"/>
      <c r="P1017" s="41"/>
      <c r="S1017" s="41"/>
      <c r="T1017" s="41"/>
      <c r="X1017" s="48"/>
      <c r="Y1017" s="48"/>
      <c r="AA1017" s="48"/>
      <c r="AF1017" s="48"/>
      <c r="AH1017" s="48"/>
      <c r="AL1017" s="48"/>
      <c r="AQ1017" s="48"/>
      <c r="AS1017" s="48"/>
      <c r="AT1017" s="48"/>
      <c r="AX1017" s="48"/>
      <c r="BA1017" s="48"/>
      <c r="BB1017" s="48"/>
      <c r="BD1017" s="48"/>
    </row>
    <row r="1018" spans="3:56" x14ac:dyDescent="0.2">
      <c r="C1018" s="42"/>
      <c r="D1018" s="41"/>
      <c r="F1018" s="41"/>
      <c r="G1018" s="41"/>
      <c r="H1018" s="41"/>
      <c r="J1018" s="41"/>
      <c r="L1018" s="41"/>
      <c r="N1018" s="41"/>
      <c r="O1018" s="41"/>
      <c r="P1018" s="41"/>
      <c r="S1018" s="41"/>
      <c r="T1018" s="41"/>
      <c r="X1018" s="48"/>
      <c r="Y1018" s="48"/>
      <c r="AA1018" s="48"/>
      <c r="AF1018" s="48"/>
      <c r="AH1018" s="48"/>
      <c r="AL1018" s="48"/>
      <c r="AQ1018" s="48"/>
      <c r="AS1018" s="48"/>
      <c r="AT1018" s="48"/>
      <c r="AX1018" s="48"/>
      <c r="BA1018" s="48"/>
      <c r="BB1018" s="48"/>
      <c r="BD1018" s="48"/>
    </row>
    <row r="1019" spans="3:56" x14ac:dyDescent="0.2">
      <c r="C1019" s="42"/>
      <c r="D1019" s="41"/>
      <c r="F1019" s="41"/>
      <c r="G1019" s="41"/>
      <c r="H1019" s="41"/>
      <c r="J1019" s="41"/>
      <c r="L1019" s="41"/>
      <c r="N1019" s="41"/>
      <c r="O1019" s="41"/>
      <c r="P1019" s="41"/>
      <c r="S1019" s="41"/>
      <c r="T1019" s="41"/>
      <c r="X1019" s="48"/>
      <c r="Y1019" s="48"/>
      <c r="AA1019" s="48"/>
      <c r="AF1019" s="48"/>
      <c r="AH1019" s="48"/>
      <c r="AL1019" s="48"/>
      <c r="AQ1019" s="48"/>
      <c r="AS1019" s="48"/>
      <c r="AT1019" s="48"/>
      <c r="AX1019" s="48"/>
      <c r="BA1019" s="48"/>
      <c r="BB1019" s="48"/>
      <c r="BD1019" s="48"/>
    </row>
    <row r="1020" spans="3:56" x14ac:dyDescent="0.2">
      <c r="C1020" s="42"/>
      <c r="D1020" s="41"/>
      <c r="F1020" s="41"/>
      <c r="G1020" s="41"/>
      <c r="H1020" s="41"/>
      <c r="J1020" s="41"/>
      <c r="L1020" s="41"/>
      <c r="N1020" s="41"/>
      <c r="O1020" s="41"/>
      <c r="P1020" s="41"/>
      <c r="S1020" s="41"/>
      <c r="T1020" s="41"/>
      <c r="X1020" s="48"/>
      <c r="Y1020" s="48"/>
      <c r="AA1020" s="48"/>
      <c r="AF1020" s="48"/>
      <c r="AH1020" s="48"/>
      <c r="AL1020" s="48"/>
      <c r="AQ1020" s="48"/>
      <c r="AS1020" s="48"/>
      <c r="AT1020" s="48"/>
      <c r="AX1020" s="48"/>
      <c r="BA1020" s="48"/>
      <c r="BB1020" s="48"/>
      <c r="BD1020" s="48"/>
    </row>
    <row r="1021" spans="3:56" x14ac:dyDescent="0.2">
      <c r="C1021" s="42"/>
      <c r="D1021" s="41"/>
      <c r="F1021" s="41"/>
      <c r="G1021" s="41"/>
      <c r="H1021" s="41"/>
      <c r="J1021" s="41"/>
      <c r="L1021" s="41"/>
      <c r="N1021" s="41"/>
      <c r="O1021" s="41"/>
      <c r="P1021" s="41"/>
      <c r="S1021" s="41"/>
      <c r="T1021" s="41"/>
      <c r="X1021" s="48"/>
      <c r="Y1021" s="48"/>
      <c r="AA1021" s="48"/>
      <c r="AF1021" s="48"/>
      <c r="AH1021" s="48"/>
      <c r="AL1021" s="48"/>
      <c r="AQ1021" s="48"/>
      <c r="AS1021" s="48"/>
      <c r="AT1021" s="48"/>
      <c r="AX1021" s="48"/>
      <c r="BA1021" s="48"/>
      <c r="BB1021" s="48"/>
      <c r="BD1021" s="48"/>
    </row>
    <row r="1022" spans="3:56" x14ac:dyDescent="0.2">
      <c r="C1022" s="42"/>
      <c r="D1022" s="41"/>
      <c r="F1022" s="41"/>
      <c r="G1022" s="41"/>
      <c r="H1022" s="41"/>
      <c r="J1022" s="41"/>
      <c r="L1022" s="41"/>
      <c r="N1022" s="41"/>
      <c r="O1022" s="41"/>
      <c r="P1022" s="41"/>
      <c r="S1022" s="41"/>
      <c r="T1022" s="41"/>
      <c r="X1022" s="48"/>
      <c r="Y1022" s="48"/>
      <c r="AA1022" s="48"/>
      <c r="AF1022" s="48"/>
      <c r="AH1022" s="48"/>
      <c r="AL1022" s="48"/>
      <c r="AQ1022" s="48"/>
      <c r="AS1022" s="48"/>
      <c r="AT1022" s="48"/>
      <c r="AX1022" s="48"/>
      <c r="BA1022" s="48"/>
      <c r="BB1022" s="48"/>
      <c r="BD1022" s="48"/>
    </row>
    <row r="1023" spans="3:56" x14ac:dyDescent="0.2">
      <c r="C1023" s="42"/>
      <c r="D1023" s="41"/>
      <c r="F1023" s="41"/>
      <c r="G1023" s="41"/>
      <c r="H1023" s="41"/>
      <c r="J1023" s="41"/>
      <c r="L1023" s="41"/>
      <c r="N1023" s="41"/>
      <c r="O1023" s="41"/>
      <c r="P1023" s="41"/>
      <c r="S1023" s="41"/>
      <c r="T1023" s="41"/>
      <c r="X1023" s="48"/>
      <c r="Y1023" s="48"/>
      <c r="AA1023" s="48"/>
      <c r="AF1023" s="48"/>
      <c r="AH1023" s="48"/>
      <c r="AL1023" s="48"/>
      <c r="AQ1023" s="48"/>
      <c r="AS1023" s="48"/>
      <c r="AT1023" s="48"/>
      <c r="AX1023" s="48"/>
      <c r="BA1023" s="48"/>
      <c r="BB1023" s="48"/>
      <c r="BD1023" s="48"/>
    </row>
    <row r="1024" spans="3:56" x14ac:dyDescent="0.2">
      <c r="C1024" s="42"/>
      <c r="D1024" s="41"/>
      <c r="F1024" s="41"/>
      <c r="G1024" s="41"/>
      <c r="H1024" s="41"/>
      <c r="J1024" s="41"/>
      <c r="L1024" s="41"/>
      <c r="N1024" s="41"/>
      <c r="O1024" s="41"/>
      <c r="P1024" s="41"/>
      <c r="S1024" s="41"/>
      <c r="T1024" s="41"/>
      <c r="X1024" s="48"/>
      <c r="Y1024" s="48"/>
      <c r="AA1024" s="48"/>
      <c r="AF1024" s="48"/>
      <c r="AH1024" s="48"/>
      <c r="AL1024" s="48"/>
      <c r="AQ1024" s="48"/>
      <c r="AS1024" s="48"/>
      <c r="AT1024" s="48"/>
      <c r="AX1024" s="48"/>
      <c r="BA1024" s="48"/>
      <c r="BB1024" s="48"/>
      <c r="BD1024" s="48"/>
    </row>
    <row r="1025" spans="3:56" x14ac:dyDescent="0.2">
      <c r="C1025" s="42"/>
      <c r="D1025" s="41"/>
      <c r="F1025" s="41"/>
      <c r="G1025" s="41"/>
      <c r="H1025" s="41"/>
      <c r="J1025" s="41"/>
      <c r="L1025" s="41"/>
      <c r="N1025" s="41"/>
      <c r="O1025" s="41"/>
      <c r="P1025" s="41"/>
      <c r="S1025" s="41"/>
      <c r="T1025" s="41"/>
      <c r="X1025" s="48"/>
      <c r="Y1025" s="48"/>
      <c r="AA1025" s="48"/>
      <c r="AF1025" s="48"/>
      <c r="AH1025" s="48"/>
      <c r="AL1025" s="48"/>
      <c r="AQ1025" s="48"/>
      <c r="AS1025" s="48"/>
      <c r="AT1025" s="48"/>
      <c r="AX1025" s="48"/>
      <c r="BA1025" s="48"/>
      <c r="BB1025" s="48"/>
      <c r="BD1025" s="48"/>
    </row>
    <row r="1026" spans="3:56" x14ac:dyDescent="0.2">
      <c r="C1026" s="42"/>
      <c r="D1026" s="41"/>
      <c r="F1026" s="41"/>
      <c r="G1026" s="41"/>
      <c r="H1026" s="41"/>
      <c r="J1026" s="41"/>
      <c r="L1026" s="41"/>
      <c r="N1026" s="41"/>
      <c r="O1026" s="41"/>
      <c r="P1026" s="41"/>
      <c r="S1026" s="41"/>
      <c r="T1026" s="41"/>
      <c r="X1026" s="48"/>
      <c r="Y1026" s="48"/>
      <c r="AA1026" s="48"/>
      <c r="AF1026" s="48"/>
      <c r="AH1026" s="48"/>
      <c r="AL1026" s="48"/>
      <c r="AQ1026" s="48"/>
      <c r="AS1026" s="48"/>
      <c r="AT1026" s="48"/>
      <c r="AX1026" s="48"/>
      <c r="BA1026" s="48"/>
      <c r="BB1026" s="48"/>
      <c r="BD1026" s="48"/>
    </row>
    <row r="1027" spans="3:56" x14ac:dyDescent="0.2">
      <c r="C1027" s="42"/>
      <c r="D1027" s="41"/>
      <c r="F1027" s="41"/>
      <c r="G1027" s="41"/>
      <c r="H1027" s="41"/>
      <c r="J1027" s="41"/>
      <c r="L1027" s="41"/>
      <c r="N1027" s="41"/>
      <c r="O1027" s="41"/>
      <c r="P1027" s="41"/>
      <c r="S1027" s="41"/>
      <c r="T1027" s="41"/>
      <c r="X1027" s="48"/>
      <c r="Y1027" s="48"/>
      <c r="AA1027" s="48"/>
      <c r="AF1027" s="48"/>
      <c r="AH1027" s="48"/>
      <c r="AL1027" s="48"/>
      <c r="AQ1027" s="48"/>
      <c r="AS1027" s="48"/>
      <c r="AT1027" s="48"/>
      <c r="AX1027" s="48"/>
      <c r="BA1027" s="48"/>
      <c r="BB1027" s="48"/>
      <c r="BD1027" s="48"/>
    </row>
    <row r="1028" spans="3:56" x14ac:dyDescent="0.2">
      <c r="C1028" s="42"/>
      <c r="D1028" s="41"/>
      <c r="F1028" s="41"/>
      <c r="G1028" s="41"/>
      <c r="H1028" s="41"/>
      <c r="J1028" s="41"/>
      <c r="L1028" s="41"/>
      <c r="N1028" s="41"/>
      <c r="O1028" s="41"/>
      <c r="P1028" s="41"/>
      <c r="S1028" s="41"/>
      <c r="T1028" s="41"/>
      <c r="X1028" s="48"/>
      <c r="Y1028" s="48"/>
      <c r="AA1028" s="48"/>
      <c r="AF1028" s="48"/>
      <c r="AH1028" s="48"/>
      <c r="AL1028" s="48"/>
      <c r="AQ1028" s="48"/>
      <c r="AS1028" s="48"/>
      <c r="AT1028" s="48"/>
      <c r="AX1028" s="48"/>
      <c r="BA1028" s="48"/>
      <c r="BB1028" s="48"/>
      <c r="BD1028" s="48"/>
    </row>
    <row r="1029" spans="3:56" x14ac:dyDescent="0.2">
      <c r="C1029" s="42"/>
      <c r="D1029" s="41"/>
      <c r="F1029" s="41"/>
      <c r="G1029" s="41"/>
      <c r="H1029" s="41"/>
      <c r="J1029" s="41"/>
      <c r="L1029" s="41"/>
      <c r="N1029" s="41"/>
      <c r="O1029" s="41"/>
      <c r="P1029" s="41"/>
      <c r="S1029" s="41"/>
      <c r="T1029" s="41"/>
      <c r="X1029" s="48"/>
      <c r="Y1029" s="48"/>
      <c r="AA1029" s="48"/>
      <c r="AF1029" s="48"/>
      <c r="AH1029" s="48"/>
      <c r="AL1029" s="48"/>
      <c r="AQ1029" s="48"/>
      <c r="AS1029" s="48"/>
      <c r="AT1029" s="48"/>
      <c r="AX1029" s="48"/>
      <c r="BA1029" s="48"/>
      <c r="BB1029" s="48"/>
      <c r="BD1029" s="48"/>
    </row>
    <row r="1030" spans="3:56" x14ac:dyDescent="0.2">
      <c r="C1030" s="42"/>
      <c r="D1030" s="41"/>
      <c r="F1030" s="41"/>
      <c r="G1030" s="41"/>
      <c r="H1030" s="41"/>
      <c r="J1030" s="41"/>
      <c r="L1030" s="41"/>
      <c r="N1030" s="41"/>
      <c r="O1030" s="41"/>
      <c r="P1030" s="41"/>
      <c r="S1030" s="41"/>
      <c r="T1030" s="41"/>
      <c r="X1030" s="48"/>
      <c r="Y1030" s="48"/>
      <c r="AA1030" s="48"/>
      <c r="AF1030" s="48"/>
      <c r="AH1030" s="48"/>
      <c r="AL1030" s="48"/>
      <c r="AQ1030" s="48"/>
      <c r="AS1030" s="48"/>
      <c r="AT1030" s="48"/>
      <c r="AX1030" s="48"/>
      <c r="BA1030" s="48"/>
      <c r="BB1030" s="48"/>
      <c r="BD1030" s="48"/>
    </row>
    <row r="1031" spans="3:56" x14ac:dyDescent="0.2">
      <c r="C1031" s="42"/>
      <c r="D1031" s="41"/>
      <c r="F1031" s="41"/>
      <c r="G1031" s="41"/>
      <c r="H1031" s="41"/>
      <c r="J1031" s="41"/>
      <c r="L1031" s="41"/>
      <c r="N1031" s="41"/>
      <c r="O1031" s="41"/>
      <c r="P1031" s="41"/>
      <c r="S1031" s="41"/>
      <c r="T1031" s="41"/>
      <c r="X1031" s="48"/>
      <c r="Y1031" s="48"/>
      <c r="AA1031" s="48"/>
      <c r="AF1031" s="48"/>
      <c r="AH1031" s="48"/>
      <c r="AL1031" s="48"/>
      <c r="AQ1031" s="48"/>
      <c r="AS1031" s="48"/>
      <c r="AT1031" s="48"/>
      <c r="AX1031" s="48"/>
      <c r="BA1031" s="48"/>
      <c r="BB1031" s="48"/>
      <c r="BD1031" s="48"/>
    </row>
    <row r="1032" spans="3:56" x14ac:dyDescent="0.2">
      <c r="C1032" s="42"/>
      <c r="D1032" s="41"/>
      <c r="F1032" s="41"/>
      <c r="G1032" s="41"/>
      <c r="H1032" s="41"/>
      <c r="J1032" s="41"/>
      <c r="L1032" s="41"/>
      <c r="N1032" s="41"/>
      <c r="O1032" s="41"/>
      <c r="P1032" s="41"/>
      <c r="S1032" s="41"/>
      <c r="T1032" s="41"/>
      <c r="X1032" s="48"/>
      <c r="Y1032" s="48"/>
      <c r="AA1032" s="48"/>
      <c r="AF1032" s="48"/>
      <c r="AH1032" s="48"/>
      <c r="AL1032" s="48"/>
      <c r="AQ1032" s="48"/>
      <c r="AS1032" s="48"/>
      <c r="AT1032" s="48"/>
      <c r="AX1032" s="48"/>
      <c r="BA1032" s="48"/>
      <c r="BB1032" s="48"/>
      <c r="BD1032" s="48"/>
    </row>
    <row r="1033" spans="3:56" x14ac:dyDescent="0.2">
      <c r="C1033" s="42"/>
      <c r="D1033" s="41"/>
      <c r="F1033" s="41"/>
      <c r="G1033" s="41"/>
      <c r="H1033" s="41"/>
      <c r="J1033" s="41"/>
      <c r="L1033" s="41"/>
      <c r="N1033" s="41"/>
      <c r="O1033" s="41"/>
      <c r="P1033" s="41"/>
      <c r="S1033" s="41"/>
      <c r="T1033" s="41"/>
      <c r="X1033" s="48"/>
      <c r="Y1033" s="48"/>
      <c r="AA1033" s="48"/>
      <c r="AF1033" s="48"/>
      <c r="AH1033" s="48"/>
      <c r="AL1033" s="48"/>
      <c r="AQ1033" s="48"/>
      <c r="AS1033" s="48"/>
      <c r="AT1033" s="48"/>
      <c r="AX1033" s="48"/>
      <c r="BA1033" s="48"/>
      <c r="BB1033" s="48"/>
      <c r="BD1033" s="48"/>
    </row>
    <row r="1034" spans="3:56" x14ac:dyDescent="0.2">
      <c r="C1034" s="42"/>
      <c r="D1034" s="41"/>
      <c r="F1034" s="41"/>
      <c r="G1034" s="41"/>
      <c r="H1034" s="41"/>
      <c r="J1034" s="41"/>
      <c r="L1034" s="41"/>
      <c r="N1034" s="41"/>
      <c r="O1034" s="41"/>
      <c r="P1034" s="41"/>
      <c r="S1034" s="41"/>
      <c r="T1034" s="41"/>
      <c r="X1034" s="48"/>
      <c r="Y1034" s="48"/>
      <c r="AA1034" s="48"/>
      <c r="AF1034" s="48"/>
      <c r="AH1034" s="48"/>
      <c r="AL1034" s="48"/>
      <c r="AQ1034" s="48"/>
      <c r="AS1034" s="48"/>
      <c r="AT1034" s="48"/>
      <c r="AX1034" s="48"/>
      <c r="BA1034" s="48"/>
      <c r="BB1034" s="48"/>
      <c r="BD1034" s="48"/>
    </row>
    <row r="1035" spans="3:56" x14ac:dyDescent="0.2">
      <c r="C1035" s="42"/>
      <c r="D1035" s="41"/>
      <c r="F1035" s="41"/>
      <c r="G1035" s="41"/>
      <c r="H1035" s="41"/>
      <c r="J1035" s="41"/>
      <c r="L1035" s="41"/>
      <c r="N1035" s="41"/>
      <c r="O1035" s="41"/>
      <c r="P1035" s="41"/>
      <c r="S1035" s="41"/>
      <c r="T1035" s="41"/>
      <c r="X1035" s="48"/>
      <c r="Y1035" s="48"/>
      <c r="AA1035" s="48"/>
      <c r="AF1035" s="48"/>
      <c r="AH1035" s="48"/>
      <c r="AL1035" s="48"/>
      <c r="AQ1035" s="48"/>
      <c r="AS1035" s="48"/>
      <c r="AT1035" s="48"/>
      <c r="AX1035" s="48"/>
      <c r="BA1035" s="48"/>
      <c r="BB1035" s="48"/>
      <c r="BD1035" s="48"/>
    </row>
    <row r="1036" spans="3:56" x14ac:dyDescent="0.2">
      <c r="C1036" s="42"/>
      <c r="D1036" s="41"/>
      <c r="F1036" s="41"/>
      <c r="G1036" s="41"/>
      <c r="H1036" s="41"/>
      <c r="J1036" s="41"/>
      <c r="L1036" s="41"/>
      <c r="N1036" s="41"/>
      <c r="O1036" s="41"/>
      <c r="P1036" s="41"/>
      <c r="S1036" s="41"/>
      <c r="T1036" s="41"/>
      <c r="X1036" s="48"/>
      <c r="Y1036" s="48"/>
      <c r="AA1036" s="48"/>
      <c r="AF1036" s="48"/>
      <c r="AH1036" s="48"/>
      <c r="AL1036" s="48"/>
      <c r="AQ1036" s="48"/>
      <c r="AS1036" s="48"/>
      <c r="AT1036" s="48"/>
      <c r="AX1036" s="48"/>
      <c r="BA1036" s="48"/>
      <c r="BB1036" s="48"/>
      <c r="BD1036" s="48"/>
    </row>
    <row r="1037" spans="3:56" x14ac:dyDescent="0.2">
      <c r="C1037" s="42"/>
      <c r="D1037" s="41"/>
      <c r="F1037" s="41"/>
      <c r="G1037" s="41"/>
      <c r="H1037" s="41"/>
      <c r="J1037" s="41"/>
      <c r="L1037" s="41"/>
      <c r="N1037" s="41"/>
      <c r="O1037" s="41"/>
      <c r="P1037" s="41"/>
      <c r="S1037" s="41"/>
      <c r="T1037" s="41"/>
      <c r="X1037" s="48"/>
      <c r="Y1037" s="48"/>
      <c r="AA1037" s="48"/>
      <c r="AF1037" s="48"/>
      <c r="AH1037" s="48"/>
      <c r="AL1037" s="48"/>
      <c r="AQ1037" s="48"/>
      <c r="AS1037" s="48"/>
      <c r="AT1037" s="48"/>
      <c r="AX1037" s="48"/>
      <c r="BA1037" s="48"/>
      <c r="BB1037" s="48"/>
      <c r="BD1037" s="48"/>
    </row>
    <row r="1038" spans="3:56" x14ac:dyDescent="0.2">
      <c r="C1038" s="42"/>
      <c r="D1038" s="41"/>
      <c r="F1038" s="41"/>
      <c r="G1038" s="41"/>
      <c r="H1038" s="41"/>
      <c r="J1038" s="41"/>
      <c r="L1038" s="41"/>
      <c r="N1038" s="41"/>
      <c r="O1038" s="41"/>
      <c r="P1038" s="41"/>
      <c r="S1038" s="41"/>
      <c r="T1038" s="41"/>
      <c r="X1038" s="48"/>
      <c r="Y1038" s="48"/>
      <c r="AA1038" s="48"/>
      <c r="AF1038" s="48"/>
      <c r="AH1038" s="48"/>
      <c r="AL1038" s="48"/>
      <c r="AQ1038" s="48"/>
      <c r="AS1038" s="48"/>
      <c r="AT1038" s="48"/>
      <c r="AX1038" s="48"/>
      <c r="BA1038" s="48"/>
      <c r="BB1038" s="48"/>
      <c r="BD1038" s="48"/>
    </row>
    <row r="1039" spans="3:56" x14ac:dyDescent="0.2">
      <c r="C1039" s="42"/>
      <c r="D1039" s="41"/>
      <c r="F1039" s="41"/>
      <c r="G1039" s="41"/>
      <c r="H1039" s="41"/>
      <c r="J1039" s="41"/>
      <c r="L1039" s="41"/>
      <c r="N1039" s="41"/>
      <c r="O1039" s="41"/>
      <c r="P1039" s="41"/>
      <c r="S1039" s="41"/>
      <c r="T1039" s="41"/>
      <c r="X1039" s="48"/>
      <c r="Y1039" s="48"/>
      <c r="AA1039" s="48"/>
      <c r="AF1039" s="48"/>
      <c r="AH1039" s="48"/>
      <c r="AL1039" s="48"/>
      <c r="AQ1039" s="48"/>
      <c r="AS1039" s="48"/>
      <c r="AT1039" s="48"/>
      <c r="AX1039" s="48"/>
      <c r="BA1039" s="48"/>
      <c r="BB1039" s="48"/>
      <c r="BD1039" s="48"/>
    </row>
    <row r="1040" spans="3:56" x14ac:dyDescent="0.2">
      <c r="C1040" s="42"/>
      <c r="D1040" s="41"/>
      <c r="F1040" s="41"/>
      <c r="G1040" s="41"/>
      <c r="H1040" s="41"/>
      <c r="J1040" s="41"/>
      <c r="L1040" s="41"/>
      <c r="N1040" s="41"/>
      <c r="O1040" s="41"/>
      <c r="P1040" s="41"/>
      <c r="S1040" s="41"/>
      <c r="T1040" s="41"/>
      <c r="X1040" s="48"/>
      <c r="Y1040" s="48"/>
      <c r="AA1040" s="48"/>
      <c r="AF1040" s="48"/>
      <c r="AH1040" s="48"/>
      <c r="AL1040" s="48"/>
      <c r="AQ1040" s="48"/>
      <c r="AS1040" s="48"/>
      <c r="AT1040" s="48"/>
      <c r="AX1040" s="48"/>
      <c r="BA1040" s="48"/>
      <c r="BB1040" s="48"/>
      <c r="BD1040" s="48"/>
    </row>
    <row r="1041" spans="3:56" x14ac:dyDescent="0.2">
      <c r="C1041" s="42"/>
      <c r="D1041" s="41"/>
      <c r="F1041" s="41"/>
      <c r="G1041" s="41"/>
      <c r="H1041" s="41"/>
      <c r="J1041" s="41"/>
      <c r="L1041" s="41"/>
      <c r="N1041" s="41"/>
      <c r="O1041" s="41"/>
      <c r="P1041" s="41"/>
      <c r="S1041" s="41"/>
      <c r="T1041" s="41"/>
      <c r="X1041" s="48"/>
      <c r="Y1041" s="48"/>
      <c r="AA1041" s="48"/>
      <c r="AF1041" s="48"/>
      <c r="AH1041" s="48"/>
      <c r="AL1041" s="48"/>
      <c r="AQ1041" s="48"/>
      <c r="AS1041" s="48"/>
      <c r="AT1041" s="48"/>
      <c r="AX1041" s="48"/>
      <c r="BA1041" s="48"/>
      <c r="BB1041" s="48"/>
      <c r="BD1041" s="48"/>
    </row>
    <row r="1042" spans="3:56" x14ac:dyDescent="0.2">
      <c r="C1042" s="42"/>
      <c r="D1042" s="41"/>
      <c r="F1042" s="41"/>
      <c r="G1042" s="41"/>
      <c r="H1042" s="41"/>
      <c r="J1042" s="41"/>
      <c r="L1042" s="41"/>
      <c r="N1042" s="41"/>
      <c r="O1042" s="41"/>
      <c r="P1042" s="41"/>
      <c r="S1042" s="41"/>
      <c r="T1042" s="41"/>
      <c r="X1042" s="48"/>
      <c r="Y1042" s="48"/>
      <c r="AA1042" s="48"/>
      <c r="AF1042" s="48"/>
      <c r="AH1042" s="48"/>
      <c r="AL1042" s="48"/>
      <c r="AQ1042" s="48"/>
      <c r="AS1042" s="48"/>
      <c r="AT1042" s="48"/>
      <c r="AX1042" s="48"/>
      <c r="BA1042" s="48"/>
      <c r="BB1042" s="48"/>
      <c r="BD1042" s="48"/>
    </row>
    <row r="1043" spans="3:56" x14ac:dyDescent="0.2">
      <c r="C1043" s="42"/>
      <c r="D1043" s="41"/>
      <c r="F1043" s="41"/>
      <c r="G1043" s="41"/>
      <c r="H1043" s="41"/>
      <c r="J1043" s="41"/>
      <c r="L1043" s="41"/>
      <c r="N1043" s="41"/>
      <c r="O1043" s="41"/>
      <c r="P1043" s="41"/>
      <c r="S1043" s="41"/>
      <c r="T1043" s="41"/>
      <c r="X1043" s="48"/>
      <c r="Y1043" s="48"/>
      <c r="AA1043" s="48"/>
      <c r="AF1043" s="48"/>
      <c r="AH1043" s="48"/>
      <c r="AL1043" s="48"/>
      <c r="AQ1043" s="48"/>
      <c r="AS1043" s="48"/>
      <c r="AT1043" s="48"/>
      <c r="AX1043" s="48"/>
      <c r="BA1043" s="48"/>
      <c r="BB1043" s="48"/>
      <c r="BD1043" s="48"/>
    </row>
    <row r="1044" spans="3:56" x14ac:dyDescent="0.2">
      <c r="C1044" s="42"/>
      <c r="D1044" s="41"/>
      <c r="F1044" s="41"/>
      <c r="G1044" s="41"/>
      <c r="H1044" s="41"/>
      <c r="J1044" s="41"/>
      <c r="L1044" s="41"/>
      <c r="N1044" s="41"/>
      <c r="O1044" s="41"/>
      <c r="P1044" s="41"/>
      <c r="S1044" s="41"/>
      <c r="T1044" s="41"/>
      <c r="X1044" s="48"/>
      <c r="Y1044" s="48"/>
      <c r="AA1044" s="48"/>
      <c r="AF1044" s="48"/>
      <c r="AH1044" s="48"/>
      <c r="AL1044" s="48"/>
      <c r="AQ1044" s="48"/>
      <c r="AS1044" s="48"/>
      <c r="AT1044" s="48"/>
      <c r="AX1044" s="48"/>
      <c r="BA1044" s="48"/>
      <c r="BB1044" s="48"/>
      <c r="BD1044" s="48"/>
    </row>
    <row r="1045" spans="3:56" x14ac:dyDescent="0.2">
      <c r="C1045" s="42"/>
      <c r="D1045" s="41"/>
      <c r="F1045" s="41"/>
      <c r="G1045" s="41"/>
      <c r="H1045" s="41"/>
      <c r="J1045" s="41"/>
      <c r="L1045" s="41"/>
      <c r="N1045" s="41"/>
      <c r="O1045" s="41"/>
      <c r="P1045" s="41"/>
      <c r="S1045" s="41"/>
      <c r="T1045" s="41"/>
      <c r="X1045" s="48"/>
      <c r="Y1045" s="48"/>
      <c r="AA1045" s="48"/>
      <c r="AF1045" s="48"/>
      <c r="AH1045" s="48"/>
      <c r="AL1045" s="48"/>
      <c r="AQ1045" s="48"/>
      <c r="AS1045" s="48"/>
      <c r="AT1045" s="48"/>
      <c r="AX1045" s="48"/>
      <c r="BA1045" s="48"/>
      <c r="BB1045" s="48"/>
      <c r="BD1045" s="48"/>
    </row>
    <row r="1046" spans="3:56" x14ac:dyDescent="0.2">
      <c r="C1046" s="42"/>
      <c r="D1046" s="41"/>
      <c r="F1046" s="41"/>
      <c r="G1046" s="41"/>
      <c r="H1046" s="41"/>
      <c r="J1046" s="41"/>
      <c r="L1046" s="41"/>
      <c r="N1046" s="41"/>
      <c r="O1046" s="41"/>
      <c r="P1046" s="41"/>
      <c r="S1046" s="41"/>
      <c r="T1046" s="41"/>
      <c r="X1046" s="48"/>
      <c r="Y1046" s="48"/>
      <c r="AA1046" s="48"/>
      <c r="AF1046" s="48"/>
      <c r="AH1046" s="48"/>
      <c r="AL1046" s="48"/>
      <c r="AQ1046" s="48"/>
      <c r="AS1046" s="48"/>
      <c r="AT1046" s="48"/>
      <c r="AX1046" s="48"/>
      <c r="BA1046" s="48"/>
      <c r="BB1046" s="48"/>
      <c r="BD1046" s="48"/>
    </row>
    <row r="1047" spans="3:56" x14ac:dyDescent="0.2">
      <c r="C1047" s="42"/>
      <c r="D1047" s="41"/>
      <c r="F1047" s="41"/>
      <c r="G1047" s="41"/>
      <c r="H1047" s="41"/>
      <c r="J1047" s="41"/>
      <c r="L1047" s="41"/>
      <c r="N1047" s="41"/>
      <c r="O1047" s="41"/>
      <c r="P1047" s="41"/>
      <c r="S1047" s="41"/>
      <c r="T1047" s="41"/>
      <c r="X1047" s="48"/>
      <c r="Y1047" s="48"/>
      <c r="AA1047" s="48"/>
      <c r="AF1047" s="48"/>
      <c r="AH1047" s="48"/>
      <c r="AL1047" s="48"/>
      <c r="AQ1047" s="48"/>
      <c r="AS1047" s="48"/>
      <c r="AT1047" s="48"/>
      <c r="AX1047" s="48"/>
      <c r="BA1047" s="48"/>
      <c r="BB1047" s="48"/>
      <c r="BD1047" s="48"/>
    </row>
    <row r="1048" spans="3:56" x14ac:dyDescent="0.2">
      <c r="C1048" s="42"/>
      <c r="D1048" s="41"/>
      <c r="F1048" s="41"/>
      <c r="G1048" s="41"/>
      <c r="H1048" s="41"/>
      <c r="J1048" s="41"/>
      <c r="L1048" s="41"/>
      <c r="N1048" s="41"/>
      <c r="O1048" s="41"/>
      <c r="P1048" s="41"/>
      <c r="S1048" s="41"/>
      <c r="T1048" s="41"/>
      <c r="X1048" s="48"/>
      <c r="Y1048" s="48"/>
      <c r="AA1048" s="48"/>
      <c r="AF1048" s="48"/>
      <c r="AH1048" s="48"/>
      <c r="AL1048" s="48"/>
      <c r="AQ1048" s="48"/>
      <c r="AS1048" s="48"/>
      <c r="AT1048" s="48"/>
      <c r="AX1048" s="48"/>
      <c r="BA1048" s="48"/>
      <c r="BB1048" s="48"/>
      <c r="BD1048" s="48"/>
    </row>
    <row r="1049" spans="3:56" x14ac:dyDescent="0.2">
      <c r="C1049" s="42"/>
      <c r="D1049" s="41"/>
      <c r="F1049" s="41"/>
      <c r="G1049" s="41"/>
      <c r="H1049" s="41"/>
      <c r="J1049" s="41"/>
      <c r="L1049" s="41"/>
      <c r="N1049" s="41"/>
      <c r="O1049" s="41"/>
      <c r="P1049" s="41"/>
      <c r="S1049" s="41"/>
      <c r="T1049" s="41"/>
      <c r="X1049" s="48"/>
      <c r="Y1049" s="48"/>
      <c r="AA1049" s="48"/>
      <c r="AF1049" s="48"/>
      <c r="AH1049" s="48"/>
      <c r="AL1049" s="48"/>
      <c r="AQ1049" s="48"/>
      <c r="AS1049" s="48"/>
      <c r="AT1049" s="48"/>
      <c r="AX1049" s="48"/>
      <c r="BA1049" s="48"/>
      <c r="BB1049" s="48"/>
      <c r="BD1049" s="48"/>
    </row>
    <row r="1050" spans="3:56" x14ac:dyDescent="0.2">
      <c r="C1050" s="42"/>
      <c r="D1050" s="41"/>
      <c r="F1050" s="41"/>
      <c r="G1050" s="41"/>
      <c r="H1050" s="41"/>
      <c r="J1050" s="41"/>
      <c r="L1050" s="41"/>
      <c r="N1050" s="41"/>
      <c r="O1050" s="41"/>
      <c r="P1050" s="41"/>
      <c r="S1050" s="41"/>
      <c r="T1050" s="41"/>
      <c r="X1050" s="48"/>
      <c r="Y1050" s="48"/>
      <c r="AA1050" s="48"/>
      <c r="AF1050" s="48"/>
      <c r="AH1050" s="48"/>
      <c r="AL1050" s="48"/>
      <c r="AQ1050" s="48"/>
      <c r="AS1050" s="48"/>
      <c r="AT1050" s="48"/>
      <c r="AX1050" s="48"/>
      <c r="BA1050" s="48"/>
      <c r="BB1050" s="48"/>
      <c r="BD1050" s="48"/>
    </row>
    <row r="1051" spans="3:56" x14ac:dyDescent="0.2">
      <c r="C1051" s="42"/>
      <c r="D1051" s="41"/>
      <c r="F1051" s="41"/>
      <c r="G1051" s="41"/>
      <c r="H1051" s="41"/>
      <c r="J1051" s="41"/>
      <c r="L1051" s="41"/>
      <c r="N1051" s="41"/>
      <c r="O1051" s="41"/>
      <c r="P1051" s="41"/>
      <c r="S1051" s="41"/>
      <c r="T1051" s="41"/>
      <c r="X1051" s="48"/>
      <c r="Y1051" s="48"/>
      <c r="AA1051" s="48"/>
      <c r="AF1051" s="48"/>
      <c r="AH1051" s="48"/>
      <c r="AL1051" s="48"/>
      <c r="AQ1051" s="48"/>
      <c r="AS1051" s="48"/>
      <c r="AT1051" s="48"/>
      <c r="AX1051" s="48"/>
      <c r="BA1051" s="48"/>
      <c r="BB1051" s="48"/>
      <c r="BD1051" s="48"/>
    </row>
    <row r="1052" spans="3:56" x14ac:dyDescent="0.2">
      <c r="C1052" s="42"/>
      <c r="D1052" s="41"/>
      <c r="F1052" s="41"/>
      <c r="G1052" s="41"/>
      <c r="H1052" s="41"/>
      <c r="J1052" s="41"/>
      <c r="L1052" s="41"/>
      <c r="N1052" s="41"/>
      <c r="O1052" s="41"/>
      <c r="P1052" s="41"/>
      <c r="S1052" s="41"/>
      <c r="T1052" s="41"/>
      <c r="X1052" s="48"/>
      <c r="Y1052" s="48"/>
      <c r="AA1052" s="48"/>
      <c r="AF1052" s="48"/>
      <c r="AH1052" s="48"/>
      <c r="AL1052" s="48"/>
      <c r="AQ1052" s="48"/>
      <c r="AS1052" s="48"/>
      <c r="AT1052" s="48"/>
      <c r="AX1052" s="48"/>
      <c r="BA1052" s="48"/>
      <c r="BB1052" s="48"/>
      <c r="BD1052" s="48"/>
    </row>
    <row r="1053" spans="3:56" x14ac:dyDescent="0.2">
      <c r="C1053" s="42"/>
      <c r="D1053" s="41"/>
      <c r="F1053" s="41"/>
      <c r="G1053" s="41"/>
      <c r="H1053" s="41"/>
      <c r="J1053" s="41"/>
      <c r="L1053" s="41"/>
      <c r="N1053" s="41"/>
      <c r="O1053" s="41"/>
      <c r="P1053" s="41"/>
      <c r="S1053" s="41"/>
      <c r="T1053" s="41"/>
      <c r="X1053" s="48"/>
      <c r="Y1053" s="48"/>
      <c r="AA1053" s="48"/>
      <c r="AF1053" s="48"/>
      <c r="AH1053" s="48"/>
      <c r="AL1053" s="48"/>
      <c r="AQ1053" s="48"/>
      <c r="AS1053" s="48"/>
      <c r="AT1053" s="48"/>
      <c r="AX1053" s="48"/>
      <c r="BA1053" s="48"/>
      <c r="BB1053" s="48"/>
      <c r="BD1053" s="48"/>
    </row>
    <row r="1054" spans="3:56" x14ac:dyDescent="0.2">
      <c r="C1054" s="42"/>
      <c r="D1054" s="41"/>
      <c r="F1054" s="41"/>
      <c r="G1054" s="41"/>
      <c r="H1054" s="41"/>
      <c r="J1054" s="41"/>
      <c r="L1054" s="41"/>
      <c r="N1054" s="41"/>
      <c r="O1054" s="41"/>
      <c r="P1054" s="41"/>
      <c r="S1054" s="41"/>
      <c r="T1054" s="41"/>
      <c r="X1054" s="48"/>
      <c r="Y1054" s="48"/>
      <c r="AA1054" s="48"/>
      <c r="AF1054" s="48"/>
      <c r="AH1054" s="48"/>
      <c r="AL1054" s="48"/>
      <c r="AQ1054" s="48"/>
      <c r="AS1054" s="48"/>
      <c r="AT1054" s="48"/>
      <c r="AX1054" s="48"/>
      <c r="BA1054" s="48"/>
      <c r="BB1054" s="48"/>
      <c r="BD1054" s="48"/>
    </row>
    <row r="1055" spans="3:56" x14ac:dyDescent="0.2">
      <c r="C1055" s="42"/>
      <c r="D1055" s="41"/>
      <c r="F1055" s="41"/>
      <c r="G1055" s="41"/>
      <c r="H1055" s="41"/>
      <c r="J1055" s="41"/>
      <c r="L1055" s="41"/>
      <c r="N1055" s="41"/>
      <c r="O1055" s="41"/>
      <c r="P1055" s="41"/>
      <c r="S1055" s="41"/>
      <c r="T1055" s="41"/>
      <c r="X1055" s="48"/>
      <c r="Y1055" s="48"/>
      <c r="AA1055" s="48"/>
      <c r="AF1055" s="48"/>
      <c r="AH1055" s="48"/>
      <c r="AL1055" s="48"/>
      <c r="AQ1055" s="48"/>
      <c r="AS1055" s="48"/>
      <c r="AT1055" s="48"/>
      <c r="AX1055" s="48"/>
      <c r="BA1055" s="48"/>
      <c r="BB1055" s="48"/>
      <c r="BD1055" s="48"/>
    </row>
    <row r="1056" spans="3:56" x14ac:dyDescent="0.2">
      <c r="C1056" s="42"/>
      <c r="D1056" s="41"/>
      <c r="F1056" s="41"/>
      <c r="G1056" s="41"/>
      <c r="H1056" s="41"/>
      <c r="J1056" s="41"/>
      <c r="L1056" s="41"/>
      <c r="N1056" s="41"/>
      <c r="O1056" s="41"/>
      <c r="P1056" s="41"/>
      <c r="S1056" s="41"/>
      <c r="T1056" s="41"/>
      <c r="X1056" s="48"/>
      <c r="Y1056" s="48"/>
      <c r="AA1056" s="48"/>
      <c r="AF1056" s="48"/>
      <c r="AH1056" s="48"/>
      <c r="AL1056" s="48"/>
      <c r="AQ1056" s="48"/>
      <c r="AS1056" s="48"/>
      <c r="AT1056" s="48"/>
      <c r="AX1056" s="48"/>
      <c r="BA1056" s="48"/>
      <c r="BB1056" s="48"/>
      <c r="BD1056" s="48"/>
    </row>
    <row r="1057" spans="3:56" x14ac:dyDescent="0.2">
      <c r="C1057" s="42"/>
      <c r="D1057" s="41"/>
      <c r="F1057" s="41"/>
      <c r="G1057" s="41"/>
      <c r="H1057" s="41"/>
      <c r="J1057" s="41"/>
      <c r="L1057" s="41"/>
      <c r="N1057" s="41"/>
      <c r="O1057" s="41"/>
      <c r="P1057" s="41"/>
      <c r="S1057" s="41"/>
      <c r="T1057" s="41"/>
      <c r="X1057" s="48"/>
      <c r="Y1057" s="48"/>
      <c r="AA1057" s="48"/>
      <c r="AF1057" s="48"/>
      <c r="AH1057" s="48"/>
      <c r="AL1057" s="48"/>
      <c r="AQ1057" s="48"/>
      <c r="AS1057" s="48"/>
      <c r="AT1057" s="48"/>
      <c r="AX1057" s="48"/>
      <c r="BA1057" s="48"/>
      <c r="BB1057" s="48"/>
      <c r="BD1057" s="48"/>
    </row>
    <row r="1058" spans="3:56" x14ac:dyDescent="0.2">
      <c r="C1058" s="42"/>
      <c r="D1058" s="41"/>
      <c r="F1058" s="41"/>
      <c r="G1058" s="41"/>
      <c r="H1058" s="41"/>
      <c r="J1058" s="41"/>
      <c r="L1058" s="41"/>
      <c r="N1058" s="41"/>
      <c r="O1058" s="41"/>
      <c r="P1058" s="41"/>
      <c r="S1058" s="41"/>
      <c r="T1058" s="41"/>
      <c r="X1058" s="48"/>
      <c r="Y1058" s="48"/>
      <c r="AA1058" s="48"/>
      <c r="AF1058" s="48"/>
      <c r="AH1058" s="48"/>
      <c r="AL1058" s="48"/>
      <c r="AQ1058" s="48"/>
      <c r="AS1058" s="48"/>
      <c r="AT1058" s="48"/>
      <c r="AX1058" s="48"/>
      <c r="BA1058" s="48"/>
      <c r="BB1058" s="48"/>
      <c r="BD1058" s="48"/>
    </row>
    <row r="1059" spans="3:56" x14ac:dyDescent="0.2">
      <c r="C1059" s="42"/>
      <c r="D1059" s="41"/>
      <c r="F1059" s="41"/>
      <c r="G1059" s="41"/>
      <c r="H1059" s="41"/>
      <c r="J1059" s="41"/>
      <c r="L1059" s="41"/>
      <c r="N1059" s="41"/>
      <c r="O1059" s="41"/>
      <c r="P1059" s="41"/>
      <c r="S1059" s="41"/>
      <c r="T1059" s="41"/>
      <c r="X1059" s="48"/>
      <c r="Y1059" s="48"/>
      <c r="AA1059" s="48"/>
      <c r="AF1059" s="48"/>
      <c r="AH1059" s="48"/>
      <c r="AL1059" s="48"/>
      <c r="AQ1059" s="48"/>
      <c r="AS1059" s="48"/>
      <c r="AT1059" s="48"/>
      <c r="AX1059" s="48"/>
      <c r="BA1059" s="48"/>
      <c r="BB1059" s="48"/>
      <c r="BD1059" s="48"/>
    </row>
    <row r="1060" spans="3:56" x14ac:dyDescent="0.2">
      <c r="C1060" s="42"/>
      <c r="D1060" s="41"/>
      <c r="F1060" s="41"/>
      <c r="G1060" s="41"/>
      <c r="H1060" s="41"/>
      <c r="J1060" s="41"/>
      <c r="L1060" s="41"/>
      <c r="N1060" s="41"/>
      <c r="O1060" s="41"/>
      <c r="P1060" s="41"/>
      <c r="S1060" s="41"/>
      <c r="T1060" s="41"/>
      <c r="X1060" s="48"/>
      <c r="Y1060" s="48"/>
      <c r="AA1060" s="48"/>
      <c r="AF1060" s="48"/>
      <c r="AH1060" s="48"/>
      <c r="AL1060" s="48"/>
      <c r="AQ1060" s="48"/>
      <c r="AS1060" s="48"/>
      <c r="AT1060" s="48"/>
      <c r="AX1060" s="48"/>
      <c r="BA1060" s="48"/>
      <c r="BB1060" s="48"/>
      <c r="BD1060" s="48"/>
    </row>
    <row r="1061" spans="3:56" x14ac:dyDescent="0.2">
      <c r="C1061" s="42"/>
      <c r="D1061" s="41"/>
      <c r="F1061" s="41"/>
      <c r="G1061" s="41"/>
      <c r="H1061" s="41"/>
      <c r="J1061" s="41"/>
      <c r="L1061" s="41"/>
      <c r="N1061" s="41"/>
      <c r="O1061" s="41"/>
      <c r="P1061" s="41"/>
      <c r="S1061" s="41"/>
      <c r="T1061" s="41"/>
      <c r="X1061" s="48"/>
      <c r="Y1061" s="48"/>
      <c r="AA1061" s="48"/>
      <c r="AF1061" s="48"/>
      <c r="AH1061" s="48"/>
      <c r="AL1061" s="48"/>
      <c r="AQ1061" s="48"/>
      <c r="AS1061" s="48"/>
      <c r="AT1061" s="48"/>
      <c r="AX1061" s="48"/>
      <c r="BA1061" s="48"/>
      <c r="BB1061" s="48"/>
      <c r="BD1061" s="48"/>
    </row>
    <row r="1062" spans="3:56" x14ac:dyDescent="0.2">
      <c r="C1062" s="42"/>
      <c r="D1062" s="41"/>
      <c r="F1062" s="41"/>
      <c r="G1062" s="41"/>
      <c r="H1062" s="41"/>
      <c r="J1062" s="41"/>
      <c r="L1062" s="41"/>
      <c r="N1062" s="41"/>
      <c r="O1062" s="41"/>
      <c r="P1062" s="41"/>
      <c r="S1062" s="41"/>
      <c r="T1062" s="41"/>
      <c r="X1062" s="48"/>
      <c r="Y1062" s="48"/>
      <c r="AA1062" s="48"/>
      <c r="AF1062" s="48"/>
      <c r="AH1062" s="48"/>
      <c r="AL1062" s="48"/>
      <c r="AQ1062" s="48"/>
      <c r="AS1062" s="48"/>
      <c r="AT1062" s="48"/>
      <c r="AX1062" s="48"/>
      <c r="BA1062" s="48"/>
      <c r="BB1062" s="48"/>
      <c r="BD1062" s="48"/>
    </row>
    <row r="1063" spans="3:56" x14ac:dyDescent="0.2">
      <c r="C1063" s="42"/>
      <c r="D1063" s="41"/>
      <c r="F1063" s="41"/>
      <c r="G1063" s="41"/>
      <c r="H1063" s="41"/>
      <c r="J1063" s="41"/>
      <c r="L1063" s="41"/>
      <c r="N1063" s="41"/>
      <c r="O1063" s="41"/>
      <c r="P1063" s="41"/>
      <c r="S1063" s="41"/>
      <c r="T1063" s="41"/>
      <c r="X1063" s="48"/>
      <c r="Y1063" s="48"/>
      <c r="AA1063" s="48"/>
      <c r="AF1063" s="48"/>
      <c r="AH1063" s="48"/>
      <c r="AL1063" s="48"/>
      <c r="AQ1063" s="48"/>
      <c r="AS1063" s="48"/>
      <c r="AT1063" s="48"/>
      <c r="AX1063" s="48"/>
      <c r="BA1063" s="48"/>
      <c r="BB1063" s="48"/>
      <c r="BD1063" s="48"/>
    </row>
    <row r="1064" spans="3:56" x14ac:dyDescent="0.2">
      <c r="C1064" s="42"/>
      <c r="D1064" s="41"/>
      <c r="F1064" s="41"/>
      <c r="G1064" s="41"/>
      <c r="H1064" s="41"/>
      <c r="J1064" s="41"/>
      <c r="L1064" s="41"/>
      <c r="N1064" s="41"/>
      <c r="O1064" s="41"/>
      <c r="P1064" s="41"/>
      <c r="S1064" s="41"/>
      <c r="T1064" s="41"/>
      <c r="X1064" s="48"/>
      <c r="Y1064" s="48"/>
      <c r="AA1064" s="48"/>
      <c r="AF1064" s="48"/>
      <c r="AH1064" s="48"/>
      <c r="AL1064" s="48"/>
      <c r="AQ1064" s="48"/>
      <c r="AS1064" s="48"/>
      <c r="AT1064" s="48"/>
      <c r="AX1064" s="48"/>
      <c r="BA1064" s="48"/>
      <c r="BB1064" s="48"/>
      <c r="BD1064" s="48"/>
    </row>
    <row r="1065" spans="3:56" x14ac:dyDescent="0.2">
      <c r="C1065" s="42"/>
      <c r="D1065" s="41"/>
      <c r="F1065" s="41"/>
      <c r="G1065" s="41"/>
      <c r="H1065" s="41"/>
      <c r="J1065" s="41"/>
      <c r="L1065" s="41"/>
      <c r="N1065" s="41"/>
      <c r="O1065" s="41"/>
      <c r="P1065" s="41"/>
      <c r="S1065" s="41"/>
      <c r="T1065" s="41"/>
      <c r="X1065" s="48"/>
      <c r="Y1065" s="48"/>
      <c r="AA1065" s="48"/>
      <c r="AF1065" s="48"/>
      <c r="AH1065" s="48"/>
      <c r="AL1065" s="48"/>
      <c r="AQ1065" s="48"/>
      <c r="AS1065" s="48"/>
      <c r="AT1065" s="48"/>
      <c r="AX1065" s="48"/>
      <c r="BA1065" s="48"/>
      <c r="BB1065" s="48"/>
      <c r="BD1065" s="48"/>
    </row>
    <row r="1066" spans="3:56" x14ac:dyDescent="0.2">
      <c r="C1066" s="42"/>
      <c r="D1066" s="41"/>
      <c r="F1066" s="41"/>
      <c r="G1066" s="41"/>
      <c r="H1066" s="41"/>
      <c r="J1066" s="41"/>
      <c r="L1066" s="41"/>
      <c r="N1066" s="41"/>
      <c r="O1066" s="41"/>
      <c r="P1066" s="41"/>
      <c r="S1066" s="41"/>
      <c r="T1066" s="41"/>
      <c r="X1066" s="48"/>
      <c r="Y1066" s="48"/>
      <c r="AA1066" s="48"/>
      <c r="AF1066" s="48"/>
      <c r="AH1066" s="48"/>
      <c r="AL1066" s="48"/>
      <c r="AQ1066" s="48"/>
      <c r="AS1066" s="48"/>
      <c r="AT1066" s="48"/>
      <c r="AX1066" s="48"/>
      <c r="BA1066" s="48"/>
      <c r="BB1066" s="48"/>
      <c r="BD1066" s="48"/>
    </row>
    <row r="1067" spans="3:56" x14ac:dyDescent="0.2">
      <c r="C1067" s="42"/>
      <c r="D1067" s="41"/>
      <c r="F1067" s="41"/>
      <c r="G1067" s="41"/>
      <c r="H1067" s="41"/>
      <c r="J1067" s="41"/>
      <c r="L1067" s="41"/>
      <c r="N1067" s="41"/>
      <c r="O1067" s="41"/>
      <c r="P1067" s="41"/>
      <c r="S1067" s="41"/>
      <c r="T1067" s="41"/>
      <c r="X1067" s="48"/>
      <c r="Y1067" s="48"/>
      <c r="AA1067" s="48"/>
      <c r="AF1067" s="48"/>
      <c r="AH1067" s="48"/>
      <c r="AL1067" s="48"/>
      <c r="AQ1067" s="48"/>
      <c r="AS1067" s="48"/>
      <c r="AT1067" s="48"/>
      <c r="AX1067" s="48"/>
      <c r="BA1067" s="48"/>
      <c r="BB1067" s="48"/>
      <c r="BD1067" s="48"/>
    </row>
    <row r="1068" spans="3:56" x14ac:dyDescent="0.2">
      <c r="C1068" s="42"/>
      <c r="D1068" s="41"/>
      <c r="F1068" s="41"/>
      <c r="G1068" s="41"/>
      <c r="H1068" s="41"/>
      <c r="J1068" s="41"/>
      <c r="L1068" s="41"/>
      <c r="N1068" s="41"/>
      <c r="O1068" s="41"/>
      <c r="P1068" s="41"/>
      <c r="S1068" s="41"/>
      <c r="T1068" s="41"/>
      <c r="X1068" s="48"/>
      <c r="Y1068" s="48"/>
      <c r="AA1068" s="48"/>
      <c r="AF1068" s="48"/>
      <c r="AH1068" s="48"/>
      <c r="AL1068" s="48"/>
      <c r="AQ1068" s="48"/>
      <c r="AS1068" s="48"/>
      <c r="AT1068" s="48"/>
      <c r="AX1068" s="48"/>
      <c r="BA1068" s="48"/>
      <c r="BB1068" s="48"/>
      <c r="BD1068" s="48"/>
    </row>
    <row r="1069" spans="3:56" x14ac:dyDescent="0.2">
      <c r="C1069" s="42"/>
      <c r="D1069" s="41"/>
      <c r="F1069" s="41"/>
      <c r="G1069" s="41"/>
      <c r="H1069" s="41"/>
      <c r="J1069" s="41"/>
      <c r="L1069" s="41"/>
      <c r="N1069" s="41"/>
      <c r="O1069" s="41"/>
      <c r="P1069" s="41"/>
      <c r="S1069" s="41"/>
      <c r="T1069" s="41"/>
      <c r="X1069" s="48"/>
      <c r="Y1069" s="48"/>
      <c r="AA1069" s="48"/>
      <c r="AF1069" s="48"/>
      <c r="AH1069" s="48"/>
      <c r="AL1069" s="48"/>
      <c r="AQ1069" s="48"/>
      <c r="AS1069" s="48"/>
      <c r="AT1069" s="48"/>
      <c r="AX1069" s="48"/>
      <c r="BA1069" s="48"/>
      <c r="BB1069" s="48"/>
      <c r="BD1069" s="48"/>
    </row>
    <row r="1070" spans="3:56" x14ac:dyDescent="0.2">
      <c r="C1070" s="42"/>
      <c r="D1070" s="41"/>
      <c r="F1070" s="41"/>
      <c r="G1070" s="41"/>
      <c r="H1070" s="41"/>
      <c r="J1070" s="41"/>
      <c r="L1070" s="41"/>
      <c r="N1070" s="41"/>
      <c r="O1070" s="41"/>
      <c r="P1070" s="41"/>
      <c r="S1070" s="41"/>
      <c r="T1070" s="41"/>
      <c r="X1070" s="48"/>
      <c r="Y1070" s="48"/>
      <c r="AA1070" s="48"/>
      <c r="AF1070" s="48"/>
      <c r="AH1070" s="48"/>
      <c r="AL1070" s="48"/>
      <c r="AQ1070" s="48"/>
      <c r="AS1070" s="48"/>
      <c r="AT1070" s="48"/>
      <c r="AX1070" s="48"/>
      <c r="BA1070" s="48"/>
      <c r="BB1070" s="48"/>
      <c r="BD1070" s="48"/>
    </row>
    <row r="1071" spans="3:56" x14ac:dyDescent="0.2">
      <c r="C1071" s="42"/>
      <c r="D1071" s="41"/>
      <c r="F1071" s="41"/>
      <c r="G1071" s="41"/>
      <c r="H1071" s="41"/>
      <c r="J1071" s="41"/>
      <c r="L1071" s="41"/>
      <c r="N1071" s="41"/>
      <c r="O1071" s="41"/>
      <c r="P1071" s="41"/>
      <c r="S1071" s="41"/>
      <c r="T1071" s="41"/>
      <c r="X1071" s="48"/>
      <c r="Y1071" s="48"/>
      <c r="AA1071" s="48"/>
      <c r="AF1071" s="48"/>
      <c r="AH1071" s="48"/>
      <c r="AL1071" s="48"/>
      <c r="AQ1071" s="48"/>
      <c r="AS1071" s="48"/>
      <c r="AT1071" s="48"/>
      <c r="AX1071" s="48"/>
      <c r="BA1071" s="48"/>
      <c r="BB1071" s="48"/>
      <c r="BD1071" s="48"/>
    </row>
    <row r="1072" spans="3:56" x14ac:dyDescent="0.2">
      <c r="C1072" s="42"/>
      <c r="D1072" s="41"/>
      <c r="F1072" s="41"/>
      <c r="G1072" s="41"/>
      <c r="H1072" s="41"/>
      <c r="J1072" s="41"/>
      <c r="L1072" s="41"/>
      <c r="N1072" s="41"/>
      <c r="O1072" s="41"/>
      <c r="P1072" s="41"/>
      <c r="S1072" s="41"/>
      <c r="T1072" s="41"/>
      <c r="X1072" s="48"/>
      <c r="Y1072" s="48"/>
      <c r="AA1072" s="48"/>
      <c r="AF1072" s="48"/>
      <c r="AH1072" s="48"/>
      <c r="AL1072" s="48"/>
      <c r="AQ1072" s="48"/>
      <c r="AS1072" s="48"/>
      <c r="AT1072" s="48"/>
      <c r="AX1072" s="48"/>
      <c r="BA1072" s="48"/>
      <c r="BB1072" s="48"/>
      <c r="BD1072" s="48"/>
    </row>
    <row r="1073" spans="3:56" x14ac:dyDescent="0.2">
      <c r="C1073" s="42"/>
      <c r="D1073" s="41"/>
      <c r="F1073" s="41"/>
      <c r="G1073" s="41"/>
      <c r="H1073" s="41"/>
      <c r="J1073" s="41"/>
      <c r="L1073" s="41"/>
      <c r="N1073" s="41"/>
      <c r="O1073" s="41"/>
      <c r="P1073" s="41"/>
      <c r="S1073" s="41"/>
      <c r="T1073" s="41"/>
      <c r="X1073" s="48"/>
      <c r="Y1073" s="48"/>
      <c r="AA1073" s="48"/>
      <c r="AF1073" s="48"/>
      <c r="AH1073" s="48"/>
      <c r="AL1073" s="48"/>
      <c r="AQ1073" s="48"/>
      <c r="AS1073" s="48"/>
      <c r="AT1073" s="48"/>
      <c r="AX1073" s="48"/>
      <c r="BA1073" s="48"/>
      <c r="BB1073" s="48"/>
      <c r="BD1073" s="48"/>
    </row>
    <row r="1074" spans="3:56" x14ac:dyDescent="0.2">
      <c r="C1074" s="42"/>
      <c r="D1074" s="41"/>
      <c r="F1074" s="41"/>
      <c r="G1074" s="41"/>
      <c r="H1074" s="41"/>
      <c r="J1074" s="41"/>
      <c r="L1074" s="41"/>
      <c r="N1074" s="41"/>
      <c r="O1074" s="41"/>
      <c r="P1074" s="41"/>
      <c r="S1074" s="41"/>
      <c r="T1074" s="41"/>
      <c r="X1074" s="48"/>
      <c r="Y1074" s="48"/>
      <c r="AA1074" s="48"/>
      <c r="AF1074" s="48"/>
      <c r="AH1074" s="48"/>
      <c r="AL1074" s="48"/>
      <c r="AQ1074" s="48"/>
      <c r="AS1074" s="48"/>
      <c r="AT1074" s="48"/>
      <c r="AX1074" s="48"/>
      <c r="BA1074" s="48"/>
      <c r="BB1074" s="48"/>
      <c r="BD1074" s="48"/>
    </row>
    <row r="1075" spans="3:56" x14ac:dyDescent="0.2">
      <c r="C1075" s="42"/>
      <c r="D1075" s="41"/>
      <c r="F1075" s="41"/>
      <c r="G1075" s="41"/>
      <c r="H1075" s="41"/>
      <c r="J1075" s="41"/>
      <c r="L1075" s="41"/>
      <c r="N1075" s="41"/>
      <c r="O1075" s="41"/>
      <c r="P1075" s="41"/>
      <c r="S1075" s="41"/>
      <c r="T1075" s="41"/>
      <c r="X1075" s="48"/>
      <c r="Y1075" s="48"/>
      <c r="AA1075" s="48"/>
      <c r="AF1075" s="48"/>
      <c r="AH1075" s="48"/>
      <c r="AL1075" s="48"/>
      <c r="AQ1075" s="48"/>
      <c r="AS1075" s="48"/>
      <c r="AT1075" s="48"/>
      <c r="AX1075" s="48"/>
      <c r="BA1075" s="48"/>
      <c r="BB1075" s="48"/>
      <c r="BD1075" s="48"/>
    </row>
    <row r="1076" spans="3:56" x14ac:dyDescent="0.2">
      <c r="C1076" s="42"/>
      <c r="D1076" s="41"/>
      <c r="F1076" s="41"/>
      <c r="G1076" s="41"/>
      <c r="H1076" s="41"/>
      <c r="J1076" s="41"/>
      <c r="L1076" s="41"/>
      <c r="N1076" s="41"/>
      <c r="O1076" s="41"/>
      <c r="P1076" s="41"/>
      <c r="S1076" s="41"/>
      <c r="T1076" s="41"/>
      <c r="X1076" s="48"/>
      <c r="Y1076" s="48"/>
      <c r="AA1076" s="48"/>
      <c r="AF1076" s="48"/>
      <c r="AH1076" s="48"/>
      <c r="AL1076" s="48"/>
      <c r="AQ1076" s="48"/>
      <c r="AS1076" s="48"/>
      <c r="AT1076" s="48"/>
      <c r="AX1076" s="48"/>
      <c r="BA1076" s="48"/>
      <c r="BB1076" s="48"/>
      <c r="BD1076" s="48"/>
    </row>
    <row r="1077" spans="3:56" x14ac:dyDescent="0.2">
      <c r="C1077" s="42"/>
      <c r="D1077" s="41"/>
      <c r="F1077" s="41"/>
      <c r="G1077" s="41"/>
      <c r="H1077" s="41"/>
      <c r="J1077" s="41"/>
      <c r="L1077" s="41"/>
      <c r="N1077" s="41"/>
      <c r="O1077" s="41"/>
      <c r="P1077" s="41"/>
      <c r="S1077" s="41"/>
      <c r="T1077" s="41"/>
      <c r="X1077" s="48"/>
      <c r="Y1077" s="48"/>
      <c r="AA1077" s="48"/>
      <c r="AF1077" s="48"/>
      <c r="AH1077" s="48"/>
      <c r="AL1077" s="48"/>
      <c r="AQ1077" s="48"/>
      <c r="AS1077" s="48"/>
      <c r="AT1077" s="48"/>
      <c r="AX1077" s="48"/>
      <c r="BA1077" s="48"/>
      <c r="BB1077" s="48"/>
      <c r="BD1077" s="48"/>
    </row>
    <row r="1078" spans="3:56" x14ac:dyDescent="0.2">
      <c r="C1078" s="42"/>
      <c r="D1078" s="41"/>
      <c r="F1078" s="41"/>
      <c r="G1078" s="41"/>
      <c r="H1078" s="41"/>
      <c r="J1078" s="41"/>
      <c r="L1078" s="41"/>
      <c r="N1078" s="41"/>
      <c r="O1078" s="41"/>
      <c r="P1078" s="41"/>
      <c r="S1078" s="41"/>
      <c r="T1078" s="41"/>
      <c r="X1078" s="48"/>
      <c r="Y1078" s="48"/>
      <c r="AA1078" s="48"/>
      <c r="AF1078" s="48"/>
      <c r="AH1078" s="48"/>
      <c r="AL1078" s="48"/>
      <c r="AQ1078" s="48"/>
      <c r="AS1078" s="48"/>
      <c r="AT1078" s="48"/>
      <c r="AX1078" s="48"/>
      <c r="BA1078" s="48"/>
      <c r="BB1078" s="48"/>
      <c r="BD1078" s="48"/>
    </row>
    <row r="1079" spans="3:56" x14ac:dyDescent="0.2">
      <c r="C1079" s="42"/>
      <c r="D1079" s="41"/>
      <c r="F1079" s="41"/>
      <c r="G1079" s="41"/>
      <c r="H1079" s="41"/>
      <c r="J1079" s="41"/>
      <c r="L1079" s="41"/>
      <c r="N1079" s="41"/>
      <c r="O1079" s="41"/>
      <c r="P1079" s="41"/>
      <c r="S1079" s="41"/>
      <c r="T1079" s="41"/>
      <c r="X1079" s="48"/>
      <c r="Y1079" s="48"/>
      <c r="AA1079" s="48"/>
      <c r="AF1079" s="48"/>
      <c r="AH1079" s="48"/>
      <c r="AL1079" s="48"/>
      <c r="AQ1079" s="48"/>
      <c r="AS1079" s="48"/>
      <c r="AT1079" s="48"/>
      <c r="AX1079" s="48"/>
      <c r="BA1079" s="48"/>
      <c r="BB1079" s="48"/>
      <c r="BD1079" s="48"/>
    </row>
    <row r="1080" spans="3:56" x14ac:dyDescent="0.2">
      <c r="C1080" s="42"/>
      <c r="D1080" s="41"/>
      <c r="F1080" s="41"/>
      <c r="G1080" s="41"/>
      <c r="H1080" s="41"/>
      <c r="J1080" s="41"/>
      <c r="L1080" s="41"/>
      <c r="N1080" s="41"/>
      <c r="O1080" s="41"/>
      <c r="P1080" s="41"/>
      <c r="S1080" s="41"/>
      <c r="T1080" s="41"/>
      <c r="X1080" s="48"/>
      <c r="Y1080" s="48"/>
      <c r="AA1080" s="48"/>
      <c r="AF1080" s="48"/>
      <c r="AH1080" s="48"/>
      <c r="AL1080" s="48"/>
      <c r="AQ1080" s="48"/>
      <c r="AS1080" s="48"/>
      <c r="AT1080" s="48"/>
      <c r="AX1080" s="48"/>
      <c r="BA1080" s="48"/>
      <c r="BB1080" s="48"/>
      <c r="BD1080" s="48"/>
    </row>
    <row r="1081" spans="3:56" x14ac:dyDescent="0.2">
      <c r="C1081" s="42"/>
      <c r="D1081" s="41"/>
      <c r="F1081" s="41"/>
      <c r="G1081" s="41"/>
      <c r="H1081" s="41"/>
      <c r="J1081" s="41"/>
      <c r="L1081" s="41"/>
      <c r="N1081" s="41"/>
      <c r="O1081" s="41"/>
      <c r="P1081" s="41"/>
      <c r="S1081" s="41"/>
      <c r="T1081" s="41"/>
      <c r="X1081" s="48"/>
      <c r="Y1081" s="48"/>
      <c r="AA1081" s="48"/>
      <c r="AF1081" s="48"/>
      <c r="AH1081" s="48"/>
      <c r="AL1081" s="48"/>
      <c r="AQ1081" s="48"/>
      <c r="AS1081" s="48"/>
      <c r="AT1081" s="48"/>
      <c r="AX1081" s="48"/>
      <c r="BA1081" s="48"/>
      <c r="BB1081" s="48"/>
      <c r="BD1081" s="48"/>
    </row>
    <row r="1082" spans="3:56" x14ac:dyDescent="0.2">
      <c r="C1082" s="42"/>
      <c r="D1082" s="41"/>
      <c r="F1082" s="41"/>
      <c r="G1082" s="41"/>
      <c r="H1082" s="41"/>
      <c r="J1082" s="41"/>
      <c r="L1082" s="41"/>
      <c r="N1082" s="41"/>
      <c r="O1082" s="41"/>
      <c r="P1082" s="41"/>
      <c r="S1082" s="41"/>
      <c r="T1082" s="41"/>
      <c r="X1082" s="48"/>
      <c r="Y1082" s="48"/>
      <c r="AA1082" s="48"/>
      <c r="AF1082" s="48"/>
      <c r="AH1082" s="48"/>
      <c r="AL1082" s="48"/>
      <c r="AQ1082" s="48"/>
      <c r="AS1082" s="48"/>
      <c r="AT1082" s="48"/>
      <c r="AX1082" s="48"/>
      <c r="BA1082" s="48"/>
      <c r="BB1082" s="48"/>
      <c r="BD1082" s="48"/>
    </row>
    <row r="1083" spans="3:56" x14ac:dyDescent="0.2">
      <c r="C1083" s="42"/>
      <c r="D1083" s="41"/>
      <c r="F1083" s="41"/>
      <c r="G1083" s="41"/>
      <c r="H1083" s="41"/>
      <c r="J1083" s="41"/>
      <c r="L1083" s="41"/>
      <c r="N1083" s="41"/>
      <c r="O1083" s="41"/>
      <c r="P1083" s="41"/>
      <c r="S1083" s="41"/>
      <c r="T1083" s="41"/>
      <c r="X1083" s="48"/>
      <c r="Y1083" s="48"/>
      <c r="AA1083" s="48"/>
      <c r="AF1083" s="48"/>
      <c r="AH1083" s="48"/>
      <c r="AL1083" s="48"/>
      <c r="AQ1083" s="48"/>
      <c r="AS1083" s="48"/>
      <c r="AT1083" s="48"/>
      <c r="AX1083" s="48"/>
      <c r="BA1083" s="48"/>
      <c r="BB1083" s="48"/>
      <c r="BD1083" s="48"/>
    </row>
    <row r="1084" spans="3:56" x14ac:dyDescent="0.2">
      <c r="C1084" s="42"/>
      <c r="D1084" s="41"/>
      <c r="F1084" s="41"/>
      <c r="G1084" s="41"/>
      <c r="H1084" s="41"/>
      <c r="J1084" s="41"/>
      <c r="L1084" s="41"/>
      <c r="N1084" s="41"/>
      <c r="O1084" s="41"/>
      <c r="P1084" s="41"/>
      <c r="S1084" s="41"/>
      <c r="T1084" s="41"/>
      <c r="X1084" s="48"/>
      <c r="Y1084" s="48"/>
      <c r="AA1084" s="48"/>
      <c r="AF1084" s="48"/>
      <c r="AH1084" s="48"/>
      <c r="AL1084" s="48"/>
      <c r="AQ1084" s="48"/>
      <c r="AS1084" s="48"/>
      <c r="AT1084" s="48"/>
      <c r="AX1084" s="48"/>
      <c r="BA1084" s="48"/>
      <c r="BB1084" s="48"/>
      <c r="BD1084" s="48"/>
    </row>
    <row r="1085" spans="3:56" x14ac:dyDescent="0.2">
      <c r="C1085" s="42"/>
      <c r="D1085" s="41"/>
      <c r="F1085" s="41"/>
      <c r="G1085" s="41"/>
      <c r="H1085" s="41"/>
      <c r="J1085" s="41"/>
      <c r="L1085" s="41"/>
      <c r="N1085" s="41"/>
      <c r="O1085" s="41"/>
      <c r="P1085" s="41"/>
      <c r="S1085" s="41"/>
      <c r="T1085" s="41"/>
      <c r="X1085" s="48"/>
      <c r="Y1085" s="48"/>
      <c r="AA1085" s="48"/>
      <c r="AF1085" s="48"/>
      <c r="AH1085" s="48"/>
      <c r="AL1085" s="48"/>
      <c r="AQ1085" s="48"/>
      <c r="AS1085" s="48"/>
      <c r="AT1085" s="48"/>
      <c r="AX1085" s="48"/>
      <c r="BA1085" s="48"/>
      <c r="BB1085" s="48"/>
      <c r="BD1085" s="48"/>
    </row>
    <row r="1086" spans="3:56" x14ac:dyDescent="0.2">
      <c r="C1086" s="42"/>
      <c r="D1086" s="41"/>
      <c r="F1086" s="41"/>
      <c r="G1086" s="41"/>
      <c r="H1086" s="41"/>
      <c r="J1086" s="41"/>
      <c r="L1086" s="41"/>
      <c r="N1086" s="41"/>
      <c r="O1086" s="41"/>
      <c r="P1086" s="41"/>
      <c r="S1086" s="41"/>
      <c r="T1086" s="41"/>
      <c r="X1086" s="48"/>
      <c r="Y1086" s="48"/>
      <c r="AA1086" s="48"/>
      <c r="AF1086" s="48"/>
      <c r="AH1086" s="48"/>
      <c r="AL1086" s="48"/>
      <c r="AQ1086" s="48"/>
      <c r="AS1086" s="48"/>
      <c r="AT1086" s="48"/>
      <c r="AX1086" s="48"/>
      <c r="BA1086" s="48"/>
      <c r="BB1086" s="48"/>
      <c r="BD1086" s="48"/>
    </row>
    <row r="1087" spans="3:56" x14ac:dyDescent="0.2">
      <c r="C1087" s="42"/>
      <c r="D1087" s="41"/>
      <c r="F1087" s="41"/>
      <c r="G1087" s="41"/>
      <c r="H1087" s="41"/>
      <c r="J1087" s="41"/>
      <c r="L1087" s="41"/>
      <c r="N1087" s="41"/>
      <c r="O1087" s="41"/>
      <c r="P1087" s="41"/>
      <c r="S1087" s="41"/>
      <c r="T1087" s="41"/>
      <c r="X1087" s="48"/>
      <c r="Y1087" s="48"/>
      <c r="AA1087" s="48"/>
      <c r="AF1087" s="48"/>
      <c r="AH1087" s="48"/>
      <c r="AL1087" s="48"/>
      <c r="AQ1087" s="48"/>
      <c r="AS1087" s="48"/>
      <c r="AT1087" s="48"/>
      <c r="AX1087" s="48"/>
      <c r="BA1087" s="48"/>
      <c r="BB1087" s="48"/>
      <c r="BD1087" s="48"/>
    </row>
    <row r="1088" spans="3:56" x14ac:dyDescent="0.2">
      <c r="C1088" s="42"/>
      <c r="D1088" s="41"/>
      <c r="F1088" s="41"/>
      <c r="G1088" s="41"/>
      <c r="H1088" s="41"/>
      <c r="J1088" s="41"/>
      <c r="L1088" s="41"/>
      <c r="N1088" s="41"/>
      <c r="O1088" s="41"/>
      <c r="P1088" s="41"/>
      <c r="S1088" s="41"/>
      <c r="T1088" s="41"/>
      <c r="X1088" s="48"/>
      <c r="Y1088" s="48"/>
      <c r="AA1088" s="48"/>
      <c r="AF1088" s="48"/>
      <c r="AH1088" s="48"/>
      <c r="AL1088" s="48"/>
      <c r="AQ1088" s="48"/>
      <c r="AS1088" s="48"/>
      <c r="AT1088" s="48"/>
      <c r="AX1088" s="48"/>
      <c r="BA1088" s="48"/>
      <c r="BB1088" s="48"/>
      <c r="BD1088" s="48"/>
    </row>
    <row r="1089" spans="3:56" x14ac:dyDescent="0.2">
      <c r="C1089" s="42"/>
      <c r="D1089" s="41"/>
      <c r="F1089" s="41"/>
      <c r="G1089" s="41"/>
      <c r="H1089" s="41"/>
      <c r="J1089" s="41"/>
      <c r="L1089" s="41"/>
      <c r="N1089" s="41"/>
      <c r="O1089" s="41"/>
      <c r="P1089" s="41"/>
      <c r="S1089" s="41"/>
      <c r="T1089" s="41"/>
      <c r="X1089" s="48"/>
      <c r="Y1089" s="48"/>
      <c r="AA1089" s="48"/>
      <c r="AF1089" s="48"/>
      <c r="AH1089" s="48"/>
      <c r="AL1089" s="48"/>
      <c r="AQ1089" s="48"/>
      <c r="AS1089" s="48"/>
      <c r="AT1089" s="48"/>
      <c r="AX1089" s="48"/>
      <c r="BA1089" s="48"/>
      <c r="BB1089" s="48"/>
      <c r="BD1089" s="48"/>
    </row>
    <row r="1090" spans="3:56" x14ac:dyDescent="0.2">
      <c r="C1090" s="42"/>
      <c r="D1090" s="41"/>
      <c r="F1090" s="41"/>
      <c r="G1090" s="41"/>
      <c r="H1090" s="41"/>
      <c r="J1090" s="41"/>
      <c r="L1090" s="41"/>
      <c r="N1090" s="41"/>
      <c r="O1090" s="41"/>
      <c r="P1090" s="41"/>
      <c r="S1090" s="41"/>
      <c r="T1090" s="41"/>
      <c r="X1090" s="48"/>
      <c r="Y1090" s="48"/>
      <c r="AA1090" s="48"/>
      <c r="AF1090" s="48"/>
      <c r="AH1090" s="48"/>
      <c r="AL1090" s="48"/>
      <c r="AQ1090" s="48"/>
      <c r="AS1090" s="48"/>
      <c r="AT1090" s="48"/>
      <c r="AX1090" s="48"/>
      <c r="BA1090" s="48"/>
      <c r="BB1090" s="48"/>
      <c r="BD1090" s="48"/>
    </row>
    <row r="1091" spans="3:56" x14ac:dyDescent="0.2">
      <c r="C1091" s="42"/>
      <c r="D1091" s="41"/>
      <c r="F1091" s="41"/>
      <c r="G1091" s="41"/>
      <c r="H1091" s="41"/>
      <c r="J1091" s="41"/>
      <c r="L1091" s="41"/>
      <c r="N1091" s="41"/>
      <c r="O1091" s="41"/>
      <c r="P1091" s="41"/>
      <c r="S1091" s="41"/>
      <c r="T1091" s="41"/>
      <c r="X1091" s="48"/>
      <c r="Y1091" s="48"/>
      <c r="AA1091" s="48"/>
      <c r="AF1091" s="48"/>
      <c r="AH1091" s="48"/>
      <c r="AL1091" s="48"/>
      <c r="AQ1091" s="48"/>
      <c r="AS1091" s="48"/>
      <c r="AT1091" s="48"/>
      <c r="AX1091" s="48"/>
      <c r="BA1091" s="48"/>
      <c r="BB1091" s="48"/>
      <c r="BD1091" s="48"/>
    </row>
    <row r="1092" spans="3:56" x14ac:dyDescent="0.2">
      <c r="C1092" s="42"/>
      <c r="D1092" s="41"/>
      <c r="F1092" s="41"/>
      <c r="G1092" s="41"/>
      <c r="H1092" s="41"/>
      <c r="J1092" s="41"/>
      <c r="L1092" s="41"/>
      <c r="N1092" s="41"/>
      <c r="O1092" s="41"/>
      <c r="P1092" s="41"/>
      <c r="S1092" s="41"/>
      <c r="T1092" s="41"/>
      <c r="X1092" s="48"/>
      <c r="Y1092" s="48"/>
      <c r="AA1092" s="48"/>
      <c r="AF1092" s="48"/>
      <c r="AH1092" s="48"/>
      <c r="AL1092" s="48"/>
      <c r="AQ1092" s="48"/>
      <c r="AS1092" s="48"/>
      <c r="AT1092" s="48"/>
      <c r="AX1092" s="48"/>
      <c r="BA1092" s="48"/>
      <c r="BB1092" s="48"/>
      <c r="BD1092" s="48"/>
    </row>
    <row r="1093" spans="3:56" x14ac:dyDescent="0.2">
      <c r="C1093" s="42"/>
      <c r="D1093" s="41"/>
      <c r="F1093" s="41"/>
      <c r="G1093" s="41"/>
      <c r="H1093" s="41"/>
      <c r="J1093" s="41"/>
      <c r="L1093" s="41"/>
      <c r="N1093" s="41"/>
      <c r="O1093" s="41"/>
      <c r="P1093" s="41"/>
      <c r="S1093" s="41"/>
      <c r="T1093" s="41"/>
      <c r="X1093" s="48"/>
      <c r="Y1093" s="48"/>
      <c r="AA1093" s="48"/>
      <c r="AF1093" s="48"/>
      <c r="AH1093" s="48"/>
      <c r="AL1093" s="48"/>
      <c r="AQ1093" s="48"/>
      <c r="AS1093" s="48"/>
      <c r="AT1093" s="48"/>
      <c r="AX1093" s="48"/>
      <c r="BA1093" s="48"/>
      <c r="BB1093" s="48"/>
      <c r="BD1093" s="48"/>
    </row>
    <row r="1094" spans="3:56" x14ac:dyDescent="0.2">
      <c r="C1094" s="42"/>
      <c r="D1094" s="41"/>
      <c r="F1094" s="41"/>
      <c r="G1094" s="41"/>
      <c r="H1094" s="41"/>
      <c r="J1094" s="41"/>
      <c r="L1094" s="41"/>
      <c r="N1094" s="41"/>
      <c r="O1094" s="41"/>
      <c r="P1094" s="41"/>
      <c r="S1094" s="41"/>
      <c r="T1094" s="41"/>
      <c r="X1094" s="48"/>
      <c r="Y1094" s="48"/>
      <c r="AA1094" s="48"/>
      <c r="AF1094" s="48"/>
      <c r="AH1094" s="48"/>
      <c r="AL1094" s="48"/>
      <c r="AQ1094" s="48"/>
      <c r="AS1094" s="48"/>
      <c r="AT1094" s="48"/>
      <c r="AX1094" s="48"/>
      <c r="BA1094" s="48"/>
      <c r="BB1094" s="48"/>
      <c r="BD1094" s="48"/>
    </row>
    <row r="1095" spans="3:56" x14ac:dyDescent="0.2">
      <c r="C1095" s="42"/>
      <c r="D1095" s="41"/>
      <c r="F1095" s="41"/>
      <c r="G1095" s="41"/>
      <c r="H1095" s="41"/>
      <c r="J1095" s="41"/>
      <c r="L1095" s="41"/>
      <c r="N1095" s="41"/>
      <c r="O1095" s="41"/>
      <c r="P1095" s="41"/>
      <c r="S1095" s="41"/>
      <c r="T1095" s="41"/>
      <c r="X1095" s="48"/>
      <c r="Y1095" s="48"/>
      <c r="AA1095" s="48"/>
      <c r="AF1095" s="48"/>
      <c r="AH1095" s="48"/>
      <c r="AL1095" s="48"/>
      <c r="AQ1095" s="48"/>
      <c r="AS1095" s="48"/>
      <c r="AT1095" s="48"/>
      <c r="AX1095" s="48"/>
      <c r="BA1095" s="48"/>
      <c r="BB1095" s="48"/>
      <c r="BD1095" s="48"/>
    </row>
    <row r="1096" spans="3:56" x14ac:dyDescent="0.2">
      <c r="C1096" s="42"/>
      <c r="D1096" s="41"/>
      <c r="F1096" s="41"/>
      <c r="G1096" s="41"/>
      <c r="H1096" s="41"/>
      <c r="J1096" s="41"/>
      <c r="L1096" s="41"/>
      <c r="N1096" s="41"/>
      <c r="O1096" s="41"/>
      <c r="P1096" s="41"/>
      <c r="S1096" s="41"/>
      <c r="T1096" s="41"/>
      <c r="X1096" s="48"/>
      <c r="Y1096" s="48"/>
      <c r="AA1096" s="48"/>
      <c r="AF1096" s="48"/>
      <c r="AH1096" s="48"/>
      <c r="AL1096" s="48"/>
      <c r="AQ1096" s="48"/>
      <c r="AS1096" s="48"/>
      <c r="AT1096" s="48"/>
      <c r="AX1096" s="48"/>
      <c r="BA1096" s="48"/>
      <c r="BB1096" s="48"/>
      <c r="BD1096" s="48"/>
    </row>
    <row r="1097" spans="3:56" x14ac:dyDescent="0.2">
      <c r="C1097" s="42"/>
      <c r="D1097" s="41"/>
      <c r="F1097" s="41"/>
      <c r="G1097" s="41"/>
      <c r="H1097" s="41"/>
      <c r="J1097" s="41"/>
      <c r="L1097" s="41"/>
      <c r="N1097" s="41"/>
      <c r="O1097" s="41"/>
      <c r="P1097" s="41"/>
      <c r="S1097" s="41"/>
      <c r="T1097" s="41"/>
      <c r="X1097" s="48"/>
      <c r="Y1097" s="48"/>
      <c r="AA1097" s="48"/>
      <c r="AF1097" s="48"/>
      <c r="AH1097" s="48"/>
      <c r="AL1097" s="48"/>
      <c r="AQ1097" s="48"/>
      <c r="AS1097" s="48"/>
      <c r="AT1097" s="48"/>
      <c r="AX1097" s="48"/>
      <c r="BA1097" s="48"/>
      <c r="BB1097" s="48"/>
      <c r="BD1097" s="48"/>
    </row>
    <row r="1098" spans="3:56" x14ac:dyDescent="0.2">
      <c r="C1098" s="42"/>
      <c r="D1098" s="41"/>
      <c r="F1098" s="41"/>
      <c r="G1098" s="41"/>
      <c r="H1098" s="41"/>
      <c r="J1098" s="41"/>
      <c r="L1098" s="41"/>
      <c r="N1098" s="41"/>
      <c r="O1098" s="41"/>
      <c r="P1098" s="41"/>
      <c r="S1098" s="41"/>
      <c r="T1098" s="41"/>
      <c r="X1098" s="48"/>
      <c r="Y1098" s="48"/>
      <c r="AA1098" s="48"/>
      <c r="AF1098" s="48"/>
      <c r="AH1098" s="48"/>
      <c r="AL1098" s="48"/>
      <c r="AQ1098" s="48"/>
      <c r="AS1098" s="48"/>
      <c r="AT1098" s="48"/>
      <c r="AX1098" s="48"/>
      <c r="BA1098" s="48"/>
      <c r="BB1098" s="48"/>
      <c r="BD1098" s="48"/>
    </row>
    <row r="1099" spans="3:56" x14ac:dyDescent="0.2">
      <c r="C1099" s="42"/>
      <c r="D1099" s="41"/>
      <c r="F1099" s="41"/>
      <c r="G1099" s="41"/>
      <c r="H1099" s="41"/>
      <c r="J1099" s="41"/>
      <c r="L1099" s="41"/>
      <c r="N1099" s="41"/>
      <c r="O1099" s="41"/>
      <c r="P1099" s="41"/>
      <c r="S1099" s="41"/>
      <c r="T1099" s="41"/>
      <c r="X1099" s="48"/>
      <c r="Y1099" s="48"/>
      <c r="AA1099" s="48"/>
      <c r="AF1099" s="48"/>
      <c r="AH1099" s="48"/>
      <c r="AL1099" s="48"/>
      <c r="AQ1099" s="48"/>
      <c r="AS1099" s="48"/>
      <c r="AT1099" s="48"/>
      <c r="AX1099" s="48"/>
      <c r="BA1099" s="48"/>
      <c r="BB1099" s="48"/>
      <c r="BD1099" s="48"/>
    </row>
    <row r="1100" spans="3:56" x14ac:dyDescent="0.2">
      <c r="C1100" s="42"/>
      <c r="D1100" s="41"/>
      <c r="F1100" s="41"/>
      <c r="G1100" s="41"/>
      <c r="H1100" s="41"/>
      <c r="J1100" s="41"/>
      <c r="L1100" s="41"/>
      <c r="N1100" s="41"/>
      <c r="O1100" s="41"/>
      <c r="P1100" s="41"/>
      <c r="S1100" s="41"/>
      <c r="T1100" s="41"/>
      <c r="X1100" s="48"/>
      <c r="Y1100" s="48"/>
      <c r="AA1100" s="48"/>
      <c r="AF1100" s="48"/>
      <c r="AH1100" s="48"/>
      <c r="AL1100" s="48"/>
      <c r="AQ1100" s="48"/>
      <c r="AS1100" s="48"/>
      <c r="AT1100" s="48"/>
      <c r="AX1100" s="48"/>
      <c r="BA1100" s="48"/>
      <c r="BB1100" s="48"/>
      <c r="BD1100" s="48"/>
    </row>
    <row r="1101" spans="3:56" x14ac:dyDescent="0.2">
      <c r="C1101" s="42"/>
      <c r="D1101" s="41"/>
      <c r="F1101" s="41"/>
      <c r="G1101" s="41"/>
      <c r="H1101" s="41"/>
      <c r="J1101" s="41"/>
      <c r="L1101" s="41"/>
      <c r="N1101" s="41"/>
      <c r="O1101" s="41"/>
      <c r="P1101" s="41"/>
      <c r="S1101" s="41"/>
      <c r="T1101" s="41"/>
      <c r="X1101" s="48"/>
      <c r="Y1101" s="48"/>
      <c r="AA1101" s="48"/>
      <c r="AF1101" s="48"/>
      <c r="AH1101" s="48"/>
      <c r="AL1101" s="48"/>
      <c r="AQ1101" s="48"/>
      <c r="AS1101" s="48"/>
      <c r="AT1101" s="48"/>
      <c r="AX1101" s="48"/>
      <c r="BA1101" s="48"/>
      <c r="BB1101" s="48"/>
      <c r="BD1101" s="48"/>
    </row>
    <row r="1102" spans="3:56" x14ac:dyDescent="0.2">
      <c r="C1102" s="42"/>
      <c r="D1102" s="41"/>
      <c r="F1102" s="41"/>
      <c r="G1102" s="41"/>
      <c r="H1102" s="41"/>
      <c r="J1102" s="41"/>
      <c r="L1102" s="41"/>
      <c r="N1102" s="41"/>
      <c r="O1102" s="41"/>
      <c r="P1102" s="41"/>
      <c r="S1102" s="41"/>
      <c r="T1102" s="41"/>
      <c r="X1102" s="48"/>
      <c r="Y1102" s="48"/>
      <c r="AA1102" s="48"/>
      <c r="AF1102" s="48"/>
      <c r="AH1102" s="48"/>
      <c r="AL1102" s="48"/>
      <c r="AQ1102" s="48"/>
      <c r="AS1102" s="48"/>
      <c r="AT1102" s="48"/>
      <c r="AX1102" s="48"/>
      <c r="BA1102" s="48"/>
      <c r="BB1102" s="48"/>
      <c r="BD1102" s="48"/>
    </row>
    <row r="1103" spans="3:56" x14ac:dyDescent="0.2">
      <c r="C1103" s="42"/>
      <c r="D1103" s="41"/>
      <c r="F1103" s="41"/>
      <c r="G1103" s="41"/>
      <c r="H1103" s="41"/>
      <c r="J1103" s="41"/>
      <c r="L1103" s="41"/>
      <c r="N1103" s="41"/>
      <c r="O1103" s="41"/>
      <c r="P1103" s="41"/>
      <c r="S1103" s="41"/>
      <c r="T1103" s="41"/>
      <c r="X1103" s="48"/>
      <c r="Y1103" s="48"/>
      <c r="AA1103" s="48"/>
      <c r="AF1103" s="48"/>
      <c r="AH1103" s="48"/>
      <c r="AL1103" s="48"/>
      <c r="AQ1103" s="48"/>
      <c r="AS1103" s="48"/>
      <c r="AT1103" s="48"/>
      <c r="AX1103" s="48"/>
      <c r="BA1103" s="48"/>
      <c r="BB1103" s="48"/>
      <c r="BD1103" s="48"/>
    </row>
    <row r="1104" spans="3:56" x14ac:dyDescent="0.2">
      <c r="C1104" s="42"/>
      <c r="D1104" s="41"/>
      <c r="F1104" s="41"/>
      <c r="G1104" s="41"/>
      <c r="H1104" s="41"/>
      <c r="J1104" s="41"/>
      <c r="L1104" s="41"/>
      <c r="N1104" s="41"/>
      <c r="O1104" s="41"/>
      <c r="P1104" s="41"/>
      <c r="S1104" s="41"/>
      <c r="T1104" s="41"/>
      <c r="X1104" s="48"/>
      <c r="Y1104" s="48"/>
      <c r="AA1104" s="48"/>
      <c r="AF1104" s="48"/>
      <c r="AH1104" s="48"/>
      <c r="AL1104" s="48"/>
      <c r="AQ1104" s="48"/>
      <c r="AS1104" s="48"/>
      <c r="AT1104" s="48"/>
      <c r="AX1104" s="48"/>
      <c r="BA1104" s="48"/>
      <c r="BB1104" s="48"/>
      <c r="BD1104" s="48"/>
    </row>
    <row r="1105" spans="3:56" x14ac:dyDescent="0.2">
      <c r="C1105" s="42"/>
      <c r="D1105" s="41"/>
      <c r="F1105" s="41"/>
      <c r="G1105" s="41"/>
      <c r="H1105" s="41"/>
      <c r="J1105" s="41"/>
      <c r="L1105" s="41"/>
      <c r="N1105" s="41"/>
      <c r="O1105" s="41"/>
      <c r="P1105" s="41"/>
      <c r="S1105" s="41"/>
      <c r="T1105" s="41"/>
      <c r="X1105" s="48"/>
      <c r="Y1105" s="48"/>
      <c r="AA1105" s="48"/>
      <c r="AF1105" s="48"/>
      <c r="AH1105" s="48"/>
      <c r="AL1105" s="48"/>
      <c r="AQ1105" s="48"/>
      <c r="AS1105" s="48"/>
      <c r="AT1105" s="48"/>
      <c r="AX1105" s="48"/>
      <c r="BA1105" s="48"/>
      <c r="BB1105" s="48"/>
      <c r="BD1105" s="48"/>
    </row>
    <row r="1106" spans="3:56" x14ac:dyDescent="0.2">
      <c r="C1106" s="42"/>
      <c r="D1106" s="41"/>
      <c r="F1106" s="41"/>
      <c r="G1106" s="41"/>
      <c r="H1106" s="41"/>
      <c r="J1106" s="41"/>
      <c r="L1106" s="41"/>
      <c r="N1106" s="41"/>
      <c r="O1106" s="41"/>
      <c r="P1106" s="41"/>
      <c r="S1106" s="41"/>
      <c r="T1106" s="41"/>
      <c r="X1106" s="48"/>
      <c r="Y1106" s="48"/>
      <c r="AA1106" s="48"/>
      <c r="AF1106" s="48"/>
      <c r="AH1106" s="48"/>
      <c r="AL1106" s="48"/>
      <c r="AQ1106" s="48"/>
      <c r="AS1106" s="48"/>
      <c r="AT1106" s="48"/>
      <c r="AX1106" s="48"/>
      <c r="BA1106" s="48"/>
      <c r="BB1106" s="48"/>
      <c r="BD1106" s="48"/>
    </row>
    <row r="1107" spans="3:56" x14ac:dyDescent="0.2">
      <c r="C1107" s="42"/>
      <c r="D1107" s="41"/>
      <c r="F1107" s="41"/>
      <c r="G1107" s="41"/>
      <c r="H1107" s="41"/>
      <c r="J1107" s="41"/>
      <c r="L1107" s="41"/>
      <c r="N1107" s="41"/>
      <c r="O1107" s="41"/>
      <c r="P1107" s="41"/>
      <c r="S1107" s="41"/>
      <c r="T1107" s="41"/>
      <c r="X1107" s="48"/>
      <c r="Y1107" s="48"/>
      <c r="AA1107" s="48"/>
      <c r="AF1107" s="48"/>
      <c r="AH1107" s="48"/>
      <c r="AL1107" s="48"/>
      <c r="AQ1107" s="48"/>
      <c r="AS1107" s="48"/>
      <c r="AT1107" s="48"/>
      <c r="AX1107" s="48"/>
      <c r="BA1107" s="48"/>
      <c r="BB1107" s="48"/>
      <c r="BD1107" s="48"/>
    </row>
    <row r="1108" spans="3:56" x14ac:dyDescent="0.2">
      <c r="C1108" s="42"/>
      <c r="D1108" s="41"/>
      <c r="F1108" s="41"/>
      <c r="G1108" s="41"/>
      <c r="H1108" s="41"/>
      <c r="J1108" s="41"/>
      <c r="L1108" s="41"/>
      <c r="N1108" s="41"/>
      <c r="O1108" s="41"/>
      <c r="P1108" s="41"/>
      <c r="S1108" s="41"/>
      <c r="T1108" s="41"/>
      <c r="X1108" s="48"/>
      <c r="Y1108" s="48"/>
      <c r="AA1108" s="48"/>
      <c r="AF1108" s="48"/>
      <c r="AH1108" s="48"/>
      <c r="AL1108" s="48"/>
      <c r="AQ1108" s="48"/>
      <c r="AS1108" s="48"/>
      <c r="AT1108" s="48"/>
      <c r="AX1108" s="48"/>
      <c r="BA1108" s="48"/>
      <c r="BB1108" s="48"/>
      <c r="BD1108" s="48"/>
    </row>
    <row r="1109" spans="3:56" x14ac:dyDescent="0.2">
      <c r="C1109" s="42"/>
      <c r="D1109" s="41"/>
      <c r="F1109" s="41"/>
      <c r="G1109" s="41"/>
      <c r="H1109" s="41"/>
      <c r="J1109" s="41"/>
      <c r="L1109" s="41"/>
      <c r="N1109" s="41"/>
      <c r="O1109" s="41"/>
      <c r="P1109" s="41"/>
      <c r="S1109" s="41"/>
      <c r="T1109" s="41"/>
      <c r="X1109" s="48"/>
      <c r="Y1109" s="48"/>
      <c r="AA1109" s="48"/>
      <c r="AF1109" s="48"/>
      <c r="AH1109" s="48"/>
      <c r="AL1109" s="48"/>
      <c r="AQ1109" s="48"/>
      <c r="AS1109" s="48"/>
      <c r="AT1109" s="48"/>
      <c r="AX1109" s="48"/>
      <c r="BA1109" s="48"/>
      <c r="BB1109" s="48"/>
      <c r="BD1109" s="48"/>
    </row>
    <row r="1110" spans="3:56" x14ac:dyDescent="0.2">
      <c r="C1110" s="42"/>
      <c r="D1110" s="41"/>
      <c r="F1110" s="41"/>
      <c r="G1110" s="41"/>
      <c r="H1110" s="41"/>
      <c r="J1110" s="41"/>
      <c r="L1110" s="41"/>
      <c r="N1110" s="41"/>
      <c r="O1110" s="41"/>
      <c r="P1110" s="41"/>
      <c r="S1110" s="41"/>
      <c r="T1110" s="41"/>
      <c r="X1110" s="48"/>
      <c r="Y1110" s="48"/>
      <c r="AA1110" s="48"/>
      <c r="AF1110" s="48"/>
      <c r="AH1110" s="48"/>
      <c r="AL1110" s="48"/>
      <c r="AQ1110" s="48"/>
      <c r="AS1110" s="48"/>
      <c r="AT1110" s="48"/>
      <c r="AX1110" s="48"/>
      <c r="BA1110" s="48"/>
      <c r="BB1110" s="48"/>
      <c r="BD1110" s="48"/>
    </row>
    <row r="1111" spans="3:56" x14ac:dyDescent="0.2">
      <c r="C1111" s="42"/>
      <c r="D1111" s="41"/>
      <c r="F1111" s="41"/>
      <c r="G1111" s="41"/>
      <c r="H1111" s="41"/>
      <c r="J1111" s="41"/>
      <c r="L1111" s="41"/>
      <c r="N1111" s="41"/>
      <c r="O1111" s="41"/>
      <c r="P1111" s="41"/>
      <c r="S1111" s="41"/>
      <c r="T1111" s="41"/>
      <c r="X1111" s="48"/>
      <c r="Y1111" s="48"/>
      <c r="AA1111" s="48"/>
      <c r="AF1111" s="48"/>
      <c r="AH1111" s="48"/>
      <c r="AL1111" s="48"/>
      <c r="AQ1111" s="48"/>
      <c r="AS1111" s="48"/>
      <c r="AT1111" s="48"/>
      <c r="AX1111" s="48"/>
      <c r="BA1111" s="48"/>
      <c r="BB1111" s="48"/>
      <c r="BD1111" s="48"/>
    </row>
    <row r="1112" spans="3:56" x14ac:dyDescent="0.2">
      <c r="C1112" s="42"/>
      <c r="D1112" s="41"/>
      <c r="F1112" s="41"/>
      <c r="G1112" s="41"/>
      <c r="H1112" s="41"/>
      <c r="J1112" s="41"/>
      <c r="L1112" s="41"/>
      <c r="N1112" s="41"/>
      <c r="O1112" s="41"/>
      <c r="P1112" s="41"/>
      <c r="S1112" s="41"/>
      <c r="T1112" s="41"/>
      <c r="X1112" s="48"/>
      <c r="Y1112" s="48"/>
      <c r="AA1112" s="48"/>
      <c r="AF1112" s="48"/>
      <c r="AH1112" s="48"/>
      <c r="AL1112" s="48"/>
      <c r="AQ1112" s="48"/>
      <c r="AS1112" s="48"/>
      <c r="AT1112" s="48"/>
      <c r="AX1112" s="48"/>
      <c r="BA1112" s="48"/>
      <c r="BB1112" s="48"/>
      <c r="BD1112" s="48"/>
    </row>
    <row r="1113" spans="3:56" x14ac:dyDescent="0.2">
      <c r="C1113" s="42"/>
      <c r="D1113" s="41"/>
      <c r="F1113" s="41"/>
      <c r="G1113" s="41"/>
      <c r="H1113" s="41"/>
      <c r="J1113" s="41"/>
      <c r="L1113" s="41"/>
      <c r="N1113" s="41"/>
      <c r="O1113" s="41"/>
      <c r="P1113" s="41"/>
      <c r="S1113" s="41"/>
      <c r="T1113" s="41"/>
      <c r="X1113" s="48"/>
      <c r="Y1113" s="48"/>
      <c r="AA1113" s="48"/>
      <c r="AF1113" s="48"/>
      <c r="AH1113" s="48"/>
      <c r="AL1113" s="48"/>
      <c r="AQ1113" s="48"/>
      <c r="AS1113" s="48"/>
      <c r="AT1113" s="48"/>
      <c r="AX1113" s="48"/>
      <c r="BA1113" s="48"/>
      <c r="BB1113" s="48"/>
      <c r="BD1113" s="48"/>
    </row>
    <row r="1114" spans="3:56" x14ac:dyDescent="0.2">
      <c r="C1114" s="42"/>
      <c r="D1114" s="41"/>
      <c r="F1114" s="41"/>
      <c r="G1114" s="41"/>
      <c r="H1114" s="41"/>
      <c r="J1114" s="41"/>
      <c r="L1114" s="41"/>
      <c r="N1114" s="41"/>
      <c r="O1114" s="41"/>
      <c r="P1114" s="41"/>
      <c r="S1114" s="41"/>
      <c r="T1114" s="41"/>
      <c r="X1114" s="48"/>
      <c r="Y1114" s="48"/>
      <c r="AA1114" s="48"/>
      <c r="AF1114" s="48"/>
      <c r="AH1114" s="48"/>
      <c r="AL1114" s="48"/>
      <c r="AQ1114" s="48"/>
      <c r="AS1114" s="48"/>
      <c r="AT1114" s="48"/>
      <c r="AX1114" s="48"/>
      <c r="BA1114" s="48"/>
      <c r="BB1114" s="48"/>
      <c r="BD1114" s="48"/>
    </row>
    <row r="1115" spans="3:56" x14ac:dyDescent="0.2">
      <c r="C1115" s="42"/>
      <c r="D1115" s="41"/>
      <c r="F1115" s="41"/>
      <c r="G1115" s="41"/>
      <c r="H1115" s="41"/>
      <c r="J1115" s="41"/>
      <c r="L1115" s="41"/>
      <c r="N1115" s="41"/>
      <c r="O1115" s="41"/>
      <c r="P1115" s="41"/>
      <c r="S1115" s="41"/>
      <c r="T1115" s="41"/>
      <c r="X1115" s="48"/>
      <c r="Y1115" s="48"/>
      <c r="AA1115" s="48"/>
      <c r="AF1115" s="48"/>
      <c r="AH1115" s="48"/>
      <c r="AL1115" s="48"/>
      <c r="AQ1115" s="48"/>
      <c r="AS1115" s="48"/>
      <c r="AT1115" s="48"/>
      <c r="AX1115" s="48"/>
      <c r="BA1115" s="48"/>
      <c r="BB1115" s="48"/>
      <c r="BD1115" s="48"/>
    </row>
    <row r="1116" spans="3:56" x14ac:dyDescent="0.2">
      <c r="C1116" s="42"/>
      <c r="D1116" s="41"/>
      <c r="F1116" s="41"/>
      <c r="G1116" s="41"/>
      <c r="H1116" s="41"/>
      <c r="J1116" s="41"/>
      <c r="L1116" s="41"/>
      <c r="N1116" s="41"/>
      <c r="O1116" s="41"/>
      <c r="P1116" s="41"/>
      <c r="S1116" s="41"/>
      <c r="T1116" s="41"/>
      <c r="X1116" s="48"/>
      <c r="Y1116" s="48"/>
      <c r="AA1116" s="48"/>
      <c r="AF1116" s="48"/>
      <c r="AH1116" s="48"/>
      <c r="AL1116" s="48"/>
      <c r="AQ1116" s="48"/>
      <c r="AS1116" s="48"/>
      <c r="AT1116" s="48"/>
      <c r="AX1116" s="48"/>
      <c r="BA1116" s="48"/>
      <c r="BB1116" s="48"/>
      <c r="BD1116" s="48"/>
    </row>
    <row r="1117" spans="3:56" x14ac:dyDescent="0.2">
      <c r="C1117" s="42"/>
      <c r="D1117" s="41"/>
      <c r="F1117" s="41"/>
      <c r="G1117" s="41"/>
      <c r="H1117" s="41"/>
      <c r="J1117" s="41"/>
      <c r="L1117" s="41"/>
      <c r="N1117" s="41"/>
      <c r="O1117" s="41"/>
      <c r="P1117" s="41"/>
      <c r="S1117" s="41"/>
      <c r="T1117" s="41"/>
      <c r="X1117" s="48"/>
      <c r="Y1117" s="48"/>
      <c r="AA1117" s="48"/>
      <c r="AF1117" s="48"/>
      <c r="AH1117" s="48"/>
      <c r="AL1117" s="48"/>
      <c r="AQ1117" s="48"/>
      <c r="AS1117" s="48"/>
      <c r="AT1117" s="48"/>
      <c r="AX1117" s="48"/>
      <c r="BA1117" s="48"/>
      <c r="BB1117" s="48"/>
      <c r="BD1117" s="48"/>
    </row>
    <row r="1118" spans="3:56" x14ac:dyDescent="0.2">
      <c r="C1118" s="42"/>
      <c r="D1118" s="41"/>
      <c r="F1118" s="41"/>
      <c r="G1118" s="41"/>
      <c r="H1118" s="41"/>
      <c r="J1118" s="41"/>
      <c r="L1118" s="41"/>
      <c r="N1118" s="41"/>
      <c r="O1118" s="41"/>
      <c r="P1118" s="41"/>
      <c r="S1118" s="41"/>
      <c r="T1118" s="41"/>
      <c r="X1118" s="48"/>
      <c r="Y1118" s="48"/>
      <c r="AA1118" s="48"/>
      <c r="AF1118" s="48"/>
      <c r="AH1118" s="48"/>
      <c r="AL1118" s="48"/>
      <c r="AQ1118" s="48"/>
      <c r="AS1118" s="48"/>
      <c r="AT1118" s="48"/>
      <c r="AX1118" s="48"/>
      <c r="BA1118" s="48"/>
      <c r="BB1118" s="48"/>
      <c r="BD1118" s="48"/>
    </row>
    <row r="1119" spans="3:56" x14ac:dyDescent="0.2">
      <c r="C1119" s="42"/>
      <c r="D1119" s="41"/>
      <c r="F1119" s="41"/>
      <c r="G1119" s="41"/>
      <c r="H1119" s="41"/>
      <c r="J1119" s="41"/>
      <c r="L1119" s="41"/>
      <c r="N1119" s="41"/>
      <c r="O1119" s="41"/>
      <c r="P1119" s="41"/>
      <c r="S1119" s="41"/>
      <c r="T1119" s="41"/>
      <c r="X1119" s="48"/>
      <c r="Y1119" s="48"/>
      <c r="AA1119" s="48"/>
      <c r="AF1119" s="48"/>
      <c r="AH1119" s="48"/>
      <c r="AL1119" s="48"/>
      <c r="AQ1119" s="48"/>
      <c r="AS1119" s="48"/>
      <c r="AT1119" s="48"/>
      <c r="AX1119" s="48"/>
      <c r="BA1119" s="48"/>
      <c r="BB1119" s="48"/>
      <c r="BD1119" s="48"/>
    </row>
    <row r="1120" spans="3:56" x14ac:dyDescent="0.2">
      <c r="C1120" s="42"/>
      <c r="D1120" s="41"/>
      <c r="F1120" s="41"/>
      <c r="G1120" s="41"/>
      <c r="H1120" s="41"/>
      <c r="J1120" s="41"/>
      <c r="L1120" s="41"/>
      <c r="N1120" s="41"/>
      <c r="O1120" s="41"/>
      <c r="P1120" s="41"/>
      <c r="S1120" s="41"/>
      <c r="T1120" s="41"/>
      <c r="X1120" s="48"/>
      <c r="Y1120" s="48"/>
      <c r="AA1120" s="48"/>
      <c r="AF1120" s="48"/>
      <c r="AH1120" s="48"/>
      <c r="AL1120" s="48"/>
      <c r="AQ1120" s="48"/>
      <c r="AS1120" s="48"/>
      <c r="AT1120" s="48"/>
      <c r="AX1120" s="48"/>
      <c r="BA1120" s="48"/>
      <c r="BB1120" s="48"/>
      <c r="BD1120" s="48"/>
    </row>
    <row r="1121" spans="3:56" x14ac:dyDescent="0.2">
      <c r="C1121" s="42"/>
      <c r="D1121" s="41"/>
      <c r="F1121" s="41"/>
      <c r="G1121" s="41"/>
      <c r="H1121" s="41"/>
      <c r="J1121" s="41"/>
      <c r="L1121" s="41"/>
      <c r="N1121" s="41"/>
      <c r="O1121" s="41"/>
      <c r="P1121" s="41"/>
      <c r="S1121" s="41"/>
      <c r="T1121" s="41"/>
      <c r="X1121" s="48"/>
      <c r="Y1121" s="48"/>
      <c r="AA1121" s="48"/>
      <c r="AF1121" s="48"/>
      <c r="AH1121" s="48"/>
      <c r="AL1121" s="48"/>
      <c r="AQ1121" s="48"/>
      <c r="AS1121" s="48"/>
      <c r="AT1121" s="48"/>
      <c r="AX1121" s="48"/>
      <c r="BA1121" s="48"/>
      <c r="BB1121" s="48"/>
      <c r="BD1121" s="48"/>
    </row>
    <row r="1122" spans="3:56" x14ac:dyDescent="0.2">
      <c r="C1122" s="42"/>
      <c r="D1122" s="41"/>
      <c r="F1122" s="41"/>
      <c r="G1122" s="41"/>
      <c r="H1122" s="41"/>
      <c r="J1122" s="41"/>
      <c r="L1122" s="41"/>
      <c r="N1122" s="41"/>
      <c r="O1122" s="41"/>
      <c r="P1122" s="41"/>
      <c r="S1122" s="41"/>
      <c r="T1122" s="41"/>
      <c r="X1122" s="48"/>
      <c r="Y1122" s="48"/>
      <c r="AA1122" s="48"/>
      <c r="AF1122" s="48"/>
      <c r="AH1122" s="48"/>
      <c r="AL1122" s="48"/>
      <c r="AQ1122" s="48"/>
      <c r="AS1122" s="48"/>
      <c r="AT1122" s="48"/>
      <c r="AX1122" s="48"/>
      <c r="BA1122" s="48"/>
      <c r="BB1122" s="48"/>
      <c r="BD1122" s="48"/>
    </row>
    <row r="1123" spans="3:56" x14ac:dyDescent="0.2">
      <c r="C1123" s="42"/>
      <c r="D1123" s="41"/>
      <c r="F1123" s="41"/>
      <c r="G1123" s="41"/>
      <c r="H1123" s="41"/>
      <c r="J1123" s="41"/>
      <c r="L1123" s="41"/>
      <c r="N1123" s="41"/>
      <c r="O1123" s="41"/>
      <c r="P1123" s="41"/>
      <c r="S1123" s="41"/>
      <c r="T1123" s="41"/>
      <c r="X1123" s="48"/>
      <c r="Y1123" s="48"/>
      <c r="AA1123" s="48"/>
      <c r="AF1123" s="48"/>
      <c r="AH1123" s="48"/>
      <c r="AL1123" s="48"/>
      <c r="AQ1123" s="48"/>
      <c r="AS1123" s="48"/>
      <c r="AT1123" s="48"/>
      <c r="AX1123" s="48"/>
      <c r="BA1123" s="48"/>
      <c r="BB1123" s="48"/>
      <c r="BD1123" s="48"/>
    </row>
    <row r="1124" spans="3:56" x14ac:dyDescent="0.2">
      <c r="C1124" s="42"/>
      <c r="D1124" s="41"/>
      <c r="F1124" s="41"/>
      <c r="G1124" s="41"/>
      <c r="H1124" s="41"/>
      <c r="J1124" s="41"/>
      <c r="L1124" s="41"/>
      <c r="N1124" s="41"/>
      <c r="O1124" s="41"/>
      <c r="P1124" s="41"/>
      <c r="S1124" s="41"/>
      <c r="T1124" s="41"/>
      <c r="X1124" s="48"/>
      <c r="Y1124" s="48"/>
      <c r="AA1124" s="48"/>
      <c r="AF1124" s="48"/>
      <c r="AH1124" s="48"/>
      <c r="AL1124" s="48"/>
      <c r="AQ1124" s="48"/>
      <c r="AS1124" s="48"/>
      <c r="AT1124" s="48"/>
      <c r="AX1124" s="48"/>
      <c r="BA1124" s="48"/>
      <c r="BB1124" s="48"/>
      <c r="BD1124" s="48"/>
    </row>
    <row r="1125" spans="3:56" x14ac:dyDescent="0.2">
      <c r="C1125" s="42"/>
      <c r="D1125" s="41"/>
      <c r="F1125" s="41"/>
      <c r="G1125" s="41"/>
      <c r="H1125" s="41"/>
      <c r="J1125" s="41"/>
      <c r="L1125" s="41"/>
      <c r="N1125" s="41"/>
      <c r="O1125" s="41"/>
      <c r="P1125" s="41"/>
      <c r="S1125" s="41"/>
      <c r="T1125" s="41"/>
      <c r="X1125" s="48"/>
      <c r="Y1125" s="48"/>
      <c r="AA1125" s="48"/>
      <c r="AF1125" s="48"/>
      <c r="AH1125" s="48"/>
      <c r="AL1125" s="48"/>
      <c r="AQ1125" s="48"/>
      <c r="AS1125" s="48"/>
      <c r="AT1125" s="48"/>
      <c r="AX1125" s="48"/>
      <c r="BA1125" s="48"/>
      <c r="BB1125" s="48"/>
      <c r="BD1125" s="48"/>
    </row>
    <row r="1126" spans="3:56" x14ac:dyDescent="0.2">
      <c r="C1126" s="42"/>
      <c r="D1126" s="41"/>
      <c r="F1126" s="41"/>
      <c r="G1126" s="41"/>
      <c r="H1126" s="41"/>
      <c r="J1126" s="41"/>
      <c r="L1126" s="41"/>
      <c r="N1126" s="41"/>
      <c r="O1126" s="41"/>
      <c r="P1126" s="41"/>
      <c r="S1126" s="41"/>
      <c r="T1126" s="41"/>
      <c r="X1126" s="48"/>
      <c r="Y1126" s="48"/>
      <c r="AA1126" s="48"/>
      <c r="AF1126" s="48"/>
      <c r="AH1126" s="48"/>
      <c r="AL1126" s="48"/>
      <c r="AQ1126" s="48"/>
      <c r="AS1126" s="48"/>
      <c r="AT1126" s="48"/>
      <c r="AX1126" s="48"/>
      <c r="BA1126" s="48"/>
      <c r="BB1126" s="48"/>
      <c r="BD1126" s="48"/>
    </row>
    <row r="1127" spans="3:56" x14ac:dyDescent="0.2">
      <c r="C1127" s="42"/>
      <c r="D1127" s="41"/>
      <c r="F1127" s="41"/>
      <c r="G1127" s="41"/>
      <c r="H1127" s="41"/>
      <c r="J1127" s="41"/>
      <c r="L1127" s="41"/>
      <c r="N1127" s="41"/>
      <c r="O1127" s="41"/>
      <c r="P1127" s="41"/>
      <c r="S1127" s="41"/>
      <c r="T1127" s="41"/>
      <c r="X1127" s="48"/>
      <c r="Y1127" s="48"/>
      <c r="AA1127" s="48"/>
      <c r="AF1127" s="48"/>
      <c r="AH1127" s="48"/>
      <c r="AL1127" s="48"/>
      <c r="AQ1127" s="48"/>
      <c r="AS1127" s="48"/>
      <c r="AT1127" s="48"/>
      <c r="AX1127" s="48"/>
      <c r="BA1127" s="48"/>
      <c r="BB1127" s="48"/>
      <c r="BD1127" s="48"/>
    </row>
    <row r="1128" spans="3:56" x14ac:dyDescent="0.2">
      <c r="C1128" s="42"/>
      <c r="D1128" s="41"/>
      <c r="F1128" s="41"/>
      <c r="G1128" s="41"/>
      <c r="H1128" s="41"/>
      <c r="J1128" s="41"/>
      <c r="L1128" s="41"/>
      <c r="N1128" s="41"/>
      <c r="O1128" s="41"/>
      <c r="P1128" s="41"/>
      <c r="S1128" s="41"/>
      <c r="T1128" s="41"/>
      <c r="X1128" s="48"/>
      <c r="Y1128" s="48"/>
      <c r="AA1128" s="48"/>
      <c r="AF1128" s="48"/>
      <c r="AH1128" s="48"/>
      <c r="AL1128" s="48"/>
      <c r="AQ1128" s="48"/>
      <c r="AS1128" s="48"/>
      <c r="AT1128" s="48"/>
      <c r="AX1128" s="48"/>
      <c r="BA1128" s="48"/>
      <c r="BB1128" s="48"/>
      <c r="BD1128" s="48"/>
    </row>
    <row r="1129" spans="3:56" x14ac:dyDescent="0.2">
      <c r="C1129" s="42"/>
      <c r="D1129" s="41"/>
      <c r="F1129" s="41"/>
      <c r="G1129" s="41"/>
      <c r="H1129" s="41"/>
      <c r="J1129" s="41"/>
      <c r="L1129" s="41"/>
      <c r="N1129" s="41"/>
      <c r="O1129" s="41"/>
      <c r="P1129" s="41"/>
      <c r="S1129" s="41"/>
      <c r="T1129" s="41"/>
      <c r="X1129" s="48"/>
      <c r="Y1129" s="48"/>
      <c r="AA1129" s="48"/>
      <c r="AF1129" s="48"/>
      <c r="AH1129" s="48"/>
      <c r="AL1129" s="48"/>
      <c r="AQ1129" s="48"/>
      <c r="AS1129" s="48"/>
      <c r="AT1129" s="48"/>
      <c r="AX1129" s="48"/>
      <c r="BA1129" s="48"/>
      <c r="BB1129" s="48"/>
      <c r="BD1129" s="48"/>
    </row>
    <row r="1130" spans="3:56" x14ac:dyDescent="0.2">
      <c r="C1130" s="42"/>
      <c r="D1130" s="41"/>
      <c r="F1130" s="41"/>
      <c r="G1130" s="41"/>
      <c r="H1130" s="41"/>
      <c r="J1130" s="41"/>
      <c r="L1130" s="41"/>
      <c r="N1130" s="41"/>
      <c r="O1130" s="41"/>
      <c r="P1130" s="41"/>
      <c r="S1130" s="41"/>
      <c r="T1130" s="41"/>
      <c r="X1130" s="48"/>
      <c r="Y1130" s="48"/>
      <c r="AA1130" s="48"/>
      <c r="AF1130" s="48"/>
      <c r="AH1130" s="48"/>
      <c r="AL1130" s="48"/>
      <c r="AQ1130" s="48"/>
      <c r="AS1130" s="48"/>
      <c r="AT1130" s="48"/>
      <c r="AX1130" s="48"/>
      <c r="BA1130" s="48"/>
      <c r="BB1130" s="48"/>
      <c r="BD1130" s="48"/>
    </row>
    <row r="1131" spans="3:56" x14ac:dyDescent="0.2">
      <c r="C1131" s="42"/>
      <c r="D1131" s="41"/>
      <c r="F1131" s="41"/>
      <c r="G1131" s="41"/>
      <c r="H1131" s="41"/>
      <c r="J1131" s="41"/>
      <c r="L1131" s="41"/>
      <c r="N1131" s="41"/>
      <c r="O1131" s="41"/>
      <c r="P1131" s="41"/>
      <c r="S1131" s="41"/>
      <c r="T1131" s="41"/>
      <c r="X1131" s="48"/>
      <c r="Y1131" s="48"/>
      <c r="AA1131" s="48"/>
      <c r="AF1131" s="48"/>
      <c r="AH1131" s="48"/>
      <c r="AL1131" s="48"/>
      <c r="AQ1131" s="48"/>
      <c r="AS1131" s="48"/>
      <c r="AT1131" s="48"/>
      <c r="AX1131" s="48"/>
      <c r="BA1131" s="48"/>
      <c r="BB1131" s="48"/>
      <c r="BD1131" s="48"/>
    </row>
    <row r="1132" spans="3:56" x14ac:dyDescent="0.2">
      <c r="C1132" s="42"/>
      <c r="D1132" s="41"/>
      <c r="F1132" s="41"/>
      <c r="G1132" s="41"/>
      <c r="H1132" s="41"/>
      <c r="J1132" s="41"/>
      <c r="L1132" s="41"/>
      <c r="N1132" s="41"/>
      <c r="O1132" s="41"/>
      <c r="P1132" s="41"/>
      <c r="S1132" s="41"/>
      <c r="T1132" s="41"/>
      <c r="X1132" s="48"/>
      <c r="Y1132" s="48"/>
      <c r="AA1132" s="48"/>
      <c r="AF1132" s="48"/>
      <c r="AH1132" s="48"/>
      <c r="AL1132" s="48"/>
      <c r="AQ1132" s="48"/>
      <c r="AS1132" s="48"/>
      <c r="AT1132" s="48"/>
      <c r="AX1132" s="48"/>
      <c r="BA1132" s="48"/>
      <c r="BB1132" s="48"/>
      <c r="BD1132" s="48"/>
    </row>
    <row r="1133" spans="3:56" x14ac:dyDescent="0.2">
      <c r="C1133" s="42"/>
      <c r="D1133" s="41"/>
      <c r="F1133" s="41"/>
      <c r="G1133" s="41"/>
      <c r="H1133" s="41"/>
      <c r="J1133" s="41"/>
      <c r="L1133" s="41"/>
      <c r="N1133" s="41"/>
      <c r="O1133" s="41"/>
      <c r="P1133" s="41"/>
      <c r="S1133" s="41"/>
      <c r="T1133" s="41"/>
      <c r="X1133" s="48"/>
      <c r="Y1133" s="48"/>
      <c r="AA1133" s="48"/>
      <c r="AF1133" s="48"/>
      <c r="AH1133" s="48"/>
      <c r="AL1133" s="48"/>
      <c r="AQ1133" s="48"/>
      <c r="AS1133" s="48"/>
      <c r="AT1133" s="48"/>
      <c r="AX1133" s="48"/>
      <c r="BA1133" s="48"/>
      <c r="BB1133" s="48"/>
      <c r="BD1133" s="48"/>
    </row>
    <row r="1134" spans="3:56" x14ac:dyDescent="0.2">
      <c r="C1134" s="42"/>
      <c r="D1134" s="41"/>
      <c r="F1134" s="41"/>
      <c r="G1134" s="41"/>
      <c r="H1134" s="41"/>
      <c r="J1134" s="41"/>
      <c r="L1134" s="41"/>
      <c r="N1134" s="41"/>
      <c r="O1134" s="41"/>
      <c r="P1134" s="41"/>
      <c r="S1134" s="41"/>
      <c r="T1134" s="41"/>
      <c r="X1134" s="48"/>
      <c r="Y1134" s="48"/>
      <c r="AA1134" s="48"/>
      <c r="AF1134" s="48"/>
      <c r="AH1134" s="48"/>
      <c r="AL1134" s="48"/>
      <c r="AQ1134" s="48"/>
      <c r="AS1134" s="48"/>
      <c r="AT1134" s="48"/>
      <c r="AX1134" s="48"/>
      <c r="BA1134" s="48"/>
      <c r="BB1134" s="48"/>
      <c r="BD1134" s="48"/>
    </row>
    <row r="1135" spans="3:56" x14ac:dyDescent="0.2">
      <c r="C1135" s="42"/>
      <c r="D1135" s="41"/>
      <c r="F1135" s="41"/>
      <c r="G1135" s="41"/>
      <c r="H1135" s="41"/>
      <c r="J1135" s="41"/>
      <c r="L1135" s="41"/>
      <c r="N1135" s="41"/>
      <c r="O1135" s="41"/>
      <c r="P1135" s="41"/>
      <c r="S1135" s="41"/>
      <c r="T1135" s="41"/>
      <c r="X1135" s="48"/>
      <c r="Y1135" s="48"/>
      <c r="AA1135" s="48"/>
      <c r="AF1135" s="48"/>
      <c r="AH1135" s="48"/>
      <c r="AL1135" s="48"/>
      <c r="AQ1135" s="48"/>
      <c r="AS1135" s="48"/>
      <c r="AT1135" s="48"/>
      <c r="AX1135" s="48"/>
      <c r="BA1135" s="48"/>
      <c r="BB1135" s="48"/>
      <c r="BD1135" s="48"/>
    </row>
    <row r="1136" spans="3:56" x14ac:dyDescent="0.2">
      <c r="C1136" s="42"/>
      <c r="D1136" s="41"/>
      <c r="F1136" s="41"/>
      <c r="G1136" s="41"/>
      <c r="H1136" s="41"/>
      <c r="J1136" s="41"/>
      <c r="L1136" s="41"/>
      <c r="N1136" s="41"/>
      <c r="O1136" s="41"/>
      <c r="P1136" s="41"/>
      <c r="S1136" s="41"/>
      <c r="T1136" s="41"/>
      <c r="X1136" s="48"/>
      <c r="Y1136" s="48"/>
      <c r="AA1136" s="48"/>
      <c r="AF1136" s="48"/>
      <c r="AH1136" s="48"/>
      <c r="AL1136" s="48"/>
      <c r="AQ1136" s="48"/>
      <c r="AS1136" s="48"/>
      <c r="AT1136" s="48"/>
      <c r="AX1136" s="48"/>
      <c r="BA1136" s="48"/>
      <c r="BB1136" s="48"/>
      <c r="BD1136" s="48"/>
    </row>
    <row r="1137" spans="3:56" x14ac:dyDescent="0.2">
      <c r="C1137" s="42"/>
      <c r="D1137" s="41"/>
      <c r="F1137" s="41"/>
      <c r="G1137" s="41"/>
      <c r="H1137" s="41"/>
      <c r="J1137" s="41"/>
      <c r="L1137" s="41"/>
      <c r="N1137" s="41"/>
      <c r="O1137" s="41"/>
      <c r="P1137" s="41"/>
      <c r="S1137" s="41"/>
      <c r="T1137" s="41"/>
      <c r="X1137" s="48"/>
      <c r="Y1137" s="48"/>
      <c r="AA1137" s="48"/>
      <c r="AF1137" s="48"/>
      <c r="AH1137" s="48"/>
      <c r="AL1137" s="48"/>
      <c r="AQ1137" s="48"/>
      <c r="AS1137" s="48"/>
      <c r="AT1137" s="48"/>
      <c r="AX1137" s="48"/>
      <c r="BA1137" s="48"/>
      <c r="BB1137" s="48"/>
      <c r="BD1137" s="48"/>
    </row>
    <row r="1138" spans="3:56" x14ac:dyDescent="0.2">
      <c r="C1138" s="42"/>
      <c r="D1138" s="41"/>
      <c r="F1138" s="41"/>
      <c r="G1138" s="41"/>
      <c r="H1138" s="41"/>
      <c r="J1138" s="41"/>
      <c r="L1138" s="41"/>
      <c r="N1138" s="41"/>
      <c r="O1138" s="41"/>
      <c r="P1138" s="41"/>
      <c r="S1138" s="41"/>
      <c r="T1138" s="41"/>
      <c r="X1138" s="48"/>
      <c r="Y1138" s="48"/>
      <c r="AA1138" s="48"/>
      <c r="AF1138" s="48"/>
      <c r="AH1138" s="48"/>
      <c r="AL1138" s="48"/>
      <c r="AQ1138" s="48"/>
      <c r="AS1138" s="48"/>
      <c r="AT1138" s="48"/>
      <c r="AX1138" s="48"/>
      <c r="BA1138" s="48"/>
      <c r="BB1138" s="48"/>
      <c r="BD1138" s="48"/>
    </row>
    <row r="1139" spans="3:56" x14ac:dyDescent="0.2">
      <c r="C1139" s="42"/>
      <c r="D1139" s="41"/>
      <c r="F1139" s="41"/>
      <c r="G1139" s="41"/>
      <c r="H1139" s="41"/>
      <c r="J1139" s="41"/>
      <c r="L1139" s="41"/>
      <c r="N1139" s="41"/>
      <c r="O1139" s="41"/>
      <c r="P1139" s="41"/>
      <c r="S1139" s="41"/>
      <c r="T1139" s="41"/>
      <c r="X1139" s="48"/>
      <c r="Y1139" s="48"/>
      <c r="AA1139" s="48"/>
      <c r="AF1139" s="48"/>
      <c r="AH1139" s="48"/>
      <c r="AL1139" s="48"/>
      <c r="AQ1139" s="48"/>
      <c r="AS1139" s="48"/>
      <c r="AT1139" s="48"/>
      <c r="AX1139" s="48"/>
      <c r="BA1139" s="48"/>
      <c r="BB1139" s="48"/>
      <c r="BD1139" s="48"/>
    </row>
    <row r="1140" spans="3:56" x14ac:dyDescent="0.2">
      <c r="C1140" s="42"/>
      <c r="D1140" s="41"/>
      <c r="F1140" s="41"/>
      <c r="G1140" s="41"/>
      <c r="H1140" s="41"/>
      <c r="J1140" s="41"/>
      <c r="L1140" s="41"/>
      <c r="N1140" s="41"/>
      <c r="O1140" s="41"/>
      <c r="P1140" s="41"/>
      <c r="S1140" s="41"/>
      <c r="T1140" s="41"/>
      <c r="X1140" s="48"/>
      <c r="Y1140" s="48"/>
      <c r="AA1140" s="48"/>
      <c r="AF1140" s="48"/>
      <c r="AH1140" s="48"/>
      <c r="AL1140" s="48"/>
      <c r="AQ1140" s="48"/>
      <c r="AS1140" s="48"/>
      <c r="AT1140" s="48"/>
      <c r="AX1140" s="48"/>
      <c r="BA1140" s="48"/>
      <c r="BB1140" s="48"/>
      <c r="BD1140" s="48"/>
    </row>
    <row r="1141" spans="3:56" x14ac:dyDescent="0.2">
      <c r="C1141" s="42"/>
      <c r="D1141" s="41"/>
      <c r="F1141" s="41"/>
      <c r="G1141" s="41"/>
      <c r="H1141" s="41"/>
      <c r="J1141" s="41"/>
      <c r="L1141" s="41"/>
      <c r="N1141" s="41"/>
      <c r="O1141" s="41"/>
      <c r="P1141" s="41"/>
      <c r="S1141" s="41"/>
      <c r="T1141" s="41"/>
      <c r="X1141" s="48"/>
      <c r="Y1141" s="48"/>
      <c r="AA1141" s="48"/>
      <c r="AF1141" s="48"/>
      <c r="AH1141" s="48"/>
      <c r="AL1141" s="48"/>
      <c r="AQ1141" s="48"/>
      <c r="AS1141" s="48"/>
      <c r="AT1141" s="48"/>
      <c r="AX1141" s="48"/>
      <c r="BA1141" s="48"/>
      <c r="BB1141" s="48"/>
      <c r="BD1141" s="48"/>
    </row>
    <row r="1142" spans="3:56" x14ac:dyDescent="0.2">
      <c r="C1142" s="42"/>
      <c r="D1142" s="41"/>
      <c r="F1142" s="41"/>
      <c r="G1142" s="41"/>
      <c r="H1142" s="41"/>
      <c r="J1142" s="41"/>
      <c r="L1142" s="41"/>
      <c r="N1142" s="41"/>
      <c r="O1142" s="41"/>
      <c r="P1142" s="41"/>
      <c r="S1142" s="41"/>
      <c r="T1142" s="41"/>
      <c r="X1142" s="48"/>
      <c r="Y1142" s="48"/>
      <c r="AA1142" s="48"/>
      <c r="AF1142" s="48"/>
      <c r="AH1142" s="48"/>
      <c r="AL1142" s="48"/>
      <c r="AQ1142" s="48"/>
      <c r="AS1142" s="48"/>
      <c r="AT1142" s="48"/>
      <c r="AX1142" s="48"/>
      <c r="BA1142" s="48"/>
      <c r="BB1142" s="48"/>
      <c r="BD1142" s="48"/>
    </row>
    <row r="1143" spans="3:56" x14ac:dyDescent="0.2">
      <c r="C1143" s="42"/>
      <c r="D1143" s="41"/>
      <c r="F1143" s="41"/>
      <c r="G1143" s="41"/>
      <c r="H1143" s="41"/>
      <c r="J1143" s="41"/>
      <c r="L1143" s="41"/>
      <c r="N1143" s="41"/>
      <c r="O1143" s="41"/>
      <c r="P1143" s="41"/>
      <c r="S1143" s="41"/>
      <c r="T1143" s="41"/>
      <c r="X1143" s="48"/>
      <c r="Y1143" s="48"/>
      <c r="AA1143" s="48"/>
      <c r="AF1143" s="48"/>
      <c r="AH1143" s="48"/>
      <c r="AL1143" s="48"/>
      <c r="AQ1143" s="48"/>
      <c r="AS1143" s="48"/>
      <c r="AT1143" s="48"/>
      <c r="AX1143" s="48"/>
      <c r="BA1143" s="48"/>
      <c r="BB1143" s="48"/>
      <c r="BD1143" s="48"/>
    </row>
    <row r="1144" spans="3:56" x14ac:dyDescent="0.2">
      <c r="C1144" s="42"/>
      <c r="D1144" s="41"/>
      <c r="F1144" s="41"/>
      <c r="G1144" s="41"/>
      <c r="H1144" s="41"/>
      <c r="J1144" s="41"/>
      <c r="L1144" s="41"/>
      <c r="N1144" s="41"/>
      <c r="O1144" s="41"/>
      <c r="P1144" s="41"/>
      <c r="S1144" s="41"/>
      <c r="T1144" s="41"/>
      <c r="X1144" s="48"/>
      <c r="Y1144" s="48"/>
      <c r="AA1144" s="48"/>
      <c r="AF1144" s="48"/>
      <c r="AH1144" s="48"/>
      <c r="AL1144" s="48"/>
      <c r="AQ1144" s="48"/>
      <c r="AS1144" s="48"/>
      <c r="AT1144" s="48"/>
      <c r="AX1144" s="48"/>
      <c r="BA1144" s="48"/>
      <c r="BB1144" s="48"/>
      <c r="BD1144" s="48"/>
    </row>
    <row r="1145" spans="3:56" x14ac:dyDescent="0.2">
      <c r="C1145" s="42"/>
      <c r="D1145" s="41"/>
      <c r="F1145" s="41"/>
      <c r="G1145" s="41"/>
      <c r="H1145" s="41"/>
      <c r="J1145" s="41"/>
      <c r="L1145" s="41"/>
      <c r="N1145" s="41"/>
      <c r="O1145" s="41"/>
      <c r="P1145" s="41"/>
      <c r="S1145" s="41"/>
      <c r="T1145" s="41"/>
      <c r="X1145" s="48"/>
      <c r="Y1145" s="48"/>
      <c r="AA1145" s="48"/>
      <c r="AF1145" s="48"/>
      <c r="AH1145" s="48"/>
      <c r="AL1145" s="48"/>
      <c r="AQ1145" s="48"/>
      <c r="AS1145" s="48"/>
      <c r="AT1145" s="48"/>
      <c r="AX1145" s="48"/>
      <c r="BA1145" s="48"/>
      <c r="BB1145" s="48"/>
      <c r="BD1145" s="48"/>
    </row>
    <row r="1146" spans="3:56" x14ac:dyDescent="0.2">
      <c r="C1146" s="42"/>
      <c r="D1146" s="41"/>
      <c r="F1146" s="41"/>
      <c r="G1146" s="41"/>
      <c r="H1146" s="41"/>
      <c r="J1146" s="41"/>
      <c r="L1146" s="41"/>
      <c r="N1146" s="41"/>
      <c r="O1146" s="41"/>
      <c r="P1146" s="41"/>
      <c r="S1146" s="41"/>
      <c r="T1146" s="41"/>
      <c r="X1146" s="48"/>
      <c r="Y1146" s="48"/>
      <c r="AA1146" s="48"/>
      <c r="AF1146" s="48"/>
      <c r="AH1146" s="48"/>
      <c r="AL1146" s="48"/>
      <c r="AQ1146" s="48"/>
      <c r="AS1146" s="48"/>
      <c r="AT1146" s="48"/>
      <c r="AX1146" s="48"/>
      <c r="BA1146" s="48"/>
      <c r="BB1146" s="48"/>
      <c r="BD1146" s="48"/>
    </row>
    <row r="1147" spans="3:56" x14ac:dyDescent="0.2">
      <c r="C1147" s="42"/>
      <c r="D1147" s="41"/>
      <c r="F1147" s="41"/>
      <c r="G1147" s="41"/>
      <c r="H1147" s="41"/>
      <c r="J1147" s="41"/>
      <c r="L1147" s="41"/>
      <c r="N1147" s="41"/>
      <c r="O1147" s="41"/>
      <c r="P1147" s="41"/>
      <c r="S1147" s="41"/>
      <c r="T1147" s="41"/>
      <c r="X1147" s="48"/>
      <c r="Y1147" s="48"/>
      <c r="AA1147" s="48"/>
      <c r="AF1147" s="48"/>
      <c r="AH1147" s="48"/>
      <c r="AL1147" s="48"/>
      <c r="AQ1147" s="48"/>
      <c r="AS1147" s="48"/>
      <c r="AT1147" s="48"/>
      <c r="AX1147" s="48"/>
      <c r="BA1147" s="48"/>
      <c r="BB1147" s="48"/>
      <c r="BD1147" s="48"/>
    </row>
    <row r="1148" spans="3:56" x14ac:dyDescent="0.2">
      <c r="C1148" s="42"/>
      <c r="D1148" s="41"/>
      <c r="F1148" s="41"/>
      <c r="G1148" s="41"/>
      <c r="H1148" s="41"/>
      <c r="J1148" s="41"/>
      <c r="L1148" s="41"/>
      <c r="N1148" s="41"/>
      <c r="O1148" s="41"/>
      <c r="P1148" s="41"/>
      <c r="S1148" s="41"/>
      <c r="T1148" s="41"/>
      <c r="X1148" s="48"/>
      <c r="Y1148" s="48"/>
      <c r="AA1148" s="48"/>
      <c r="AF1148" s="48"/>
      <c r="AH1148" s="48"/>
      <c r="AL1148" s="48"/>
      <c r="AQ1148" s="48"/>
      <c r="AS1148" s="48"/>
      <c r="AT1148" s="48"/>
      <c r="AX1148" s="48"/>
      <c r="BA1148" s="48"/>
      <c r="BB1148" s="48"/>
      <c r="BD1148" s="48"/>
    </row>
    <row r="1149" spans="3:56" x14ac:dyDescent="0.2">
      <c r="C1149" s="42"/>
      <c r="D1149" s="41"/>
      <c r="F1149" s="41"/>
      <c r="G1149" s="41"/>
      <c r="H1149" s="41"/>
      <c r="J1149" s="41"/>
      <c r="L1149" s="41"/>
      <c r="N1149" s="41"/>
      <c r="O1149" s="41"/>
      <c r="P1149" s="41"/>
      <c r="S1149" s="41"/>
      <c r="T1149" s="41"/>
      <c r="X1149" s="48"/>
      <c r="Y1149" s="48"/>
      <c r="AA1149" s="48"/>
      <c r="AF1149" s="48"/>
      <c r="AH1149" s="48"/>
      <c r="AL1149" s="48"/>
      <c r="AQ1149" s="48"/>
      <c r="AS1149" s="48"/>
      <c r="AT1149" s="48"/>
      <c r="AX1149" s="48"/>
      <c r="BA1149" s="48"/>
      <c r="BB1149" s="48"/>
      <c r="BD1149" s="48"/>
    </row>
    <row r="1150" spans="3:56" x14ac:dyDescent="0.2">
      <c r="C1150" s="42"/>
      <c r="D1150" s="41"/>
      <c r="F1150" s="41"/>
      <c r="G1150" s="41"/>
      <c r="H1150" s="41"/>
      <c r="J1150" s="41"/>
      <c r="L1150" s="41"/>
      <c r="N1150" s="41"/>
      <c r="O1150" s="41"/>
      <c r="P1150" s="41"/>
      <c r="S1150" s="41"/>
      <c r="T1150" s="41"/>
      <c r="X1150" s="48"/>
      <c r="Y1150" s="48"/>
      <c r="AA1150" s="48"/>
      <c r="AF1150" s="48"/>
      <c r="AH1150" s="48"/>
      <c r="AL1150" s="48"/>
      <c r="AQ1150" s="48"/>
      <c r="AS1150" s="48"/>
      <c r="AT1150" s="48"/>
      <c r="AX1150" s="48"/>
      <c r="BA1150" s="48"/>
      <c r="BB1150" s="48"/>
      <c r="BD1150" s="48"/>
    </row>
    <row r="1151" spans="3:56" x14ac:dyDescent="0.2">
      <c r="C1151" s="42"/>
      <c r="D1151" s="41"/>
      <c r="F1151" s="41"/>
      <c r="G1151" s="41"/>
      <c r="H1151" s="41"/>
      <c r="J1151" s="41"/>
      <c r="L1151" s="41"/>
      <c r="N1151" s="41"/>
      <c r="O1151" s="41"/>
      <c r="P1151" s="41"/>
      <c r="S1151" s="41"/>
      <c r="T1151" s="41"/>
      <c r="X1151" s="48"/>
      <c r="Y1151" s="48"/>
      <c r="AA1151" s="48"/>
      <c r="AF1151" s="48"/>
      <c r="AH1151" s="48"/>
      <c r="AL1151" s="48"/>
      <c r="AQ1151" s="48"/>
      <c r="AS1151" s="48"/>
      <c r="AT1151" s="48"/>
      <c r="AX1151" s="48"/>
      <c r="BA1151" s="48"/>
      <c r="BB1151" s="48"/>
      <c r="BD1151" s="48"/>
    </row>
    <row r="1152" spans="3:56" x14ac:dyDescent="0.2">
      <c r="C1152" s="42"/>
      <c r="D1152" s="41"/>
      <c r="F1152" s="41"/>
      <c r="G1152" s="41"/>
      <c r="H1152" s="41"/>
      <c r="J1152" s="41"/>
      <c r="L1152" s="41"/>
      <c r="N1152" s="41"/>
      <c r="O1152" s="41"/>
      <c r="P1152" s="41"/>
      <c r="S1152" s="41"/>
      <c r="T1152" s="41"/>
      <c r="X1152" s="48"/>
      <c r="Y1152" s="48"/>
      <c r="AA1152" s="48"/>
      <c r="AF1152" s="48"/>
      <c r="AH1152" s="48"/>
      <c r="AL1152" s="48"/>
      <c r="AQ1152" s="48"/>
      <c r="AS1152" s="48"/>
      <c r="AT1152" s="48"/>
      <c r="AX1152" s="48"/>
      <c r="BA1152" s="48"/>
      <c r="BB1152" s="48"/>
      <c r="BD1152" s="48"/>
    </row>
    <row r="1153" spans="3:56" x14ac:dyDescent="0.2">
      <c r="C1153" s="42"/>
      <c r="D1153" s="41"/>
      <c r="F1153" s="41"/>
      <c r="G1153" s="41"/>
      <c r="H1153" s="41"/>
      <c r="J1153" s="41"/>
      <c r="L1153" s="41"/>
      <c r="N1153" s="41"/>
      <c r="O1153" s="41"/>
      <c r="P1153" s="41"/>
      <c r="S1153" s="41"/>
      <c r="T1153" s="41"/>
      <c r="X1153" s="48"/>
      <c r="Y1153" s="48"/>
      <c r="AA1153" s="48"/>
      <c r="AF1153" s="48"/>
      <c r="AH1153" s="48"/>
      <c r="AL1153" s="48"/>
      <c r="AQ1153" s="48"/>
      <c r="AS1153" s="48"/>
      <c r="AT1153" s="48"/>
      <c r="AX1153" s="48"/>
      <c r="BA1153" s="48"/>
      <c r="BB1153" s="48"/>
      <c r="BD1153" s="48"/>
    </row>
    <row r="1154" spans="3:56" x14ac:dyDescent="0.2">
      <c r="C1154" s="42"/>
      <c r="D1154" s="41"/>
      <c r="F1154" s="41"/>
      <c r="G1154" s="41"/>
      <c r="H1154" s="41"/>
      <c r="J1154" s="41"/>
      <c r="L1154" s="41"/>
      <c r="N1154" s="41"/>
      <c r="O1154" s="41"/>
      <c r="P1154" s="41"/>
      <c r="S1154" s="41"/>
      <c r="T1154" s="41"/>
      <c r="X1154" s="48"/>
      <c r="Y1154" s="48"/>
      <c r="AA1154" s="48"/>
      <c r="AF1154" s="48"/>
      <c r="AH1154" s="48"/>
      <c r="AL1154" s="48"/>
      <c r="AQ1154" s="48"/>
      <c r="AS1154" s="48"/>
      <c r="AT1154" s="48"/>
      <c r="AX1154" s="48"/>
      <c r="BA1154" s="48"/>
      <c r="BB1154" s="48"/>
      <c r="BD1154" s="48"/>
    </row>
    <row r="1155" spans="3:56" x14ac:dyDescent="0.2">
      <c r="C1155" s="42"/>
      <c r="D1155" s="41"/>
      <c r="F1155" s="41"/>
      <c r="G1155" s="41"/>
      <c r="H1155" s="41"/>
      <c r="J1155" s="41"/>
      <c r="L1155" s="41"/>
      <c r="N1155" s="41"/>
      <c r="O1155" s="41"/>
      <c r="P1155" s="41"/>
      <c r="S1155" s="41"/>
      <c r="T1155" s="41"/>
      <c r="X1155" s="48"/>
      <c r="Y1155" s="48"/>
      <c r="AA1155" s="48"/>
      <c r="AF1155" s="48"/>
      <c r="AH1155" s="48"/>
      <c r="AL1155" s="48"/>
      <c r="AQ1155" s="48"/>
      <c r="AS1155" s="48"/>
      <c r="AT1155" s="48"/>
      <c r="AX1155" s="48"/>
      <c r="BA1155" s="48"/>
      <c r="BB1155" s="48"/>
      <c r="BD1155" s="48"/>
    </row>
    <row r="1156" spans="3:56" x14ac:dyDescent="0.2">
      <c r="C1156" s="42"/>
      <c r="D1156" s="41"/>
      <c r="F1156" s="41"/>
      <c r="G1156" s="41"/>
      <c r="H1156" s="41"/>
      <c r="J1156" s="41"/>
      <c r="L1156" s="41"/>
      <c r="N1156" s="41"/>
      <c r="O1156" s="41"/>
      <c r="P1156" s="41"/>
      <c r="S1156" s="41"/>
      <c r="T1156" s="41"/>
      <c r="X1156" s="48"/>
      <c r="Y1156" s="48"/>
      <c r="AA1156" s="48"/>
      <c r="AF1156" s="48"/>
      <c r="AH1156" s="48"/>
      <c r="AL1156" s="48"/>
      <c r="AQ1156" s="48"/>
      <c r="AS1156" s="48"/>
      <c r="AT1156" s="48"/>
      <c r="AX1156" s="48"/>
      <c r="BA1156" s="48"/>
      <c r="BB1156" s="48"/>
      <c r="BD1156" s="48"/>
    </row>
    <row r="1157" spans="3:56" x14ac:dyDescent="0.2">
      <c r="C1157" s="42"/>
      <c r="D1157" s="41"/>
      <c r="F1157" s="41"/>
      <c r="G1157" s="41"/>
      <c r="H1157" s="41"/>
      <c r="J1157" s="41"/>
      <c r="L1157" s="41"/>
      <c r="N1157" s="41"/>
      <c r="O1157" s="41"/>
      <c r="P1157" s="41"/>
      <c r="S1157" s="41"/>
      <c r="T1157" s="41"/>
      <c r="X1157" s="48"/>
      <c r="Y1157" s="48"/>
      <c r="AA1157" s="48"/>
      <c r="AF1157" s="48"/>
      <c r="AH1157" s="48"/>
      <c r="AL1157" s="48"/>
      <c r="AQ1157" s="48"/>
      <c r="AS1157" s="48"/>
      <c r="AT1157" s="48"/>
      <c r="AX1157" s="48"/>
      <c r="BA1157" s="48"/>
      <c r="BB1157" s="48"/>
      <c r="BD1157" s="48"/>
    </row>
    <row r="1158" spans="3:56" x14ac:dyDescent="0.2">
      <c r="C1158" s="42"/>
      <c r="D1158" s="41"/>
      <c r="F1158" s="41"/>
      <c r="G1158" s="41"/>
      <c r="H1158" s="41"/>
      <c r="J1158" s="41"/>
      <c r="L1158" s="41"/>
      <c r="N1158" s="41"/>
      <c r="O1158" s="41"/>
      <c r="P1158" s="41"/>
      <c r="S1158" s="41"/>
      <c r="T1158" s="41"/>
      <c r="X1158" s="48"/>
      <c r="Y1158" s="48"/>
      <c r="AA1158" s="48"/>
      <c r="AF1158" s="48"/>
      <c r="AH1158" s="48"/>
      <c r="AL1158" s="48"/>
      <c r="AQ1158" s="48"/>
      <c r="AS1158" s="48"/>
      <c r="AT1158" s="48"/>
      <c r="AX1158" s="48"/>
      <c r="BA1158" s="48"/>
      <c r="BB1158" s="48"/>
      <c r="BD1158" s="48"/>
    </row>
    <row r="1159" spans="3:56" x14ac:dyDescent="0.2">
      <c r="C1159" s="42"/>
      <c r="D1159" s="41"/>
      <c r="F1159" s="41"/>
      <c r="G1159" s="41"/>
      <c r="H1159" s="41"/>
      <c r="J1159" s="41"/>
      <c r="L1159" s="41"/>
      <c r="N1159" s="41"/>
      <c r="O1159" s="41"/>
      <c r="P1159" s="41"/>
      <c r="S1159" s="41"/>
      <c r="T1159" s="41"/>
      <c r="X1159" s="48"/>
      <c r="Y1159" s="48"/>
      <c r="AA1159" s="48"/>
      <c r="AF1159" s="48"/>
      <c r="AH1159" s="48"/>
      <c r="AL1159" s="48"/>
      <c r="AQ1159" s="48"/>
      <c r="AS1159" s="48"/>
      <c r="AT1159" s="48"/>
      <c r="AX1159" s="48"/>
      <c r="BA1159" s="48"/>
      <c r="BB1159" s="48"/>
      <c r="BD1159" s="48"/>
    </row>
    <row r="1160" spans="3:56" x14ac:dyDescent="0.2">
      <c r="C1160" s="42"/>
      <c r="D1160" s="41"/>
      <c r="F1160" s="41"/>
      <c r="G1160" s="41"/>
      <c r="H1160" s="41"/>
      <c r="J1160" s="41"/>
      <c r="L1160" s="41"/>
      <c r="N1160" s="41"/>
      <c r="O1160" s="41"/>
      <c r="P1160" s="41"/>
      <c r="S1160" s="41"/>
      <c r="T1160" s="41"/>
      <c r="X1160" s="48"/>
      <c r="Y1160" s="48"/>
      <c r="AA1160" s="48"/>
      <c r="AF1160" s="48"/>
      <c r="AH1160" s="48"/>
      <c r="AL1160" s="48"/>
      <c r="AQ1160" s="48"/>
      <c r="AS1160" s="48"/>
      <c r="AT1160" s="48"/>
      <c r="AX1160" s="48"/>
      <c r="BA1160" s="48"/>
      <c r="BB1160" s="48"/>
      <c r="BD1160" s="48"/>
    </row>
    <row r="1161" spans="3:56" x14ac:dyDescent="0.2">
      <c r="C1161" s="42"/>
      <c r="D1161" s="41"/>
      <c r="F1161" s="41"/>
      <c r="G1161" s="41"/>
      <c r="H1161" s="41"/>
      <c r="J1161" s="41"/>
      <c r="L1161" s="41"/>
      <c r="N1161" s="41"/>
      <c r="O1161" s="41"/>
      <c r="P1161" s="41"/>
      <c r="S1161" s="41"/>
      <c r="T1161" s="41"/>
      <c r="X1161" s="48"/>
      <c r="Y1161" s="48"/>
      <c r="AA1161" s="48"/>
      <c r="AF1161" s="48"/>
      <c r="AH1161" s="48"/>
      <c r="AL1161" s="48"/>
      <c r="AQ1161" s="48"/>
      <c r="AS1161" s="48"/>
      <c r="AT1161" s="48"/>
      <c r="AX1161" s="48"/>
      <c r="BA1161" s="48"/>
      <c r="BB1161" s="48"/>
      <c r="BD1161" s="48"/>
    </row>
    <row r="1162" spans="3:56" x14ac:dyDescent="0.2">
      <c r="C1162" s="42"/>
      <c r="D1162" s="41"/>
      <c r="F1162" s="41"/>
      <c r="G1162" s="41"/>
      <c r="H1162" s="41"/>
      <c r="J1162" s="41"/>
      <c r="L1162" s="41"/>
      <c r="N1162" s="41"/>
      <c r="O1162" s="41"/>
      <c r="P1162" s="41"/>
      <c r="S1162" s="41"/>
      <c r="T1162" s="41"/>
      <c r="X1162" s="48"/>
      <c r="Y1162" s="48"/>
      <c r="AA1162" s="48"/>
      <c r="AF1162" s="48"/>
      <c r="AH1162" s="48"/>
      <c r="AL1162" s="48"/>
      <c r="AQ1162" s="48"/>
      <c r="AS1162" s="48"/>
      <c r="AT1162" s="48"/>
      <c r="AX1162" s="48"/>
      <c r="BA1162" s="48"/>
      <c r="BB1162" s="48"/>
      <c r="BD1162" s="48"/>
    </row>
    <row r="1163" spans="3:56" x14ac:dyDescent="0.2">
      <c r="C1163" s="42"/>
      <c r="D1163" s="41"/>
      <c r="F1163" s="41"/>
      <c r="G1163" s="41"/>
      <c r="H1163" s="41"/>
      <c r="J1163" s="41"/>
      <c r="L1163" s="41"/>
      <c r="N1163" s="41"/>
      <c r="O1163" s="41"/>
      <c r="P1163" s="41"/>
      <c r="S1163" s="41"/>
      <c r="T1163" s="41"/>
      <c r="X1163" s="48"/>
      <c r="Y1163" s="48"/>
      <c r="AA1163" s="48"/>
      <c r="AF1163" s="48"/>
      <c r="AH1163" s="48"/>
      <c r="AL1163" s="48"/>
      <c r="AQ1163" s="48"/>
      <c r="AS1163" s="48"/>
      <c r="AT1163" s="48"/>
      <c r="AX1163" s="48"/>
      <c r="BA1163" s="48"/>
      <c r="BB1163" s="48"/>
      <c r="BD1163" s="48"/>
    </row>
    <row r="1164" spans="3:56" x14ac:dyDescent="0.2">
      <c r="C1164" s="42"/>
      <c r="D1164" s="41"/>
      <c r="F1164" s="41"/>
      <c r="G1164" s="41"/>
      <c r="H1164" s="41"/>
      <c r="J1164" s="41"/>
      <c r="L1164" s="41"/>
      <c r="N1164" s="41"/>
      <c r="O1164" s="41"/>
      <c r="P1164" s="41"/>
      <c r="S1164" s="41"/>
      <c r="T1164" s="41"/>
      <c r="X1164" s="48"/>
      <c r="Y1164" s="48"/>
      <c r="AA1164" s="48"/>
      <c r="AF1164" s="48"/>
      <c r="AH1164" s="48"/>
      <c r="AL1164" s="48"/>
      <c r="AQ1164" s="48"/>
      <c r="AS1164" s="48"/>
      <c r="AT1164" s="48"/>
      <c r="AX1164" s="48"/>
      <c r="BA1164" s="48"/>
      <c r="BB1164" s="48"/>
      <c r="BD1164" s="48"/>
    </row>
    <row r="1165" spans="3:56" x14ac:dyDescent="0.2">
      <c r="C1165" s="42"/>
      <c r="D1165" s="41"/>
      <c r="F1165" s="41"/>
      <c r="G1165" s="41"/>
      <c r="H1165" s="41"/>
      <c r="J1165" s="41"/>
      <c r="L1165" s="41"/>
      <c r="N1165" s="41"/>
      <c r="O1165" s="41"/>
      <c r="P1165" s="41"/>
      <c r="S1165" s="41"/>
      <c r="T1165" s="41"/>
      <c r="X1165" s="48"/>
      <c r="Y1165" s="48"/>
      <c r="AA1165" s="48"/>
      <c r="AF1165" s="48"/>
      <c r="AH1165" s="48"/>
      <c r="AL1165" s="48"/>
      <c r="AQ1165" s="48"/>
      <c r="AS1165" s="48"/>
      <c r="AT1165" s="48"/>
      <c r="AX1165" s="48"/>
      <c r="BA1165" s="48"/>
      <c r="BB1165" s="48"/>
      <c r="BD1165" s="48"/>
    </row>
    <row r="1166" spans="3:56" x14ac:dyDescent="0.2">
      <c r="C1166" s="42"/>
      <c r="D1166" s="41"/>
      <c r="F1166" s="41"/>
      <c r="G1166" s="41"/>
      <c r="H1166" s="41"/>
      <c r="J1166" s="41"/>
      <c r="L1166" s="41"/>
      <c r="N1166" s="41"/>
      <c r="O1166" s="41"/>
      <c r="P1166" s="41"/>
      <c r="S1166" s="41"/>
      <c r="T1166" s="41"/>
      <c r="X1166" s="48"/>
      <c r="Y1166" s="48"/>
      <c r="AA1166" s="48"/>
      <c r="AF1166" s="48"/>
      <c r="AH1166" s="48"/>
      <c r="AL1166" s="48"/>
      <c r="AQ1166" s="48"/>
      <c r="AS1166" s="48"/>
      <c r="AT1166" s="48"/>
      <c r="AX1166" s="48"/>
      <c r="BA1166" s="48"/>
      <c r="BB1166" s="48"/>
      <c r="BD1166" s="48"/>
    </row>
    <row r="1167" spans="3:56" x14ac:dyDescent="0.2">
      <c r="C1167" s="42"/>
      <c r="D1167" s="41"/>
      <c r="F1167" s="41"/>
      <c r="G1167" s="41"/>
      <c r="H1167" s="41"/>
      <c r="J1167" s="41"/>
      <c r="L1167" s="41"/>
      <c r="N1167" s="41"/>
      <c r="O1167" s="41"/>
      <c r="P1167" s="41"/>
      <c r="S1167" s="41"/>
      <c r="T1167" s="41"/>
      <c r="X1167" s="48"/>
      <c r="Y1167" s="48"/>
      <c r="AA1167" s="48"/>
      <c r="AF1167" s="48"/>
      <c r="AH1167" s="48"/>
      <c r="AL1167" s="48"/>
      <c r="AQ1167" s="48"/>
      <c r="AS1167" s="48"/>
      <c r="AT1167" s="48"/>
      <c r="AX1167" s="48"/>
      <c r="BA1167" s="48"/>
      <c r="BB1167" s="48"/>
      <c r="BD1167" s="48"/>
    </row>
    <row r="1168" spans="3:56" x14ac:dyDescent="0.2">
      <c r="C1168" s="42"/>
      <c r="D1168" s="41"/>
      <c r="F1168" s="41"/>
      <c r="G1168" s="41"/>
      <c r="H1168" s="41"/>
      <c r="J1168" s="41"/>
      <c r="L1168" s="41"/>
      <c r="N1168" s="41"/>
      <c r="O1168" s="41"/>
      <c r="P1168" s="41"/>
      <c r="S1168" s="41"/>
      <c r="T1168" s="41"/>
      <c r="X1168" s="48"/>
      <c r="Y1168" s="48"/>
      <c r="AA1168" s="48"/>
      <c r="AF1168" s="48"/>
      <c r="AH1168" s="48"/>
      <c r="AL1168" s="48"/>
      <c r="AQ1168" s="48"/>
      <c r="AS1168" s="48"/>
      <c r="AT1168" s="48"/>
      <c r="AX1168" s="48"/>
      <c r="BA1168" s="48"/>
      <c r="BB1168" s="48"/>
      <c r="BD1168" s="48"/>
    </row>
    <row r="1169" spans="3:56" x14ac:dyDescent="0.2">
      <c r="C1169" s="42"/>
      <c r="D1169" s="41"/>
      <c r="F1169" s="41"/>
      <c r="G1169" s="41"/>
      <c r="H1169" s="41"/>
      <c r="J1169" s="41"/>
      <c r="L1169" s="41"/>
      <c r="N1169" s="41"/>
      <c r="O1169" s="41"/>
      <c r="P1169" s="41"/>
      <c r="S1169" s="41"/>
      <c r="T1169" s="41"/>
      <c r="X1169" s="48"/>
      <c r="Y1169" s="48"/>
      <c r="AA1169" s="48"/>
      <c r="AF1169" s="48"/>
      <c r="AH1169" s="48"/>
      <c r="AL1169" s="48"/>
      <c r="AQ1169" s="48"/>
      <c r="AS1169" s="48"/>
      <c r="AT1169" s="48"/>
      <c r="AX1169" s="48"/>
      <c r="BA1169" s="48"/>
      <c r="BB1169" s="48"/>
      <c r="BD1169" s="48"/>
    </row>
    <row r="1170" spans="3:56" x14ac:dyDescent="0.2">
      <c r="C1170" s="42"/>
      <c r="D1170" s="41"/>
      <c r="F1170" s="41"/>
      <c r="G1170" s="41"/>
      <c r="H1170" s="41"/>
      <c r="J1170" s="41"/>
      <c r="L1170" s="41"/>
      <c r="N1170" s="41"/>
      <c r="O1170" s="41"/>
      <c r="P1170" s="41"/>
      <c r="S1170" s="41"/>
      <c r="T1170" s="41"/>
      <c r="X1170" s="48"/>
      <c r="Y1170" s="48"/>
      <c r="AA1170" s="48"/>
      <c r="AF1170" s="48"/>
      <c r="AH1170" s="48"/>
      <c r="AL1170" s="48"/>
      <c r="AQ1170" s="48"/>
      <c r="AS1170" s="48"/>
      <c r="AT1170" s="48"/>
      <c r="AX1170" s="48"/>
      <c r="BA1170" s="48"/>
      <c r="BB1170" s="48"/>
      <c r="BD1170" s="48"/>
    </row>
    <row r="1171" spans="3:56" x14ac:dyDescent="0.2">
      <c r="C1171" s="42"/>
      <c r="D1171" s="41"/>
      <c r="F1171" s="41"/>
      <c r="G1171" s="41"/>
      <c r="H1171" s="41"/>
      <c r="J1171" s="41"/>
      <c r="L1171" s="41"/>
      <c r="N1171" s="41"/>
      <c r="O1171" s="41"/>
      <c r="P1171" s="41"/>
      <c r="S1171" s="41"/>
      <c r="T1171" s="41"/>
      <c r="X1171" s="48"/>
      <c r="Y1171" s="48"/>
      <c r="AA1171" s="48"/>
      <c r="AF1171" s="48"/>
      <c r="AH1171" s="48"/>
      <c r="AL1171" s="48"/>
      <c r="AQ1171" s="48"/>
      <c r="AS1171" s="48"/>
      <c r="AT1171" s="48"/>
      <c r="AX1171" s="48"/>
      <c r="BA1171" s="48"/>
      <c r="BB1171" s="48"/>
      <c r="BD1171" s="48"/>
    </row>
    <row r="1172" spans="3:56" x14ac:dyDescent="0.2">
      <c r="C1172" s="42"/>
      <c r="D1172" s="41"/>
      <c r="F1172" s="41"/>
      <c r="G1172" s="41"/>
      <c r="H1172" s="41"/>
      <c r="J1172" s="41"/>
      <c r="L1172" s="41"/>
      <c r="N1172" s="41"/>
      <c r="O1172" s="41"/>
      <c r="P1172" s="41"/>
      <c r="S1172" s="41"/>
      <c r="T1172" s="41"/>
      <c r="X1172" s="48"/>
      <c r="Y1172" s="48"/>
      <c r="AA1172" s="48"/>
      <c r="AF1172" s="48"/>
      <c r="AH1172" s="48"/>
      <c r="AL1172" s="48"/>
      <c r="AQ1172" s="48"/>
      <c r="AS1172" s="48"/>
      <c r="AT1172" s="48"/>
      <c r="AX1172" s="48"/>
      <c r="BA1172" s="48"/>
      <c r="BB1172" s="48"/>
      <c r="BD1172" s="48"/>
    </row>
    <row r="1173" spans="3:56" x14ac:dyDescent="0.2">
      <c r="C1173" s="42"/>
      <c r="D1173" s="41"/>
      <c r="F1173" s="41"/>
      <c r="G1173" s="41"/>
      <c r="H1173" s="41"/>
      <c r="J1173" s="41"/>
      <c r="L1173" s="41"/>
      <c r="N1173" s="41"/>
      <c r="O1173" s="41"/>
      <c r="P1173" s="41"/>
      <c r="S1173" s="41"/>
      <c r="T1173" s="41"/>
      <c r="X1173" s="48"/>
      <c r="Y1173" s="48"/>
      <c r="AA1173" s="48"/>
      <c r="AF1173" s="48"/>
      <c r="AH1173" s="48"/>
      <c r="AL1173" s="48"/>
      <c r="AQ1173" s="48"/>
      <c r="AS1173" s="48"/>
      <c r="AT1173" s="48"/>
      <c r="AX1173" s="48"/>
      <c r="BA1173" s="48"/>
      <c r="BB1173" s="48"/>
      <c r="BD1173" s="48"/>
    </row>
    <row r="1174" spans="3:56" x14ac:dyDescent="0.2">
      <c r="C1174" s="42"/>
      <c r="D1174" s="41"/>
      <c r="F1174" s="41"/>
      <c r="G1174" s="41"/>
      <c r="H1174" s="41"/>
      <c r="J1174" s="41"/>
      <c r="L1174" s="41"/>
      <c r="N1174" s="41"/>
      <c r="O1174" s="41"/>
      <c r="P1174" s="41"/>
      <c r="S1174" s="41"/>
      <c r="T1174" s="41"/>
      <c r="X1174" s="48"/>
      <c r="Y1174" s="48"/>
      <c r="AA1174" s="48"/>
      <c r="AF1174" s="48"/>
      <c r="AH1174" s="48"/>
      <c r="AL1174" s="48"/>
      <c r="AQ1174" s="48"/>
      <c r="AS1174" s="48"/>
      <c r="AT1174" s="48"/>
      <c r="AX1174" s="48"/>
      <c r="BA1174" s="48"/>
      <c r="BB1174" s="48"/>
      <c r="BD1174" s="48"/>
    </row>
    <row r="1175" spans="3:56" x14ac:dyDescent="0.2">
      <c r="C1175" s="42"/>
      <c r="D1175" s="41"/>
      <c r="F1175" s="41"/>
      <c r="G1175" s="41"/>
      <c r="H1175" s="41"/>
      <c r="J1175" s="41"/>
      <c r="L1175" s="41"/>
      <c r="N1175" s="41"/>
      <c r="O1175" s="41"/>
      <c r="P1175" s="41"/>
      <c r="S1175" s="41"/>
      <c r="T1175" s="41"/>
      <c r="X1175" s="48"/>
      <c r="Y1175" s="48"/>
      <c r="AA1175" s="48"/>
      <c r="AF1175" s="48"/>
      <c r="AH1175" s="48"/>
      <c r="AL1175" s="48"/>
      <c r="AQ1175" s="48"/>
      <c r="AS1175" s="48"/>
      <c r="AT1175" s="48"/>
      <c r="AX1175" s="48"/>
      <c r="BA1175" s="48"/>
      <c r="BB1175" s="48"/>
      <c r="BD1175" s="48"/>
    </row>
    <row r="1176" spans="3:56" x14ac:dyDescent="0.2">
      <c r="C1176" s="42"/>
      <c r="D1176" s="41"/>
      <c r="F1176" s="41"/>
      <c r="G1176" s="41"/>
      <c r="H1176" s="41"/>
      <c r="J1176" s="41"/>
      <c r="L1176" s="41"/>
      <c r="N1176" s="41"/>
      <c r="O1176" s="41"/>
      <c r="P1176" s="41"/>
      <c r="S1176" s="41"/>
      <c r="T1176" s="41"/>
      <c r="X1176" s="48"/>
      <c r="Y1176" s="48"/>
      <c r="AA1176" s="48"/>
      <c r="AF1176" s="48"/>
      <c r="AH1176" s="48"/>
      <c r="AL1176" s="48"/>
      <c r="AQ1176" s="48"/>
      <c r="AS1176" s="48"/>
      <c r="AT1176" s="48"/>
      <c r="AX1176" s="48"/>
      <c r="BA1176" s="48"/>
      <c r="BB1176" s="48"/>
      <c r="BD1176" s="48"/>
    </row>
    <row r="1177" spans="3:56" x14ac:dyDescent="0.2">
      <c r="C1177" s="42"/>
      <c r="D1177" s="41"/>
      <c r="F1177" s="41"/>
      <c r="G1177" s="41"/>
      <c r="H1177" s="41"/>
      <c r="J1177" s="41"/>
      <c r="L1177" s="41"/>
      <c r="N1177" s="41"/>
      <c r="O1177" s="41"/>
      <c r="P1177" s="41"/>
      <c r="S1177" s="41"/>
      <c r="T1177" s="41"/>
      <c r="X1177" s="48"/>
      <c r="Y1177" s="48"/>
      <c r="AA1177" s="48"/>
      <c r="AF1177" s="48"/>
      <c r="AH1177" s="48"/>
      <c r="AL1177" s="48"/>
      <c r="AQ1177" s="48"/>
      <c r="AS1177" s="48"/>
      <c r="AT1177" s="48"/>
      <c r="AX1177" s="48"/>
      <c r="BA1177" s="48"/>
      <c r="BB1177" s="48"/>
      <c r="BD1177" s="48"/>
    </row>
    <row r="1178" spans="3:56" x14ac:dyDescent="0.2">
      <c r="C1178" s="42"/>
      <c r="D1178" s="41"/>
      <c r="F1178" s="41"/>
      <c r="G1178" s="41"/>
      <c r="H1178" s="41"/>
      <c r="J1178" s="41"/>
      <c r="L1178" s="41"/>
      <c r="N1178" s="41"/>
      <c r="O1178" s="41"/>
      <c r="P1178" s="41"/>
      <c r="S1178" s="41"/>
      <c r="T1178" s="41"/>
      <c r="X1178" s="48"/>
      <c r="Y1178" s="48"/>
      <c r="AA1178" s="48"/>
      <c r="AF1178" s="48"/>
      <c r="AH1178" s="48"/>
      <c r="AL1178" s="48"/>
      <c r="AQ1178" s="48"/>
      <c r="AS1178" s="48"/>
      <c r="AT1178" s="48"/>
      <c r="AX1178" s="48"/>
      <c r="BA1178" s="48"/>
      <c r="BB1178" s="48"/>
      <c r="BD1178" s="48"/>
    </row>
    <row r="1179" spans="3:56" x14ac:dyDescent="0.2">
      <c r="C1179" s="42"/>
      <c r="D1179" s="41"/>
      <c r="F1179" s="41"/>
      <c r="G1179" s="41"/>
      <c r="H1179" s="41"/>
      <c r="J1179" s="41"/>
      <c r="L1179" s="41"/>
      <c r="N1179" s="41"/>
      <c r="O1179" s="41"/>
      <c r="P1179" s="41"/>
      <c r="S1179" s="41"/>
      <c r="T1179" s="41"/>
      <c r="X1179" s="48"/>
      <c r="Y1179" s="48"/>
      <c r="AA1179" s="48"/>
      <c r="AF1179" s="48"/>
      <c r="AH1179" s="48"/>
      <c r="AL1179" s="48"/>
      <c r="AQ1179" s="48"/>
      <c r="AS1179" s="48"/>
      <c r="AT1179" s="48"/>
      <c r="AX1179" s="48"/>
      <c r="BA1179" s="48"/>
      <c r="BB1179" s="48"/>
      <c r="BD1179" s="48"/>
    </row>
    <row r="1180" spans="3:56" x14ac:dyDescent="0.2">
      <c r="C1180" s="42"/>
      <c r="D1180" s="41"/>
      <c r="F1180" s="41"/>
      <c r="G1180" s="41"/>
      <c r="H1180" s="41"/>
      <c r="J1180" s="41"/>
      <c r="L1180" s="41"/>
      <c r="N1180" s="41"/>
      <c r="O1180" s="41"/>
      <c r="P1180" s="41"/>
      <c r="S1180" s="41"/>
      <c r="T1180" s="41"/>
      <c r="X1180" s="48"/>
      <c r="Y1180" s="48"/>
      <c r="AA1180" s="48"/>
      <c r="AF1180" s="48"/>
      <c r="AH1180" s="48"/>
      <c r="AL1180" s="48"/>
      <c r="AQ1180" s="48"/>
      <c r="AS1180" s="48"/>
      <c r="AT1180" s="48"/>
      <c r="AX1180" s="48"/>
      <c r="BA1180" s="48"/>
      <c r="BB1180" s="48"/>
      <c r="BD1180" s="48"/>
    </row>
    <row r="1181" spans="3:56" x14ac:dyDescent="0.2">
      <c r="C1181" s="42"/>
      <c r="D1181" s="41"/>
      <c r="F1181" s="41"/>
      <c r="G1181" s="41"/>
      <c r="H1181" s="41"/>
      <c r="J1181" s="41"/>
      <c r="L1181" s="41"/>
      <c r="N1181" s="41"/>
      <c r="O1181" s="41"/>
      <c r="P1181" s="41"/>
      <c r="S1181" s="41"/>
      <c r="T1181" s="41"/>
      <c r="X1181" s="48"/>
      <c r="Y1181" s="48"/>
      <c r="AA1181" s="48"/>
      <c r="AF1181" s="48"/>
      <c r="AH1181" s="48"/>
      <c r="AL1181" s="48"/>
      <c r="AQ1181" s="48"/>
      <c r="AS1181" s="48"/>
      <c r="AT1181" s="48"/>
      <c r="AX1181" s="48"/>
      <c r="BA1181" s="48"/>
      <c r="BB1181" s="48"/>
      <c r="BD1181" s="48"/>
    </row>
    <row r="1182" spans="3:56" x14ac:dyDescent="0.2">
      <c r="C1182" s="42"/>
      <c r="D1182" s="41"/>
      <c r="F1182" s="41"/>
      <c r="G1182" s="41"/>
      <c r="H1182" s="41"/>
      <c r="J1182" s="41"/>
      <c r="L1182" s="41"/>
      <c r="N1182" s="41"/>
      <c r="O1182" s="41"/>
      <c r="P1182" s="41"/>
      <c r="S1182" s="41"/>
      <c r="T1182" s="41"/>
      <c r="X1182" s="48"/>
      <c r="Y1182" s="48"/>
      <c r="AA1182" s="48"/>
      <c r="AF1182" s="48"/>
      <c r="AH1182" s="48"/>
      <c r="AL1182" s="48"/>
      <c r="AQ1182" s="48"/>
      <c r="AS1182" s="48"/>
      <c r="AT1182" s="48"/>
      <c r="AX1182" s="48"/>
      <c r="BA1182" s="48"/>
      <c r="BB1182" s="48"/>
      <c r="BD1182" s="48"/>
    </row>
    <row r="1183" spans="3:56" x14ac:dyDescent="0.2">
      <c r="C1183" s="42"/>
      <c r="D1183" s="41"/>
      <c r="F1183" s="41"/>
      <c r="G1183" s="41"/>
      <c r="H1183" s="41"/>
      <c r="J1183" s="41"/>
      <c r="L1183" s="41"/>
      <c r="N1183" s="41"/>
      <c r="O1183" s="41"/>
      <c r="P1183" s="41"/>
      <c r="S1183" s="41"/>
      <c r="T1183" s="41"/>
      <c r="X1183" s="48"/>
      <c r="Y1183" s="48"/>
      <c r="AA1183" s="48"/>
      <c r="AF1183" s="48"/>
      <c r="AH1183" s="48"/>
      <c r="AL1183" s="48"/>
      <c r="AQ1183" s="48"/>
      <c r="AS1183" s="48"/>
      <c r="AT1183" s="48"/>
      <c r="AX1183" s="48"/>
      <c r="BA1183" s="48"/>
      <c r="BB1183" s="48"/>
      <c r="BD1183" s="48"/>
    </row>
    <row r="1184" spans="3:56" x14ac:dyDescent="0.2">
      <c r="C1184" s="42"/>
      <c r="D1184" s="41"/>
      <c r="F1184" s="41"/>
      <c r="G1184" s="41"/>
      <c r="H1184" s="41"/>
      <c r="J1184" s="41"/>
      <c r="L1184" s="41"/>
      <c r="N1184" s="41"/>
      <c r="O1184" s="41"/>
      <c r="P1184" s="41"/>
      <c r="S1184" s="41"/>
      <c r="T1184" s="41"/>
      <c r="X1184" s="48"/>
      <c r="Y1184" s="48"/>
      <c r="AA1184" s="48"/>
      <c r="AF1184" s="48"/>
      <c r="AH1184" s="48"/>
      <c r="AL1184" s="48"/>
      <c r="AQ1184" s="48"/>
      <c r="AS1184" s="48"/>
      <c r="AT1184" s="48"/>
      <c r="AX1184" s="48"/>
      <c r="BA1184" s="48"/>
      <c r="BB1184" s="48"/>
      <c r="BD1184" s="48"/>
    </row>
    <row r="1185" spans="3:56" x14ac:dyDescent="0.2">
      <c r="C1185" s="42"/>
      <c r="D1185" s="41"/>
      <c r="F1185" s="41"/>
      <c r="G1185" s="41"/>
      <c r="H1185" s="41"/>
      <c r="J1185" s="41"/>
      <c r="L1185" s="41"/>
      <c r="N1185" s="41"/>
      <c r="O1185" s="41"/>
      <c r="P1185" s="41"/>
      <c r="S1185" s="41"/>
      <c r="T1185" s="41"/>
      <c r="X1185" s="48"/>
      <c r="Y1185" s="48"/>
      <c r="AA1185" s="48"/>
      <c r="AF1185" s="48"/>
      <c r="AH1185" s="48"/>
      <c r="AL1185" s="48"/>
      <c r="AQ1185" s="48"/>
      <c r="AS1185" s="48"/>
      <c r="AT1185" s="48"/>
      <c r="AX1185" s="48"/>
      <c r="BA1185" s="48"/>
      <c r="BB1185" s="48"/>
      <c r="BD1185" s="48"/>
    </row>
    <row r="1186" spans="3:56" x14ac:dyDescent="0.2">
      <c r="C1186" s="42"/>
      <c r="D1186" s="41"/>
      <c r="F1186" s="41"/>
      <c r="G1186" s="41"/>
      <c r="H1186" s="41"/>
      <c r="J1186" s="41"/>
      <c r="L1186" s="41"/>
      <c r="N1186" s="41"/>
      <c r="O1186" s="41"/>
      <c r="P1186" s="41"/>
      <c r="S1186" s="41"/>
      <c r="T1186" s="41"/>
      <c r="X1186" s="48"/>
      <c r="Y1186" s="48"/>
      <c r="AA1186" s="48"/>
      <c r="AF1186" s="48"/>
      <c r="AH1186" s="48"/>
      <c r="AL1186" s="48"/>
      <c r="AQ1186" s="48"/>
      <c r="AS1186" s="48"/>
      <c r="AT1186" s="48"/>
      <c r="AX1186" s="48"/>
      <c r="BA1186" s="48"/>
      <c r="BB1186" s="48"/>
      <c r="BD1186" s="48"/>
    </row>
    <row r="1187" spans="3:56" x14ac:dyDescent="0.2">
      <c r="C1187" s="42"/>
      <c r="D1187" s="41"/>
      <c r="F1187" s="41"/>
      <c r="G1187" s="41"/>
      <c r="H1187" s="41"/>
      <c r="J1187" s="41"/>
      <c r="L1187" s="41"/>
      <c r="N1187" s="41"/>
      <c r="O1187" s="41"/>
      <c r="P1187" s="41"/>
      <c r="S1187" s="41"/>
      <c r="T1187" s="41"/>
      <c r="X1187" s="48"/>
      <c r="Y1187" s="48"/>
      <c r="AA1187" s="48"/>
      <c r="AF1187" s="48"/>
      <c r="AH1187" s="48"/>
      <c r="AL1187" s="48"/>
      <c r="AQ1187" s="48"/>
      <c r="AS1187" s="48"/>
      <c r="AT1187" s="48"/>
      <c r="AX1187" s="48"/>
      <c r="BA1187" s="48"/>
      <c r="BB1187" s="48"/>
      <c r="BD1187" s="48"/>
    </row>
    <row r="1188" spans="3:56" x14ac:dyDescent="0.2">
      <c r="C1188" s="42"/>
      <c r="D1188" s="41"/>
      <c r="F1188" s="41"/>
      <c r="G1188" s="41"/>
      <c r="H1188" s="41"/>
      <c r="J1188" s="41"/>
      <c r="L1188" s="41"/>
      <c r="N1188" s="41"/>
      <c r="O1188" s="41"/>
      <c r="P1188" s="41"/>
      <c r="S1188" s="41"/>
      <c r="T1188" s="41"/>
      <c r="X1188" s="48"/>
      <c r="Y1188" s="48"/>
      <c r="AA1188" s="48"/>
      <c r="AF1188" s="48"/>
      <c r="AH1188" s="48"/>
      <c r="AL1188" s="48"/>
      <c r="AQ1188" s="48"/>
      <c r="AS1188" s="48"/>
      <c r="AT1188" s="48"/>
      <c r="AX1188" s="48"/>
      <c r="BA1188" s="48"/>
      <c r="BB1188" s="48"/>
      <c r="BD1188" s="48"/>
    </row>
    <row r="1189" spans="3:56" x14ac:dyDescent="0.2">
      <c r="C1189" s="42"/>
      <c r="D1189" s="41"/>
      <c r="F1189" s="41"/>
      <c r="G1189" s="41"/>
      <c r="H1189" s="41"/>
      <c r="J1189" s="41"/>
      <c r="L1189" s="41"/>
      <c r="N1189" s="41"/>
      <c r="O1189" s="41"/>
      <c r="P1189" s="41"/>
      <c r="S1189" s="41"/>
      <c r="T1189" s="41"/>
      <c r="X1189" s="48"/>
      <c r="Y1189" s="48"/>
      <c r="AA1189" s="48"/>
      <c r="AF1189" s="48"/>
      <c r="AH1189" s="48"/>
      <c r="AL1189" s="48"/>
      <c r="AQ1189" s="48"/>
      <c r="AS1189" s="48"/>
      <c r="AT1189" s="48"/>
      <c r="AX1189" s="48"/>
      <c r="BA1189" s="48"/>
      <c r="BB1189" s="48"/>
      <c r="BD1189" s="48"/>
    </row>
    <row r="1190" spans="3:56" x14ac:dyDescent="0.2">
      <c r="C1190" s="42"/>
      <c r="D1190" s="41"/>
      <c r="F1190" s="41"/>
      <c r="G1190" s="41"/>
      <c r="H1190" s="41"/>
      <c r="J1190" s="41"/>
      <c r="L1190" s="41"/>
      <c r="N1190" s="41"/>
      <c r="O1190" s="41"/>
      <c r="P1190" s="41"/>
      <c r="S1190" s="41"/>
      <c r="T1190" s="41"/>
      <c r="X1190" s="48"/>
      <c r="Y1190" s="48"/>
      <c r="AA1190" s="48"/>
      <c r="AF1190" s="48"/>
      <c r="AH1190" s="48"/>
      <c r="AL1190" s="48"/>
      <c r="AQ1190" s="48"/>
      <c r="AS1190" s="48"/>
      <c r="AT1190" s="48"/>
      <c r="AX1190" s="48"/>
      <c r="BA1190" s="48"/>
      <c r="BB1190" s="48"/>
      <c r="BD1190" s="48"/>
    </row>
    <row r="1191" spans="3:56" x14ac:dyDescent="0.2">
      <c r="C1191" s="42"/>
      <c r="D1191" s="41"/>
      <c r="F1191" s="41"/>
      <c r="G1191" s="41"/>
      <c r="H1191" s="41"/>
      <c r="J1191" s="41"/>
      <c r="L1191" s="41"/>
      <c r="N1191" s="41"/>
      <c r="O1191" s="41"/>
      <c r="P1191" s="41"/>
      <c r="S1191" s="41"/>
      <c r="T1191" s="41"/>
      <c r="X1191" s="48"/>
      <c r="Y1191" s="48"/>
      <c r="AA1191" s="48"/>
      <c r="AF1191" s="48"/>
      <c r="AH1191" s="48"/>
      <c r="AL1191" s="48"/>
      <c r="AQ1191" s="48"/>
      <c r="AS1191" s="48"/>
      <c r="AT1191" s="48"/>
      <c r="AX1191" s="48"/>
      <c r="BA1191" s="48"/>
      <c r="BB1191" s="48"/>
      <c r="BD1191" s="48"/>
    </row>
    <row r="1192" spans="3:56" x14ac:dyDescent="0.2">
      <c r="C1192" s="42"/>
      <c r="D1192" s="41"/>
      <c r="F1192" s="41"/>
      <c r="G1192" s="41"/>
      <c r="H1192" s="41"/>
      <c r="J1192" s="41"/>
      <c r="L1192" s="41"/>
      <c r="N1192" s="41"/>
      <c r="O1192" s="41"/>
      <c r="P1192" s="41"/>
      <c r="S1192" s="41"/>
      <c r="T1192" s="41"/>
      <c r="X1192" s="48"/>
      <c r="Y1192" s="48"/>
      <c r="AA1192" s="48"/>
      <c r="AF1192" s="48"/>
      <c r="AH1192" s="48"/>
      <c r="AL1192" s="48"/>
      <c r="AQ1192" s="48"/>
      <c r="AS1192" s="48"/>
      <c r="AT1192" s="48"/>
      <c r="AX1192" s="48"/>
      <c r="BA1192" s="48"/>
      <c r="BB1192" s="48"/>
      <c r="BD1192" s="48"/>
    </row>
    <row r="1193" spans="3:56" x14ac:dyDescent="0.2">
      <c r="C1193" s="42"/>
      <c r="D1193" s="41"/>
      <c r="F1193" s="41"/>
      <c r="G1193" s="41"/>
      <c r="H1193" s="41"/>
      <c r="J1193" s="41"/>
      <c r="L1193" s="41"/>
      <c r="N1193" s="41"/>
      <c r="O1193" s="41"/>
      <c r="P1193" s="41"/>
      <c r="S1193" s="41"/>
      <c r="T1193" s="41"/>
      <c r="X1193" s="48"/>
      <c r="Y1193" s="48"/>
      <c r="AA1193" s="48"/>
      <c r="AF1193" s="48"/>
      <c r="AH1193" s="48"/>
      <c r="AL1193" s="48"/>
      <c r="AQ1193" s="48"/>
      <c r="AS1193" s="48"/>
      <c r="AT1193" s="48"/>
      <c r="AX1193" s="48"/>
      <c r="BA1193" s="48"/>
      <c r="BB1193" s="48"/>
      <c r="BD1193" s="48"/>
    </row>
    <row r="1194" spans="3:56" x14ac:dyDescent="0.2">
      <c r="C1194" s="42"/>
      <c r="D1194" s="41"/>
      <c r="F1194" s="41"/>
      <c r="G1194" s="41"/>
      <c r="H1194" s="41"/>
      <c r="J1194" s="41"/>
      <c r="L1194" s="41"/>
      <c r="N1194" s="41"/>
      <c r="O1194" s="41"/>
      <c r="P1194" s="41"/>
      <c r="S1194" s="41"/>
      <c r="T1194" s="41"/>
      <c r="X1194" s="48"/>
      <c r="Y1194" s="48"/>
      <c r="AA1194" s="48"/>
      <c r="AF1194" s="48"/>
      <c r="AH1194" s="48"/>
      <c r="AL1194" s="48"/>
      <c r="AQ1194" s="48"/>
      <c r="AS1194" s="48"/>
      <c r="AT1194" s="48"/>
      <c r="AX1194" s="48"/>
      <c r="BA1194" s="48"/>
      <c r="BB1194" s="48"/>
      <c r="BD1194" s="48"/>
    </row>
    <row r="1195" spans="3:56" x14ac:dyDescent="0.2">
      <c r="C1195" s="42"/>
      <c r="D1195" s="41"/>
      <c r="F1195" s="41"/>
      <c r="G1195" s="41"/>
      <c r="H1195" s="41"/>
      <c r="J1195" s="41"/>
      <c r="L1195" s="41"/>
      <c r="N1195" s="41"/>
      <c r="O1195" s="41"/>
      <c r="P1195" s="41"/>
      <c r="S1195" s="41"/>
      <c r="T1195" s="41"/>
      <c r="X1195" s="48"/>
      <c r="Y1195" s="48"/>
      <c r="AA1195" s="48"/>
      <c r="AF1195" s="48"/>
      <c r="AH1195" s="48"/>
      <c r="AL1195" s="48"/>
      <c r="AQ1195" s="48"/>
      <c r="AS1195" s="48"/>
      <c r="AT1195" s="48"/>
      <c r="AX1195" s="48"/>
      <c r="BA1195" s="48"/>
      <c r="BB1195" s="48"/>
      <c r="BD1195" s="48"/>
    </row>
    <row r="1196" spans="3:56" x14ac:dyDescent="0.2">
      <c r="C1196" s="42"/>
      <c r="D1196" s="41"/>
      <c r="F1196" s="41"/>
      <c r="G1196" s="41"/>
      <c r="H1196" s="41"/>
      <c r="J1196" s="41"/>
      <c r="L1196" s="41"/>
      <c r="N1196" s="41"/>
      <c r="O1196" s="41"/>
      <c r="P1196" s="41"/>
      <c r="S1196" s="41"/>
      <c r="T1196" s="41"/>
      <c r="X1196" s="48"/>
      <c r="Y1196" s="48"/>
      <c r="AA1196" s="48"/>
      <c r="AF1196" s="48"/>
      <c r="AH1196" s="48"/>
      <c r="AL1196" s="48"/>
      <c r="AQ1196" s="48"/>
      <c r="AS1196" s="48"/>
      <c r="AT1196" s="48"/>
      <c r="AX1196" s="48"/>
      <c r="BA1196" s="48"/>
      <c r="BB1196" s="48"/>
      <c r="BD1196" s="48"/>
    </row>
    <row r="1197" spans="3:56" x14ac:dyDescent="0.2">
      <c r="C1197" s="42"/>
      <c r="D1197" s="41"/>
      <c r="F1197" s="41"/>
      <c r="G1197" s="41"/>
      <c r="H1197" s="41"/>
      <c r="J1197" s="41"/>
      <c r="L1197" s="41"/>
      <c r="N1197" s="41"/>
      <c r="O1197" s="41"/>
      <c r="P1197" s="41"/>
      <c r="S1197" s="41"/>
      <c r="T1197" s="41"/>
      <c r="X1197" s="48"/>
      <c r="Y1197" s="48"/>
      <c r="AA1197" s="48"/>
      <c r="AF1197" s="48"/>
      <c r="AH1197" s="48"/>
      <c r="AL1197" s="48"/>
      <c r="AQ1197" s="48"/>
      <c r="AS1197" s="48"/>
      <c r="AT1197" s="48"/>
      <c r="AX1197" s="48"/>
      <c r="BA1197" s="48"/>
      <c r="BB1197" s="48"/>
      <c r="BD1197" s="48"/>
    </row>
    <row r="1198" spans="3:56" x14ac:dyDescent="0.2">
      <c r="C1198" s="42"/>
      <c r="D1198" s="41"/>
      <c r="F1198" s="41"/>
      <c r="G1198" s="41"/>
      <c r="H1198" s="41"/>
      <c r="J1198" s="41"/>
      <c r="L1198" s="41"/>
      <c r="N1198" s="41"/>
      <c r="O1198" s="41"/>
      <c r="P1198" s="41"/>
      <c r="S1198" s="41"/>
      <c r="T1198" s="41"/>
      <c r="X1198" s="48"/>
      <c r="Y1198" s="48"/>
      <c r="AA1198" s="48"/>
      <c r="AF1198" s="48"/>
      <c r="AH1198" s="48"/>
      <c r="AL1198" s="48"/>
      <c r="AQ1198" s="48"/>
      <c r="AS1198" s="48"/>
      <c r="AT1198" s="48"/>
      <c r="AX1198" s="48"/>
      <c r="BA1198" s="48"/>
      <c r="BB1198" s="48"/>
      <c r="BD1198" s="48"/>
    </row>
    <row r="1199" spans="3:56" x14ac:dyDescent="0.2">
      <c r="C1199" s="42"/>
      <c r="D1199" s="41"/>
      <c r="F1199" s="41"/>
      <c r="G1199" s="41"/>
      <c r="H1199" s="41"/>
      <c r="J1199" s="41"/>
      <c r="L1199" s="41"/>
      <c r="N1199" s="41"/>
      <c r="O1199" s="41"/>
      <c r="P1199" s="41"/>
      <c r="S1199" s="41"/>
      <c r="T1199" s="41"/>
      <c r="X1199" s="48"/>
      <c r="Y1199" s="48"/>
      <c r="AA1199" s="48"/>
      <c r="AF1199" s="48"/>
      <c r="AH1199" s="48"/>
      <c r="AL1199" s="48"/>
      <c r="AQ1199" s="48"/>
      <c r="AS1199" s="48"/>
      <c r="AT1199" s="48"/>
      <c r="AX1199" s="48"/>
      <c r="BA1199" s="48"/>
      <c r="BB1199" s="48"/>
      <c r="BD1199" s="48"/>
    </row>
    <row r="1200" spans="3:56" x14ac:dyDescent="0.2">
      <c r="C1200" s="42"/>
      <c r="D1200" s="41"/>
      <c r="F1200" s="41"/>
      <c r="G1200" s="41"/>
      <c r="H1200" s="41"/>
      <c r="J1200" s="41"/>
      <c r="L1200" s="41"/>
      <c r="N1200" s="41"/>
      <c r="O1200" s="41"/>
      <c r="P1200" s="41"/>
      <c r="S1200" s="41"/>
      <c r="T1200" s="41"/>
      <c r="X1200" s="48"/>
      <c r="Y1200" s="48"/>
      <c r="AA1200" s="48"/>
      <c r="AF1200" s="48"/>
      <c r="AH1200" s="48"/>
      <c r="AL1200" s="48"/>
      <c r="AQ1200" s="48"/>
      <c r="AS1200" s="48"/>
      <c r="AT1200" s="48"/>
      <c r="AX1200" s="48"/>
      <c r="BA1200" s="48"/>
      <c r="BB1200" s="48"/>
      <c r="BD1200" s="48"/>
    </row>
    <row r="1201" spans="3:56" x14ac:dyDescent="0.2">
      <c r="C1201" s="42"/>
      <c r="D1201" s="41"/>
      <c r="F1201" s="41"/>
      <c r="G1201" s="41"/>
      <c r="H1201" s="41"/>
      <c r="J1201" s="41"/>
      <c r="L1201" s="41"/>
      <c r="N1201" s="41"/>
      <c r="O1201" s="41"/>
      <c r="P1201" s="41"/>
      <c r="S1201" s="41"/>
      <c r="T1201" s="41"/>
      <c r="X1201" s="48"/>
      <c r="Y1201" s="48"/>
      <c r="AA1201" s="48"/>
      <c r="AF1201" s="48"/>
      <c r="AH1201" s="48"/>
      <c r="AL1201" s="48"/>
      <c r="AQ1201" s="48"/>
      <c r="AS1201" s="48"/>
      <c r="AT1201" s="48"/>
      <c r="AX1201" s="48"/>
      <c r="BA1201" s="48"/>
      <c r="BB1201" s="48"/>
      <c r="BD1201" s="48"/>
    </row>
    <row r="1202" spans="3:56" x14ac:dyDescent="0.2">
      <c r="C1202" s="42"/>
      <c r="D1202" s="41"/>
      <c r="F1202" s="41"/>
      <c r="G1202" s="41"/>
      <c r="H1202" s="41"/>
      <c r="J1202" s="41"/>
      <c r="L1202" s="41"/>
      <c r="N1202" s="41"/>
      <c r="O1202" s="41"/>
      <c r="P1202" s="41"/>
      <c r="S1202" s="41"/>
      <c r="T1202" s="41"/>
      <c r="X1202" s="48"/>
      <c r="Y1202" s="48"/>
      <c r="AA1202" s="48"/>
      <c r="AF1202" s="48"/>
      <c r="AH1202" s="48"/>
      <c r="AL1202" s="48"/>
      <c r="AQ1202" s="48"/>
      <c r="AS1202" s="48"/>
      <c r="AT1202" s="48"/>
      <c r="AX1202" s="48"/>
      <c r="BA1202" s="48"/>
      <c r="BB1202" s="48"/>
      <c r="BD1202" s="48"/>
    </row>
    <row r="1203" spans="3:56" x14ac:dyDescent="0.2">
      <c r="C1203" s="42"/>
      <c r="D1203" s="41"/>
      <c r="F1203" s="41"/>
      <c r="G1203" s="41"/>
      <c r="H1203" s="41"/>
      <c r="J1203" s="41"/>
      <c r="L1203" s="41"/>
      <c r="N1203" s="41"/>
      <c r="O1203" s="41"/>
      <c r="P1203" s="41"/>
      <c r="S1203" s="41"/>
      <c r="T1203" s="41"/>
      <c r="X1203" s="48"/>
      <c r="Y1203" s="48"/>
      <c r="AA1203" s="48"/>
      <c r="AF1203" s="48"/>
      <c r="AH1203" s="48"/>
      <c r="AL1203" s="48"/>
      <c r="AQ1203" s="48"/>
      <c r="AS1203" s="48"/>
      <c r="AT1203" s="48"/>
      <c r="AX1203" s="48"/>
      <c r="BA1203" s="48"/>
      <c r="BB1203" s="48"/>
      <c r="BD1203" s="48"/>
    </row>
    <row r="1204" spans="3:56" x14ac:dyDescent="0.2">
      <c r="C1204" s="42"/>
      <c r="D1204" s="41"/>
      <c r="F1204" s="41"/>
      <c r="G1204" s="41"/>
      <c r="H1204" s="41"/>
      <c r="J1204" s="41"/>
      <c r="L1204" s="41"/>
      <c r="N1204" s="41"/>
      <c r="O1204" s="41"/>
      <c r="P1204" s="41"/>
      <c r="S1204" s="41"/>
      <c r="T1204" s="41"/>
      <c r="X1204" s="48"/>
      <c r="Y1204" s="48"/>
      <c r="AA1204" s="48"/>
      <c r="AF1204" s="48"/>
      <c r="AH1204" s="48"/>
      <c r="AL1204" s="48"/>
      <c r="AQ1204" s="48"/>
      <c r="AS1204" s="48"/>
      <c r="AT1204" s="48"/>
      <c r="AX1204" s="48"/>
      <c r="BA1204" s="48"/>
      <c r="BB1204" s="48"/>
      <c r="BD1204" s="48"/>
    </row>
    <row r="1205" spans="3:56" x14ac:dyDescent="0.2">
      <c r="C1205" s="42"/>
      <c r="D1205" s="41"/>
      <c r="F1205" s="41"/>
      <c r="G1205" s="41"/>
      <c r="H1205" s="41"/>
      <c r="J1205" s="41"/>
      <c r="L1205" s="41"/>
      <c r="N1205" s="41"/>
      <c r="O1205" s="41"/>
      <c r="P1205" s="41"/>
      <c r="S1205" s="41"/>
      <c r="T1205" s="41"/>
      <c r="X1205" s="48"/>
      <c r="Y1205" s="48"/>
      <c r="AA1205" s="48"/>
      <c r="AF1205" s="48"/>
      <c r="AH1205" s="48"/>
      <c r="AL1205" s="48"/>
      <c r="AQ1205" s="48"/>
      <c r="AS1205" s="48"/>
      <c r="AT1205" s="48"/>
      <c r="AX1205" s="48"/>
      <c r="BA1205" s="48"/>
      <c r="BB1205" s="48"/>
      <c r="BD1205" s="48"/>
    </row>
    <row r="1206" spans="3:56" x14ac:dyDescent="0.2">
      <c r="C1206" s="42"/>
      <c r="D1206" s="41"/>
      <c r="F1206" s="41"/>
      <c r="G1206" s="41"/>
      <c r="H1206" s="41"/>
      <c r="J1206" s="41"/>
      <c r="L1206" s="41"/>
      <c r="N1206" s="41"/>
      <c r="O1206" s="41"/>
      <c r="P1206" s="41"/>
      <c r="S1206" s="41"/>
      <c r="T1206" s="41"/>
      <c r="X1206" s="48"/>
      <c r="Y1206" s="48"/>
      <c r="AA1206" s="48"/>
      <c r="AF1206" s="48"/>
      <c r="AH1206" s="48"/>
      <c r="AL1206" s="48"/>
      <c r="AQ1206" s="48"/>
      <c r="AS1206" s="48"/>
      <c r="AT1206" s="48"/>
      <c r="AX1206" s="48"/>
      <c r="BA1206" s="48"/>
      <c r="BB1206" s="48"/>
      <c r="BD1206" s="48"/>
    </row>
    <row r="1207" spans="3:56" x14ac:dyDescent="0.2">
      <c r="C1207" s="42"/>
      <c r="D1207" s="41"/>
      <c r="F1207" s="41"/>
      <c r="G1207" s="41"/>
      <c r="H1207" s="41"/>
      <c r="J1207" s="41"/>
      <c r="L1207" s="41"/>
      <c r="N1207" s="41"/>
      <c r="O1207" s="41"/>
      <c r="P1207" s="41"/>
      <c r="S1207" s="41"/>
      <c r="T1207" s="41"/>
      <c r="X1207" s="48"/>
      <c r="Y1207" s="48"/>
      <c r="AA1207" s="48"/>
      <c r="AF1207" s="48"/>
      <c r="AH1207" s="48"/>
      <c r="AL1207" s="48"/>
      <c r="AQ1207" s="48"/>
      <c r="AS1207" s="48"/>
      <c r="AT1207" s="48"/>
      <c r="AX1207" s="48"/>
      <c r="BA1207" s="48"/>
      <c r="BB1207" s="48"/>
      <c r="BD1207" s="48"/>
    </row>
    <row r="1208" spans="3:56" x14ac:dyDescent="0.2">
      <c r="C1208" s="42"/>
      <c r="D1208" s="41"/>
      <c r="F1208" s="41"/>
      <c r="G1208" s="41"/>
      <c r="H1208" s="41"/>
      <c r="J1208" s="41"/>
      <c r="L1208" s="41"/>
      <c r="N1208" s="41"/>
      <c r="O1208" s="41"/>
      <c r="P1208" s="41"/>
      <c r="S1208" s="41"/>
      <c r="T1208" s="41"/>
      <c r="X1208" s="48"/>
      <c r="Y1208" s="48"/>
      <c r="AA1208" s="48"/>
      <c r="AF1208" s="48"/>
      <c r="AH1208" s="48"/>
      <c r="AL1208" s="48"/>
      <c r="AQ1208" s="48"/>
      <c r="AS1208" s="48"/>
      <c r="AT1208" s="48"/>
      <c r="AX1208" s="48"/>
      <c r="BA1208" s="48"/>
      <c r="BB1208" s="48"/>
      <c r="BD1208" s="48"/>
    </row>
    <row r="1209" spans="3:56" x14ac:dyDescent="0.2">
      <c r="C1209" s="42"/>
      <c r="D1209" s="41"/>
      <c r="F1209" s="41"/>
      <c r="G1209" s="41"/>
      <c r="H1209" s="41"/>
      <c r="J1209" s="41"/>
      <c r="L1209" s="41"/>
      <c r="N1209" s="41"/>
      <c r="O1209" s="41"/>
      <c r="P1209" s="41"/>
      <c r="S1209" s="41"/>
      <c r="T1209" s="41"/>
      <c r="X1209" s="48"/>
      <c r="Y1209" s="48"/>
      <c r="AA1209" s="48"/>
      <c r="AF1209" s="48"/>
      <c r="AH1209" s="48"/>
      <c r="AL1209" s="48"/>
      <c r="AQ1209" s="48"/>
      <c r="AS1209" s="48"/>
      <c r="AT1209" s="48"/>
      <c r="AX1209" s="48"/>
      <c r="BA1209" s="48"/>
      <c r="BB1209" s="48"/>
      <c r="BD1209" s="48"/>
    </row>
    <row r="1210" spans="3:56" x14ac:dyDescent="0.2">
      <c r="C1210" s="42"/>
      <c r="D1210" s="41"/>
      <c r="F1210" s="41"/>
      <c r="G1210" s="41"/>
      <c r="H1210" s="41"/>
      <c r="J1210" s="41"/>
      <c r="L1210" s="41"/>
      <c r="N1210" s="41"/>
      <c r="O1210" s="41"/>
      <c r="P1210" s="41"/>
      <c r="S1210" s="41"/>
      <c r="T1210" s="41"/>
      <c r="X1210" s="48"/>
      <c r="Y1210" s="48"/>
      <c r="AA1210" s="48"/>
      <c r="AF1210" s="48"/>
      <c r="AH1210" s="48"/>
      <c r="AL1210" s="48"/>
      <c r="AQ1210" s="48"/>
      <c r="AS1210" s="48"/>
      <c r="AT1210" s="48"/>
      <c r="AX1210" s="48"/>
      <c r="BA1210" s="48"/>
      <c r="BB1210" s="48"/>
      <c r="BD1210" s="48"/>
    </row>
    <row r="1211" spans="3:56" x14ac:dyDescent="0.2">
      <c r="C1211" s="42"/>
      <c r="D1211" s="41"/>
      <c r="F1211" s="41"/>
      <c r="G1211" s="41"/>
      <c r="H1211" s="41"/>
      <c r="J1211" s="41"/>
      <c r="L1211" s="41"/>
      <c r="N1211" s="41"/>
      <c r="O1211" s="41"/>
      <c r="P1211" s="41"/>
      <c r="S1211" s="41"/>
      <c r="T1211" s="41"/>
      <c r="X1211" s="48"/>
      <c r="Y1211" s="48"/>
      <c r="AA1211" s="48"/>
      <c r="AF1211" s="48"/>
      <c r="AH1211" s="48"/>
      <c r="AL1211" s="48"/>
      <c r="AQ1211" s="48"/>
      <c r="AS1211" s="48"/>
      <c r="AT1211" s="48"/>
      <c r="AX1211" s="48"/>
      <c r="BA1211" s="48"/>
      <c r="BB1211" s="48"/>
      <c r="BD1211" s="48"/>
    </row>
    <row r="1212" spans="3:56" x14ac:dyDescent="0.2">
      <c r="C1212" s="42"/>
      <c r="D1212" s="41"/>
      <c r="F1212" s="41"/>
      <c r="G1212" s="41"/>
      <c r="H1212" s="41"/>
      <c r="J1212" s="41"/>
      <c r="L1212" s="41"/>
      <c r="N1212" s="41"/>
      <c r="O1212" s="41"/>
      <c r="P1212" s="41"/>
      <c r="S1212" s="41"/>
      <c r="T1212" s="41"/>
      <c r="X1212" s="48"/>
      <c r="Y1212" s="48"/>
      <c r="AA1212" s="48"/>
      <c r="AF1212" s="48"/>
      <c r="AH1212" s="48"/>
      <c r="AL1212" s="48"/>
      <c r="AQ1212" s="48"/>
      <c r="AS1212" s="48"/>
      <c r="AT1212" s="48"/>
      <c r="AX1212" s="48"/>
      <c r="BA1212" s="48"/>
      <c r="BB1212" s="48"/>
      <c r="BD1212" s="48"/>
    </row>
    <row r="1213" spans="3:56" x14ac:dyDescent="0.2">
      <c r="C1213" s="42"/>
      <c r="D1213" s="41"/>
      <c r="F1213" s="41"/>
      <c r="G1213" s="41"/>
      <c r="H1213" s="41"/>
      <c r="J1213" s="41"/>
      <c r="L1213" s="41"/>
      <c r="N1213" s="41"/>
      <c r="O1213" s="41"/>
      <c r="P1213" s="41"/>
      <c r="S1213" s="41"/>
      <c r="T1213" s="41"/>
      <c r="X1213" s="48"/>
      <c r="Y1213" s="48"/>
      <c r="AA1213" s="48"/>
      <c r="AF1213" s="48"/>
      <c r="AH1213" s="48"/>
      <c r="AL1213" s="48"/>
      <c r="AQ1213" s="48"/>
      <c r="AS1213" s="48"/>
      <c r="AT1213" s="48"/>
      <c r="AX1213" s="48"/>
      <c r="BA1213" s="48"/>
      <c r="BB1213" s="48"/>
      <c r="BD1213" s="48"/>
    </row>
    <row r="1214" spans="3:56" x14ac:dyDescent="0.2">
      <c r="C1214" s="42"/>
      <c r="D1214" s="41"/>
      <c r="F1214" s="41"/>
      <c r="G1214" s="41"/>
      <c r="H1214" s="41"/>
      <c r="J1214" s="41"/>
      <c r="L1214" s="41"/>
      <c r="N1214" s="41"/>
      <c r="O1214" s="41"/>
      <c r="P1214" s="41"/>
      <c r="S1214" s="41"/>
      <c r="T1214" s="41"/>
      <c r="X1214" s="48"/>
      <c r="Y1214" s="48"/>
      <c r="AA1214" s="48"/>
      <c r="AF1214" s="48"/>
      <c r="AH1214" s="48"/>
      <c r="AL1214" s="48"/>
      <c r="AQ1214" s="48"/>
      <c r="AS1214" s="48"/>
      <c r="AT1214" s="48"/>
      <c r="AX1214" s="48"/>
      <c r="BA1214" s="48"/>
      <c r="BB1214" s="48"/>
      <c r="BD1214" s="48"/>
    </row>
    <row r="1215" spans="3:56" x14ac:dyDescent="0.2">
      <c r="C1215" s="42"/>
      <c r="D1215" s="41"/>
      <c r="F1215" s="41"/>
      <c r="G1215" s="41"/>
      <c r="H1215" s="41"/>
      <c r="J1215" s="41"/>
      <c r="L1215" s="41"/>
      <c r="N1215" s="41"/>
      <c r="O1215" s="41"/>
      <c r="P1215" s="41"/>
      <c r="S1215" s="41"/>
      <c r="T1215" s="41"/>
      <c r="X1215" s="48"/>
      <c r="Y1215" s="48"/>
      <c r="AA1215" s="48"/>
      <c r="AF1215" s="48"/>
      <c r="AH1215" s="48"/>
      <c r="AL1215" s="48"/>
      <c r="AQ1215" s="48"/>
      <c r="AS1215" s="48"/>
      <c r="AT1215" s="48"/>
      <c r="AX1215" s="48"/>
      <c r="BA1215" s="48"/>
      <c r="BB1215" s="48"/>
      <c r="BD1215" s="48"/>
    </row>
    <row r="1216" spans="3:56" x14ac:dyDescent="0.2">
      <c r="C1216" s="42"/>
      <c r="D1216" s="41"/>
      <c r="F1216" s="41"/>
      <c r="G1216" s="41"/>
      <c r="H1216" s="41"/>
      <c r="J1216" s="41"/>
      <c r="L1216" s="41"/>
      <c r="N1216" s="41"/>
      <c r="O1216" s="41"/>
      <c r="P1216" s="41"/>
      <c r="S1216" s="41"/>
      <c r="T1216" s="41"/>
      <c r="X1216" s="48"/>
      <c r="Y1216" s="48"/>
      <c r="AA1216" s="48"/>
      <c r="AF1216" s="48"/>
      <c r="AH1216" s="48"/>
      <c r="AL1216" s="48"/>
      <c r="AQ1216" s="48"/>
      <c r="AS1216" s="48"/>
      <c r="AT1216" s="48"/>
      <c r="AX1216" s="48"/>
      <c r="BA1216" s="48"/>
      <c r="BB1216" s="48"/>
      <c r="BD1216" s="48"/>
    </row>
    <row r="1217" spans="3:56" x14ac:dyDescent="0.2">
      <c r="C1217" s="42"/>
      <c r="D1217" s="41"/>
      <c r="F1217" s="41"/>
      <c r="G1217" s="41"/>
      <c r="H1217" s="41"/>
      <c r="J1217" s="41"/>
      <c r="L1217" s="41"/>
      <c r="N1217" s="41"/>
      <c r="O1217" s="41"/>
      <c r="P1217" s="41"/>
      <c r="S1217" s="41"/>
      <c r="T1217" s="41"/>
      <c r="X1217" s="48"/>
      <c r="Y1217" s="48"/>
      <c r="AA1217" s="48"/>
      <c r="AF1217" s="48"/>
      <c r="AH1217" s="48"/>
      <c r="AL1217" s="48"/>
      <c r="AQ1217" s="48"/>
      <c r="AS1217" s="48"/>
      <c r="AT1217" s="48"/>
      <c r="AX1217" s="48"/>
      <c r="BA1217" s="48"/>
      <c r="BB1217" s="48"/>
      <c r="BD1217" s="48"/>
    </row>
    <row r="1218" spans="3:56" x14ac:dyDescent="0.2">
      <c r="C1218" s="42"/>
      <c r="D1218" s="41"/>
      <c r="F1218" s="41"/>
      <c r="G1218" s="41"/>
      <c r="H1218" s="41"/>
      <c r="J1218" s="41"/>
      <c r="L1218" s="41"/>
      <c r="N1218" s="41"/>
      <c r="O1218" s="41"/>
      <c r="P1218" s="41"/>
      <c r="S1218" s="41"/>
      <c r="T1218" s="41"/>
      <c r="X1218" s="48"/>
      <c r="Y1218" s="48"/>
      <c r="AA1218" s="48"/>
      <c r="AF1218" s="48"/>
      <c r="AH1218" s="48"/>
      <c r="AL1218" s="48"/>
      <c r="AQ1218" s="48"/>
      <c r="AS1218" s="48"/>
      <c r="AT1218" s="48"/>
      <c r="AX1218" s="48"/>
      <c r="BA1218" s="48"/>
      <c r="BB1218" s="48"/>
      <c r="BD1218" s="48"/>
    </row>
    <row r="1219" spans="3:56" x14ac:dyDescent="0.2">
      <c r="C1219" s="42"/>
      <c r="D1219" s="41"/>
      <c r="F1219" s="41"/>
      <c r="G1219" s="41"/>
      <c r="H1219" s="41"/>
      <c r="J1219" s="41"/>
      <c r="L1219" s="41"/>
      <c r="N1219" s="41"/>
      <c r="O1219" s="41"/>
      <c r="P1219" s="41"/>
      <c r="S1219" s="41"/>
      <c r="T1219" s="41"/>
      <c r="X1219" s="48"/>
      <c r="Y1219" s="48"/>
      <c r="AA1219" s="48"/>
      <c r="AF1219" s="48"/>
      <c r="AH1219" s="48"/>
      <c r="AL1219" s="48"/>
      <c r="AQ1219" s="48"/>
      <c r="AS1219" s="48"/>
      <c r="AT1219" s="48"/>
      <c r="AX1219" s="48"/>
      <c r="BA1219" s="48"/>
      <c r="BB1219" s="48"/>
      <c r="BD1219" s="48"/>
    </row>
    <row r="1220" spans="3:56" x14ac:dyDescent="0.2">
      <c r="C1220" s="42"/>
      <c r="D1220" s="41"/>
      <c r="F1220" s="41"/>
      <c r="G1220" s="41"/>
      <c r="H1220" s="41"/>
      <c r="J1220" s="41"/>
      <c r="L1220" s="41"/>
      <c r="N1220" s="41"/>
      <c r="O1220" s="41"/>
      <c r="P1220" s="41"/>
      <c r="S1220" s="41"/>
      <c r="T1220" s="41"/>
      <c r="X1220" s="48"/>
      <c r="Y1220" s="48"/>
      <c r="AA1220" s="48"/>
      <c r="AF1220" s="48"/>
      <c r="AH1220" s="48"/>
      <c r="AL1220" s="48"/>
      <c r="AQ1220" s="48"/>
      <c r="AS1220" s="48"/>
      <c r="AT1220" s="48"/>
      <c r="AX1220" s="48"/>
      <c r="BA1220" s="48"/>
      <c r="BB1220" s="48"/>
      <c r="BD1220" s="48"/>
    </row>
    <row r="1221" spans="3:56" x14ac:dyDescent="0.2">
      <c r="C1221" s="42"/>
      <c r="D1221" s="41"/>
      <c r="F1221" s="41"/>
      <c r="G1221" s="41"/>
      <c r="H1221" s="41"/>
      <c r="J1221" s="41"/>
      <c r="L1221" s="41"/>
      <c r="N1221" s="41"/>
      <c r="O1221" s="41"/>
      <c r="P1221" s="41"/>
      <c r="S1221" s="41"/>
      <c r="T1221" s="41"/>
      <c r="X1221" s="48"/>
      <c r="Y1221" s="48"/>
      <c r="AA1221" s="48"/>
      <c r="AF1221" s="48"/>
      <c r="AH1221" s="48"/>
      <c r="AL1221" s="48"/>
      <c r="AQ1221" s="48"/>
      <c r="AS1221" s="48"/>
      <c r="AT1221" s="48"/>
      <c r="AX1221" s="48"/>
      <c r="BA1221" s="48"/>
      <c r="BB1221" s="48"/>
      <c r="BD1221" s="48"/>
    </row>
    <row r="1222" spans="3:56" x14ac:dyDescent="0.2">
      <c r="C1222" s="42"/>
      <c r="D1222" s="41"/>
      <c r="F1222" s="41"/>
      <c r="G1222" s="41"/>
      <c r="H1222" s="41"/>
      <c r="J1222" s="41"/>
      <c r="L1222" s="41"/>
      <c r="N1222" s="41"/>
      <c r="O1222" s="41"/>
      <c r="P1222" s="41"/>
      <c r="S1222" s="41"/>
      <c r="T1222" s="41"/>
      <c r="X1222" s="48"/>
      <c r="Y1222" s="48"/>
      <c r="AA1222" s="48"/>
      <c r="AF1222" s="48"/>
      <c r="AH1222" s="48"/>
      <c r="AL1222" s="48"/>
      <c r="AQ1222" s="48"/>
      <c r="AS1222" s="48"/>
      <c r="AT1222" s="48"/>
      <c r="AX1222" s="48"/>
      <c r="BA1222" s="48"/>
      <c r="BB1222" s="48"/>
      <c r="BD1222" s="48"/>
    </row>
    <row r="1223" spans="3:56" x14ac:dyDescent="0.2">
      <c r="C1223" s="42"/>
      <c r="D1223" s="41"/>
      <c r="F1223" s="41"/>
      <c r="G1223" s="41"/>
      <c r="H1223" s="41"/>
      <c r="J1223" s="41"/>
      <c r="L1223" s="41"/>
      <c r="N1223" s="41"/>
      <c r="O1223" s="41"/>
      <c r="P1223" s="41"/>
      <c r="S1223" s="41"/>
      <c r="T1223" s="41"/>
      <c r="X1223" s="48"/>
      <c r="Y1223" s="48"/>
      <c r="AA1223" s="48"/>
      <c r="AF1223" s="48"/>
      <c r="AH1223" s="48"/>
      <c r="AL1223" s="48"/>
      <c r="AQ1223" s="48"/>
      <c r="AS1223" s="48"/>
      <c r="AT1223" s="48"/>
      <c r="AX1223" s="48"/>
      <c r="BA1223" s="48"/>
      <c r="BB1223" s="48"/>
      <c r="BD1223" s="48"/>
    </row>
    <row r="1224" spans="3:56" x14ac:dyDescent="0.2">
      <c r="C1224" s="42"/>
      <c r="D1224" s="41"/>
      <c r="F1224" s="41"/>
      <c r="G1224" s="41"/>
      <c r="H1224" s="41"/>
      <c r="J1224" s="41"/>
      <c r="L1224" s="41"/>
      <c r="N1224" s="41"/>
      <c r="O1224" s="41"/>
      <c r="P1224" s="41"/>
      <c r="S1224" s="41"/>
      <c r="T1224" s="41"/>
      <c r="X1224" s="48"/>
      <c r="Y1224" s="48"/>
      <c r="AA1224" s="48"/>
      <c r="AF1224" s="48"/>
      <c r="AH1224" s="48"/>
      <c r="AL1224" s="48"/>
      <c r="AQ1224" s="48"/>
      <c r="AS1224" s="48"/>
      <c r="AT1224" s="48"/>
      <c r="AX1224" s="48"/>
      <c r="BA1224" s="48"/>
      <c r="BB1224" s="48"/>
      <c r="BD1224" s="48"/>
    </row>
    <row r="1225" spans="3:56" x14ac:dyDescent="0.2">
      <c r="C1225" s="42"/>
      <c r="D1225" s="41"/>
      <c r="F1225" s="41"/>
      <c r="G1225" s="41"/>
      <c r="H1225" s="41"/>
      <c r="J1225" s="41"/>
      <c r="L1225" s="41"/>
      <c r="N1225" s="41"/>
      <c r="O1225" s="41"/>
      <c r="P1225" s="41"/>
      <c r="S1225" s="41"/>
      <c r="T1225" s="41"/>
      <c r="X1225" s="48"/>
      <c r="Y1225" s="48"/>
      <c r="AA1225" s="48"/>
      <c r="AF1225" s="48"/>
      <c r="AH1225" s="48"/>
      <c r="AL1225" s="48"/>
      <c r="AQ1225" s="48"/>
      <c r="AS1225" s="48"/>
      <c r="AT1225" s="48"/>
      <c r="AX1225" s="48"/>
      <c r="BA1225" s="48"/>
      <c r="BB1225" s="48"/>
      <c r="BD1225" s="48"/>
    </row>
    <row r="1226" spans="3:56" x14ac:dyDescent="0.2">
      <c r="C1226" s="42"/>
      <c r="D1226" s="41"/>
      <c r="F1226" s="41"/>
      <c r="G1226" s="41"/>
      <c r="H1226" s="41"/>
      <c r="J1226" s="41"/>
      <c r="L1226" s="41"/>
      <c r="N1226" s="41"/>
      <c r="O1226" s="41"/>
      <c r="P1226" s="41"/>
      <c r="S1226" s="41"/>
      <c r="T1226" s="41"/>
      <c r="X1226" s="48"/>
      <c r="Y1226" s="48"/>
      <c r="AA1226" s="48"/>
      <c r="AF1226" s="48"/>
      <c r="AH1226" s="48"/>
      <c r="AL1226" s="48"/>
      <c r="AQ1226" s="48"/>
      <c r="AS1226" s="48"/>
      <c r="AT1226" s="48"/>
      <c r="AX1226" s="48"/>
      <c r="BA1226" s="48"/>
      <c r="BB1226" s="48"/>
      <c r="BD1226" s="48"/>
    </row>
    <row r="1227" spans="3:56" x14ac:dyDescent="0.2">
      <c r="C1227" s="42"/>
      <c r="D1227" s="41"/>
      <c r="F1227" s="41"/>
      <c r="G1227" s="41"/>
      <c r="H1227" s="41"/>
      <c r="J1227" s="41"/>
      <c r="L1227" s="41"/>
      <c r="N1227" s="41"/>
      <c r="O1227" s="41"/>
      <c r="P1227" s="41"/>
      <c r="S1227" s="41"/>
      <c r="T1227" s="41"/>
      <c r="X1227" s="48"/>
      <c r="Y1227" s="48"/>
      <c r="AA1227" s="48"/>
      <c r="AF1227" s="48"/>
      <c r="AH1227" s="48"/>
      <c r="AL1227" s="48"/>
      <c r="AQ1227" s="48"/>
      <c r="AS1227" s="48"/>
      <c r="AT1227" s="48"/>
      <c r="AX1227" s="48"/>
      <c r="BA1227" s="48"/>
      <c r="BB1227" s="48"/>
      <c r="BD1227" s="48"/>
    </row>
    <row r="1228" spans="3:56" x14ac:dyDescent="0.2">
      <c r="C1228" s="42"/>
      <c r="D1228" s="41"/>
      <c r="F1228" s="41"/>
      <c r="G1228" s="41"/>
      <c r="H1228" s="41"/>
      <c r="J1228" s="41"/>
      <c r="L1228" s="41"/>
      <c r="N1228" s="41"/>
      <c r="O1228" s="41"/>
      <c r="P1228" s="41"/>
      <c r="S1228" s="41"/>
      <c r="T1228" s="41"/>
      <c r="X1228" s="48"/>
      <c r="Y1228" s="48"/>
      <c r="AA1228" s="48"/>
      <c r="AF1228" s="48"/>
      <c r="AH1228" s="48"/>
      <c r="AL1228" s="48"/>
      <c r="AQ1228" s="48"/>
      <c r="AS1228" s="48"/>
      <c r="AT1228" s="48"/>
      <c r="AX1228" s="48"/>
      <c r="BA1228" s="48"/>
      <c r="BB1228" s="48"/>
      <c r="BD1228" s="48"/>
    </row>
    <row r="1229" spans="3:56" x14ac:dyDescent="0.2">
      <c r="C1229" s="42"/>
      <c r="D1229" s="41"/>
      <c r="F1229" s="41"/>
      <c r="G1229" s="41"/>
      <c r="H1229" s="41"/>
      <c r="J1229" s="41"/>
      <c r="L1229" s="41"/>
      <c r="N1229" s="41"/>
      <c r="O1229" s="41"/>
      <c r="P1229" s="41"/>
      <c r="S1229" s="41"/>
      <c r="T1229" s="41"/>
      <c r="X1229" s="48"/>
      <c r="Y1229" s="48"/>
      <c r="AA1229" s="48"/>
      <c r="AF1229" s="48"/>
      <c r="AH1229" s="48"/>
      <c r="AL1229" s="48"/>
      <c r="AQ1229" s="48"/>
      <c r="AS1229" s="48"/>
      <c r="AT1229" s="48"/>
      <c r="AX1229" s="48"/>
      <c r="BA1229" s="48"/>
      <c r="BB1229" s="48"/>
      <c r="BD1229" s="48"/>
    </row>
    <row r="1230" spans="3:56" x14ac:dyDescent="0.2">
      <c r="C1230" s="42"/>
      <c r="D1230" s="41"/>
      <c r="F1230" s="41"/>
      <c r="G1230" s="41"/>
      <c r="H1230" s="41"/>
      <c r="J1230" s="41"/>
      <c r="L1230" s="41"/>
      <c r="N1230" s="41"/>
      <c r="O1230" s="41"/>
      <c r="P1230" s="41"/>
      <c r="S1230" s="41"/>
      <c r="T1230" s="41"/>
      <c r="X1230" s="48"/>
      <c r="Y1230" s="48"/>
      <c r="AA1230" s="48"/>
      <c r="AF1230" s="48"/>
      <c r="AH1230" s="48"/>
      <c r="AL1230" s="48"/>
      <c r="AQ1230" s="48"/>
      <c r="AS1230" s="48"/>
      <c r="AT1230" s="48"/>
      <c r="AX1230" s="48"/>
      <c r="BA1230" s="48"/>
      <c r="BB1230" s="48"/>
      <c r="BD1230" s="48"/>
    </row>
    <row r="1231" spans="3:56" x14ac:dyDescent="0.2">
      <c r="C1231" s="42"/>
      <c r="D1231" s="41"/>
      <c r="F1231" s="41"/>
      <c r="G1231" s="41"/>
      <c r="H1231" s="41"/>
      <c r="J1231" s="41"/>
      <c r="L1231" s="41"/>
      <c r="N1231" s="41"/>
      <c r="O1231" s="41"/>
      <c r="P1231" s="41"/>
      <c r="S1231" s="41"/>
      <c r="T1231" s="41"/>
      <c r="X1231" s="48"/>
      <c r="Y1231" s="48"/>
      <c r="AA1231" s="48"/>
      <c r="AF1231" s="48"/>
      <c r="AH1231" s="48"/>
      <c r="AL1231" s="48"/>
      <c r="AQ1231" s="48"/>
      <c r="AS1231" s="48"/>
      <c r="AT1231" s="48"/>
      <c r="AX1231" s="48"/>
      <c r="BA1231" s="48"/>
      <c r="BB1231" s="48"/>
      <c r="BD1231" s="48"/>
    </row>
    <row r="1232" spans="3:56" x14ac:dyDescent="0.2">
      <c r="C1232" s="42"/>
      <c r="D1232" s="41"/>
      <c r="F1232" s="41"/>
      <c r="G1232" s="41"/>
      <c r="H1232" s="41"/>
      <c r="J1232" s="41"/>
      <c r="L1232" s="41"/>
      <c r="N1232" s="41"/>
      <c r="O1232" s="41"/>
      <c r="P1232" s="41"/>
      <c r="S1232" s="41"/>
      <c r="T1232" s="41"/>
      <c r="X1232" s="48"/>
      <c r="Y1232" s="48"/>
      <c r="AA1232" s="48"/>
      <c r="AF1232" s="48"/>
      <c r="AH1232" s="48"/>
      <c r="AL1232" s="48"/>
      <c r="AQ1232" s="48"/>
      <c r="AS1232" s="48"/>
      <c r="AT1232" s="48"/>
      <c r="AX1232" s="48"/>
      <c r="BA1232" s="48"/>
      <c r="BB1232" s="48"/>
      <c r="BD1232" s="48"/>
    </row>
    <row r="1233" spans="3:56" x14ac:dyDescent="0.2">
      <c r="C1233" s="42"/>
      <c r="D1233" s="41"/>
      <c r="F1233" s="41"/>
      <c r="G1233" s="41"/>
      <c r="H1233" s="41"/>
      <c r="J1233" s="41"/>
      <c r="L1233" s="41"/>
      <c r="N1233" s="41"/>
      <c r="O1233" s="41"/>
      <c r="P1233" s="41"/>
      <c r="S1233" s="41"/>
      <c r="T1233" s="41"/>
      <c r="X1233" s="48"/>
      <c r="Y1233" s="48"/>
      <c r="AA1233" s="48"/>
      <c r="AF1233" s="48"/>
      <c r="AH1233" s="48"/>
      <c r="AL1233" s="48"/>
      <c r="AQ1233" s="48"/>
      <c r="AS1233" s="48"/>
      <c r="AT1233" s="48"/>
      <c r="AX1233" s="48"/>
      <c r="BA1233" s="48"/>
      <c r="BB1233" s="48"/>
      <c r="BD1233" s="48"/>
    </row>
    <row r="1234" spans="3:56" x14ac:dyDescent="0.2">
      <c r="C1234" s="42"/>
      <c r="D1234" s="41"/>
      <c r="F1234" s="41"/>
      <c r="G1234" s="41"/>
      <c r="H1234" s="41"/>
      <c r="J1234" s="41"/>
      <c r="L1234" s="41"/>
      <c r="N1234" s="41"/>
      <c r="O1234" s="41"/>
      <c r="P1234" s="41"/>
      <c r="S1234" s="41"/>
      <c r="T1234" s="41"/>
      <c r="X1234" s="48"/>
      <c r="Y1234" s="48"/>
      <c r="AA1234" s="48"/>
      <c r="AF1234" s="48"/>
      <c r="AH1234" s="48"/>
      <c r="AL1234" s="48"/>
      <c r="AQ1234" s="48"/>
      <c r="AS1234" s="48"/>
      <c r="AT1234" s="48"/>
      <c r="AX1234" s="48"/>
      <c r="BA1234" s="48"/>
      <c r="BB1234" s="48"/>
      <c r="BD1234" s="48"/>
    </row>
    <row r="1235" spans="3:56" x14ac:dyDescent="0.2">
      <c r="C1235" s="42"/>
      <c r="D1235" s="41"/>
      <c r="F1235" s="41"/>
      <c r="G1235" s="41"/>
      <c r="H1235" s="41"/>
      <c r="J1235" s="41"/>
      <c r="L1235" s="41"/>
      <c r="N1235" s="41"/>
      <c r="O1235" s="41"/>
      <c r="P1235" s="41"/>
      <c r="S1235" s="41"/>
      <c r="T1235" s="41"/>
      <c r="X1235" s="48"/>
      <c r="Y1235" s="48"/>
      <c r="AA1235" s="48"/>
      <c r="AF1235" s="48"/>
      <c r="AH1235" s="48"/>
      <c r="AL1235" s="48"/>
      <c r="AQ1235" s="48"/>
      <c r="AS1235" s="48"/>
      <c r="AT1235" s="48"/>
      <c r="AX1235" s="48"/>
      <c r="BA1235" s="48"/>
      <c r="BB1235" s="48"/>
      <c r="BD1235" s="48"/>
    </row>
    <row r="1236" spans="3:56" x14ac:dyDescent="0.2">
      <c r="C1236" s="42"/>
      <c r="D1236" s="41"/>
      <c r="F1236" s="41"/>
      <c r="G1236" s="41"/>
      <c r="H1236" s="41"/>
      <c r="J1236" s="41"/>
      <c r="L1236" s="41"/>
      <c r="N1236" s="41"/>
      <c r="O1236" s="41"/>
      <c r="P1236" s="41"/>
      <c r="S1236" s="41"/>
      <c r="T1236" s="41"/>
      <c r="X1236" s="48"/>
      <c r="Y1236" s="48"/>
      <c r="AA1236" s="48"/>
      <c r="AF1236" s="48"/>
      <c r="AH1236" s="48"/>
      <c r="AL1236" s="48"/>
      <c r="AQ1236" s="48"/>
      <c r="AS1236" s="48"/>
      <c r="AT1236" s="48"/>
      <c r="AX1236" s="48"/>
      <c r="BA1236" s="48"/>
      <c r="BB1236" s="48"/>
      <c r="BD1236" s="48"/>
    </row>
    <row r="1237" spans="3:56" x14ac:dyDescent="0.2">
      <c r="C1237" s="42"/>
      <c r="D1237" s="41"/>
      <c r="F1237" s="41"/>
      <c r="G1237" s="41"/>
      <c r="H1237" s="41"/>
      <c r="J1237" s="41"/>
      <c r="L1237" s="41"/>
      <c r="N1237" s="41"/>
      <c r="O1237" s="41"/>
      <c r="P1237" s="41"/>
      <c r="S1237" s="41"/>
      <c r="T1237" s="41"/>
      <c r="X1237" s="48"/>
      <c r="Y1237" s="48"/>
      <c r="AA1237" s="48"/>
      <c r="AF1237" s="48"/>
      <c r="AH1237" s="48"/>
      <c r="AL1237" s="48"/>
      <c r="AQ1237" s="48"/>
      <c r="AS1237" s="48"/>
      <c r="AT1237" s="48"/>
      <c r="AX1237" s="48"/>
      <c r="BA1237" s="48"/>
      <c r="BB1237" s="48"/>
      <c r="BD1237" s="48"/>
    </row>
    <row r="1238" spans="3:56" x14ac:dyDescent="0.2">
      <c r="C1238" s="42"/>
      <c r="D1238" s="41"/>
      <c r="F1238" s="41"/>
      <c r="G1238" s="41"/>
      <c r="H1238" s="41"/>
      <c r="J1238" s="41"/>
      <c r="L1238" s="41"/>
      <c r="N1238" s="41"/>
      <c r="O1238" s="41"/>
      <c r="P1238" s="41"/>
      <c r="S1238" s="41"/>
      <c r="T1238" s="41"/>
      <c r="X1238" s="48"/>
      <c r="Y1238" s="48"/>
      <c r="AA1238" s="48"/>
      <c r="AF1238" s="48"/>
      <c r="AH1238" s="48"/>
      <c r="AL1238" s="48"/>
      <c r="AQ1238" s="48"/>
      <c r="AS1238" s="48"/>
      <c r="AT1238" s="48"/>
      <c r="AX1238" s="48"/>
      <c r="BA1238" s="48"/>
      <c r="BB1238" s="48"/>
      <c r="BD1238" s="48"/>
    </row>
    <row r="1239" spans="3:56" x14ac:dyDescent="0.2">
      <c r="C1239" s="42"/>
      <c r="D1239" s="41"/>
      <c r="F1239" s="41"/>
      <c r="G1239" s="41"/>
      <c r="H1239" s="41"/>
      <c r="J1239" s="41"/>
      <c r="L1239" s="41"/>
      <c r="N1239" s="41"/>
      <c r="O1239" s="41"/>
      <c r="P1239" s="41"/>
      <c r="S1239" s="41"/>
      <c r="T1239" s="41"/>
      <c r="X1239" s="48"/>
      <c r="Y1239" s="48"/>
      <c r="AA1239" s="48"/>
      <c r="AF1239" s="48"/>
      <c r="AH1239" s="48"/>
      <c r="AL1239" s="48"/>
      <c r="AQ1239" s="48"/>
      <c r="AS1239" s="48"/>
      <c r="AT1239" s="48"/>
      <c r="AX1239" s="48"/>
      <c r="BA1239" s="48"/>
      <c r="BB1239" s="48"/>
      <c r="BD1239" s="48"/>
    </row>
    <row r="1240" spans="3:56" x14ac:dyDescent="0.2">
      <c r="C1240" s="42"/>
      <c r="D1240" s="41"/>
      <c r="F1240" s="41"/>
      <c r="G1240" s="41"/>
      <c r="H1240" s="41"/>
      <c r="J1240" s="41"/>
      <c r="L1240" s="41"/>
      <c r="N1240" s="41"/>
      <c r="O1240" s="41"/>
      <c r="P1240" s="41"/>
      <c r="S1240" s="41"/>
      <c r="T1240" s="41"/>
      <c r="X1240" s="48"/>
      <c r="Y1240" s="48"/>
      <c r="AA1240" s="48"/>
      <c r="AF1240" s="48"/>
      <c r="AH1240" s="48"/>
      <c r="AL1240" s="48"/>
      <c r="AQ1240" s="48"/>
      <c r="AS1240" s="48"/>
      <c r="AT1240" s="48"/>
      <c r="AX1240" s="48"/>
      <c r="BA1240" s="48"/>
      <c r="BB1240" s="48"/>
      <c r="BD1240" s="48"/>
    </row>
    <row r="1241" spans="3:56" x14ac:dyDescent="0.2">
      <c r="C1241" s="42"/>
      <c r="D1241" s="41"/>
      <c r="F1241" s="41"/>
      <c r="G1241" s="41"/>
      <c r="H1241" s="41"/>
      <c r="J1241" s="41"/>
      <c r="L1241" s="41"/>
      <c r="N1241" s="41"/>
      <c r="O1241" s="41"/>
      <c r="P1241" s="41"/>
      <c r="S1241" s="41"/>
      <c r="T1241" s="41"/>
      <c r="X1241" s="48"/>
      <c r="Y1241" s="48"/>
      <c r="AA1241" s="48"/>
      <c r="AF1241" s="48"/>
      <c r="AH1241" s="48"/>
      <c r="AL1241" s="48"/>
      <c r="AQ1241" s="48"/>
      <c r="AS1241" s="48"/>
      <c r="AT1241" s="48"/>
      <c r="AX1241" s="48"/>
      <c r="BA1241" s="48"/>
      <c r="BB1241" s="48"/>
      <c r="BD1241" s="48"/>
    </row>
    <row r="1242" spans="3:56" x14ac:dyDescent="0.2">
      <c r="C1242" s="42"/>
      <c r="D1242" s="41"/>
      <c r="F1242" s="41"/>
      <c r="G1242" s="41"/>
      <c r="H1242" s="41"/>
      <c r="J1242" s="41"/>
      <c r="L1242" s="41"/>
      <c r="N1242" s="41"/>
      <c r="O1242" s="41"/>
      <c r="P1242" s="41"/>
      <c r="S1242" s="41"/>
      <c r="T1242" s="41"/>
      <c r="X1242" s="48"/>
      <c r="Y1242" s="48"/>
      <c r="AA1242" s="48"/>
      <c r="AF1242" s="48"/>
      <c r="AH1242" s="48"/>
      <c r="AL1242" s="48"/>
      <c r="AQ1242" s="48"/>
      <c r="AS1242" s="48"/>
      <c r="AT1242" s="48"/>
      <c r="AX1242" s="48"/>
      <c r="BA1242" s="48"/>
      <c r="BB1242" s="48"/>
      <c r="BD1242" s="48"/>
    </row>
    <row r="1243" spans="3:56" x14ac:dyDescent="0.2">
      <c r="C1243" s="42"/>
      <c r="D1243" s="41"/>
      <c r="F1243" s="41"/>
      <c r="G1243" s="41"/>
      <c r="H1243" s="41"/>
      <c r="J1243" s="41"/>
      <c r="L1243" s="41"/>
      <c r="N1243" s="41"/>
      <c r="O1243" s="41"/>
      <c r="P1243" s="41"/>
      <c r="S1243" s="41"/>
      <c r="T1243" s="41"/>
      <c r="X1243" s="48"/>
      <c r="Y1243" s="48"/>
      <c r="AA1243" s="48"/>
      <c r="AF1243" s="48"/>
      <c r="AH1243" s="48"/>
      <c r="AL1243" s="48"/>
      <c r="AQ1243" s="48"/>
      <c r="AS1243" s="48"/>
      <c r="AT1243" s="48"/>
      <c r="AX1243" s="48"/>
      <c r="BA1243" s="48"/>
      <c r="BB1243" s="48"/>
      <c r="BD1243" s="48"/>
    </row>
    <row r="1244" spans="3:56" x14ac:dyDescent="0.2">
      <c r="C1244" s="42"/>
      <c r="D1244" s="41"/>
      <c r="F1244" s="41"/>
      <c r="G1244" s="41"/>
      <c r="H1244" s="41"/>
      <c r="J1244" s="41"/>
      <c r="L1244" s="41"/>
      <c r="N1244" s="41"/>
      <c r="O1244" s="41"/>
      <c r="P1244" s="41"/>
      <c r="S1244" s="41"/>
      <c r="T1244" s="41"/>
      <c r="X1244" s="48"/>
      <c r="Y1244" s="48"/>
      <c r="AA1244" s="48"/>
      <c r="AF1244" s="48"/>
      <c r="AH1244" s="48"/>
      <c r="AL1244" s="48"/>
      <c r="AQ1244" s="48"/>
      <c r="AS1244" s="48"/>
      <c r="AT1244" s="48"/>
      <c r="AX1244" s="48"/>
      <c r="BA1244" s="48"/>
      <c r="BB1244" s="48"/>
      <c r="BD1244" s="48"/>
    </row>
    <row r="1245" spans="3:56" x14ac:dyDescent="0.2">
      <c r="C1245" s="42"/>
      <c r="D1245" s="41"/>
      <c r="F1245" s="41"/>
      <c r="G1245" s="41"/>
      <c r="H1245" s="41"/>
      <c r="J1245" s="41"/>
      <c r="L1245" s="41"/>
      <c r="N1245" s="41"/>
      <c r="O1245" s="41"/>
      <c r="P1245" s="41"/>
      <c r="S1245" s="41"/>
      <c r="T1245" s="41"/>
      <c r="X1245" s="48"/>
      <c r="Y1245" s="48"/>
      <c r="AA1245" s="48"/>
      <c r="AF1245" s="48"/>
      <c r="AH1245" s="48"/>
      <c r="AL1245" s="48"/>
      <c r="AQ1245" s="48"/>
      <c r="AS1245" s="48"/>
      <c r="AT1245" s="48"/>
      <c r="AX1245" s="48"/>
      <c r="BA1245" s="48"/>
      <c r="BB1245" s="48"/>
      <c r="BD1245" s="48"/>
    </row>
    <row r="1246" spans="3:56" x14ac:dyDescent="0.2">
      <c r="C1246" s="42"/>
      <c r="D1246" s="41"/>
      <c r="F1246" s="41"/>
      <c r="G1246" s="41"/>
      <c r="H1246" s="41"/>
      <c r="J1246" s="41"/>
      <c r="L1246" s="41"/>
      <c r="N1246" s="41"/>
      <c r="O1246" s="41"/>
      <c r="P1246" s="41"/>
      <c r="S1246" s="41"/>
      <c r="T1246" s="41"/>
      <c r="X1246" s="48"/>
      <c r="Y1246" s="48"/>
      <c r="AA1246" s="48"/>
      <c r="AF1246" s="48"/>
      <c r="AH1246" s="48"/>
      <c r="AL1246" s="48"/>
      <c r="AQ1246" s="48"/>
      <c r="AS1246" s="48"/>
      <c r="AT1246" s="48"/>
      <c r="AX1246" s="48"/>
      <c r="BA1246" s="48"/>
      <c r="BB1246" s="48"/>
      <c r="BD1246" s="48"/>
    </row>
    <row r="1247" spans="3:56" x14ac:dyDescent="0.2">
      <c r="C1247" s="42"/>
      <c r="D1247" s="41"/>
      <c r="F1247" s="41"/>
      <c r="G1247" s="41"/>
      <c r="H1247" s="41"/>
      <c r="J1247" s="41"/>
      <c r="L1247" s="41"/>
      <c r="N1247" s="41"/>
      <c r="O1247" s="41"/>
      <c r="P1247" s="41"/>
      <c r="S1247" s="41"/>
      <c r="T1247" s="41"/>
      <c r="X1247" s="48"/>
      <c r="Y1247" s="48"/>
      <c r="AA1247" s="48"/>
      <c r="AF1247" s="48"/>
      <c r="AH1247" s="48"/>
      <c r="AL1247" s="48"/>
      <c r="AQ1247" s="48"/>
      <c r="AS1247" s="48"/>
      <c r="AT1247" s="48"/>
      <c r="AX1247" s="48"/>
      <c r="BA1247" s="48"/>
      <c r="BB1247" s="48"/>
      <c r="BD1247" s="48"/>
    </row>
    <row r="1248" spans="3:56" x14ac:dyDescent="0.2">
      <c r="C1248" s="42"/>
      <c r="D1248" s="41"/>
      <c r="F1248" s="41"/>
      <c r="G1248" s="41"/>
      <c r="H1248" s="41"/>
      <c r="J1248" s="41"/>
      <c r="L1248" s="41"/>
      <c r="N1248" s="41"/>
      <c r="O1248" s="41"/>
      <c r="P1248" s="41"/>
      <c r="S1248" s="41"/>
      <c r="T1248" s="41"/>
      <c r="X1248" s="48"/>
      <c r="Y1248" s="48"/>
      <c r="AA1248" s="48"/>
      <c r="AF1248" s="48"/>
      <c r="AH1248" s="48"/>
      <c r="AL1248" s="48"/>
      <c r="AQ1248" s="48"/>
      <c r="AS1248" s="48"/>
      <c r="AT1248" s="48"/>
      <c r="AX1248" s="48"/>
      <c r="BA1248" s="48"/>
      <c r="BB1248" s="48"/>
      <c r="BD1248" s="48"/>
    </row>
    <row r="1249" spans="3:56" x14ac:dyDescent="0.2">
      <c r="C1249" s="42"/>
      <c r="D1249" s="41"/>
      <c r="F1249" s="41"/>
      <c r="G1249" s="41"/>
      <c r="H1249" s="41"/>
      <c r="J1249" s="41"/>
      <c r="L1249" s="41"/>
      <c r="N1249" s="41"/>
      <c r="O1249" s="41"/>
      <c r="P1249" s="41"/>
      <c r="S1249" s="41"/>
      <c r="T1249" s="41"/>
      <c r="X1249" s="48"/>
      <c r="Y1249" s="48"/>
      <c r="AA1249" s="48"/>
      <c r="AF1249" s="48"/>
      <c r="AH1249" s="48"/>
      <c r="AL1249" s="48"/>
      <c r="AQ1249" s="48"/>
      <c r="AS1249" s="48"/>
      <c r="AT1249" s="48"/>
      <c r="AX1249" s="48"/>
      <c r="BA1249" s="48"/>
      <c r="BB1249" s="48"/>
      <c r="BD1249" s="48"/>
    </row>
    <row r="1250" spans="3:56" x14ac:dyDescent="0.2">
      <c r="C1250" s="42"/>
      <c r="D1250" s="41"/>
      <c r="F1250" s="41"/>
      <c r="G1250" s="41"/>
      <c r="H1250" s="41"/>
      <c r="J1250" s="41"/>
      <c r="L1250" s="41"/>
      <c r="N1250" s="41"/>
      <c r="O1250" s="41"/>
      <c r="P1250" s="41"/>
      <c r="S1250" s="41"/>
      <c r="T1250" s="41"/>
      <c r="X1250" s="48"/>
      <c r="Y1250" s="48"/>
      <c r="AA1250" s="48"/>
      <c r="AF1250" s="48"/>
      <c r="AH1250" s="48"/>
      <c r="AL1250" s="48"/>
      <c r="AQ1250" s="48"/>
      <c r="AS1250" s="48"/>
      <c r="AT1250" s="48"/>
      <c r="AX1250" s="48"/>
      <c r="BA1250" s="48"/>
      <c r="BB1250" s="48"/>
      <c r="BD1250" s="48"/>
    </row>
    <row r="1251" spans="3:56" x14ac:dyDescent="0.2">
      <c r="C1251" s="42"/>
      <c r="D1251" s="41"/>
      <c r="F1251" s="41"/>
      <c r="G1251" s="41"/>
      <c r="H1251" s="41"/>
      <c r="J1251" s="41"/>
      <c r="L1251" s="41"/>
      <c r="N1251" s="41"/>
      <c r="O1251" s="41"/>
      <c r="P1251" s="41"/>
      <c r="S1251" s="41"/>
      <c r="T1251" s="41"/>
      <c r="X1251" s="48"/>
      <c r="Y1251" s="48"/>
      <c r="AA1251" s="48"/>
      <c r="AF1251" s="48"/>
      <c r="AH1251" s="48"/>
      <c r="AL1251" s="48"/>
      <c r="AQ1251" s="48"/>
      <c r="AS1251" s="48"/>
      <c r="AT1251" s="48"/>
      <c r="AX1251" s="48"/>
      <c r="BA1251" s="48"/>
      <c r="BB1251" s="48"/>
      <c r="BD1251" s="48"/>
    </row>
    <row r="1252" spans="3:56" x14ac:dyDescent="0.2">
      <c r="C1252" s="42"/>
      <c r="D1252" s="41"/>
      <c r="F1252" s="41"/>
      <c r="G1252" s="41"/>
      <c r="H1252" s="41"/>
      <c r="J1252" s="41"/>
      <c r="L1252" s="41"/>
      <c r="N1252" s="41"/>
      <c r="O1252" s="41"/>
      <c r="P1252" s="41"/>
      <c r="S1252" s="41"/>
      <c r="T1252" s="41"/>
      <c r="X1252" s="48"/>
      <c r="Y1252" s="48"/>
      <c r="AA1252" s="48"/>
      <c r="AF1252" s="48"/>
      <c r="AH1252" s="48"/>
      <c r="AL1252" s="48"/>
      <c r="AQ1252" s="48"/>
      <c r="AS1252" s="48"/>
      <c r="AT1252" s="48"/>
      <c r="AX1252" s="48"/>
      <c r="BA1252" s="48"/>
      <c r="BB1252" s="48"/>
      <c r="BD1252" s="48"/>
    </row>
    <row r="1253" spans="3:56" x14ac:dyDescent="0.2">
      <c r="C1253" s="42"/>
      <c r="D1253" s="41"/>
      <c r="F1253" s="41"/>
      <c r="G1253" s="41"/>
      <c r="H1253" s="41"/>
      <c r="J1253" s="41"/>
      <c r="L1253" s="41"/>
      <c r="N1253" s="41"/>
      <c r="O1253" s="41"/>
      <c r="P1253" s="41"/>
      <c r="S1253" s="41"/>
      <c r="T1253" s="41"/>
      <c r="X1253" s="48"/>
      <c r="Y1253" s="48"/>
      <c r="AA1253" s="48"/>
      <c r="AF1253" s="48"/>
      <c r="AH1253" s="48"/>
      <c r="AL1253" s="48"/>
      <c r="AQ1253" s="48"/>
      <c r="AS1253" s="48"/>
      <c r="AT1253" s="48"/>
      <c r="AX1253" s="48"/>
      <c r="BA1253" s="48"/>
      <c r="BB1253" s="48"/>
      <c r="BD1253" s="48"/>
    </row>
    <row r="1254" spans="3:56" x14ac:dyDescent="0.2">
      <c r="C1254" s="42"/>
      <c r="D1254" s="41"/>
      <c r="F1254" s="41"/>
      <c r="G1254" s="41"/>
      <c r="H1254" s="41"/>
      <c r="J1254" s="41"/>
      <c r="L1254" s="41"/>
      <c r="N1254" s="41"/>
      <c r="O1254" s="41"/>
      <c r="P1254" s="41"/>
      <c r="S1254" s="41"/>
      <c r="T1254" s="41"/>
      <c r="X1254" s="48"/>
      <c r="Y1254" s="48"/>
      <c r="AA1254" s="48"/>
      <c r="AF1254" s="48"/>
      <c r="AH1254" s="48"/>
      <c r="AL1254" s="48"/>
      <c r="AQ1254" s="48"/>
      <c r="AS1254" s="48"/>
      <c r="AT1254" s="48"/>
      <c r="AX1254" s="48"/>
      <c r="BA1254" s="48"/>
      <c r="BB1254" s="48"/>
      <c r="BD1254" s="48"/>
    </row>
    <row r="1255" spans="3:56" x14ac:dyDescent="0.2">
      <c r="C1255" s="42"/>
      <c r="D1255" s="41"/>
      <c r="F1255" s="41"/>
      <c r="G1255" s="41"/>
      <c r="H1255" s="41"/>
      <c r="J1255" s="41"/>
      <c r="L1255" s="41"/>
      <c r="N1255" s="41"/>
      <c r="O1255" s="41"/>
      <c r="P1255" s="41"/>
      <c r="S1255" s="41"/>
      <c r="T1255" s="41"/>
      <c r="X1255" s="48"/>
      <c r="Y1255" s="48"/>
      <c r="AA1255" s="48"/>
      <c r="AF1255" s="48"/>
      <c r="AH1255" s="48"/>
      <c r="AL1255" s="48"/>
      <c r="AQ1255" s="48"/>
      <c r="AS1255" s="48"/>
      <c r="AT1255" s="48"/>
      <c r="AX1255" s="48"/>
      <c r="BA1255" s="48"/>
      <c r="BB1255" s="48"/>
      <c r="BD1255" s="48"/>
    </row>
    <row r="1256" spans="3:56" x14ac:dyDescent="0.2">
      <c r="C1256" s="42"/>
      <c r="D1256" s="41"/>
      <c r="F1256" s="41"/>
      <c r="G1256" s="41"/>
      <c r="H1256" s="41"/>
      <c r="J1256" s="41"/>
      <c r="L1256" s="41"/>
      <c r="N1256" s="41"/>
      <c r="O1256" s="41"/>
      <c r="P1256" s="41"/>
      <c r="S1256" s="41"/>
      <c r="T1256" s="41"/>
      <c r="X1256" s="48"/>
      <c r="Y1256" s="48"/>
      <c r="AA1256" s="48"/>
      <c r="AF1256" s="48"/>
      <c r="AH1256" s="48"/>
      <c r="AL1256" s="48"/>
      <c r="AQ1256" s="48"/>
      <c r="AS1256" s="48"/>
      <c r="AT1256" s="48"/>
      <c r="AX1256" s="48"/>
      <c r="BA1256" s="48"/>
      <c r="BB1256" s="48"/>
      <c r="BD1256" s="48"/>
    </row>
    <row r="1257" spans="3:56" x14ac:dyDescent="0.2">
      <c r="C1257" s="42"/>
      <c r="D1257" s="41"/>
      <c r="F1257" s="41"/>
      <c r="G1257" s="41"/>
      <c r="H1257" s="41"/>
      <c r="J1257" s="41"/>
      <c r="L1257" s="41"/>
      <c r="N1257" s="41"/>
      <c r="O1257" s="41"/>
      <c r="P1257" s="41"/>
      <c r="S1257" s="41"/>
      <c r="T1257" s="41"/>
      <c r="X1257" s="48"/>
      <c r="Y1257" s="48"/>
      <c r="AA1257" s="48"/>
      <c r="AF1257" s="48"/>
      <c r="AH1257" s="48"/>
      <c r="AL1257" s="48"/>
      <c r="AQ1257" s="48"/>
      <c r="AS1257" s="48"/>
      <c r="AT1257" s="48"/>
      <c r="AX1257" s="48"/>
      <c r="BA1257" s="48"/>
      <c r="BB1257" s="48"/>
      <c r="BD1257" s="48"/>
    </row>
    <row r="1258" spans="3:56" x14ac:dyDescent="0.2">
      <c r="C1258" s="42"/>
      <c r="D1258" s="41"/>
      <c r="F1258" s="41"/>
      <c r="G1258" s="41"/>
      <c r="H1258" s="41"/>
      <c r="J1258" s="41"/>
      <c r="L1258" s="41"/>
      <c r="N1258" s="41"/>
      <c r="O1258" s="41"/>
      <c r="P1258" s="41"/>
      <c r="S1258" s="41"/>
      <c r="T1258" s="41"/>
      <c r="X1258" s="48"/>
      <c r="Y1258" s="48"/>
      <c r="AA1258" s="48"/>
      <c r="AF1258" s="48"/>
      <c r="AH1258" s="48"/>
      <c r="AL1258" s="48"/>
      <c r="AQ1258" s="48"/>
      <c r="AS1258" s="48"/>
      <c r="AT1258" s="48"/>
      <c r="AX1258" s="48"/>
      <c r="BA1258" s="48"/>
      <c r="BB1258" s="48"/>
      <c r="BD1258" s="48"/>
    </row>
    <row r="1259" spans="3:56" x14ac:dyDescent="0.2">
      <c r="C1259" s="42"/>
      <c r="D1259" s="41"/>
      <c r="F1259" s="41"/>
      <c r="G1259" s="41"/>
      <c r="H1259" s="41"/>
      <c r="J1259" s="41"/>
      <c r="L1259" s="41"/>
      <c r="N1259" s="41"/>
      <c r="O1259" s="41"/>
      <c r="P1259" s="41"/>
      <c r="S1259" s="41"/>
      <c r="T1259" s="41"/>
      <c r="X1259" s="48"/>
      <c r="Y1259" s="48"/>
      <c r="AA1259" s="48"/>
      <c r="AF1259" s="48"/>
      <c r="AH1259" s="48"/>
      <c r="AL1259" s="48"/>
      <c r="AQ1259" s="48"/>
      <c r="AS1259" s="48"/>
      <c r="AT1259" s="48"/>
      <c r="AX1259" s="48"/>
      <c r="BA1259" s="48"/>
      <c r="BB1259" s="48"/>
      <c r="BD1259" s="48"/>
    </row>
    <row r="1260" spans="3:56" x14ac:dyDescent="0.2">
      <c r="C1260" s="42"/>
      <c r="D1260" s="41"/>
      <c r="F1260" s="41"/>
      <c r="G1260" s="41"/>
      <c r="H1260" s="41"/>
      <c r="J1260" s="41"/>
      <c r="L1260" s="41"/>
      <c r="N1260" s="41"/>
      <c r="O1260" s="41"/>
      <c r="P1260" s="41"/>
      <c r="S1260" s="41"/>
      <c r="T1260" s="41"/>
      <c r="X1260" s="48"/>
      <c r="Y1260" s="48"/>
      <c r="AA1260" s="48"/>
      <c r="AF1260" s="48"/>
      <c r="AH1260" s="48"/>
      <c r="AL1260" s="48"/>
      <c r="AQ1260" s="48"/>
      <c r="AS1260" s="48"/>
      <c r="AT1260" s="48"/>
      <c r="AX1260" s="48"/>
      <c r="BA1260" s="48"/>
      <c r="BB1260" s="48"/>
      <c r="BD1260" s="48"/>
    </row>
    <row r="1261" spans="3:56" x14ac:dyDescent="0.2">
      <c r="C1261" s="42"/>
      <c r="D1261" s="41"/>
      <c r="F1261" s="41"/>
      <c r="G1261" s="41"/>
      <c r="H1261" s="41"/>
      <c r="J1261" s="41"/>
      <c r="L1261" s="41"/>
      <c r="N1261" s="41"/>
      <c r="O1261" s="41"/>
      <c r="P1261" s="41"/>
      <c r="S1261" s="41"/>
      <c r="T1261" s="41"/>
      <c r="X1261" s="48"/>
      <c r="Y1261" s="48"/>
      <c r="AA1261" s="48"/>
      <c r="AF1261" s="48"/>
      <c r="AH1261" s="48"/>
      <c r="AL1261" s="48"/>
      <c r="AQ1261" s="48"/>
      <c r="AS1261" s="48"/>
      <c r="AT1261" s="48"/>
      <c r="AX1261" s="48"/>
      <c r="BA1261" s="48"/>
      <c r="BB1261" s="48"/>
      <c r="BD1261" s="48"/>
    </row>
    <row r="1262" spans="3:56" x14ac:dyDescent="0.2">
      <c r="C1262" s="42"/>
      <c r="D1262" s="41"/>
      <c r="F1262" s="41"/>
      <c r="G1262" s="41"/>
      <c r="H1262" s="41"/>
      <c r="J1262" s="41"/>
      <c r="L1262" s="41"/>
      <c r="N1262" s="41"/>
      <c r="O1262" s="41"/>
      <c r="P1262" s="41"/>
      <c r="S1262" s="41"/>
      <c r="T1262" s="41"/>
      <c r="X1262" s="48"/>
      <c r="Y1262" s="48"/>
      <c r="AA1262" s="48"/>
      <c r="AF1262" s="48"/>
      <c r="AH1262" s="48"/>
      <c r="AL1262" s="48"/>
      <c r="AQ1262" s="48"/>
      <c r="AS1262" s="48"/>
      <c r="AT1262" s="48"/>
      <c r="AX1262" s="48"/>
      <c r="BA1262" s="48"/>
      <c r="BB1262" s="48"/>
      <c r="BD1262" s="48"/>
    </row>
    <row r="1263" spans="3:56" x14ac:dyDescent="0.2">
      <c r="C1263" s="42"/>
      <c r="D1263" s="41"/>
      <c r="F1263" s="41"/>
      <c r="G1263" s="41"/>
      <c r="H1263" s="41"/>
      <c r="J1263" s="41"/>
      <c r="L1263" s="41"/>
      <c r="N1263" s="41"/>
      <c r="O1263" s="41"/>
      <c r="P1263" s="41"/>
      <c r="S1263" s="41"/>
      <c r="T1263" s="41"/>
      <c r="X1263" s="48"/>
      <c r="Y1263" s="48"/>
      <c r="AA1263" s="48"/>
      <c r="AF1263" s="48"/>
      <c r="AH1263" s="48"/>
      <c r="AL1263" s="48"/>
      <c r="AQ1263" s="48"/>
      <c r="AS1263" s="48"/>
      <c r="AT1263" s="48"/>
      <c r="AX1263" s="48"/>
      <c r="BA1263" s="48"/>
      <c r="BB1263" s="48"/>
      <c r="BD1263" s="48"/>
    </row>
    <row r="1264" spans="3:56" x14ac:dyDescent="0.2">
      <c r="C1264" s="42"/>
      <c r="D1264" s="41"/>
      <c r="F1264" s="41"/>
      <c r="G1264" s="41"/>
      <c r="H1264" s="41"/>
      <c r="J1264" s="41"/>
      <c r="L1264" s="41"/>
      <c r="N1264" s="41"/>
      <c r="O1264" s="41"/>
      <c r="P1264" s="41"/>
      <c r="S1264" s="41"/>
      <c r="T1264" s="41"/>
      <c r="X1264" s="48"/>
      <c r="Y1264" s="48"/>
      <c r="AA1264" s="48"/>
      <c r="AF1264" s="48"/>
      <c r="AH1264" s="48"/>
      <c r="AL1264" s="48"/>
      <c r="AQ1264" s="48"/>
      <c r="AS1264" s="48"/>
      <c r="AT1264" s="48"/>
      <c r="AX1264" s="48"/>
      <c r="BA1264" s="48"/>
      <c r="BB1264" s="48"/>
      <c r="BD1264" s="48"/>
    </row>
    <row r="1265" spans="3:56" x14ac:dyDescent="0.2">
      <c r="C1265" s="42"/>
      <c r="D1265" s="41"/>
      <c r="F1265" s="41"/>
      <c r="G1265" s="41"/>
      <c r="H1265" s="41"/>
      <c r="J1265" s="41"/>
      <c r="L1265" s="41"/>
      <c r="N1265" s="41"/>
      <c r="O1265" s="41"/>
      <c r="P1265" s="41"/>
      <c r="S1265" s="41"/>
      <c r="T1265" s="41"/>
      <c r="X1265" s="48"/>
      <c r="Y1265" s="48"/>
      <c r="AA1265" s="48"/>
      <c r="AF1265" s="48"/>
      <c r="AH1265" s="48"/>
      <c r="AL1265" s="48"/>
      <c r="AQ1265" s="48"/>
      <c r="AS1265" s="48"/>
      <c r="AT1265" s="48"/>
      <c r="AX1265" s="48"/>
      <c r="BA1265" s="48"/>
      <c r="BB1265" s="48"/>
      <c r="BD1265" s="48"/>
    </row>
    <row r="1266" spans="3:56" x14ac:dyDescent="0.2">
      <c r="C1266" s="42"/>
      <c r="D1266" s="41"/>
      <c r="F1266" s="41"/>
      <c r="G1266" s="41"/>
      <c r="H1266" s="41"/>
      <c r="J1266" s="41"/>
      <c r="L1266" s="41"/>
      <c r="N1266" s="41"/>
      <c r="O1266" s="41"/>
      <c r="P1266" s="41"/>
      <c r="S1266" s="41"/>
      <c r="T1266" s="41"/>
      <c r="X1266" s="48"/>
      <c r="Y1266" s="48"/>
      <c r="AA1266" s="48"/>
      <c r="AF1266" s="48"/>
      <c r="AH1266" s="48"/>
      <c r="AL1266" s="48"/>
      <c r="AQ1266" s="48"/>
      <c r="AS1266" s="48"/>
      <c r="AT1266" s="48"/>
      <c r="AX1266" s="48"/>
      <c r="BA1266" s="48"/>
      <c r="BB1266" s="48"/>
      <c r="BD1266" s="48"/>
    </row>
    <row r="1267" spans="3:56" x14ac:dyDescent="0.2">
      <c r="C1267" s="42"/>
      <c r="D1267" s="41"/>
      <c r="F1267" s="41"/>
      <c r="G1267" s="41"/>
      <c r="H1267" s="41"/>
      <c r="J1267" s="41"/>
      <c r="L1267" s="41"/>
      <c r="N1267" s="41"/>
      <c r="O1267" s="41"/>
      <c r="P1267" s="41"/>
      <c r="S1267" s="41"/>
      <c r="T1267" s="41"/>
      <c r="X1267" s="48"/>
      <c r="Y1267" s="48"/>
      <c r="AA1267" s="48"/>
      <c r="AF1267" s="48"/>
      <c r="AH1267" s="48"/>
      <c r="AL1267" s="48"/>
      <c r="AQ1267" s="48"/>
      <c r="AS1267" s="48"/>
      <c r="AT1267" s="48"/>
      <c r="AX1267" s="48"/>
      <c r="BA1267" s="48"/>
      <c r="BB1267" s="48"/>
      <c r="BD1267" s="48"/>
    </row>
    <row r="1268" spans="3:56" x14ac:dyDescent="0.2">
      <c r="C1268" s="42"/>
      <c r="D1268" s="41"/>
      <c r="F1268" s="41"/>
      <c r="G1268" s="41"/>
      <c r="H1268" s="41"/>
      <c r="J1268" s="41"/>
      <c r="L1268" s="41"/>
      <c r="N1268" s="41"/>
      <c r="O1268" s="41"/>
      <c r="P1268" s="41"/>
      <c r="S1268" s="41"/>
      <c r="T1268" s="41"/>
      <c r="X1268" s="48"/>
      <c r="Y1268" s="48"/>
      <c r="AA1268" s="48"/>
      <c r="AF1268" s="48"/>
      <c r="AH1268" s="48"/>
      <c r="AL1268" s="48"/>
      <c r="AQ1268" s="48"/>
      <c r="AS1268" s="48"/>
      <c r="AT1268" s="48"/>
      <c r="AX1268" s="48"/>
      <c r="BA1268" s="48"/>
      <c r="BB1268" s="48"/>
      <c r="BD1268" s="48"/>
    </row>
    <row r="1269" spans="3:56" x14ac:dyDescent="0.2">
      <c r="C1269" s="42"/>
      <c r="D1269" s="41"/>
      <c r="F1269" s="41"/>
      <c r="G1269" s="41"/>
      <c r="H1269" s="41"/>
      <c r="J1269" s="41"/>
      <c r="L1269" s="41"/>
      <c r="N1269" s="41"/>
      <c r="O1269" s="41"/>
      <c r="P1269" s="41"/>
      <c r="S1269" s="41"/>
      <c r="T1269" s="41"/>
      <c r="X1269" s="48"/>
      <c r="Y1269" s="48"/>
      <c r="AA1269" s="48"/>
      <c r="AF1269" s="48"/>
      <c r="AH1269" s="48"/>
      <c r="AL1269" s="48"/>
      <c r="AQ1269" s="48"/>
      <c r="AS1269" s="48"/>
      <c r="AT1269" s="48"/>
      <c r="AX1269" s="48"/>
      <c r="BA1269" s="48"/>
      <c r="BB1269" s="48"/>
      <c r="BD1269" s="48"/>
    </row>
    <row r="1270" spans="3:56" x14ac:dyDescent="0.2">
      <c r="C1270" s="42"/>
      <c r="D1270" s="41"/>
      <c r="F1270" s="41"/>
      <c r="G1270" s="41"/>
      <c r="H1270" s="41"/>
      <c r="J1270" s="41"/>
      <c r="L1270" s="41"/>
      <c r="N1270" s="41"/>
      <c r="O1270" s="41"/>
      <c r="P1270" s="41"/>
      <c r="S1270" s="41"/>
      <c r="T1270" s="41"/>
      <c r="X1270" s="48"/>
      <c r="Y1270" s="48"/>
      <c r="AA1270" s="48"/>
      <c r="AF1270" s="48"/>
      <c r="AH1270" s="48"/>
      <c r="AL1270" s="48"/>
      <c r="AQ1270" s="48"/>
      <c r="AS1270" s="48"/>
      <c r="AT1270" s="48"/>
      <c r="AX1270" s="48"/>
      <c r="BA1270" s="48"/>
      <c r="BB1270" s="48"/>
      <c r="BD1270" s="48"/>
    </row>
    <row r="1271" spans="3:56" x14ac:dyDescent="0.2">
      <c r="C1271" s="42"/>
      <c r="D1271" s="41"/>
      <c r="F1271" s="41"/>
      <c r="G1271" s="41"/>
      <c r="H1271" s="41"/>
      <c r="J1271" s="41"/>
      <c r="L1271" s="41"/>
      <c r="N1271" s="41"/>
      <c r="O1271" s="41"/>
      <c r="P1271" s="41"/>
      <c r="S1271" s="41"/>
      <c r="T1271" s="41"/>
      <c r="X1271" s="48"/>
      <c r="Y1271" s="48"/>
      <c r="AA1271" s="48"/>
      <c r="AF1271" s="48"/>
      <c r="AH1271" s="48"/>
      <c r="AL1271" s="48"/>
      <c r="AQ1271" s="48"/>
      <c r="AS1271" s="48"/>
      <c r="AT1271" s="48"/>
      <c r="AX1271" s="48"/>
      <c r="BA1271" s="48"/>
      <c r="BB1271" s="48"/>
      <c r="BD1271" s="48"/>
    </row>
    <row r="1272" spans="3:56" x14ac:dyDescent="0.2">
      <c r="C1272" s="42"/>
      <c r="D1272" s="41"/>
      <c r="F1272" s="41"/>
      <c r="G1272" s="41"/>
      <c r="H1272" s="41"/>
      <c r="J1272" s="41"/>
      <c r="L1272" s="41"/>
      <c r="N1272" s="41"/>
      <c r="O1272" s="41"/>
      <c r="P1272" s="41"/>
      <c r="S1272" s="41"/>
      <c r="T1272" s="41"/>
      <c r="X1272" s="48"/>
      <c r="Y1272" s="48"/>
      <c r="AA1272" s="48"/>
      <c r="AF1272" s="48"/>
      <c r="AH1272" s="48"/>
      <c r="AL1272" s="48"/>
      <c r="AQ1272" s="48"/>
      <c r="AS1272" s="48"/>
      <c r="AT1272" s="48"/>
      <c r="AX1272" s="48"/>
      <c r="BA1272" s="48"/>
      <c r="BB1272" s="48"/>
      <c r="BD1272" s="48"/>
    </row>
    <row r="1273" spans="3:56" x14ac:dyDescent="0.2">
      <c r="C1273" s="42"/>
      <c r="D1273" s="41"/>
      <c r="F1273" s="41"/>
      <c r="G1273" s="41"/>
      <c r="H1273" s="41"/>
      <c r="J1273" s="41"/>
      <c r="L1273" s="41"/>
      <c r="N1273" s="41"/>
      <c r="O1273" s="41"/>
      <c r="P1273" s="41"/>
      <c r="S1273" s="41"/>
      <c r="T1273" s="41"/>
      <c r="X1273" s="48"/>
      <c r="Y1273" s="48"/>
      <c r="AA1273" s="48"/>
      <c r="AF1273" s="48"/>
      <c r="AH1273" s="48"/>
      <c r="AL1273" s="48"/>
      <c r="AQ1273" s="48"/>
      <c r="AS1273" s="48"/>
      <c r="AT1273" s="48"/>
      <c r="AX1273" s="48"/>
      <c r="BA1273" s="48"/>
      <c r="BB1273" s="48"/>
      <c r="BD1273" s="48"/>
    </row>
    <row r="1274" spans="3:56" x14ac:dyDescent="0.2">
      <c r="C1274" s="42"/>
      <c r="D1274" s="41"/>
      <c r="F1274" s="41"/>
      <c r="G1274" s="41"/>
      <c r="H1274" s="41"/>
      <c r="J1274" s="41"/>
      <c r="L1274" s="41"/>
      <c r="N1274" s="41"/>
      <c r="O1274" s="41"/>
      <c r="P1274" s="41"/>
      <c r="S1274" s="41"/>
      <c r="T1274" s="41"/>
      <c r="X1274" s="48"/>
      <c r="Y1274" s="48"/>
      <c r="AA1274" s="48"/>
      <c r="AF1274" s="48"/>
      <c r="AH1274" s="48"/>
      <c r="AL1274" s="48"/>
      <c r="AQ1274" s="48"/>
      <c r="AS1274" s="48"/>
      <c r="AT1274" s="48"/>
      <c r="AX1274" s="48"/>
      <c r="BA1274" s="48"/>
      <c r="BB1274" s="48"/>
      <c r="BD1274" s="48"/>
    </row>
    <row r="1275" spans="3:56" x14ac:dyDescent="0.2">
      <c r="C1275" s="42"/>
      <c r="D1275" s="41"/>
      <c r="F1275" s="41"/>
      <c r="G1275" s="41"/>
      <c r="H1275" s="41"/>
      <c r="J1275" s="41"/>
      <c r="L1275" s="41"/>
      <c r="N1275" s="41"/>
      <c r="O1275" s="41"/>
      <c r="P1275" s="41"/>
      <c r="S1275" s="41"/>
      <c r="T1275" s="41"/>
      <c r="X1275" s="48"/>
      <c r="Y1275" s="48"/>
      <c r="AA1275" s="48"/>
      <c r="AF1275" s="48"/>
      <c r="AH1275" s="48"/>
      <c r="AL1275" s="48"/>
      <c r="AQ1275" s="48"/>
      <c r="AS1275" s="48"/>
      <c r="AT1275" s="48"/>
      <c r="AX1275" s="48"/>
      <c r="BA1275" s="48"/>
      <c r="BB1275" s="48"/>
      <c r="BD1275" s="48"/>
    </row>
    <row r="1276" spans="3:56" x14ac:dyDescent="0.2">
      <c r="C1276" s="42"/>
      <c r="D1276" s="41"/>
      <c r="F1276" s="41"/>
      <c r="G1276" s="41"/>
      <c r="H1276" s="41"/>
      <c r="J1276" s="41"/>
      <c r="L1276" s="41"/>
      <c r="N1276" s="41"/>
      <c r="O1276" s="41"/>
      <c r="P1276" s="41"/>
      <c r="S1276" s="41"/>
      <c r="T1276" s="41"/>
      <c r="X1276" s="48"/>
      <c r="Y1276" s="48"/>
      <c r="AA1276" s="48"/>
      <c r="AF1276" s="48"/>
      <c r="AH1276" s="48"/>
      <c r="AL1276" s="48"/>
      <c r="AQ1276" s="48"/>
      <c r="AS1276" s="48"/>
      <c r="AT1276" s="48"/>
      <c r="AX1276" s="48"/>
      <c r="BA1276" s="48"/>
      <c r="BB1276" s="48"/>
      <c r="BD1276" s="48"/>
    </row>
    <row r="1277" spans="3:56" x14ac:dyDescent="0.2">
      <c r="C1277" s="42"/>
      <c r="D1277" s="41"/>
      <c r="F1277" s="41"/>
      <c r="G1277" s="41"/>
      <c r="H1277" s="41"/>
      <c r="J1277" s="41"/>
      <c r="L1277" s="41"/>
      <c r="N1277" s="41"/>
      <c r="O1277" s="41"/>
      <c r="P1277" s="41"/>
      <c r="S1277" s="41"/>
      <c r="T1277" s="41"/>
      <c r="X1277" s="48"/>
      <c r="Y1277" s="48"/>
      <c r="AA1277" s="48"/>
      <c r="AF1277" s="48"/>
      <c r="AH1277" s="48"/>
      <c r="AL1277" s="48"/>
      <c r="AQ1277" s="48"/>
      <c r="AS1277" s="48"/>
      <c r="AT1277" s="48"/>
      <c r="AX1277" s="48"/>
      <c r="BA1277" s="48"/>
      <c r="BB1277" s="48"/>
      <c r="BD1277" s="48"/>
    </row>
    <row r="1278" spans="3:56" x14ac:dyDescent="0.2">
      <c r="C1278" s="42"/>
      <c r="D1278" s="41"/>
      <c r="F1278" s="41"/>
      <c r="G1278" s="41"/>
      <c r="H1278" s="41"/>
      <c r="J1278" s="41"/>
      <c r="L1278" s="41"/>
      <c r="N1278" s="41"/>
      <c r="O1278" s="41"/>
      <c r="P1278" s="41"/>
      <c r="S1278" s="41"/>
      <c r="T1278" s="41"/>
      <c r="X1278" s="48"/>
      <c r="Y1278" s="48"/>
      <c r="AA1278" s="48"/>
      <c r="AF1278" s="48"/>
      <c r="AH1278" s="48"/>
      <c r="AL1278" s="48"/>
      <c r="AQ1278" s="48"/>
      <c r="AS1278" s="48"/>
      <c r="AT1278" s="48"/>
      <c r="AX1278" s="48"/>
      <c r="BA1278" s="48"/>
      <c r="BB1278" s="48"/>
      <c r="BD1278" s="48"/>
    </row>
    <row r="1279" spans="3:56" x14ac:dyDescent="0.2">
      <c r="C1279" s="42"/>
      <c r="D1279" s="41"/>
      <c r="F1279" s="41"/>
      <c r="G1279" s="41"/>
      <c r="H1279" s="41"/>
      <c r="J1279" s="41"/>
      <c r="L1279" s="41"/>
      <c r="N1279" s="41"/>
      <c r="O1279" s="41"/>
      <c r="P1279" s="41"/>
      <c r="S1279" s="41"/>
      <c r="T1279" s="41"/>
      <c r="X1279" s="48"/>
      <c r="Y1279" s="48"/>
      <c r="AA1279" s="48"/>
      <c r="AF1279" s="48"/>
      <c r="AH1279" s="48"/>
      <c r="AL1279" s="48"/>
      <c r="AQ1279" s="48"/>
      <c r="AS1279" s="48"/>
      <c r="AT1279" s="48"/>
      <c r="AX1279" s="48"/>
      <c r="BA1279" s="48"/>
      <c r="BB1279" s="48"/>
      <c r="BD1279" s="48"/>
    </row>
    <row r="1280" spans="3:56" x14ac:dyDescent="0.2">
      <c r="C1280" s="42"/>
      <c r="D1280" s="41"/>
      <c r="F1280" s="41"/>
      <c r="G1280" s="41"/>
      <c r="H1280" s="41"/>
      <c r="J1280" s="41"/>
      <c r="L1280" s="41"/>
      <c r="N1280" s="41"/>
      <c r="O1280" s="41"/>
      <c r="P1280" s="41"/>
      <c r="S1280" s="41"/>
      <c r="T1280" s="41"/>
      <c r="X1280" s="48"/>
      <c r="Y1280" s="48"/>
      <c r="AA1280" s="48"/>
      <c r="AF1280" s="48"/>
      <c r="AH1280" s="48"/>
      <c r="AL1280" s="48"/>
      <c r="AQ1280" s="48"/>
      <c r="AS1280" s="48"/>
      <c r="AT1280" s="48"/>
      <c r="AX1280" s="48"/>
      <c r="BA1280" s="48"/>
      <c r="BB1280" s="48"/>
      <c r="BD1280" s="48"/>
    </row>
    <row r="1281" spans="3:56" x14ac:dyDescent="0.2">
      <c r="C1281" s="42"/>
      <c r="D1281" s="41"/>
      <c r="F1281" s="41"/>
      <c r="G1281" s="41"/>
      <c r="H1281" s="41"/>
      <c r="J1281" s="41"/>
      <c r="L1281" s="41"/>
      <c r="N1281" s="41"/>
      <c r="O1281" s="41"/>
      <c r="P1281" s="41"/>
      <c r="S1281" s="41"/>
      <c r="T1281" s="41"/>
      <c r="X1281" s="48"/>
      <c r="Y1281" s="48"/>
      <c r="AA1281" s="48"/>
      <c r="AF1281" s="48"/>
      <c r="AH1281" s="48"/>
      <c r="AL1281" s="48"/>
      <c r="AQ1281" s="48"/>
      <c r="AS1281" s="48"/>
      <c r="AT1281" s="48"/>
      <c r="AX1281" s="48"/>
      <c r="BA1281" s="48"/>
      <c r="BB1281" s="48"/>
      <c r="BD1281" s="48"/>
    </row>
    <row r="1282" spans="3:56" x14ac:dyDescent="0.2">
      <c r="C1282" s="42"/>
      <c r="D1282" s="41"/>
      <c r="F1282" s="41"/>
      <c r="G1282" s="41"/>
      <c r="H1282" s="41"/>
      <c r="J1282" s="41"/>
      <c r="L1282" s="41"/>
      <c r="N1282" s="41"/>
      <c r="O1282" s="41"/>
      <c r="P1282" s="41"/>
      <c r="S1282" s="41"/>
      <c r="T1282" s="41"/>
      <c r="X1282" s="48"/>
      <c r="Y1282" s="48"/>
      <c r="AA1282" s="48"/>
      <c r="AF1282" s="48"/>
      <c r="AH1282" s="48"/>
      <c r="AL1282" s="48"/>
      <c r="AQ1282" s="48"/>
      <c r="AS1282" s="48"/>
      <c r="AT1282" s="48"/>
      <c r="AX1282" s="48"/>
      <c r="BA1282" s="48"/>
      <c r="BB1282" s="48"/>
      <c r="BD1282" s="48"/>
    </row>
    <row r="1283" spans="3:56" x14ac:dyDescent="0.2">
      <c r="C1283" s="42"/>
      <c r="D1283" s="41"/>
      <c r="F1283" s="41"/>
      <c r="G1283" s="41"/>
      <c r="H1283" s="41"/>
      <c r="J1283" s="41"/>
      <c r="L1283" s="41"/>
      <c r="N1283" s="41"/>
      <c r="O1283" s="41"/>
      <c r="P1283" s="41"/>
      <c r="S1283" s="41"/>
      <c r="T1283" s="41"/>
      <c r="X1283" s="48"/>
      <c r="Y1283" s="48"/>
      <c r="AA1283" s="48"/>
      <c r="AF1283" s="48"/>
      <c r="AH1283" s="48"/>
      <c r="AL1283" s="48"/>
      <c r="AQ1283" s="48"/>
      <c r="AS1283" s="48"/>
      <c r="AT1283" s="48"/>
      <c r="AX1283" s="48"/>
      <c r="BA1283" s="48"/>
      <c r="BB1283" s="48"/>
      <c r="BD1283" s="48"/>
    </row>
    <row r="1284" spans="3:56" x14ac:dyDescent="0.2">
      <c r="C1284" s="42"/>
      <c r="D1284" s="41"/>
      <c r="F1284" s="41"/>
      <c r="G1284" s="41"/>
      <c r="H1284" s="41"/>
      <c r="J1284" s="41"/>
      <c r="L1284" s="41"/>
      <c r="N1284" s="41"/>
      <c r="O1284" s="41"/>
      <c r="P1284" s="41"/>
      <c r="S1284" s="41"/>
      <c r="T1284" s="41"/>
      <c r="X1284" s="48"/>
      <c r="Y1284" s="48"/>
      <c r="AA1284" s="48"/>
      <c r="AF1284" s="48"/>
      <c r="AH1284" s="48"/>
      <c r="AL1284" s="48"/>
      <c r="AQ1284" s="48"/>
      <c r="AS1284" s="48"/>
      <c r="AT1284" s="48"/>
      <c r="AX1284" s="48"/>
      <c r="BA1284" s="48"/>
      <c r="BB1284" s="48"/>
      <c r="BD1284" s="48"/>
    </row>
    <row r="1285" spans="3:56" x14ac:dyDescent="0.2">
      <c r="C1285" s="42"/>
      <c r="D1285" s="41"/>
      <c r="F1285" s="41"/>
      <c r="G1285" s="41"/>
      <c r="H1285" s="41"/>
      <c r="J1285" s="41"/>
      <c r="L1285" s="41"/>
      <c r="N1285" s="41"/>
      <c r="O1285" s="41"/>
      <c r="P1285" s="41"/>
      <c r="S1285" s="41"/>
      <c r="T1285" s="41"/>
      <c r="X1285" s="48"/>
      <c r="Y1285" s="48"/>
      <c r="AA1285" s="48"/>
      <c r="AF1285" s="48"/>
      <c r="AH1285" s="48"/>
      <c r="AL1285" s="48"/>
      <c r="AQ1285" s="48"/>
      <c r="AS1285" s="48"/>
      <c r="AT1285" s="48"/>
      <c r="AX1285" s="48"/>
      <c r="BA1285" s="48"/>
      <c r="BB1285" s="48"/>
      <c r="BD1285" s="48"/>
    </row>
    <row r="1286" spans="3:56" x14ac:dyDescent="0.2">
      <c r="C1286" s="42"/>
      <c r="D1286" s="41"/>
      <c r="F1286" s="41"/>
      <c r="G1286" s="41"/>
      <c r="H1286" s="41"/>
      <c r="J1286" s="41"/>
      <c r="L1286" s="41"/>
      <c r="N1286" s="41"/>
      <c r="O1286" s="41"/>
      <c r="P1286" s="41"/>
      <c r="S1286" s="41"/>
      <c r="T1286" s="41"/>
      <c r="X1286" s="48"/>
      <c r="Y1286" s="48"/>
      <c r="AA1286" s="48"/>
      <c r="AF1286" s="48"/>
      <c r="AH1286" s="48"/>
      <c r="AL1286" s="48"/>
      <c r="AQ1286" s="48"/>
      <c r="AS1286" s="48"/>
      <c r="AT1286" s="48"/>
      <c r="AX1286" s="48"/>
      <c r="BA1286" s="48"/>
      <c r="BB1286" s="48"/>
      <c r="BD1286" s="48"/>
    </row>
    <row r="1287" spans="3:56" x14ac:dyDescent="0.2">
      <c r="C1287" s="42"/>
      <c r="D1287" s="41"/>
      <c r="F1287" s="41"/>
      <c r="G1287" s="41"/>
      <c r="H1287" s="41"/>
      <c r="J1287" s="41"/>
      <c r="L1287" s="41"/>
      <c r="N1287" s="41"/>
      <c r="O1287" s="41"/>
      <c r="P1287" s="41"/>
      <c r="S1287" s="41"/>
      <c r="T1287" s="41"/>
      <c r="X1287" s="48"/>
      <c r="Y1287" s="48"/>
      <c r="AA1287" s="48"/>
      <c r="AF1287" s="48"/>
      <c r="AH1287" s="48"/>
      <c r="AL1287" s="48"/>
      <c r="AQ1287" s="48"/>
      <c r="AS1287" s="48"/>
      <c r="AT1287" s="48"/>
      <c r="AX1287" s="48"/>
      <c r="BA1287" s="48"/>
      <c r="BB1287" s="48"/>
      <c r="BD1287" s="48"/>
    </row>
    <row r="1288" spans="3:56" x14ac:dyDescent="0.2">
      <c r="C1288" s="42"/>
      <c r="D1288" s="41"/>
      <c r="F1288" s="41"/>
      <c r="G1288" s="41"/>
      <c r="H1288" s="41"/>
      <c r="J1288" s="41"/>
      <c r="L1288" s="41"/>
      <c r="N1288" s="41"/>
      <c r="O1288" s="41"/>
      <c r="P1288" s="41"/>
      <c r="S1288" s="41"/>
      <c r="T1288" s="41"/>
      <c r="X1288" s="48"/>
      <c r="Y1288" s="48"/>
      <c r="AA1288" s="48"/>
      <c r="AF1288" s="48"/>
      <c r="AH1288" s="48"/>
      <c r="AL1288" s="48"/>
      <c r="AQ1288" s="48"/>
      <c r="AS1288" s="48"/>
      <c r="AT1288" s="48"/>
      <c r="AX1288" s="48"/>
      <c r="BA1288" s="48"/>
      <c r="BB1288" s="48"/>
      <c r="BD1288" s="48"/>
    </row>
    <row r="1289" spans="3:56" x14ac:dyDescent="0.2">
      <c r="C1289" s="42"/>
      <c r="D1289" s="41"/>
      <c r="F1289" s="41"/>
      <c r="G1289" s="41"/>
      <c r="H1289" s="41"/>
      <c r="J1289" s="41"/>
      <c r="L1289" s="41"/>
      <c r="N1289" s="41"/>
      <c r="O1289" s="41"/>
      <c r="P1289" s="41"/>
      <c r="S1289" s="41"/>
      <c r="T1289" s="41"/>
      <c r="X1289" s="48"/>
      <c r="Y1289" s="48"/>
      <c r="AA1289" s="48"/>
      <c r="AF1289" s="48"/>
      <c r="AH1289" s="48"/>
      <c r="AL1289" s="48"/>
      <c r="AQ1289" s="48"/>
      <c r="AS1289" s="48"/>
      <c r="AT1289" s="48"/>
      <c r="AX1289" s="48"/>
      <c r="BA1289" s="48"/>
      <c r="BB1289" s="48"/>
      <c r="BD1289" s="48"/>
    </row>
    <row r="1290" spans="3:56" x14ac:dyDescent="0.2">
      <c r="C1290" s="42"/>
      <c r="D1290" s="41"/>
      <c r="F1290" s="41"/>
      <c r="G1290" s="41"/>
      <c r="H1290" s="41"/>
      <c r="J1290" s="41"/>
      <c r="L1290" s="41"/>
      <c r="N1290" s="41"/>
      <c r="O1290" s="41"/>
      <c r="P1290" s="41"/>
      <c r="S1290" s="41"/>
      <c r="T1290" s="41"/>
      <c r="X1290" s="48"/>
      <c r="Y1290" s="48"/>
      <c r="AA1290" s="48"/>
      <c r="AF1290" s="48"/>
      <c r="AH1290" s="48"/>
      <c r="AL1290" s="48"/>
      <c r="AQ1290" s="48"/>
      <c r="AS1290" s="48"/>
      <c r="AT1290" s="48"/>
      <c r="AX1290" s="48"/>
      <c r="BA1290" s="48"/>
      <c r="BB1290" s="48"/>
      <c r="BD1290" s="48"/>
    </row>
    <row r="1291" spans="3:56" x14ac:dyDescent="0.2">
      <c r="C1291" s="42"/>
      <c r="D1291" s="41"/>
      <c r="F1291" s="41"/>
      <c r="G1291" s="41"/>
      <c r="H1291" s="41"/>
      <c r="J1291" s="41"/>
      <c r="L1291" s="41"/>
      <c r="N1291" s="41"/>
      <c r="O1291" s="41"/>
      <c r="P1291" s="41"/>
      <c r="S1291" s="41"/>
      <c r="T1291" s="41"/>
      <c r="X1291" s="48"/>
      <c r="Y1291" s="48"/>
      <c r="AA1291" s="48"/>
      <c r="AF1291" s="48"/>
      <c r="AH1291" s="48"/>
      <c r="AL1291" s="48"/>
      <c r="AQ1291" s="48"/>
      <c r="AS1291" s="48"/>
      <c r="AT1291" s="48"/>
      <c r="AX1291" s="48"/>
      <c r="BA1291" s="48"/>
      <c r="BB1291" s="48"/>
      <c r="BD1291" s="48"/>
    </row>
    <row r="1292" spans="3:56" x14ac:dyDescent="0.2">
      <c r="C1292" s="42"/>
      <c r="D1292" s="41"/>
      <c r="F1292" s="41"/>
      <c r="G1292" s="41"/>
      <c r="H1292" s="41"/>
      <c r="J1292" s="41"/>
      <c r="L1292" s="41"/>
      <c r="N1292" s="41"/>
      <c r="O1292" s="41"/>
      <c r="P1292" s="41"/>
      <c r="S1292" s="41"/>
      <c r="T1292" s="41"/>
      <c r="X1292" s="48"/>
      <c r="Y1292" s="48"/>
      <c r="AA1292" s="48"/>
      <c r="AF1292" s="48"/>
      <c r="AH1292" s="48"/>
      <c r="AL1292" s="48"/>
      <c r="AQ1292" s="48"/>
      <c r="AS1292" s="48"/>
      <c r="AT1292" s="48"/>
      <c r="AX1292" s="48"/>
      <c r="BA1292" s="48"/>
      <c r="BB1292" s="48"/>
      <c r="BD1292" s="48"/>
    </row>
    <row r="1293" spans="3:56" x14ac:dyDescent="0.2">
      <c r="C1293" s="42"/>
      <c r="D1293" s="41"/>
      <c r="F1293" s="41"/>
      <c r="G1293" s="41"/>
      <c r="H1293" s="41"/>
      <c r="J1293" s="41"/>
      <c r="L1293" s="41"/>
      <c r="N1293" s="41"/>
      <c r="O1293" s="41"/>
      <c r="P1293" s="41"/>
      <c r="S1293" s="41"/>
      <c r="T1293" s="41"/>
      <c r="X1293" s="48"/>
      <c r="Y1293" s="48"/>
      <c r="AA1293" s="48"/>
      <c r="AF1293" s="48"/>
      <c r="AH1293" s="48"/>
      <c r="AL1293" s="48"/>
      <c r="AQ1293" s="48"/>
      <c r="AS1293" s="48"/>
      <c r="AT1293" s="48"/>
      <c r="AX1293" s="48"/>
      <c r="BA1293" s="48"/>
      <c r="BB1293" s="48"/>
      <c r="BD1293" s="48"/>
    </row>
    <row r="1294" spans="3:56" x14ac:dyDescent="0.2">
      <c r="C1294" s="42"/>
      <c r="D1294" s="41"/>
      <c r="F1294" s="41"/>
      <c r="G1294" s="41"/>
      <c r="H1294" s="41"/>
      <c r="J1294" s="41"/>
      <c r="L1294" s="41"/>
      <c r="N1294" s="41"/>
      <c r="O1294" s="41"/>
      <c r="P1294" s="41"/>
      <c r="S1294" s="41"/>
      <c r="T1294" s="41"/>
      <c r="X1294" s="48"/>
      <c r="Y1294" s="48"/>
      <c r="AA1294" s="48"/>
      <c r="AF1294" s="48"/>
      <c r="AH1294" s="48"/>
      <c r="AL1294" s="48"/>
      <c r="AQ1294" s="48"/>
      <c r="AS1294" s="48"/>
      <c r="AT1294" s="48"/>
      <c r="AX1294" s="48"/>
      <c r="BA1294" s="48"/>
      <c r="BB1294" s="48"/>
      <c r="BD1294" s="48"/>
    </row>
    <row r="1295" spans="3:56" x14ac:dyDescent="0.2">
      <c r="C1295" s="42"/>
      <c r="D1295" s="41"/>
      <c r="F1295" s="41"/>
      <c r="G1295" s="41"/>
      <c r="H1295" s="41"/>
      <c r="J1295" s="41"/>
      <c r="L1295" s="41"/>
      <c r="N1295" s="41"/>
      <c r="O1295" s="41"/>
      <c r="P1295" s="41"/>
      <c r="S1295" s="41"/>
      <c r="T1295" s="41"/>
      <c r="X1295" s="48"/>
      <c r="Y1295" s="48"/>
      <c r="AA1295" s="48"/>
      <c r="AF1295" s="48"/>
      <c r="AH1295" s="48"/>
      <c r="AL1295" s="48"/>
      <c r="AQ1295" s="48"/>
      <c r="AS1295" s="48"/>
      <c r="AT1295" s="48"/>
      <c r="AX1295" s="48"/>
      <c r="BA1295" s="48"/>
      <c r="BB1295" s="48"/>
      <c r="BD1295" s="48"/>
    </row>
    <row r="1296" spans="3:56" x14ac:dyDescent="0.2">
      <c r="C1296" s="42"/>
      <c r="D1296" s="41"/>
      <c r="F1296" s="41"/>
      <c r="G1296" s="41"/>
      <c r="H1296" s="41"/>
      <c r="J1296" s="41"/>
      <c r="L1296" s="41"/>
      <c r="N1296" s="41"/>
      <c r="O1296" s="41"/>
      <c r="P1296" s="41"/>
      <c r="S1296" s="41"/>
      <c r="T1296" s="41"/>
      <c r="X1296" s="48"/>
      <c r="Y1296" s="48"/>
      <c r="AA1296" s="48"/>
      <c r="AF1296" s="48"/>
      <c r="AH1296" s="48"/>
      <c r="AL1296" s="48"/>
      <c r="AQ1296" s="48"/>
      <c r="AS1296" s="48"/>
      <c r="AT1296" s="48"/>
      <c r="AX1296" s="48"/>
      <c r="BA1296" s="48"/>
      <c r="BB1296" s="48"/>
      <c r="BD1296" s="48"/>
    </row>
    <row r="1297" spans="3:56" x14ac:dyDescent="0.2">
      <c r="C1297" s="42"/>
      <c r="D1297" s="41"/>
      <c r="F1297" s="41"/>
      <c r="G1297" s="41"/>
      <c r="H1297" s="41"/>
      <c r="J1297" s="41"/>
      <c r="L1297" s="41"/>
      <c r="N1297" s="41"/>
      <c r="O1297" s="41"/>
      <c r="P1297" s="41"/>
      <c r="S1297" s="41"/>
      <c r="T1297" s="41"/>
      <c r="X1297" s="48"/>
      <c r="Y1297" s="48"/>
      <c r="AA1297" s="48"/>
      <c r="AF1297" s="48"/>
      <c r="AH1297" s="48"/>
      <c r="AL1297" s="48"/>
      <c r="AQ1297" s="48"/>
      <c r="AS1297" s="48"/>
      <c r="AT1297" s="48"/>
      <c r="AX1297" s="48"/>
      <c r="BA1297" s="48"/>
      <c r="BB1297" s="48"/>
      <c r="BD1297" s="48"/>
    </row>
    <row r="1298" spans="3:56" x14ac:dyDescent="0.2">
      <c r="C1298" s="42"/>
      <c r="D1298" s="41"/>
      <c r="F1298" s="41"/>
      <c r="G1298" s="41"/>
      <c r="H1298" s="41"/>
      <c r="J1298" s="41"/>
      <c r="L1298" s="41"/>
      <c r="N1298" s="41"/>
      <c r="O1298" s="41"/>
      <c r="P1298" s="41"/>
      <c r="S1298" s="41"/>
      <c r="T1298" s="41"/>
      <c r="X1298" s="48"/>
      <c r="Y1298" s="48"/>
      <c r="AA1298" s="48"/>
      <c r="AF1298" s="48"/>
      <c r="AH1298" s="48"/>
      <c r="AL1298" s="48"/>
      <c r="AQ1298" s="48"/>
      <c r="AS1298" s="48"/>
      <c r="AT1298" s="48"/>
      <c r="AX1298" s="48"/>
      <c r="BA1298" s="48"/>
      <c r="BB1298" s="48"/>
      <c r="BD1298" s="48"/>
    </row>
    <row r="1299" spans="3:56" x14ac:dyDescent="0.2">
      <c r="C1299" s="42"/>
      <c r="D1299" s="41"/>
      <c r="F1299" s="41"/>
      <c r="G1299" s="41"/>
      <c r="H1299" s="41"/>
      <c r="J1299" s="41"/>
      <c r="L1299" s="41"/>
      <c r="N1299" s="41"/>
      <c r="O1299" s="41"/>
      <c r="P1299" s="41"/>
      <c r="S1299" s="41"/>
      <c r="T1299" s="41"/>
      <c r="X1299" s="48"/>
      <c r="Y1299" s="48"/>
      <c r="AA1299" s="48"/>
      <c r="AF1299" s="48"/>
      <c r="AH1299" s="48"/>
      <c r="AL1299" s="48"/>
      <c r="AQ1299" s="48"/>
      <c r="AS1299" s="48"/>
      <c r="AT1299" s="48"/>
      <c r="AX1299" s="48"/>
      <c r="BA1299" s="48"/>
      <c r="BB1299" s="48"/>
      <c r="BD1299" s="48"/>
    </row>
    <row r="1300" spans="3:56" x14ac:dyDescent="0.2">
      <c r="C1300" s="42"/>
      <c r="D1300" s="41"/>
      <c r="F1300" s="41"/>
      <c r="G1300" s="41"/>
      <c r="H1300" s="41"/>
      <c r="J1300" s="41"/>
      <c r="L1300" s="41"/>
      <c r="N1300" s="41"/>
      <c r="O1300" s="41"/>
      <c r="P1300" s="41"/>
      <c r="S1300" s="41"/>
      <c r="T1300" s="41"/>
      <c r="X1300" s="48"/>
      <c r="Y1300" s="48"/>
      <c r="AA1300" s="48"/>
      <c r="AF1300" s="48"/>
      <c r="AH1300" s="48"/>
      <c r="AL1300" s="48"/>
      <c r="AQ1300" s="48"/>
      <c r="AS1300" s="48"/>
      <c r="AT1300" s="48"/>
      <c r="AX1300" s="48"/>
      <c r="BA1300" s="48"/>
      <c r="BB1300" s="48"/>
      <c r="BD1300" s="48"/>
    </row>
    <row r="1301" spans="3:56" x14ac:dyDescent="0.2">
      <c r="C1301" s="42"/>
      <c r="D1301" s="41"/>
      <c r="F1301" s="41"/>
      <c r="G1301" s="41"/>
      <c r="H1301" s="41"/>
      <c r="J1301" s="41"/>
      <c r="L1301" s="41"/>
      <c r="N1301" s="41"/>
      <c r="O1301" s="41"/>
      <c r="P1301" s="41"/>
      <c r="S1301" s="41"/>
      <c r="T1301" s="41"/>
      <c r="X1301" s="48"/>
      <c r="Y1301" s="48"/>
      <c r="AA1301" s="48"/>
      <c r="AF1301" s="48"/>
      <c r="AH1301" s="48"/>
      <c r="AL1301" s="48"/>
      <c r="AQ1301" s="48"/>
      <c r="AS1301" s="48"/>
      <c r="AT1301" s="48"/>
      <c r="AX1301" s="48"/>
      <c r="BA1301" s="48"/>
      <c r="BB1301" s="48"/>
      <c r="BD1301" s="48"/>
    </row>
    <row r="1302" spans="3:56" x14ac:dyDescent="0.2">
      <c r="C1302" s="42"/>
      <c r="D1302" s="41"/>
      <c r="F1302" s="41"/>
      <c r="G1302" s="41"/>
      <c r="H1302" s="41"/>
      <c r="J1302" s="41"/>
      <c r="L1302" s="41"/>
      <c r="N1302" s="41"/>
      <c r="O1302" s="41"/>
      <c r="P1302" s="41"/>
      <c r="S1302" s="41"/>
      <c r="T1302" s="41"/>
      <c r="X1302" s="48"/>
      <c r="Y1302" s="48"/>
      <c r="AA1302" s="48"/>
      <c r="AF1302" s="48"/>
      <c r="AH1302" s="48"/>
      <c r="AL1302" s="48"/>
      <c r="AQ1302" s="48"/>
      <c r="AS1302" s="48"/>
      <c r="AT1302" s="48"/>
      <c r="AX1302" s="48"/>
      <c r="BA1302" s="48"/>
      <c r="BB1302" s="48"/>
      <c r="BD1302" s="48"/>
    </row>
    <row r="1303" spans="3:56" x14ac:dyDescent="0.2">
      <c r="C1303" s="42"/>
      <c r="D1303" s="41"/>
      <c r="F1303" s="41"/>
      <c r="G1303" s="41"/>
      <c r="H1303" s="41"/>
      <c r="J1303" s="41"/>
      <c r="L1303" s="41"/>
      <c r="N1303" s="41"/>
      <c r="O1303" s="41"/>
      <c r="P1303" s="41"/>
      <c r="S1303" s="41"/>
      <c r="T1303" s="41"/>
      <c r="X1303" s="48"/>
      <c r="Y1303" s="48"/>
      <c r="AA1303" s="48"/>
      <c r="AF1303" s="48"/>
      <c r="AH1303" s="48"/>
      <c r="AL1303" s="48"/>
      <c r="AQ1303" s="48"/>
      <c r="AS1303" s="48"/>
      <c r="AT1303" s="48"/>
      <c r="AX1303" s="48"/>
      <c r="BA1303" s="48"/>
      <c r="BB1303" s="48"/>
      <c r="BD1303" s="48"/>
    </row>
    <row r="1304" spans="3:56" x14ac:dyDescent="0.2">
      <c r="C1304" s="42"/>
      <c r="D1304" s="41"/>
      <c r="F1304" s="41"/>
      <c r="G1304" s="41"/>
      <c r="H1304" s="41"/>
      <c r="J1304" s="41"/>
      <c r="L1304" s="41"/>
      <c r="N1304" s="41"/>
      <c r="O1304" s="41"/>
      <c r="P1304" s="41"/>
      <c r="S1304" s="41"/>
      <c r="T1304" s="41"/>
      <c r="X1304" s="48"/>
      <c r="Y1304" s="48"/>
      <c r="AA1304" s="48"/>
      <c r="AF1304" s="48"/>
      <c r="AH1304" s="48"/>
      <c r="AL1304" s="48"/>
      <c r="AQ1304" s="48"/>
      <c r="AS1304" s="48"/>
      <c r="AT1304" s="48"/>
      <c r="AX1304" s="48"/>
      <c r="BA1304" s="48"/>
      <c r="BB1304" s="48"/>
      <c r="BD1304" s="48"/>
    </row>
    <row r="1305" spans="3:56" x14ac:dyDescent="0.2">
      <c r="C1305" s="42"/>
      <c r="D1305" s="41"/>
      <c r="F1305" s="41"/>
      <c r="G1305" s="41"/>
      <c r="H1305" s="41"/>
      <c r="J1305" s="41"/>
      <c r="L1305" s="41"/>
      <c r="N1305" s="41"/>
      <c r="O1305" s="41"/>
      <c r="P1305" s="41"/>
      <c r="S1305" s="41"/>
      <c r="T1305" s="41"/>
      <c r="X1305" s="48"/>
      <c r="Y1305" s="48"/>
      <c r="AA1305" s="48"/>
      <c r="AF1305" s="48"/>
      <c r="AH1305" s="48"/>
      <c r="AL1305" s="48"/>
      <c r="AQ1305" s="48"/>
      <c r="AS1305" s="48"/>
      <c r="AT1305" s="48"/>
      <c r="AX1305" s="48"/>
      <c r="BA1305" s="48"/>
      <c r="BB1305" s="48"/>
      <c r="BD1305" s="48"/>
    </row>
    <row r="1306" spans="3:56" x14ac:dyDescent="0.2">
      <c r="C1306" s="42"/>
      <c r="D1306" s="41"/>
      <c r="F1306" s="41"/>
      <c r="G1306" s="41"/>
      <c r="H1306" s="41"/>
      <c r="J1306" s="41"/>
      <c r="L1306" s="41"/>
      <c r="N1306" s="41"/>
      <c r="O1306" s="41"/>
      <c r="P1306" s="41"/>
      <c r="S1306" s="41"/>
      <c r="T1306" s="41"/>
      <c r="X1306" s="48"/>
      <c r="Y1306" s="48"/>
      <c r="AA1306" s="48"/>
      <c r="AF1306" s="48"/>
      <c r="AH1306" s="48"/>
      <c r="AL1306" s="48"/>
      <c r="AQ1306" s="48"/>
      <c r="AS1306" s="48"/>
      <c r="AT1306" s="48"/>
      <c r="AX1306" s="48"/>
      <c r="BA1306" s="48"/>
      <c r="BB1306" s="48"/>
      <c r="BD1306" s="48"/>
    </row>
    <row r="1307" spans="3:56" x14ac:dyDescent="0.2">
      <c r="C1307" s="42"/>
      <c r="D1307" s="41"/>
      <c r="F1307" s="41"/>
      <c r="G1307" s="41"/>
      <c r="H1307" s="41"/>
      <c r="J1307" s="41"/>
      <c r="L1307" s="41"/>
      <c r="N1307" s="41"/>
      <c r="O1307" s="41"/>
      <c r="P1307" s="41"/>
      <c r="S1307" s="41"/>
      <c r="T1307" s="41"/>
      <c r="X1307" s="48"/>
      <c r="Y1307" s="48"/>
      <c r="AA1307" s="48"/>
      <c r="AF1307" s="48"/>
      <c r="AH1307" s="48"/>
      <c r="AL1307" s="48"/>
      <c r="AQ1307" s="48"/>
      <c r="AS1307" s="48"/>
      <c r="AT1307" s="48"/>
      <c r="AX1307" s="48"/>
      <c r="BA1307" s="48"/>
      <c r="BB1307" s="48"/>
      <c r="BD1307" s="48"/>
    </row>
    <row r="1308" spans="3:56" x14ac:dyDescent="0.2">
      <c r="C1308" s="42"/>
      <c r="D1308" s="41"/>
      <c r="F1308" s="41"/>
      <c r="G1308" s="41"/>
      <c r="H1308" s="41"/>
      <c r="J1308" s="41"/>
      <c r="L1308" s="41"/>
      <c r="N1308" s="41"/>
      <c r="O1308" s="41"/>
      <c r="P1308" s="41"/>
      <c r="S1308" s="41"/>
      <c r="T1308" s="41"/>
      <c r="X1308" s="48"/>
      <c r="Y1308" s="48"/>
      <c r="AA1308" s="48"/>
      <c r="AF1308" s="48"/>
      <c r="AH1308" s="48"/>
      <c r="AL1308" s="48"/>
      <c r="AQ1308" s="48"/>
      <c r="AS1308" s="48"/>
      <c r="AT1308" s="48"/>
      <c r="AX1308" s="48"/>
      <c r="BA1308" s="48"/>
      <c r="BB1308" s="48"/>
      <c r="BD1308" s="48"/>
    </row>
    <row r="1309" spans="3:56" x14ac:dyDescent="0.2">
      <c r="C1309" s="42"/>
      <c r="D1309" s="41"/>
      <c r="F1309" s="41"/>
      <c r="G1309" s="41"/>
      <c r="H1309" s="41"/>
      <c r="J1309" s="41"/>
      <c r="L1309" s="41"/>
      <c r="N1309" s="41"/>
      <c r="O1309" s="41"/>
      <c r="P1309" s="41"/>
      <c r="S1309" s="41"/>
      <c r="T1309" s="41"/>
      <c r="X1309" s="48"/>
      <c r="Y1309" s="48"/>
      <c r="AA1309" s="48"/>
      <c r="AF1309" s="48"/>
      <c r="AH1309" s="48"/>
      <c r="AL1309" s="48"/>
      <c r="AQ1309" s="48"/>
      <c r="AS1309" s="48"/>
      <c r="AT1309" s="48"/>
      <c r="AX1309" s="48"/>
      <c r="BA1309" s="48"/>
      <c r="BB1309" s="48"/>
      <c r="BD1309" s="48"/>
    </row>
    <row r="1310" spans="3:56" x14ac:dyDescent="0.2">
      <c r="C1310" s="42"/>
      <c r="D1310" s="41"/>
      <c r="F1310" s="41"/>
      <c r="G1310" s="41"/>
      <c r="H1310" s="41"/>
      <c r="J1310" s="41"/>
      <c r="L1310" s="41"/>
      <c r="N1310" s="41"/>
      <c r="O1310" s="41"/>
      <c r="P1310" s="41"/>
      <c r="S1310" s="41"/>
      <c r="T1310" s="41"/>
      <c r="X1310" s="48"/>
      <c r="Y1310" s="48"/>
      <c r="AA1310" s="48"/>
      <c r="AF1310" s="48"/>
      <c r="AH1310" s="48"/>
      <c r="AL1310" s="48"/>
      <c r="AQ1310" s="48"/>
      <c r="AS1310" s="48"/>
      <c r="AT1310" s="48"/>
      <c r="AX1310" s="48"/>
      <c r="BA1310" s="48"/>
      <c r="BB1310" s="48"/>
      <c r="BD1310" s="48"/>
    </row>
    <row r="1311" spans="3:56" x14ac:dyDescent="0.2">
      <c r="C1311" s="42"/>
      <c r="D1311" s="41"/>
      <c r="F1311" s="41"/>
      <c r="G1311" s="41"/>
      <c r="H1311" s="41"/>
      <c r="J1311" s="41"/>
      <c r="L1311" s="41"/>
      <c r="N1311" s="41"/>
      <c r="O1311" s="41"/>
      <c r="P1311" s="41"/>
      <c r="S1311" s="41"/>
      <c r="T1311" s="41"/>
      <c r="X1311" s="48"/>
      <c r="Y1311" s="48"/>
      <c r="AA1311" s="48"/>
      <c r="AF1311" s="48"/>
      <c r="AH1311" s="48"/>
      <c r="AL1311" s="48"/>
      <c r="AQ1311" s="48"/>
      <c r="AS1311" s="48"/>
      <c r="AT1311" s="48"/>
      <c r="AX1311" s="48"/>
      <c r="BA1311" s="48"/>
      <c r="BB1311" s="48"/>
      <c r="BD1311" s="48"/>
    </row>
    <row r="1312" spans="3:56" x14ac:dyDescent="0.2">
      <c r="C1312" s="42"/>
      <c r="D1312" s="41"/>
      <c r="F1312" s="41"/>
      <c r="G1312" s="41"/>
      <c r="H1312" s="41"/>
      <c r="J1312" s="41"/>
      <c r="L1312" s="41"/>
      <c r="N1312" s="41"/>
      <c r="O1312" s="41"/>
      <c r="P1312" s="41"/>
      <c r="S1312" s="41"/>
      <c r="T1312" s="41"/>
      <c r="X1312" s="48"/>
      <c r="Y1312" s="48"/>
      <c r="AA1312" s="48"/>
      <c r="AF1312" s="48"/>
      <c r="AH1312" s="48"/>
      <c r="AL1312" s="48"/>
      <c r="AQ1312" s="48"/>
      <c r="AS1312" s="48"/>
      <c r="AT1312" s="48"/>
      <c r="AX1312" s="48"/>
      <c r="BA1312" s="48"/>
      <c r="BB1312" s="48"/>
      <c r="BD1312" s="48"/>
    </row>
    <row r="1313" spans="3:56" x14ac:dyDescent="0.2">
      <c r="C1313" s="42"/>
      <c r="D1313" s="41"/>
      <c r="F1313" s="41"/>
      <c r="G1313" s="41"/>
      <c r="H1313" s="41"/>
      <c r="J1313" s="41"/>
      <c r="L1313" s="41"/>
      <c r="N1313" s="41"/>
      <c r="O1313" s="41"/>
      <c r="P1313" s="41"/>
      <c r="S1313" s="41"/>
      <c r="T1313" s="41"/>
      <c r="X1313" s="48"/>
      <c r="Y1313" s="48"/>
      <c r="AA1313" s="48"/>
      <c r="AF1313" s="48"/>
      <c r="AH1313" s="48"/>
      <c r="AL1313" s="48"/>
      <c r="AQ1313" s="48"/>
      <c r="AS1313" s="48"/>
      <c r="AT1313" s="48"/>
      <c r="AX1313" s="48"/>
      <c r="BA1313" s="48"/>
      <c r="BB1313" s="48"/>
      <c r="BD1313" s="48"/>
    </row>
    <row r="1314" spans="3:56" x14ac:dyDescent="0.2">
      <c r="C1314" s="42"/>
      <c r="D1314" s="41"/>
      <c r="F1314" s="41"/>
      <c r="G1314" s="41"/>
      <c r="H1314" s="41"/>
      <c r="J1314" s="41"/>
      <c r="L1314" s="41"/>
      <c r="N1314" s="41"/>
      <c r="O1314" s="41"/>
      <c r="P1314" s="41"/>
      <c r="S1314" s="41"/>
      <c r="T1314" s="41"/>
      <c r="X1314" s="48"/>
      <c r="Y1314" s="48"/>
      <c r="AA1314" s="48"/>
      <c r="AF1314" s="48"/>
      <c r="AH1314" s="48"/>
      <c r="AL1314" s="48"/>
      <c r="AQ1314" s="48"/>
      <c r="AS1314" s="48"/>
      <c r="AT1314" s="48"/>
      <c r="AX1314" s="48"/>
      <c r="BA1314" s="48"/>
      <c r="BB1314" s="48"/>
      <c r="BD1314" s="48"/>
    </row>
    <row r="1315" spans="3:56" x14ac:dyDescent="0.2">
      <c r="C1315" s="42"/>
      <c r="D1315" s="41"/>
      <c r="F1315" s="41"/>
      <c r="G1315" s="41"/>
      <c r="H1315" s="41"/>
      <c r="J1315" s="41"/>
      <c r="L1315" s="41"/>
      <c r="N1315" s="41"/>
      <c r="O1315" s="41"/>
      <c r="P1315" s="41"/>
      <c r="S1315" s="41"/>
      <c r="T1315" s="41"/>
      <c r="X1315" s="48"/>
      <c r="Y1315" s="48"/>
      <c r="AA1315" s="48"/>
      <c r="AF1315" s="48"/>
      <c r="AH1315" s="48"/>
      <c r="AL1315" s="48"/>
      <c r="AQ1315" s="48"/>
      <c r="AS1315" s="48"/>
      <c r="AT1315" s="48"/>
      <c r="AX1315" s="48"/>
      <c r="BA1315" s="48"/>
      <c r="BB1315" s="48"/>
      <c r="BD1315" s="48"/>
    </row>
    <row r="1316" spans="3:56" x14ac:dyDescent="0.2">
      <c r="C1316" s="42"/>
      <c r="D1316" s="41"/>
      <c r="F1316" s="41"/>
      <c r="G1316" s="41"/>
      <c r="H1316" s="41"/>
      <c r="J1316" s="41"/>
      <c r="L1316" s="41"/>
      <c r="N1316" s="41"/>
      <c r="O1316" s="41"/>
      <c r="P1316" s="41"/>
      <c r="S1316" s="41"/>
      <c r="T1316" s="41"/>
      <c r="X1316" s="48"/>
      <c r="Y1316" s="48"/>
      <c r="AA1316" s="48"/>
      <c r="AF1316" s="48"/>
      <c r="AH1316" s="48"/>
      <c r="AL1316" s="48"/>
      <c r="AQ1316" s="48"/>
      <c r="AS1316" s="48"/>
      <c r="AT1316" s="48"/>
      <c r="AX1316" s="48"/>
      <c r="BA1316" s="48"/>
      <c r="BB1316" s="48"/>
      <c r="BD1316" s="48"/>
    </row>
    <row r="1317" spans="3:56" x14ac:dyDescent="0.2">
      <c r="D1317" s="41"/>
      <c r="F1317" s="41"/>
      <c r="G1317" s="41"/>
      <c r="H1317" s="41"/>
      <c r="J1317" s="41"/>
      <c r="N1317" s="41"/>
      <c r="O1317" s="41"/>
      <c r="P1317" s="41"/>
      <c r="S1317" s="41"/>
      <c r="T1317" s="41"/>
      <c r="X1317" s="48"/>
      <c r="Y1317" s="48"/>
      <c r="AA1317" s="48"/>
      <c r="AF1317" s="48"/>
      <c r="AH1317" s="48"/>
      <c r="AL1317" s="48"/>
      <c r="AQ1317" s="48"/>
      <c r="AS1317" s="48"/>
      <c r="AT1317" s="48"/>
      <c r="AX1317" s="48"/>
      <c r="BA1317" s="48"/>
      <c r="BB1317" s="48"/>
      <c r="BD1317" s="48"/>
    </row>
    <row r="1318" spans="3:56" x14ac:dyDescent="0.2">
      <c r="D1318" s="41"/>
      <c r="F1318" s="41"/>
      <c r="G1318" s="41"/>
      <c r="H1318" s="41"/>
      <c r="J1318" s="41"/>
      <c r="N1318" s="41"/>
      <c r="O1318" s="41"/>
      <c r="P1318" s="41"/>
      <c r="S1318" s="41"/>
      <c r="T1318" s="41"/>
      <c r="X1318" s="48"/>
      <c r="Y1318" s="48"/>
      <c r="AA1318" s="48"/>
      <c r="AF1318" s="48"/>
      <c r="AH1318" s="48"/>
      <c r="AL1318" s="48"/>
      <c r="AQ1318" s="48"/>
      <c r="AS1318" s="48"/>
      <c r="AT1318" s="48"/>
      <c r="AX1318" s="48"/>
      <c r="BA1318" s="48"/>
      <c r="BB1318" s="48"/>
      <c r="BD1318" s="48"/>
    </row>
    <row r="1319" spans="3:56" x14ac:dyDescent="0.2">
      <c r="D1319" s="41"/>
      <c r="F1319" s="41"/>
      <c r="G1319" s="41"/>
      <c r="H1319" s="41"/>
      <c r="J1319" s="41"/>
      <c r="N1319" s="41"/>
      <c r="O1319" s="41"/>
      <c r="P1319" s="41"/>
      <c r="S1319" s="41"/>
      <c r="T1319" s="41"/>
      <c r="X1319" s="48"/>
      <c r="Y1319" s="48"/>
      <c r="AA1319" s="48"/>
      <c r="AF1319" s="48"/>
      <c r="AH1319" s="48"/>
      <c r="AL1319" s="48"/>
      <c r="AQ1319" s="48"/>
      <c r="AS1319" s="48"/>
      <c r="AT1319" s="48"/>
      <c r="AX1319" s="48"/>
      <c r="BA1319" s="48"/>
      <c r="BB1319" s="48"/>
      <c r="BD1319" s="48"/>
    </row>
  </sheetData>
  <sheetProtection algorithmName="SHA-512" hashValue="2YtxPPfDfXkWhgcclKik6FhKiMLAGhTWEkH//yLcXoKipqg/ud+6Kmw7e1wHpdgnmFfizLdvv2z2R+RK86dXJQ==" saltValue="Jf9T9JrGuSMIWaX2OKAsfA==" spinCount="100000" sheet="1" objects="1" scenarios="1"/>
  <sortState columnSort="1" ref="D1:BD87">
    <sortCondition ref="D1:BD1"/>
  </sortState>
  <customSheetViews>
    <customSheetView guid="{802CA4C3-1A0C-4029-B73F-1EE5B8B22311}">
      <pane xSplit="3" ySplit="1" topLeftCell="D47" activePane="bottomRight" state="frozen"/>
      <selection pane="bottomRight"/>
      <pageMargins left="0.7" right="0.7" top="0.75" bottom="0.75" header="0.3" footer="0.3"/>
    </customSheetView>
  </customSheetViews>
  <conditionalFormatting sqref="I1:BD1">
    <cfRule type="duplicateValues" dxfId="72" priority="7"/>
  </conditionalFormatting>
  <conditionalFormatting sqref="D1:H1">
    <cfRule type="duplicateValues" dxfId="71" priority="6"/>
  </conditionalFormatting>
  <dataValidations count="1">
    <dataValidation type="list" allowBlank="1" showDropDown="1" showInputMessage="1" showErrorMessage="1" errorTitle="Invalid!" error="This is not a valid employee." sqref="D1:BD1">
      <formula1>EmployeeList</formula1>
    </dataValidation>
  </dataValidations>
  <pageMargins left="0.7" right="0.7" top="0.75" bottom="0.75" header="0.3" footer="0.3"/>
  <pageSetup orientation="portrait" horizontalDpi="4294967294" verticalDpi="300" r:id="rId1"/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FF0000"/>
  </sheetPr>
  <dimension ref="A1:XFB127"/>
  <sheetViews>
    <sheetView zoomScaleNormal="100" workbookViewId="0">
      <pane xSplit="4" ySplit="1" topLeftCell="E2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12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8.7109375" style="121" bestFit="1" customWidth="1"/>
    <col min="5" max="5" width="9.140625" style="128" bestFit="1" customWidth="1"/>
    <col min="6" max="6" width="8" style="89" bestFit="1" customWidth="1"/>
    <col min="7" max="7" width="7.85546875" style="110" bestFit="1" customWidth="1"/>
    <col min="8" max="8" width="9.28515625" style="110" bestFit="1" customWidth="1"/>
    <col min="9" max="9" width="8.28515625" style="110" bestFit="1" customWidth="1"/>
    <col min="10" max="10" width="8.7109375" style="110" bestFit="1" customWidth="1"/>
    <col min="11" max="11" width="9.85546875" style="89" bestFit="1" customWidth="1"/>
    <col min="12" max="12" width="7.140625" style="89" bestFit="1" customWidth="1"/>
    <col min="13" max="14" width="6.42578125" style="110" bestFit="1" customWidth="1"/>
    <col min="15" max="15" width="6.85546875" style="110" bestFit="1" customWidth="1"/>
    <col min="16" max="16" width="9.5703125" style="110" bestFit="1" customWidth="1"/>
    <col min="17" max="17" width="7.28515625" style="110" bestFit="1" customWidth="1"/>
    <col min="18" max="18" width="10.85546875" style="110" bestFit="1" customWidth="1"/>
    <col min="19" max="19" width="12.5703125" style="110" bestFit="1" customWidth="1"/>
    <col min="20" max="20" width="9.42578125" style="110" bestFit="1" customWidth="1"/>
    <col min="21" max="21" width="9" style="110" bestFit="1" customWidth="1"/>
    <col min="22" max="22" width="8.85546875" style="110" bestFit="1" customWidth="1"/>
    <col min="23" max="23" width="9.140625" style="110" bestFit="1" customWidth="1"/>
    <col min="24" max="26" width="4.42578125" style="110" bestFit="1" customWidth="1"/>
    <col min="27" max="52" width="4.42578125" style="62" bestFit="1" customWidth="1"/>
    <col min="53" max="16384" width="12.5703125" style="62"/>
  </cols>
  <sheetData>
    <row r="1" spans="1:54" ht="12" thickBot="1" x14ac:dyDescent="0.25">
      <c r="A1" s="54" t="s">
        <v>24</v>
      </c>
      <c r="B1" s="55" t="s">
        <v>7</v>
      </c>
      <c r="C1" s="56" t="s">
        <v>73</v>
      </c>
      <c r="D1" s="57" t="s">
        <v>0</v>
      </c>
      <c r="E1" s="58" t="s">
        <v>185</v>
      </c>
      <c r="F1" s="59" t="s">
        <v>155</v>
      </c>
      <c r="G1" s="59" t="s">
        <v>188</v>
      </c>
      <c r="H1" s="60" t="s">
        <v>187</v>
      </c>
      <c r="I1" s="59" t="s">
        <v>177</v>
      </c>
      <c r="J1" s="59" t="s">
        <v>178</v>
      </c>
      <c r="K1" s="59" t="s">
        <v>183</v>
      </c>
      <c r="L1" s="60" t="s">
        <v>180</v>
      </c>
      <c r="M1" s="59" t="s">
        <v>176</v>
      </c>
      <c r="N1" s="59" t="s">
        <v>209</v>
      </c>
      <c r="O1" s="60" t="s">
        <v>184</v>
      </c>
      <c r="P1" s="59" t="s">
        <v>219</v>
      </c>
      <c r="Q1" s="59" t="s">
        <v>211</v>
      </c>
      <c r="R1" s="60" t="s">
        <v>179</v>
      </c>
      <c r="S1" s="59" t="s">
        <v>226</v>
      </c>
      <c r="T1" s="59" t="s">
        <v>186</v>
      </c>
      <c r="U1" s="59" t="s">
        <v>181</v>
      </c>
      <c r="V1" s="59" t="s">
        <v>218</v>
      </c>
      <c r="W1" s="59" t="s">
        <v>182</v>
      </c>
      <c r="X1" s="59"/>
      <c r="Y1" s="59"/>
      <c r="Z1" s="59"/>
      <c r="AA1" s="59"/>
      <c r="AB1" s="60"/>
      <c r="AC1" s="59"/>
      <c r="AD1" s="59"/>
      <c r="AE1" s="59"/>
      <c r="AF1" s="59"/>
      <c r="AG1" s="59"/>
      <c r="AH1" s="59"/>
      <c r="AI1" s="59"/>
      <c r="AJ1" s="59"/>
      <c r="AK1" s="59"/>
      <c r="AL1" s="59"/>
      <c r="AM1" s="59"/>
      <c r="AN1" s="59"/>
      <c r="AO1" s="59"/>
      <c r="AP1" s="59"/>
      <c r="AQ1" s="59"/>
      <c r="AR1" s="59"/>
      <c r="AS1" s="59"/>
      <c r="AT1" s="59"/>
      <c r="AU1" s="59"/>
      <c r="AV1" s="59"/>
      <c r="AW1" s="59"/>
      <c r="AX1" s="59"/>
      <c r="AY1" s="59"/>
      <c r="AZ1" s="61"/>
    </row>
    <row r="2" spans="1:54" s="71" customFormat="1" x14ac:dyDescent="0.2">
      <c r="A2" s="63" t="str">
        <f>IF(COUNTA(E2:AZ2)=1,"1 Valet",COUNTA(E2:AZ2)&amp;" Valets")</f>
        <v>3 Valets</v>
      </c>
      <c r="B2" s="64" t="s">
        <v>20</v>
      </c>
      <c r="C2" s="65"/>
      <c r="D2" s="66"/>
      <c r="E2" s="67"/>
      <c r="F2" s="69"/>
      <c r="G2" s="68"/>
      <c r="H2" s="69"/>
      <c r="I2" s="68">
        <v>0.4375</v>
      </c>
      <c r="J2" s="68">
        <v>0.4375</v>
      </c>
      <c r="K2" s="68"/>
      <c r="L2" s="69"/>
      <c r="M2" s="68"/>
      <c r="N2" s="68"/>
      <c r="O2" s="69"/>
      <c r="P2" s="68"/>
      <c r="Q2" s="68"/>
      <c r="R2" s="69">
        <v>0.4375</v>
      </c>
      <c r="S2" s="68"/>
      <c r="T2" s="68"/>
      <c r="U2" s="68"/>
      <c r="V2" s="68"/>
      <c r="W2" s="68"/>
      <c r="X2" s="68"/>
      <c r="Y2" s="68"/>
      <c r="Z2" s="68"/>
      <c r="AA2" s="69"/>
      <c r="AB2" s="69"/>
      <c r="AC2" s="68"/>
      <c r="AD2" s="68"/>
      <c r="AE2" s="68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4" s="71" customFormat="1" x14ac:dyDescent="0.2">
      <c r="A3" s="72" t="str">
        <f>TEXT(A4,"dddd")</f>
        <v>Thursday</v>
      </c>
      <c r="B3" s="64" t="s">
        <v>21</v>
      </c>
      <c r="C3" s="73">
        <f>IF(C2="LB",(SMALL(E2:AZ2,2)-MIN(E2:AZ2))*-24,0)</f>
        <v>0</v>
      </c>
      <c r="D3" s="66"/>
      <c r="E3" s="74"/>
      <c r="F3" s="76"/>
      <c r="G3" s="75"/>
      <c r="H3" s="75"/>
      <c r="I3" s="75">
        <v>0.61458333333333337</v>
      </c>
      <c r="J3" s="75">
        <v>0.61458333333333337</v>
      </c>
      <c r="K3" s="75"/>
      <c r="L3" s="76"/>
      <c r="M3" s="75"/>
      <c r="N3" s="75"/>
      <c r="O3" s="75"/>
      <c r="P3" s="75"/>
      <c r="Q3" s="75"/>
      <c r="R3" s="75">
        <v>0.625</v>
      </c>
      <c r="S3" s="75"/>
      <c r="T3" s="75"/>
      <c r="U3" s="75"/>
      <c r="V3" s="75"/>
      <c r="W3" s="75"/>
      <c r="X3" s="75"/>
      <c r="Y3" s="75"/>
      <c r="Z3" s="75"/>
      <c r="AA3" s="76"/>
      <c r="AB3" s="76"/>
      <c r="AC3" s="75"/>
      <c r="AD3" s="75"/>
      <c r="AE3" s="75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4" s="85" customFormat="1" ht="12" thickBot="1" x14ac:dyDescent="0.25">
      <c r="A4" s="78">
        <f>IF(PayDay1&lt;&gt;"",PayDay1,"")</f>
        <v>42537</v>
      </c>
      <c r="B4" s="79" t="str">
        <f>IF(OR(A3="Saturday",A3="Sunday"),"(Closed)","Lunch Hours")</f>
        <v>Lunch Hours</v>
      </c>
      <c r="C4" s="80">
        <f>SHIFT(E2:AZ2,E3:AZ3,C3)</f>
        <v>4.5</v>
      </c>
      <c r="D4" s="81">
        <f>C4*15+(SUM(E4:AZ4)-C4)*13.5</f>
        <v>182.25000000000003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4.2500000000000009</v>
      </c>
      <c r="J4" s="83">
        <f>HRS(J2,J3)</f>
        <v>4.2500000000000009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0</v>
      </c>
      <c r="P4" s="83">
        <f>HRS(P2,P3)</f>
        <v>0</v>
      </c>
      <c r="Q4" s="83">
        <f>HRS(Q2,Q3)</f>
        <v>0</v>
      </c>
      <c r="R4" s="83">
        <f>HRS(R2,R3)</f>
        <v>4.5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4" s="71" customFormat="1" x14ac:dyDescent="0.2">
      <c r="A5" s="63" t="str">
        <f>IF(COUNTA(E5:AZ5)=1,"1 Valet",COUNTA(E5:AZ5)&amp;" Valets")</f>
        <v>1 Valet</v>
      </c>
      <c r="B5" s="64" t="s">
        <v>22</v>
      </c>
      <c r="C5" s="65"/>
      <c r="D5" s="66"/>
      <c r="E5" s="67"/>
      <c r="F5" s="69"/>
      <c r="G5" s="68"/>
      <c r="H5" s="69"/>
      <c r="I5" s="68"/>
      <c r="J5" s="68"/>
      <c r="K5" s="68"/>
      <c r="L5" s="69"/>
      <c r="M5" s="68"/>
      <c r="N5" s="68"/>
      <c r="O5" s="69"/>
      <c r="P5" s="68"/>
      <c r="Q5" s="68"/>
      <c r="R5" s="69"/>
      <c r="S5" s="68"/>
      <c r="T5" s="68"/>
      <c r="U5" s="68"/>
      <c r="V5" s="68"/>
      <c r="W5" s="68">
        <v>0.69791666666666663</v>
      </c>
      <c r="X5" s="68"/>
      <c r="Y5" s="68"/>
      <c r="Z5" s="68"/>
      <c r="AA5" s="69"/>
      <c r="AB5" s="69"/>
      <c r="AC5" s="68"/>
      <c r="AD5" s="68"/>
      <c r="AE5" s="68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4" s="71" customFormat="1" x14ac:dyDescent="0.2">
      <c r="A6" s="72" t="str">
        <f>A3</f>
        <v>Thursday</v>
      </c>
      <c r="B6" s="64" t="s">
        <v>23</v>
      </c>
      <c r="C6" s="405">
        <f>IF(C5="LB",(SMALL(E5:AZ5,2)-MIN(E5:AZ5))*-24,0)</f>
        <v>0</v>
      </c>
      <c r="D6" s="66"/>
      <c r="E6" s="74"/>
      <c r="F6" s="76"/>
      <c r="G6" s="75"/>
      <c r="H6" s="75"/>
      <c r="I6" s="75"/>
      <c r="J6" s="75"/>
      <c r="K6" s="75"/>
      <c r="L6" s="76"/>
      <c r="M6" s="75"/>
      <c r="N6" s="75"/>
      <c r="O6" s="75"/>
      <c r="P6" s="75"/>
      <c r="Q6" s="75"/>
      <c r="R6" s="75"/>
      <c r="S6" s="75"/>
      <c r="T6" s="75"/>
      <c r="U6" s="75"/>
      <c r="V6" s="75"/>
      <c r="W6" s="75">
        <v>0.91666666666666663</v>
      </c>
      <c r="X6" s="75"/>
      <c r="Y6" s="75"/>
      <c r="Z6" s="75"/>
      <c r="AA6" s="76"/>
      <c r="AB6" s="76"/>
      <c r="AC6" s="75"/>
      <c r="AD6" s="75"/>
      <c r="AE6" s="75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4" s="79" customFormat="1" ht="12" thickBot="1" x14ac:dyDescent="0.25">
      <c r="A7" s="86">
        <f>A4</f>
        <v>42537</v>
      </c>
      <c r="B7" s="87" t="s">
        <v>46</v>
      </c>
      <c r="C7" s="403">
        <f>SHIFT(E5:AZ5,E6:AZ6,C6)</f>
        <v>5.25</v>
      </c>
      <c r="D7" s="404">
        <f>C7*15+(SUM(E7:AZ7)-C7)*13.5</f>
        <v>78.75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5.25</v>
      </c>
      <c r="X7" s="83">
        <f>HRS(X5,X6)</f>
        <v>0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4" x14ac:dyDescent="0.2">
      <c r="A8" s="63" t="str">
        <f>IF(COUNTA(E8:AZ8)=1,"1 Valet",COUNTA(E8:AZ8)&amp;" Valets")</f>
        <v>1 Valet</v>
      </c>
      <c r="B8" s="64" t="s">
        <v>20</v>
      </c>
      <c r="C8" s="65"/>
      <c r="D8" s="66"/>
      <c r="E8" s="67"/>
      <c r="F8" s="69"/>
      <c r="G8" s="68"/>
      <c r="H8" s="69"/>
      <c r="I8" s="68"/>
      <c r="J8" s="68"/>
      <c r="K8" s="68"/>
      <c r="L8" s="69"/>
      <c r="M8" s="68"/>
      <c r="N8" s="68"/>
      <c r="O8" s="69">
        <v>0.46875</v>
      </c>
      <c r="P8" s="68"/>
      <c r="Q8" s="68"/>
      <c r="R8" s="69"/>
      <c r="S8" s="68"/>
      <c r="T8" s="68"/>
      <c r="U8" s="68"/>
      <c r="V8" s="68"/>
      <c r="W8" s="68"/>
      <c r="X8" s="68"/>
      <c r="Y8" s="68"/>
      <c r="Z8" s="68"/>
      <c r="AA8" s="69"/>
      <c r="AB8" s="69"/>
      <c r="AC8" s="68"/>
      <c r="AD8" s="68"/>
      <c r="AE8" s="68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4" x14ac:dyDescent="0.2">
      <c r="A9" s="72" t="str">
        <f>TEXT(A10,"dddd")</f>
        <v>Friday</v>
      </c>
      <c r="B9" s="64" t="s">
        <v>21</v>
      </c>
      <c r="C9" s="73">
        <f>IF(C8="LB",(SMALL(E8:AZ8,2)-MIN(E8:AZ8))*-24,0)</f>
        <v>0</v>
      </c>
      <c r="D9" s="66"/>
      <c r="E9" s="74"/>
      <c r="F9" s="76"/>
      <c r="G9" s="75"/>
      <c r="H9" s="75"/>
      <c r="I9" s="75"/>
      <c r="J9" s="75"/>
      <c r="K9" s="75"/>
      <c r="L9" s="76"/>
      <c r="M9" s="75"/>
      <c r="N9" s="75"/>
      <c r="O9" s="75">
        <v>0.67708333333333337</v>
      </c>
      <c r="P9" s="75"/>
      <c r="Q9" s="75"/>
      <c r="R9" s="75"/>
      <c r="S9" s="75"/>
      <c r="T9" s="75"/>
      <c r="U9" s="75"/>
      <c r="V9" s="75"/>
      <c r="W9" s="75"/>
      <c r="X9" s="75"/>
      <c r="Y9" s="75"/>
      <c r="Z9" s="75"/>
      <c r="AA9" s="76"/>
      <c r="AB9" s="76"/>
      <c r="AC9" s="75"/>
      <c r="AD9" s="75"/>
      <c r="AE9" s="75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4" s="88" customFormat="1" ht="12" thickBot="1" x14ac:dyDescent="0.25">
      <c r="A10" s="78">
        <f>IF(PayDay2&lt;&gt;"",PayDay2,"")</f>
        <v>42538</v>
      </c>
      <c r="B10" s="79" t="str">
        <f>IF(OR(A9="Saturday",A9="Sunday"),"(Closed)","Lunch Hours")</f>
        <v>Lunch Hours</v>
      </c>
      <c r="C10" s="80">
        <f>SHIFT(E8:AZ8,E9:AZ9,C9)</f>
        <v>5.0000000000000009</v>
      </c>
      <c r="D10" s="81">
        <f>C10*15+(SUM(E10:AZ10)-C10)*13.5</f>
        <v>75.000000000000014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0</v>
      </c>
      <c r="M10" s="83">
        <f>HRS(M8,M9)</f>
        <v>0</v>
      </c>
      <c r="N10" s="83">
        <f>HRS(N8,N9)</f>
        <v>0</v>
      </c>
      <c r="O10" s="83">
        <f>HRS(O8,O9)</f>
        <v>5.0000000000000009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4" x14ac:dyDescent="0.2">
      <c r="A11" s="63" t="str">
        <f>IF(COUNTA(E11:AZ11)=1,"1 Valet",COUNTA(E11:AZ11)&amp;" Valets")</f>
        <v>3 Valets</v>
      </c>
      <c r="B11" s="64" t="s">
        <v>22</v>
      </c>
      <c r="C11" s="65"/>
      <c r="D11" s="66"/>
      <c r="E11" s="67"/>
      <c r="F11" s="69"/>
      <c r="G11" s="68">
        <v>0.73958333333333337</v>
      </c>
      <c r="H11" s="69">
        <v>0.72916666666666663</v>
      </c>
      <c r="I11" s="68"/>
      <c r="J11" s="68"/>
      <c r="K11" s="68"/>
      <c r="L11" s="69"/>
      <c r="M11" s="68"/>
      <c r="N11" s="68"/>
      <c r="O11" s="69"/>
      <c r="P11" s="68"/>
      <c r="Q11" s="68"/>
      <c r="R11" s="69"/>
      <c r="S11" s="68"/>
      <c r="T11" s="68">
        <v>0.69791666666666663</v>
      </c>
      <c r="U11" s="68"/>
      <c r="V11" s="68"/>
      <c r="W11" s="68"/>
      <c r="X11" s="68"/>
      <c r="Y11" s="68"/>
      <c r="Z11" s="68"/>
      <c r="AA11" s="69"/>
      <c r="AB11" s="69"/>
      <c r="AC11" s="68"/>
      <c r="AD11" s="68"/>
      <c r="AE11" s="68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4" x14ac:dyDescent="0.2">
      <c r="A12" s="72" t="str">
        <f>A9</f>
        <v>Friday</v>
      </c>
      <c r="B12" s="64" t="s">
        <v>23</v>
      </c>
      <c r="C12" s="405">
        <f>IF(C11="LB",(SMALL(E11:AZ11,2)-MIN(E11:AZ11))*-24,0)</f>
        <v>0</v>
      </c>
      <c r="D12" s="66"/>
      <c r="E12" s="74"/>
      <c r="F12" s="76"/>
      <c r="G12" s="75">
        <v>0.9375</v>
      </c>
      <c r="H12" s="75">
        <v>0</v>
      </c>
      <c r="I12" s="75"/>
      <c r="J12" s="75"/>
      <c r="K12" s="75"/>
      <c r="L12" s="76"/>
      <c r="M12" s="75"/>
      <c r="N12" s="75"/>
      <c r="O12" s="75"/>
      <c r="P12" s="75"/>
      <c r="Q12" s="75"/>
      <c r="R12" s="75"/>
      <c r="S12" s="75"/>
      <c r="T12" s="75">
        <v>3.125E-2</v>
      </c>
      <c r="U12" s="75"/>
      <c r="V12" s="75"/>
      <c r="W12" s="75"/>
      <c r="X12" s="75"/>
      <c r="Y12" s="75"/>
      <c r="Z12" s="75"/>
      <c r="AA12" s="76"/>
      <c r="AB12" s="76"/>
      <c r="AC12" s="75"/>
      <c r="AD12" s="75"/>
      <c r="AE12" s="75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4" s="88" customFormat="1" ht="12" thickBot="1" x14ac:dyDescent="0.25">
      <c r="A13" s="86">
        <f>A10</f>
        <v>42538</v>
      </c>
      <c r="B13" s="87" t="s">
        <v>46</v>
      </c>
      <c r="C13" s="403">
        <f>SHIFT(E11:AZ11,E12:AZ12,C12)</f>
        <v>8</v>
      </c>
      <c r="D13" s="404">
        <f>C13*15+(SUM(E13:AZ13)-C13)*13.5</f>
        <v>271.875</v>
      </c>
      <c r="E13" s="82">
        <f>HRS(E11,E12)</f>
        <v>0</v>
      </c>
      <c r="F13" s="83">
        <f>HRS(F11,F12)</f>
        <v>0</v>
      </c>
      <c r="G13" s="83">
        <f>HRS(G11,G12)</f>
        <v>4.7499999999999991</v>
      </c>
      <c r="H13" s="83">
        <f>HRS(H11,H12)</f>
        <v>6.5000000000000009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0</v>
      </c>
      <c r="T13" s="83">
        <f>HRS(T11,T12)</f>
        <v>8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  <c r="BB13" s="408"/>
    </row>
    <row r="14" spans="1:54" x14ac:dyDescent="0.2">
      <c r="A14" s="63" t="str">
        <f>IF(COUNTA(E14:AZ14)=1,"1 Valet",COUNTA(E14:AZ14)&amp;" Valets")</f>
        <v>0 Valets</v>
      </c>
      <c r="B14" s="64" t="s">
        <v>20</v>
      </c>
      <c r="C14" s="65"/>
      <c r="D14" s="66"/>
      <c r="E14" s="67"/>
      <c r="F14" s="69"/>
      <c r="G14" s="68"/>
      <c r="H14" s="69"/>
      <c r="I14" s="68"/>
      <c r="J14" s="68"/>
      <c r="K14" s="68"/>
      <c r="L14" s="69"/>
      <c r="M14" s="68"/>
      <c r="N14" s="68"/>
      <c r="O14" s="69"/>
      <c r="P14" s="68"/>
      <c r="Q14" s="68"/>
      <c r="R14" s="69"/>
      <c r="S14" s="68"/>
      <c r="T14" s="68"/>
      <c r="U14" s="68"/>
      <c r="V14" s="68"/>
      <c r="W14" s="68"/>
      <c r="X14" s="68"/>
      <c r="Y14" s="68"/>
      <c r="Z14" s="68"/>
      <c r="AA14" s="69"/>
      <c r="AB14" s="69"/>
      <c r="AC14" s="68"/>
      <c r="AD14" s="68"/>
      <c r="AE14" s="68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4" x14ac:dyDescent="0.2">
      <c r="A15" s="72" t="str">
        <f>TEXT(A16,"dddd")</f>
        <v>Saturday</v>
      </c>
      <c r="B15" s="64" t="s">
        <v>21</v>
      </c>
      <c r="C15" s="73">
        <f>IF(C14="LB",(SMALL(E14:AZ14,2)-MIN(E14:AZ14))*-24,0)</f>
        <v>0</v>
      </c>
      <c r="D15" s="66"/>
      <c r="E15" s="74"/>
      <c r="F15" s="76"/>
      <c r="G15" s="75"/>
      <c r="H15" s="75"/>
      <c r="I15" s="75"/>
      <c r="J15" s="75"/>
      <c r="K15" s="75"/>
      <c r="L15" s="76"/>
      <c r="M15" s="75"/>
      <c r="N15" s="75"/>
      <c r="O15" s="75"/>
      <c r="P15" s="75"/>
      <c r="Q15" s="75"/>
      <c r="R15" s="75"/>
      <c r="S15" s="75"/>
      <c r="T15" s="75"/>
      <c r="U15" s="75"/>
      <c r="V15" s="75"/>
      <c r="W15" s="75"/>
      <c r="X15" s="75"/>
      <c r="Y15" s="75"/>
      <c r="Z15" s="75"/>
      <c r="AA15" s="76"/>
      <c r="AB15" s="76"/>
      <c r="AC15" s="75"/>
      <c r="AD15" s="75"/>
      <c r="AE15" s="75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4" s="88" customFormat="1" ht="12" thickBot="1" x14ac:dyDescent="0.25">
      <c r="A16" s="78">
        <f>IF(PayDay3&lt;&gt;"",PayDay3,"")</f>
        <v>42539</v>
      </c>
      <c r="B16" s="79" t="str">
        <f>IF(OR(A15="Saturday",A15="Sunday"),"(Closed)","Lunch Hours")</f>
        <v>(Closed)</v>
      </c>
      <c r="C16" s="80">
        <f>SHIFT(E14:AZ14,E15:AZ15,C15)</f>
        <v>0</v>
      </c>
      <c r="D16" s="81">
        <f>C16*15+(SUM(E16:AZ16)-C16)*13.5</f>
        <v>0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0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3 Valets</v>
      </c>
      <c r="B17" s="64" t="s">
        <v>22</v>
      </c>
      <c r="C17" s="65"/>
      <c r="D17" s="66"/>
      <c r="E17" s="67"/>
      <c r="F17" s="69"/>
      <c r="G17" s="68">
        <v>0.69791666666666663</v>
      </c>
      <c r="H17" s="69"/>
      <c r="I17" s="68"/>
      <c r="J17" s="68">
        <v>0.72916666666666663</v>
      </c>
      <c r="K17" s="68"/>
      <c r="L17" s="69"/>
      <c r="M17" s="68"/>
      <c r="N17" s="68"/>
      <c r="O17" s="69"/>
      <c r="P17" s="68"/>
      <c r="Q17" s="68"/>
      <c r="R17" s="69"/>
      <c r="S17" s="68">
        <v>0.625</v>
      </c>
      <c r="T17" s="68"/>
      <c r="U17" s="68"/>
      <c r="V17" s="68"/>
      <c r="W17" s="68"/>
      <c r="X17" s="68"/>
      <c r="Y17" s="68"/>
      <c r="Z17" s="68"/>
      <c r="AA17" s="69"/>
      <c r="AB17" s="69"/>
      <c r="AC17" s="68"/>
      <c r="AD17" s="68"/>
      <c r="AE17" s="68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405">
        <f>IF(C17="LB",(SMALL(E17:AZ17,2)-MIN(E17:AZ17))*-24,0)</f>
        <v>0</v>
      </c>
      <c r="D18" s="66"/>
      <c r="E18" s="74"/>
      <c r="F18" s="76"/>
      <c r="G18" s="75">
        <v>0</v>
      </c>
      <c r="H18" s="75"/>
      <c r="I18" s="75"/>
      <c r="J18" s="75">
        <v>0.94791666666666663</v>
      </c>
      <c r="K18" s="75"/>
      <c r="L18" s="76"/>
      <c r="M18" s="75"/>
      <c r="N18" s="75"/>
      <c r="O18" s="75"/>
      <c r="P18" s="75"/>
      <c r="Q18" s="75"/>
      <c r="R18" s="75"/>
      <c r="S18" s="75">
        <v>0.79166666666666663</v>
      </c>
      <c r="T18" s="75"/>
      <c r="U18" s="75"/>
      <c r="V18" s="75"/>
      <c r="W18" s="75"/>
      <c r="X18" s="75"/>
      <c r="Y18" s="75"/>
      <c r="Z18" s="75"/>
      <c r="AA18" s="76"/>
      <c r="AB18" s="76"/>
      <c r="AC18" s="75"/>
      <c r="AD18" s="75"/>
      <c r="AE18" s="75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03">
        <f>SHIFT(E17:AZ17,E18:AZ18,C18)</f>
        <v>9</v>
      </c>
      <c r="D19" s="404">
        <f>C19*15+(SUM(E19:AZ19)-C19)*13.5</f>
        <v>236.25</v>
      </c>
      <c r="E19" s="82">
        <f>HRS(E17,E18)</f>
        <v>0</v>
      </c>
      <c r="F19" s="83">
        <f>HRS(F17,F18)</f>
        <v>0</v>
      </c>
      <c r="G19" s="83">
        <f>HRS(G17,G18)</f>
        <v>7.2500000000000009</v>
      </c>
      <c r="H19" s="83">
        <f>HRS(H17,H18)</f>
        <v>0</v>
      </c>
      <c r="I19" s="83">
        <f>HRS(I17,I18)</f>
        <v>0</v>
      </c>
      <c r="J19" s="83">
        <f>HRS(J17,J18)</f>
        <v>5.25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3.9999999999999991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0</v>
      </c>
      <c r="Y19" s="83">
        <f>HRS(Y17,Y18)</f>
        <v>0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0 Valets</v>
      </c>
      <c r="B20" s="64" t="s">
        <v>20</v>
      </c>
      <c r="C20" s="65"/>
      <c r="D20" s="66"/>
      <c r="E20" s="67"/>
      <c r="F20" s="69"/>
      <c r="G20" s="68"/>
      <c r="H20" s="68"/>
      <c r="I20" s="68"/>
      <c r="J20" s="68"/>
      <c r="K20" s="68"/>
      <c r="L20" s="69"/>
      <c r="M20" s="68"/>
      <c r="N20" s="69"/>
      <c r="O20" s="68"/>
      <c r="P20" s="68"/>
      <c r="Q20" s="68"/>
      <c r="R20" s="69"/>
      <c r="S20" s="68"/>
      <c r="T20" s="68"/>
      <c r="U20" s="68"/>
      <c r="V20" s="68"/>
      <c r="W20" s="68"/>
      <c r="X20" s="68"/>
      <c r="Y20" s="68"/>
      <c r="Z20" s="68"/>
      <c r="AA20" s="69"/>
      <c r="AB20" s="69"/>
      <c r="AC20" s="68"/>
      <c r="AD20" s="68"/>
      <c r="AE20" s="68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73">
        <f>IF(C20="LB",(SMALL(E20:AZ20,2)-MIN(E20:AZ20))*-24,0)</f>
        <v>0</v>
      </c>
      <c r="D21" s="66"/>
      <c r="E21" s="74"/>
      <c r="F21" s="75"/>
      <c r="G21" s="75"/>
      <c r="H21" s="75"/>
      <c r="I21" s="75"/>
      <c r="J21" s="75"/>
      <c r="K21" s="75"/>
      <c r="L21" s="76"/>
      <c r="M21" s="75"/>
      <c r="N21" s="75"/>
      <c r="O21" s="75"/>
      <c r="P21" s="75"/>
      <c r="Q21" s="75"/>
      <c r="R21" s="76"/>
      <c r="S21" s="75"/>
      <c r="T21" s="75"/>
      <c r="U21" s="75"/>
      <c r="V21" s="75"/>
      <c r="W21" s="75"/>
      <c r="X21" s="75"/>
      <c r="Y21" s="75"/>
      <c r="Z21" s="75"/>
      <c r="AA21" s="76"/>
      <c r="AB21" s="76"/>
      <c r="AC21" s="75"/>
      <c r="AD21" s="75"/>
      <c r="AE21" s="75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tr">
        <f>IF(OR(A21="Saturday",A21="Sunday"),"(Closed)","Lunch Hours")</f>
        <v>(Closed)</v>
      </c>
      <c r="C22" s="80">
        <f>SHIFT(E20:AZ20,E21:AZ21,C21)</f>
        <v>0</v>
      </c>
      <c r="D22" s="81">
        <f>C22*15+(SUM(E22:AZ22)-C22)*13.5</f>
        <v>0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0</v>
      </c>
      <c r="W22" s="83">
        <f>HRS(W20,W21)</f>
        <v>0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5 Valets</v>
      </c>
      <c r="B23" s="64" t="s">
        <v>22</v>
      </c>
      <c r="C23" s="65"/>
      <c r="D23" s="66"/>
      <c r="E23" s="67">
        <v>0.6875</v>
      </c>
      <c r="F23" s="69"/>
      <c r="G23" s="68"/>
      <c r="H23" s="68"/>
      <c r="I23" s="68"/>
      <c r="J23" s="68"/>
      <c r="K23" s="68">
        <v>0.65625</v>
      </c>
      <c r="L23" s="69"/>
      <c r="M23" s="68"/>
      <c r="N23" s="69">
        <v>0.69791666666666663</v>
      </c>
      <c r="O23" s="68"/>
      <c r="P23" s="68"/>
      <c r="Q23" s="68">
        <v>0.625</v>
      </c>
      <c r="R23" s="69"/>
      <c r="S23" s="68"/>
      <c r="T23" s="68"/>
      <c r="U23" s="68">
        <v>0.69791666666666663</v>
      </c>
      <c r="V23" s="68"/>
      <c r="W23" s="68"/>
      <c r="X23" s="68"/>
      <c r="Y23" s="68"/>
      <c r="Z23" s="68"/>
      <c r="AA23" s="69"/>
      <c r="AB23" s="69"/>
      <c r="AC23" s="68"/>
      <c r="AD23" s="68"/>
      <c r="AE23" s="68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405">
        <f>IF(C23="LB",(SMALL(E23:AZ23,2)-MIN(E23:AZ23))*-24,0)</f>
        <v>0</v>
      </c>
      <c r="D24" s="66"/>
      <c r="E24" s="74">
        <v>0.90625</v>
      </c>
      <c r="F24" s="75"/>
      <c r="G24" s="75"/>
      <c r="H24" s="75"/>
      <c r="I24" s="75"/>
      <c r="J24" s="75"/>
      <c r="K24" s="75">
        <v>0.78125</v>
      </c>
      <c r="L24" s="76"/>
      <c r="M24" s="75"/>
      <c r="N24" s="75">
        <v>0.84375</v>
      </c>
      <c r="O24" s="75"/>
      <c r="P24" s="75"/>
      <c r="Q24" s="75">
        <v>0.83333333333333337</v>
      </c>
      <c r="R24" s="76"/>
      <c r="S24" s="75"/>
      <c r="T24" s="75"/>
      <c r="U24" s="75">
        <v>0.94791666666666663</v>
      </c>
      <c r="V24" s="75"/>
      <c r="W24" s="75"/>
      <c r="X24" s="75"/>
      <c r="Y24" s="75"/>
      <c r="Z24" s="75"/>
      <c r="AA24" s="76"/>
      <c r="AB24" s="76"/>
      <c r="AC24" s="75"/>
      <c r="AD24" s="75"/>
      <c r="AE24" s="75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03">
        <f>SHIFT(E23:AZ23,E24:AZ24,C24)</f>
        <v>7.7499999999999991</v>
      </c>
      <c r="D25" s="404">
        <f>C25*15+(SUM(E25:AZ25)-C25)*13.5</f>
        <v>318.75</v>
      </c>
      <c r="E25" s="82">
        <f>HRS(E23,E24)</f>
        <v>5.25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3</v>
      </c>
      <c r="L25" s="83">
        <f>HRS(L23,L24)</f>
        <v>0</v>
      </c>
      <c r="M25" s="83">
        <f>HRS(M23,M24)</f>
        <v>0</v>
      </c>
      <c r="N25" s="83">
        <f>HRS(N23,N24)</f>
        <v>3.5000000000000009</v>
      </c>
      <c r="O25" s="83">
        <f>HRS(O23,O24)</f>
        <v>0</v>
      </c>
      <c r="P25" s="83">
        <f>HRS(P23,P24)</f>
        <v>0</v>
      </c>
      <c r="Q25" s="83">
        <f>HRS(Q23,Q24)</f>
        <v>5.0000000000000009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6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0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1 Valet</v>
      </c>
      <c r="B26" s="64" t="s">
        <v>20</v>
      </c>
      <c r="C26" s="65"/>
      <c r="D26" s="66"/>
      <c r="E26" s="67"/>
      <c r="F26" s="69"/>
      <c r="G26" s="68"/>
      <c r="H26" s="68"/>
      <c r="I26" s="68"/>
      <c r="J26" s="68"/>
      <c r="K26" s="68"/>
      <c r="L26" s="69"/>
      <c r="M26" s="68"/>
      <c r="N26" s="69"/>
      <c r="O26" s="68"/>
      <c r="P26" s="68"/>
      <c r="Q26" s="68"/>
      <c r="R26" s="69"/>
      <c r="S26" s="68"/>
      <c r="T26" s="68">
        <v>0.46875</v>
      </c>
      <c r="U26" s="68"/>
      <c r="V26" s="68"/>
      <c r="W26" s="68"/>
      <c r="X26" s="68"/>
      <c r="Y26" s="68"/>
      <c r="Z26" s="68"/>
      <c r="AA26" s="69"/>
      <c r="AB26" s="69"/>
      <c r="AC26" s="68"/>
      <c r="AD26" s="68"/>
      <c r="AE26" s="68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73">
        <f>IF(C26="LB",(SMALL(E26:AZ26,2)-MIN(E26:AZ26))*-24,0)</f>
        <v>0</v>
      </c>
      <c r="D27" s="66"/>
      <c r="E27" s="74"/>
      <c r="F27" s="75"/>
      <c r="G27" s="75"/>
      <c r="H27" s="75"/>
      <c r="I27" s="75"/>
      <c r="J27" s="75"/>
      <c r="K27" s="75"/>
      <c r="L27" s="76"/>
      <c r="M27" s="75"/>
      <c r="N27" s="75"/>
      <c r="O27" s="75"/>
      <c r="P27" s="75"/>
      <c r="Q27" s="75"/>
      <c r="R27" s="76"/>
      <c r="S27" s="75"/>
      <c r="T27" s="75">
        <v>0.60416666666666663</v>
      </c>
      <c r="U27" s="75"/>
      <c r="V27" s="75"/>
      <c r="W27" s="75"/>
      <c r="X27" s="75"/>
      <c r="Y27" s="75"/>
      <c r="Z27" s="75"/>
      <c r="AA27" s="76"/>
      <c r="AB27" s="76"/>
      <c r="AC27" s="75"/>
      <c r="AD27" s="75"/>
      <c r="AE27" s="75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tr">
        <f>IF(OR(A27="Saturday",A27="Sunday"),"(Closed)","Lunch Hours")</f>
        <v>Lunch Hours</v>
      </c>
      <c r="C28" s="80">
        <f>SHIFT(E26:AZ26,E27:AZ27,C27)</f>
        <v>3.2499999999999991</v>
      </c>
      <c r="D28" s="81">
        <f>C28*15+(SUM(E28:AZ28)-C28)*13.5</f>
        <v>48.749999999999986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0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3.2499999999999991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1 Valet</v>
      </c>
      <c r="B29" s="64" t="s">
        <v>22</v>
      </c>
      <c r="C29" s="65"/>
      <c r="D29" s="66"/>
      <c r="E29" s="67"/>
      <c r="F29" s="69"/>
      <c r="G29" s="68"/>
      <c r="H29" s="68"/>
      <c r="I29" s="68"/>
      <c r="J29" s="68"/>
      <c r="K29" s="68"/>
      <c r="L29" s="69"/>
      <c r="M29" s="68">
        <v>0.69791666666666663</v>
      </c>
      <c r="N29" s="69"/>
      <c r="O29" s="68"/>
      <c r="P29" s="68"/>
      <c r="Q29" s="68"/>
      <c r="R29" s="69"/>
      <c r="S29" s="68"/>
      <c r="T29" s="68"/>
      <c r="U29" s="68"/>
      <c r="V29" s="68"/>
      <c r="W29" s="68"/>
      <c r="X29" s="68"/>
      <c r="Y29" s="68"/>
      <c r="Z29" s="68"/>
      <c r="AA29" s="69"/>
      <c r="AB29" s="69"/>
      <c r="AC29" s="68"/>
      <c r="AD29" s="68"/>
      <c r="AE29" s="68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405">
        <f>IF(C29="LB",(SMALL(E29:AZ29,2)-MIN(E29:AZ29))*-24,0)</f>
        <v>0</v>
      </c>
      <c r="D30" s="66"/>
      <c r="E30" s="74"/>
      <c r="F30" s="75"/>
      <c r="G30" s="75"/>
      <c r="H30" s="75"/>
      <c r="I30" s="75"/>
      <c r="J30" s="75"/>
      <c r="K30" s="75"/>
      <c r="L30" s="76"/>
      <c r="M30" s="75">
        <v>0.90625</v>
      </c>
      <c r="N30" s="75"/>
      <c r="O30" s="75"/>
      <c r="P30" s="75"/>
      <c r="Q30" s="75"/>
      <c r="R30" s="76"/>
      <c r="S30" s="75"/>
      <c r="T30" s="75"/>
      <c r="U30" s="75"/>
      <c r="V30" s="75"/>
      <c r="W30" s="75"/>
      <c r="X30" s="75"/>
      <c r="Y30" s="75"/>
      <c r="Z30" s="75"/>
      <c r="AA30" s="76"/>
      <c r="AB30" s="76"/>
      <c r="AC30" s="75"/>
      <c r="AD30" s="75"/>
      <c r="AE30" s="75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03">
        <f>SHIFT(E29:AZ29,E30:AZ30,C30)</f>
        <v>5.0000000000000009</v>
      </c>
      <c r="D31" s="404">
        <f>C31*15+(SUM(E31:AZ31)-C31)*13.5</f>
        <v>75.000000000000014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0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5.0000000000000009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1 Valet</v>
      </c>
      <c r="B32" s="64" t="s">
        <v>20</v>
      </c>
      <c r="C32" s="65"/>
      <c r="D32" s="66"/>
      <c r="E32" s="67"/>
      <c r="F32" s="69"/>
      <c r="G32" s="68"/>
      <c r="H32" s="68"/>
      <c r="I32" s="68"/>
      <c r="J32" s="68"/>
      <c r="K32" s="68"/>
      <c r="L32" s="69"/>
      <c r="M32" s="68"/>
      <c r="N32" s="69"/>
      <c r="O32" s="68"/>
      <c r="P32" s="68"/>
      <c r="Q32" s="68"/>
      <c r="R32" s="69"/>
      <c r="S32" s="68"/>
      <c r="T32" s="68">
        <v>0.46875</v>
      </c>
      <c r="U32" s="68"/>
      <c r="V32" s="68"/>
      <c r="W32" s="68"/>
      <c r="X32" s="68"/>
      <c r="Y32" s="68"/>
      <c r="Z32" s="68"/>
      <c r="AA32" s="69"/>
      <c r="AB32" s="69"/>
      <c r="AC32" s="68"/>
      <c r="AD32" s="68"/>
      <c r="AE32" s="68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2" x14ac:dyDescent="0.2">
      <c r="A33" s="72" t="str">
        <f>TEXT(A34,"dddd")</f>
        <v>Tuesday</v>
      </c>
      <c r="B33" s="64" t="s">
        <v>21</v>
      </c>
      <c r="C33" s="73">
        <f>IF(C32="LB",(SMALL(E32:AZ32,2)-MIN(E32:AZ32))*-24,0)</f>
        <v>0</v>
      </c>
      <c r="D33" s="66"/>
      <c r="E33" s="74"/>
      <c r="F33" s="75"/>
      <c r="G33" s="75"/>
      <c r="H33" s="75"/>
      <c r="I33" s="75"/>
      <c r="J33" s="75"/>
      <c r="K33" s="75"/>
      <c r="L33" s="76"/>
      <c r="M33" s="75"/>
      <c r="N33" s="75"/>
      <c r="O33" s="75"/>
      <c r="P33" s="75"/>
      <c r="Q33" s="75"/>
      <c r="R33" s="76"/>
      <c r="S33" s="75"/>
      <c r="T33" s="75">
        <v>0.64583333333333337</v>
      </c>
      <c r="U33" s="75"/>
      <c r="V33" s="75"/>
      <c r="W33" s="75"/>
      <c r="X33" s="75"/>
      <c r="Y33" s="75"/>
      <c r="Z33" s="75"/>
      <c r="AA33" s="76"/>
      <c r="AB33" s="76"/>
      <c r="AC33" s="75"/>
      <c r="AD33" s="75"/>
      <c r="AE33" s="75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2" s="88" customFormat="1" ht="12" thickBot="1" x14ac:dyDescent="0.25">
      <c r="A34" s="78">
        <f>IF(PayDay6&lt;&gt;"",PayDay6,"")</f>
        <v>42542</v>
      </c>
      <c r="B34" s="79" t="str">
        <f>IF(OR(A33="Saturday",A33="Sunday"),"(Closed)","Lunch Hours")</f>
        <v>Lunch Hours</v>
      </c>
      <c r="C34" s="80">
        <f>SHIFT(E32:AZ32,E33:AZ33,C33)</f>
        <v>4.2500000000000009</v>
      </c>
      <c r="D34" s="81">
        <f>C34*15+(SUM(E34:AZ34)-C34)*13.5</f>
        <v>63.750000000000014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0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4.2500000000000009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2" x14ac:dyDescent="0.2">
      <c r="A35" s="63" t="str">
        <f>IF(COUNTA(E35:AZ35)=1,"1 Valet",COUNTA(E35:AZ35)&amp;" Valets")</f>
        <v>1 Valet</v>
      </c>
      <c r="B35" s="64" t="s">
        <v>22</v>
      </c>
      <c r="C35" s="65"/>
      <c r="D35" s="66"/>
      <c r="E35" s="67"/>
      <c r="F35" s="69"/>
      <c r="G35" s="68"/>
      <c r="H35" s="68"/>
      <c r="I35" s="68"/>
      <c r="J35" s="68"/>
      <c r="K35" s="68"/>
      <c r="L35" s="69">
        <v>0.69791666666666663</v>
      </c>
      <c r="M35" s="68"/>
      <c r="N35" s="69"/>
      <c r="O35" s="68"/>
      <c r="P35" s="68"/>
      <c r="Q35" s="68"/>
      <c r="R35" s="69"/>
      <c r="S35" s="68"/>
      <c r="T35" s="68"/>
      <c r="U35" s="68"/>
      <c r="V35" s="68"/>
      <c r="W35" s="68"/>
      <c r="X35" s="68"/>
      <c r="Y35" s="68"/>
      <c r="Z35" s="68"/>
      <c r="AA35" s="69"/>
      <c r="AB35" s="69"/>
      <c r="AC35" s="68"/>
      <c r="AD35" s="68"/>
      <c r="AE35" s="68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2" x14ac:dyDescent="0.2">
      <c r="A36" s="72" t="str">
        <f>A33</f>
        <v>Tuesday</v>
      </c>
      <c r="B36" s="64" t="s">
        <v>23</v>
      </c>
      <c r="C36" s="405">
        <f>IF(C35="LB",(SMALL(E35:AZ35,2)-MIN(E35:AZ35))*-24,0)</f>
        <v>0</v>
      </c>
      <c r="D36" s="66"/>
      <c r="E36" s="74"/>
      <c r="F36" s="75"/>
      <c r="G36" s="75"/>
      <c r="H36" s="75"/>
      <c r="I36" s="75"/>
      <c r="J36" s="75"/>
      <c r="K36" s="75"/>
      <c r="L36" s="76">
        <v>0.89583333333333337</v>
      </c>
      <c r="M36" s="75"/>
      <c r="N36" s="75"/>
      <c r="O36" s="75"/>
      <c r="P36" s="75"/>
      <c r="Q36" s="75"/>
      <c r="R36" s="76"/>
      <c r="S36" s="75"/>
      <c r="T36" s="75"/>
      <c r="U36" s="75"/>
      <c r="V36" s="75"/>
      <c r="W36" s="75"/>
      <c r="X36" s="75"/>
      <c r="Y36" s="75"/>
      <c r="Z36" s="75"/>
      <c r="AA36" s="76"/>
      <c r="AB36" s="76"/>
      <c r="AC36" s="75"/>
      <c r="AD36" s="75"/>
      <c r="AE36" s="75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2" s="88" customFormat="1" ht="12" thickBot="1" x14ac:dyDescent="0.25">
      <c r="A37" s="86">
        <f>A34</f>
        <v>42542</v>
      </c>
      <c r="B37" s="87" t="s">
        <v>46</v>
      </c>
      <c r="C37" s="403">
        <f>SHIFT(E35:AZ35,E36:AZ36,C36)</f>
        <v>4.7500000000000018</v>
      </c>
      <c r="D37" s="404">
        <f>C37*15+(SUM(E37:AZ37)-C37)*13.5</f>
        <v>71.250000000000028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4.7500000000000018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0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2" x14ac:dyDescent="0.2">
      <c r="A38" s="63" t="str">
        <f>IF(COUNTA(E38:AZ38)=1,"1 Valet",COUNTA(E38:AZ38)&amp;" Valets")</f>
        <v>3 Valets</v>
      </c>
      <c r="B38" s="64" t="s">
        <v>20</v>
      </c>
      <c r="C38" s="65"/>
      <c r="D38" s="66"/>
      <c r="E38" s="67"/>
      <c r="F38" s="69"/>
      <c r="G38" s="68"/>
      <c r="H38" s="68">
        <v>0.42708333333333331</v>
      </c>
      <c r="I38" s="68"/>
      <c r="J38" s="68"/>
      <c r="K38" s="68"/>
      <c r="L38" s="69"/>
      <c r="M38" s="68"/>
      <c r="N38" s="69"/>
      <c r="O38" s="68"/>
      <c r="P38" s="68"/>
      <c r="Q38" s="68"/>
      <c r="R38" s="69"/>
      <c r="S38" s="68"/>
      <c r="T38" s="68"/>
      <c r="U38" s="68"/>
      <c r="V38" s="68">
        <v>0.42708333333333331</v>
      </c>
      <c r="W38" s="68">
        <v>0.42708333333333331</v>
      </c>
      <c r="X38" s="68"/>
      <c r="Y38" s="68"/>
      <c r="Z38" s="68"/>
      <c r="AA38" s="69"/>
      <c r="AB38" s="69"/>
      <c r="AC38" s="68"/>
      <c r="AD38" s="68"/>
      <c r="AE38" s="68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2" x14ac:dyDescent="0.2">
      <c r="A39" s="72" t="str">
        <f>TEXT(A40,"dddd")</f>
        <v>Wednesday</v>
      </c>
      <c r="B39" s="64" t="s">
        <v>21</v>
      </c>
      <c r="C39" s="73">
        <f>IF(C38="LB",(SMALL(E38:AZ38,2)-MIN(E38:AZ38))*-24,0)</f>
        <v>0</v>
      </c>
      <c r="D39" s="66"/>
      <c r="E39" s="74"/>
      <c r="F39" s="75"/>
      <c r="G39" s="75"/>
      <c r="H39" s="75">
        <v>0.63541666666666663</v>
      </c>
      <c r="I39" s="75"/>
      <c r="J39" s="75"/>
      <c r="K39" s="75"/>
      <c r="L39" s="76"/>
      <c r="M39" s="75"/>
      <c r="N39" s="75"/>
      <c r="O39" s="75"/>
      <c r="P39" s="75"/>
      <c r="Q39" s="75"/>
      <c r="R39" s="76"/>
      <c r="S39" s="75"/>
      <c r="T39" s="75"/>
      <c r="U39" s="75"/>
      <c r="V39" s="75">
        <v>0.63541666666666663</v>
      </c>
      <c r="W39" s="75">
        <v>0.63541666666666663</v>
      </c>
      <c r="X39" s="75"/>
      <c r="Y39" s="75"/>
      <c r="Z39" s="75"/>
      <c r="AA39" s="76"/>
      <c r="AB39" s="76"/>
      <c r="AC39" s="75"/>
      <c r="AD39" s="75"/>
      <c r="AE39" s="75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2" s="88" customFormat="1" ht="12" thickBot="1" x14ac:dyDescent="0.25">
      <c r="A40" s="78">
        <f>IF(PayDay7&lt;&gt;"",PayDay7,"")</f>
        <v>42543</v>
      </c>
      <c r="B40" s="79" t="str">
        <f>IF(OR(A39="Saturday",A39="Sunday"),"(Closed)","Lunch Hours")</f>
        <v>Lunch Hours</v>
      </c>
      <c r="C40" s="80">
        <f>SHIFT(E38:AZ38,E39:AZ39,C39)</f>
        <v>5</v>
      </c>
      <c r="D40" s="81">
        <f>C40*15+(SUM(E40:AZ40)-C40)*13.5</f>
        <v>210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5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5</v>
      </c>
      <c r="W40" s="83">
        <f>HRS(W38,W39)</f>
        <v>5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2" x14ac:dyDescent="0.2">
      <c r="A41" s="63" t="str">
        <f>IF(COUNTA(E41:AZ41)=1,"1 Valet",COUNTA(E41:AZ41)&amp;" Valets")</f>
        <v>2 Valets</v>
      </c>
      <c r="B41" s="64" t="s">
        <v>22</v>
      </c>
      <c r="C41" s="65"/>
      <c r="D41" s="66"/>
      <c r="E41" s="67"/>
      <c r="F41" s="69"/>
      <c r="G41" s="68"/>
      <c r="H41" s="68">
        <v>0.70833333333333337</v>
      </c>
      <c r="I41" s="68"/>
      <c r="J41" s="68"/>
      <c r="K41" s="68"/>
      <c r="L41" s="69"/>
      <c r="M41" s="68"/>
      <c r="N41" s="69"/>
      <c r="O41" s="68"/>
      <c r="P41" s="68">
        <v>0.72916666666666663</v>
      </c>
      <c r="Q41" s="68"/>
      <c r="R41" s="69"/>
      <c r="S41" s="68"/>
      <c r="T41" s="68"/>
      <c r="U41" s="68"/>
      <c r="V41" s="68"/>
      <c r="W41" s="68"/>
      <c r="X41" s="68"/>
      <c r="Y41" s="68"/>
      <c r="Z41" s="68"/>
      <c r="AA41" s="69"/>
      <c r="AB41" s="69"/>
      <c r="AC41" s="68"/>
      <c r="AD41" s="68"/>
      <c r="AE41" s="68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2" x14ac:dyDescent="0.2">
      <c r="A42" s="72" t="str">
        <f>A39</f>
        <v>Wednesday</v>
      </c>
      <c r="B42" s="64" t="s">
        <v>23</v>
      </c>
      <c r="C42" s="405">
        <f>IF(C41="LB",(SMALL(E41:AZ41,2)-MIN(E41:AZ41))*-24,0)</f>
        <v>0</v>
      </c>
      <c r="D42" s="66"/>
      <c r="E42" s="74"/>
      <c r="F42" s="75"/>
      <c r="G42" s="75"/>
      <c r="H42" s="75">
        <v>0.92708333333333337</v>
      </c>
      <c r="I42" s="75"/>
      <c r="J42" s="75"/>
      <c r="K42" s="75"/>
      <c r="L42" s="76"/>
      <c r="M42" s="75"/>
      <c r="N42" s="75"/>
      <c r="O42" s="75"/>
      <c r="P42" s="75">
        <v>0.90625</v>
      </c>
      <c r="Q42" s="75"/>
      <c r="R42" s="76"/>
      <c r="S42" s="75"/>
      <c r="T42" s="75"/>
      <c r="U42" s="75"/>
      <c r="V42" s="75"/>
      <c r="W42" s="75"/>
      <c r="X42" s="75"/>
      <c r="Y42" s="75"/>
      <c r="Z42" s="75"/>
      <c r="AA42" s="76"/>
      <c r="AB42" s="76"/>
      <c r="AC42" s="75"/>
      <c r="AD42" s="75"/>
      <c r="AE42" s="75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2" s="88" customFormat="1" ht="12" thickBot="1" x14ac:dyDescent="0.25">
      <c r="A43" s="86">
        <f>A40</f>
        <v>42543</v>
      </c>
      <c r="B43" s="87" t="s">
        <v>46</v>
      </c>
      <c r="C43" s="403">
        <f>SHIFT(E41:AZ41,E42:AZ42,C42)</f>
        <v>5.25</v>
      </c>
      <c r="D43" s="404">
        <f>C43*15+(SUM(E43:AZ43)-C43)*13.5</f>
        <v>136.125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5.25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4.2500000000000009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0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2" x14ac:dyDescent="0.2">
      <c r="A44" s="63" t="str">
        <f>IF(COUNTA(E44:AZ44)=1,"1 Valet",COUNTA(E44:AZ44)&amp;" Valets")</f>
        <v>1 Valet</v>
      </c>
      <c r="B44" s="64" t="s">
        <v>20</v>
      </c>
      <c r="C44" s="65"/>
      <c r="D44" s="66"/>
      <c r="E44" s="67"/>
      <c r="F44" s="69"/>
      <c r="G44" s="68"/>
      <c r="H44" s="68">
        <v>0.45833333333333331</v>
      </c>
      <c r="I44" s="68"/>
      <c r="J44" s="68"/>
      <c r="K44" s="68"/>
      <c r="L44" s="69"/>
      <c r="M44" s="68"/>
      <c r="N44" s="69"/>
      <c r="O44" s="68"/>
      <c r="P44" s="68"/>
      <c r="Q44" s="68"/>
      <c r="R44" s="69"/>
      <c r="S44" s="68"/>
      <c r="T44" s="68"/>
      <c r="U44" s="68"/>
      <c r="V44" s="68"/>
      <c r="W44" s="68"/>
      <c r="X44" s="68"/>
      <c r="Y44" s="68"/>
      <c r="Z44" s="68"/>
      <c r="AA44" s="69"/>
      <c r="AB44" s="69"/>
      <c r="AC44" s="68"/>
      <c r="AD44" s="68"/>
      <c r="AE44" s="68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</row>
    <row r="45" spans="1:16382" x14ac:dyDescent="0.2">
      <c r="A45" s="72" t="str">
        <f>TEXT(A46,"dddd")</f>
        <v>Thursday</v>
      </c>
      <c r="B45" s="64" t="s">
        <v>21</v>
      </c>
      <c r="C45" s="73">
        <f>IF(C44="LB",(SMALL(E44:AZ44,2)-MIN(E44:AZ44))*-24,0)</f>
        <v>0</v>
      </c>
      <c r="D45" s="66"/>
      <c r="E45" s="74"/>
      <c r="F45" s="75"/>
      <c r="G45" s="75"/>
      <c r="H45" s="75">
        <v>0.64583333333333337</v>
      </c>
      <c r="I45" s="75"/>
      <c r="J45" s="75"/>
      <c r="K45" s="75"/>
      <c r="L45" s="76"/>
      <c r="M45" s="75"/>
      <c r="N45" s="75"/>
      <c r="O45" s="75"/>
      <c r="P45" s="75"/>
      <c r="Q45" s="75"/>
      <c r="R45" s="76"/>
      <c r="S45" s="75"/>
      <c r="T45" s="75"/>
      <c r="U45" s="75"/>
      <c r="V45" s="75"/>
      <c r="W45" s="75"/>
      <c r="X45" s="75"/>
      <c r="Y45" s="75"/>
      <c r="Z45" s="75"/>
      <c r="AA45" s="76"/>
      <c r="AB45" s="76"/>
      <c r="AC45" s="75"/>
      <c r="AD45" s="75"/>
      <c r="AE45" s="75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2" s="88" customFormat="1" ht="12" thickBot="1" x14ac:dyDescent="0.25">
      <c r="A46" s="78">
        <f>IF(PayDay8&lt;&gt;"",PayDay8,"")</f>
        <v>42544</v>
      </c>
      <c r="B46" s="79" t="str">
        <f>IF(OR(A45="Saturday",A45="Sunday"),"(Closed)","Lunch Hours")</f>
        <v>Lunch Hours</v>
      </c>
      <c r="C46" s="80">
        <f>SHIFT(E44:AZ44,E45:AZ45,C45)</f>
        <v>4.5000000000000018</v>
      </c>
      <c r="D46" s="81">
        <f>C46*15+(SUM(E46:AZ46)-C46)*13.5</f>
        <v>67.500000000000028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4.5000000000000018</v>
      </c>
      <c r="I46" s="83">
        <f>HRS(I44,I45)</f>
        <v>0</v>
      </c>
      <c r="J46" s="83">
        <f>HRS(J44,J45)</f>
        <v>0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2" x14ac:dyDescent="0.2">
      <c r="A47" s="63" t="str">
        <f>IF(COUNTA(E47:AZ47)=1,"1 Valet",COUNTA(E47:AZ47)&amp;" Valets")</f>
        <v>1 Valet</v>
      </c>
      <c r="B47" s="64" t="s">
        <v>22</v>
      </c>
      <c r="C47" s="65"/>
      <c r="D47" s="66"/>
      <c r="E47" s="67"/>
      <c r="F47" s="69"/>
      <c r="G47" s="68"/>
      <c r="H47" s="68"/>
      <c r="I47" s="68"/>
      <c r="J47" s="68"/>
      <c r="K47" s="68"/>
      <c r="L47" s="69"/>
      <c r="M47" s="68"/>
      <c r="N47" s="69"/>
      <c r="O47" s="68"/>
      <c r="P47" s="68">
        <v>0.69791666666666663</v>
      </c>
      <c r="Q47" s="68"/>
      <c r="R47" s="69"/>
      <c r="S47" s="68"/>
      <c r="T47" s="68"/>
      <c r="U47" s="68"/>
      <c r="V47" s="68"/>
      <c r="W47" s="68"/>
      <c r="X47" s="68"/>
      <c r="Y47" s="68"/>
      <c r="Z47" s="68"/>
      <c r="AA47" s="69"/>
      <c r="AB47" s="69"/>
      <c r="AC47" s="68"/>
      <c r="AD47" s="68"/>
      <c r="AE47" s="68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2" x14ac:dyDescent="0.2">
      <c r="A48" s="72" t="str">
        <f>A45</f>
        <v>Thursday</v>
      </c>
      <c r="B48" s="64" t="s">
        <v>23</v>
      </c>
      <c r="C48" s="405">
        <f>IF(C47="LB",(SMALL(E47:AZ47,2)-MIN(E47:AZ47))*-24,0)</f>
        <v>0</v>
      </c>
      <c r="D48" s="66"/>
      <c r="E48" s="74"/>
      <c r="F48" s="75"/>
      <c r="G48" s="75"/>
      <c r="H48" s="75"/>
      <c r="I48" s="75"/>
      <c r="J48" s="75"/>
      <c r="K48" s="75"/>
      <c r="L48" s="76"/>
      <c r="M48" s="75"/>
      <c r="N48" s="75"/>
      <c r="O48" s="75"/>
      <c r="P48" s="75">
        <v>0</v>
      </c>
      <c r="Q48" s="75"/>
      <c r="R48" s="76"/>
      <c r="S48" s="75"/>
      <c r="T48" s="75"/>
      <c r="U48" s="75"/>
      <c r="V48" s="75"/>
      <c r="W48" s="75"/>
      <c r="X48" s="75"/>
      <c r="Y48" s="75"/>
      <c r="Z48" s="75"/>
      <c r="AA48" s="76"/>
      <c r="AB48" s="76"/>
      <c r="AC48" s="75"/>
      <c r="AD48" s="75"/>
      <c r="AE48" s="75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03">
        <f>SHIFT(E47:AZ47,E48:AZ48,C48)</f>
        <v>7.2500000000000009</v>
      </c>
      <c r="D49" s="404">
        <f>C49*15+(SUM(E49:AZ49)-C49)*13.5</f>
        <v>108.75000000000001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0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7.2500000000000009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1 Valet</v>
      </c>
      <c r="B50" s="64" t="s">
        <v>20</v>
      </c>
      <c r="C50" s="65"/>
      <c r="D50" s="66"/>
      <c r="E50" s="67"/>
      <c r="F50" s="69"/>
      <c r="G50" s="68"/>
      <c r="H50" s="68"/>
      <c r="I50" s="68"/>
      <c r="J50" s="68"/>
      <c r="K50" s="68"/>
      <c r="L50" s="69"/>
      <c r="M50" s="68"/>
      <c r="N50" s="69"/>
      <c r="O50" s="68"/>
      <c r="P50" s="68"/>
      <c r="Q50" s="68"/>
      <c r="R50" s="69"/>
      <c r="S50" s="68">
        <v>0.46875</v>
      </c>
      <c r="T50" s="68"/>
      <c r="U50" s="68"/>
      <c r="V50" s="68"/>
      <c r="W50" s="68"/>
      <c r="X50" s="68"/>
      <c r="Y50" s="68"/>
      <c r="Z50" s="68"/>
      <c r="AA50" s="69"/>
      <c r="AB50" s="69"/>
      <c r="AC50" s="68"/>
      <c r="AD50" s="68"/>
      <c r="AE50" s="68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73">
        <f>IF(C50="LB",(SMALL(E50:AZ50,2)-MIN(E50:AZ50))*-24,0)</f>
        <v>0</v>
      </c>
      <c r="D51" s="66"/>
      <c r="E51" s="74"/>
      <c r="F51" s="75"/>
      <c r="G51" s="75"/>
      <c r="H51" s="75"/>
      <c r="I51" s="75"/>
      <c r="J51" s="75"/>
      <c r="K51" s="75"/>
      <c r="L51" s="76"/>
      <c r="M51" s="75"/>
      <c r="N51" s="75"/>
      <c r="O51" s="75"/>
      <c r="P51" s="75"/>
      <c r="Q51" s="75"/>
      <c r="R51" s="76"/>
      <c r="S51" s="75">
        <v>0.64583333333333337</v>
      </c>
      <c r="T51" s="75"/>
      <c r="U51" s="75"/>
      <c r="V51" s="75"/>
      <c r="W51" s="75"/>
      <c r="X51" s="75"/>
      <c r="Y51" s="75"/>
      <c r="Z51" s="75"/>
      <c r="AA51" s="76"/>
      <c r="AB51" s="76"/>
      <c r="AC51" s="75"/>
      <c r="AD51" s="75"/>
      <c r="AE51" s="75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tr">
        <f>IF(OR(A51="Saturday",A51="Sunday"),"(Closed)","Lunch Hours")</f>
        <v>Lunch Hours</v>
      </c>
      <c r="C52" s="80">
        <f>SHIFT(E50:AZ50,E51:AZ51,C51)</f>
        <v>4.2500000000000009</v>
      </c>
      <c r="D52" s="81">
        <f>C52*15+(SUM(E52:AZ52)-C52)*13.5</f>
        <v>63.750000000000014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0</v>
      </c>
      <c r="Q52" s="83">
        <f>HRS(Q50,Q51)</f>
        <v>0</v>
      </c>
      <c r="R52" s="83">
        <f>HRS(R50,R51)</f>
        <v>0</v>
      </c>
      <c r="S52" s="83">
        <f>HRS(S50,S51)</f>
        <v>4.2500000000000009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2 Valets</v>
      </c>
      <c r="B53" s="64" t="s">
        <v>22</v>
      </c>
      <c r="C53" s="65"/>
      <c r="D53" s="66"/>
      <c r="E53" s="67"/>
      <c r="F53" s="69"/>
      <c r="G53" s="68"/>
      <c r="H53" s="68"/>
      <c r="I53" s="68"/>
      <c r="J53" s="68">
        <v>0.72916666666666663</v>
      </c>
      <c r="K53" s="68"/>
      <c r="L53" s="69"/>
      <c r="M53" s="68"/>
      <c r="N53" s="69"/>
      <c r="O53" s="68"/>
      <c r="P53" s="68">
        <v>0.69791666666666663</v>
      </c>
      <c r="Q53" s="68"/>
      <c r="R53" s="69"/>
      <c r="S53" s="68"/>
      <c r="T53" s="68"/>
      <c r="U53" s="68"/>
      <c r="V53" s="68"/>
      <c r="W53" s="68"/>
      <c r="X53" s="68"/>
      <c r="Y53" s="68"/>
      <c r="Z53" s="68"/>
      <c r="AA53" s="69"/>
      <c r="AB53" s="69"/>
      <c r="AC53" s="68"/>
      <c r="AD53" s="68"/>
      <c r="AE53" s="68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405">
        <f>IF(C53="LB",(SMALL(E53:AZ53,2)-MIN(E53:AZ53))*-24,0)</f>
        <v>0</v>
      </c>
      <c r="D54" s="66"/>
      <c r="E54" s="74"/>
      <c r="F54" s="75"/>
      <c r="G54" s="75"/>
      <c r="H54" s="75"/>
      <c r="I54" s="75"/>
      <c r="J54" s="75">
        <v>0.91666666666666663</v>
      </c>
      <c r="K54" s="75"/>
      <c r="L54" s="76"/>
      <c r="M54" s="75"/>
      <c r="N54" s="75"/>
      <c r="O54" s="75"/>
      <c r="P54" s="75">
        <v>0.83333333333333337</v>
      </c>
      <c r="Q54" s="75"/>
      <c r="R54" s="76"/>
      <c r="S54" s="75"/>
      <c r="T54" s="75"/>
      <c r="U54" s="75"/>
      <c r="V54" s="75"/>
      <c r="W54" s="75"/>
      <c r="X54" s="75"/>
      <c r="Y54" s="75"/>
      <c r="Z54" s="75"/>
      <c r="AA54" s="76"/>
      <c r="AB54" s="76"/>
      <c r="AC54" s="75"/>
      <c r="AD54" s="75"/>
      <c r="AE54" s="75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03">
        <f>SHIFT(E53:AZ53,E54:AZ54,C54)</f>
        <v>5.25</v>
      </c>
      <c r="D55" s="404">
        <f>C55*15+(SUM(E55:AZ55)-C55)*13.5</f>
        <v>112.50000000000003</v>
      </c>
      <c r="E55" s="82">
        <f>HRS(E53,E54)</f>
        <v>0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4.5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3.2500000000000018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0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0 Valets</v>
      </c>
      <c r="B56" s="64" t="s">
        <v>20</v>
      </c>
      <c r="C56" s="65"/>
      <c r="D56" s="66"/>
      <c r="E56" s="67"/>
      <c r="F56" s="69"/>
      <c r="G56" s="68"/>
      <c r="H56" s="68"/>
      <c r="I56" s="68"/>
      <c r="J56" s="68"/>
      <c r="K56" s="68"/>
      <c r="L56" s="69"/>
      <c r="M56" s="68"/>
      <c r="N56" s="69"/>
      <c r="O56" s="68"/>
      <c r="P56" s="68"/>
      <c r="Q56" s="68"/>
      <c r="R56" s="69"/>
      <c r="S56" s="68"/>
      <c r="T56" s="68"/>
      <c r="U56" s="68"/>
      <c r="V56" s="68"/>
      <c r="W56" s="68"/>
      <c r="X56" s="68"/>
      <c r="Y56" s="68"/>
      <c r="Z56" s="68"/>
      <c r="AA56" s="69"/>
      <c r="AB56" s="69"/>
      <c r="AC56" s="68"/>
      <c r="AD56" s="68"/>
      <c r="AE56" s="68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73">
        <f>IF(C56="LB",(SMALL(E56:AZ56,2)-MIN(E56:AZ56))*-24,0)</f>
        <v>0</v>
      </c>
      <c r="D57" s="66"/>
      <c r="E57" s="74"/>
      <c r="F57" s="75"/>
      <c r="G57" s="75"/>
      <c r="H57" s="75"/>
      <c r="I57" s="75"/>
      <c r="J57" s="75"/>
      <c r="K57" s="75"/>
      <c r="L57" s="76"/>
      <c r="M57" s="75"/>
      <c r="N57" s="75"/>
      <c r="O57" s="75"/>
      <c r="P57" s="75"/>
      <c r="Q57" s="75"/>
      <c r="R57" s="76"/>
      <c r="S57" s="75"/>
      <c r="T57" s="75"/>
      <c r="U57" s="75"/>
      <c r="V57" s="75"/>
      <c r="W57" s="75"/>
      <c r="X57" s="75"/>
      <c r="Y57" s="75"/>
      <c r="Z57" s="75"/>
      <c r="AA57" s="76"/>
      <c r="AB57" s="76"/>
      <c r="AC57" s="75"/>
      <c r="AD57" s="75"/>
      <c r="AE57" s="75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tr">
        <f>IF(OR(A57="Saturday",A57="Sunday"),"(Closed)","Lunch Hours")</f>
        <v>(Closed)</v>
      </c>
      <c r="C58" s="80">
        <f>SHIFT(E56:AZ56,E57:AZ57,C57)</f>
        <v>0</v>
      </c>
      <c r="D58" s="81">
        <f>C58*15+(SUM(E58:AZ58)-C58)*13.5</f>
        <v>0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0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4 Valets</v>
      </c>
      <c r="B59" s="64" t="s">
        <v>22</v>
      </c>
      <c r="C59" s="65"/>
      <c r="D59" s="66"/>
      <c r="E59" s="67">
        <v>0.65625</v>
      </c>
      <c r="F59" s="69"/>
      <c r="G59" s="68"/>
      <c r="H59" s="68">
        <v>0.65625</v>
      </c>
      <c r="I59" s="68"/>
      <c r="J59" s="68">
        <v>0.625</v>
      </c>
      <c r="K59" s="68"/>
      <c r="L59" s="69"/>
      <c r="M59" s="68"/>
      <c r="N59" s="69"/>
      <c r="O59" s="68"/>
      <c r="P59" s="68"/>
      <c r="Q59" s="68"/>
      <c r="R59" s="69"/>
      <c r="S59" s="68">
        <v>0.65625</v>
      </c>
      <c r="T59" s="68"/>
      <c r="U59" s="68"/>
      <c r="V59" s="68"/>
      <c r="W59" s="68"/>
      <c r="X59" s="68"/>
      <c r="Y59" s="68"/>
      <c r="Z59" s="68"/>
      <c r="AA59" s="69"/>
      <c r="AB59" s="69"/>
      <c r="AC59" s="68"/>
      <c r="AD59" s="68"/>
      <c r="AE59" s="68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405">
        <f>IF(C59="LB",(SMALL(E59:AZ59,2)-MIN(E59:AZ59))*-24,0)</f>
        <v>0</v>
      </c>
      <c r="D60" s="66"/>
      <c r="E60" s="74">
        <v>0.9375</v>
      </c>
      <c r="F60" s="75"/>
      <c r="G60" s="75"/>
      <c r="H60" s="75">
        <v>0.96875</v>
      </c>
      <c r="I60" s="75"/>
      <c r="J60" s="75">
        <v>0.94791666666666663</v>
      </c>
      <c r="K60" s="75"/>
      <c r="L60" s="76"/>
      <c r="M60" s="75"/>
      <c r="N60" s="75"/>
      <c r="O60" s="75"/>
      <c r="P60" s="75"/>
      <c r="Q60" s="75"/>
      <c r="R60" s="76"/>
      <c r="S60" s="75">
        <v>0.82291666666666663</v>
      </c>
      <c r="T60" s="75"/>
      <c r="U60" s="75"/>
      <c r="V60" s="75"/>
      <c r="W60" s="75"/>
      <c r="X60" s="75"/>
      <c r="Y60" s="75"/>
      <c r="Z60" s="75"/>
      <c r="AA60" s="76"/>
      <c r="AB60" s="76"/>
      <c r="AC60" s="75"/>
      <c r="AD60" s="75"/>
      <c r="AE60" s="75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03">
        <f>SHIFT(E59:AZ59,E60:AZ60,C60)</f>
        <v>8.25</v>
      </c>
      <c r="D61" s="404">
        <f>C61*15+(SUM(E61:AZ61)-C61)*13.5</f>
        <v>363.375</v>
      </c>
      <c r="E61" s="82">
        <f>HRS(E59,E60)</f>
        <v>6.75</v>
      </c>
      <c r="F61" s="83">
        <f>HRS(F59,F60)</f>
        <v>0</v>
      </c>
      <c r="G61" s="83">
        <f>HRS(G59,G60)</f>
        <v>0</v>
      </c>
      <c r="H61" s="83">
        <f>HRS(H59,H60)</f>
        <v>7.5</v>
      </c>
      <c r="I61" s="83">
        <f>HRS(I59,I60)</f>
        <v>0</v>
      </c>
      <c r="J61" s="83">
        <f>HRS(J59,J60)</f>
        <v>7.7499999999999991</v>
      </c>
      <c r="K61" s="83">
        <f>HRS(K59,K60)</f>
        <v>0</v>
      </c>
      <c r="L61" s="83">
        <f>HRS(L59,L60)</f>
        <v>0</v>
      </c>
      <c r="M61" s="83">
        <f>HRS(M59,M60)</f>
        <v>0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0</v>
      </c>
      <c r="S61" s="83">
        <f>HRS(S59,S60)</f>
        <v>3.9999999999999991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0 Valets</v>
      </c>
      <c r="B62" s="64" t="s">
        <v>20</v>
      </c>
      <c r="C62" s="65"/>
      <c r="D62" s="66"/>
      <c r="E62" s="67"/>
      <c r="F62" s="69"/>
      <c r="G62" s="68"/>
      <c r="H62" s="68"/>
      <c r="I62" s="68"/>
      <c r="J62" s="68"/>
      <c r="K62" s="68"/>
      <c r="L62" s="69"/>
      <c r="M62" s="68"/>
      <c r="N62" s="69"/>
      <c r="O62" s="68"/>
      <c r="P62" s="68"/>
      <c r="Q62" s="68"/>
      <c r="R62" s="69"/>
      <c r="S62" s="68"/>
      <c r="T62" s="68"/>
      <c r="U62" s="68"/>
      <c r="V62" s="68"/>
      <c r="W62" s="68"/>
      <c r="X62" s="68"/>
      <c r="Y62" s="68"/>
      <c r="Z62" s="68"/>
      <c r="AA62" s="69"/>
      <c r="AB62" s="69"/>
      <c r="AC62" s="68"/>
      <c r="AD62" s="68"/>
      <c r="AE62" s="68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73">
        <f>IF(C62="LB",(SMALL(E62:AZ62,2)-MIN(E62:AZ62))*-24,0)</f>
        <v>0</v>
      </c>
      <c r="D63" s="66"/>
      <c r="E63" s="74"/>
      <c r="F63" s="75"/>
      <c r="G63" s="75"/>
      <c r="H63" s="75"/>
      <c r="I63" s="75"/>
      <c r="J63" s="75"/>
      <c r="K63" s="75"/>
      <c r="L63" s="76"/>
      <c r="M63" s="75"/>
      <c r="N63" s="75"/>
      <c r="O63" s="75"/>
      <c r="P63" s="75"/>
      <c r="Q63" s="75"/>
      <c r="R63" s="76"/>
      <c r="S63" s="75"/>
      <c r="T63" s="75"/>
      <c r="U63" s="75"/>
      <c r="V63" s="75"/>
      <c r="W63" s="75"/>
      <c r="X63" s="75"/>
      <c r="Y63" s="75"/>
      <c r="Z63" s="75"/>
      <c r="AA63" s="76"/>
      <c r="AB63" s="76"/>
      <c r="AC63" s="75"/>
      <c r="AD63" s="75"/>
      <c r="AE63" s="75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tr">
        <f>IF(OR(A63="Saturday",A63="Sunday"),"(Closed)","Lunch Hours")</f>
        <v>(Closed)</v>
      </c>
      <c r="C64" s="80">
        <f>SHIFT(E62:AZ62,E63:AZ63,C63)</f>
        <v>0</v>
      </c>
      <c r="D64" s="81">
        <f>C64*15+(SUM(E64:AZ64)-C64)*13.5</f>
        <v>0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0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4" x14ac:dyDescent="0.2">
      <c r="A65" s="63" t="str">
        <f>IF(COUNTA(E65:AZ65)=1,"1 Valet",COUNTA(E65:AZ65)&amp;" Valets")</f>
        <v>2 Valets</v>
      </c>
      <c r="B65" s="64" t="s">
        <v>22</v>
      </c>
      <c r="C65" s="65"/>
      <c r="D65" s="66"/>
      <c r="E65" s="67"/>
      <c r="F65" s="69"/>
      <c r="G65" s="68"/>
      <c r="H65" s="68">
        <v>0.69791666666666663</v>
      </c>
      <c r="I65" s="68"/>
      <c r="J65" s="68"/>
      <c r="K65" s="68"/>
      <c r="L65" s="69"/>
      <c r="M65" s="68"/>
      <c r="N65" s="69">
        <v>0.69791666666666663</v>
      </c>
      <c r="O65" s="68"/>
      <c r="P65" s="68"/>
      <c r="Q65" s="68"/>
      <c r="R65" s="69"/>
      <c r="S65" s="68"/>
      <c r="T65" s="68"/>
      <c r="U65" s="68"/>
      <c r="V65" s="68"/>
      <c r="W65" s="68"/>
      <c r="X65" s="68"/>
      <c r="Y65" s="68"/>
      <c r="Z65" s="68"/>
      <c r="AA65" s="69"/>
      <c r="AB65" s="69"/>
      <c r="AC65" s="68"/>
      <c r="AD65" s="68"/>
      <c r="AE65" s="68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4" x14ac:dyDescent="0.2">
      <c r="A66" s="72" t="str">
        <f>A63</f>
        <v>Sunday</v>
      </c>
      <c r="B66" s="64" t="s">
        <v>23</v>
      </c>
      <c r="C66" s="405">
        <f>IF(C65="LB",(SMALL(E65:AZ65,2)-MIN(E65:AZ65))*-24,0)</f>
        <v>0</v>
      </c>
      <c r="D66" s="66"/>
      <c r="E66" s="74"/>
      <c r="F66" s="75"/>
      <c r="G66" s="75"/>
      <c r="H66" s="75">
        <v>0.92708333333333337</v>
      </c>
      <c r="I66" s="75"/>
      <c r="J66" s="75"/>
      <c r="K66" s="75"/>
      <c r="L66" s="76"/>
      <c r="M66" s="75"/>
      <c r="N66" s="75">
        <v>0.83333333333333337</v>
      </c>
      <c r="O66" s="75"/>
      <c r="P66" s="75"/>
      <c r="Q66" s="75"/>
      <c r="R66" s="76"/>
      <c r="S66" s="75"/>
      <c r="T66" s="75"/>
      <c r="U66" s="75"/>
      <c r="V66" s="75"/>
      <c r="W66" s="75"/>
      <c r="X66" s="75"/>
      <c r="Y66" s="75"/>
      <c r="Z66" s="75"/>
      <c r="AA66" s="76"/>
      <c r="AB66" s="76"/>
      <c r="AC66" s="75"/>
      <c r="AD66" s="75"/>
      <c r="AE66" s="75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4" s="88" customFormat="1" ht="12" thickBot="1" x14ac:dyDescent="0.25">
      <c r="A67" s="86">
        <f>A64</f>
        <v>42547</v>
      </c>
      <c r="B67" s="87" t="s">
        <v>46</v>
      </c>
      <c r="C67" s="403">
        <f>SHIFT(E65:AZ65,E66:AZ66,C66)</f>
        <v>5.5000000000000018</v>
      </c>
      <c r="D67" s="404">
        <f>C67*15+(SUM(E67:AZ67)-C67)*13.5</f>
        <v>126.37500000000006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5.5000000000000018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3.2500000000000018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4" x14ac:dyDescent="0.2">
      <c r="A68" s="63" t="str">
        <f>IF(COUNTA(E68:AZ68)=1,"1 Valet",COUNTA(E68:AZ68)&amp;" Valets")</f>
        <v>1 Valet</v>
      </c>
      <c r="B68" s="64" t="s">
        <v>20</v>
      </c>
      <c r="C68" s="65"/>
      <c r="D68" s="66"/>
      <c r="E68" s="67"/>
      <c r="F68" s="69"/>
      <c r="G68" s="68"/>
      <c r="H68" s="68"/>
      <c r="I68" s="68"/>
      <c r="J68" s="68"/>
      <c r="K68" s="68"/>
      <c r="L68" s="69"/>
      <c r="M68" s="68"/>
      <c r="N68" s="69"/>
      <c r="O68" s="68"/>
      <c r="P68" s="68"/>
      <c r="Q68" s="68"/>
      <c r="R68" s="69">
        <v>0.46875</v>
      </c>
      <c r="S68" s="68"/>
      <c r="T68" s="68"/>
      <c r="U68" s="68"/>
      <c r="V68" s="68"/>
      <c r="W68" s="68"/>
      <c r="X68" s="68"/>
      <c r="Y68" s="68"/>
      <c r="Z68" s="68"/>
      <c r="AA68" s="69"/>
      <c r="AB68" s="69"/>
      <c r="AC68" s="68"/>
      <c r="AD68" s="68"/>
      <c r="AE68" s="68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4" x14ac:dyDescent="0.2">
      <c r="A69" s="72" t="str">
        <f>TEXT(A70,"dddd")</f>
        <v>Monday</v>
      </c>
      <c r="B69" s="64" t="s">
        <v>21</v>
      </c>
      <c r="C69" s="73">
        <f>IF(C68="LB",(SMALL(E68:AZ68,2)-MIN(E68:AZ68))*-24,0)</f>
        <v>0</v>
      </c>
      <c r="D69" s="66"/>
      <c r="E69" s="74"/>
      <c r="F69" s="75"/>
      <c r="G69" s="75"/>
      <c r="H69" s="75"/>
      <c r="I69" s="75"/>
      <c r="J69" s="75"/>
      <c r="K69" s="75"/>
      <c r="L69" s="76"/>
      <c r="M69" s="75"/>
      <c r="N69" s="75"/>
      <c r="O69" s="75"/>
      <c r="P69" s="75"/>
      <c r="Q69" s="75"/>
      <c r="R69" s="76">
        <v>0.60416666666666663</v>
      </c>
      <c r="S69" s="75"/>
      <c r="T69" s="75"/>
      <c r="U69" s="75"/>
      <c r="V69" s="75"/>
      <c r="W69" s="75"/>
      <c r="X69" s="75"/>
      <c r="Y69" s="75"/>
      <c r="Z69" s="75"/>
      <c r="AA69" s="76"/>
      <c r="AB69" s="76"/>
      <c r="AC69" s="75"/>
      <c r="AD69" s="75"/>
      <c r="AE69" s="75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4" s="88" customFormat="1" ht="12" thickBot="1" x14ac:dyDescent="0.25">
      <c r="A70" s="78">
        <f>IF(PayDay12&lt;&gt;"",PayDay12,"")</f>
        <v>42548</v>
      </c>
      <c r="B70" s="79" t="str">
        <f>IF(OR(A69="Saturday",A69="Sunday"),"(Closed)","Lunch Hours")</f>
        <v>Lunch Hours</v>
      </c>
      <c r="C70" s="80">
        <f>SHIFT(E68:AZ68,E69:AZ69,C69)</f>
        <v>3.2499999999999991</v>
      </c>
      <c r="D70" s="81">
        <f>C70*15+(SUM(E70:AZ70)-C70)*13.5</f>
        <v>48.749999999999986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0</v>
      </c>
      <c r="R70" s="83">
        <f>HRS(R68,R69)</f>
        <v>3.2499999999999991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4" x14ac:dyDescent="0.2">
      <c r="A71" s="63" t="str">
        <f>IF(COUNTA(E71:AZ71)=1,"1 Valet",COUNTA(E71:AZ71)&amp;" Valets")</f>
        <v>1 Valet</v>
      </c>
      <c r="B71" s="64" t="s">
        <v>22</v>
      </c>
      <c r="C71" s="65"/>
      <c r="D71" s="66"/>
      <c r="E71" s="67"/>
      <c r="F71" s="69"/>
      <c r="G71" s="68"/>
      <c r="H71" s="68"/>
      <c r="I71" s="68"/>
      <c r="J71" s="68"/>
      <c r="K71" s="68"/>
      <c r="L71" s="69"/>
      <c r="M71" s="68">
        <v>0.69791666666666663</v>
      </c>
      <c r="N71" s="69"/>
      <c r="O71" s="68"/>
      <c r="P71" s="68"/>
      <c r="Q71" s="68"/>
      <c r="R71" s="69"/>
      <c r="S71" s="68"/>
      <c r="T71" s="68"/>
      <c r="U71" s="68"/>
      <c r="V71" s="68"/>
      <c r="W71" s="68"/>
      <c r="X71" s="68"/>
      <c r="Y71" s="68"/>
      <c r="Z71" s="68"/>
      <c r="AA71" s="69"/>
      <c r="AB71" s="69"/>
      <c r="AC71" s="68"/>
      <c r="AD71" s="68"/>
      <c r="AE71" s="68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  <c r="BA71" s="402"/>
      <c r="BB71" s="402"/>
    </row>
    <row r="72" spans="1:54" x14ac:dyDescent="0.2">
      <c r="A72" s="72" t="str">
        <f>A69</f>
        <v>Monday</v>
      </c>
      <c r="B72" s="64" t="s">
        <v>23</v>
      </c>
      <c r="C72" s="405">
        <f>IF(C71="LB",(SMALL(E71:AZ71,2)-MIN(E71:AZ71))*-24,0)</f>
        <v>0</v>
      </c>
      <c r="D72" s="66"/>
      <c r="E72" s="74"/>
      <c r="F72" s="75"/>
      <c r="G72" s="75"/>
      <c r="H72" s="75"/>
      <c r="I72" s="75"/>
      <c r="J72" s="75"/>
      <c r="K72" s="75"/>
      <c r="L72" s="76"/>
      <c r="M72" s="75">
        <v>0.91666666666666663</v>
      </c>
      <c r="N72" s="75"/>
      <c r="O72" s="75"/>
      <c r="P72" s="75"/>
      <c r="Q72" s="75"/>
      <c r="R72" s="76"/>
      <c r="S72" s="75"/>
      <c r="T72" s="75"/>
      <c r="U72" s="75"/>
      <c r="V72" s="75"/>
      <c r="W72" s="75"/>
      <c r="X72" s="75"/>
      <c r="Y72" s="75"/>
      <c r="Z72" s="75"/>
      <c r="AA72" s="76"/>
      <c r="AB72" s="76"/>
      <c r="AC72" s="75"/>
      <c r="AD72" s="75"/>
      <c r="AE72" s="75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  <c r="BA72" s="402"/>
      <c r="BB72" s="402"/>
    </row>
    <row r="73" spans="1:54" s="88" customFormat="1" ht="12" thickBot="1" x14ac:dyDescent="0.25">
      <c r="A73" s="86">
        <f>A70</f>
        <v>42548</v>
      </c>
      <c r="B73" s="87" t="s">
        <v>46</v>
      </c>
      <c r="C73" s="403">
        <f>SHIFT(E71:AZ71,E72:AZ72,C72)</f>
        <v>5.25</v>
      </c>
      <c r="D73" s="404">
        <f>C73*15+(SUM(E73:AZ73)-C73)*13.5</f>
        <v>78.75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5.25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0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  <c r="BA73" s="402"/>
      <c r="BB73" s="402"/>
    </row>
    <row r="74" spans="1:54" x14ac:dyDescent="0.2">
      <c r="A74" s="63" t="str">
        <f>IF(COUNTA(E74:AZ74)=1,"1 Valet",COUNTA(E74:AZ74)&amp;" Valets")</f>
        <v>1 Valet</v>
      </c>
      <c r="B74" s="64" t="s">
        <v>20</v>
      </c>
      <c r="C74" s="65"/>
      <c r="D74" s="66"/>
      <c r="E74" s="67"/>
      <c r="F74" s="69"/>
      <c r="G74" s="68"/>
      <c r="H74" s="68"/>
      <c r="I74" s="68"/>
      <c r="J74" s="68"/>
      <c r="K74" s="68"/>
      <c r="L74" s="69"/>
      <c r="M74" s="68">
        <v>0.46875</v>
      </c>
      <c r="N74" s="69"/>
      <c r="O74" s="68"/>
      <c r="P74" s="68"/>
      <c r="Q74" s="68"/>
      <c r="R74" s="69"/>
      <c r="S74" s="68"/>
      <c r="T74" s="68"/>
      <c r="U74" s="68"/>
      <c r="V74" s="68"/>
      <c r="W74" s="68"/>
      <c r="X74" s="68"/>
      <c r="Y74" s="68"/>
      <c r="Z74" s="68"/>
      <c r="AA74" s="69"/>
      <c r="AB74" s="69"/>
      <c r="AC74" s="68"/>
      <c r="AD74" s="68"/>
      <c r="AE74" s="68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  <c r="BA74" s="402"/>
      <c r="BB74" s="402"/>
    </row>
    <row r="75" spans="1:54" x14ac:dyDescent="0.2">
      <c r="A75" s="72" t="str">
        <f>TEXT(A76,"dddd")</f>
        <v>Tuesday</v>
      </c>
      <c r="B75" s="64" t="s">
        <v>21</v>
      </c>
      <c r="C75" s="73">
        <f>IF(C74="LB",(SMALL(E74:AZ74,2)-MIN(E74:AZ74))*-24,0)</f>
        <v>0</v>
      </c>
      <c r="D75" s="66"/>
      <c r="E75" s="74"/>
      <c r="F75" s="75"/>
      <c r="G75" s="75"/>
      <c r="H75" s="75"/>
      <c r="I75" s="75"/>
      <c r="J75" s="75"/>
      <c r="K75" s="75"/>
      <c r="L75" s="76"/>
      <c r="M75" s="75">
        <v>0.625</v>
      </c>
      <c r="N75" s="75"/>
      <c r="O75" s="75"/>
      <c r="P75" s="75"/>
      <c r="Q75" s="75"/>
      <c r="R75" s="76"/>
      <c r="S75" s="75"/>
      <c r="T75" s="75"/>
      <c r="U75" s="75"/>
      <c r="V75" s="75"/>
      <c r="W75" s="75"/>
      <c r="X75" s="75"/>
      <c r="Y75" s="75"/>
      <c r="Z75" s="75"/>
      <c r="AA75" s="76"/>
      <c r="AB75" s="76"/>
      <c r="AC75" s="75"/>
      <c r="AD75" s="75"/>
      <c r="AE75" s="75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  <c r="BA75" s="402"/>
      <c r="BB75" s="402"/>
    </row>
    <row r="76" spans="1:54" s="88" customFormat="1" ht="12" thickBot="1" x14ac:dyDescent="0.25">
      <c r="A76" s="78">
        <f>IF(PayDay13&lt;&gt;"",PayDay13,"")</f>
        <v>42549</v>
      </c>
      <c r="B76" s="79" t="str">
        <f>IF(OR(A75="Saturday",A75="Sunday"),"(Closed)","Lunch Hours")</f>
        <v>Lunch Hours</v>
      </c>
      <c r="C76" s="80">
        <f>SHIFT(E74:AZ74,E75:AZ75,C75)</f>
        <v>3.75</v>
      </c>
      <c r="D76" s="81">
        <f>C76*15+(SUM(E76:AZ76)-C76)*13.5</f>
        <v>56.25</v>
      </c>
      <c r="E76" s="82">
        <f>HRS(E74,E75)</f>
        <v>0</v>
      </c>
      <c r="F76" s="83">
        <f>HRS(F74,F75)</f>
        <v>0</v>
      </c>
      <c r="G76" s="83">
        <f>HRS(G74,G75)</f>
        <v>0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3.75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  <c r="BA76" s="402"/>
      <c r="BB76" s="402"/>
    </row>
    <row r="77" spans="1:54" x14ac:dyDescent="0.2">
      <c r="A77" s="63" t="str">
        <f>IF(COUNTA(E77:AZ77)=1,"1 Valet",COUNTA(E77:AZ77)&amp;" Valets")</f>
        <v>2 Valets</v>
      </c>
      <c r="B77" s="64" t="s">
        <v>22</v>
      </c>
      <c r="C77" s="65"/>
      <c r="D77" s="66"/>
      <c r="E77" s="67"/>
      <c r="F77" s="69">
        <v>0.69791666666666663</v>
      </c>
      <c r="G77" s="68"/>
      <c r="H77" s="68">
        <v>0.69791666666666663</v>
      </c>
      <c r="I77" s="68"/>
      <c r="J77" s="68"/>
      <c r="K77" s="68"/>
      <c r="L77" s="69"/>
      <c r="M77" s="68"/>
      <c r="N77" s="69"/>
      <c r="O77" s="68"/>
      <c r="P77" s="68"/>
      <c r="Q77" s="68"/>
      <c r="R77" s="69"/>
      <c r="S77" s="68"/>
      <c r="T77" s="68"/>
      <c r="U77" s="68"/>
      <c r="V77" s="68"/>
      <c r="W77" s="68"/>
      <c r="X77" s="68"/>
      <c r="Y77" s="68"/>
      <c r="Z77" s="68"/>
      <c r="AA77" s="69"/>
      <c r="AB77" s="69"/>
      <c r="AC77" s="68"/>
      <c r="AD77" s="68"/>
      <c r="AE77" s="68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  <c r="BA77" s="402"/>
      <c r="BB77" s="402"/>
    </row>
    <row r="78" spans="1:54" x14ac:dyDescent="0.2">
      <c r="A78" s="72" t="str">
        <f>A75</f>
        <v>Tuesday</v>
      </c>
      <c r="B78" s="64" t="s">
        <v>23</v>
      </c>
      <c r="C78" s="405">
        <f>IF(C77="LB",(SMALL(E77:AZ77,2)-MIN(E77:AZ77))*-24,0)</f>
        <v>0</v>
      </c>
      <c r="D78" s="66"/>
      <c r="E78" s="74"/>
      <c r="F78" s="75">
        <v>0.9375</v>
      </c>
      <c r="G78" s="75"/>
      <c r="H78" s="75">
        <v>0.80208333333333337</v>
      </c>
      <c r="I78" s="75"/>
      <c r="J78" s="75"/>
      <c r="K78" s="75"/>
      <c r="L78" s="76"/>
      <c r="M78" s="75"/>
      <c r="N78" s="75"/>
      <c r="O78" s="75"/>
      <c r="P78" s="75"/>
      <c r="Q78" s="75"/>
      <c r="R78" s="76"/>
      <c r="S78" s="75"/>
      <c r="T78" s="75"/>
      <c r="U78" s="75"/>
      <c r="V78" s="75"/>
      <c r="W78" s="75"/>
      <c r="X78" s="75"/>
      <c r="Y78" s="75"/>
      <c r="Z78" s="75"/>
      <c r="AA78" s="76"/>
      <c r="AB78" s="76"/>
      <c r="AC78" s="75"/>
      <c r="AD78" s="75"/>
      <c r="AE78" s="75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4" s="88" customFormat="1" ht="12" thickBot="1" x14ac:dyDescent="0.25">
      <c r="A79" s="86">
        <f>A76</f>
        <v>42549</v>
      </c>
      <c r="B79" s="87" t="s">
        <v>46</v>
      </c>
      <c r="C79" s="403">
        <f>SHIFT(E77:AZ77,E78:AZ78,C78)</f>
        <v>5.7500000000000009</v>
      </c>
      <c r="D79" s="404">
        <f>C79*15+(SUM(E79:AZ79)-C79)*13.5</f>
        <v>120.00000000000006</v>
      </c>
      <c r="E79" s="82">
        <f>HRS(E77,E78)</f>
        <v>0</v>
      </c>
      <c r="F79" s="83">
        <f>HRS(F77,F78)</f>
        <v>5.7500000000000009</v>
      </c>
      <c r="G79" s="83">
        <f>HRS(G77,G78)</f>
        <v>0</v>
      </c>
      <c r="H79" s="83">
        <f>HRS(H77,H78)</f>
        <v>2.5000000000000018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0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4" x14ac:dyDescent="0.2">
      <c r="A80" s="63" t="str">
        <f>IF(COUNTA(E80:AZ80)=1,"1 Valet",COUNTA(E80:AZ80)&amp;" Valets")</f>
        <v>1 Valet</v>
      </c>
      <c r="B80" s="64" t="s">
        <v>20</v>
      </c>
      <c r="C80" s="65"/>
      <c r="D80" s="66"/>
      <c r="E80" s="67"/>
      <c r="F80" s="69"/>
      <c r="G80" s="68"/>
      <c r="H80" s="68"/>
      <c r="I80" s="68"/>
      <c r="J80" s="68"/>
      <c r="K80" s="68"/>
      <c r="L80" s="69"/>
      <c r="M80" s="68"/>
      <c r="N80" s="69"/>
      <c r="O80" s="68"/>
      <c r="P80" s="68"/>
      <c r="Q80" s="68"/>
      <c r="R80" s="69"/>
      <c r="S80" s="68"/>
      <c r="T80" s="68">
        <v>0.46875</v>
      </c>
      <c r="U80" s="68"/>
      <c r="V80" s="68"/>
      <c r="W80" s="68"/>
      <c r="X80" s="68"/>
      <c r="Y80" s="68"/>
      <c r="Z80" s="68"/>
      <c r="AA80" s="69"/>
      <c r="AB80" s="69"/>
      <c r="AC80" s="68"/>
      <c r="AD80" s="68"/>
      <c r="AE80" s="68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73">
        <f>IF(C80="LB",(SMALL(E80:AZ80,2)-MIN(E80:AZ80))*-24,0)</f>
        <v>0</v>
      </c>
      <c r="D81" s="66"/>
      <c r="E81" s="74"/>
      <c r="F81" s="75"/>
      <c r="G81" s="75"/>
      <c r="H81" s="75"/>
      <c r="I81" s="75"/>
      <c r="J81" s="75"/>
      <c r="K81" s="75"/>
      <c r="L81" s="76"/>
      <c r="M81" s="75"/>
      <c r="N81" s="75"/>
      <c r="O81" s="75"/>
      <c r="P81" s="75"/>
      <c r="Q81" s="75"/>
      <c r="R81" s="76"/>
      <c r="S81" s="75"/>
      <c r="T81" s="75">
        <v>0.58333333333333337</v>
      </c>
      <c r="U81" s="75"/>
      <c r="V81" s="75"/>
      <c r="W81" s="75"/>
      <c r="X81" s="75"/>
      <c r="Y81" s="75"/>
      <c r="Z81" s="75"/>
      <c r="AA81" s="76"/>
      <c r="AB81" s="76"/>
      <c r="AC81" s="75"/>
      <c r="AD81" s="75"/>
      <c r="AE81" s="75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tr">
        <f>IF(OR(A81="Saturday",A81="Sunday"),"(Closed)","Lunch Hours")</f>
        <v>Lunch Hours</v>
      </c>
      <c r="C82" s="80">
        <f>SHIFT(E80:AZ80,E81:AZ81,C81)</f>
        <v>2.7500000000000009</v>
      </c>
      <c r="D82" s="81">
        <f>C82*15+(SUM(E82:AZ82)-C82)*13.5</f>
        <v>41.250000000000014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0</v>
      </c>
      <c r="R82" s="83">
        <f>HRS(R80,R81)</f>
        <v>0</v>
      </c>
      <c r="S82" s="83">
        <f>HRS(S80,S81)</f>
        <v>0</v>
      </c>
      <c r="T82" s="83">
        <f>HRS(T80,T81)</f>
        <v>2.7500000000000009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1 Valet</v>
      </c>
      <c r="B83" s="64" t="s">
        <v>22</v>
      </c>
      <c r="C83" s="65"/>
      <c r="D83" s="66"/>
      <c r="E83" s="67"/>
      <c r="F83" s="69"/>
      <c r="G83" s="68">
        <v>0.69791666666666663</v>
      </c>
      <c r="H83" s="68"/>
      <c r="I83" s="68"/>
      <c r="J83" s="68"/>
      <c r="K83" s="68"/>
      <c r="L83" s="69"/>
      <c r="M83" s="68"/>
      <c r="N83" s="69"/>
      <c r="O83" s="68"/>
      <c r="P83" s="68"/>
      <c r="Q83" s="68"/>
      <c r="R83" s="69"/>
      <c r="S83" s="68"/>
      <c r="T83" s="68"/>
      <c r="U83" s="68"/>
      <c r="V83" s="68"/>
      <c r="W83" s="68"/>
      <c r="X83" s="68"/>
      <c r="Y83" s="68"/>
      <c r="Z83" s="68"/>
      <c r="AA83" s="69"/>
      <c r="AB83" s="69"/>
      <c r="AC83" s="68"/>
      <c r="AD83" s="68"/>
      <c r="AE83" s="68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405">
        <f>IF(C83="LB",(SMALL(E83:AZ83,2)-MIN(E83:AZ83))*-24,0)</f>
        <v>0</v>
      </c>
      <c r="D84" s="66"/>
      <c r="E84" s="74"/>
      <c r="F84" s="75"/>
      <c r="G84" s="75">
        <v>0.90625</v>
      </c>
      <c r="H84" s="75"/>
      <c r="I84" s="75"/>
      <c r="J84" s="75"/>
      <c r="K84" s="75"/>
      <c r="L84" s="76"/>
      <c r="M84" s="75"/>
      <c r="N84" s="75"/>
      <c r="O84" s="75"/>
      <c r="P84" s="75"/>
      <c r="Q84" s="75"/>
      <c r="R84" s="76"/>
      <c r="S84" s="75"/>
      <c r="T84" s="75"/>
      <c r="U84" s="75"/>
      <c r="V84" s="75"/>
      <c r="W84" s="75"/>
      <c r="X84" s="75"/>
      <c r="Y84" s="75"/>
      <c r="Z84" s="75"/>
      <c r="AA84" s="76"/>
      <c r="AB84" s="76"/>
      <c r="AC84" s="75"/>
      <c r="AD84" s="75"/>
      <c r="AE84" s="75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03">
        <f>SHIFT(E83:AZ83,E84:AZ84,C84)</f>
        <v>5.0000000000000009</v>
      </c>
      <c r="D85" s="404">
        <f>C85*15+(SUM(E85:AZ85)-C85)*13.5</f>
        <v>75.000000000000014</v>
      </c>
      <c r="E85" s="82">
        <f>HRS(E83,E84)</f>
        <v>0</v>
      </c>
      <c r="F85" s="83">
        <f>HRS(F83,F84)</f>
        <v>0</v>
      </c>
      <c r="G85" s="83">
        <f>HRS(G83,G84)</f>
        <v>5.0000000000000009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0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1 Valet</v>
      </c>
      <c r="B86" s="64" t="s">
        <v>20</v>
      </c>
      <c r="C86" s="65"/>
      <c r="D86" s="66"/>
      <c r="E86" s="67"/>
      <c r="F86" s="69"/>
      <c r="G86" s="68"/>
      <c r="H86" s="68"/>
      <c r="I86" s="68"/>
      <c r="J86" s="68"/>
      <c r="K86" s="68"/>
      <c r="L86" s="69"/>
      <c r="M86" s="68"/>
      <c r="N86" s="69"/>
      <c r="O86" s="68"/>
      <c r="P86" s="68"/>
      <c r="Q86" s="68"/>
      <c r="R86" s="69"/>
      <c r="S86" s="68"/>
      <c r="T86" s="68"/>
      <c r="U86" s="68"/>
      <c r="V86" s="68"/>
      <c r="W86" s="68">
        <v>0.46875</v>
      </c>
      <c r="X86" s="68"/>
      <c r="Y86" s="68"/>
      <c r="Z86" s="68"/>
      <c r="AA86" s="69"/>
      <c r="AB86" s="69"/>
      <c r="AC86" s="68"/>
      <c r="AD86" s="68"/>
      <c r="AE86" s="68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73">
        <f>IF(C86="LB",(SMALL(E86:AZ86,2)-MIN(E86:AZ86))*-24,0)</f>
        <v>0</v>
      </c>
      <c r="D87" s="66"/>
      <c r="E87" s="74"/>
      <c r="F87" s="75"/>
      <c r="G87" s="75"/>
      <c r="H87" s="75"/>
      <c r="I87" s="75"/>
      <c r="J87" s="75"/>
      <c r="K87" s="75"/>
      <c r="L87" s="76"/>
      <c r="M87" s="75"/>
      <c r="N87" s="75"/>
      <c r="O87" s="75"/>
      <c r="P87" s="75"/>
      <c r="Q87" s="75"/>
      <c r="R87" s="76"/>
      <c r="S87" s="75"/>
      <c r="T87" s="75"/>
      <c r="U87" s="75"/>
      <c r="V87" s="75"/>
      <c r="W87" s="75">
        <v>0.60416666666666663</v>
      </c>
      <c r="X87" s="75"/>
      <c r="Y87" s="75"/>
      <c r="Z87" s="75"/>
      <c r="AA87" s="76"/>
      <c r="AB87" s="76"/>
      <c r="AC87" s="75"/>
      <c r="AD87" s="75"/>
      <c r="AE87" s="75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tr">
        <f>IF(OR(A87="Saturday",A87="Sunday"),"(Closed)","Lunch Hours")</f>
        <v>Lunch Hours</v>
      </c>
      <c r="C88" s="80">
        <f>SHIFT(E86:AZ86,E87:AZ87,C87)</f>
        <v>3.2499999999999991</v>
      </c>
      <c r="D88" s="81">
        <f>C88*15+(SUM(E88:AZ88)-C88)*13.5</f>
        <v>48.749999999999986</v>
      </c>
      <c r="E88" s="82">
        <f>HRS(E86,E87)</f>
        <v>0</v>
      </c>
      <c r="F88" s="83">
        <f>HRS(F86,F87)</f>
        <v>0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3.2499999999999991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1 Valet</v>
      </c>
      <c r="B89" s="64" t="s">
        <v>22</v>
      </c>
      <c r="C89" s="65"/>
      <c r="D89" s="66"/>
      <c r="E89" s="67"/>
      <c r="F89" s="69">
        <v>0.69791666666666663</v>
      </c>
      <c r="G89" s="68"/>
      <c r="H89" s="68"/>
      <c r="I89" s="68"/>
      <c r="J89" s="68"/>
      <c r="K89" s="68"/>
      <c r="L89" s="69"/>
      <c r="M89" s="68"/>
      <c r="N89" s="69"/>
      <c r="O89" s="68"/>
      <c r="P89" s="68"/>
      <c r="Q89" s="68"/>
      <c r="R89" s="69"/>
      <c r="S89" s="68"/>
      <c r="T89" s="68"/>
      <c r="U89" s="68"/>
      <c r="V89" s="68"/>
      <c r="W89" s="68"/>
      <c r="X89" s="68"/>
      <c r="Y89" s="68"/>
      <c r="Z89" s="68"/>
      <c r="AA89" s="69"/>
      <c r="AB89" s="69"/>
      <c r="AC89" s="68"/>
      <c r="AD89" s="68"/>
      <c r="AE89" s="68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405">
        <f>IF(C89="LB",(SMALL(E89:AZ89,2)-MIN(E89:AZ89))*-24,0)</f>
        <v>0</v>
      </c>
      <c r="D90" s="66"/>
      <c r="E90" s="74"/>
      <c r="F90" s="75">
        <v>0.90625</v>
      </c>
      <c r="G90" s="75"/>
      <c r="H90" s="75"/>
      <c r="I90" s="75"/>
      <c r="J90" s="75"/>
      <c r="K90" s="75"/>
      <c r="L90" s="76"/>
      <c r="M90" s="75"/>
      <c r="N90" s="75"/>
      <c r="O90" s="75"/>
      <c r="P90" s="75"/>
      <c r="Q90" s="75"/>
      <c r="R90" s="76"/>
      <c r="S90" s="75"/>
      <c r="T90" s="75"/>
      <c r="U90" s="75"/>
      <c r="V90" s="75"/>
      <c r="W90" s="75"/>
      <c r="X90" s="75"/>
      <c r="Y90" s="75"/>
      <c r="Z90" s="75"/>
      <c r="AA90" s="76"/>
      <c r="AB90" s="76"/>
      <c r="AC90" s="75"/>
      <c r="AD90" s="75"/>
      <c r="AE90" s="75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03">
        <f>SHIFT(E89:AZ89,E90:AZ90,C90)</f>
        <v>5.0000000000000009</v>
      </c>
      <c r="D91" s="404">
        <f>C91*15+(SUM(E91:AZ91)-C91)*13.5</f>
        <v>75.000000000000014</v>
      </c>
      <c r="E91" s="82">
        <f>HRS(E89,E90)</f>
        <v>0</v>
      </c>
      <c r="F91" s="83">
        <f>HRS(F89,F90)</f>
        <v>5.0000000000000009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0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65"/>
      <c r="D92" s="66"/>
      <c r="E92" s="67"/>
      <c r="F92" s="69"/>
      <c r="G92" s="68"/>
      <c r="H92" s="68"/>
      <c r="I92" s="68"/>
      <c r="J92" s="68"/>
      <c r="K92" s="68"/>
      <c r="L92" s="69"/>
      <c r="M92" s="68"/>
      <c r="N92" s="69"/>
      <c r="O92" s="68"/>
      <c r="P92" s="68"/>
      <c r="Q92" s="68"/>
      <c r="R92" s="69"/>
      <c r="S92" s="68"/>
      <c r="T92" s="68"/>
      <c r="U92" s="68"/>
      <c r="V92" s="68"/>
      <c r="W92" s="68"/>
      <c r="X92" s="68"/>
      <c r="Y92" s="68"/>
      <c r="Z92" s="68"/>
      <c r="AA92" s="69"/>
      <c r="AB92" s="69"/>
      <c r="AC92" s="68"/>
      <c r="AD92" s="68"/>
      <c r="AE92" s="68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73">
        <f>IF(C92="LB",(SMALL(E92:AZ92,2)-MIN(E92:AZ92))*-24,0)</f>
        <v>0</v>
      </c>
      <c r="D93" s="66"/>
      <c r="E93" s="74"/>
      <c r="F93" s="75"/>
      <c r="G93" s="75"/>
      <c r="H93" s="75"/>
      <c r="I93" s="75"/>
      <c r="J93" s="75"/>
      <c r="K93" s="75"/>
      <c r="L93" s="76"/>
      <c r="M93" s="75"/>
      <c r="N93" s="75"/>
      <c r="O93" s="75"/>
      <c r="P93" s="75"/>
      <c r="Q93" s="75"/>
      <c r="R93" s="76"/>
      <c r="S93" s="75"/>
      <c r="T93" s="75"/>
      <c r="U93" s="75"/>
      <c r="V93" s="75"/>
      <c r="W93" s="75"/>
      <c r="X93" s="75"/>
      <c r="Y93" s="75"/>
      <c r="Z93" s="75"/>
      <c r="AA93" s="76"/>
      <c r="AB93" s="76"/>
      <c r="AC93" s="75"/>
      <c r="AD93" s="75"/>
      <c r="AE93" s="75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tr">
        <f>IF(OR(A93="Saturday",A93="Sunday"),"(Closed)","Lunch Hours")</f>
        <v>Lunch Hours</v>
      </c>
      <c r="C94" s="80">
        <f>SHIFT(E92:AZ92,E93:AZ93,C93)</f>
        <v>0</v>
      </c>
      <c r="D94" s="8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65"/>
      <c r="D95" s="66"/>
      <c r="E95" s="67"/>
      <c r="F95" s="69"/>
      <c r="G95" s="68"/>
      <c r="H95" s="68"/>
      <c r="I95" s="68"/>
      <c r="J95" s="68"/>
      <c r="K95" s="68"/>
      <c r="L95" s="69"/>
      <c r="M95" s="68"/>
      <c r="N95" s="69"/>
      <c r="O95" s="68"/>
      <c r="P95" s="68"/>
      <c r="Q95" s="68"/>
      <c r="R95" s="69"/>
      <c r="S95" s="68"/>
      <c r="T95" s="68"/>
      <c r="U95" s="68"/>
      <c r="V95" s="68"/>
      <c r="W95" s="68"/>
      <c r="X95" s="68"/>
      <c r="Y95" s="68"/>
      <c r="Z95" s="68"/>
      <c r="AA95" s="69"/>
      <c r="AB95" s="69"/>
      <c r="AC95" s="68"/>
      <c r="AD95" s="68"/>
      <c r="AE95" s="68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405">
        <f>IF(C95="LB",(SMALL(E95:AZ95,2)-MIN(E95:AZ95))*-24,0)</f>
        <v>0</v>
      </c>
      <c r="D96" s="66"/>
      <c r="E96" s="74"/>
      <c r="F96" s="75"/>
      <c r="G96" s="75"/>
      <c r="H96" s="75"/>
      <c r="I96" s="75"/>
      <c r="J96" s="75"/>
      <c r="K96" s="75"/>
      <c r="L96" s="76"/>
      <c r="M96" s="75"/>
      <c r="N96" s="75"/>
      <c r="O96" s="75"/>
      <c r="P96" s="75"/>
      <c r="Q96" s="75"/>
      <c r="R96" s="76"/>
      <c r="S96" s="75"/>
      <c r="T96" s="75"/>
      <c r="U96" s="75"/>
      <c r="V96" s="75"/>
      <c r="W96" s="75"/>
      <c r="X96" s="75"/>
      <c r="Y96" s="75"/>
      <c r="Z96" s="75"/>
      <c r="AA96" s="76"/>
      <c r="AB96" s="76"/>
      <c r="AC96" s="75"/>
      <c r="AD96" s="75"/>
      <c r="AE96" s="75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86" t="str">
        <f>A94</f>
        <v/>
      </c>
      <c r="B97" s="91" t="s">
        <v>46</v>
      </c>
      <c r="C97" s="406">
        <f>SHIFT(E95:AZ95,E96:AZ96,C96)</f>
        <v>0</v>
      </c>
      <c r="D97" s="407">
        <f>C97*15+(SUM(E97:AZ97)-C97)*13.5</f>
        <v>0</v>
      </c>
      <c r="E97" s="423">
        <f>HRS(E95,E96)</f>
        <v>0</v>
      </c>
      <c r="F97" s="424">
        <f>HRS(F95,F96)</f>
        <v>0</v>
      </c>
      <c r="G97" s="424">
        <f>HRS(G95,G96)</f>
        <v>0</v>
      </c>
      <c r="H97" s="424">
        <f>HRS(H95,H96)</f>
        <v>0</v>
      </c>
      <c r="I97" s="424">
        <f>HRS(I95,I96)</f>
        <v>0</v>
      </c>
      <c r="J97" s="424">
        <f>HRS(J95,J96)</f>
        <v>0</v>
      </c>
      <c r="K97" s="424">
        <f>HRS(K95,K96)</f>
        <v>0</v>
      </c>
      <c r="L97" s="424">
        <f>HRS(L95,L96)</f>
        <v>0</v>
      </c>
      <c r="M97" s="424">
        <f>HRS(M95,M96)</f>
        <v>0</v>
      </c>
      <c r="N97" s="424">
        <f>HRS(N95,N96)</f>
        <v>0</v>
      </c>
      <c r="O97" s="424">
        <f>HRS(O95,O96)</f>
        <v>0</v>
      </c>
      <c r="P97" s="424">
        <f>HRS(P95,P96)</f>
        <v>0</v>
      </c>
      <c r="Q97" s="424">
        <f>HRS(Q95,Q96)</f>
        <v>0</v>
      </c>
      <c r="R97" s="424">
        <f>HRS(R95,R96)</f>
        <v>0</v>
      </c>
      <c r="S97" s="424">
        <f>HRS(S95,S96)</f>
        <v>0</v>
      </c>
      <c r="T97" s="424">
        <f>HRS(T95,T96)</f>
        <v>0</v>
      </c>
      <c r="U97" s="424">
        <f>HRS(U95,U96)</f>
        <v>0</v>
      </c>
      <c r="V97" s="424">
        <f>HRS(V95,V96)</f>
        <v>0</v>
      </c>
      <c r="W97" s="424">
        <f>HRS(W95,W96)</f>
        <v>0</v>
      </c>
      <c r="X97" s="424">
        <f>HRS(X95,X96)</f>
        <v>0</v>
      </c>
      <c r="Y97" s="424">
        <f>HRS(Y95,Y96)</f>
        <v>0</v>
      </c>
      <c r="Z97" s="424">
        <f>HRS(Z95,Z96)</f>
        <v>0</v>
      </c>
      <c r="AA97" s="424">
        <f>HRS(AA95,AA96)</f>
        <v>0</v>
      </c>
      <c r="AB97" s="424">
        <f>HRS(AB95,AB96)</f>
        <v>0</v>
      </c>
      <c r="AC97" s="424">
        <f>HRS(AC95,AC96)</f>
        <v>0</v>
      </c>
      <c r="AD97" s="424">
        <f>HRS(AD95,AD96)</f>
        <v>0</v>
      </c>
      <c r="AE97" s="424">
        <f>HRS(AE95,AE96)</f>
        <v>0</v>
      </c>
      <c r="AF97" s="424">
        <f>HRS(AF95,AF96)</f>
        <v>0</v>
      </c>
      <c r="AG97" s="424">
        <f>HRS(AG95,AG96)</f>
        <v>0</v>
      </c>
      <c r="AH97" s="424">
        <f>HRS(AH95,AH96)</f>
        <v>0</v>
      </c>
      <c r="AI97" s="424">
        <f>HRS(AI95,AI96)</f>
        <v>0</v>
      </c>
      <c r="AJ97" s="424">
        <f>HRS(AJ95,AJ96)</f>
        <v>0</v>
      </c>
      <c r="AK97" s="424">
        <f>HRS(AK95,AK96)</f>
        <v>0</v>
      </c>
      <c r="AL97" s="424">
        <f>HRS(AL95,AL96)</f>
        <v>0</v>
      </c>
      <c r="AM97" s="424">
        <f>HRS(AM95,AM96)</f>
        <v>0</v>
      </c>
      <c r="AN97" s="424">
        <f>HRS(AN95,AN96)</f>
        <v>0</v>
      </c>
      <c r="AO97" s="424">
        <f>HRS(AO95,AO96)</f>
        <v>0</v>
      </c>
      <c r="AP97" s="424">
        <f>HRS(AP95,AP96)</f>
        <v>0</v>
      </c>
      <c r="AQ97" s="424">
        <f>HRS(AQ95,AQ96)</f>
        <v>0</v>
      </c>
      <c r="AR97" s="424">
        <f>HRS(AR95,AR96)</f>
        <v>0</v>
      </c>
      <c r="AS97" s="424">
        <f>HRS(AS95,AS96)</f>
        <v>0</v>
      </c>
      <c r="AT97" s="424">
        <f>HRS(AT95,AT96)</f>
        <v>0</v>
      </c>
      <c r="AU97" s="424">
        <f>HRS(AU95,AU96)</f>
        <v>0</v>
      </c>
      <c r="AV97" s="424">
        <f>HRS(AV95,AV96)</f>
        <v>0</v>
      </c>
      <c r="AW97" s="424">
        <f>HRS(AW95,AW96)</f>
        <v>0</v>
      </c>
      <c r="AX97" s="424">
        <f>HRS(AX95,AX96)</f>
        <v>0</v>
      </c>
      <c r="AY97" s="424">
        <f>HRS(AY95,AY96)</f>
        <v>0</v>
      </c>
      <c r="AZ97" s="425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05" customFormat="1" ht="12" thickBot="1" x14ac:dyDescent="0.25">
      <c r="A99" s="100"/>
      <c r="B99" s="101" t="s">
        <v>3</v>
      </c>
      <c r="C99" s="102">
        <f>SUM(C100:C101)</f>
        <v>218.5</v>
      </c>
      <c r="D99" s="103">
        <f>C100*15+(SUM(E99:AZ99)-C100)*13.5</f>
        <v>3153.75</v>
      </c>
      <c r="E99" s="102">
        <f>SUM(E4,E7,E10,E13,E16,E19,E22,E25,E28,E31,E34,E37,E40,E43,E46,E49,E52,E55,E58,E61,E64,E67,E70,E73,E76,E79,E82,E85,E88,E91,E94,E97)</f>
        <v>12</v>
      </c>
      <c r="F99" s="102">
        <f>SUM(F4,F7,F10,F13,F16,F19,F22,F25,F28,F31,F34,F37,F40,F43,F46,F49,F52,F55,F58,F61,F64,F67,F70,F73,F76,F79,F82,F85,F88,F91,F94,F97)</f>
        <v>10.750000000000002</v>
      </c>
      <c r="G99" s="102">
        <f>SUM(G4,G7,G10,G13,G16,G19,G22,G25,G28,G31,G34,G37,G40,G43,G46,G49,G52,G55,G58,G61,G64,G67,G70,G73,G76,G79,G82,G85,G88,G91,G94,G97)</f>
        <v>17</v>
      </c>
      <c r="H99" s="102">
        <f>SUM(H4,H7,H10,H13,H16,H19,H22,H25,H28,H31,H34,H37,H40,H43,H46,H49,H52,H55,H58,H61,H64,H67,H70,H73,H76,H79,H82,H85,H88,H91,H94,H97)</f>
        <v>36.75</v>
      </c>
      <c r="I99" s="102">
        <f>SUM(I4,I7,I10,I13,I16,I19,I22,I25,I28,I31,I34,I37,I40,I43,I46,I49,I52,I55,I58,I61,I64,I67,I70,I73,I76,I79,I82,I85,I88,I91,I94,I97)</f>
        <v>4.2500000000000009</v>
      </c>
      <c r="J99" s="102">
        <f>SUM(J4,J7,J10,J13,J16,J19,J22,J25,J28,J31,J34,J37,J40,J43,J46,J49,J52,J55,J58,J61,J64,J67,J70,J73,J76,J79,J82,J85,J88,J91,J94,J97)</f>
        <v>21.75</v>
      </c>
      <c r="K99" s="102">
        <f>SUM(K4,K7,K10,K13,K16,K19,K22,K25,K28,K31,K34,K37,K40,K43,K46,K49,K52,K55,K58,K61,K64,K67,K70,K73,K76,K79,K82,K85,K88,K91,K94,K97)</f>
        <v>3</v>
      </c>
      <c r="L99" s="102">
        <f>SUM(L4,L7,L10,L13,L16,L19,L22,L25,L28,L31,L34,L37,L40,L43,L46,L49,L52,L55,L58,L61,L64,L67,L70,L73,L76,L79,L82,L85,L88,L91,L94,L97)</f>
        <v>4.7500000000000018</v>
      </c>
      <c r="M99" s="102">
        <f>SUM(M4,M7,M10,M13,M16,M19,M22,M25,M28,M31,M34,M37,M40,M43,M46,M49,M52,M55,M58,M61,M64,M67,M70,M73,M76,M79,M82,M85,M88,M91,M94,M97)</f>
        <v>14</v>
      </c>
      <c r="N99" s="102">
        <f>SUM(N4,N7,N10,N13,N16,N19,N22,N25,N28,N31,N34,N37,N40,N43,N46,N49,N52,N55,N58,N61,N64,N67,N70,N73,N76,N79,N82,N85,N88,N91,N94,N97)</f>
        <v>6.7500000000000027</v>
      </c>
      <c r="O99" s="102">
        <f>SUM(O4,O7,O10,O13,O16,O19,O22,O25,O28,O31,O34,O37,O40,O43,O46,O49,O52,O55,O58,O61,O64,O67,O70,O73,O76,O79,O82,O85,O88,O91,O94,O97)</f>
        <v>5.0000000000000009</v>
      </c>
      <c r="P99" s="102">
        <f>SUM(P4,P7,P10,P13,P16,P19,P22,P25,P28,P31,P34,P37,P40,P43,P46,P49,P52,P55,P58,P61,P64,P67,P70,P73,P76,P79,P82,P85,P88,P91,P94,P97)</f>
        <v>14.750000000000004</v>
      </c>
      <c r="Q99" s="102">
        <f>SUM(Q4,Q7,Q10,Q13,Q16,Q19,Q22,Q25,Q28,Q31,Q34,Q37,Q40,Q43,Q46,Q49,Q52,Q55,Q58,Q61,Q64,Q67,Q70,Q73,Q76,Q79,Q82,Q85,Q88,Q91,Q94,Q97)</f>
        <v>5.0000000000000009</v>
      </c>
      <c r="R99" s="102">
        <f>SUM(R4,R7,R10,R13,R16,R19,R22,R25,R28,R31,R34,R37,R40,R43,R46,R49,R52,R55,R58,R61,R64,R67,R70,R73,R76,R79,R82,R85,R88,R91,R94,R97)</f>
        <v>7.7499999999999991</v>
      </c>
      <c r="S99" s="102">
        <f>SUM(S4,S7,S10,S13,S16,S19,S22,S25,S28,S31,S34,S37,S40,S43,S46,S49,S52,S55,S58,S61,S64,S67,S70,S73,S76,S79,S82,S85,S88,S91,S94,S97)</f>
        <v>12.25</v>
      </c>
      <c r="T99" s="102">
        <f>SUM(T4,T7,T10,T13,T16,T19,T22,T25,T28,T31,T34,T37,T40,T43,T46,T49,T52,T55,T58,T61,T64,T67,T70,T73,T76,T79,T82,T85,T88,T91,T94,T97)</f>
        <v>18.25</v>
      </c>
      <c r="U99" s="102">
        <f>SUM(U4,U7,U10,U13,U16,U19,U22,U25,U28,U31,U34,U37,U40,U43,U46,U49,U52,U55,U58,U61,U64,U67,U70,U73,U76,U79,U82,U85,U88,U91,U94,U97)</f>
        <v>6</v>
      </c>
      <c r="V99" s="102">
        <f>SUM(V4,V7,V10,V13,V16,V19,V22,V25,V28,V31,V34,V37,V40,V43,V46,V49,V52,V55,V58,V61,V64,V67,V70,V73,V76,V79,V82,V85,V88,V91,V94,V97)</f>
        <v>5</v>
      </c>
      <c r="W99" s="102">
        <f>SUM(W4,W7,W10,W13,W16,W19,W22,W25,W28,W31,W34,W37,W40,W43,W46,W49,W52,W55,W58,W61,W64,W67,W70,W73,W76,W79,W82,W85,W88,W91,W94,W97)</f>
        <v>13.5</v>
      </c>
      <c r="X99" s="102">
        <f>SUM(X4,X7,X10,X13,X16,X19,X22,X25,X28,X31,X34,X37,X40,X43,X46,X49,X52,X55,X58,X61,X64,X67,X70,X73,X76,X79,X82,X85,X88,X91,X94,X97)</f>
        <v>0</v>
      </c>
      <c r="Y99" s="102">
        <f>SUM(Y4,Y7,Y10,Y13,Y16,Y19,Y22,Y25,Y28,Y31,Y34,Y37,Y40,Y43,Y46,Y49,Y52,Y55,Y58,Y61,Y64,Y67,Y70,Y73,Y76,Y79,Y82,Y85,Y88,Y91,Y94,Y97)</f>
        <v>0</v>
      </c>
      <c r="Z99" s="102">
        <f>SUM(Z4,Z7,Z10,Z13,Z16,Z19,Z22,Z25,Z28,Z31,Z34,Z37,Z40,Z43,Z46,Z49,Z52,Z55,Z58,Z61,Z64,Z67,Z70,Z73,Z76,Z79,Z82,Z85,Z88,Z91,Z94,Z97)</f>
        <v>0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136</v>
      </c>
      <c r="D100" s="109">
        <f>C100*15</f>
        <v>2040</v>
      </c>
      <c r="E100" s="110"/>
      <c r="F100" s="110"/>
      <c r="I100" s="111"/>
      <c r="J100" s="111"/>
      <c r="K100" s="110"/>
      <c r="L100" s="111"/>
      <c r="M100" s="111"/>
      <c r="N100" s="62"/>
      <c r="P100" s="62"/>
      <c r="Q100" s="62"/>
      <c r="R100" s="99"/>
      <c r="S100" s="111"/>
      <c r="T100" s="112"/>
      <c r="U100" s="112"/>
      <c r="V100" s="111"/>
      <c r="W100" s="111"/>
      <c r="Y100" s="89"/>
      <c r="Z100" s="62"/>
      <c r="AA100" s="99"/>
      <c r="AB100" s="111"/>
      <c r="AD100" s="111"/>
      <c r="AE100" s="112"/>
      <c r="AG100" s="111"/>
      <c r="AH100" s="110"/>
    </row>
    <row r="101" spans="1:52" ht="12" thickBot="1" x14ac:dyDescent="0.25">
      <c r="A101" s="106"/>
      <c r="B101" s="113" t="s">
        <v>2</v>
      </c>
      <c r="C101" s="114">
        <f>SUM(E99:AZ99)-C100</f>
        <v>82.5</v>
      </c>
      <c r="D101" s="115">
        <f>C101*13.5</f>
        <v>1113.75</v>
      </c>
      <c r="E101" s="110"/>
      <c r="F101" s="110"/>
      <c r="I101" s="111"/>
      <c r="J101" s="111"/>
      <c r="K101" s="110"/>
      <c r="L101" s="111"/>
      <c r="M101" s="111"/>
      <c r="N101" s="62"/>
      <c r="P101" s="62"/>
      <c r="Q101" s="62"/>
      <c r="R101" s="99"/>
      <c r="S101" s="111"/>
      <c r="T101" s="112"/>
      <c r="U101" s="112"/>
      <c r="V101" s="111"/>
      <c r="W101" s="111"/>
      <c r="Y101" s="89"/>
      <c r="Z101" s="62"/>
      <c r="AA101" s="99"/>
      <c r="AB101" s="111"/>
      <c r="AD101" s="111"/>
      <c r="AE101" s="112"/>
      <c r="AG101" s="111"/>
      <c r="AH101" s="110"/>
    </row>
    <row r="102" spans="1:52" ht="12" thickBot="1" x14ac:dyDescent="0.25">
      <c r="A102" s="106"/>
      <c r="B102" s="116"/>
      <c r="C102" s="85"/>
      <c r="D102" s="117"/>
      <c r="E102" s="118"/>
      <c r="F102" s="111"/>
      <c r="H102" s="111"/>
      <c r="I102" s="111"/>
      <c r="J102" s="111"/>
      <c r="K102" s="110"/>
      <c r="L102" s="111"/>
      <c r="M102" s="111"/>
      <c r="N102" s="62"/>
      <c r="O102" s="111"/>
      <c r="P102" s="62"/>
      <c r="Q102" s="62"/>
      <c r="R102" s="99"/>
      <c r="S102" s="111"/>
      <c r="T102" s="112"/>
      <c r="U102" s="112"/>
      <c r="V102" s="111"/>
      <c r="W102" s="111"/>
      <c r="Y102" s="112"/>
      <c r="Z102" s="62"/>
      <c r="AA102" s="99"/>
      <c r="AB102" s="111"/>
      <c r="AD102" s="111"/>
      <c r="AE102" s="112"/>
      <c r="AG102" s="111"/>
      <c r="AH102" s="111"/>
    </row>
    <row r="103" spans="1:52" ht="12" thickBot="1" x14ac:dyDescent="0.25">
      <c r="A103" s="106"/>
      <c r="B103" s="119" t="s">
        <v>11</v>
      </c>
      <c r="C103" s="120">
        <f>SUM(D100:D101)</f>
        <v>3153.75</v>
      </c>
      <c r="E103" s="118"/>
      <c r="F103" s="111"/>
      <c r="H103" s="111"/>
      <c r="I103" s="111"/>
      <c r="J103" s="111"/>
      <c r="K103" s="110"/>
      <c r="L103" s="111"/>
      <c r="M103" s="111"/>
      <c r="N103" s="62"/>
      <c r="O103" s="111"/>
      <c r="P103" s="62"/>
      <c r="Q103" s="62"/>
      <c r="R103" s="99"/>
      <c r="S103" s="111"/>
      <c r="T103" s="111"/>
      <c r="U103" s="97"/>
      <c r="V103" s="111"/>
      <c r="W103" s="111"/>
      <c r="Y103" s="111"/>
      <c r="Z103" s="62"/>
      <c r="AA103" s="99"/>
      <c r="AB103" s="111"/>
      <c r="AD103" s="111"/>
      <c r="AE103" s="97"/>
      <c r="AG103" s="111"/>
      <c r="AH103" s="111"/>
    </row>
    <row r="104" spans="1:52" x14ac:dyDescent="0.2">
      <c r="A104" s="62"/>
      <c r="B104" s="122"/>
      <c r="E104" s="118"/>
      <c r="F104" s="111"/>
      <c r="H104" s="111"/>
      <c r="I104" s="111"/>
      <c r="J104" s="111"/>
      <c r="K104" s="110"/>
      <c r="L104" s="111"/>
      <c r="M104" s="111"/>
      <c r="N104" s="62"/>
      <c r="O104" s="111"/>
      <c r="P104" s="62"/>
      <c r="Q104" s="62"/>
      <c r="R104" s="99"/>
      <c r="S104" s="111"/>
      <c r="T104" s="111"/>
      <c r="U104" s="112"/>
      <c r="V104" s="111"/>
      <c r="W104" s="111"/>
      <c r="Y104" s="111"/>
      <c r="Z104" s="62"/>
      <c r="AA104" s="99"/>
      <c r="AB104" s="111"/>
      <c r="AD104" s="111"/>
      <c r="AE104" s="112"/>
      <c r="AG104" s="111"/>
      <c r="AH104" s="111"/>
    </row>
    <row r="105" spans="1:52" x14ac:dyDescent="0.2">
      <c r="A105" s="62"/>
      <c r="C105" s="123"/>
      <c r="E105" s="118"/>
      <c r="F105" s="111"/>
      <c r="H105" s="111"/>
      <c r="I105" s="111"/>
      <c r="J105" s="111"/>
      <c r="K105" s="110"/>
      <c r="L105" s="111"/>
      <c r="M105" s="111"/>
      <c r="N105" s="62"/>
      <c r="O105" s="111"/>
      <c r="P105" s="62"/>
      <c r="Q105" s="62"/>
      <c r="R105" s="99"/>
      <c r="S105" s="111"/>
      <c r="T105" s="111"/>
      <c r="U105" s="112"/>
      <c r="V105" s="111"/>
      <c r="W105" s="111"/>
      <c r="Y105" s="111"/>
      <c r="Z105" s="62"/>
      <c r="AA105" s="99"/>
      <c r="AB105" s="111"/>
      <c r="AD105" s="111"/>
      <c r="AE105" s="112"/>
      <c r="AG105" s="111"/>
      <c r="AH105" s="111"/>
    </row>
    <row r="106" spans="1:52" x14ac:dyDescent="0.2">
      <c r="A106" s="99"/>
      <c r="B106" s="124"/>
      <c r="E106" s="118"/>
      <c r="F106" s="111"/>
      <c r="H106" s="111"/>
      <c r="I106" s="111"/>
      <c r="J106" s="111"/>
      <c r="K106" s="110"/>
      <c r="L106" s="111"/>
      <c r="M106" s="111"/>
      <c r="N106" s="62"/>
      <c r="O106" s="111"/>
      <c r="P106" s="62"/>
      <c r="Q106" s="62"/>
      <c r="R106" s="99"/>
      <c r="S106" s="111"/>
      <c r="T106" s="111"/>
      <c r="U106" s="112"/>
      <c r="V106" s="111"/>
      <c r="W106" s="111"/>
      <c r="Y106" s="111"/>
      <c r="Z106" s="62"/>
      <c r="AA106" s="99"/>
      <c r="AB106" s="111"/>
      <c r="AD106" s="111"/>
      <c r="AE106" s="112"/>
      <c r="AG106" s="111"/>
      <c r="AH106" s="111"/>
    </row>
    <row r="107" spans="1:52" x14ac:dyDescent="0.2">
      <c r="A107" s="99"/>
      <c r="B107" s="124"/>
      <c r="E107" s="118"/>
      <c r="F107" s="111"/>
      <c r="H107" s="111"/>
      <c r="I107" s="111"/>
      <c r="J107" s="111"/>
      <c r="K107" s="110"/>
      <c r="L107" s="111"/>
      <c r="M107" s="111"/>
      <c r="N107" s="62"/>
      <c r="O107" s="111"/>
      <c r="P107" s="62"/>
      <c r="Q107" s="62"/>
      <c r="R107" s="99"/>
      <c r="S107" s="111"/>
      <c r="T107" s="111"/>
      <c r="U107" s="112"/>
      <c r="V107" s="111"/>
      <c r="W107" s="111"/>
      <c r="Y107" s="111"/>
      <c r="Z107" s="62"/>
      <c r="AA107" s="99"/>
      <c r="AB107" s="111"/>
      <c r="AD107" s="111"/>
      <c r="AE107" s="112"/>
      <c r="AG107" s="111"/>
      <c r="AH107" s="111"/>
    </row>
    <row r="108" spans="1:52" x14ac:dyDescent="0.2">
      <c r="A108" s="99"/>
      <c r="B108" s="124"/>
      <c r="E108" s="118"/>
      <c r="F108" s="111"/>
      <c r="H108" s="111"/>
      <c r="I108" s="111"/>
      <c r="J108" s="111"/>
      <c r="K108" s="110"/>
      <c r="L108" s="111"/>
      <c r="M108" s="111"/>
      <c r="N108" s="62"/>
      <c r="O108" s="111"/>
      <c r="P108" s="62"/>
      <c r="Q108" s="62"/>
      <c r="R108" s="99"/>
      <c r="S108" s="111"/>
      <c r="T108" s="111"/>
      <c r="U108" s="112"/>
      <c r="V108" s="111"/>
      <c r="W108" s="111"/>
      <c r="Y108" s="111"/>
      <c r="Z108" s="62"/>
      <c r="AA108" s="99"/>
      <c r="AB108" s="111"/>
      <c r="AD108" s="111"/>
      <c r="AE108" s="112"/>
      <c r="AG108" s="111"/>
      <c r="AH108" s="111"/>
    </row>
    <row r="109" spans="1:52" x14ac:dyDescent="0.2">
      <c r="A109" s="99"/>
      <c r="B109" s="124"/>
      <c r="E109" s="118"/>
      <c r="F109" s="111"/>
      <c r="H109" s="111"/>
      <c r="I109" s="111"/>
      <c r="J109" s="111"/>
      <c r="K109" s="110"/>
      <c r="L109" s="111"/>
      <c r="M109" s="111"/>
      <c r="N109" s="62"/>
      <c r="O109" s="111"/>
      <c r="P109" s="62"/>
      <c r="Q109" s="62"/>
      <c r="R109" s="99"/>
      <c r="S109" s="111"/>
      <c r="T109" s="111"/>
      <c r="U109" s="112"/>
      <c r="V109" s="111"/>
      <c r="W109" s="111"/>
      <c r="Y109" s="111"/>
      <c r="Z109" s="62"/>
      <c r="AA109" s="99"/>
      <c r="AB109" s="111"/>
      <c r="AD109" s="111"/>
      <c r="AE109" s="112"/>
      <c r="AG109" s="111"/>
      <c r="AH109" s="111"/>
    </row>
    <row r="110" spans="1:52" x14ac:dyDescent="0.2">
      <c r="A110" s="62"/>
      <c r="B110" s="125"/>
      <c r="E110" s="118"/>
      <c r="F110" s="111"/>
      <c r="H110" s="111"/>
      <c r="I110" s="111"/>
      <c r="J110" s="111"/>
      <c r="K110" s="110"/>
      <c r="L110" s="111"/>
      <c r="M110" s="111"/>
      <c r="N110" s="62"/>
      <c r="O110" s="111"/>
      <c r="P110" s="62"/>
      <c r="Q110" s="62"/>
      <c r="R110" s="99"/>
      <c r="S110" s="111"/>
      <c r="T110" s="111"/>
      <c r="U110" s="112"/>
      <c r="V110" s="111"/>
      <c r="W110" s="111"/>
      <c r="Y110" s="111"/>
      <c r="Z110" s="62"/>
      <c r="AA110" s="99"/>
      <c r="AB110" s="111"/>
      <c r="AD110" s="111"/>
      <c r="AE110" s="112"/>
      <c r="AG110" s="111"/>
      <c r="AH110" s="111"/>
    </row>
    <row r="111" spans="1:52" x14ac:dyDescent="0.2">
      <c r="A111" s="62"/>
      <c r="B111" s="125"/>
      <c r="E111" s="118"/>
      <c r="F111" s="111"/>
      <c r="H111" s="111"/>
      <c r="I111" s="111"/>
      <c r="J111" s="111"/>
      <c r="K111" s="110"/>
      <c r="L111" s="111"/>
      <c r="M111" s="111"/>
      <c r="N111" s="62"/>
      <c r="O111" s="111"/>
      <c r="P111" s="62"/>
      <c r="Q111" s="62"/>
      <c r="R111" s="99"/>
      <c r="S111" s="111"/>
      <c r="T111" s="111"/>
      <c r="U111" s="112"/>
      <c r="V111" s="111"/>
      <c r="W111" s="111"/>
      <c r="Y111" s="111"/>
      <c r="Z111" s="62"/>
      <c r="AA111" s="99"/>
      <c r="AB111" s="111"/>
      <c r="AD111" s="111"/>
      <c r="AE111" s="112"/>
      <c r="AG111" s="111"/>
      <c r="AH111" s="111"/>
    </row>
    <row r="112" spans="1:52" x14ac:dyDescent="0.2">
      <c r="A112" s="62"/>
      <c r="B112" s="125"/>
      <c r="E112" s="126"/>
      <c r="F112" s="99"/>
      <c r="H112" s="99"/>
      <c r="I112" s="99"/>
      <c r="J112" s="99"/>
      <c r="K112" s="62"/>
      <c r="L112" s="99"/>
      <c r="M112" s="99"/>
      <c r="N112" s="62"/>
      <c r="O112" s="99"/>
      <c r="P112" s="62"/>
      <c r="Q112" s="62"/>
      <c r="R112" s="99"/>
      <c r="S112" s="111"/>
      <c r="T112" s="111"/>
      <c r="U112" s="112"/>
      <c r="V112" s="99"/>
      <c r="W112" s="99"/>
      <c r="X112" s="62"/>
      <c r="Y112" s="111"/>
      <c r="Z112" s="62"/>
      <c r="AA112" s="99"/>
      <c r="AB112" s="99"/>
      <c r="AD112" s="99"/>
      <c r="AE112" s="112"/>
      <c r="AG112" s="111"/>
      <c r="AH112" s="111"/>
    </row>
    <row r="113" spans="1:34" x14ac:dyDescent="0.2">
      <c r="A113" s="62"/>
      <c r="B113" s="125"/>
      <c r="E113" s="126"/>
      <c r="F113" s="99"/>
      <c r="H113" s="99"/>
      <c r="I113" s="99"/>
      <c r="J113" s="99"/>
      <c r="K113" s="62"/>
      <c r="L113" s="99"/>
      <c r="M113" s="99"/>
      <c r="N113" s="62"/>
      <c r="O113" s="99"/>
      <c r="P113" s="62"/>
      <c r="Q113" s="62"/>
      <c r="R113" s="99"/>
      <c r="S113" s="111"/>
      <c r="T113" s="111"/>
      <c r="U113" s="112"/>
      <c r="V113" s="99"/>
      <c r="W113" s="99"/>
      <c r="X113" s="62"/>
      <c r="Y113" s="111"/>
      <c r="Z113" s="62"/>
      <c r="AA113" s="99"/>
      <c r="AB113" s="99"/>
      <c r="AD113" s="99"/>
      <c r="AE113" s="112"/>
      <c r="AG113" s="111"/>
      <c r="AH113" s="111"/>
    </row>
    <row r="114" spans="1:34" x14ac:dyDescent="0.2">
      <c r="A114" s="62"/>
      <c r="E114" s="126"/>
      <c r="F114" s="99"/>
      <c r="H114" s="99"/>
      <c r="I114" s="99"/>
      <c r="J114" s="99"/>
      <c r="K114" s="62"/>
      <c r="L114" s="99"/>
      <c r="M114" s="99"/>
      <c r="N114" s="62"/>
      <c r="O114" s="99"/>
      <c r="P114" s="62"/>
      <c r="Q114" s="62"/>
      <c r="R114" s="99"/>
      <c r="S114" s="111"/>
      <c r="T114" s="111"/>
      <c r="U114" s="112"/>
      <c r="V114" s="99"/>
      <c r="W114" s="99"/>
      <c r="X114" s="62"/>
      <c r="Y114" s="111"/>
      <c r="Z114" s="62"/>
      <c r="AA114" s="99"/>
      <c r="AB114" s="99"/>
      <c r="AD114" s="99"/>
      <c r="AE114" s="112"/>
      <c r="AG114" s="111"/>
      <c r="AH114" s="111"/>
    </row>
    <row r="115" spans="1:34" x14ac:dyDescent="0.2">
      <c r="A115" s="62"/>
      <c r="B115" s="125"/>
      <c r="E115" s="126"/>
      <c r="F115" s="99"/>
      <c r="H115" s="99"/>
      <c r="I115" s="99"/>
      <c r="J115" s="99"/>
      <c r="K115" s="62"/>
      <c r="L115" s="99"/>
      <c r="M115" s="99"/>
      <c r="N115" s="62"/>
      <c r="O115" s="99"/>
      <c r="P115" s="62"/>
      <c r="Q115" s="62"/>
      <c r="R115" s="99"/>
      <c r="S115" s="111"/>
      <c r="T115" s="111"/>
      <c r="U115" s="112"/>
      <c r="V115" s="99"/>
      <c r="W115" s="99"/>
      <c r="X115" s="62"/>
      <c r="Y115" s="111"/>
      <c r="Z115" s="62"/>
      <c r="AA115" s="99"/>
      <c r="AB115" s="99"/>
      <c r="AD115" s="99"/>
      <c r="AE115" s="112"/>
      <c r="AG115" s="111"/>
      <c r="AH115" s="111"/>
    </row>
    <row r="116" spans="1:34" x14ac:dyDescent="0.2">
      <c r="A116" s="62"/>
      <c r="B116" s="125"/>
      <c r="E116" s="126"/>
      <c r="F116" s="99"/>
      <c r="H116" s="99"/>
      <c r="I116" s="99"/>
      <c r="J116" s="99"/>
      <c r="K116" s="62"/>
      <c r="L116" s="99"/>
      <c r="M116" s="99"/>
      <c r="N116" s="62"/>
      <c r="O116" s="99"/>
      <c r="P116" s="62"/>
      <c r="Q116" s="62"/>
      <c r="R116" s="99"/>
      <c r="S116" s="111"/>
      <c r="T116" s="111"/>
      <c r="U116" s="112"/>
      <c r="V116" s="99"/>
      <c r="W116" s="99"/>
      <c r="X116" s="62"/>
      <c r="Y116" s="111"/>
      <c r="Z116" s="62"/>
      <c r="AA116" s="99"/>
      <c r="AB116" s="99"/>
      <c r="AD116" s="99"/>
      <c r="AE116" s="112"/>
      <c r="AG116" s="111"/>
      <c r="AH116" s="111"/>
    </row>
    <row r="117" spans="1:34" x14ac:dyDescent="0.2">
      <c r="A117" s="62"/>
      <c r="B117" s="125"/>
      <c r="E117" s="126"/>
      <c r="F117" s="99"/>
      <c r="H117" s="99"/>
      <c r="I117" s="99"/>
      <c r="J117" s="99"/>
      <c r="K117" s="62"/>
      <c r="L117" s="99"/>
      <c r="M117" s="99"/>
      <c r="N117" s="62"/>
      <c r="O117" s="99"/>
      <c r="P117" s="62"/>
      <c r="Q117" s="62"/>
      <c r="R117" s="99"/>
      <c r="S117" s="111"/>
      <c r="T117" s="111"/>
      <c r="U117" s="112"/>
      <c r="V117" s="99"/>
      <c r="W117" s="99"/>
      <c r="X117" s="62"/>
      <c r="Y117" s="111"/>
      <c r="Z117" s="62"/>
      <c r="AA117" s="99"/>
      <c r="AB117" s="99"/>
      <c r="AD117" s="99"/>
      <c r="AE117" s="112"/>
      <c r="AG117" s="111"/>
      <c r="AH117" s="111"/>
    </row>
    <row r="118" spans="1:34" x14ac:dyDescent="0.2">
      <c r="A118" s="62"/>
      <c r="B118" s="125"/>
      <c r="E118" s="126"/>
      <c r="F118" s="99"/>
      <c r="H118" s="99"/>
      <c r="I118" s="99"/>
      <c r="J118" s="99"/>
      <c r="K118" s="62"/>
      <c r="L118" s="99"/>
      <c r="M118" s="99"/>
      <c r="N118" s="62"/>
      <c r="O118" s="99"/>
      <c r="P118" s="62"/>
      <c r="Q118" s="62"/>
      <c r="R118" s="99"/>
      <c r="S118" s="111"/>
      <c r="T118" s="111"/>
      <c r="U118" s="111"/>
      <c r="V118" s="99"/>
      <c r="W118" s="99"/>
      <c r="X118" s="62"/>
      <c r="Y118" s="111"/>
      <c r="Z118" s="62"/>
      <c r="AA118" s="99"/>
      <c r="AB118" s="99"/>
      <c r="AD118" s="99"/>
      <c r="AE118" s="111"/>
      <c r="AG118" s="111"/>
      <c r="AH118" s="111"/>
    </row>
    <row r="119" spans="1:34" x14ac:dyDescent="0.2">
      <c r="A119" s="62"/>
      <c r="B119" s="125"/>
      <c r="E119" s="126"/>
      <c r="F119" s="99"/>
      <c r="H119" s="99"/>
      <c r="I119" s="99"/>
      <c r="J119" s="99"/>
      <c r="K119" s="62"/>
      <c r="L119" s="99"/>
      <c r="M119" s="99"/>
      <c r="N119" s="62"/>
      <c r="O119" s="99"/>
      <c r="P119" s="62"/>
      <c r="Q119" s="62"/>
      <c r="R119" s="99"/>
      <c r="S119" s="111"/>
      <c r="T119" s="111"/>
      <c r="U119" s="111"/>
      <c r="V119" s="99"/>
      <c r="W119" s="99"/>
      <c r="X119" s="62"/>
      <c r="Y119" s="111"/>
      <c r="Z119" s="62"/>
      <c r="AA119" s="99"/>
      <c r="AB119" s="99"/>
      <c r="AD119" s="99"/>
      <c r="AE119" s="111"/>
      <c r="AG119" s="111"/>
      <c r="AH119" s="111"/>
    </row>
    <row r="120" spans="1:34" x14ac:dyDescent="0.2">
      <c r="A120" s="62"/>
      <c r="B120" s="125"/>
      <c r="E120" s="126"/>
      <c r="F120" s="99"/>
      <c r="H120" s="99"/>
      <c r="I120" s="99"/>
      <c r="J120" s="99"/>
      <c r="K120" s="62"/>
      <c r="L120" s="99"/>
      <c r="M120" s="99"/>
      <c r="N120" s="62"/>
      <c r="O120" s="99"/>
      <c r="P120" s="62"/>
      <c r="Q120" s="62"/>
      <c r="R120" s="99"/>
      <c r="S120" s="111"/>
      <c r="T120" s="111"/>
      <c r="U120" s="111"/>
      <c r="V120" s="99"/>
      <c r="W120" s="99"/>
      <c r="X120" s="62"/>
      <c r="Y120" s="111"/>
      <c r="Z120" s="62"/>
      <c r="AA120" s="99"/>
      <c r="AB120" s="99"/>
      <c r="AD120" s="99"/>
      <c r="AE120" s="111"/>
      <c r="AG120" s="111"/>
      <c r="AH120" s="111"/>
    </row>
    <row r="121" spans="1:34" x14ac:dyDescent="0.2">
      <c r="A121" s="62"/>
      <c r="E121" s="126"/>
      <c r="F121" s="99"/>
      <c r="H121" s="99"/>
      <c r="I121" s="99"/>
      <c r="J121" s="99"/>
      <c r="K121" s="62"/>
      <c r="L121" s="99"/>
      <c r="M121" s="99"/>
      <c r="N121" s="62"/>
      <c r="O121" s="99"/>
      <c r="P121" s="62"/>
      <c r="Q121" s="62"/>
      <c r="R121" s="99"/>
      <c r="S121" s="111"/>
      <c r="T121" s="111"/>
      <c r="U121" s="111"/>
      <c r="V121" s="99"/>
      <c r="W121" s="99"/>
      <c r="X121" s="62"/>
      <c r="Y121" s="111"/>
      <c r="Z121" s="62"/>
      <c r="AA121" s="99"/>
      <c r="AB121" s="99"/>
      <c r="AD121" s="99"/>
      <c r="AE121" s="111"/>
      <c r="AG121" s="111"/>
      <c r="AH121" s="111"/>
    </row>
    <row r="122" spans="1:34" x14ac:dyDescent="0.2">
      <c r="A122" s="62"/>
      <c r="B122" s="125"/>
      <c r="E122" s="126"/>
      <c r="F122" s="99"/>
      <c r="H122" s="99"/>
      <c r="I122" s="99"/>
      <c r="J122" s="99"/>
      <c r="K122" s="62"/>
      <c r="L122" s="99"/>
      <c r="M122" s="99"/>
      <c r="N122" s="62"/>
      <c r="O122" s="99"/>
      <c r="P122" s="62"/>
      <c r="Q122" s="62"/>
      <c r="R122" s="99"/>
      <c r="S122" s="111"/>
      <c r="T122" s="111"/>
      <c r="U122" s="111"/>
      <c r="V122" s="99"/>
      <c r="W122" s="99"/>
      <c r="X122" s="62"/>
      <c r="Y122" s="111"/>
      <c r="Z122" s="62"/>
      <c r="AA122" s="99"/>
      <c r="AB122" s="99"/>
      <c r="AD122" s="99"/>
      <c r="AE122" s="111"/>
      <c r="AG122" s="111"/>
      <c r="AH122" s="111"/>
    </row>
    <row r="123" spans="1:34" x14ac:dyDescent="0.2">
      <c r="A123" s="62"/>
      <c r="B123" s="125"/>
      <c r="E123" s="126"/>
      <c r="F123" s="99"/>
      <c r="H123" s="99"/>
      <c r="I123" s="99"/>
      <c r="J123" s="99"/>
      <c r="K123" s="62"/>
      <c r="L123" s="99"/>
      <c r="M123" s="99"/>
      <c r="N123" s="62"/>
      <c r="O123" s="99"/>
      <c r="P123" s="62"/>
      <c r="Q123" s="62"/>
      <c r="R123" s="99"/>
      <c r="S123" s="111"/>
      <c r="T123" s="111"/>
      <c r="U123" s="111"/>
      <c r="V123" s="99"/>
      <c r="W123" s="99"/>
      <c r="X123" s="62"/>
      <c r="Y123" s="111"/>
      <c r="Z123" s="62"/>
      <c r="AA123" s="99"/>
      <c r="AB123" s="99"/>
      <c r="AD123" s="99"/>
      <c r="AE123" s="111"/>
      <c r="AG123" s="111"/>
      <c r="AH123" s="111"/>
    </row>
    <row r="124" spans="1:34" x14ac:dyDescent="0.2">
      <c r="E124" s="126"/>
      <c r="F124" s="99"/>
      <c r="H124" s="99"/>
      <c r="I124" s="99"/>
      <c r="J124" s="99"/>
      <c r="K124" s="62"/>
      <c r="L124" s="99"/>
      <c r="M124" s="99"/>
      <c r="N124" s="62"/>
      <c r="O124" s="99"/>
      <c r="P124" s="62"/>
      <c r="Q124" s="62"/>
      <c r="R124" s="99"/>
      <c r="S124" s="111"/>
      <c r="T124" s="111"/>
      <c r="U124" s="111"/>
      <c r="V124" s="99"/>
      <c r="W124" s="99"/>
      <c r="X124" s="62"/>
      <c r="Y124" s="111"/>
      <c r="Z124" s="62"/>
      <c r="AA124" s="99"/>
      <c r="AB124" s="99"/>
      <c r="AD124" s="99"/>
      <c r="AE124" s="111"/>
      <c r="AG124" s="111"/>
      <c r="AH124" s="111"/>
    </row>
    <row r="125" spans="1:34" x14ac:dyDescent="0.2">
      <c r="E125" s="126"/>
      <c r="F125" s="99"/>
      <c r="H125" s="99"/>
      <c r="I125" s="99"/>
      <c r="J125" s="99"/>
      <c r="K125" s="62"/>
      <c r="L125" s="99"/>
      <c r="M125" s="99"/>
      <c r="N125" s="62"/>
      <c r="O125" s="99"/>
      <c r="P125" s="62"/>
      <c r="Q125" s="62"/>
      <c r="R125" s="99"/>
      <c r="S125" s="111"/>
      <c r="T125" s="111"/>
      <c r="U125" s="111"/>
      <c r="V125" s="99"/>
      <c r="W125" s="99"/>
      <c r="X125" s="62"/>
      <c r="Y125" s="111"/>
      <c r="Z125" s="62"/>
      <c r="AA125" s="99"/>
      <c r="AB125" s="99"/>
      <c r="AD125" s="99"/>
      <c r="AE125" s="111"/>
      <c r="AG125" s="111"/>
      <c r="AH125" s="111"/>
    </row>
    <row r="126" spans="1:34" x14ac:dyDescent="0.2">
      <c r="E126" s="126"/>
      <c r="F126" s="99"/>
      <c r="H126" s="99"/>
      <c r="I126" s="99"/>
      <c r="J126" s="99"/>
      <c r="K126" s="62"/>
      <c r="L126" s="99"/>
      <c r="M126" s="99"/>
      <c r="N126" s="62"/>
      <c r="O126" s="99"/>
      <c r="P126" s="62"/>
      <c r="Q126" s="62"/>
      <c r="R126" s="99"/>
      <c r="S126" s="111"/>
      <c r="T126" s="111"/>
      <c r="U126" s="111"/>
      <c r="V126" s="99"/>
      <c r="W126" s="99"/>
      <c r="X126" s="62"/>
      <c r="Y126" s="111"/>
      <c r="Z126" s="62"/>
      <c r="AA126" s="99"/>
      <c r="AB126" s="99"/>
      <c r="AD126" s="99"/>
      <c r="AE126" s="111"/>
      <c r="AG126" s="111"/>
      <c r="AH126" s="111"/>
    </row>
    <row r="127" spans="1:34" x14ac:dyDescent="0.2">
      <c r="E127" s="126"/>
      <c r="F127" s="99"/>
      <c r="H127" s="99"/>
      <c r="I127" s="99"/>
      <c r="J127" s="99"/>
      <c r="K127" s="62"/>
      <c r="L127" s="99"/>
      <c r="M127" s="99"/>
      <c r="N127" s="62"/>
      <c r="O127" s="99"/>
      <c r="P127" s="62"/>
      <c r="Q127" s="62"/>
      <c r="R127" s="99"/>
      <c r="S127" s="111"/>
      <c r="T127" s="111"/>
      <c r="U127" s="111"/>
      <c r="V127" s="99"/>
      <c r="W127" s="99"/>
      <c r="X127" s="62"/>
      <c r="Y127" s="111"/>
      <c r="Z127" s="62"/>
      <c r="AA127" s="99"/>
      <c r="AB127" s="99"/>
      <c r="AD127" s="99"/>
      <c r="AE127" s="111"/>
      <c r="AG127" s="111"/>
      <c r="AH127" s="111"/>
    </row>
  </sheetData>
  <sheetProtection algorithmName="SHA-512" hashValue="I0BMcp+YgcrdeqlMr8bI7+vNoFko0O8tMW9bOVVYjxSwyo/vnT/5c0O/HyODZrZClj0br3AYFvnkUUvRph76sg==" saltValue="P9rrz8CDsZ9qI8amgWFNhg==" spinCount="100000" sheet="1" objects="1" scenarios="1"/>
  <sortState columnSort="1" ref="E1:AZ99">
    <sortCondition ref="E1:AZ1"/>
  </sortState>
  <dataConsolidate link="1"/>
  <customSheetViews>
    <customSheetView guid="{802CA4C3-1A0C-4029-B73F-1EE5B8B22311}">
      <pane xSplit="4" ySplit="1" topLeftCell="E2" activePane="bottomRight" state="frozen"/>
      <selection pane="bottomRight"/>
      <pageMargins left="0.7" right="0.7" top="0.75" bottom="0.75" header="0.3" footer="0.3"/>
      <pageSetup orientation="portrait" verticalDpi="300" r:id="rId1"/>
    </customSheetView>
  </customSheetViews>
  <conditionalFormatting sqref="Z71:AZ71 Z95:AZ95 Z92:AZ92 Z89:AZ89 Z86:AZ86 Z83:AZ83 Z80:AZ80 Z77:AZ77 Z74:AZ74 Z68:AZ68 Z65:AZ65 Z62:AZ62 Z59:AZ59 Z56:AZ56 Z53:AZ53 Z50:AZ50 Z47:AZ47 Z44:AZ44 Z41:AZ41 Z38:AZ38 Z35:AZ35 Z32:AZ32 Z29:AZ29 Z26:AZ26 Z23:AZ23 Z20:AZ20 Z17:AZ17 Z14:AZ14 Z11:AZ11 Z8:AZ8 Z5:AZ5 Z2:AZ2">
    <cfRule type="expression" dxfId="70" priority="89">
      <formula>AND(Z2="",Z3&lt;&gt;"")</formula>
    </cfRule>
  </conditionalFormatting>
  <conditionalFormatting sqref="Z72:AZ72 Z96:AZ96 Z93:AZ93 Z90:AZ90 Z87:AZ87 Z84:AZ84 Z81:AZ81 Z78:AZ78 Z75:AZ75 Z69:AZ69 Z66:AZ66 Z63:AZ63 Z60:AZ60 Z57:AZ57 Z54:AZ54 Z51:AZ51 Z48:AZ48 Z45:AZ45 Z42:AZ42 Z39:AZ39 Z36:AZ36 Z33:AZ33 Z30:AZ30 Z27:AZ27 Z24:AZ24 Z21:AZ21 Z18:AZ18 Z15:AZ15 Z12:AZ12 Z9:AZ9 Z6:AZ6 Z3:AZ3">
    <cfRule type="expression" dxfId="69" priority="88">
      <formula>AND(Z3="",Z2&lt;&gt;"")</formula>
    </cfRule>
  </conditionalFormatting>
  <conditionalFormatting sqref="Z13:AZ13 Y97:AZ97 Z94:AZ94 Z91:AZ91 Z88:AZ88 Z85:AZ85 Z82:AZ82 Z79:AZ79 Z76:AZ76 Z73:AZ73 Z70:AZ70 Z67:AZ67 Z64:AZ64 Z61:AZ61 Z58:AZ58 Z55:AZ55 Z52:AZ52 Z49:AZ49 Z46:AZ46 Z43:AZ43 Z40:AZ40 Z37:AZ37 Z34:AZ34 Z31:AZ31 Z28:AZ28 Z25:AZ25 Z22:AZ22 Z19:AZ19 Z16:AZ16 Z10:AZ10 Z7:AZ7 Z4:AZ4">
    <cfRule type="expression" dxfId="68" priority="86">
      <formula>Y4&gt;10</formula>
    </cfRule>
  </conditionalFormatting>
  <conditionalFormatting sqref="T97:X97">
    <cfRule type="expression" dxfId="67" priority="77">
      <formula>T97&gt;10</formula>
    </cfRule>
  </conditionalFormatting>
  <conditionalFormatting sqref="J17:W17 J14:W14 J11:W11 J8:W8 J5:W5 J2:W2">
    <cfRule type="expression" dxfId="66" priority="21">
      <formula>AND(J2="",J3&lt;&gt;"")</formula>
    </cfRule>
  </conditionalFormatting>
  <conditionalFormatting sqref="J18:W18 J15:W15 J12:W12 J9:W9 J6:W6 J3:W3">
    <cfRule type="expression" dxfId="65" priority="20">
      <formula>AND(J3="",J2&lt;&gt;"")</formula>
    </cfRule>
  </conditionalFormatting>
  <conditionalFormatting sqref="J13:W13 J19:W19 J16:W16 J10:W10 J7:W7 J4:W4">
    <cfRule type="expression" dxfId="64" priority="19">
      <formula>J4&gt;10</formula>
    </cfRule>
  </conditionalFormatting>
  <conditionalFormatting sqref="E20:W20 E23:W23">
    <cfRule type="expression" dxfId="63" priority="18">
      <formula>AND(E20="",E21&lt;&gt;"")</formula>
    </cfRule>
  </conditionalFormatting>
  <conditionalFormatting sqref="E21:W21 E24:W24">
    <cfRule type="expression" dxfId="62" priority="17">
      <formula>AND(E21="",E20&lt;&gt;"")</formula>
    </cfRule>
  </conditionalFormatting>
  <conditionalFormatting sqref="E22:W22 E25:W25">
    <cfRule type="expression" dxfId="61" priority="16">
      <formula>E22&gt;10</formula>
    </cfRule>
  </conditionalFormatting>
  <conditionalFormatting sqref="E26:W26 E29:W29 E32:W32 E35:W35 E38:W38 E41:W41 E44:W44 E47:W47 E50:W50 E53:W53 E56:W56 E59:W59 E62:W62 E65:W65 E68:W68 E71:F71 E74:W74 E77:W77 E80:W80 E83:W83 E86:W86 E89:W89 E92:W92 E95:W95 H71:W71">
    <cfRule type="expression" dxfId="60" priority="15">
      <formula>AND(E26="",E27&lt;&gt;"")</formula>
    </cfRule>
  </conditionalFormatting>
  <conditionalFormatting sqref="E27:W27 E30:W30 E33:W33 E36:W36 E39:W39 E42:W42 E45:W45 E48:W48 E51:W51 E54:W54 E57:W57 E60:W60 E63:W63 E66:W66 E69:W69 E72:F72 E75:W75 E78:W78 E81:W81 E84:W84 E87:W87 E90:W90 E93:W93 E96:W96 H72:W72">
    <cfRule type="expression" dxfId="59" priority="14">
      <formula>AND(E27="",E26&lt;&gt;"")</formula>
    </cfRule>
  </conditionalFormatting>
  <conditionalFormatting sqref="E28:W28 E31:W31 E34:W34 E37:W37 E40:W40 E43:W43 E46:W46 E49:W49 E52:W52 E55:W55 E58:W58 E61:W61 E64:W64 E67:W67 E70:W70 E73:W73 E76:W76 E79:W79 E82:W82 E85:W85 E88:W88 E91:W91 E94:W94">
    <cfRule type="expression" dxfId="58" priority="13">
      <formula>E28&gt;10</formula>
    </cfRule>
  </conditionalFormatting>
  <conditionalFormatting sqref="G71">
    <cfRule type="expression" dxfId="57" priority="12">
      <formula>AND(G71="",G72&lt;&gt;"")</formula>
    </cfRule>
  </conditionalFormatting>
  <conditionalFormatting sqref="G72">
    <cfRule type="expression" dxfId="56" priority="11">
      <formula>AND(G72="",G71&lt;&gt;"")</formula>
    </cfRule>
  </conditionalFormatting>
  <conditionalFormatting sqref="J1:W1">
    <cfRule type="duplicateValues" dxfId="55" priority="22" stopIfTrue="1"/>
    <cfRule type="expression" dxfId="54" priority="23">
      <formula>OR(AND(J1="",J99&lt;&gt;0),AND(J99=0,J1&lt;&gt;""))</formula>
    </cfRule>
  </conditionalFormatting>
  <conditionalFormatting sqref="E17:I17 E14:I14 I11 I8 I5 I2">
    <cfRule type="expression" dxfId="53" priority="8">
      <formula>AND(E2="",E3&lt;&gt;"")</formula>
    </cfRule>
  </conditionalFormatting>
  <conditionalFormatting sqref="E18:I18 E15:I15 I12 I9 I6 I3">
    <cfRule type="expression" dxfId="52" priority="7">
      <formula>AND(E3="",E2&lt;&gt;"")</formula>
    </cfRule>
  </conditionalFormatting>
  <conditionalFormatting sqref="E13:I13 E19:I19 E16:I16 I10 I7 I4">
    <cfRule type="expression" dxfId="51" priority="6">
      <formula>E4&gt;10</formula>
    </cfRule>
  </conditionalFormatting>
  <conditionalFormatting sqref="I1">
    <cfRule type="duplicateValues" dxfId="50" priority="9" stopIfTrue="1"/>
    <cfRule type="expression" dxfId="49" priority="10">
      <formula>OR(AND(I1="",I99&lt;&gt;0),AND(I99=0,I1&lt;&gt;""))</formula>
    </cfRule>
  </conditionalFormatting>
  <conditionalFormatting sqref="E1:H1">
    <cfRule type="duplicateValues" dxfId="48" priority="1" stopIfTrue="1"/>
    <cfRule type="expression" dxfId="47" priority="3">
      <formula>OR(AND(E1="",E99&lt;&gt;0),AND(E99=0,E1&lt;&gt;""))</formula>
    </cfRule>
  </conditionalFormatting>
  <conditionalFormatting sqref="E2:H2 E5:H5 E8:H8 E11:H11">
    <cfRule type="expression" dxfId="46" priority="5">
      <formula>AND(E2="",E3&lt;&gt;"")</formula>
    </cfRule>
  </conditionalFormatting>
  <conditionalFormatting sqref="E3:H3 E6:H6 E9:H9 E12:H12">
    <cfRule type="expression" dxfId="45" priority="4">
      <formula>AND(E3="",E2&lt;&gt;"")</formula>
    </cfRule>
  </conditionalFormatting>
  <conditionalFormatting sqref="E4:H4 E7:H7 E10:H10">
    <cfRule type="expression" dxfId="44" priority="2">
      <formula>E4&gt;10</formula>
    </cfRule>
  </conditionalFormatting>
  <dataValidations count="2"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  <dataValidation type="custom" allowBlank="1" showInputMessage="1" showErrorMessage="1" errorTitle="Invalid Entry" error="Please input time in 15 minute increments." sqref="E95:AZ96 E92:AZ93 E89:AZ90 E86:AZ87 E83:AZ84 E80:AZ81 E77:AZ78 E74:AZ75 E71:AZ72 E68:AZ69 E65:AZ66 E62:AZ63 E59:AZ60 E56:AZ57 E53:AZ54 E50:AZ51 E47:AZ48 E44:AZ45 E41:AZ42 E38:AZ39 E35:AZ36 E26:AZ27 E23:AZ24 E14:AZ15 E8:AZ9 E5:AZ6 E2:AZ3 E11:AZ12 E20:AZ21 E32:AZ33 E17:AZ18 E29:AZ30">
      <formula1>MOD(ROUND(E2*24,3),0.25)=0</formula1>
    </dataValidation>
  </dataValidations>
  <pageMargins left="0.7" right="0.7" top="0.75" bottom="0.75" header="0.3" footer="0.3"/>
  <pageSetup orientation="portrait" verticalDpi="300" r:id="rId2"/>
  <ignoredErrors>
    <ignoredError sqref="B2 B5 B3 B4 B7 B6" unlockedFormula="1"/>
    <ignoredError sqref="A7" formula="1" unlockedFormula="1"/>
    <ignoredError sqref="A3:A4 A9:A10 A6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rgb="FFFFFF00"/>
  </sheetPr>
  <dimension ref="A1:XFC127"/>
  <sheetViews>
    <sheetView zoomScaleNormal="100" workbookViewId="0">
      <pane xSplit="4" ySplit="1" topLeftCell="E50" activePane="bottomRight" state="frozen"/>
      <selection pane="topRight" activeCell="E1" sqref="E1"/>
      <selection pane="bottomLeft" activeCell="A2" sqref="A2"/>
      <selection pane="bottomRight" activeCell="E1" sqref="E1:AZ99"/>
    </sheetView>
  </sheetViews>
  <sheetFormatPr defaultColWidth="7.5703125" defaultRowHeight="11.25" x14ac:dyDescent="0.2"/>
  <cols>
    <col min="1" max="1" width="10.28515625" style="127" bestFit="1" customWidth="1"/>
    <col min="2" max="2" width="11.5703125" style="62" bestFit="1" customWidth="1"/>
    <col min="3" max="3" width="9.7109375" style="88" bestFit="1" customWidth="1"/>
    <col min="4" max="4" width="8.7109375" style="121" bestFit="1" customWidth="1"/>
    <col min="5" max="5" width="9.140625" style="128" bestFit="1" customWidth="1"/>
    <col min="6" max="6" width="7.140625" style="89" bestFit="1" customWidth="1"/>
    <col min="7" max="7" width="8" style="110" bestFit="1" customWidth="1"/>
    <col min="8" max="8" width="7.85546875" style="110" bestFit="1" customWidth="1"/>
    <col min="9" max="9" width="9.28515625" style="110" bestFit="1" customWidth="1"/>
    <col min="10" max="10" width="8.28515625" style="110" bestFit="1" customWidth="1"/>
    <col min="11" max="11" width="8.7109375" style="89" bestFit="1" customWidth="1"/>
    <col min="12" max="12" width="9.85546875" style="89" bestFit="1" customWidth="1"/>
    <col min="13" max="13" width="8.28515625" style="110" bestFit="1" customWidth="1"/>
    <col min="14" max="14" width="6.7109375" style="110" bestFit="1" customWidth="1"/>
    <col min="15" max="16" width="6.42578125" style="110" bestFit="1" customWidth="1"/>
    <col min="17" max="17" width="6.85546875" style="110" bestFit="1" customWidth="1"/>
    <col min="18" max="18" width="9.5703125" style="110" bestFit="1" customWidth="1"/>
    <col min="19" max="19" width="10.85546875" style="110" bestFit="1" customWidth="1"/>
    <col min="20" max="20" width="12.5703125" style="110" bestFit="1" customWidth="1"/>
    <col min="21" max="21" width="8.42578125" style="110" bestFit="1" customWidth="1"/>
    <col min="22" max="22" width="9.42578125" style="110" bestFit="1" customWidth="1"/>
    <col min="23" max="23" width="8.5703125" style="110" bestFit="1" customWidth="1"/>
    <col min="24" max="24" width="9" style="110" bestFit="1" customWidth="1"/>
    <col min="25" max="25" width="6.85546875" style="110" bestFit="1" customWidth="1"/>
    <col min="26" max="26" width="9.140625" style="110" bestFit="1" customWidth="1"/>
    <col min="27" max="52" width="4.42578125" style="110" bestFit="1" customWidth="1"/>
    <col min="53" max="16384" width="7.5703125" style="62"/>
  </cols>
  <sheetData>
    <row r="1" spans="1:52" s="131" customFormat="1" ht="12" thickBot="1" x14ac:dyDescent="0.25">
      <c r="A1" s="129" t="s">
        <v>5</v>
      </c>
      <c r="B1" s="130" t="s">
        <v>7</v>
      </c>
      <c r="C1" s="56" t="s">
        <v>73</v>
      </c>
      <c r="D1" s="57" t="s">
        <v>0</v>
      </c>
      <c r="E1" s="58" t="s">
        <v>185</v>
      </c>
      <c r="F1" s="60" t="s">
        <v>207</v>
      </c>
      <c r="G1" s="59" t="s">
        <v>155</v>
      </c>
      <c r="H1" s="60" t="s">
        <v>188</v>
      </c>
      <c r="I1" s="59" t="s">
        <v>240</v>
      </c>
      <c r="J1" s="59" t="s">
        <v>177</v>
      </c>
      <c r="K1" s="59" t="s">
        <v>178</v>
      </c>
      <c r="L1" s="59" t="s">
        <v>183</v>
      </c>
      <c r="M1" s="60" t="s">
        <v>233</v>
      </c>
      <c r="N1" s="60" t="s">
        <v>212</v>
      </c>
      <c r="O1" s="59" t="s">
        <v>176</v>
      </c>
      <c r="P1" s="60" t="s">
        <v>209</v>
      </c>
      <c r="Q1" s="59" t="s">
        <v>184</v>
      </c>
      <c r="R1" s="59" t="s">
        <v>219</v>
      </c>
      <c r="S1" s="59" t="s">
        <v>179</v>
      </c>
      <c r="T1" s="59" t="s">
        <v>226</v>
      </c>
      <c r="U1" s="59" t="s">
        <v>214</v>
      </c>
      <c r="V1" s="59" t="s">
        <v>186</v>
      </c>
      <c r="W1" s="59" t="s">
        <v>157</v>
      </c>
      <c r="X1" s="60" t="s">
        <v>181</v>
      </c>
      <c r="Y1" s="59" t="s">
        <v>191</v>
      </c>
      <c r="Z1" s="59" t="s">
        <v>182</v>
      </c>
      <c r="AA1" s="60"/>
      <c r="AB1" s="60"/>
      <c r="AC1" s="59"/>
      <c r="AD1" s="60"/>
      <c r="AE1" s="60"/>
      <c r="AF1" s="60"/>
      <c r="AG1" s="60"/>
      <c r="AH1" s="60"/>
      <c r="AI1" s="60"/>
      <c r="AJ1" s="60"/>
      <c r="AK1" s="60"/>
      <c r="AL1" s="60"/>
      <c r="AM1" s="60"/>
      <c r="AN1" s="60"/>
      <c r="AO1" s="60"/>
      <c r="AP1" s="60"/>
      <c r="AQ1" s="60"/>
      <c r="AR1" s="60"/>
      <c r="AS1" s="60"/>
      <c r="AT1" s="60"/>
      <c r="AU1" s="60"/>
      <c r="AV1" s="60"/>
      <c r="AW1" s="60"/>
      <c r="AX1" s="60"/>
      <c r="AY1" s="60"/>
      <c r="AZ1" s="532"/>
    </row>
    <row r="2" spans="1:52" s="71" customFormat="1" x14ac:dyDescent="0.2">
      <c r="A2" s="63" t="str">
        <f>IF(COUNTA(E2:AZ2)=1,"1 Valet",COUNTA(E2:AZ2)&amp;" Valets")</f>
        <v>1 Valet</v>
      </c>
      <c r="B2" s="64" t="s">
        <v>20</v>
      </c>
      <c r="C2" s="132"/>
      <c r="D2" s="66"/>
      <c r="E2" s="67"/>
      <c r="F2" s="68"/>
      <c r="G2" s="69"/>
      <c r="H2" s="69"/>
      <c r="I2" s="68"/>
      <c r="J2" s="68"/>
      <c r="K2" s="69"/>
      <c r="L2" s="68"/>
      <c r="M2" s="68"/>
      <c r="N2" s="69"/>
      <c r="O2" s="68">
        <v>0.46875</v>
      </c>
      <c r="P2" s="68"/>
      <c r="Q2" s="68"/>
      <c r="R2" s="68"/>
      <c r="S2" s="69"/>
      <c r="T2" s="68"/>
      <c r="U2" s="68"/>
      <c r="V2" s="68"/>
      <c r="W2" s="68"/>
      <c r="X2" s="69"/>
      <c r="Y2" s="68"/>
      <c r="Z2" s="68"/>
      <c r="AA2" s="69"/>
      <c r="AB2" s="68"/>
      <c r="AC2" s="68"/>
      <c r="AD2" s="68"/>
      <c r="AE2" s="69"/>
      <c r="AF2" s="68"/>
      <c r="AG2" s="69"/>
      <c r="AH2" s="69"/>
      <c r="AI2" s="68"/>
      <c r="AJ2" s="68"/>
      <c r="AK2" s="68"/>
      <c r="AL2" s="68"/>
      <c r="AM2" s="68"/>
      <c r="AN2" s="68"/>
      <c r="AO2" s="68"/>
      <c r="AP2" s="68"/>
      <c r="AQ2" s="68"/>
      <c r="AR2" s="68"/>
      <c r="AS2" s="68"/>
      <c r="AT2" s="68"/>
      <c r="AU2" s="68"/>
      <c r="AV2" s="68"/>
      <c r="AW2" s="68"/>
      <c r="AX2" s="68"/>
      <c r="AY2" s="68"/>
      <c r="AZ2" s="70"/>
    </row>
    <row r="3" spans="1:52" s="71" customFormat="1" x14ac:dyDescent="0.2">
      <c r="A3" s="72" t="str">
        <f>TEXT(A4,"dddd")</f>
        <v>Thursday</v>
      </c>
      <c r="B3" s="64" t="s">
        <v>21</v>
      </c>
      <c r="C3" s="132"/>
      <c r="D3" s="66"/>
      <c r="E3" s="74"/>
      <c r="F3" s="75"/>
      <c r="G3" s="76"/>
      <c r="H3" s="76"/>
      <c r="I3" s="75"/>
      <c r="J3" s="75"/>
      <c r="K3" s="75"/>
      <c r="L3" s="75"/>
      <c r="M3" s="75"/>
      <c r="N3" s="76"/>
      <c r="O3" s="75">
        <v>0.60416666666666663</v>
      </c>
      <c r="P3" s="75"/>
      <c r="Q3" s="75"/>
      <c r="R3" s="75"/>
      <c r="S3" s="75"/>
      <c r="T3" s="75"/>
      <c r="U3" s="75"/>
      <c r="V3" s="75"/>
      <c r="W3" s="75"/>
      <c r="X3" s="76"/>
      <c r="Y3" s="75"/>
      <c r="Z3" s="75"/>
      <c r="AA3" s="76"/>
      <c r="AB3" s="75"/>
      <c r="AC3" s="75"/>
      <c r="AD3" s="75"/>
      <c r="AE3" s="76"/>
      <c r="AF3" s="75"/>
      <c r="AG3" s="75"/>
      <c r="AH3" s="75"/>
      <c r="AI3" s="75"/>
      <c r="AJ3" s="75"/>
      <c r="AK3" s="75"/>
      <c r="AL3" s="75"/>
      <c r="AM3" s="75"/>
      <c r="AN3" s="75"/>
      <c r="AO3" s="75"/>
      <c r="AP3" s="75"/>
      <c r="AQ3" s="75"/>
      <c r="AR3" s="75"/>
      <c r="AS3" s="75"/>
      <c r="AT3" s="75"/>
      <c r="AU3" s="75"/>
      <c r="AV3" s="75"/>
      <c r="AW3" s="75"/>
      <c r="AX3" s="75"/>
      <c r="AY3" s="75"/>
      <c r="AZ3" s="77"/>
    </row>
    <row r="4" spans="1:52" s="85" customFormat="1" ht="12" thickBot="1" x14ac:dyDescent="0.25">
      <c r="A4" s="78">
        <f>IF(PayDay1&lt;&gt;"",PayDay1,"")</f>
        <v>42537</v>
      </c>
      <c r="B4" s="79" t="s">
        <v>47</v>
      </c>
      <c r="C4" s="80">
        <f>SHIFT(E2:AZ2,E3:AZ3,C3)</f>
        <v>3.2499999999999991</v>
      </c>
      <c r="D4" s="421">
        <f>C4*15+(SUM(E4:AZ4)-C4)*13.5</f>
        <v>48.749999999999986</v>
      </c>
      <c r="E4" s="82">
        <f>HRS(E2,E3)</f>
        <v>0</v>
      </c>
      <c r="F4" s="83">
        <f>HRS(F2,F3)</f>
        <v>0</v>
      </c>
      <c r="G4" s="83">
        <f>HRS(G2,G3)</f>
        <v>0</v>
      </c>
      <c r="H4" s="83">
        <f>HRS(H2,H3)</f>
        <v>0</v>
      </c>
      <c r="I4" s="83">
        <f>HRS(I2,I3)</f>
        <v>0</v>
      </c>
      <c r="J4" s="83">
        <f>HRS(J2,J3)</f>
        <v>0</v>
      </c>
      <c r="K4" s="83">
        <f>HRS(K2,K3)</f>
        <v>0</v>
      </c>
      <c r="L4" s="83">
        <f>HRS(L2,L3)</f>
        <v>0</v>
      </c>
      <c r="M4" s="83">
        <f>HRS(M2,M3)</f>
        <v>0</v>
      </c>
      <c r="N4" s="83">
        <f>HRS(N2,N3)</f>
        <v>0</v>
      </c>
      <c r="O4" s="83">
        <f>HRS(O2,O3)</f>
        <v>3.2499999999999991</v>
      </c>
      <c r="P4" s="83">
        <f>HRS(P2,P3)</f>
        <v>0</v>
      </c>
      <c r="Q4" s="83">
        <f>HRS(Q2,Q3)</f>
        <v>0</v>
      </c>
      <c r="R4" s="83">
        <f>HRS(R2,R3)</f>
        <v>0</v>
      </c>
      <c r="S4" s="83">
        <f>HRS(S2,S3)</f>
        <v>0</v>
      </c>
      <c r="T4" s="83">
        <f>HRS(T2,T3)</f>
        <v>0</v>
      </c>
      <c r="U4" s="83">
        <f>HRS(U2,U3)</f>
        <v>0</v>
      </c>
      <c r="V4" s="83">
        <f>HRS(V2,V3)</f>
        <v>0</v>
      </c>
      <c r="W4" s="83">
        <f>HRS(W2,W3)</f>
        <v>0</v>
      </c>
      <c r="X4" s="83">
        <f>HRS(X2,X3)</f>
        <v>0</v>
      </c>
      <c r="Y4" s="83">
        <f>HRS(Y2,Y3)</f>
        <v>0</v>
      </c>
      <c r="Z4" s="83">
        <f>HRS(Z2,Z3)</f>
        <v>0</v>
      </c>
      <c r="AA4" s="83">
        <f>HRS(AA2,AA3)</f>
        <v>0</v>
      </c>
      <c r="AB4" s="83">
        <f>HRS(AB2,AB3)</f>
        <v>0</v>
      </c>
      <c r="AC4" s="83">
        <f>HRS(AC2,AC3)</f>
        <v>0</v>
      </c>
      <c r="AD4" s="83">
        <f>HRS(AD2,AD3)</f>
        <v>0</v>
      </c>
      <c r="AE4" s="83">
        <f>HRS(AE2,AE3)</f>
        <v>0</v>
      </c>
      <c r="AF4" s="83">
        <f>HRS(AF2,AF3)</f>
        <v>0</v>
      </c>
      <c r="AG4" s="83">
        <f>HRS(AG2,AG3)</f>
        <v>0</v>
      </c>
      <c r="AH4" s="83">
        <f>HRS(AH2,AH3)</f>
        <v>0</v>
      </c>
      <c r="AI4" s="83">
        <f>HRS(AI2,AI3)</f>
        <v>0</v>
      </c>
      <c r="AJ4" s="83">
        <f>HRS(AJ2,AJ3)</f>
        <v>0</v>
      </c>
      <c r="AK4" s="83">
        <f>HRS(AK2,AK3)</f>
        <v>0</v>
      </c>
      <c r="AL4" s="83">
        <f>HRS(AL2,AL3)</f>
        <v>0</v>
      </c>
      <c r="AM4" s="83">
        <f>HRS(AM2,AM3)</f>
        <v>0</v>
      </c>
      <c r="AN4" s="83">
        <f>HRS(AN2,AN3)</f>
        <v>0</v>
      </c>
      <c r="AO4" s="83">
        <f>HRS(AO2,AO3)</f>
        <v>0</v>
      </c>
      <c r="AP4" s="83">
        <f>HRS(AP2,AP3)</f>
        <v>0</v>
      </c>
      <c r="AQ4" s="83">
        <f>HRS(AQ2,AQ3)</f>
        <v>0</v>
      </c>
      <c r="AR4" s="83">
        <f>HRS(AR2,AR3)</f>
        <v>0</v>
      </c>
      <c r="AS4" s="83">
        <f>HRS(AS2,AS3)</f>
        <v>0</v>
      </c>
      <c r="AT4" s="83">
        <f>HRS(AT2,AT3)</f>
        <v>0</v>
      </c>
      <c r="AU4" s="83">
        <f>HRS(AU2,AU3)</f>
        <v>0</v>
      </c>
      <c r="AV4" s="83">
        <f>HRS(AV2,AV3)</f>
        <v>0</v>
      </c>
      <c r="AW4" s="83">
        <f>HRS(AW2,AW3)</f>
        <v>0</v>
      </c>
      <c r="AX4" s="83">
        <f>HRS(AX2,AX3)</f>
        <v>0</v>
      </c>
      <c r="AY4" s="83">
        <f>HRS(AY2,AY3)</f>
        <v>0</v>
      </c>
      <c r="AZ4" s="84">
        <f>HRS(AZ2,AZ3)</f>
        <v>0</v>
      </c>
    </row>
    <row r="5" spans="1:52" s="71" customFormat="1" x14ac:dyDescent="0.2">
      <c r="A5" s="63" t="str">
        <f>IF(COUNTA(E5:AZ5)=1,"1 Valet",COUNTA(E5:AZ5)&amp;" Valets")</f>
        <v>1 Valet</v>
      </c>
      <c r="B5" s="64" t="s">
        <v>22</v>
      </c>
      <c r="C5" s="132"/>
      <c r="D5" s="66"/>
      <c r="E5" s="67"/>
      <c r="F5" s="68"/>
      <c r="G5" s="69"/>
      <c r="H5" s="69"/>
      <c r="I5" s="68"/>
      <c r="J5" s="68"/>
      <c r="K5" s="69"/>
      <c r="L5" s="68"/>
      <c r="M5" s="68"/>
      <c r="N5" s="69"/>
      <c r="O5" s="68"/>
      <c r="P5" s="68"/>
      <c r="Q5" s="68"/>
      <c r="R5" s="68"/>
      <c r="S5" s="69"/>
      <c r="T5" s="68"/>
      <c r="U5" s="68"/>
      <c r="V5" s="68"/>
      <c r="W5" s="68"/>
      <c r="X5" s="69">
        <v>0.6875</v>
      </c>
      <c r="Y5" s="68"/>
      <c r="Z5" s="68"/>
      <c r="AA5" s="69"/>
      <c r="AB5" s="68"/>
      <c r="AC5" s="68"/>
      <c r="AD5" s="68"/>
      <c r="AE5" s="69"/>
      <c r="AF5" s="68"/>
      <c r="AG5" s="69"/>
      <c r="AH5" s="69"/>
      <c r="AI5" s="68"/>
      <c r="AJ5" s="68"/>
      <c r="AK5" s="68"/>
      <c r="AL5" s="68"/>
      <c r="AM5" s="68"/>
      <c r="AN5" s="68"/>
      <c r="AO5" s="68"/>
      <c r="AP5" s="68"/>
      <c r="AQ5" s="68"/>
      <c r="AR5" s="68"/>
      <c r="AS5" s="68"/>
      <c r="AT5" s="68"/>
      <c r="AU5" s="68"/>
      <c r="AV5" s="68"/>
      <c r="AW5" s="68"/>
      <c r="AX5" s="68"/>
      <c r="AY5" s="68"/>
      <c r="AZ5" s="70"/>
    </row>
    <row r="6" spans="1:52" s="71" customFormat="1" x14ac:dyDescent="0.2">
      <c r="A6" s="72" t="str">
        <f>A3</f>
        <v>Thursday</v>
      </c>
      <c r="B6" s="64" t="s">
        <v>23</v>
      </c>
      <c r="C6" s="132"/>
      <c r="D6" s="66"/>
      <c r="E6" s="74"/>
      <c r="F6" s="75"/>
      <c r="G6" s="76"/>
      <c r="H6" s="76"/>
      <c r="I6" s="75"/>
      <c r="J6" s="75"/>
      <c r="K6" s="75"/>
      <c r="L6" s="75"/>
      <c r="M6" s="75"/>
      <c r="N6" s="76"/>
      <c r="O6" s="75"/>
      <c r="P6" s="75"/>
      <c r="Q6" s="75"/>
      <c r="R6" s="75"/>
      <c r="S6" s="75"/>
      <c r="T6" s="75"/>
      <c r="U6" s="75"/>
      <c r="V6" s="75"/>
      <c r="W6" s="75"/>
      <c r="X6" s="76">
        <v>0.91666666666666663</v>
      </c>
      <c r="Y6" s="75"/>
      <c r="Z6" s="75"/>
      <c r="AA6" s="76"/>
      <c r="AB6" s="75"/>
      <c r="AC6" s="75"/>
      <c r="AD6" s="75"/>
      <c r="AE6" s="76"/>
      <c r="AF6" s="75"/>
      <c r="AG6" s="75"/>
      <c r="AH6" s="75"/>
      <c r="AI6" s="75"/>
      <c r="AJ6" s="75"/>
      <c r="AK6" s="75"/>
      <c r="AL6" s="75"/>
      <c r="AM6" s="75"/>
      <c r="AN6" s="75"/>
      <c r="AO6" s="75"/>
      <c r="AP6" s="75"/>
      <c r="AQ6" s="75"/>
      <c r="AR6" s="75"/>
      <c r="AS6" s="75"/>
      <c r="AT6" s="75"/>
      <c r="AU6" s="75"/>
      <c r="AV6" s="75"/>
      <c r="AW6" s="75"/>
      <c r="AX6" s="75"/>
      <c r="AY6" s="75"/>
      <c r="AZ6" s="77"/>
    </row>
    <row r="7" spans="1:52" s="79" customFormat="1" ht="12" thickBot="1" x14ac:dyDescent="0.25">
      <c r="A7" s="86">
        <f>A4</f>
        <v>42537</v>
      </c>
      <c r="B7" s="87" t="s">
        <v>46</v>
      </c>
      <c r="C7" s="403">
        <f>SHIFT(E5:AZ5,E6:AZ6,C6)</f>
        <v>5.4999999999999991</v>
      </c>
      <c r="D7" s="422">
        <f>C7*15+(SUM(E7:AZ7)-C7)*13.5</f>
        <v>82.499999999999986</v>
      </c>
      <c r="E7" s="82">
        <f>HRS(E5,E6)</f>
        <v>0</v>
      </c>
      <c r="F7" s="83">
        <f>HRS(F5,F6)</f>
        <v>0</v>
      </c>
      <c r="G7" s="83">
        <f>HRS(G5,G6)</f>
        <v>0</v>
      </c>
      <c r="H7" s="83">
        <f>HRS(H5,H6)</f>
        <v>0</v>
      </c>
      <c r="I7" s="83">
        <f>HRS(I5,I6)</f>
        <v>0</v>
      </c>
      <c r="J7" s="83">
        <f>HRS(J5,J6)</f>
        <v>0</v>
      </c>
      <c r="K7" s="83">
        <f>HRS(K5,K6)</f>
        <v>0</v>
      </c>
      <c r="L7" s="83">
        <f>HRS(L5,L6)</f>
        <v>0</v>
      </c>
      <c r="M7" s="83">
        <f>HRS(M5,M6)</f>
        <v>0</v>
      </c>
      <c r="N7" s="83">
        <f>HRS(N5,N6)</f>
        <v>0</v>
      </c>
      <c r="O7" s="83">
        <f>HRS(O5,O6)</f>
        <v>0</v>
      </c>
      <c r="P7" s="83">
        <f>HRS(P5,P6)</f>
        <v>0</v>
      </c>
      <c r="Q7" s="83">
        <f>HRS(Q5,Q6)</f>
        <v>0</v>
      </c>
      <c r="R7" s="83">
        <f>HRS(R5,R6)</f>
        <v>0</v>
      </c>
      <c r="S7" s="83">
        <f>HRS(S5,S6)</f>
        <v>0</v>
      </c>
      <c r="T7" s="83">
        <f>HRS(T5,T6)</f>
        <v>0</v>
      </c>
      <c r="U7" s="83">
        <f>HRS(U5,U6)</f>
        <v>0</v>
      </c>
      <c r="V7" s="83">
        <f>HRS(V5,V6)</f>
        <v>0</v>
      </c>
      <c r="W7" s="83">
        <f>HRS(W5,W6)</f>
        <v>0</v>
      </c>
      <c r="X7" s="83">
        <f>HRS(X5,X6)</f>
        <v>5.4999999999999991</v>
      </c>
      <c r="Y7" s="83">
        <f>HRS(Y5,Y6)</f>
        <v>0</v>
      </c>
      <c r="Z7" s="83">
        <f>HRS(Z5,Z6)</f>
        <v>0</v>
      </c>
      <c r="AA7" s="83">
        <f>HRS(AA5,AA6)</f>
        <v>0</v>
      </c>
      <c r="AB7" s="83">
        <f>HRS(AB5,AB6)</f>
        <v>0</v>
      </c>
      <c r="AC7" s="83">
        <f>HRS(AC5,AC6)</f>
        <v>0</v>
      </c>
      <c r="AD7" s="83">
        <f>HRS(AD5,AD6)</f>
        <v>0</v>
      </c>
      <c r="AE7" s="83">
        <f>HRS(AE5,AE6)</f>
        <v>0</v>
      </c>
      <c r="AF7" s="83">
        <f>HRS(AF5,AF6)</f>
        <v>0</v>
      </c>
      <c r="AG7" s="83">
        <f>HRS(AG5,AG6)</f>
        <v>0</v>
      </c>
      <c r="AH7" s="83">
        <f>HRS(AH5,AH6)</f>
        <v>0</v>
      </c>
      <c r="AI7" s="83">
        <f>HRS(AI5,AI6)</f>
        <v>0</v>
      </c>
      <c r="AJ7" s="83">
        <f>HRS(AJ5,AJ6)</f>
        <v>0</v>
      </c>
      <c r="AK7" s="83">
        <f>HRS(AK5,AK6)</f>
        <v>0</v>
      </c>
      <c r="AL7" s="83">
        <f>HRS(AL5,AL6)</f>
        <v>0</v>
      </c>
      <c r="AM7" s="83">
        <f>HRS(AM5,AM6)</f>
        <v>0</v>
      </c>
      <c r="AN7" s="83">
        <f>HRS(AN5,AN6)</f>
        <v>0</v>
      </c>
      <c r="AO7" s="83">
        <f>HRS(AO5,AO6)</f>
        <v>0</v>
      </c>
      <c r="AP7" s="83">
        <f>HRS(AP5,AP6)</f>
        <v>0</v>
      </c>
      <c r="AQ7" s="83">
        <f>HRS(AQ5,AQ6)</f>
        <v>0</v>
      </c>
      <c r="AR7" s="83">
        <f>HRS(AR5,AR6)</f>
        <v>0</v>
      </c>
      <c r="AS7" s="83">
        <f>HRS(AS5,AS6)</f>
        <v>0</v>
      </c>
      <c r="AT7" s="83">
        <f>HRS(AT5,AT6)</f>
        <v>0</v>
      </c>
      <c r="AU7" s="83">
        <f>HRS(AU5,AU6)</f>
        <v>0</v>
      </c>
      <c r="AV7" s="83">
        <f>HRS(AV5,AV6)</f>
        <v>0</v>
      </c>
      <c r="AW7" s="83">
        <f>HRS(AW5,AW6)</f>
        <v>0</v>
      </c>
      <c r="AX7" s="83">
        <f>HRS(AX5,AX6)</f>
        <v>0</v>
      </c>
      <c r="AY7" s="83">
        <f>HRS(AY5,AY6)</f>
        <v>0</v>
      </c>
      <c r="AZ7" s="84">
        <f>HRS(AZ5,AZ6)</f>
        <v>0</v>
      </c>
    </row>
    <row r="8" spans="1:52" x14ac:dyDescent="0.2">
      <c r="A8" s="63" t="str">
        <f>IF(COUNTA(E8:AZ8)=1,"1 Valet",COUNTA(E8:AZ8)&amp;" Valets")</f>
        <v>1 Valet</v>
      </c>
      <c r="B8" s="64" t="s">
        <v>20</v>
      </c>
      <c r="C8" s="132"/>
      <c r="D8" s="66"/>
      <c r="E8" s="67"/>
      <c r="F8" s="68"/>
      <c r="G8" s="69"/>
      <c r="H8" s="69"/>
      <c r="I8" s="68"/>
      <c r="J8" s="68"/>
      <c r="K8" s="69"/>
      <c r="L8" s="68">
        <v>0.46875</v>
      </c>
      <c r="M8" s="68"/>
      <c r="N8" s="69"/>
      <c r="O8" s="68"/>
      <c r="P8" s="68"/>
      <c r="Q8" s="68"/>
      <c r="R8" s="68"/>
      <c r="S8" s="69"/>
      <c r="T8" s="68"/>
      <c r="U8" s="68"/>
      <c r="V8" s="68"/>
      <c r="W8" s="68"/>
      <c r="X8" s="69"/>
      <c r="Y8" s="68"/>
      <c r="Z8" s="68"/>
      <c r="AA8" s="69"/>
      <c r="AB8" s="68"/>
      <c r="AC8" s="68"/>
      <c r="AD8" s="68"/>
      <c r="AE8" s="69"/>
      <c r="AF8" s="68"/>
      <c r="AG8" s="69"/>
      <c r="AH8" s="69"/>
      <c r="AI8" s="68"/>
      <c r="AJ8" s="68"/>
      <c r="AK8" s="68"/>
      <c r="AL8" s="68"/>
      <c r="AM8" s="68"/>
      <c r="AN8" s="68"/>
      <c r="AO8" s="68"/>
      <c r="AP8" s="68"/>
      <c r="AQ8" s="68"/>
      <c r="AR8" s="68"/>
      <c r="AS8" s="68"/>
      <c r="AT8" s="68"/>
      <c r="AU8" s="68"/>
      <c r="AV8" s="68"/>
      <c r="AW8" s="68"/>
      <c r="AX8" s="68"/>
      <c r="AY8" s="68"/>
      <c r="AZ8" s="70"/>
    </row>
    <row r="9" spans="1:52" x14ac:dyDescent="0.2">
      <c r="A9" s="72" t="str">
        <f>TEXT(A10,"dddd")</f>
        <v>Friday</v>
      </c>
      <c r="B9" s="64" t="s">
        <v>21</v>
      </c>
      <c r="C9" s="132"/>
      <c r="D9" s="66"/>
      <c r="E9" s="74"/>
      <c r="F9" s="75"/>
      <c r="G9" s="76"/>
      <c r="H9" s="76"/>
      <c r="I9" s="75"/>
      <c r="J9" s="75"/>
      <c r="K9" s="75"/>
      <c r="L9" s="75">
        <v>0.61458333333333337</v>
      </c>
      <c r="M9" s="75"/>
      <c r="N9" s="76"/>
      <c r="O9" s="75"/>
      <c r="P9" s="75"/>
      <c r="Q9" s="75"/>
      <c r="R9" s="75"/>
      <c r="S9" s="75"/>
      <c r="T9" s="75"/>
      <c r="U9" s="75"/>
      <c r="V9" s="75"/>
      <c r="W9" s="75"/>
      <c r="X9" s="76"/>
      <c r="Y9" s="75"/>
      <c r="Z9" s="75"/>
      <c r="AA9" s="76"/>
      <c r="AB9" s="75"/>
      <c r="AC9" s="75"/>
      <c r="AD9" s="75"/>
      <c r="AE9" s="76"/>
      <c r="AF9" s="75"/>
      <c r="AG9" s="75"/>
      <c r="AH9" s="75"/>
      <c r="AI9" s="75"/>
      <c r="AJ9" s="75"/>
      <c r="AK9" s="75"/>
      <c r="AL9" s="75"/>
      <c r="AM9" s="75"/>
      <c r="AN9" s="75"/>
      <c r="AO9" s="75"/>
      <c r="AP9" s="75"/>
      <c r="AQ9" s="75"/>
      <c r="AR9" s="75"/>
      <c r="AS9" s="75"/>
      <c r="AT9" s="75"/>
      <c r="AU9" s="75"/>
      <c r="AV9" s="75"/>
      <c r="AW9" s="75"/>
      <c r="AX9" s="75"/>
      <c r="AY9" s="75"/>
      <c r="AZ9" s="77"/>
    </row>
    <row r="10" spans="1:52" s="88" customFormat="1" ht="12" thickBot="1" x14ac:dyDescent="0.25">
      <c r="A10" s="78">
        <f>IF(PayDay2&lt;&gt;"",PayDay2,"")</f>
        <v>42538</v>
      </c>
      <c r="B10" s="79" t="s">
        <v>47</v>
      </c>
      <c r="C10" s="80">
        <f>SHIFT(E8:AZ8,E9:AZ9,C9)</f>
        <v>3.5000000000000009</v>
      </c>
      <c r="D10" s="421">
        <f>C10*15+(SUM(E10:AZ10)-C10)*13.5</f>
        <v>52.500000000000014</v>
      </c>
      <c r="E10" s="82">
        <f>HRS(E8,E9)</f>
        <v>0</v>
      </c>
      <c r="F10" s="83">
        <f>HRS(F8,F9)</f>
        <v>0</v>
      </c>
      <c r="G10" s="83">
        <f>HRS(G8,G9)</f>
        <v>0</v>
      </c>
      <c r="H10" s="83">
        <f>HRS(H8,H9)</f>
        <v>0</v>
      </c>
      <c r="I10" s="83">
        <f>HRS(I8,I9)</f>
        <v>0</v>
      </c>
      <c r="J10" s="83">
        <f>HRS(J8,J9)</f>
        <v>0</v>
      </c>
      <c r="K10" s="83">
        <f>HRS(K8,K9)</f>
        <v>0</v>
      </c>
      <c r="L10" s="83">
        <f>HRS(L8,L9)</f>
        <v>3.5000000000000009</v>
      </c>
      <c r="M10" s="83">
        <f>HRS(M8,M9)</f>
        <v>0</v>
      </c>
      <c r="N10" s="83">
        <f>HRS(N8,N9)</f>
        <v>0</v>
      </c>
      <c r="O10" s="83">
        <f>HRS(O8,O9)</f>
        <v>0</v>
      </c>
      <c r="P10" s="83">
        <f>HRS(P8,P9)</f>
        <v>0</v>
      </c>
      <c r="Q10" s="83">
        <f>HRS(Q8,Q9)</f>
        <v>0</v>
      </c>
      <c r="R10" s="83">
        <f>HRS(R8,R9)</f>
        <v>0</v>
      </c>
      <c r="S10" s="83">
        <f>HRS(S8,S9)</f>
        <v>0</v>
      </c>
      <c r="T10" s="83">
        <f>HRS(T8,T9)</f>
        <v>0</v>
      </c>
      <c r="U10" s="83">
        <f>HRS(U8,U9)</f>
        <v>0</v>
      </c>
      <c r="V10" s="83">
        <f>HRS(V8,V9)</f>
        <v>0</v>
      </c>
      <c r="W10" s="83">
        <f>HRS(W8,W9)</f>
        <v>0</v>
      </c>
      <c r="X10" s="83">
        <f>HRS(X8,X9)</f>
        <v>0</v>
      </c>
      <c r="Y10" s="83">
        <f>HRS(Y8,Y9)</f>
        <v>0</v>
      </c>
      <c r="Z10" s="83">
        <f>HRS(Z8,Z9)</f>
        <v>0</v>
      </c>
      <c r="AA10" s="83">
        <f>HRS(AA8,AA9)</f>
        <v>0</v>
      </c>
      <c r="AB10" s="83">
        <f>HRS(AB8,AB9)</f>
        <v>0</v>
      </c>
      <c r="AC10" s="83">
        <f>HRS(AC8,AC9)</f>
        <v>0</v>
      </c>
      <c r="AD10" s="83">
        <f>HRS(AD8,AD9)</f>
        <v>0</v>
      </c>
      <c r="AE10" s="83">
        <f>HRS(AE8,AE9)</f>
        <v>0</v>
      </c>
      <c r="AF10" s="83">
        <f>HRS(AF8,AF9)</f>
        <v>0</v>
      </c>
      <c r="AG10" s="83">
        <f>HRS(AG8,AG9)</f>
        <v>0</v>
      </c>
      <c r="AH10" s="83">
        <f>HRS(AH8,AH9)</f>
        <v>0</v>
      </c>
      <c r="AI10" s="83">
        <f>HRS(AI8,AI9)</f>
        <v>0</v>
      </c>
      <c r="AJ10" s="83">
        <f>HRS(AJ8,AJ9)</f>
        <v>0</v>
      </c>
      <c r="AK10" s="83">
        <f>HRS(AK8,AK9)</f>
        <v>0</v>
      </c>
      <c r="AL10" s="83">
        <f>HRS(AL8,AL9)</f>
        <v>0</v>
      </c>
      <c r="AM10" s="83">
        <f>HRS(AM8,AM9)</f>
        <v>0</v>
      </c>
      <c r="AN10" s="83">
        <f>HRS(AN8,AN9)</f>
        <v>0</v>
      </c>
      <c r="AO10" s="83">
        <f>HRS(AO8,AO9)</f>
        <v>0</v>
      </c>
      <c r="AP10" s="83">
        <f>HRS(AP8,AP9)</f>
        <v>0</v>
      </c>
      <c r="AQ10" s="83">
        <f>HRS(AQ8,AQ9)</f>
        <v>0</v>
      </c>
      <c r="AR10" s="83">
        <f>HRS(AR8,AR9)</f>
        <v>0</v>
      </c>
      <c r="AS10" s="83">
        <f>HRS(AS8,AS9)</f>
        <v>0</v>
      </c>
      <c r="AT10" s="83">
        <f>HRS(AT8,AT9)</f>
        <v>0</v>
      </c>
      <c r="AU10" s="83">
        <f>HRS(AU8,AU9)</f>
        <v>0</v>
      </c>
      <c r="AV10" s="83">
        <f>HRS(AV8,AV9)</f>
        <v>0</v>
      </c>
      <c r="AW10" s="83">
        <f>HRS(AW8,AW9)</f>
        <v>0</v>
      </c>
      <c r="AX10" s="83">
        <f>HRS(AX8,AX9)</f>
        <v>0</v>
      </c>
      <c r="AY10" s="83">
        <f>HRS(AY8,AY9)</f>
        <v>0</v>
      </c>
      <c r="AZ10" s="84">
        <f>HRS(AZ8,AZ9)</f>
        <v>0</v>
      </c>
    </row>
    <row r="11" spans="1:52" x14ac:dyDescent="0.2">
      <c r="A11" s="63" t="str">
        <f>IF(COUNTA(E11:AZ11)=1,"1 Valet",COUNTA(E11:AZ11)&amp;" Valets")</f>
        <v>2 Valets</v>
      </c>
      <c r="B11" s="64" t="s">
        <v>22</v>
      </c>
      <c r="C11" s="132"/>
      <c r="D11" s="66"/>
      <c r="E11" s="67">
        <v>0.6875</v>
      </c>
      <c r="F11" s="68"/>
      <c r="G11" s="69"/>
      <c r="H11" s="69"/>
      <c r="I11" s="68"/>
      <c r="J11" s="68"/>
      <c r="K11" s="69"/>
      <c r="L11" s="68"/>
      <c r="M11" s="68"/>
      <c r="N11" s="69"/>
      <c r="O11" s="68"/>
      <c r="P11" s="68"/>
      <c r="Q11" s="68"/>
      <c r="R11" s="68"/>
      <c r="S11" s="69">
        <v>0.71875</v>
      </c>
      <c r="T11" s="68"/>
      <c r="U11" s="68"/>
      <c r="V11" s="68"/>
      <c r="W11" s="68"/>
      <c r="X11" s="69"/>
      <c r="Y11" s="68"/>
      <c r="Z11" s="68"/>
      <c r="AA11" s="69"/>
      <c r="AB11" s="68"/>
      <c r="AC11" s="68"/>
      <c r="AD11" s="68"/>
      <c r="AE11" s="69"/>
      <c r="AF11" s="68"/>
      <c r="AG11" s="69"/>
      <c r="AH11" s="69"/>
      <c r="AI11" s="68"/>
      <c r="AJ11" s="68"/>
      <c r="AK11" s="68"/>
      <c r="AL11" s="68"/>
      <c r="AM11" s="68"/>
      <c r="AN11" s="68"/>
      <c r="AO11" s="68"/>
      <c r="AP11" s="68"/>
      <c r="AQ11" s="68"/>
      <c r="AR11" s="68"/>
      <c r="AS11" s="68"/>
      <c r="AT11" s="68"/>
      <c r="AU11" s="68"/>
      <c r="AV11" s="68"/>
      <c r="AW11" s="68"/>
      <c r="AX11" s="68"/>
      <c r="AY11" s="68"/>
      <c r="AZ11" s="70"/>
    </row>
    <row r="12" spans="1:52" x14ac:dyDescent="0.2">
      <c r="A12" s="72" t="str">
        <f>A9</f>
        <v>Friday</v>
      </c>
      <c r="B12" s="64" t="s">
        <v>23</v>
      </c>
      <c r="C12" s="132"/>
      <c r="D12" s="66"/>
      <c r="E12" s="74">
        <v>0.86458333333333337</v>
      </c>
      <c r="F12" s="75"/>
      <c r="G12" s="76"/>
      <c r="H12" s="76"/>
      <c r="I12" s="75"/>
      <c r="J12" s="75"/>
      <c r="K12" s="75"/>
      <c r="L12" s="75"/>
      <c r="M12" s="75"/>
      <c r="N12" s="76"/>
      <c r="O12" s="75"/>
      <c r="P12" s="75"/>
      <c r="Q12" s="75"/>
      <c r="R12" s="75"/>
      <c r="S12" s="75">
        <v>0.84375</v>
      </c>
      <c r="T12" s="75"/>
      <c r="U12" s="75"/>
      <c r="V12" s="75"/>
      <c r="W12" s="75"/>
      <c r="X12" s="76"/>
      <c r="Y12" s="75"/>
      <c r="Z12" s="75"/>
      <c r="AA12" s="76"/>
      <c r="AB12" s="75"/>
      <c r="AC12" s="75"/>
      <c r="AD12" s="75"/>
      <c r="AE12" s="76"/>
      <c r="AF12" s="75"/>
      <c r="AG12" s="75"/>
      <c r="AH12" s="75"/>
      <c r="AI12" s="75"/>
      <c r="AJ12" s="75"/>
      <c r="AK12" s="75"/>
      <c r="AL12" s="75"/>
      <c r="AM12" s="75"/>
      <c r="AN12" s="75"/>
      <c r="AO12" s="75"/>
      <c r="AP12" s="75"/>
      <c r="AQ12" s="75"/>
      <c r="AR12" s="75"/>
      <c r="AS12" s="75"/>
      <c r="AT12" s="75"/>
      <c r="AU12" s="75"/>
      <c r="AV12" s="75"/>
      <c r="AW12" s="75"/>
      <c r="AX12" s="75"/>
      <c r="AY12" s="75"/>
      <c r="AZ12" s="77"/>
    </row>
    <row r="13" spans="1:52" s="88" customFormat="1" ht="12" thickBot="1" x14ac:dyDescent="0.25">
      <c r="A13" s="86">
        <f>A10</f>
        <v>42538</v>
      </c>
      <c r="B13" s="87" t="s">
        <v>46</v>
      </c>
      <c r="C13" s="403">
        <f>SHIFT(E11:AZ11,E12:AZ12,C12)</f>
        <v>4.2500000000000009</v>
      </c>
      <c r="D13" s="422">
        <f>C13*15+(SUM(E13:AZ13)-C13)*13.5</f>
        <v>104.25000000000001</v>
      </c>
      <c r="E13" s="82">
        <f>HRS(E11,E12)</f>
        <v>4.2500000000000009</v>
      </c>
      <c r="F13" s="83">
        <f>HRS(F11,F12)</f>
        <v>0</v>
      </c>
      <c r="G13" s="83">
        <f>HRS(G11,G12)</f>
        <v>0</v>
      </c>
      <c r="H13" s="83">
        <f>HRS(H11,H12)</f>
        <v>0</v>
      </c>
      <c r="I13" s="83">
        <f>HRS(I11,I12)</f>
        <v>0</v>
      </c>
      <c r="J13" s="83">
        <f>HRS(J11,J12)</f>
        <v>0</v>
      </c>
      <c r="K13" s="83">
        <f>HRS(K11,K12)</f>
        <v>0</v>
      </c>
      <c r="L13" s="83">
        <f>HRS(L11,L12)</f>
        <v>0</v>
      </c>
      <c r="M13" s="83">
        <f>HRS(M11,M12)</f>
        <v>0</v>
      </c>
      <c r="N13" s="83">
        <f>HRS(N11,N12)</f>
        <v>0</v>
      </c>
      <c r="O13" s="83">
        <f>HRS(O11,O12)</f>
        <v>0</v>
      </c>
      <c r="P13" s="83">
        <f>HRS(P11,P12)</f>
        <v>0</v>
      </c>
      <c r="Q13" s="83">
        <f>HRS(Q11,Q12)</f>
        <v>0</v>
      </c>
      <c r="R13" s="83">
        <f>HRS(R11,R12)</f>
        <v>0</v>
      </c>
      <c r="S13" s="83">
        <f>HRS(S11,S12)</f>
        <v>3</v>
      </c>
      <c r="T13" s="83">
        <f>HRS(T11,T12)</f>
        <v>0</v>
      </c>
      <c r="U13" s="83">
        <f>HRS(U11,U12)</f>
        <v>0</v>
      </c>
      <c r="V13" s="83">
        <f>HRS(V11,V12)</f>
        <v>0</v>
      </c>
      <c r="W13" s="83">
        <f>HRS(W11,W12)</f>
        <v>0</v>
      </c>
      <c r="X13" s="83">
        <f>HRS(X11,X12)</f>
        <v>0</v>
      </c>
      <c r="Y13" s="83">
        <f>HRS(Y11,Y12)</f>
        <v>0</v>
      </c>
      <c r="Z13" s="83">
        <f>HRS(Z11,Z12)</f>
        <v>0</v>
      </c>
      <c r="AA13" s="83">
        <f>HRS(AA11,AA12)</f>
        <v>0</v>
      </c>
      <c r="AB13" s="83">
        <f>HRS(AB11,AB12)</f>
        <v>0</v>
      </c>
      <c r="AC13" s="83">
        <f>HRS(AC11,AC12)</f>
        <v>0</v>
      </c>
      <c r="AD13" s="83">
        <f>HRS(AD11,AD12)</f>
        <v>0</v>
      </c>
      <c r="AE13" s="83">
        <f>HRS(AE11,AE12)</f>
        <v>0</v>
      </c>
      <c r="AF13" s="83">
        <f>HRS(AF11,AF12)</f>
        <v>0</v>
      </c>
      <c r="AG13" s="83">
        <f>HRS(AG11,AG12)</f>
        <v>0</v>
      </c>
      <c r="AH13" s="83">
        <f>HRS(AH11,AH12)</f>
        <v>0</v>
      </c>
      <c r="AI13" s="83">
        <f>HRS(AI11,AI12)</f>
        <v>0</v>
      </c>
      <c r="AJ13" s="83">
        <f>HRS(AJ11,AJ12)</f>
        <v>0</v>
      </c>
      <c r="AK13" s="83">
        <f>HRS(AK11,AK12)</f>
        <v>0</v>
      </c>
      <c r="AL13" s="83">
        <f>HRS(AL11,AL12)</f>
        <v>0</v>
      </c>
      <c r="AM13" s="83">
        <f>HRS(AM11,AM12)</f>
        <v>0</v>
      </c>
      <c r="AN13" s="83">
        <f>HRS(AN11,AN12)</f>
        <v>0</v>
      </c>
      <c r="AO13" s="83">
        <f>HRS(AO11,AO12)</f>
        <v>0</v>
      </c>
      <c r="AP13" s="83">
        <f>HRS(AP11,AP12)</f>
        <v>0</v>
      </c>
      <c r="AQ13" s="83">
        <f>HRS(AQ11,AQ12)</f>
        <v>0</v>
      </c>
      <c r="AR13" s="83">
        <f>HRS(AR11,AR12)</f>
        <v>0</v>
      </c>
      <c r="AS13" s="83">
        <f>HRS(AS11,AS12)</f>
        <v>0</v>
      </c>
      <c r="AT13" s="83">
        <f>HRS(AT11,AT12)</f>
        <v>0</v>
      </c>
      <c r="AU13" s="83">
        <f>HRS(AU11,AU12)</f>
        <v>0</v>
      </c>
      <c r="AV13" s="83">
        <f>HRS(AV11,AV12)</f>
        <v>0</v>
      </c>
      <c r="AW13" s="83">
        <f>HRS(AW11,AW12)</f>
        <v>0</v>
      </c>
      <c r="AX13" s="83">
        <f>HRS(AX11,AX12)</f>
        <v>0</v>
      </c>
      <c r="AY13" s="83">
        <f>HRS(AY11,AY12)</f>
        <v>0</v>
      </c>
      <c r="AZ13" s="84">
        <f>HRS(AZ11,AZ12)</f>
        <v>0</v>
      </c>
    </row>
    <row r="14" spans="1:52" x14ac:dyDescent="0.2">
      <c r="A14" s="63" t="str">
        <f>IF(COUNTA(E14:AZ14)=1,"1 Valet",COUNTA(E14:AZ14)&amp;" Valets")</f>
        <v>1 Valet</v>
      </c>
      <c r="B14" s="64" t="s">
        <v>20</v>
      </c>
      <c r="C14" s="132"/>
      <c r="D14" s="66"/>
      <c r="E14" s="67"/>
      <c r="F14" s="68"/>
      <c r="G14" s="69"/>
      <c r="H14" s="68"/>
      <c r="I14" s="68"/>
      <c r="J14" s="69"/>
      <c r="K14" s="69"/>
      <c r="L14" s="68"/>
      <c r="M14" s="68"/>
      <c r="N14" s="69"/>
      <c r="O14" s="68"/>
      <c r="P14" s="68"/>
      <c r="Q14" s="68"/>
      <c r="R14" s="68"/>
      <c r="S14" s="69"/>
      <c r="T14" s="68"/>
      <c r="U14" s="68"/>
      <c r="V14" s="68"/>
      <c r="W14" s="68">
        <v>0.46875</v>
      </c>
      <c r="X14" s="69"/>
      <c r="Y14" s="68"/>
      <c r="Z14" s="68"/>
      <c r="AA14" s="69"/>
      <c r="AB14" s="68"/>
      <c r="AC14" s="68"/>
      <c r="AD14" s="68"/>
      <c r="AE14" s="69"/>
      <c r="AF14" s="68"/>
      <c r="AG14" s="69"/>
      <c r="AH14" s="69"/>
      <c r="AI14" s="68"/>
      <c r="AJ14" s="68"/>
      <c r="AK14" s="68"/>
      <c r="AL14" s="68"/>
      <c r="AM14" s="68"/>
      <c r="AN14" s="68"/>
      <c r="AO14" s="68"/>
      <c r="AP14" s="68"/>
      <c r="AQ14" s="68"/>
      <c r="AR14" s="68"/>
      <c r="AS14" s="68"/>
      <c r="AT14" s="68"/>
      <c r="AU14" s="68"/>
      <c r="AV14" s="68"/>
      <c r="AW14" s="68"/>
      <c r="AX14" s="68"/>
      <c r="AY14" s="68"/>
      <c r="AZ14" s="70"/>
    </row>
    <row r="15" spans="1:52" x14ac:dyDescent="0.2">
      <c r="A15" s="72" t="str">
        <f>TEXT(A16,"dddd")</f>
        <v>Saturday</v>
      </c>
      <c r="B15" s="64" t="s">
        <v>21</v>
      </c>
      <c r="C15" s="132"/>
      <c r="D15" s="66"/>
      <c r="E15" s="74"/>
      <c r="F15" s="75"/>
      <c r="G15" s="76"/>
      <c r="H15" s="75"/>
      <c r="I15" s="75"/>
      <c r="J15" s="76"/>
      <c r="K15" s="75"/>
      <c r="L15" s="75"/>
      <c r="M15" s="75"/>
      <c r="N15" s="76"/>
      <c r="O15" s="75"/>
      <c r="P15" s="75"/>
      <c r="Q15" s="75"/>
      <c r="R15" s="75"/>
      <c r="S15" s="75"/>
      <c r="T15" s="75"/>
      <c r="U15" s="75"/>
      <c r="V15" s="75"/>
      <c r="W15" s="75">
        <v>0.66666666666666663</v>
      </c>
      <c r="X15" s="76"/>
      <c r="Y15" s="75"/>
      <c r="Z15" s="75"/>
      <c r="AA15" s="76"/>
      <c r="AB15" s="75"/>
      <c r="AC15" s="75"/>
      <c r="AD15" s="75"/>
      <c r="AE15" s="76"/>
      <c r="AF15" s="75"/>
      <c r="AG15" s="75"/>
      <c r="AH15" s="75"/>
      <c r="AI15" s="75"/>
      <c r="AJ15" s="75"/>
      <c r="AK15" s="75"/>
      <c r="AL15" s="75"/>
      <c r="AM15" s="75"/>
      <c r="AN15" s="75"/>
      <c r="AO15" s="75"/>
      <c r="AP15" s="75"/>
      <c r="AQ15" s="75"/>
      <c r="AR15" s="75"/>
      <c r="AS15" s="75"/>
      <c r="AT15" s="75"/>
      <c r="AU15" s="75"/>
      <c r="AV15" s="75"/>
      <c r="AW15" s="75"/>
      <c r="AX15" s="75"/>
      <c r="AY15" s="75"/>
      <c r="AZ15" s="77"/>
    </row>
    <row r="16" spans="1:52" s="88" customFormat="1" ht="12" thickBot="1" x14ac:dyDescent="0.25">
      <c r="A16" s="78">
        <f>IF(PayDay3&lt;&gt;"",PayDay3,"")</f>
        <v>42539</v>
      </c>
      <c r="B16" s="79" t="s">
        <v>47</v>
      </c>
      <c r="C16" s="80">
        <f>SHIFT(E14:AZ14,E15:AZ15,C15)</f>
        <v>4.7499999999999991</v>
      </c>
      <c r="D16" s="421">
        <f>C16*15+(SUM(E16:AZ16)-C16)*13.5</f>
        <v>71.249999999999986</v>
      </c>
      <c r="E16" s="82">
        <f>HRS(E14,E15)</f>
        <v>0</v>
      </c>
      <c r="F16" s="83">
        <f>HRS(F14,F15)</f>
        <v>0</v>
      </c>
      <c r="G16" s="83">
        <f>HRS(G14,G15)</f>
        <v>0</v>
      </c>
      <c r="H16" s="83">
        <f>HRS(H14,H15)</f>
        <v>0</v>
      </c>
      <c r="I16" s="83">
        <f>HRS(I14,I15)</f>
        <v>0</v>
      </c>
      <c r="J16" s="83">
        <f>HRS(J14,J15)</f>
        <v>0</v>
      </c>
      <c r="K16" s="83">
        <f>HRS(K14,K15)</f>
        <v>0</v>
      </c>
      <c r="L16" s="83">
        <f>HRS(L14,L15)</f>
        <v>0</v>
      </c>
      <c r="M16" s="83">
        <f>HRS(M14,M15)</f>
        <v>0</v>
      </c>
      <c r="N16" s="83">
        <f>HRS(N14,N15)</f>
        <v>0</v>
      </c>
      <c r="O16" s="83">
        <f>HRS(O14,O15)</f>
        <v>0</v>
      </c>
      <c r="P16" s="83">
        <f>HRS(P14,P15)</f>
        <v>0</v>
      </c>
      <c r="Q16" s="83">
        <f>HRS(Q14,Q15)</f>
        <v>0</v>
      </c>
      <c r="R16" s="83">
        <f>HRS(R14,R15)</f>
        <v>0</v>
      </c>
      <c r="S16" s="83">
        <f>HRS(S14,S15)</f>
        <v>0</v>
      </c>
      <c r="T16" s="83">
        <f>HRS(T14,T15)</f>
        <v>0</v>
      </c>
      <c r="U16" s="83">
        <f>HRS(U14,U15)</f>
        <v>0</v>
      </c>
      <c r="V16" s="83">
        <f>HRS(V14,V15)</f>
        <v>0</v>
      </c>
      <c r="W16" s="83">
        <f>HRS(W14,W15)</f>
        <v>4.7499999999999991</v>
      </c>
      <c r="X16" s="83">
        <f>HRS(X14,X15)</f>
        <v>0</v>
      </c>
      <c r="Y16" s="83">
        <f>HRS(Y14,Y15)</f>
        <v>0</v>
      </c>
      <c r="Z16" s="83">
        <f>HRS(Z14,Z15)</f>
        <v>0</v>
      </c>
      <c r="AA16" s="83">
        <f>HRS(AA14,AA15)</f>
        <v>0</v>
      </c>
      <c r="AB16" s="83">
        <f>HRS(AB14,AB15)</f>
        <v>0</v>
      </c>
      <c r="AC16" s="83">
        <f>HRS(AC14,AC15)</f>
        <v>0</v>
      </c>
      <c r="AD16" s="83">
        <f>HRS(AD14,AD15)</f>
        <v>0</v>
      </c>
      <c r="AE16" s="83">
        <f>HRS(AE14,AE15)</f>
        <v>0</v>
      </c>
      <c r="AF16" s="83">
        <f>HRS(AF14,AF15)</f>
        <v>0</v>
      </c>
      <c r="AG16" s="83">
        <f>HRS(AG14,AG15)</f>
        <v>0</v>
      </c>
      <c r="AH16" s="83">
        <f>HRS(AH14,AH15)</f>
        <v>0</v>
      </c>
      <c r="AI16" s="83">
        <f>HRS(AI14,AI15)</f>
        <v>0</v>
      </c>
      <c r="AJ16" s="83">
        <f>HRS(AJ14,AJ15)</f>
        <v>0</v>
      </c>
      <c r="AK16" s="83">
        <f>HRS(AK14,AK15)</f>
        <v>0</v>
      </c>
      <c r="AL16" s="83">
        <f>HRS(AL14,AL15)</f>
        <v>0</v>
      </c>
      <c r="AM16" s="83">
        <f>HRS(AM14,AM15)</f>
        <v>0</v>
      </c>
      <c r="AN16" s="83">
        <f>HRS(AN14,AN15)</f>
        <v>0</v>
      </c>
      <c r="AO16" s="83">
        <f>HRS(AO14,AO15)</f>
        <v>0</v>
      </c>
      <c r="AP16" s="83">
        <f>HRS(AP14,AP15)</f>
        <v>0</v>
      </c>
      <c r="AQ16" s="83">
        <f>HRS(AQ14,AQ15)</f>
        <v>0</v>
      </c>
      <c r="AR16" s="83">
        <f>HRS(AR14,AR15)</f>
        <v>0</v>
      </c>
      <c r="AS16" s="83">
        <f>HRS(AS14,AS15)</f>
        <v>0</v>
      </c>
      <c r="AT16" s="83">
        <f>HRS(AT14,AT15)</f>
        <v>0</v>
      </c>
      <c r="AU16" s="83">
        <f>HRS(AU14,AU15)</f>
        <v>0</v>
      </c>
      <c r="AV16" s="83">
        <f>HRS(AV14,AV15)</f>
        <v>0</v>
      </c>
      <c r="AW16" s="83">
        <f>HRS(AW14,AW15)</f>
        <v>0</v>
      </c>
      <c r="AX16" s="83">
        <f>HRS(AX14,AX15)</f>
        <v>0</v>
      </c>
      <c r="AY16" s="83">
        <f>HRS(AY14,AY15)</f>
        <v>0</v>
      </c>
      <c r="AZ16" s="84">
        <f>HRS(AZ14,AZ15)</f>
        <v>0</v>
      </c>
    </row>
    <row r="17" spans="1:52" x14ac:dyDescent="0.2">
      <c r="A17" s="63" t="str">
        <f>IF(COUNTA(E17:AZ17)=1,"1 Valet",COUNTA(E17:AZ17)&amp;" Valets")</f>
        <v>3 Valets</v>
      </c>
      <c r="B17" s="64" t="s">
        <v>22</v>
      </c>
      <c r="C17" s="132"/>
      <c r="D17" s="66"/>
      <c r="E17" s="67">
        <v>0.6875</v>
      </c>
      <c r="F17" s="68"/>
      <c r="G17" s="69"/>
      <c r="H17" s="68"/>
      <c r="I17" s="68"/>
      <c r="J17" s="69"/>
      <c r="K17" s="69"/>
      <c r="L17" s="68"/>
      <c r="M17" s="68"/>
      <c r="N17" s="69"/>
      <c r="O17" s="68"/>
      <c r="P17" s="68"/>
      <c r="Q17" s="68"/>
      <c r="R17" s="68"/>
      <c r="S17" s="69"/>
      <c r="T17" s="68"/>
      <c r="U17" s="68"/>
      <c r="V17" s="68"/>
      <c r="W17" s="68"/>
      <c r="X17" s="69">
        <v>0.70833333333333337</v>
      </c>
      <c r="Y17" s="68">
        <v>0.70833333333333337</v>
      </c>
      <c r="Z17" s="68"/>
      <c r="AA17" s="69"/>
      <c r="AB17" s="68"/>
      <c r="AC17" s="68"/>
      <c r="AD17" s="68"/>
      <c r="AE17" s="69"/>
      <c r="AF17" s="68"/>
      <c r="AG17" s="69"/>
      <c r="AH17" s="69"/>
      <c r="AI17" s="68"/>
      <c r="AJ17" s="68"/>
      <c r="AK17" s="68"/>
      <c r="AL17" s="68"/>
      <c r="AM17" s="68"/>
      <c r="AN17" s="68"/>
      <c r="AO17" s="68"/>
      <c r="AP17" s="68"/>
      <c r="AQ17" s="68"/>
      <c r="AR17" s="68"/>
      <c r="AS17" s="68"/>
      <c r="AT17" s="68"/>
      <c r="AU17" s="68"/>
      <c r="AV17" s="68"/>
      <c r="AW17" s="68"/>
      <c r="AX17" s="68"/>
      <c r="AY17" s="68"/>
      <c r="AZ17" s="70"/>
    </row>
    <row r="18" spans="1:52" x14ac:dyDescent="0.2">
      <c r="A18" s="72" t="str">
        <f>A15</f>
        <v>Saturday</v>
      </c>
      <c r="B18" s="64" t="s">
        <v>23</v>
      </c>
      <c r="C18" s="132"/>
      <c r="D18" s="66"/>
      <c r="E18" s="74">
        <v>0.8125</v>
      </c>
      <c r="F18" s="75"/>
      <c r="G18" s="76"/>
      <c r="H18" s="75"/>
      <c r="I18" s="75"/>
      <c r="J18" s="76"/>
      <c r="K18" s="75"/>
      <c r="L18" s="75"/>
      <c r="M18" s="75"/>
      <c r="N18" s="76"/>
      <c r="O18" s="75"/>
      <c r="P18" s="75"/>
      <c r="Q18" s="75"/>
      <c r="R18" s="75"/>
      <c r="S18" s="75"/>
      <c r="T18" s="75"/>
      <c r="U18" s="75"/>
      <c r="V18" s="75"/>
      <c r="W18" s="75"/>
      <c r="X18" s="76">
        <v>0.9375</v>
      </c>
      <c r="Y18" s="75">
        <v>0.9375</v>
      </c>
      <c r="Z18" s="75"/>
      <c r="AA18" s="76"/>
      <c r="AB18" s="75"/>
      <c r="AC18" s="75"/>
      <c r="AD18" s="75"/>
      <c r="AE18" s="76"/>
      <c r="AF18" s="75"/>
      <c r="AG18" s="75"/>
      <c r="AH18" s="75"/>
      <c r="AI18" s="75"/>
      <c r="AJ18" s="75"/>
      <c r="AK18" s="75"/>
      <c r="AL18" s="75"/>
      <c r="AM18" s="75"/>
      <c r="AN18" s="75"/>
      <c r="AO18" s="75"/>
      <c r="AP18" s="75"/>
      <c r="AQ18" s="75"/>
      <c r="AR18" s="75"/>
      <c r="AS18" s="75"/>
      <c r="AT18" s="75"/>
      <c r="AU18" s="75"/>
      <c r="AV18" s="75"/>
      <c r="AW18" s="75"/>
      <c r="AX18" s="75"/>
      <c r="AY18" s="75"/>
      <c r="AZ18" s="77"/>
    </row>
    <row r="19" spans="1:52" s="88" customFormat="1" ht="12" thickBot="1" x14ac:dyDescent="0.25">
      <c r="A19" s="86">
        <f>A16</f>
        <v>42539</v>
      </c>
      <c r="B19" s="87" t="s">
        <v>46</v>
      </c>
      <c r="C19" s="403">
        <f>SHIFT(E17:AZ17,E18:AZ18,C18)</f>
        <v>6</v>
      </c>
      <c r="D19" s="422">
        <f>C19*15+(SUM(E19:AZ19)-C19)*13.5</f>
        <v>198</v>
      </c>
      <c r="E19" s="82">
        <f>HRS(E17,E18)</f>
        <v>3</v>
      </c>
      <c r="F19" s="83">
        <f>HRS(F17,F18)</f>
        <v>0</v>
      </c>
      <c r="G19" s="83">
        <f>HRS(G17,G18)</f>
        <v>0</v>
      </c>
      <c r="H19" s="83">
        <f>HRS(H17,H18)</f>
        <v>0</v>
      </c>
      <c r="I19" s="83">
        <f>HRS(I17,I18)</f>
        <v>0</v>
      </c>
      <c r="J19" s="83">
        <f>HRS(J17,J18)</f>
        <v>0</v>
      </c>
      <c r="K19" s="83">
        <f>HRS(K17,K18)</f>
        <v>0</v>
      </c>
      <c r="L19" s="83">
        <f>HRS(L17,L18)</f>
        <v>0</v>
      </c>
      <c r="M19" s="83">
        <f>HRS(M17,M18)</f>
        <v>0</v>
      </c>
      <c r="N19" s="83">
        <f>HRS(N17,N18)</f>
        <v>0</v>
      </c>
      <c r="O19" s="83">
        <f>HRS(O17,O18)</f>
        <v>0</v>
      </c>
      <c r="P19" s="83">
        <f>HRS(P17,P18)</f>
        <v>0</v>
      </c>
      <c r="Q19" s="83">
        <f>HRS(Q17,Q18)</f>
        <v>0</v>
      </c>
      <c r="R19" s="83">
        <f>HRS(R17,R18)</f>
        <v>0</v>
      </c>
      <c r="S19" s="83">
        <f>HRS(S17,S18)</f>
        <v>0</v>
      </c>
      <c r="T19" s="83">
        <f>HRS(T17,T18)</f>
        <v>0</v>
      </c>
      <c r="U19" s="83">
        <f>HRS(U17,U18)</f>
        <v>0</v>
      </c>
      <c r="V19" s="83">
        <f>HRS(V17,V18)</f>
        <v>0</v>
      </c>
      <c r="W19" s="83">
        <f>HRS(W17,W18)</f>
        <v>0</v>
      </c>
      <c r="X19" s="83">
        <f>HRS(X17,X18)</f>
        <v>5.4999999999999991</v>
      </c>
      <c r="Y19" s="83">
        <f>HRS(Y17,Y18)</f>
        <v>5.4999999999999991</v>
      </c>
      <c r="Z19" s="83">
        <f>HRS(Z17,Z18)</f>
        <v>0</v>
      </c>
      <c r="AA19" s="83">
        <f>HRS(AA17,AA18)</f>
        <v>0</v>
      </c>
      <c r="AB19" s="83">
        <f>HRS(AB17,AB18)</f>
        <v>0</v>
      </c>
      <c r="AC19" s="83">
        <f>HRS(AC17,AC18)</f>
        <v>0</v>
      </c>
      <c r="AD19" s="83">
        <f>HRS(AD17,AD18)</f>
        <v>0</v>
      </c>
      <c r="AE19" s="83">
        <f>HRS(AE17,AE18)</f>
        <v>0</v>
      </c>
      <c r="AF19" s="83">
        <f>HRS(AF17,AF18)</f>
        <v>0</v>
      </c>
      <c r="AG19" s="83">
        <f>HRS(AG17,AG18)</f>
        <v>0</v>
      </c>
      <c r="AH19" s="83">
        <f>HRS(AH17,AH18)</f>
        <v>0</v>
      </c>
      <c r="AI19" s="83">
        <f>HRS(AI17,AI18)</f>
        <v>0</v>
      </c>
      <c r="AJ19" s="83">
        <f>HRS(AJ17,AJ18)</f>
        <v>0</v>
      </c>
      <c r="AK19" s="83">
        <f>HRS(AK17,AK18)</f>
        <v>0</v>
      </c>
      <c r="AL19" s="83">
        <f>HRS(AL17,AL18)</f>
        <v>0</v>
      </c>
      <c r="AM19" s="83">
        <f>HRS(AM17,AM18)</f>
        <v>0</v>
      </c>
      <c r="AN19" s="83">
        <f>HRS(AN17,AN18)</f>
        <v>0</v>
      </c>
      <c r="AO19" s="83">
        <f>HRS(AO17,AO18)</f>
        <v>0</v>
      </c>
      <c r="AP19" s="83">
        <f>HRS(AP17,AP18)</f>
        <v>0</v>
      </c>
      <c r="AQ19" s="83">
        <f>HRS(AQ17,AQ18)</f>
        <v>0</v>
      </c>
      <c r="AR19" s="83">
        <f>HRS(AR17,AR18)</f>
        <v>0</v>
      </c>
      <c r="AS19" s="83">
        <f>HRS(AS17,AS18)</f>
        <v>0</v>
      </c>
      <c r="AT19" s="83">
        <f>HRS(AT17,AT18)</f>
        <v>0</v>
      </c>
      <c r="AU19" s="83">
        <f>HRS(AU17,AU18)</f>
        <v>0</v>
      </c>
      <c r="AV19" s="83">
        <f>HRS(AV17,AV18)</f>
        <v>0</v>
      </c>
      <c r="AW19" s="83">
        <f>HRS(AW17,AW18)</f>
        <v>0</v>
      </c>
      <c r="AX19" s="83">
        <f>HRS(AX17,AX18)</f>
        <v>0</v>
      </c>
      <c r="AY19" s="83">
        <f>HRS(AY17,AY18)</f>
        <v>0</v>
      </c>
      <c r="AZ19" s="84">
        <f>HRS(AZ17,AZ18)</f>
        <v>0</v>
      </c>
    </row>
    <row r="20" spans="1:52" x14ac:dyDescent="0.2">
      <c r="A20" s="63" t="str">
        <f>IF(COUNTA(E20:AZ20)=1,"1 Valet",COUNTA(E20:AZ20)&amp;" Valets")</f>
        <v>2 Valets</v>
      </c>
      <c r="B20" s="64" t="s">
        <v>20</v>
      </c>
      <c r="C20" s="132"/>
      <c r="D20" s="66"/>
      <c r="E20" s="67"/>
      <c r="F20" s="68"/>
      <c r="G20" s="69"/>
      <c r="H20" s="68"/>
      <c r="I20" s="68"/>
      <c r="J20" s="69"/>
      <c r="K20" s="69"/>
      <c r="L20" s="68"/>
      <c r="M20" s="68"/>
      <c r="N20" s="69"/>
      <c r="O20" s="68"/>
      <c r="P20" s="68"/>
      <c r="Q20" s="68"/>
      <c r="R20" s="68"/>
      <c r="S20" s="69"/>
      <c r="T20" s="68"/>
      <c r="U20" s="68"/>
      <c r="V20" s="68">
        <v>0.47916666666666669</v>
      </c>
      <c r="W20" s="68">
        <v>0.46875</v>
      </c>
      <c r="X20" s="68"/>
      <c r="Y20" s="68"/>
      <c r="Z20" s="68"/>
      <c r="AA20" s="69"/>
      <c r="AB20" s="68"/>
      <c r="AC20" s="68"/>
      <c r="AD20" s="68"/>
      <c r="AE20" s="69"/>
      <c r="AF20" s="68"/>
      <c r="AG20" s="69"/>
      <c r="AH20" s="69"/>
      <c r="AI20" s="68"/>
      <c r="AJ20" s="68"/>
      <c r="AK20" s="68"/>
      <c r="AL20" s="68"/>
      <c r="AM20" s="68"/>
      <c r="AN20" s="68"/>
      <c r="AO20" s="68"/>
      <c r="AP20" s="68"/>
      <c r="AQ20" s="68"/>
      <c r="AR20" s="68"/>
      <c r="AS20" s="68"/>
      <c r="AT20" s="68"/>
      <c r="AU20" s="68"/>
      <c r="AV20" s="68"/>
      <c r="AW20" s="68"/>
      <c r="AX20" s="68"/>
      <c r="AY20" s="68"/>
      <c r="AZ20" s="70"/>
    </row>
    <row r="21" spans="1:52" x14ac:dyDescent="0.2">
      <c r="A21" s="72" t="str">
        <f>TEXT(A22,"dddd")</f>
        <v>Sunday</v>
      </c>
      <c r="B21" s="64" t="s">
        <v>21</v>
      </c>
      <c r="C21" s="132"/>
      <c r="D21" s="66"/>
      <c r="E21" s="74"/>
      <c r="F21" s="75"/>
      <c r="G21" s="76"/>
      <c r="H21" s="75"/>
      <c r="I21" s="75"/>
      <c r="J21" s="76"/>
      <c r="K21" s="75"/>
      <c r="L21" s="75"/>
      <c r="M21" s="75"/>
      <c r="N21" s="76"/>
      <c r="O21" s="75"/>
      <c r="P21" s="75"/>
      <c r="Q21" s="75"/>
      <c r="R21" s="75"/>
      <c r="S21" s="75"/>
      <c r="T21" s="75"/>
      <c r="U21" s="75"/>
      <c r="V21" s="75">
        <v>0.6875</v>
      </c>
      <c r="W21" s="75">
        <v>0.64583333333333337</v>
      </c>
      <c r="X21" s="75"/>
      <c r="Y21" s="75"/>
      <c r="Z21" s="75"/>
      <c r="AA21" s="76"/>
      <c r="AB21" s="75"/>
      <c r="AC21" s="75"/>
      <c r="AD21" s="75"/>
      <c r="AE21" s="76"/>
      <c r="AF21" s="75"/>
      <c r="AG21" s="75"/>
      <c r="AH21" s="75"/>
      <c r="AI21" s="75"/>
      <c r="AJ21" s="75"/>
      <c r="AK21" s="75"/>
      <c r="AL21" s="75"/>
      <c r="AM21" s="75"/>
      <c r="AN21" s="75"/>
      <c r="AO21" s="75"/>
      <c r="AP21" s="75"/>
      <c r="AQ21" s="75"/>
      <c r="AR21" s="75"/>
      <c r="AS21" s="75"/>
      <c r="AT21" s="75"/>
      <c r="AU21" s="75"/>
      <c r="AV21" s="75"/>
      <c r="AW21" s="75"/>
      <c r="AX21" s="75"/>
      <c r="AY21" s="75"/>
      <c r="AZ21" s="77"/>
    </row>
    <row r="22" spans="1:52" s="88" customFormat="1" ht="12" thickBot="1" x14ac:dyDescent="0.25">
      <c r="A22" s="78">
        <f>IF(PayDay4&lt;&gt;"",PayDay4,"")</f>
        <v>42540</v>
      </c>
      <c r="B22" s="79" t="s">
        <v>47</v>
      </c>
      <c r="C22" s="80">
        <f>SHIFT(E20:AZ20,E21:AZ21,C21)</f>
        <v>5.25</v>
      </c>
      <c r="D22" s="421">
        <f>C22*15+(SUM(E22:AZ22)-C22)*13.5</f>
        <v>132.75</v>
      </c>
      <c r="E22" s="82">
        <f>HRS(E20,E21)</f>
        <v>0</v>
      </c>
      <c r="F22" s="83">
        <f>HRS(F20,F21)</f>
        <v>0</v>
      </c>
      <c r="G22" s="83">
        <f>HRS(G20,G21)</f>
        <v>0</v>
      </c>
      <c r="H22" s="83">
        <f>HRS(H20,H21)</f>
        <v>0</v>
      </c>
      <c r="I22" s="83">
        <f>HRS(I20,I21)</f>
        <v>0</v>
      </c>
      <c r="J22" s="83">
        <f>HRS(J20,J21)</f>
        <v>0</v>
      </c>
      <c r="K22" s="83">
        <f>HRS(K20,K21)</f>
        <v>0</v>
      </c>
      <c r="L22" s="83">
        <f>HRS(L20,L21)</f>
        <v>0</v>
      </c>
      <c r="M22" s="83">
        <f>HRS(M20,M21)</f>
        <v>0</v>
      </c>
      <c r="N22" s="83">
        <f>HRS(N20,N21)</f>
        <v>0</v>
      </c>
      <c r="O22" s="83">
        <f>HRS(O20,O21)</f>
        <v>0</v>
      </c>
      <c r="P22" s="83">
        <f>HRS(P20,P21)</f>
        <v>0</v>
      </c>
      <c r="Q22" s="83">
        <f>HRS(Q20,Q21)</f>
        <v>0</v>
      </c>
      <c r="R22" s="83">
        <f>HRS(R20,R21)</f>
        <v>0</v>
      </c>
      <c r="S22" s="83">
        <f>HRS(S20,S21)</f>
        <v>0</v>
      </c>
      <c r="T22" s="83">
        <f>HRS(T20,T21)</f>
        <v>0</v>
      </c>
      <c r="U22" s="83">
        <f>HRS(U20,U21)</f>
        <v>0</v>
      </c>
      <c r="V22" s="83">
        <f>HRS(V20,V21)</f>
        <v>5</v>
      </c>
      <c r="W22" s="83">
        <f>HRS(W20,W21)</f>
        <v>4.2500000000000009</v>
      </c>
      <c r="X22" s="83">
        <f>HRS(X20,X21)</f>
        <v>0</v>
      </c>
      <c r="Y22" s="83">
        <f>HRS(Y20,Y21)</f>
        <v>0</v>
      </c>
      <c r="Z22" s="83">
        <f>HRS(Z20,Z21)</f>
        <v>0</v>
      </c>
      <c r="AA22" s="83">
        <f>HRS(AA20,AA21)</f>
        <v>0</v>
      </c>
      <c r="AB22" s="83">
        <f>HRS(AB20,AB21)</f>
        <v>0</v>
      </c>
      <c r="AC22" s="83">
        <f>HRS(AC20,AC21)</f>
        <v>0</v>
      </c>
      <c r="AD22" s="83">
        <f>HRS(AD20,AD21)</f>
        <v>0</v>
      </c>
      <c r="AE22" s="83">
        <f>HRS(AE20,AE21)</f>
        <v>0</v>
      </c>
      <c r="AF22" s="83">
        <f>HRS(AF20,AF21)</f>
        <v>0</v>
      </c>
      <c r="AG22" s="83">
        <f>HRS(AG20,AG21)</f>
        <v>0</v>
      </c>
      <c r="AH22" s="83">
        <f>HRS(AH20,AH21)</f>
        <v>0</v>
      </c>
      <c r="AI22" s="83">
        <f>HRS(AI20,AI21)</f>
        <v>0</v>
      </c>
      <c r="AJ22" s="83">
        <f>HRS(AJ20,AJ21)</f>
        <v>0</v>
      </c>
      <c r="AK22" s="83">
        <f>HRS(AK20,AK21)</f>
        <v>0</v>
      </c>
      <c r="AL22" s="83">
        <f>HRS(AL20,AL21)</f>
        <v>0</v>
      </c>
      <c r="AM22" s="83">
        <f>HRS(AM20,AM21)</f>
        <v>0</v>
      </c>
      <c r="AN22" s="83">
        <f>HRS(AN20,AN21)</f>
        <v>0</v>
      </c>
      <c r="AO22" s="83">
        <f>HRS(AO20,AO21)</f>
        <v>0</v>
      </c>
      <c r="AP22" s="83">
        <f>HRS(AP20,AP21)</f>
        <v>0</v>
      </c>
      <c r="AQ22" s="83">
        <f>HRS(AQ20,AQ21)</f>
        <v>0</v>
      </c>
      <c r="AR22" s="83">
        <f>HRS(AR20,AR21)</f>
        <v>0</v>
      </c>
      <c r="AS22" s="83">
        <f>HRS(AS20,AS21)</f>
        <v>0</v>
      </c>
      <c r="AT22" s="83">
        <f>HRS(AT20,AT21)</f>
        <v>0</v>
      </c>
      <c r="AU22" s="83">
        <f>HRS(AU20,AU21)</f>
        <v>0</v>
      </c>
      <c r="AV22" s="83">
        <f>HRS(AV20,AV21)</f>
        <v>0</v>
      </c>
      <c r="AW22" s="83">
        <f>HRS(AW20,AW21)</f>
        <v>0</v>
      </c>
      <c r="AX22" s="83">
        <f>HRS(AX20,AX21)</f>
        <v>0</v>
      </c>
      <c r="AY22" s="83">
        <f>HRS(AY20,AY21)</f>
        <v>0</v>
      </c>
      <c r="AZ22" s="84">
        <f>HRS(AZ20,AZ21)</f>
        <v>0</v>
      </c>
    </row>
    <row r="23" spans="1:52" x14ac:dyDescent="0.2">
      <c r="A23" s="63" t="str">
        <f>IF(COUNTA(E23:AZ23)=1,"1 Valet",COUNTA(E23:AZ23)&amp;" Valets")</f>
        <v>2 Valets</v>
      </c>
      <c r="B23" s="64" t="s">
        <v>22</v>
      </c>
      <c r="C23" s="132"/>
      <c r="D23" s="66"/>
      <c r="E23" s="67"/>
      <c r="F23" s="68"/>
      <c r="G23" s="69"/>
      <c r="H23" s="68"/>
      <c r="I23" s="68"/>
      <c r="J23" s="69"/>
      <c r="K23" s="69"/>
      <c r="L23" s="68"/>
      <c r="M23" s="68"/>
      <c r="N23" s="69"/>
      <c r="O23" s="68"/>
      <c r="P23" s="68"/>
      <c r="Q23" s="68">
        <v>0.6875</v>
      </c>
      <c r="R23" s="68"/>
      <c r="S23" s="69"/>
      <c r="T23" s="68"/>
      <c r="U23" s="68"/>
      <c r="V23" s="68"/>
      <c r="W23" s="68"/>
      <c r="X23" s="68"/>
      <c r="Y23" s="68">
        <v>0.67708333333333337</v>
      </c>
      <c r="Z23" s="68"/>
      <c r="AA23" s="69"/>
      <c r="AB23" s="68"/>
      <c r="AC23" s="68"/>
      <c r="AD23" s="68"/>
      <c r="AE23" s="69"/>
      <c r="AF23" s="68"/>
      <c r="AG23" s="69"/>
      <c r="AH23" s="69"/>
      <c r="AI23" s="68"/>
      <c r="AJ23" s="68"/>
      <c r="AK23" s="68"/>
      <c r="AL23" s="68"/>
      <c r="AM23" s="68"/>
      <c r="AN23" s="68"/>
      <c r="AO23" s="68"/>
      <c r="AP23" s="68"/>
      <c r="AQ23" s="68"/>
      <c r="AR23" s="68"/>
      <c r="AS23" s="68"/>
      <c r="AT23" s="68"/>
      <c r="AU23" s="68"/>
      <c r="AV23" s="68"/>
      <c r="AW23" s="68"/>
      <c r="AX23" s="68"/>
      <c r="AY23" s="68"/>
      <c r="AZ23" s="70"/>
    </row>
    <row r="24" spans="1:52" x14ac:dyDescent="0.2">
      <c r="A24" s="72" t="str">
        <f>A21</f>
        <v>Sunday</v>
      </c>
      <c r="B24" s="64" t="s">
        <v>23</v>
      </c>
      <c r="C24" s="132"/>
      <c r="D24" s="66"/>
      <c r="E24" s="74"/>
      <c r="F24" s="75"/>
      <c r="G24" s="76"/>
      <c r="H24" s="75"/>
      <c r="I24" s="75"/>
      <c r="J24" s="76"/>
      <c r="K24" s="75"/>
      <c r="L24" s="75"/>
      <c r="M24" s="75"/>
      <c r="N24" s="76"/>
      <c r="O24" s="75"/>
      <c r="P24" s="75"/>
      <c r="Q24" s="75">
        <v>0.79166666666666663</v>
      </c>
      <c r="R24" s="75"/>
      <c r="S24" s="75"/>
      <c r="T24" s="75"/>
      <c r="U24" s="75"/>
      <c r="V24" s="75"/>
      <c r="W24" s="75"/>
      <c r="X24" s="75"/>
      <c r="Y24" s="75">
        <v>0.79166666666666663</v>
      </c>
      <c r="Z24" s="75"/>
      <c r="AA24" s="76"/>
      <c r="AB24" s="75"/>
      <c r="AC24" s="75"/>
      <c r="AD24" s="75"/>
      <c r="AE24" s="76"/>
      <c r="AF24" s="75"/>
      <c r="AG24" s="75"/>
      <c r="AH24" s="75"/>
      <c r="AI24" s="75"/>
      <c r="AJ24" s="75"/>
      <c r="AK24" s="75"/>
      <c r="AL24" s="75"/>
      <c r="AM24" s="75"/>
      <c r="AN24" s="75"/>
      <c r="AO24" s="75"/>
      <c r="AP24" s="75"/>
      <c r="AQ24" s="75"/>
      <c r="AR24" s="75"/>
      <c r="AS24" s="75"/>
      <c r="AT24" s="75"/>
      <c r="AU24" s="75"/>
      <c r="AV24" s="75"/>
      <c r="AW24" s="75"/>
      <c r="AX24" s="75"/>
      <c r="AY24" s="75"/>
      <c r="AZ24" s="77"/>
    </row>
    <row r="25" spans="1:52" s="88" customFormat="1" ht="12" thickBot="1" x14ac:dyDescent="0.25">
      <c r="A25" s="86">
        <f>A22</f>
        <v>42540</v>
      </c>
      <c r="B25" s="87" t="s">
        <v>46</v>
      </c>
      <c r="C25" s="403">
        <f>SHIFT(E23:AZ23,E24:AZ24,C24)</f>
        <v>2.7499999999999982</v>
      </c>
      <c r="D25" s="422">
        <f>C25*15+(SUM(E25:AZ25)-C25)*13.5</f>
        <v>74.999999999999957</v>
      </c>
      <c r="E25" s="82">
        <f>HRS(E23,E24)</f>
        <v>0</v>
      </c>
      <c r="F25" s="83">
        <f>HRS(F23,F24)</f>
        <v>0</v>
      </c>
      <c r="G25" s="83">
        <f>HRS(G23,G24)</f>
        <v>0</v>
      </c>
      <c r="H25" s="83">
        <f>HRS(H23,H24)</f>
        <v>0</v>
      </c>
      <c r="I25" s="83">
        <f>HRS(I23,I24)</f>
        <v>0</v>
      </c>
      <c r="J25" s="83">
        <f>HRS(J23,J24)</f>
        <v>0</v>
      </c>
      <c r="K25" s="83">
        <f>HRS(K23,K24)</f>
        <v>0</v>
      </c>
      <c r="L25" s="83">
        <f>HRS(L23,L24)</f>
        <v>0</v>
      </c>
      <c r="M25" s="83">
        <f>HRS(M23,M24)</f>
        <v>0</v>
      </c>
      <c r="N25" s="83">
        <f>HRS(N23,N24)</f>
        <v>0</v>
      </c>
      <c r="O25" s="83">
        <f>HRS(O23,O24)</f>
        <v>0</v>
      </c>
      <c r="P25" s="83">
        <f>HRS(P23,P24)</f>
        <v>0</v>
      </c>
      <c r="Q25" s="83">
        <f>HRS(Q23,Q24)</f>
        <v>2.4999999999999991</v>
      </c>
      <c r="R25" s="83">
        <f>HRS(R23,R24)</f>
        <v>0</v>
      </c>
      <c r="S25" s="83">
        <f>HRS(S23,S24)</f>
        <v>0</v>
      </c>
      <c r="T25" s="83">
        <f>HRS(T23,T24)</f>
        <v>0</v>
      </c>
      <c r="U25" s="83">
        <f>HRS(U23,U24)</f>
        <v>0</v>
      </c>
      <c r="V25" s="83">
        <f>HRS(V23,V24)</f>
        <v>0</v>
      </c>
      <c r="W25" s="83">
        <f>HRS(W23,W24)</f>
        <v>0</v>
      </c>
      <c r="X25" s="83">
        <f>HRS(X23,X24)</f>
        <v>0</v>
      </c>
      <c r="Y25" s="83">
        <f>HRS(Y23,Y24)</f>
        <v>2.7499999999999982</v>
      </c>
      <c r="Z25" s="83">
        <f>HRS(Z23,Z24)</f>
        <v>0</v>
      </c>
      <c r="AA25" s="83">
        <f>HRS(AA23,AA24)</f>
        <v>0</v>
      </c>
      <c r="AB25" s="83">
        <f>HRS(AB23,AB24)</f>
        <v>0</v>
      </c>
      <c r="AC25" s="83">
        <f>HRS(AC23,AC24)</f>
        <v>0</v>
      </c>
      <c r="AD25" s="83">
        <f>HRS(AD23,AD24)</f>
        <v>0</v>
      </c>
      <c r="AE25" s="83">
        <f>HRS(AE23,AE24)</f>
        <v>0</v>
      </c>
      <c r="AF25" s="83">
        <f>HRS(AF23,AF24)</f>
        <v>0</v>
      </c>
      <c r="AG25" s="83">
        <f>HRS(AG23,AG24)</f>
        <v>0</v>
      </c>
      <c r="AH25" s="83">
        <f>HRS(AH23,AH24)</f>
        <v>0</v>
      </c>
      <c r="AI25" s="83">
        <f>HRS(AI23,AI24)</f>
        <v>0</v>
      </c>
      <c r="AJ25" s="83">
        <f>HRS(AJ23,AJ24)</f>
        <v>0</v>
      </c>
      <c r="AK25" s="83">
        <f>HRS(AK23,AK24)</f>
        <v>0</v>
      </c>
      <c r="AL25" s="83">
        <f>HRS(AL23,AL24)</f>
        <v>0</v>
      </c>
      <c r="AM25" s="83">
        <f>HRS(AM23,AM24)</f>
        <v>0</v>
      </c>
      <c r="AN25" s="83">
        <f>HRS(AN23,AN24)</f>
        <v>0</v>
      </c>
      <c r="AO25" s="83">
        <f>HRS(AO23,AO24)</f>
        <v>0</v>
      </c>
      <c r="AP25" s="83">
        <f>HRS(AP23,AP24)</f>
        <v>0</v>
      </c>
      <c r="AQ25" s="83">
        <f>HRS(AQ23,AQ24)</f>
        <v>0</v>
      </c>
      <c r="AR25" s="83">
        <f>HRS(AR23,AR24)</f>
        <v>0</v>
      </c>
      <c r="AS25" s="83">
        <f>HRS(AS23,AS24)</f>
        <v>0</v>
      </c>
      <c r="AT25" s="83">
        <f>HRS(AT23,AT24)</f>
        <v>0</v>
      </c>
      <c r="AU25" s="83">
        <f>HRS(AU23,AU24)</f>
        <v>0</v>
      </c>
      <c r="AV25" s="83">
        <f>HRS(AV23,AV24)</f>
        <v>0</v>
      </c>
      <c r="AW25" s="83">
        <f>HRS(AW23,AW24)</f>
        <v>0</v>
      </c>
      <c r="AX25" s="83">
        <f>HRS(AX23,AX24)</f>
        <v>0</v>
      </c>
      <c r="AY25" s="83">
        <f>HRS(AY23,AY24)</f>
        <v>0</v>
      </c>
      <c r="AZ25" s="84">
        <f>HRS(AZ23,AZ24)</f>
        <v>0</v>
      </c>
    </row>
    <row r="26" spans="1:52" x14ac:dyDescent="0.2">
      <c r="A26" s="63" t="str">
        <f>IF(COUNTA(E26:AZ26)=1,"1 Valet",COUNTA(E26:AZ26)&amp;" Valets")</f>
        <v>1 Valet</v>
      </c>
      <c r="B26" s="64" t="s">
        <v>20</v>
      </c>
      <c r="C26" s="132"/>
      <c r="D26" s="66"/>
      <c r="E26" s="67"/>
      <c r="F26" s="68"/>
      <c r="G26" s="69"/>
      <c r="H26" s="68"/>
      <c r="I26" s="68">
        <v>0.45833333333333331</v>
      </c>
      <c r="J26" s="69"/>
      <c r="K26" s="69"/>
      <c r="L26" s="68"/>
      <c r="M26" s="68"/>
      <c r="N26" s="69"/>
      <c r="O26" s="68"/>
      <c r="P26" s="68"/>
      <c r="Q26" s="68"/>
      <c r="R26" s="68"/>
      <c r="S26" s="69"/>
      <c r="T26" s="68"/>
      <c r="U26" s="68"/>
      <c r="V26" s="68"/>
      <c r="W26" s="68"/>
      <c r="X26" s="68"/>
      <c r="Y26" s="68"/>
      <c r="Z26" s="68"/>
      <c r="AA26" s="69"/>
      <c r="AB26" s="68"/>
      <c r="AC26" s="68"/>
      <c r="AD26" s="68"/>
      <c r="AE26" s="69"/>
      <c r="AF26" s="68"/>
      <c r="AG26" s="69"/>
      <c r="AH26" s="69"/>
      <c r="AI26" s="68"/>
      <c r="AJ26" s="68"/>
      <c r="AK26" s="68"/>
      <c r="AL26" s="68"/>
      <c r="AM26" s="68"/>
      <c r="AN26" s="68"/>
      <c r="AO26" s="68"/>
      <c r="AP26" s="68"/>
      <c r="AQ26" s="68"/>
      <c r="AR26" s="68"/>
      <c r="AS26" s="68"/>
      <c r="AT26" s="68"/>
      <c r="AU26" s="68"/>
      <c r="AV26" s="68"/>
      <c r="AW26" s="68"/>
      <c r="AX26" s="68"/>
      <c r="AY26" s="68"/>
      <c r="AZ26" s="70"/>
    </row>
    <row r="27" spans="1:52" x14ac:dyDescent="0.2">
      <c r="A27" s="72" t="str">
        <f>TEXT(A28,"dddd")</f>
        <v>Monday</v>
      </c>
      <c r="B27" s="64" t="s">
        <v>21</v>
      </c>
      <c r="C27" s="132"/>
      <c r="D27" s="66"/>
      <c r="E27" s="74"/>
      <c r="F27" s="75"/>
      <c r="G27" s="76"/>
      <c r="H27" s="75"/>
      <c r="I27" s="75">
        <v>0.625</v>
      </c>
      <c r="J27" s="76"/>
      <c r="K27" s="75"/>
      <c r="L27" s="75"/>
      <c r="M27" s="75"/>
      <c r="N27" s="76"/>
      <c r="O27" s="75"/>
      <c r="P27" s="75"/>
      <c r="Q27" s="75"/>
      <c r="R27" s="75"/>
      <c r="S27" s="75"/>
      <c r="T27" s="75"/>
      <c r="U27" s="75"/>
      <c r="V27" s="75"/>
      <c r="W27" s="75"/>
      <c r="X27" s="75"/>
      <c r="Y27" s="75"/>
      <c r="Z27" s="75"/>
      <c r="AA27" s="76"/>
      <c r="AB27" s="75"/>
      <c r="AC27" s="75"/>
      <c r="AD27" s="75"/>
      <c r="AE27" s="76"/>
      <c r="AF27" s="75"/>
      <c r="AG27" s="75"/>
      <c r="AH27" s="75"/>
      <c r="AI27" s="75"/>
      <c r="AJ27" s="75"/>
      <c r="AK27" s="75"/>
      <c r="AL27" s="75"/>
      <c r="AM27" s="75"/>
      <c r="AN27" s="75"/>
      <c r="AO27" s="75"/>
      <c r="AP27" s="75"/>
      <c r="AQ27" s="75"/>
      <c r="AR27" s="75"/>
      <c r="AS27" s="75"/>
      <c r="AT27" s="75"/>
      <c r="AU27" s="75"/>
      <c r="AV27" s="75"/>
      <c r="AW27" s="75"/>
      <c r="AX27" s="75"/>
      <c r="AY27" s="75"/>
      <c r="AZ27" s="77"/>
    </row>
    <row r="28" spans="1:52" s="88" customFormat="1" ht="12" thickBot="1" x14ac:dyDescent="0.25">
      <c r="A28" s="78">
        <f>IF(PayDay5&lt;&gt;"",PayDay5,"")</f>
        <v>42541</v>
      </c>
      <c r="B28" s="79" t="s">
        <v>47</v>
      </c>
      <c r="C28" s="80">
        <f>SHIFT(E26:AZ26,E27:AZ27,C27)</f>
        <v>4</v>
      </c>
      <c r="D28" s="421">
        <f>C28*15+(SUM(E28:AZ28)-C28)*13.5</f>
        <v>60</v>
      </c>
      <c r="E28" s="82">
        <f>HRS(E26,E27)</f>
        <v>0</v>
      </c>
      <c r="F28" s="83">
        <f>HRS(F26,F27)</f>
        <v>0</v>
      </c>
      <c r="G28" s="83">
        <f>HRS(G26,G27)</f>
        <v>0</v>
      </c>
      <c r="H28" s="83">
        <f>HRS(H26,H27)</f>
        <v>0</v>
      </c>
      <c r="I28" s="83">
        <f>HRS(I26,I27)</f>
        <v>4</v>
      </c>
      <c r="J28" s="83">
        <f>HRS(J26,J27)</f>
        <v>0</v>
      </c>
      <c r="K28" s="83">
        <f>HRS(K26,K27)</f>
        <v>0</v>
      </c>
      <c r="L28" s="83">
        <f>HRS(L26,L27)</f>
        <v>0</v>
      </c>
      <c r="M28" s="83">
        <f>HRS(M26,M27)</f>
        <v>0</v>
      </c>
      <c r="N28" s="83">
        <f>HRS(N26,N27)</f>
        <v>0</v>
      </c>
      <c r="O28" s="83">
        <f>HRS(O26,O27)</f>
        <v>0</v>
      </c>
      <c r="P28" s="83">
        <f>HRS(P26,P27)</f>
        <v>0</v>
      </c>
      <c r="Q28" s="83">
        <f>HRS(Q26,Q27)</f>
        <v>0</v>
      </c>
      <c r="R28" s="83">
        <f>HRS(R26,R27)</f>
        <v>0</v>
      </c>
      <c r="S28" s="83">
        <f>HRS(S26,S27)</f>
        <v>0</v>
      </c>
      <c r="T28" s="83">
        <f>HRS(T26,T27)</f>
        <v>0</v>
      </c>
      <c r="U28" s="83">
        <f>HRS(U26,U27)</f>
        <v>0</v>
      </c>
      <c r="V28" s="83">
        <f>HRS(V26,V27)</f>
        <v>0</v>
      </c>
      <c r="W28" s="83">
        <f>HRS(W26,W27)</f>
        <v>0</v>
      </c>
      <c r="X28" s="83">
        <f>HRS(X26,X27)</f>
        <v>0</v>
      </c>
      <c r="Y28" s="83">
        <f>HRS(Y26,Y27)</f>
        <v>0</v>
      </c>
      <c r="Z28" s="83">
        <f>HRS(Z26,Z27)</f>
        <v>0</v>
      </c>
      <c r="AA28" s="83">
        <f>HRS(AA26,AA27)</f>
        <v>0</v>
      </c>
      <c r="AB28" s="83">
        <f>HRS(AB26,AB27)</f>
        <v>0</v>
      </c>
      <c r="AC28" s="83">
        <f>HRS(AC26,AC27)</f>
        <v>0</v>
      </c>
      <c r="AD28" s="83">
        <f>HRS(AD26,AD27)</f>
        <v>0</v>
      </c>
      <c r="AE28" s="83">
        <f>HRS(AE26,AE27)</f>
        <v>0</v>
      </c>
      <c r="AF28" s="83">
        <f>HRS(AF26,AF27)</f>
        <v>0</v>
      </c>
      <c r="AG28" s="83">
        <f>HRS(AG26,AG27)</f>
        <v>0</v>
      </c>
      <c r="AH28" s="83">
        <f>HRS(AH26,AH27)</f>
        <v>0</v>
      </c>
      <c r="AI28" s="83">
        <f>HRS(AI26,AI27)</f>
        <v>0</v>
      </c>
      <c r="AJ28" s="83">
        <f>HRS(AJ26,AJ27)</f>
        <v>0</v>
      </c>
      <c r="AK28" s="83">
        <f>HRS(AK26,AK27)</f>
        <v>0</v>
      </c>
      <c r="AL28" s="83">
        <f>HRS(AL26,AL27)</f>
        <v>0</v>
      </c>
      <c r="AM28" s="83">
        <f>HRS(AM26,AM27)</f>
        <v>0</v>
      </c>
      <c r="AN28" s="83">
        <f>HRS(AN26,AN27)</f>
        <v>0</v>
      </c>
      <c r="AO28" s="83">
        <f>HRS(AO26,AO27)</f>
        <v>0</v>
      </c>
      <c r="AP28" s="83">
        <f>HRS(AP26,AP27)</f>
        <v>0</v>
      </c>
      <c r="AQ28" s="83">
        <f>HRS(AQ26,AQ27)</f>
        <v>0</v>
      </c>
      <c r="AR28" s="83">
        <f>HRS(AR26,AR27)</f>
        <v>0</v>
      </c>
      <c r="AS28" s="83">
        <f>HRS(AS26,AS27)</f>
        <v>0</v>
      </c>
      <c r="AT28" s="83">
        <f>HRS(AT26,AT27)</f>
        <v>0</v>
      </c>
      <c r="AU28" s="83">
        <f>HRS(AU26,AU27)</f>
        <v>0</v>
      </c>
      <c r="AV28" s="83">
        <f>HRS(AV26,AV27)</f>
        <v>0</v>
      </c>
      <c r="AW28" s="83">
        <f>HRS(AW26,AW27)</f>
        <v>0</v>
      </c>
      <c r="AX28" s="83">
        <f>HRS(AX26,AX27)</f>
        <v>0</v>
      </c>
      <c r="AY28" s="83">
        <f>HRS(AY26,AY27)</f>
        <v>0</v>
      </c>
      <c r="AZ28" s="84">
        <f>HRS(AZ26,AZ27)</f>
        <v>0</v>
      </c>
    </row>
    <row r="29" spans="1:52" x14ac:dyDescent="0.2">
      <c r="A29" s="63" t="str">
        <f>IF(COUNTA(E29:AZ29)=1,"1 Valet",COUNTA(E29:AZ29)&amp;" Valets")</f>
        <v>1 Valet</v>
      </c>
      <c r="B29" s="64" t="s">
        <v>22</v>
      </c>
      <c r="C29" s="132"/>
      <c r="D29" s="66"/>
      <c r="E29" s="67"/>
      <c r="F29" s="68"/>
      <c r="G29" s="69"/>
      <c r="H29" s="68">
        <v>0.6875</v>
      </c>
      <c r="I29" s="68"/>
      <c r="J29" s="69"/>
      <c r="K29" s="69"/>
      <c r="L29" s="68"/>
      <c r="M29" s="68"/>
      <c r="N29" s="69"/>
      <c r="O29" s="68"/>
      <c r="P29" s="68"/>
      <c r="Q29" s="68"/>
      <c r="R29" s="68"/>
      <c r="S29" s="69"/>
      <c r="T29" s="68"/>
      <c r="U29" s="68"/>
      <c r="V29" s="68"/>
      <c r="W29" s="68"/>
      <c r="X29" s="68"/>
      <c r="Y29" s="68"/>
      <c r="Z29" s="68"/>
      <c r="AA29" s="69"/>
      <c r="AB29" s="68"/>
      <c r="AC29" s="68"/>
      <c r="AD29" s="68"/>
      <c r="AE29" s="69"/>
      <c r="AF29" s="68"/>
      <c r="AG29" s="69"/>
      <c r="AH29" s="69"/>
      <c r="AI29" s="68"/>
      <c r="AJ29" s="68"/>
      <c r="AK29" s="68"/>
      <c r="AL29" s="68"/>
      <c r="AM29" s="68"/>
      <c r="AN29" s="68"/>
      <c r="AO29" s="68"/>
      <c r="AP29" s="68"/>
      <c r="AQ29" s="68"/>
      <c r="AR29" s="68"/>
      <c r="AS29" s="68"/>
      <c r="AT29" s="68"/>
      <c r="AU29" s="68"/>
      <c r="AV29" s="68"/>
      <c r="AW29" s="68"/>
      <c r="AX29" s="68"/>
      <c r="AY29" s="68"/>
      <c r="AZ29" s="70"/>
    </row>
    <row r="30" spans="1:52" x14ac:dyDescent="0.2">
      <c r="A30" s="72" t="str">
        <f>A27</f>
        <v>Monday</v>
      </c>
      <c r="B30" s="64" t="s">
        <v>23</v>
      </c>
      <c r="C30" s="132"/>
      <c r="D30" s="66"/>
      <c r="E30" s="74"/>
      <c r="F30" s="75"/>
      <c r="G30" s="76"/>
      <c r="H30" s="75">
        <v>0.80208333333333337</v>
      </c>
      <c r="I30" s="75"/>
      <c r="J30" s="76"/>
      <c r="K30" s="75"/>
      <c r="L30" s="75"/>
      <c r="M30" s="75"/>
      <c r="N30" s="76"/>
      <c r="O30" s="75"/>
      <c r="P30" s="75"/>
      <c r="Q30" s="75"/>
      <c r="R30" s="75"/>
      <c r="S30" s="75"/>
      <c r="T30" s="75"/>
      <c r="U30" s="75"/>
      <c r="V30" s="75"/>
      <c r="W30" s="75"/>
      <c r="X30" s="75"/>
      <c r="Y30" s="75"/>
      <c r="Z30" s="75"/>
      <c r="AA30" s="76"/>
      <c r="AB30" s="75"/>
      <c r="AC30" s="75"/>
      <c r="AD30" s="75"/>
      <c r="AE30" s="76"/>
      <c r="AF30" s="75"/>
      <c r="AG30" s="75"/>
      <c r="AH30" s="75"/>
      <c r="AI30" s="75"/>
      <c r="AJ30" s="75"/>
      <c r="AK30" s="75"/>
      <c r="AL30" s="75"/>
      <c r="AM30" s="75"/>
      <c r="AN30" s="75"/>
      <c r="AO30" s="75"/>
      <c r="AP30" s="75"/>
      <c r="AQ30" s="75"/>
      <c r="AR30" s="75"/>
      <c r="AS30" s="75"/>
      <c r="AT30" s="75"/>
      <c r="AU30" s="75"/>
      <c r="AV30" s="75"/>
      <c r="AW30" s="75"/>
      <c r="AX30" s="75"/>
      <c r="AY30" s="75"/>
      <c r="AZ30" s="77"/>
    </row>
    <row r="31" spans="1:52" s="88" customFormat="1" ht="12" thickBot="1" x14ac:dyDescent="0.25">
      <c r="A31" s="86">
        <f>A28</f>
        <v>42541</v>
      </c>
      <c r="B31" s="87" t="s">
        <v>46</v>
      </c>
      <c r="C31" s="403">
        <f>SHIFT(E29:AZ29,E30:AZ30,C30)</f>
        <v>2.7500000000000009</v>
      </c>
      <c r="D31" s="422">
        <f>C31*15+(SUM(E31:AZ31)-C31)*13.5</f>
        <v>41.250000000000014</v>
      </c>
      <c r="E31" s="82">
        <f>HRS(E29,E30)</f>
        <v>0</v>
      </c>
      <c r="F31" s="83">
        <f>HRS(F29,F30)</f>
        <v>0</v>
      </c>
      <c r="G31" s="83">
        <f>HRS(G29,G30)</f>
        <v>0</v>
      </c>
      <c r="H31" s="83">
        <f>HRS(H29,H30)</f>
        <v>2.7500000000000009</v>
      </c>
      <c r="I31" s="83">
        <f>HRS(I29,I30)</f>
        <v>0</v>
      </c>
      <c r="J31" s="83">
        <f>HRS(J29,J30)</f>
        <v>0</v>
      </c>
      <c r="K31" s="83">
        <f>HRS(K29,K30)</f>
        <v>0</v>
      </c>
      <c r="L31" s="83">
        <f>HRS(L29,L30)</f>
        <v>0</v>
      </c>
      <c r="M31" s="83">
        <f>HRS(M29,M30)</f>
        <v>0</v>
      </c>
      <c r="N31" s="83">
        <f>HRS(N29,N30)</f>
        <v>0</v>
      </c>
      <c r="O31" s="83">
        <f>HRS(O29,O30)</f>
        <v>0</v>
      </c>
      <c r="P31" s="83">
        <f>HRS(P29,P30)</f>
        <v>0</v>
      </c>
      <c r="Q31" s="83">
        <f>HRS(Q29,Q30)</f>
        <v>0</v>
      </c>
      <c r="R31" s="83">
        <f>HRS(R29,R30)</f>
        <v>0</v>
      </c>
      <c r="S31" s="83">
        <f>HRS(S29,S30)</f>
        <v>0</v>
      </c>
      <c r="T31" s="83">
        <f>HRS(T29,T30)</f>
        <v>0</v>
      </c>
      <c r="U31" s="83">
        <f>HRS(U29,U30)</f>
        <v>0</v>
      </c>
      <c r="V31" s="83">
        <f>HRS(V29,V30)</f>
        <v>0</v>
      </c>
      <c r="W31" s="83">
        <f>HRS(W29,W30)</f>
        <v>0</v>
      </c>
      <c r="X31" s="83">
        <f>HRS(X29,X30)</f>
        <v>0</v>
      </c>
      <c r="Y31" s="83">
        <f>HRS(Y29,Y30)</f>
        <v>0</v>
      </c>
      <c r="Z31" s="83">
        <f>HRS(Z29,Z30)</f>
        <v>0</v>
      </c>
      <c r="AA31" s="83">
        <f>HRS(AA29,AA30)</f>
        <v>0</v>
      </c>
      <c r="AB31" s="83">
        <f>HRS(AB29,AB30)</f>
        <v>0</v>
      </c>
      <c r="AC31" s="83">
        <f>HRS(AC29,AC30)</f>
        <v>0</v>
      </c>
      <c r="AD31" s="83">
        <f>HRS(AD29,AD30)</f>
        <v>0</v>
      </c>
      <c r="AE31" s="83">
        <f>HRS(AE29,AE30)</f>
        <v>0</v>
      </c>
      <c r="AF31" s="83">
        <f>HRS(AF29,AF30)</f>
        <v>0</v>
      </c>
      <c r="AG31" s="83">
        <f>HRS(AG29,AG30)</f>
        <v>0</v>
      </c>
      <c r="AH31" s="83">
        <f>HRS(AH29,AH30)</f>
        <v>0</v>
      </c>
      <c r="AI31" s="83">
        <f>HRS(AI29,AI30)</f>
        <v>0</v>
      </c>
      <c r="AJ31" s="83">
        <f>HRS(AJ29,AJ30)</f>
        <v>0</v>
      </c>
      <c r="AK31" s="83">
        <f>HRS(AK29,AK30)</f>
        <v>0</v>
      </c>
      <c r="AL31" s="83">
        <f>HRS(AL29,AL30)</f>
        <v>0</v>
      </c>
      <c r="AM31" s="83">
        <f>HRS(AM29,AM30)</f>
        <v>0</v>
      </c>
      <c r="AN31" s="83">
        <f>HRS(AN29,AN30)</f>
        <v>0</v>
      </c>
      <c r="AO31" s="83">
        <f>HRS(AO29,AO30)</f>
        <v>0</v>
      </c>
      <c r="AP31" s="83">
        <f>HRS(AP29,AP30)</f>
        <v>0</v>
      </c>
      <c r="AQ31" s="83">
        <f>HRS(AQ29,AQ30)</f>
        <v>0</v>
      </c>
      <c r="AR31" s="83">
        <f>HRS(AR29,AR30)</f>
        <v>0</v>
      </c>
      <c r="AS31" s="83">
        <f>HRS(AS29,AS30)</f>
        <v>0</v>
      </c>
      <c r="AT31" s="83">
        <f>HRS(AT29,AT30)</f>
        <v>0</v>
      </c>
      <c r="AU31" s="83">
        <f>HRS(AU29,AU30)</f>
        <v>0</v>
      </c>
      <c r="AV31" s="83">
        <f>HRS(AV29,AV30)</f>
        <v>0</v>
      </c>
      <c r="AW31" s="83">
        <f>HRS(AW29,AW30)</f>
        <v>0</v>
      </c>
      <c r="AX31" s="83">
        <f>HRS(AX29,AX30)</f>
        <v>0</v>
      </c>
      <c r="AY31" s="83">
        <f>HRS(AY29,AY30)</f>
        <v>0</v>
      </c>
      <c r="AZ31" s="84">
        <f>HRS(AZ29,AZ30)</f>
        <v>0</v>
      </c>
    </row>
    <row r="32" spans="1:52" x14ac:dyDescent="0.2">
      <c r="A32" s="63" t="str">
        <f>IF(COUNTA(E32:AZ32)=1,"1 Valet",COUNTA(E32:AZ32)&amp;" Valets")</f>
        <v>1 Valet</v>
      </c>
      <c r="B32" s="64" t="s">
        <v>20</v>
      </c>
      <c r="C32" s="132"/>
      <c r="D32" s="66"/>
      <c r="E32" s="67"/>
      <c r="F32" s="68"/>
      <c r="G32" s="69"/>
      <c r="H32" s="68"/>
      <c r="I32" s="68"/>
      <c r="J32" s="69"/>
      <c r="K32" s="69"/>
      <c r="L32" s="68"/>
      <c r="M32" s="68"/>
      <c r="N32" s="69"/>
      <c r="O32" s="68">
        <v>0.46875</v>
      </c>
      <c r="P32" s="68"/>
      <c r="Q32" s="68"/>
      <c r="R32" s="68"/>
      <c r="S32" s="69"/>
      <c r="T32" s="68"/>
      <c r="U32" s="68"/>
      <c r="V32" s="68"/>
      <c r="W32" s="68"/>
      <c r="X32" s="68"/>
      <c r="Y32" s="68"/>
      <c r="Z32" s="68"/>
      <c r="AA32" s="69"/>
      <c r="AB32" s="68"/>
      <c r="AC32" s="68"/>
      <c r="AD32" s="68"/>
      <c r="AE32" s="69"/>
      <c r="AF32" s="68"/>
      <c r="AG32" s="69"/>
      <c r="AH32" s="69"/>
      <c r="AI32" s="68"/>
      <c r="AJ32" s="68"/>
      <c r="AK32" s="68"/>
      <c r="AL32" s="68"/>
      <c r="AM32" s="68"/>
      <c r="AN32" s="68"/>
      <c r="AO32" s="68"/>
      <c r="AP32" s="68"/>
      <c r="AQ32" s="68"/>
      <c r="AR32" s="68"/>
      <c r="AS32" s="68"/>
      <c r="AT32" s="68"/>
      <c r="AU32" s="68"/>
      <c r="AV32" s="68"/>
      <c r="AW32" s="68"/>
      <c r="AX32" s="68"/>
      <c r="AY32" s="68"/>
      <c r="AZ32" s="70"/>
    </row>
    <row r="33" spans="1:16383" x14ac:dyDescent="0.2">
      <c r="A33" s="72" t="str">
        <f>TEXT(A34,"dddd")</f>
        <v>Tuesday</v>
      </c>
      <c r="B33" s="64" t="s">
        <v>21</v>
      </c>
      <c r="C33" s="132"/>
      <c r="D33" s="66"/>
      <c r="E33" s="74"/>
      <c r="F33" s="75"/>
      <c r="G33" s="76"/>
      <c r="H33" s="75"/>
      <c r="I33" s="75"/>
      <c r="J33" s="76"/>
      <c r="K33" s="75"/>
      <c r="L33" s="75"/>
      <c r="M33" s="75"/>
      <c r="N33" s="76"/>
      <c r="O33" s="75">
        <v>0.59375</v>
      </c>
      <c r="P33" s="75"/>
      <c r="Q33" s="75"/>
      <c r="R33" s="75"/>
      <c r="S33" s="75"/>
      <c r="T33" s="75"/>
      <c r="U33" s="75"/>
      <c r="V33" s="75"/>
      <c r="W33" s="75"/>
      <c r="X33" s="75"/>
      <c r="Y33" s="75"/>
      <c r="Z33" s="75"/>
      <c r="AA33" s="76"/>
      <c r="AB33" s="75"/>
      <c r="AC33" s="75"/>
      <c r="AD33" s="75"/>
      <c r="AE33" s="76"/>
      <c r="AF33" s="75"/>
      <c r="AG33" s="75"/>
      <c r="AH33" s="75"/>
      <c r="AI33" s="75"/>
      <c r="AJ33" s="75"/>
      <c r="AK33" s="75"/>
      <c r="AL33" s="75"/>
      <c r="AM33" s="75"/>
      <c r="AN33" s="75"/>
      <c r="AO33" s="75"/>
      <c r="AP33" s="75"/>
      <c r="AQ33" s="75"/>
      <c r="AR33" s="75"/>
      <c r="AS33" s="75"/>
      <c r="AT33" s="75"/>
      <c r="AU33" s="75"/>
      <c r="AV33" s="75"/>
      <c r="AW33" s="75"/>
      <c r="AX33" s="75"/>
      <c r="AY33" s="75"/>
      <c r="AZ33" s="77"/>
    </row>
    <row r="34" spans="1:16383" s="88" customFormat="1" ht="12" thickBot="1" x14ac:dyDescent="0.25">
      <c r="A34" s="78">
        <f>IF(PayDay6&lt;&gt;"",PayDay6,"")</f>
        <v>42542</v>
      </c>
      <c r="B34" s="79" t="s">
        <v>47</v>
      </c>
      <c r="C34" s="80">
        <f>SHIFT(E32:AZ32,E33:AZ33,C33)</f>
        <v>3</v>
      </c>
      <c r="D34" s="421">
        <f>C34*15+(SUM(E34:AZ34)-C34)*13.5</f>
        <v>45</v>
      </c>
      <c r="E34" s="82">
        <f>HRS(E32,E33)</f>
        <v>0</v>
      </c>
      <c r="F34" s="83">
        <f>HRS(F32,F33)</f>
        <v>0</v>
      </c>
      <c r="G34" s="83">
        <f>HRS(G32,G33)</f>
        <v>0</v>
      </c>
      <c r="H34" s="83">
        <f>HRS(H32,H33)</f>
        <v>0</v>
      </c>
      <c r="I34" s="83">
        <f>HRS(I32,I33)</f>
        <v>0</v>
      </c>
      <c r="J34" s="83">
        <f>HRS(J32,J33)</f>
        <v>0</v>
      </c>
      <c r="K34" s="83">
        <f>HRS(K32,K33)</f>
        <v>0</v>
      </c>
      <c r="L34" s="83">
        <f>HRS(L32,L33)</f>
        <v>0</v>
      </c>
      <c r="M34" s="83">
        <f>HRS(M32,M33)</f>
        <v>0</v>
      </c>
      <c r="N34" s="83">
        <f>HRS(N32,N33)</f>
        <v>0</v>
      </c>
      <c r="O34" s="83">
        <f>HRS(O32,O33)</f>
        <v>3</v>
      </c>
      <c r="P34" s="83">
        <f>HRS(P32,P33)</f>
        <v>0</v>
      </c>
      <c r="Q34" s="83">
        <f>HRS(Q32,Q33)</f>
        <v>0</v>
      </c>
      <c r="R34" s="83">
        <f>HRS(R32,R33)</f>
        <v>0</v>
      </c>
      <c r="S34" s="83">
        <f>HRS(S32,S33)</f>
        <v>0</v>
      </c>
      <c r="T34" s="83">
        <f>HRS(T32,T33)</f>
        <v>0</v>
      </c>
      <c r="U34" s="83">
        <f>HRS(U32,U33)</f>
        <v>0</v>
      </c>
      <c r="V34" s="83">
        <f>HRS(V32,V33)</f>
        <v>0</v>
      </c>
      <c r="W34" s="83">
        <f>HRS(W32,W33)</f>
        <v>0</v>
      </c>
      <c r="X34" s="83">
        <f>HRS(X32,X33)</f>
        <v>0</v>
      </c>
      <c r="Y34" s="83">
        <f>HRS(Y32,Y33)</f>
        <v>0</v>
      </c>
      <c r="Z34" s="83">
        <f>HRS(Z32,Z33)</f>
        <v>0</v>
      </c>
      <c r="AA34" s="83">
        <f>HRS(AA32,AA33)</f>
        <v>0</v>
      </c>
      <c r="AB34" s="83">
        <f>HRS(AB32,AB33)</f>
        <v>0</v>
      </c>
      <c r="AC34" s="83">
        <f>HRS(AC32,AC33)</f>
        <v>0</v>
      </c>
      <c r="AD34" s="83">
        <f>HRS(AD32,AD33)</f>
        <v>0</v>
      </c>
      <c r="AE34" s="83">
        <f>HRS(AE32,AE33)</f>
        <v>0</v>
      </c>
      <c r="AF34" s="83">
        <f>HRS(AF32,AF33)</f>
        <v>0</v>
      </c>
      <c r="AG34" s="83">
        <f>HRS(AG32,AG33)</f>
        <v>0</v>
      </c>
      <c r="AH34" s="83">
        <f>HRS(AH32,AH33)</f>
        <v>0</v>
      </c>
      <c r="AI34" s="83">
        <f>HRS(AI32,AI33)</f>
        <v>0</v>
      </c>
      <c r="AJ34" s="83">
        <f>HRS(AJ32,AJ33)</f>
        <v>0</v>
      </c>
      <c r="AK34" s="83">
        <f>HRS(AK32,AK33)</f>
        <v>0</v>
      </c>
      <c r="AL34" s="83">
        <f>HRS(AL32,AL33)</f>
        <v>0</v>
      </c>
      <c r="AM34" s="83">
        <f>HRS(AM32,AM33)</f>
        <v>0</v>
      </c>
      <c r="AN34" s="83">
        <f>HRS(AN32,AN33)</f>
        <v>0</v>
      </c>
      <c r="AO34" s="83">
        <f>HRS(AO32,AO33)</f>
        <v>0</v>
      </c>
      <c r="AP34" s="83">
        <f>HRS(AP32,AP33)</f>
        <v>0</v>
      </c>
      <c r="AQ34" s="83">
        <f>HRS(AQ32,AQ33)</f>
        <v>0</v>
      </c>
      <c r="AR34" s="83">
        <f>HRS(AR32,AR33)</f>
        <v>0</v>
      </c>
      <c r="AS34" s="83">
        <f>HRS(AS32,AS33)</f>
        <v>0</v>
      </c>
      <c r="AT34" s="83">
        <f>HRS(AT32,AT33)</f>
        <v>0</v>
      </c>
      <c r="AU34" s="83">
        <f>HRS(AU32,AU33)</f>
        <v>0</v>
      </c>
      <c r="AV34" s="83">
        <f>HRS(AV32,AV33)</f>
        <v>0</v>
      </c>
      <c r="AW34" s="83">
        <f>HRS(AW32,AW33)</f>
        <v>0</v>
      </c>
      <c r="AX34" s="83">
        <f>HRS(AX32,AX33)</f>
        <v>0</v>
      </c>
      <c r="AY34" s="83">
        <f>HRS(AY32,AY33)</f>
        <v>0</v>
      </c>
      <c r="AZ34" s="84">
        <f>HRS(AZ32,AZ33)</f>
        <v>0</v>
      </c>
    </row>
    <row r="35" spans="1:16383" x14ac:dyDescent="0.2">
      <c r="A35" s="63" t="str">
        <f>IF(COUNTA(E35:AZ35)=1,"1 Valet",COUNTA(E35:AZ35)&amp;" Valets")</f>
        <v>1 Valet</v>
      </c>
      <c r="B35" s="64" t="s">
        <v>22</v>
      </c>
      <c r="C35" s="132"/>
      <c r="D35" s="66"/>
      <c r="E35" s="67"/>
      <c r="F35" s="68"/>
      <c r="G35" s="69"/>
      <c r="H35" s="68"/>
      <c r="I35" s="68"/>
      <c r="J35" s="69"/>
      <c r="K35" s="69"/>
      <c r="L35" s="68"/>
      <c r="M35" s="68"/>
      <c r="N35" s="69"/>
      <c r="O35" s="68"/>
      <c r="P35" s="68"/>
      <c r="Q35" s="68"/>
      <c r="R35" s="68"/>
      <c r="S35" s="69"/>
      <c r="T35" s="68"/>
      <c r="U35" s="68">
        <v>0.6875</v>
      </c>
      <c r="V35" s="68"/>
      <c r="W35" s="68"/>
      <c r="X35" s="68"/>
      <c r="Y35" s="68"/>
      <c r="Z35" s="68"/>
      <c r="AA35" s="69"/>
      <c r="AB35" s="68"/>
      <c r="AC35" s="68"/>
      <c r="AD35" s="68"/>
      <c r="AE35" s="69"/>
      <c r="AF35" s="68"/>
      <c r="AG35" s="69"/>
      <c r="AH35" s="69"/>
      <c r="AI35" s="68"/>
      <c r="AJ35" s="68"/>
      <c r="AK35" s="68"/>
      <c r="AL35" s="68"/>
      <c r="AM35" s="68"/>
      <c r="AN35" s="68"/>
      <c r="AO35" s="68"/>
      <c r="AP35" s="68"/>
      <c r="AQ35" s="68"/>
      <c r="AR35" s="68"/>
      <c r="AS35" s="68"/>
      <c r="AT35" s="68"/>
      <c r="AU35" s="68"/>
      <c r="AV35" s="68"/>
      <c r="AW35" s="68"/>
      <c r="AX35" s="68"/>
      <c r="AY35" s="68"/>
      <c r="AZ35" s="70"/>
    </row>
    <row r="36" spans="1:16383" x14ac:dyDescent="0.2">
      <c r="A36" s="72" t="str">
        <f>A33</f>
        <v>Tuesday</v>
      </c>
      <c r="B36" s="64" t="s">
        <v>23</v>
      </c>
      <c r="C36" s="132"/>
      <c r="D36" s="66"/>
      <c r="E36" s="74"/>
      <c r="F36" s="75"/>
      <c r="G36" s="76"/>
      <c r="H36" s="75"/>
      <c r="I36" s="75"/>
      <c r="J36" s="76"/>
      <c r="K36" s="75"/>
      <c r="L36" s="75"/>
      <c r="M36" s="75"/>
      <c r="N36" s="76"/>
      <c r="O36" s="75"/>
      <c r="P36" s="75"/>
      <c r="Q36" s="75"/>
      <c r="R36" s="75"/>
      <c r="S36" s="75"/>
      <c r="T36" s="75"/>
      <c r="U36" s="75">
        <v>0.84375</v>
      </c>
      <c r="V36" s="75"/>
      <c r="W36" s="75"/>
      <c r="X36" s="75"/>
      <c r="Y36" s="75"/>
      <c r="Z36" s="75"/>
      <c r="AA36" s="76"/>
      <c r="AB36" s="75"/>
      <c r="AC36" s="75"/>
      <c r="AD36" s="75"/>
      <c r="AE36" s="76"/>
      <c r="AF36" s="75"/>
      <c r="AG36" s="75"/>
      <c r="AH36" s="75"/>
      <c r="AI36" s="75"/>
      <c r="AJ36" s="75"/>
      <c r="AK36" s="75"/>
      <c r="AL36" s="75"/>
      <c r="AM36" s="75"/>
      <c r="AN36" s="75"/>
      <c r="AO36" s="75"/>
      <c r="AP36" s="75"/>
      <c r="AQ36" s="75"/>
      <c r="AR36" s="75"/>
      <c r="AS36" s="75"/>
      <c r="AT36" s="75"/>
      <c r="AU36" s="75"/>
      <c r="AV36" s="75"/>
      <c r="AW36" s="75"/>
      <c r="AX36" s="75"/>
      <c r="AY36" s="75"/>
      <c r="AZ36" s="77"/>
    </row>
    <row r="37" spans="1:16383" s="88" customFormat="1" ht="12" thickBot="1" x14ac:dyDescent="0.25">
      <c r="A37" s="86">
        <f>A34</f>
        <v>42542</v>
      </c>
      <c r="B37" s="87" t="s">
        <v>46</v>
      </c>
      <c r="C37" s="403">
        <f>SHIFT(E35:AZ35,E36:AZ36,C36)</f>
        <v>3.75</v>
      </c>
      <c r="D37" s="422">
        <f>C37*15+(SUM(E37:AZ37)-C37)*13.5</f>
        <v>56.25</v>
      </c>
      <c r="E37" s="82">
        <f>HRS(E35,E36)</f>
        <v>0</v>
      </c>
      <c r="F37" s="83">
        <f>HRS(F35,F36)</f>
        <v>0</v>
      </c>
      <c r="G37" s="83">
        <f>HRS(G35,G36)</f>
        <v>0</v>
      </c>
      <c r="H37" s="83">
        <f>HRS(H35,H36)</f>
        <v>0</v>
      </c>
      <c r="I37" s="83">
        <f>HRS(I35,I36)</f>
        <v>0</v>
      </c>
      <c r="J37" s="83">
        <f>HRS(J35,J36)</f>
        <v>0</v>
      </c>
      <c r="K37" s="83">
        <f>HRS(K35,K36)</f>
        <v>0</v>
      </c>
      <c r="L37" s="83">
        <f>HRS(L35,L36)</f>
        <v>0</v>
      </c>
      <c r="M37" s="83">
        <f>HRS(M35,M36)</f>
        <v>0</v>
      </c>
      <c r="N37" s="83">
        <f>HRS(N35,N36)</f>
        <v>0</v>
      </c>
      <c r="O37" s="83">
        <f>HRS(O35,O36)</f>
        <v>0</v>
      </c>
      <c r="P37" s="83">
        <f>HRS(P35,P36)</f>
        <v>0</v>
      </c>
      <c r="Q37" s="83">
        <f>HRS(Q35,Q36)</f>
        <v>0</v>
      </c>
      <c r="R37" s="83">
        <f>HRS(R35,R36)</f>
        <v>0</v>
      </c>
      <c r="S37" s="83">
        <f>HRS(S35,S36)</f>
        <v>0</v>
      </c>
      <c r="T37" s="83">
        <f>HRS(T35,T36)</f>
        <v>0</v>
      </c>
      <c r="U37" s="83">
        <f>HRS(U35,U36)</f>
        <v>3.75</v>
      </c>
      <c r="V37" s="83">
        <f>HRS(V35,V36)</f>
        <v>0</v>
      </c>
      <c r="W37" s="83">
        <f>HRS(W35,W36)</f>
        <v>0</v>
      </c>
      <c r="X37" s="83">
        <f>HRS(X35,X36)</f>
        <v>0</v>
      </c>
      <c r="Y37" s="83">
        <f>HRS(Y35,Y36)</f>
        <v>0</v>
      </c>
      <c r="Z37" s="83">
        <f>HRS(Z35,Z36)</f>
        <v>0</v>
      </c>
      <c r="AA37" s="83">
        <f>HRS(AA35,AA36)</f>
        <v>0</v>
      </c>
      <c r="AB37" s="83">
        <f>HRS(AB35,AB36)</f>
        <v>0</v>
      </c>
      <c r="AC37" s="83">
        <f>HRS(AC35,AC36)</f>
        <v>0</v>
      </c>
      <c r="AD37" s="83">
        <f>HRS(AD35,AD36)</f>
        <v>0</v>
      </c>
      <c r="AE37" s="83">
        <f>HRS(AE35,AE36)</f>
        <v>0</v>
      </c>
      <c r="AF37" s="83">
        <f>HRS(AF35,AF36)</f>
        <v>0</v>
      </c>
      <c r="AG37" s="83">
        <f>HRS(AG35,AG36)</f>
        <v>0</v>
      </c>
      <c r="AH37" s="83">
        <f>HRS(AH35,AH36)</f>
        <v>0</v>
      </c>
      <c r="AI37" s="83">
        <f>HRS(AI35,AI36)</f>
        <v>0</v>
      </c>
      <c r="AJ37" s="83">
        <f>HRS(AJ35,AJ36)</f>
        <v>0</v>
      </c>
      <c r="AK37" s="83">
        <f>HRS(AK35,AK36)</f>
        <v>0</v>
      </c>
      <c r="AL37" s="83">
        <f>HRS(AL35,AL36)</f>
        <v>0</v>
      </c>
      <c r="AM37" s="83">
        <f>HRS(AM35,AM36)</f>
        <v>0</v>
      </c>
      <c r="AN37" s="83">
        <f>HRS(AN35,AN36)</f>
        <v>0</v>
      </c>
      <c r="AO37" s="83">
        <f>HRS(AO35,AO36)</f>
        <v>0</v>
      </c>
      <c r="AP37" s="83">
        <f>HRS(AP35,AP36)</f>
        <v>0</v>
      </c>
      <c r="AQ37" s="83">
        <f>HRS(AQ35,AQ36)</f>
        <v>0</v>
      </c>
      <c r="AR37" s="83">
        <f>HRS(AR35,AR36)</f>
        <v>0</v>
      </c>
      <c r="AS37" s="83">
        <f>HRS(AS35,AS36)</f>
        <v>0</v>
      </c>
      <c r="AT37" s="83">
        <f>HRS(AT35,AT36)</f>
        <v>0</v>
      </c>
      <c r="AU37" s="83">
        <f>HRS(AU35,AU36)</f>
        <v>0</v>
      </c>
      <c r="AV37" s="83">
        <f>HRS(AV35,AV36)</f>
        <v>0</v>
      </c>
      <c r="AW37" s="83">
        <f>HRS(AW35,AW36)</f>
        <v>0</v>
      </c>
      <c r="AX37" s="83">
        <f>HRS(AX35,AX36)</f>
        <v>0</v>
      </c>
      <c r="AY37" s="83">
        <f>HRS(AY35,AY36)</f>
        <v>0</v>
      </c>
      <c r="AZ37" s="84">
        <f>HRS(AZ35,AZ36)</f>
        <v>0</v>
      </c>
    </row>
    <row r="38" spans="1:16383" x14ac:dyDescent="0.2">
      <c r="A38" s="63" t="str">
        <f>IF(COUNTA(E38:AZ38)=1,"1 Valet",COUNTA(E38:AZ38)&amp;" Valets")</f>
        <v>1 Valet</v>
      </c>
      <c r="B38" s="64" t="s">
        <v>20</v>
      </c>
      <c r="C38" s="132"/>
      <c r="D38" s="66"/>
      <c r="E38" s="67"/>
      <c r="F38" s="68"/>
      <c r="G38" s="69"/>
      <c r="H38" s="68"/>
      <c r="I38" s="68"/>
      <c r="J38" s="69"/>
      <c r="K38" s="69"/>
      <c r="L38" s="68"/>
      <c r="M38" s="68"/>
      <c r="N38" s="69"/>
      <c r="O38" s="68"/>
      <c r="P38" s="68"/>
      <c r="Q38" s="68"/>
      <c r="R38" s="68"/>
      <c r="S38" s="69"/>
      <c r="T38" s="68"/>
      <c r="U38" s="68"/>
      <c r="V38" s="68">
        <v>0.46875</v>
      </c>
      <c r="W38" s="68"/>
      <c r="X38" s="68"/>
      <c r="Y38" s="68"/>
      <c r="Z38" s="68"/>
      <c r="AA38" s="69"/>
      <c r="AB38" s="68"/>
      <c r="AC38" s="68"/>
      <c r="AD38" s="68"/>
      <c r="AE38" s="69"/>
      <c r="AF38" s="68"/>
      <c r="AG38" s="69"/>
      <c r="AH38" s="69"/>
      <c r="AI38" s="68"/>
      <c r="AJ38" s="68"/>
      <c r="AK38" s="68"/>
      <c r="AL38" s="68"/>
      <c r="AM38" s="68"/>
      <c r="AN38" s="68"/>
      <c r="AO38" s="68"/>
      <c r="AP38" s="68"/>
      <c r="AQ38" s="68"/>
      <c r="AR38" s="68"/>
      <c r="AS38" s="68"/>
      <c r="AT38" s="68"/>
      <c r="AU38" s="68"/>
      <c r="AV38" s="68"/>
      <c r="AW38" s="68"/>
      <c r="AX38" s="68"/>
      <c r="AY38" s="68"/>
      <c r="AZ38" s="70"/>
    </row>
    <row r="39" spans="1:16383" x14ac:dyDescent="0.2">
      <c r="A39" s="72" t="str">
        <f>TEXT(A40,"dddd")</f>
        <v>Wednesday</v>
      </c>
      <c r="B39" s="64" t="s">
        <v>21</v>
      </c>
      <c r="C39" s="132"/>
      <c r="D39" s="66"/>
      <c r="E39" s="74"/>
      <c r="F39" s="75"/>
      <c r="G39" s="76"/>
      <c r="H39" s="75"/>
      <c r="I39" s="75"/>
      <c r="J39" s="76"/>
      <c r="K39" s="75"/>
      <c r="L39" s="75"/>
      <c r="M39" s="75"/>
      <c r="N39" s="76"/>
      <c r="O39" s="75"/>
      <c r="P39" s="75"/>
      <c r="Q39" s="75"/>
      <c r="R39" s="75"/>
      <c r="S39" s="75"/>
      <c r="T39" s="75"/>
      <c r="U39" s="75"/>
      <c r="V39" s="75">
        <v>0.60416666666666663</v>
      </c>
      <c r="W39" s="75"/>
      <c r="X39" s="75"/>
      <c r="Y39" s="75"/>
      <c r="Z39" s="75"/>
      <c r="AA39" s="76"/>
      <c r="AB39" s="75"/>
      <c r="AC39" s="75"/>
      <c r="AD39" s="75"/>
      <c r="AE39" s="76"/>
      <c r="AF39" s="75"/>
      <c r="AG39" s="75"/>
      <c r="AH39" s="75"/>
      <c r="AI39" s="75"/>
      <c r="AJ39" s="75"/>
      <c r="AK39" s="75"/>
      <c r="AL39" s="75"/>
      <c r="AM39" s="75"/>
      <c r="AN39" s="75"/>
      <c r="AO39" s="75"/>
      <c r="AP39" s="75"/>
      <c r="AQ39" s="75"/>
      <c r="AR39" s="75"/>
      <c r="AS39" s="75"/>
      <c r="AT39" s="75"/>
      <c r="AU39" s="75"/>
      <c r="AV39" s="75"/>
      <c r="AW39" s="75"/>
      <c r="AX39" s="75"/>
      <c r="AY39" s="75"/>
      <c r="AZ39" s="77"/>
    </row>
    <row r="40" spans="1:16383" s="88" customFormat="1" ht="12" thickBot="1" x14ac:dyDescent="0.25">
      <c r="A40" s="78">
        <f>IF(PayDay7&lt;&gt;"",PayDay7,"")</f>
        <v>42543</v>
      </c>
      <c r="B40" s="79" t="s">
        <v>47</v>
      </c>
      <c r="C40" s="80">
        <f>SHIFT(E38:AZ38,E39:AZ39,C39)</f>
        <v>3.2499999999999991</v>
      </c>
      <c r="D40" s="421">
        <f>C40*15+(SUM(E40:AZ40)-C40)*13.5</f>
        <v>48.749999999999986</v>
      </c>
      <c r="E40" s="82">
        <f>HRS(E38,E39)</f>
        <v>0</v>
      </c>
      <c r="F40" s="83">
        <f>HRS(F38,F39)</f>
        <v>0</v>
      </c>
      <c r="G40" s="83">
        <f>HRS(G38,G39)</f>
        <v>0</v>
      </c>
      <c r="H40" s="83">
        <f>HRS(H38,H39)</f>
        <v>0</v>
      </c>
      <c r="I40" s="83">
        <f>HRS(I38,I39)</f>
        <v>0</v>
      </c>
      <c r="J40" s="83">
        <f>HRS(J38,J39)</f>
        <v>0</v>
      </c>
      <c r="K40" s="83">
        <f>HRS(K38,K39)</f>
        <v>0</v>
      </c>
      <c r="L40" s="83">
        <f>HRS(L38,L39)</f>
        <v>0</v>
      </c>
      <c r="M40" s="83">
        <f>HRS(M38,M39)</f>
        <v>0</v>
      </c>
      <c r="N40" s="83">
        <f>HRS(N38,N39)</f>
        <v>0</v>
      </c>
      <c r="O40" s="83">
        <f>HRS(O38,O39)</f>
        <v>0</v>
      </c>
      <c r="P40" s="83">
        <f>HRS(P38,P39)</f>
        <v>0</v>
      </c>
      <c r="Q40" s="83">
        <f>HRS(Q38,Q39)</f>
        <v>0</v>
      </c>
      <c r="R40" s="83">
        <f>HRS(R38,R39)</f>
        <v>0</v>
      </c>
      <c r="S40" s="83">
        <f>HRS(S38,S39)</f>
        <v>0</v>
      </c>
      <c r="T40" s="83">
        <f>HRS(T38,T39)</f>
        <v>0</v>
      </c>
      <c r="U40" s="83">
        <f>HRS(U38,U39)</f>
        <v>0</v>
      </c>
      <c r="V40" s="83">
        <f>HRS(V38,V39)</f>
        <v>3.2499999999999991</v>
      </c>
      <c r="W40" s="83">
        <f>HRS(W38,W39)</f>
        <v>0</v>
      </c>
      <c r="X40" s="83">
        <f>HRS(X38,X39)</f>
        <v>0</v>
      </c>
      <c r="Y40" s="83">
        <f>HRS(Y38,Y39)</f>
        <v>0</v>
      </c>
      <c r="Z40" s="83">
        <f>HRS(Z38,Z39)</f>
        <v>0</v>
      </c>
      <c r="AA40" s="83">
        <f>HRS(AA38,AA39)</f>
        <v>0</v>
      </c>
      <c r="AB40" s="83">
        <f>HRS(AB38,AB39)</f>
        <v>0</v>
      </c>
      <c r="AC40" s="83">
        <f>HRS(AC38,AC39)</f>
        <v>0</v>
      </c>
      <c r="AD40" s="83">
        <f>HRS(AD38,AD39)</f>
        <v>0</v>
      </c>
      <c r="AE40" s="83">
        <f>HRS(AE38,AE39)</f>
        <v>0</v>
      </c>
      <c r="AF40" s="83">
        <f>HRS(AF38,AF39)</f>
        <v>0</v>
      </c>
      <c r="AG40" s="83">
        <f>HRS(AG38,AG39)</f>
        <v>0</v>
      </c>
      <c r="AH40" s="83">
        <f>HRS(AH38,AH39)</f>
        <v>0</v>
      </c>
      <c r="AI40" s="83">
        <f>HRS(AI38,AI39)</f>
        <v>0</v>
      </c>
      <c r="AJ40" s="83">
        <f>HRS(AJ38,AJ39)</f>
        <v>0</v>
      </c>
      <c r="AK40" s="83">
        <f>HRS(AK38,AK39)</f>
        <v>0</v>
      </c>
      <c r="AL40" s="83">
        <f>HRS(AL38,AL39)</f>
        <v>0</v>
      </c>
      <c r="AM40" s="83">
        <f>HRS(AM38,AM39)</f>
        <v>0</v>
      </c>
      <c r="AN40" s="83">
        <f>HRS(AN38,AN39)</f>
        <v>0</v>
      </c>
      <c r="AO40" s="83">
        <f>HRS(AO38,AO39)</f>
        <v>0</v>
      </c>
      <c r="AP40" s="83">
        <f>HRS(AP38,AP39)</f>
        <v>0</v>
      </c>
      <c r="AQ40" s="83">
        <f>HRS(AQ38,AQ39)</f>
        <v>0</v>
      </c>
      <c r="AR40" s="83">
        <f>HRS(AR38,AR39)</f>
        <v>0</v>
      </c>
      <c r="AS40" s="83">
        <f>HRS(AS38,AS39)</f>
        <v>0</v>
      </c>
      <c r="AT40" s="83">
        <f>HRS(AT38,AT39)</f>
        <v>0</v>
      </c>
      <c r="AU40" s="83">
        <f>HRS(AU38,AU39)</f>
        <v>0</v>
      </c>
      <c r="AV40" s="83">
        <f>HRS(AV38,AV39)</f>
        <v>0</v>
      </c>
      <c r="AW40" s="83">
        <f>HRS(AW38,AW39)</f>
        <v>0</v>
      </c>
      <c r="AX40" s="83">
        <f>HRS(AX38,AX39)</f>
        <v>0</v>
      </c>
      <c r="AY40" s="83">
        <f>HRS(AY38,AY39)</f>
        <v>0</v>
      </c>
      <c r="AZ40" s="84">
        <f>HRS(AZ38,AZ39)</f>
        <v>0</v>
      </c>
    </row>
    <row r="41" spans="1:16383" x14ac:dyDescent="0.2">
      <c r="A41" s="63" t="str">
        <f>IF(COUNTA(E41:AZ41)=1,"1 Valet",COUNTA(E41:AZ41)&amp;" Valets")</f>
        <v>1 Valet</v>
      </c>
      <c r="B41" s="64" t="s">
        <v>22</v>
      </c>
      <c r="C41" s="132"/>
      <c r="D41" s="66"/>
      <c r="E41" s="67"/>
      <c r="F41" s="68"/>
      <c r="G41" s="69"/>
      <c r="H41" s="68"/>
      <c r="I41" s="68"/>
      <c r="J41" s="69"/>
      <c r="K41" s="69"/>
      <c r="L41" s="68"/>
      <c r="M41" s="68"/>
      <c r="N41" s="69"/>
      <c r="O41" s="68"/>
      <c r="P41" s="68"/>
      <c r="Q41" s="68"/>
      <c r="R41" s="68"/>
      <c r="S41" s="69"/>
      <c r="T41" s="68"/>
      <c r="U41" s="68"/>
      <c r="V41" s="68"/>
      <c r="W41" s="68"/>
      <c r="X41" s="68"/>
      <c r="Y41" s="68">
        <v>0.6875</v>
      </c>
      <c r="Z41" s="68"/>
      <c r="AA41" s="69"/>
      <c r="AB41" s="68"/>
      <c r="AC41" s="68"/>
      <c r="AD41" s="68"/>
      <c r="AE41" s="69"/>
      <c r="AF41" s="68"/>
      <c r="AG41" s="69"/>
      <c r="AH41" s="69"/>
      <c r="AI41" s="68"/>
      <c r="AJ41" s="68"/>
      <c r="AK41" s="68"/>
      <c r="AL41" s="68"/>
      <c r="AM41" s="68"/>
      <c r="AN41" s="68"/>
      <c r="AO41" s="68"/>
      <c r="AP41" s="68"/>
      <c r="AQ41" s="68"/>
      <c r="AR41" s="68"/>
      <c r="AS41" s="68"/>
      <c r="AT41" s="68"/>
      <c r="AU41" s="68"/>
      <c r="AV41" s="68"/>
      <c r="AW41" s="68"/>
      <c r="AX41" s="68"/>
      <c r="AY41" s="68"/>
      <c r="AZ41" s="70"/>
    </row>
    <row r="42" spans="1:16383" x14ac:dyDescent="0.2">
      <c r="A42" s="72" t="str">
        <f>A39</f>
        <v>Wednesday</v>
      </c>
      <c r="B42" s="64" t="s">
        <v>23</v>
      </c>
      <c r="C42" s="132"/>
      <c r="D42" s="66"/>
      <c r="E42" s="74"/>
      <c r="F42" s="75"/>
      <c r="G42" s="76"/>
      <c r="H42" s="75"/>
      <c r="I42" s="75"/>
      <c r="J42" s="76"/>
      <c r="K42" s="75"/>
      <c r="L42" s="75"/>
      <c r="M42" s="75"/>
      <c r="N42" s="76"/>
      <c r="O42" s="75"/>
      <c r="P42" s="75"/>
      <c r="Q42" s="75"/>
      <c r="R42" s="75"/>
      <c r="S42" s="75"/>
      <c r="T42" s="75"/>
      <c r="U42" s="75"/>
      <c r="V42" s="75"/>
      <c r="W42" s="75"/>
      <c r="X42" s="75"/>
      <c r="Y42" s="75">
        <v>0.84375</v>
      </c>
      <c r="Z42" s="75"/>
      <c r="AA42" s="76"/>
      <c r="AB42" s="75"/>
      <c r="AC42" s="75"/>
      <c r="AD42" s="75"/>
      <c r="AE42" s="76"/>
      <c r="AF42" s="75"/>
      <c r="AG42" s="75"/>
      <c r="AH42" s="75"/>
      <c r="AI42" s="75"/>
      <c r="AJ42" s="75"/>
      <c r="AK42" s="75"/>
      <c r="AL42" s="75"/>
      <c r="AM42" s="75"/>
      <c r="AN42" s="75"/>
      <c r="AO42" s="75"/>
      <c r="AP42" s="75"/>
      <c r="AQ42" s="75"/>
      <c r="AR42" s="75"/>
      <c r="AS42" s="75"/>
      <c r="AT42" s="75"/>
      <c r="AU42" s="75"/>
      <c r="AV42" s="75"/>
      <c r="AW42" s="75"/>
      <c r="AX42" s="75"/>
      <c r="AY42" s="75"/>
      <c r="AZ42" s="77"/>
    </row>
    <row r="43" spans="1:16383" s="88" customFormat="1" ht="12" thickBot="1" x14ac:dyDescent="0.25">
      <c r="A43" s="86">
        <f>A40</f>
        <v>42543</v>
      </c>
      <c r="B43" s="87" t="s">
        <v>46</v>
      </c>
      <c r="C43" s="403">
        <f>SHIFT(E41:AZ41,E42:AZ42,C42)</f>
        <v>3.75</v>
      </c>
      <c r="D43" s="422">
        <f>C43*15+(SUM(E43:AZ43)-C43)*13.5</f>
        <v>56.25</v>
      </c>
      <c r="E43" s="82">
        <f>HRS(E41,E42)</f>
        <v>0</v>
      </c>
      <c r="F43" s="83">
        <f>HRS(F41,F42)</f>
        <v>0</v>
      </c>
      <c r="G43" s="83">
        <f>HRS(G41,G42)</f>
        <v>0</v>
      </c>
      <c r="H43" s="83">
        <f>HRS(H41,H42)</f>
        <v>0</v>
      </c>
      <c r="I43" s="83">
        <f>HRS(I41,I42)</f>
        <v>0</v>
      </c>
      <c r="J43" s="83">
        <f>HRS(J41,J42)</f>
        <v>0</v>
      </c>
      <c r="K43" s="83">
        <f>HRS(K41,K42)</f>
        <v>0</v>
      </c>
      <c r="L43" s="83">
        <f>HRS(L41,L42)</f>
        <v>0</v>
      </c>
      <c r="M43" s="83">
        <f>HRS(M41,M42)</f>
        <v>0</v>
      </c>
      <c r="N43" s="83">
        <f>HRS(N41,N42)</f>
        <v>0</v>
      </c>
      <c r="O43" s="83">
        <f>HRS(O41,O42)</f>
        <v>0</v>
      </c>
      <c r="P43" s="83">
        <f>HRS(P41,P42)</f>
        <v>0</v>
      </c>
      <c r="Q43" s="83">
        <f>HRS(Q41,Q42)</f>
        <v>0</v>
      </c>
      <c r="R43" s="83">
        <f>HRS(R41,R42)</f>
        <v>0</v>
      </c>
      <c r="S43" s="83">
        <f>HRS(S41,S42)</f>
        <v>0</v>
      </c>
      <c r="T43" s="83">
        <f>HRS(T41,T42)</f>
        <v>0</v>
      </c>
      <c r="U43" s="83">
        <f>HRS(U41,U42)</f>
        <v>0</v>
      </c>
      <c r="V43" s="83">
        <f>HRS(V41,V42)</f>
        <v>0</v>
      </c>
      <c r="W43" s="83">
        <f>HRS(W41,W42)</f>
        <v>0</v>
      </c>
      <c r="X43" s="83">
        <f>HRS(X41,X42)</f>
        <v>0</v>
      </c>
      <c r="Y43" s="83">
        <f>HRS(Y41,Y42)</f>
        <v>3.75</v>
      </c>
      <c r="Z43" s="83">
        <f>HRS(Z41,Z42)</f>
        <v>0</v>
      </c>
      <c r="AA43" s="83">
        <f>HRS(AA41,AA42)</f>
        <v>0</v>
      </c>
      <c r="AB43" s="83">
        <f>HRS(AB41,AB42)</f>
        <v>0</v>
      </c>
      <c r="AC43" s="83">
        <f>HRS(AC41,AC42)</f>
        <v>0</v>
      </c>
      <c r="AD43" s="83">
        <f>HRS(AD41,AD42)</f>
        <v>0</v>
      </c>
      <c r="AE43" s="83">
        <f>HRS(AE41,AE42)</f>
        <v>0</v>
      </c>
      <c r="AF43" s="83">
        <f>HRS(AF41,AF42)</f>
        <v>0</v>
      </c>
      <c r="AG43" s="83">
        <f>HRS(AG41,AG42)</f>
        <v>0</v>
      </c>
      <c r="AH43" s="83">
        <f>HRS(AH41,AH42)</f>
        <v>0</v>
      </c>
      <c r="AI43" s="83">
        <f>HRS(AI41,AI42)</f>
        <v>0</v>
      </c>
      <c r="AJ43" s="83">
        <f>HRS(AJ41,AJ42)</f>
        <v>0</v>
      </c>
      <c r="AK43" s="83">
        <f>HRS(AK41,AK42)</f>
        <v>0</v>
      </c>
      <c r="AL43" s="83">
        <f>HRS(AL41,AL42)</f>
        <v>0</v>
      </c>
      <c r="AM43" s="83">
        <f>HRS(AM41,AM42)</f>
        <v>0</v>
      </c>
      <c r="AN43" s="83">
        <f>HRS(AN41,AN42)</f>
        <v>0</v>
      </c>
      <c r="AO43" s="83">
        <f>HRS(AO41,AO42)</f>
        <v>0</v>
      </c>
      <c r="AP43" s="83">
        <f>HRS(AP41,AP42)</f>
        <v>0</v>
      </c>
      <c r="AQ43" s="83">
        <f>HRS(AQ41,AQ42)</f>
        <v>0</v>
      </c>
      <c r="AR43" s="83">
        <f>HRS(AR41,AR42)</f>
        <v>0</v>
      </c>
      <c r="AS43" s="83">
        <f>HRS(AS41,AS42)</f>
        <v>0</v>
      </c>
      <c r="AT43" s="83">
        <f>HRS(AT41,AT42)</f>
        <v>0</v>
      </c>
      <c r="AU43" s="83">
        <f>HRS(AU41,AU42)</f>
        <v>0</v>
      </c>
      <c r="AV43" s="83">
        <f>HRS(AV41,AV42)</f>
        <v>0</v>
      </c>
      <c r="AW43" s="83">
        <f>HRS(AW41,AW42)</f>
        <v>0</v>
      </c>
      <c r="AX43" s="83">
        <f>HRS(AX41,AX42)</f>
        <v>0</v>
      </c>
      <c r="AY43" s="83">
        <f>HRS(AY41,AY42)</f>
        <v>0</v>
      </c>
      <c r="AZ43" s="84">
        <f>HRS(AZ41,AZ42)</f>
        <v>0</v>
      </c>
    </row>
    <row r="44" spans="1:16383" x14ac:dyDescent="0.2">
      <c r="A44" s="63" t="str">
        <f>IF(COUNTA(E44:AZ44)=1,"1 Valet",COUNTA(E44:AZ44)&amp;" Valets")</f>
        <v>1 Valet</v>
      </c>
      <c r="B44" s="64" t="s">
        <v>20</v>
      </c>
      <c r="C44" s="132"/>
      <c r="D44" s="66"/>
      <c r="E44" s="67"/>
      <c r="F44" s="68"/>
      <c r="G44" s="69"/>
      <c r="H44" s="68"/>
      <c r="I44" s="68"/>
      <c r="J44" s="69">
        <v>0.46875</v>
      </c>
      <c r="K44" s="69"/>
      <c r="L44" s="68"/>
      <c r="M44" s="68"/>
      <c r="N44" s="69"/>
      <c r="O44" s="68"/>
      <c r="P44" s="68"/>
      <c r="Q44" s="68"/>
      <c r="R44" s="68"/>
      <c r="S44" s="69"/>
      <c r="T44" s="68"/>
      <c r="U44" s="68"/>
      <c r="V44" s="68"/>
      <c r="W44" s="68"/>
      <c r="X44" s="68"/>
      <c r="Y44" s="68"/>
      <c r="Z44" s="68"/>
      <c r="AA44" s="69"/>
      <c r="AB44" s="68"/>
      <c r="AC44" s="68"/>
      <c r="AD44" s="68"/>
      <c r="AE44" s="69"/>
      <c r="AF44" s="68"/>
      <c r="AG44" s="69"/>
      <c r="AH44" s="69"/>
      <c r="AI44" s="68"/>
      <c r="AJ44" s="68"/>
      <c r="AK44" s="68"/>
      <c r="AL44" s="68"/>
      <c r="AM44" s="68"/>
      <c r="AN44" s="68"/>
      <c r="AO44" s="68"/>
      <c r="AP44" s="68"/>
      <c r="AQ44" s="68"/>
      <c r="AR44" s="68"/>
      <c r="AS44" s="68"/>
      <c r="AT44" s="68"/>
      <c r="AU44" s="68"/>
      <c r="AV44" s="68"/>
      <c r="AW44" s="68"/>
      <c r="AX44" s="68"/>
      <c r="AY44" s="68"/>
      <c r="AZ44" s="70"/>
      <c r="BA44" s="89"/>
      <c r="BB44" s="89"/>
      <c r="BC44" s="89"/>
      <c r="BD44" s="89"/>
      <c r="BE44" s="89"/>
      <c r="BF44" s="89"/>
      <c r="BG44" s="89"/>
      <c r="BH44" s="89"/>
      <c r="BI44" s="89"/>
      <c r="BJ44" s="89"/>
      <c r="BK44" s="89"/>
      <c r="BL44" s="89"/>
      <c r="BM44" s="89"/>
      <c r="BN44" s="89"/>
      <c r="BO44" s="89"/>
      <c r="BP44" s="89"/>
      <c r="BQ44" s="89"/>
      <c r="BR44" s="89"/>
      <c r="BS44" s="89"/>
      <c r="BT44" s="89"/>
      <c r="BU44" s="89"/>
      <c r="BV44" s="89"/>
      <c r="BW44" s="89"/>
      <c r="BX44" s="89"/>
      <c r="BY44" s="89"/>
      <c r="BZ44" s="89"/>
      <c r="CA44" s="89"/>
      <c r="CB44" s="89"/>
      <c r="CC44" s="89"/>
      <c r="CD44" s="89"/>
      <c r="CE44" s="89"/>
      <c r="CF44" s="89"/>
      <c r="CG44" s="89"/>
      <c r="CH44" s="89"/>
      <c r="CI44" s="89"/>
      <c r="CJ44" s="89"/>
      <c r="CK44" s="89"/>
      <c r="CL44" s="89"/>
      <c r="CM44" s="89"/>
      <c r="CN44" s="89"/>
      <c r="CO44" s="89"/>
      <c r="CP44" s="89"/>
      <c r="CQ44" s="89"/>
      <c r="CR44" s="89"/>
      <c r="CS44" s="89"/>
      <c r="CT44" s="89"/>
      <c r="CU44" s="89"/>
      <c r="CV44" s="89"/>
      <c r="CW44" s="89"/>
      <c r="CX44" s="89"/>
      <c r="CY44" s="89"/>
      <c r="CZ44" s="89"/>
      <c r="DA44" s="89"/>
      <c r="DB44" s="89"/>
      <c r="DC44" s="89"/>
      <c r="DD44" s="89"/>
      <c r="DE44" s="89"/>
      <c r="DF44" s="89"/>
      <c r="DG44" s="89"/>
      <c r="DH44" s="89"/>
      <c r="DI44" s="89"/>
      <c r="DJ44" s="89"/>
      <c r="DK44" s="89"/>
      <c r="DL44" s="89"/>
      <c r="DM44" s="89"/>
      <c r="DN44" s="89"/>
      <c r="DO44" s="89"/>
      <c r="DP44" s="89"/>
      <c r="DQ44" s="89"/>
      <c r="DR44" s="89"/>
      <c r="DS44" s="89"/>
      <c r="DT44" s="89"/>
      <c r="DU44" s="89"/>
      <c r="DV44" s="89"/>
      <c r="DW44" s="89"/>
      <c r="DX44" s="89"/>
      <c r="DY44" s="89"/>
      <c r="DZ44" s="89"/>
      <c r="EA44" s="89"/>
      <c r="EB44" s="89"/>
      <c r="EC44" s="89"/>
      <c r="ED44" s="89"/>
      <c r="EE44" s="89"/>
      <c r="EF44" s="89"/>
      <c r="EG44" s="89"/>
      <c r="EH44" s="89"/>
      <c r="EI44" s="89"/>
      <c r="EJ44" s="89"/>
      <c r="EK44" s="89"/>
      <c r="EL44" s="89"/>
      <c r="EM44" s="89"/>
      <c r="EN44" s="89"/>
      <c r="EO44" s="89"/>
      <c r="EP44" s="89"/>
      <c r="EQ44" s="89"/>
      <c r="ER44" s="89"/>
      <c r="ES44" s="89"/>
      <c r="ET44" s="89"/>
      <c r="EU44" s="89"/>
      <c r="EV44" s="89"/>
      <c r="EW44" s="89"/>
      <c r="EX44" s="89"/>
      <c r="EY44" s="89"/>
      <c r="EZ44" s="89"/>
      <c r="FA44" s="89"/>
      <c r="FB44" s="89"/>
      <c r="FC44" s="89"/>
      <c r="FD44" s="89"/>
      <c r="FE44" s="89"/>
      <c r="FF44" s="89"/>
      <c r="FG44" s="89"/>
      <c r="FH44" s="89"/>
      <c r="FI44" s="89"/>
      <c r="FJ44" s="89"/>
      <c r="FK44" s="89"/>
      <c r="FL44" s="89"/>
      <c r="FM44" s="89"/>
      <c r="FN44" s="89"/>
      <c r="FO44" s="89"/>
      <c r="FP44" s="89"/>
      <c r="FQ44" s="89"/>
      <c r="FR44" s="89"/>
      <c r="FS44" s="89"/>
      <c r="FT44" s="89"/>
      <c r="FU44" s="89"/>
      <c r="FV44" s="89"/>
      <c r="FW44" s="89"/>
      <c r="FX44" s="89"/>
      <c r="FY44" s="89"/>
      <c r="FZ44" s="89"/>
      <c r="GA44" s="89"/>
      <c r="GB44" s="89"/>
      <c r="GC44" s="89"/>
      <c r="GD44" s="89"/>
      <c r="GE44" s="89"/>
      <c r="GF44" s="89"/>
      <c r="GG44" s="89"/>
      <c r="GH44" s="89"/>
      <c r="GI44" s="89"/>
      <c r="GJ44" s="89"/>
      <c r="GK44" s="89"/>
      <c r="GL44" s="89"/>
      <c r="GM44" s="89"/>
      <c r="GN44" s="89"/>
      <c r="GO44" s="89"/>
      <c r="GP44" s="89"/>
      <c r="GQ44" s="89"/>
      <c r="GR44" s="89"/>
      <c r="GS44" s="89"/>
      <c r="GT44" s="89"/>
      <c r="GU44" s="89"/>
      <c r="GV44" s="89"/>
      <c r="GW44" s="89"/>
      <c r="GX44" s="89"/>
      <c r="GY44" s="89"/>
      <c r="GZ44" s="89"/>
      <c r="HA44" s="89"/>
      <c r="HB44" s="89"/>
      <c r="HC44" s="89"/>
      <c r="HD44" s="89"/>
      <c r="HE44" s="89"/>
      <c r="HF44" s="89"/>
      <c r="HG44" s="89"/>
      <c r="HH44" s="89"/>
      <c r="HI44" s="89"/>
      <c r="HJ44" s="89"/>
      <c r="HK44" s="89"/>
      <c r="HL44" s="89"/>
      <c r="HM44" s="89"/>
      <c r="HN44" s="89"/>
      <c r="HO44" s="89"/>
      <c r="HP44" s="89"/>
      <c r="HQ44" s="89"/>
      <c r="HR44" s="89"/>
      <c r="HS44" s="89"/>
      <c r="HT44" s="89"/>
      <c r="HU44" s="89"/>
      <c r="HV44" s="89"/>
      <c r="HW44" s="89"/>
      <c r="HX44" s="89"/>
      <c r="HY44" s="89"/>
      <c r="HZ44" s="89"/>
      <c r="IA44" s="89"/>
      <c r="IB44" s="89"/>
      <c r="IC44" s="89"/>
      <c r="ID44" s="89"/>
      <c r="IE44" s="89"/>
      <c r="IF44" s="89"/>
      <c r="IG44" s="89"/>
      <c r="IH44" s="89"/>
      <c r="II44" s="89"/>
      <c r="IJ44" s="89"/>
      <c r="IK44" s="89"/>
      <c r="IL44" s="89"/>
      <c r="IM44" s="89"/>
      <c r="IN44" s="89"/>
      <c r="IO44" s="89"/>
      <c r="IP44" s="89"/>
      <c r="IQ44" s="89"/>
      <c r="IR44" s="89"/>
      <c r="IS44" s="89"/>
      <c r="IT44" s="89"/>
      <c r="IU44" s="89"/>
      <c r="IV44" s="89"/>
      <c r="IW44" s="89"/>
      <c r="IX44" s="89"/>
      <c r="IY44" s="89"/>
      <c r="IZ44" s="89"/>
      <c r="JA44" s="89"/>
      <c r="JB44" s="89"/>
      <c r="JC44" s="89"/>
      <c r="JD44" s="89"/>
      <c r="JE44" s="89"/>
      <c r="JF44" s="89"/>
      <c r="JG44" s="89"/>
      <c r="JH44" s="89"/>
      <c r="JI44" s="89"/>
      <c r="JJ44" s="89"/>
      <c r="JK44" s="89"/>
      <c r="JL44" s="89"/>
      <c r="JM44" s="89"/>
      <c r="JN44" s="89"/>
      <c r="JO44" s="89"/>
      <c r="JP44" s="89"/>
      <c r="JQ44" s="89"/>
      <c r="JR44" s="89"/>
      <c r="JS44" s="89"/>
      <c r="JT44" s="89"/>
      <c r="JU44" s="89"/>
      <c r="JV44" s="89"/>
      <c r="JW44" s="89"/>
      <c r="JX44" s="89"/>
      <c r="JY44" s="89"/>
      <c r="JZ44" s="89"/>
      <c r="KA44" s="89"/>
      <c r="KB44" s="89"/>
      <c r="KC44" s="89"/>
      <c r="KD44" s="89"/>
      <c r="KE44" s="89"/>
      <c r="KF44" s="89"/>
      <c r="KG44" s="89"/>
      <c r="KH44" s="89"/>
      <c r="KI44" s="89"/>
      <c r="KJ44" s="89"/>
      <c r="KK44" s="89"/>
      <c r="KL44" s="89"/>
      <c r="KM44" s="89"/>
      <c r="KN44" s="89"/>
      <c r="KO44" s="89"/>
      <c r="KP44" s="89"/>
      <c r="KQ44" s="89"/>
      <c r="KR44" s="89"/>
      <c r="KS44" s="89"/>
      <c r="KT44" s="89"/>
      <c r="KU44" s="89"/>
      <c r="KV44" s="89"/>
      <c r="KW44" s="89"/>
      <c r="KX44" s="89"/>
      <c r="KY44" s="89"/>
      <c r="KZ44" s="89"/>
      <c r="LA44" s="89"/>
      <c r="LB44" s="89"/>
      <c r="LC44" s="89"/>
      <c r="LD44" s="89"/>
      <c r="LE44" s="89"/>
      <c r="LF44" s="89"/>
      <c r="LG44" s="89"/>
      <c r="LH44" s="89"/>
      <c r="LI44" s="89"/>
      <c r="LJ44" s="89"/>
      <c r="LK44" s="89"/>
      <c r="LL44" s="89"/>
      <c r="LM44" s="89"/>
      <c r="LN44" s="89"/>
      <c r="LO44" s="89"/>
      <c r="LP44" s="89"/>
      <c r="LQ44" s="89"/>
      <c r="LR44" s="89"/>
      <c r="LS44" s="89"/>
      <c r="LT44" s="89"/>
      <c r="LU44" s="89"/>
      <c r="LV44" s="89"/>
      <c r="LW44" s="89"/>
      <c r="LX44" s="89"/>
      <c r="LY44" s="89"/>
      <c r="LZ44" s="89"/>
      <c r="MA44" s="89"/>
      <c r="MB44" s="89"/>
      <c r="MC44" s="89"/>
      <c r="MD44" s="89"/>
      <c r="ME44" s="89"/>
      <c r="MF44" s="89"/>
      <c r="MG44" s="89"/>
      <c r="MH44" s="89"/>
      <c r="MI44" s="89"/>
      <c r="MJ44" s="89"/>
      <c r="MK44" s="89"/>
      <c r="ML44" s="89"/>
      <c r="MM44" s="89"/>
      <c r="MN44" s="89"/>
      <c r="MO44" s="89"/>
      <c r="MP44" s="89"/>
      <c r="MQ44" s="89"/>
      <c r="MR44" s="89"/>
      <c r="MS44" s="89"/>
      <c r="MT44" s="89"/>
      <c r="MU44" s="89"/>
      <c r="MV44" s="89"/>
      <c r="MW44" s="89"/>
      <c r="MX44" s="89"/>
      <c r="MY44" s="89"/>
      <c r="MZ44" s="89"/>
      <c r="NA44" s="89"/>
      <c r="NB44" s="89"/>
      <c r="NC44" s="89"/>
      <c r="ND44" s="89"/>
      <c r="NE44" s="89"/>
      <c r="NF44" s="89"/>
      <c r="NG44" s="89"/>
      <c r="NH44" s="89"/>
      <c r="NI44" s="89"/>
      <c r="NJ44" s="89"/>
      <c r="NK44" s="89"/>
      <c r="NL44" s="89"/>
      <c r="NM44" s="89"/>
      <c r="NN44" s="89"/>
      <c r="NO44" s="89"/>
      <c r="NP44" s="89"/>
      <c r="NQ44" s="89"/>
      <c r="NR44" s="89"/>
      <c r="NS44" s="89"/>
      <c r="NT44" s="89"/>
      <c r="NU44" s="89"/>
      <c r="NV44" s="89"/>
      <c r="NW44" s="89"/>
      <c r="NX44" s="89"/>
      <c r="NY44" s="89"/>
      <c r="NZ44" s="89"/>
      <c r="OA44" s="89"/>
      <c r="OB44" s="89"/>
      <c r="OC44" s="89"/>
      <c r="OD44" s="89"/>
      <c r="OE44" s="89"/>
      <c r="OF44" s="89"/>
      <c r="OG44" s="89"/>
      <c r="OH44" s="89"/>
      <c r="OI44" s="89"/>
      <c r="OJ44" s="89"/>
      <c r="OK44" s="89"/>
      <c r="OL44" s="89"/>
      <c r="OM44" s="89"/>
      <c r="ON44" s="89"/>
      <c r="OO44" s="89"/>
      <c r="OP44" s="89"/>
      <c r="OQ44" s="89"/>
      <c r="OR44" s="89"/>
      <c r="OS44" s="89"/>
      <c r="OT44" s="89"/>
      <c r="OU44" s="89"/>
      <c r="OV44" s="89"/>
      <c r="OW44" s="89"/>
      <c r="OX44" s="89"/>
      <c r="OY44" s="89"/>
      <c r="OZ44" s="89"/>
      <c r="PA44" s="89"/>
      <c r="PB44" s="89"/>
      <c r="PC44" s="89"/>
      <c r="PD44" s="89"/>
      <c r="PE44" s="89"/>
      <c r="PF44" s="89"/>
      <c r="PG44" s="89"/>
      <c r="PH44" s="89"/>
      <c r="PI44" s="89"/>
      <c r="PJ44" s="89"/>
      <c r="PK44" s="89"/>
      <c r="PL44" s="89"/>
      <c r="PM44" s="89"/>
      <c r="PN44" s="89"/>
      <c r="PO44" s="89"/>
      <c r="PP44" s="89"/>
      <c r="PQ44" s="89"/>
      <c r="PR44" s="89"/>
      <c r="PS44" s="89"/>
      <c r="PT44" s="89"/>
      <c r="PU44" s="89"/>
      <c r="PV44" s="89"/>
      <c r="PW44" s="89"/>
      <c r="PX44" s="89"/>
      <c r="PY44" s="89"/>
      <c r="PZ44" s="89"/>
      <c r="QA44" s="89"/>
      <c r="QB44" s="89"/>
      <c r="QC44" s="89"/>
      <c r="QD44" s="89"/>
      <c r="QE44" s="89"/>
      <c r="QF44" s="89"/>
      <c r="QG44" s="89"/>
      <c r="QH44" s="89"/>
      <c r="QI44" s="89"/>
      <c r="QJ44" s="89"/>
      <c r="QK44" s="89"/>
      <c r="QL44" s="89"/>
      <c r="QM44" s="89"/>
      <c r="QN44" s="89"/>
      <c r="QO44" s="89"/>
      <c r="QP44" s="89"/>
      <c r="QQ44" s="89"/>
      <c r="QR44" s="89"/>
      <c r="QS44" s="89"/>
      <c r="QT44" s="89"/>
      <c r="QU44" s="89"/>
      <c r="QV44" s="89"/>
      <c r="QW44" s="89"/>
      <c r="QX44" s="89"/>
      <c r="QY44" s="89"/>
      <c r="QZ44" s="89"/>
      <c r="RA44" s="89"/>
      <c r="RB44" s="89"/>
      <c r="RC44" s="89"/>
      <c r="RD44" s="89"/>
      <c r="RE44" s="89"/>
      <c r="RF44" s="89"/>
      <c r="RG44" s="89"/>
      <c r="RH44" s="89"/>
      <c r="RI44" s="89"/>
      <c r="RJ44" s="89"/>
      <c r="RK44" s="89"/>
      <c r="RL44" s="89"/>
      <c r="RM44" s="89"/>
      <c r="RN44" s="89"/>
      <c r="RO44" s="89"/>
      <c r="RP44" s="89"/>
      <c r="RQ44" s="89"/>
      <c r="RR44" s="89"/>
      <c r="RS44" s="89"/>
      <c r="RT44" s="89"/>
      <c r="RU44" s="89"/>
      <c r="RV44" s="89"/>
      <c r="RW44" s="89"/>
      <c r="RX44" s="89"/>
      <c r="RY44" s="89"/>
      <c r="RZ44" s="89"/>
      <c r="SA44" s="89"/>
      <c r="SB44" s="89"/>
      <c r="SC44" s="89"/>
      <c r="SD44" s="89"/>
      <c r="SE44" s="89"/>
      <c r="SF44" s="89"/>
      <c r="SG44" s="89"/>
      <c r="SH44" s="89"/>
      <c r="SI44" s="89"/>
      <c r="SJ44" s="89"/>
      <c r="SK44" s="89"/>
      <c r="SL44" s="89"/>
      <c r="SM44" s="89"/>
      <c r="SN44" s="89"/>
      <c r="SO44" s="89"/>
      <c r="SP44" s="89"/>
      <c r="SQ44" s="89"/>
      <c r="SR44" s="89"/>
      <c r="SS44" s="89"/>
      <c r="ST44" s="89"/>
      <c r="SU44" s="89"/>
      <c r="SV44" s="89"/>
      <c r="SW44" s="89"/>
      <c r="SX44" s="89"/>
      <c r="SY44" s="89"/>
      <c r="SZ44" s="89"/>
      <c r="TA44" s="89"/>
      <c r="TB44" s="89"/>
      <c r="TC44" s="89"/>
      <c r="TD44" s="89"/>
      <c r="TE44" s="89"/>
      <c r="TF44" s="89"/>
      <c r="TG44" s="89"/>
      <c r="TH44" s="89"/>
      <c r="TI44" s="89"/>
      <c r="TJ44" s="89"/>
      <c r="TK44" s="89"/>
      <c r="TL44" s="89"/>
      <c r="TM44" s="89"/>
      <c r="TN44" s="89"/>
      <c r="TO44" s="89"/>
      <c r="TP44" s="89"/>
      <c r="TQ44" s="89"/>
      <c r="TR44" s="89"/>
      <c r="TS44" s="89"/>
      <c r="TT44" s="89"/>
      <c r="TU44" s="89"/>
      <c r="TV44" s="89"/>
      <c r="TW44" s="89"/>
      <c r="TX44" s="89"/>
      <c r="TY44" s="89"/>
      <c r="TZ44" s="89"/>
      <c r="UA44" s="89"/>
      <c r="UB44" s="89"/>
      <c r="UC44" s="89"/>
      <c r="UD44" s="89"/>
      <c r="UE44" s="89"/>
      <c r="UF44" s="89"/>
      <c r="UG44" s="89"/>
      <c r="UH44" s="89"/>
      <c r="UI44" s="89"/>
      <c r="UJ44" s="89"/>
      <c r="UK44" s="89"/>
      <c r="UL44" s="89"/>
      <c r="UM44" s="89"/>
      <c r="UN44" s="89"/>
      <c r="UO44" s="89"/>
      <c r="UP44" s="89"/>
      <c r="UQ44" s="89"/>
      <c r="UR44" s="89"/>
      <c r="US44" s="89"/>
      <c r="UT44" s="89"/>
      <c r="UU44" s="89"/>
      <c r="UV44" s="89"/>
      <c r="UW44" s="89"/>
      <c r="UX44" s="89"/>
      <c r="UY44" s="89"/>
      <c r="UZ44" s="89"/>
      <c r="VA44" s="89"/>
      <c r="VB44" s="89"/>
      <c r="VC44" s="89"/>
      <c r="VD44" s="89"/>
      <c r="VE44" s="89"/>
      <c r="VF44" s="89"/>
      <c r="VG44" s="89"/>
      <c r="VH44" s="89"/>
      <c r="VI44" s="89"/>
      <c r="VJ44" s="89"/>
      <c r="VK44" s="89"/>
      <c r="VL44" s="89"/>
      <c r="VM44" s="89"/>
      <c r="VN44" s="89"/>
      <c r="VO44" s="89"/>
      <c r="VP44" s="89"/>
      <c r="VQ44" s="89"/>
      <c r="VR44" s="89"/>
      <c r="VS44" s="89"/>
      <c r="VT44" s="89"/>
      <c r="VU44" s="89"/>
      <c r="VV44" s="89"/>
      <c r="VW44" s="89"/>
      <c r="VX44" s="89"/>
      <c r="VY44" s="89"/>
      <c r="VZ44" s="89"/>
      <c r="WA44" s="89"/>
      <c r="WB44" s="89"/>
      <c r="WC44" s="89"/>
      <c r="WD44" s="89"/>
      <c r="WE44" s="89"/>
      <c r="WF44" s="89"/>
      <c r="WG44" s="89"/>
      <c r="WH44" s="89"/>
      <c r="WI44" s="89"/>
      <c r="WJ44" s="89"/>
      <c r="WK44" s="89"/>
      <c r="WL44" s="89"/>
      <c r="WM44" s="89"/>
      <c r="WN44" s="89"/>
      <c r="WO44" s="89"/>
      <c r="WP44" s="89"/>
      <c r="WQ44" s="89"/>
      <c r="WR44" s="89"/>
      <c r="WS44" s="89"/>
      <c r="WT44" s="89"/>
      <c r="WU44" s="89"/>
      <c r="WV44" s="89"/>
      <c r="WW44" s="89"/>
      <c r="WX44" s="89"/>
      <c r="WY44" s="89"/>
      <c r="WZ44" s="89"/>
      <c r="XA44" s="89"/>
      <c r="XB44" s="89"/>
      <c r="XC44" s="89"/>
      <c r="XD44" s="89"/>
      <c r="XE44" s="89"/>
      <c r="XF44" s="89"/>
      <c r="XG44" s="89"/>
      <c r="XH44" s="89"/>
      <c r="XI44" s="89"/>
      <c r="XJ44" s="89"/>
      <c r="XK44" s="89"/>
      <c r="XL44" s="89"/>
      <c r="XM44" s="89"/>
      <c r="XN44" s="89"/>
      <c r="XO44" s="89"/>
      <c r="XP44" s="89"/>
      <c r="XQ44" s="89"/>
      <c r="XR44" s="89"/>
      <c r="XS44" s="89"/>
      <c r="XT44" s="89"/>
      <c r="XU44" s="89"/>
      <c r="XV44" s="89"/>
      <c r="XW44" s="89"/>
      <c r="XX44" s="89"/>
      <c r="XY44" s="89"/>
      <c r="XZ44" s="89"/>
      <c r="YA44" s="89"/>
      <c r="YB44" s="89"/>
      <c r="YC44" s="89"/>
      <c r="YD44" s="89"/>
      <c r="YE44" s="89"/>
      <c r="YF44" s="89"/>
      <c r="YG44" s="89"/>
      <c r="YH44" s="89"/>
      <c r="YI44" s="89"/>
      <c r="YJ44" s="89"/>
      <c r="YK44" s="89"/>
      <c r="YL44" s="89"/>
      <c r="YM44" s="89"/>
      <c r="YN44" s="89"/>
      <c r="YO44" s="89"/>
      <c r="YP44" s="89"/>
      <c r="YQ44" s="89"/>
      <c r="YR44" s="89"/>
      <c r="YS44" s="89"/>
      <c r="YT44" s="89"/>
      <c r="YU44" s="89"/>
      <c r="YV44" s="89"/>
      <c r="YW44" s="89"/>
      <c r="YX44" s="89"/>
      <c r="YY44" s="89"/>
      <c r="YZ44" s="89"/>
      <c r="ZA44" s="89"/>
      <c r="ZB44" s="89"/>
      <c r="ZC44" s="89"/>
      <c r="ZD44" s="89"/>
      <c r="ZE44" s="89"/>
      <c r="ZF44" s="89"/>
      <c r="ZG44" s="89"/>
      <c r="ZH44" s="89"/>
      <c r="ZI44" s="89"/>
      <c r="ZJ44" s="89"/>
      <c r="ZK44" s="89"/>
      <c r="ZL44" s="89"/>
      <c r="ZM44" s="89"/>
      <c r="ZN44" s="89"/>
      <c r="ZO44" s="89"/>
      <c r="ZP44" s="89"/>
      <c r="ZQ44" s="89"/>
      <c r="ZR44" s="89"/>
      <c r="ZS44" s="89"/>
      <c r="ZT44" s="89"/>
      <c r="ZU44" s="89"/>
      <c r="ZV44" s="89"/>
      <c r="ZW44" s="89"/>
      <c r="ZX44" s="89"/>
      <c r="ZY44" s="89"/>
      <c r="ZZ44" s="89"/>
      <c r="AAA44" s="89"/>
      <c r="AAB44" s="89"/>
      <c r="AAC44" s="89"/>
      <c r="AAD44" s="89"/>
      <c r="AAE44" s="89"/>
      <c r="AAF44" s="89"/>
      <c r="AAG44" s="89"/>
      <c r="AAH44" s="89"/>
      <c r="AAI44" s="89"/>
      <c r="AAJ44" s="89"/>
      <c r="AAK44" s="89"/>
      <c r="AAL44" s="89"/>
      <c r="AAM44" s="89"/>
      <c r="AAN44" s="89"/>
      <c r="AAO44" s="89"/>
      <c r="AAP44" s="89"/>
      <c r="AAQ44" s="89"/>
      <c r="AAR44" s="89"/>
      <c r="AAS44" s="89"/>
      <c r="AAT44" s="89"/>
      <c r="AAU44" s="89"/>
      <c r="AAV44" s="89"/>
      <c r="AAW44" s="89"/>
      <c r="AAX44" s="89"/>
      <c r="AAY44" s="89"/>
      <c r="AAZ44" s="89"/>
      <c r="ABA44" s="89"/>
      <c r="ABB44" s="89"/>
      <c r="ABC44" s="89"/>
      <c r="ABD44" s="89"/>
      <c r="ABE44" s="89"/>
      <c r="ABF44" s="89"/>
      <c r="ABG44" s="89"/>
      <c r="ABH44" s="89"/>
      <c r="ABI44" s="89"/>
      <c r="ABJ44" s="89"/>
      <c r="ABK44" s="89"/>
      <c r="ABL44" s="89"/>
      <c r="ABM44" s="89"/>
      <c r="ABN44" s="89"/>
      <c r="ABO44" s="89"/>
      <c r="ABP44" s="89"/>
      <c r="ABQ44" s="89"/>
      <c r="ABR44" s="89"/>
      <c r="ABS44" s="89"/>
      <c r="ABT44" s="89"/>
      <c r="ABU44" s="89"/>
      <c r="ABV44" s="89"/>
      <c r="ABW44" s="89"/>
      <c r="ABX44" s="89"/>
      <c r="ABY44" s="89"/>
      <c r="ABZ44" s="89"/>
      <c r="ACA44" s="89"/>
      <c r="ACB44" s="89"/>
      <c r="ACC44" s="89"/>
      <c r="ACD44" s="89"/>
      <c r="ACE44" s="89"/>
      <c r="ACF44" s="89"/>
      <c r="ACG44" s="89"/>
      <c r="ACH44" s="89"/>
      <c r="ACI44" s="89"/>
      <c r="ACJ44" s="89"/>
      <c r="ACK44" s="89"/>
      <c r="ACL44" s="89"/>
      <c r="ACM44" s="89"/>
      <c r="ACN44" s="89"/>
      <c r="ACO44" s="89"/>
      <c r="ACP44" s="89"/>
      <c r="ACQ44" s="89"/>
      <c r="ACR44" s="89"/>
      <c r="ACS44" s="89"/>
      <c r="ACT44" s="89"/>
      <c r="ACU44" s="89"/>
      <c r="ACV44" s="89"/>
      <c r="ACW44" s="89"/>
      <c r="ACX44" s="89"/>
      <c r="ACY44" s="89"/>
      <c r="ACZ44" s="89"/>
      <c r="ADA44" s="89"/>
      <c r="ADB44" s="89"/>
      <c r="ADC44" s="89"/>
      <c r="ADD44" s="89"/>
      <c r="ADE44" s="89"/>
      <c r="ADF44" s="89"/>
      <c r="ADG44" s="89"/>
      <c r="ADH44" s="89"/>
      <c r="ADI44" s="89"/>
      <c r="ADJ44" s="89"/>
      <c r="ADK44" s="89"/>
      <c r="ADL44" s="89"/>
      <c r="ADM44" s="89"/>
      <c r="ADN44" s="89"/>
      <c r="ADO44" s="89"/>
      <c r="ADP44" s="89"/>
      <c r="ADQ44" s="89"/>
      <c r="ADR44" s="89"/>
      <c r="ADS44" s="89"/>
      <c r="ADT44" s="89"/>
      <c r="ADU44" s="89"/>
      <c r="ADV44" s="89"/>
      <c r="ADW44" s="89"/>
      <c r="ADX44" s="89"/>
      <c r="ADY44" s="89"/>
      <c r="ADZ44" s="89"/>
      <c r="AEA44" s="89"/>
      <c r="AEB44" s="89"/>
      <c r="AEC44" s="89"/>
      <c r="AED44" s="89"/>
      <c r="AEE44" s="89"/>
      <c r="AEF44" s="89"/>
      <c r="AEG44" s="89"/>
      <c r="AEH44" s="89"/>
      <c r="AEI44" s="89"/>
      <c r="AEJ44" s="89"/>
      <c r="AEK44" s="89"/>
      <c r="AEL44" s="89"/>
      <c r="AEM44" s="89"/>
      <c r="AEN44" s="89"/>
      <c r="AEO44" s="89"/>
      <c r="AEP44" s="89"/>
      <c r="AEQ44" s="89"/>
      <c r="AER44" s="89"/>
      <c r="AES44" s="89"/>
      <c r="AET44" s="89"/>
      <c r="AEU44" s="89"/>
      <c r="AEV44" s="89"/>
      <c r="AEW44" s="89"/>
      <c r="AEX44" s="89"/>
      <c r="AEY44" s="89"/>
      <c r="AEZ44" s="89"/>
      <c r="AFA44" s="89"/>
      <c r="AFB44" s="89"/>
      <c r="AFC44" s="89"/>
      <c r="AFD44" s="89"/>
      <c r="AFE44" s="89"/>
      <c r="AFF44" s="89"/>
      <c r="AFG44" s="89"/>
      <c r="AFH44" s="89"/>
      <c r="AFI44" s="89"/>
      <c r="AFJ44" s="89"/>
      <c r="AFK44" s="89"/>
      <c r="AFL44" s="89"/>
      <c r="AFM44" s="89"/>
      <c r="AFN44" s="89"/>
      <c r="AFO44" s="89"/>
      <c r="AFP44" s="89"/>
      <c r="AFQ44" s="89"/>
      <c r="AFR44" s="89"/>
      <c r="AFS44" s="89"/>
      <c r="AFT44" s="89"/>
      <c r="AFU44" s="89"/>
      <c r="AFV44" s="89"/>
      <c r="AFW44" s="89"/>
      <c r="AFX44" s="89"/>
      <c r="AFY44" s="89"/>
      <c r="AFZ44" s="89"/>
      <c r="AGA44" s="89"/>
      <c r="AGB44" s="89"/>
      <c r="AGC44" s="89"/>
      <c r="AGD44" s="89"/>
      <c r="AGE44" s="89"/>
      <c r="AGF44" s="89"/>
      <c r="AGG44" s="89"/>
      <c r="AGH44" s="89"/>
      <c r="AGI44" s="89"/>
      <c r="AGJ44" s="89"/>
      <c r="AGK44" s="89"/>
      <c r="AGL44" s="89"/>
      <c r="AGM44" s="89"/>
      <c r="AGN44" s="89"/>
      <c r="AGO44" s="89"/>
      <c r="AGP44" s="89"/>
      <c r="AGQ44" s="89"/>
      <c r="AGR44" s="89"/>
      <c r="AGS44" s="89"/>
      <c r="AGT44" s="89"/>
      <c r="AGU44" s="89"/>
      <c r="AGV44" s="89"/>
      <c r="AGW44" s="89"/>
      <c r="AGX44" s="89"/>
      <c r="AGY44" s="89"/>
      <c r="AGZ44" s="89"/>
      <c r="AHA44" s="89"/>
      <c r="AHB44" s="89"/>
      <c r="AHC44" s="89"/>
      <c r="AHD44" s="89"/>
      <c r="AHE44" s="89"/>
      <c r="AHF44" s="89"/>
      <c r="AHG44" s="89"/>
      <c r="AHH44" s="89"/>
      <c r="AHI44" s="89"/>
      <c r="AHJ44" s="89"/>
      <c r="AHK44" s="89"/>
      <c r="AHL44" s="89"/>
      <c r="AHM44" s="89"/>
      <c r="AHN44" s="89"/>
      <c r="AHO44" s="89"/>
      <c r="AHP44" s="89"/>
      <c r="AHQ44" s="89"/>
      <c r="AHR44" s="89"/>
      <c r="AHS44" s="89"/>
      <c r="AHT44" s="89"/>
      <c r="AHU44" s="89"/>
      <c r="AHV44" s="89"/>
      <c r="AHW44" s="89"/>
      <c r="AHX44" s="89"/>
      <c r="AHY44" s="89"/>
      <c r="AHZ44" s="89"/>
      <c r="AIA44" s="89"/>
      <c r="AIB44" s="89"/>
      <c r="AIC44" s="89"/>
      <c r="AID44" s="89"/>
      <c r="AIE44" s="89"/>
      <c r="AIF44" s="89"/>
      <c r="AIG44" s="89"/>
      <c r="AIH44" s="89"/>
      <c r="AII44" s="89"/>
      <c r="AIJ44" s="89"/>
      <c r="AIK44" s="89"/>
      <c r="AIL44" s="89"/>
      <c r="AIM44" s="89"/>
      <c r="AIN44" s="89"/>
      <c r="AIO44" s="89"/>
      <c r="AIP44" s="89"/>
      <c r="AIQ44" s="89"/>
      <c r="AIR44" s="89"/>
      <c r="AIS44" s="89"/>
      <c r="AIT44" s="89"/>
      <c r="AIU44" s="89"/>
      <c r="AIV44" s="89"/>
      <c r="AIW44" s="89"/>
      <c r="AIX44" s="89"/>
      <c r="AIY44" s="89"/>
      <c r="AIZ44" s="89"/>
      <c r="AJA44" s="89"/>
      <c r="AJB44" s="89"/>
      <c r="AJC44" s="89"/>
      <c r="AJD44" s="89"/>
      <c r="AJE44" s="89"/>
      <c r="AJF44" s="89"/>
      <c r="AJG44" s="89"/>
      <c r="AJH44" s="89"/>
      <c r="AJI44" s="89"/>
      <c r="AJJ44" s="89"/>
      <c r="AJK44" s="89"/>
      <c r="AJL44" s="89"/>
      <c r="AJM44" s="89"/>
      <c r="AJN44" s="89"/>
      <c r="AJO44" s="89"/>
      <c r="AJP44" s="89"/>
      <c r="AJQ44" s="89"/>
      <c r="AJR44" s="89"/>
      <c r="AJS44" s="89"/>
      <c r="AJT44" s="89"/>
      <c r="AJU44" s="89"/>
      <c r="AJV44" s="89"/>
      <c r="AJW44" s="89"/>
      <c r="AJX44" s="89"/>
      <c r="AJY44" s="89"/>
      <c r="AJZ44" s="89"/>
      <c r="AKA44" s="89"/>
      <c r="AKB44" s="89"/>
      <c r="AKC44" s="89"/>
      <c r="AKD44" s="89"/>
      <c r="AKE44" s="89"/>
      <c r="AKF44" s="89"/>
      <c r="AKG44" s="89"/>
      <c r="AKH44" s="89"/>
      <c r="AKI44" s="89"/>
      <c r="AKJ44" s="89"/>
      <c r="AKK44" s="89"/>
      <c r="AKL44" s="89"/>
      <c r="AKM44" s="89"/>
      <c r="AKN44" s="89"/>
      <c r="AKO44" s="89"/>
      <c r="AKP44" s="89"/>
      <c r="AKQ44" s="89"/>
      <c r="AKR44" s="89"/>
      <c r="AKS44" s="89"/>
      <c r="AKT44" s="89"/>
      <c r="AKU44" s="89"/>
      <c r="AKV44" s="89"/>
      <c r="AKW44" s="89"/>
      <c r="AKX44" s="89"/>
      <c r="AKY44" s="89"/>
      <c r="AKZ44" s="89"/>
      <c r="ALA44" s="89"/>
      <c r="ALB44" s="89"/>
      <c r="ALC44" s="89"/>
      <c r="ALD44" s="89"/>
      <c r="ALE44" s="89"/>
      <c r="ALF44" s="89"/>
      <c r="ALG44" s="89"/>
      <c r="ALH44" s="89"/>
      <c r="ALI44" s="89"/>
      <c r="ALJ44" s="89"/>
      <c r="ALK44" s="89"/>
      <c r="ALL44" s="89"/>
      <c r="ALM44" s="89"/>
      <c r="ALN44" s="89"/>
      <c r="ALO44" s="89"/>
      <c r="ALP44" s="89"/>
      <c r="ALQ44" s="89"/>
      <c r="ALR44" s="89"/>
      <c r="ALS44" s="89"/>
      <c r="ALT44" s="89"/>
      <c r="ALU44" s="89"/>
      <c r="ALV44" s="89"/>
      <c r="ALW44" s="89"/>
      <c r="ALX44" s="89"/>
      <c r="ALY44" s="89"/>
      <c r="ALZ44" s="89"/>
      <c r="AMA44" s="89"/>
      <c r="AMB44" s="89"/>
      <c r="AMC44" s="89"/>
      <c r="AMD44" s="89"/>
      <c r="AME44" s="89"/>
      <c r="AMF44" s="89"/>
      <c r="AMG44" s="89"/>
      <c r="AMH44" s="89"/>
      <c r="AMI44" s="89"/>
      <c r="AMJ44" s="89"/>
      <c r="AMK44" s="89"/>
      <c r="AML44" s="89"/>
      <c r="AMM44" s="89"/>
      <c r="AMN44" s="89"/>
      <c r="AMO44" s="89"/>
      <c r="AMP44" s="89"/>
      <c r="AMQ44" s="89"/>
      <c r="AMR44" s="89"/>
      <c r="AMS44" s="89"/>
      <c r="AMT44" s="89"/>
      <c r="AMU44" s="89"/>
      <c r="AMV44" s="89"/>
      <c r="AMW44" s="89"/>
      <c r="AMX44" s="89"/>
      <c r="AMY44" s="89"/>
      <c r="AMZ44" s="89"/>
      <c r="ANA44" s="89"/>
      <c r="ANB44" s="89"/>
      <c r="ANC44" s="89"/>
      <c r="AND44" s="89"/>
      <c r="ANE44" s="89"/>
      <c r="ANF44" s="89"/>
      <c r="ANG44" s="89"/>
      <c r="ANH44" s="89"/>
      <c r="ANI44" s="89"/>
      <c r="ANJ44" s="89"/>
      <c r="ANK44" s="89"/>
      <c r="ANL44" s="89"/>
      <c r="ANM44" s="89"/>
      <c r="ANN44" s="89"/>
      <c r="ANO44" s="89"/>
      <c r="ANP44" s="89"/>
      <c r="ANQ44" s="89"/>
      <c r="ANR44" s="89"/>
      <c r="ANS44" s="89"/>
      <c r="ANT44" s="89"/>
      <c r="ANU44" s="89"/>
      <c r="ANV44" s="89"/>
      <c r="ANW44" s="89"/>
      <c r="ANX44" s="89"/>
      <c r="ANY44" s="89"/>
      <c r="ANZ44" s="89"/>
      <c r="AOA44" s="89"/>
      <c r="AOB44" s="89"/>
      <c r="AOC44" s="89"/>
      <c r="AOD44" s="89"/>
      <c r="AOE44" s="89"/>
      <c r="AOF44" s="89"/>
      <c r="AOG44" s="89"/>
      <c r="AOH44" s="89"/>
      <c r="AOI44" s="89"/>
      <c r="AOJ44" s="89"/>
      <c r="AOK44" s="89"/>
      <c r="AOL44" s="89"/>
      <c r="AOM44" s="89"/>
      <c r="AON44" s="89"/>
      <c r="AOO44" s="89"/>
      <c r="AOP44" s="89"/>
      <c r="AOQ44" s="89"/>
      <c r="AOR44" s="89"/>
      <c r="AOS44" s="89"/>
      <c r="AOT44" s="89"/>
      <c r="AOU44" s="89"/>
      <c r="AOV44" s="89"/>
      <c r="AOW44" s="89"/>
      <c r="AOX44" s="89"/>
      <c r="AOY44" s="89"/>
      <c r="AOZ44" s="89"/>
      <c r="APA44" s="89"/>
      <c r="APB44" s="89"/>
      <c r="APC44" s="89"/>
      <c r="APD44" s="89"/>
      <c r="APE44" s="89"/>
      <c r="APF44" s="89"/>
      <c r="APG44" s="89"/>
      <c r="APH44" s="89"/>
      <c r="API44" s="89"/>
      <c r="APJ44" s="89"/>
      <c r="APK44" s="89"/>
      <c r="APL44" s="89"/>
      <c r="APM44" s="89"/>
      <c r="APN44" s="89"/>
      <c r="APO44" s="89"/>
      <c r="APP44" s="89"/>
      <c r="APQ44" s="89"/>
      <c r="APR44" s="89"/>
      <c r="APS44" s="89"/>
      <c r="APT44" s="89"/>
      <c r="APU44" s="89"/>
      <c r="APV44" s="89"/>
      <c r="APW44" s="89"/>
      <c r="APX44" s="89"/>
      <c r="APY44" s="89"/>
      <c r="APZ44" s="89"/>
      <c r="AQA44" s="89"/>
      <c r="AQB44" s="89"/>
      <c r="AQC44" s="89"/>
      <c r="AQD44" s="89"/>
      <c r="AQE44" s="89"/>
      <c r="AQF44" s="89"/>
      <c r="AQG44" s="89"/>
      <c r="AQH44" s="89"/>
      <c r="AQI44" s="89"/>
      <c r="AQJ44" s="89"/>
      <c r="AQK44" s="89"/>
      <c r="AQL44" s="89"/>
      <c r="AQM44" s="89"/>
      <c r="AQN44" s="89"/>
      <c r="AQO44" s="89"/>
      <c r="AQP44" s="89"/>
      <c r="AQQ44" s="89"/>
      <c r="AQR44" s="89"/>
      <c r="AQS44" s="89"/>
      <c r="AQT44" s="89"/>
      <c r="AQU44" s="89"/>
      <c r="AQV44" s="89"/>
      <c r="AQW44" s="89"/>
      <c r="AQX44" s="89"/>
      <c r="AQY44" s="89"/>
      <c r="AQZ44" s="89"/>
      <c r="ARA44" s="89"/>
      <c r="ARB44" s="89"/>
      <c r="ARC44" s="89"/>
      <c r="ARD44" s="89"/>
      <c r="ARE44" s="89"/>
      <c r="ARF44" s="89"/>
      <c r="ARG44" s="89"/>
      <c r="ARH44" s="89"/>
      <c r="ARI44" s="89"/>
      <c r="ARJ44" s="89"/>
      <c r="ARK44" s="89"/>
      <c r="ARL44" s="89"/>
      <c r="ARM44" s="89"/>
      <c r="ARN44" s="89"/>
      <c r="ARO44" s="89"/>
      <c r="ARP44" s="89"/>
      <c r="ARQ44" s="89"/>
      <c r="ARR44" s="89"/>
      <c r="ARS44" s="89"/>
      <c r="ART44" s="89"/>
      <c r="ARU44" s="89"/>
      <c r="ARV44" s="89"/>
      <c r="ARW44" s="89"/>
      <c r="ARX44" s="89"/>
      <c r="ARY44" s="89"/>
      <c r="ARZ44" s="89"/>
      <c r="ASA44" s="89"/>
      <c r="ASB44" s="89"/>
      <c r="ASC44" s="89"/>
      <c r="ASD44" s="89"/>
      <c r="ASE44" s="89"/>
      <c r="ASF44" s="89"/>
      <c r="ASG44" s="89"/>
      <c r="ASH44" s="89"/>
      <c r="ASI44" s="89"/>
      <c r="ASJ44" s="89"/>
      <c r="ASK44" s="89"/>
      <c r="ASL44" s="89"/>
      <c r="ASM44" s="89"/>
      <c r="ASN44" s="89"/>
      <c r="ASO44" s="89"/>
      <c r="ASP44" s="89"/>
      <c r="ASQ44" s="89"/>
      <c r="ASR44" s="89"/>
      <c r="ASS44" s="89"/>
      <c r="AST44" s="89"/>
      <c r="ASU44" s="89"/>
      <c r="ASV44" s="89"/>
      <c r="ASW44" s="89"/>
      <c r="ASX44" s="89"/>
      <c r="ASY44" s="89"/>
      <c r="ASZ44" s="89"/>
      <c r="ATA44" s="89"/>
      <c r="ATB44" s="89"/>
      <c r="ATC44" s="89"/>
      <c r="ATD44" s="89"/>
      <c r="ATE44" s="89"/>
      <c r="ATF44" s="89"/>
      <c r="ATG44" s="89"/>
      <c r="ATH44" s="89"/>
      <c r="ATI44" s="89"/>
      <c r="ATJ44" s="89"/>
      <c r="ATK44" s="89"/>
      <c r="ATL44" s="89"/>
      <c r="ATM44" s="89"/>
      <c r="ATN44" s="89"/>
      <c r="ATO44" s="89"/>
      <c r="ATP44" s="89"/>
      <c r="ATQ44" s="89"/>
      <c r="ATR44" s="89"/>
      <c r="ATS44" s="89"/>
      <c r="ATT44" s="89"/>
      <c r="ATU44" s="89"/>
      <c r="ATV44" s="89"/>
      <c r="ATW44" s="89"/>
      <c r="ATX44" s="89"/>
      <c r="ATY44" s="89"/>
      <c r="ATZ44" s="89"/>
      <c r="AUA44" s="89"/>
      <c r="AUB44" s="89"/>
      <c r="AUC44" s="89"/>
      <c r="AUD44" s="89"/>
      <c r="AUE44" s="89"/>
      <c r="AUF44" s="89"/>
      <c r="AUG44" s="89"/>
      <c r="AUH44" s="89"/>
      <c r="AUI44" s="89"/>
      <c r="AUJ44" s="89"/>
      <c r="AUK44" s="89"/>
      <c r="AUL44" s="89"/>
      <c r="AUM44" s="89"/>
      <c r="AUN44" s="89"/>
      <c r="AUO44" s="89"/>
      <c r="AUP44" s="89"/>
      <c r="AUQ44" s="89"/>
      <c r="AUR44" s="89"/>
      <c r="AUS44" s="89"/>
      <c r="AUT44" s="89"/>
      <c r="AUU44" s="89"/>
      <c r="AUV44" s="89"/>
      <c r="AUW44" s="89"/>
      <c r="AUX44" s="89"/>
      <c r="AUY44" s="89"/>
      <c r="AUZ44" s="89"/>
      <c r="AVA44" s="89"/>
      <c r="AVB44" s="89"/>
      <c r="AVC44" s="89"/>
      <c r="AVD44" s="89"/>
      <c r="AVE44" s="89"/>
      <c r="AVF44" s="89"/>
      <c r="AVG44" s="89"/>
      <c r="AVH44" s="89"/>
      <c r="AVI44" s="89"/>
      <c r="AVJ44" s="89"/>
      <c r="AVK44" s="89"/>
      <c r="AVL44" s="89"/>
      <c r="AVM44" s="89"/>
      <c r="AVN44" s="89"/>
      <c r="AVO44" s="89"/>
      <c r="AVP44" s="89"/>
      <c r="AVQ44" s="89"/>
      <c r="AVR44" s="89"/>
      <c r="AVS44" s="89"/>
      <c r="AVT44" s="89"/>
      <c r="AVU44" s="89"/>
      <c r="AVV44" s="89"/>
      <c r="AVW44" s="89"/>
      <c r="AVX44" s="89"/>
      <c r="AVY44" s="89"/>
      <c r="AVZ44" s="89"/>
      <c r="AWA44" s="89"/>
      <c r="AWB44" s="89"/>
      <c r="AWC44" s="89"/>
      <c r="AWD44" s="89"/>
      <c r="AWE44" s="89"/>
      <c r="AWF44" s="89"/>
      <c r="AWG44" s="89"/>
      <c r="AWH44" s="89"/>
      <c r="AWI44" s="89"/>
      <c r="AWJ44" s="89"/>
      <c r="AWK44" s="89"/>
      <c r="AWL44" s="89"/>
      <c r="AWM44" s="89"/>
      <c r="AWN44" s="89"/>
      <c r="AWO44" s="89"/>
      <c r="AWP44" s="89"/>
      <c r="AWQ44" s="89"/>
      <c r="AWR44" s="89"/>
      <c r="AWS44" s="89"/>
      <c r="AWT44" s="89"/>
      <c r="AWU44" s="89"/>
      <c r="AWV44" s="89"/>
      <c r="AWW44" s="89"/>
      <c r="AWX44" s="89"/>
      <c r="AWY44" s="89"/>
      <c r="AWZ44" s="89"/>
      <c r="AXA44" s="89"/>
      <c r="AXB44" s="89"/>
      <c r="AXC44" s="89"/>
      <c r="AXD44" s="89"/>
      <c r="AXE44" s="89"/>
      <c r="AXF44" s="89"/>
      <c r="AXG44" s="89"/>
      <c r="AXH44" s="89"/>
      <c r="AXI44" s="89"/>
      <c r="AXJ44" s="89"/>
      <c r="AXK44" s="89"/>
      <c r="AXL44" s="89"/>
      <c r="AXM44" s="89"/>
      <c r="AXN44" s="89"/>
      <c r="AXO44" s="89"/>
      <c r="AXP44" s="89"/>
      <c r="AXQ44" s="89"/>
      <c r="AXR44" s="89"/>
      <c r="AXS44" s="89"/>
      <c r="AXT44" s="89"/>
      <c r="AXU44" s="89"/>
      <c r="AXV44" s="89"/>
      <c r="AXW44" s="89"/>
      <c r="AXX44" s="89"/>
      <c r="AXY44" s="89"/>
      <c r="AXZ44" s="89"/>
      <c r="AYA44" s="89"/>
      <c r="AYB44" s="89"/>
      <c r="AYC44" s="89"/>
      <c r="AYD44" s="89"/>
      <c r="AYE44" s="89"/>
      <c r="AYF44" s="89"/>
      <c r="AYG44" s="89"/>
      <c r="AYH44" s="89"/>
      <c r="AYI44" s="89"/>
      <c r="AYJ44" s="89"/>
      <c r="AYK44" s="89"/>
      <c r="AYL44" s="89"/>
      <c r="AYM44" s="89"/>
      <c r="AYN44" s="89"/>
      <c r="AYO44" s="89"/>
      <c r="AYP44" s="89"/>
      <c r="AYQ44" s="89"/>
      <c r="AYR44" s="89"/>
      <c r="AYS44" s="89"/>
      <c r="AYT44" s="89"/>
      <c r="AYU44" s="89"/>
      <c r="AYV44" s="89"/>
      <c r="AYW44" s="89"/>
      <c r="AYX44" s="89"/>
      <c r="AYY44" s="89"/>
      <c r="AYZ44" s="89"/>
      <c r="AZA44" s="89"/>
      <c r="AZB44" s="89"/>
      <c r="AZC44" s="89"/>
      <c r="AZD44" s="89"/>
      <c r="AZE44" s="89"/>
      <c r="AZF44" s="89"/>
      <c r="AZG44" s="89"/>
      <c r="AZH44" s="89"/>
      <c r="AZI44" s="89"/>
      <c r="AZJ44" s="89"/>
      <c r="AZK44" s="89"/>
      <c r="AZL44" s="89"/>
      <c r="AZM44" s="89"/>
      <c r="AZN44" s="89"/>
      <c r="AZO44" s="89"/>
      <c r="AZP44" s="89"/>
      <c r="AZQ44" s="89"/>
      <c r="AZR44" s="89"/>
      <c r="AZS44" s="89"/>
      <c r="AZT44" s="89"/>
      <c r="AZU44" s="89"/>
      <c r="AZV44" s="89"/>
      <c r="AZW44" s="89"/>
      <c r="AZX44" s="89"/>
      <c r="AZY44" s="89"/>
      <c r="AZZ44" s="89"/>
      <c r="BAA44" s="89"/>
      <c r="BAB44" s="89"/>
      <c r="BAC44" s="89"/>
      <c r="BAD44" s="89"/>
      <c r="BAE44" s="89"/>
      <c r="BAF44" s="89"/>
      <c r="BAG44" s="89"/>
      <c r="BAH44" s="89"/>
      <c r="BAI44" s="89"/>
      <c r="BAJ44" s="89"/>
      <c r="BAK44" s="89"/>
      <c r="BAL44" s="89"/>
      <c r="BAM44" s="89"/>
      <c r="BAN44" s="89"/>
      <c r="BAO44" s="89"/>
      <c r="BAP44" s="89"/>
      <c r="BAQ44" s="89"/>
      <c r="BAR44" s="89"/>
      <c r="BAS44" s="89"/>
      <c r="BAT44" s="89"/>
      <c r="BAU44" s="89"/>
      <c r="BAV44" s="89"/>
      <c r="BAW44" s="89"/>
      <c r="BAX44" s="89"/>
      <c r="BAY44" s="89"/>
      <c r="BAZ44" s="89"/>
      <c r="BBA44" s="89"/>
      <c r="BBB44" s="89"/>
      <c r="BBC44" s="89"/>
      <c r="BBD44" s="89"/>
      <c r="BBE44" s="89"/>
      <c r="BBF44" s="89"/>
      <c r="BBG44" s="89"/>
      <c r="BBH44" s="89"/>
      <c r="BBI44" s="89"/>
      <c r="BBJ44" s="89"/>
      <c r="BBK44" s="89"/>
      <c r="BBL44" s="89"/>
      <c r="BBM44" s="89"/>
      <c r="BBN44" s="89"/>
      <c r="BBO44" s="89"/>
      <c r="BBP44" s="89"/>
      <c r="BBQ44" s="89"/>
      <c r="BBR44" s="89"/>
      <c r="BBS44" s="89"/>
      <c r="BBT44" s="89"/>
      <c r="BBU44" s="89"/>
      <c r="BBV44" s="89"/>
      <c r="BBW44" s="89"/>
      <c r="BBX44" s="89"/>
      <c r="BBY44" s="89"/>
      <c r="BBZ44" s="89"/>
      <c r="BCA44" s="89"/>
      <c r="BCB44" s="89"/>
      <c r="BCC44" s="89"/>
      <c r="BCD44" s="89"/>
      <c r="BCE44" s="89"/>
      <c r="BCF44" s="89"/>
      <c r="BCG44" s="89"/>
      <c r="BCH44" s="89"/>
      <c r="BCI44" s="89"/>
      <c r="BCJ44" s="89"/>
      <c r="BCK44" s="89"/>
      <c r="BCL44" s="89"/>
      <c r="BCM44" s="89"/>
      <c r="BCN44" s="89"/>
      <c r="BCO44" s="89"/>
      <c r="BCP44" s="89"/>
      <c r="BCQ44" s="89"/>
      <c r="BCR44" s="89"/>
      <c r="BCS44" s="89"/>
      <c r="BCT44" s="89"/>
      <c r="BCU44" s="89"/>
      <c r="BCV44" s="89"/>
      <c r="BCW44" s="89"/>
      <c r="BCX44" s="89"/>
      <c r="BCY44" s="89"/>
      <c r="BCZ44" s="89"/>
      <c r="BDA44" s="89"/>
      <c r="BDB44" s="89"/>
      <c r="BDC44" s="89"/>
      <c r="BDD44" s="89"/>
      <c r="BDE44" s="89"/>
      <c r="BDF44" s="89"/>
      <c r="BDG44" s="89"/>
      <c r="BDH44" s="89"/>
      <c r="BDI44" s="89"/>
      <c r="BDJ44" s="89"/>
      <c r="BDK44" s="89"/>
      <c r="BDL44" s="89"/>
      <c r="BDM44" s="89"/>
      <c r="BDN44" s="89"/>
      <c r="BDO44" s="89"/>
      <c r="BDP44" s="89"/>
      <c r="BDQ44" s="89"/>
      <c r="BDR44" s="89"/>
      <c r="BDS44" s="89"/>
      <c r="BDT44" s="89"/>
      <c r="BDU44" s="89"/>
      <c r="BDV44" s="89"/>
      <c r="BDW44" s="89"/>
      <c r="BDX44" s="89"/>
      <c r="BDY44" s="89"/>
      <c r="BDZ44" s="89"/>
      <c r="BEA44" s="89"/>
      <c r="BEB44" s="89"/>
      <c r="BEC44" s="89"/>
      <c r="BED44" s="89"/>
      <c r="BEE44" s="89"/>
      <c r="BEF44" s="89"/>
      <c r="BEG44" s="89"/>
      <c r="BEH44" s="89"/>
      <c r="BEI44" s="89"/>
      <c r="BEJ44" s="89"/>
      <c r="BEK44" s="89"/>
      <c r="BEL44" s="89"/>
      <c r="BEM44" s="89"/>
      <c r="BEN44" s="89"/>
      <c r="BEO44" s="89"/>
      <c r="BEP44" s="89"/>
      <c r="BEQ44" s="89"/>
      <c r="BER44" s="89"/>
      <c r="BES44" s="89"/>
      <c r="BET44" s="89"/>
      <c r="BEU44" s="89"/>
      <c r="BEV44" s="89"/>
      <c r="BEW44" s="89"/>
      <c r="BEX44" s="89"/>
      <c r="BEY44" s="89"/>
      <c r="BEZ44" s="89"/>
      <c r="BFA44" s="89"/>
      <c r="BFB44" s="89"/>
      <c r="BFC44" s="89"/>
      <c r="BFD44" s="89"/>
      <c r="BFE44" s="89"/>
      <c r="BFF44" s="89"/>
      <c r="BFG44" s="89"/>
      <c r="BFH44" s="89"/>
      <c r="BFI44" s="89"/>
      <c r="BFJ44" s="89"/>
      <c r="BFK44" s="89"/>
      <c r="BFL44" s="89"/>
      <c r="BFM44" s="89"/>
      <c r="BFN44" s="89"/>
      <c r="BFO44" s="89"/>
      <c r="BFP44" s="89"/>
      <c r="BFQ44" s="89"/>
      <c r="BFR44" s="89"/>
      <c r="BFS44" s="89"/>
      <c r="BFT44" s="89"/>
      <c r="BFU44" s="89"/>
      <c r="BFV44" s="89"/>
      <c r="BFW44" s="89"/>
      <c r="BFX44" s="89"/>
      <c r="BFY44" s="89"/>
      <c r="BFZ44" s="89"/>
      <c r="BGA44" s="89"/>
      <c r="BGB44" s="89"/>
      <c r="BGC44" s="89"/>
      <c r="BGD44" s="89"/>
      <c r="BGE44" s="89"/>
      <c r="BGF44" s="89"/>
      <c r="BGG44" s="89"/>
      <c r="BGH44" s="89"/>
      <c r="BGI44" s="89"/>
      <c r="BGJ44" s="89"/>
      <c r="BGK44" s="89"/>
      <c r="BGL44" s="89"/>
      <c r="BGM44" s="89"/>
      <c r="BGN44" s="89"/>
      <c r="BGO44" s="89"/>
      <c r="BGP44" s="89"/>
      <c r="BGQ44" s="89"/>
      <c r="BGR44" s="89"/>
      <c r="BGS44" s="89"/>
      <c r="BGT44" s="89"/>
      <c r="BGU44" s="89"/>
      <c r="BGV44" s="89"/>
      <c r="BGW44" s="89"/>
      <c r="BGX44" s="89"/>
      <c r="BGY44" s="89"/>
      <c r="BGZ44" s="89"/>
      <c r="BHA44" s="89"/>
      <c r="BHB44" s="89"/>
      <c r="BHC44" s="89"/>
      <c r="BHD44" s="89"/>
      <c r="BHE44" s="89"/>
      <c r="BHF44" s="89"/>
      <c r="BHG44" s="89"/>
      <c r="BHH44" s="89"/>
      <c r="BHI44" s="89"/>
      <c r="BHJ44" s="89"/>
      <c r="BHK44" s="89"/>
      <c r="BHL44" s="89"/>
      <c r="BHM44" s="89"/>
      <c r="BHN44" s="89"/>
      <c r="BHO44" s="89"/>
      <c r="BHP44" s="89"/>
      <c r="BHQ44" s="89"/>
      <c r="BHR44" s="89"/>
      <c r="BHS44" s="89"/>
      <c r="BHT44" s="89"/>
      <c r="BHU44" s="89"/>
      <c r="BHV44" s="89"/>
      <c r="BHW44" s="89"/>
      <c r="BHX44" s="89"/>
      <c r="BHY44" s="89"/>
      <c r="BHZ44" s="89"/>
      <c r="BIA44" s="89"/>
      <c r="BIB44" s="89"/>
      <c r="BIC44" s="89"/>
      <c r="BID44" s="89"/>
      <c r="BIE44" s="89"/>
      <c r="BIF44" s="89"/>
      <c r="BIG44" s="89"/>
      <c r="BIH44" s="89"/>
      <c r="BII44" s="89"/>
      <c r="BIJ44" s="89"/>
      <c r="BIK44" s="89"/>
      <c r="BIL44" s="89"/>
      <c r="BIM44" s="89"/>
      <c r="BIN44" s="89"/>
      <c r="BIO44" s="89"/>
      <c r="BIP44" s="89"/>
      <c r="BIQ44" s="89"/>
      <c r="BIR44" s="89"/>
      <c r="BIS44" s="89"/>
      <c r="BIT44" s="89"/>
      <c r="BIU44" s="89"/>
      <c r="BIV44" s="89"/>
      <c r="BIW44" s="89"/>
      <c r="BIX44" s="89"/>
      <c r="BIY44" s="89"/>
      <c r="BIZ44" s="89"/>
      <c r="BJA44" s="89"/>
      <c r="BJB44" s="89"/>
      <c r="BJC44" s="89"/>
      <c r="BJD44" s="89"/>
      <c r="BJE44" s="89"/>
      <c r="BJF44" s="89"/>
      <c r="BJG44" s="89"/>
      <c r="BJH44" s="89"/>
      <c r="BJI44" s="89"/>
      <c r="BJJ44" s="89"/>
      <c r="BJK44" s="89"/>
      <c r="BJL44" s="89"/>
      <c r="BJM44" s="89"/>
      <c r="BJN44" s="89"/>
      <c r="BJO44" s="89"/>
      <c r="BJP44" s="89"/>
      <c r="BJQ44" s="89"/>
      <c r="BJR44" s="89"/>
      <c r="BJS44" s="89"/>
      <c r="BJT44" s="89"/>
      <c r="BJU44" s="89"/>
      <c r="BJV44" s="89"/>
      <c r="BJW44" s="89"/>
      <c r="BJX44" s="89"/>
      <c r="BJY44" s="89"/>
      <c r="BJZ44" s="89"/>
      <c r="BKA44" s="89"/>
      <c r="BKB44" s="89"/>
      <c r="BKC44" s="89"/>
      <c r="BKD44" s="89"/>
      <c r="BKE44" s="89"/>
      <c r="BKF44" s="89"/>
      <c r="BKG44" s="89"/>
      <c r="BKH44" s="89"/>
      <c r="BKI44" s="89"/>
      <c r="BKJ44" s="89"/>
      <c r="BKK44" s="89"/>
      <c r="BKL44" s="89"/>
      <c r="BKM44" s="89"/>
      <c r="BKN44" s="89"/>
      <c r="BKO44" s="89"/>
      <c r="BKP44" s="89"/>
      <c r="BKQ44" s="89"/>
      <c r="BKR44" s="89"/>
      <c r="BKS44" s="89"/>
      <c r="BKT44" s="89"/>
      <c r="BKU44" s="89"/>
      <c r="BKV44" s="89"/>
      <c r="BKW44" s="89"/>
      <c r="BKX44" s="89"/>
      <c r="BKY44" s="89"/>
      <c r="BKZ44" s="89"/>
      <c r="BLA44" s="89"/>
      <c r="BLB44" s="89"/>
      <c r="BLC44" s="89"/>
      <c r="BLD44" s="89"/>
      <c r="BLE44" s="89"/>
      <c r="BLF44" s="89"/>
      <c r="BLG44" s="89"/>
      <c r="BLH44" s="89"/>
      <c r="BLI44" s="89"/>
      <c r="BLJ44" s="89"/>
      <c r="BLK44" s="89"/>
      <c r="BLL44" s="89"/>
      <c r="BLM44" s="89"/>
      <c r="BLN44" s="89"/>
      <c r="BLO44" s="89"/>
      <c r="BLP44" s="89"/>
      <c r="BLQ44" s="89"/>
      <c r="BLR44" s="89"/>
      <c r="BLS44" s="89"/>
      <c r="BLT44" s="89"/>
      <c r="BLU44" s="89"/>
      <c r="BLV44" s="89"/>
      <c r="BLW44" s="89"/>
      <c r="BLX44" s="89"/>
      <c r="BLY44" s="89"/>
      <c r="BLZ44" s="89"/>
      <c r="BMA44" s="89"/>
      <c r="BMB44" s="89"/>
      <c r="BMC44" s="89"/>
      <c r="BMD44" s="89"/>
      <c r="BME44" s="89"/>
      <c r="BMF44" s="89"/>
      <c r="BMG44" s="89"/>
      <c r="BMH44" s="89"/>
      <c r="BMI44" s="89"/>
      <c r="BMJ44" s="89"/>
      <c r="BMK44" s="89"/>
      <c r="BML44" s="89"/>
      <c r="BMM44" s="89"/>
      <c r="BMN44" s="89"/>
      <c r="BMO44" s="89"/>
      <c r="BMP44" s="89"/>
      <c r="BMQ44" s="89"/>
      <c r="BMR44" s="89"/>
      <c r="BMS44" s="89"/>
      <c r="BMT44" s="89"/>
      <c r="BMU44" s="89"/>
      <c r="BMV44" s="89"/>
      <c r="BMW44" s="89"/>
      <c r="BMX44" s="89"/>
      <c r="BMY44" s="89"/>
      <c r="BMZ44" s="89"/>
      <c r="BNA44" s="89"/>
      <c r="BNB44" s="89"/>
      <c r="BNC44" s="89"/>
      <c r="BND44" s="89"/>
      <c r="BNE44" s="89"/>
      <c r="BNF44" s="89"/>
      <c r="BNG44" s="89"/>
      <c r="BNH44" s="89"/>
      <c r="BNI44" s="89"/>
      <c r="BNJ44" s="89"/>
      <c r="BNK44" s="89"/>
      <c r="BNL44" s="89"/>
      <c r="BNM44" s="89"/>
      <c r="BNN44" s="89"/>
      <c r="BNO44" s="89"/>
      <c r="BNP44" s="89"/>
      <c r="BNQ44" s="89"/>
      <c r="BNR44" s="89"/>
      <c r="BNS44" s="89"/>
      <c r="BNT44" s="89"/>
      <c r="BNU44" s="89"/>
      <c r="BNV44" s="89"/>
      <c r="BNW44" s="89"/>
      <c r="BNX44" s="89"/>
      <c r="BNY44" s="89"/>
      <c r="BNZ44" s="89"/>
      <c r="BOA44" s="89"/>
      <c r="BOB44" s="89"/>
      <c r="BOC44" s="89"/>
      <c r="BOD44" s="89"/>
      <c r="BOE44" s="89"/>
      <c r="BOF44" s="89"/>
      <c r="BOG44" s="89"/>
      <c r="BOH44" s="89"/>
      <c r="BOI44" s="89"/>
      <c r="BOJ44" s="89"/>
      <c r="BOK44" s="89"/>
      <c r="BOL44" s="89"/>
      <c r="BOM44" s="89"/>
      <c r="BON44" s="89"/>
      <c r="BOO44" s="89"/>
      <c r="BOP44" s="89"/>
      <c r="BOQ44" s="89"/>
      <c r="BOR44" s="89"/>
      <c r="BOS44" s="89"/>
      <c r="BOT44" s="89"/>
      <c r="BOU44" s="89"/>
      <c r="BOV44" s="89"/>
      <c r="BOW44" s="89"/>
      <c r="BOX44" s="89"/>
      <c r="BOY44" s="89"/>
      <c r="BOZ44" s="89"/>
      <c r="BPA44" s="89"/>
      <c r="BPB44" s="89"/>
      <c r="BPC44" s="89"/>
      <c r="BPD44" s="89"/>
      <c r="BPE44" s="89"/>
      <c r="BPF44" s="89"/>
      <c r="BPG44" s="89"/>
      <c r="BPH44" s="89"/>
      <c r="BPI44" s="89"/>
      <c r="BPJ44" s="89"/>
      <c r="BPK44" s="89"/>
      <c r="BPL44" s="89"/>
      <c r="BPM44" s="89"/>
      <c r="BPN44" s="89"/>
      <c r="BPO44" s="89"/>
      <c r="BPP44" s="89"/>
      <c r="BPQ44" s="89"/>
      <c r="BPR44" s="89"/>
      <c r="BPS44" s="89"/>
      <c r="BPT44" s="89"/>
      <c r="BPU44" s="89"/>
      <c r="BPV44" s="89"/>
      <c r="BPW44" s="89"/>
      <c r="BPX44" s="89"/>
      <c r="BPY44" s="89"/>
      <c r="BPZ44" s="89"/>
      <c r="BQA44" s="89"/>
      <c r="BQB44" s="89"/>
      <c r="BQC44" s="89"/>
      <c r="BQD44" s="89"/>
      <c r="BQE44" s="89"/>
      <c r="BQF44" s="89"/>
      <c r="BQG44" s="89"/>
      <c r="BQH44" s="89"/>
      <c r="BQI44" s="89"/>
      <c r="BQJ44" s="89"/>
      <c r="BQK44" s="89"/>
      <c r="BQL44" s="89"/>
      <c r="BQM44" s="89"/>
      <c r="BQN44" s="89"/>
      <c r="BQO44" s="89"/>
      <c r="BQP44" s="89"/>
      <c r="BQQ44" s="89"/>
      <c r="BQR44" s="89"/>
      <c r="BQS44" s="89"/>
      <c r="BQT44" s="89"/>
      <c r="BQU44" s="89"/>
      <c r="BQV44" s="89"/>
      <c r="BQW44" s="89"/>
      <c r="BQX44" s="89"/>
      <c r="BQY44" s="89"/>
      <c r="BQZ44" s="89"/>
      <c r="BRA44" s="89"/>
      <c r="BRB44" s="89"/>
      <c r="BRC44" s="89"/>
      <c r="BRD44" s="89"/>
      <c r="BRE44" s="89"/>
      <c r="BRF44" s="89"/>
      <c r="BRG44" s="89"/>
      <c r="BRH44" s="89"/>
      <c r="BRI44" s="89"/>
      <c r="BRJ44" s="89"/>
      <c r="BRK44" s="89"/>
      <c r="BRL44" s="89"/>
      <c r="BRM44" s="89"/>
      <c r="BRN44" s="89"/>
      <c r="BRO44" s="89"/>
      <c r="BRP44" s="89"/>
      <c r="BRQ44" s="89"/>
      <c r="BRR44" s="89"/>
      <c r="BRS44" s="89"/>
      <c r="BRT44" s="89"/>
      <c r="BRU44" s="89"/>
      <c r="BRV44" s="89"/>
      <c r="BRW44" s="89"/>
      <c r="BRX44" s="89"/>
      <c r="BRY44" s="89"/>
      <c r="BRZ44" s="89"/>
      <c r="BSA44" s="89"/>
      <c r="BSB44" s="89"/>
      <c r="BSC44" s="89"/>
      <c r="BSD44" s="89"/>
      <c r="BSE44" s="89"/>
      <c r="BSF44" s="89"/>
      <c r="BSG44" s="89"/>
      <c r="BSH44" s="89"/>
      <c r="BSI44" s="89"/>
      <c r="BSJ44" s="89"/>
      <c r="BSK44" s="89"/>
      <c r="BSL44" s="89"/>
      <c r="BSM44" s="89"/>
      <c r="BSN44" s="89"/>
      <c r="BSO44" s="89"/>
      <c r="BSP44" s="89"/>
      <c r="BSQ44" s="89"/>
      <c r="BSR44" s="89"/>
      <c r="BSS44" s="89"/>
      <c r="BST44" s="89"/>
      <c r="BSU44" s="89"/>
      <c r="BSV44" s="89"/>
      <c r="BSW44" s="89"/>
      <c r="BSX44" s="89"/>
      <c r="BSY44" s="89"/>
      <c r="BSZ44" s="89"/>
      <c r="BTA44" s="89"/>
      <c r="BTB44" s="89"/>
      <c r="BTC44" s="89"/>
      <c r="BTD44" s="89"/>
      <c r="BTE44" s="89"/>
      <c r="BTF44" s="89"/>
      <c r="BTG44" s="89"/>
      <c r="BTH44" s="89"/>
      <c r="BTI44" s="89"/>
      <c r="BTJ44" s="89"/>
      <c r="BTK44" s="89"/>
      <c r="BTL44" s="89"/>
      <c r="BTM44" s="89"/>
      <c r="BTN44" s="89"/>
      <c r="BTO44" s="89"/>
      <c r="BTP44" s="89"/>
      <c r="BTQ44" s="89"/>
      <c r="BTR44" s="89"/>
      <c r="BTS44" s="89"/>
      <c r="BTT44" s="89"/>
      <c r="BTU44" s="89"/>
      <c r="BTV44" s="89"/>
      <c r="BTW44" s="89"/>
      <c r="BTX44" s="89"/>
      <c r="BTY44" s="89"/>
      <c r="BTZ44" s="89"/>
      <c r="BUA44" s="89"/>
      <c r="BUB44" s="89"/>
      <c r="BUC44" s="89"/>
      <c r="BUD44" s="89"/>
      <c r="BUE44" s="89"/>
      <c r="BUF44" s="89"/>
      <c r="BUG44" s="89"/>
      <c r="BUH44" s="89"/>
      <c r="BUI44" s="89"/>
      <c r="BUJ44" s="89"/>
      <c r="BUK44" s="89"/>
      <c r="BUL44" s="89"/>
      <c r="BUM44" s="89"/>
      <c r="BUN44" s="89"/>
      <c r="BUO44" s="89"/>
      <c r="BUP44" s="89"/>
      <c r="BUQ44" s="89"/>
      <c r="BUR44" s="89"/>
      <c r="BUS44" s="89"/>
      <c r="BUT44" s="89"/>
      <c r="BUU44" s="89"/>
      <c r="BUV44" s="89"/>
      <c r="BUW44" s="89"/>
      <c r="BUX44" s="89"/>
      <c r="BUY44" s="89"/>
      <c r="BUZ44" s="89"/>
      <c r="BVA44" s="89"/>
      <c r="BVB44" s="89"/>
      <c r="BVC44" s="89"/>
      <c r="BVD44" s="89"/>
      <c r="BVE44" s="89"/>
      <c r="BVF44" s="89"/>
      <c r="BVG44" s="89"/>
      <c r="BVH44" s="89"/>
      <c r="BVI44" s="89"/>
      <c r="BVJ44" s="89"/>
      <c r="BVK44" s="89"/>
      <c r="BVL44" s="89"/>
      <c r="BVM44" s="89"/>
      <c r="BVN44" s="89"/>
      <c r="BVO44" s="89"/>
      <c r="BVP44" s="89"/>
      <c r="BVQ44" s="89"/>
      <c r="BVR44" s="89"/>
      <c r="BVS44" s="89"/>
      <c r="BVT44" s="89"/>
      <c r="BVU44" s="89"/>
      <c r="BVV44" s="89"/>
      <c r="BVW44" s="89"/>
      <c r="BVX44" s="89"/>
      <c r="BVY44" s="89"/>
      <c r="BVZ44" s="89"/>
      <c r="BWA44" s="89"/>
      <c r="BWB44" s="89"/>
      <c r="BWC44" s="89"/>
      <c r="BWD44" s="89"/>
      <c r="BWE44" s="89"/>
      <c r="BWF44" s="89"/>
      <c r="BWG44" s="89"/>
      <c r="BWH44" s="89"/>
      <c r="BWI44" s="89"/>
      <c r="BWJ44" s="89"/>
      <c r="BWK44" s="89"/>
      <c r="BWL44" s="89"/>
      <c r="BWM44" s="89"/>
      <c r="BWN44" s="89"/>
      <c r="BWO44" s="89"/>
      <c r="BWP44" s="89"/>
      <c r="BWQ44" s="89"/>
      <c r="BWR44" s="89"/>
      <c r="BWS44" s="89"/>
      <c r="BWT44" s="89"/>
      <c r="BWU44" s="89"/>
      <c r="BWV44" s="89"/>
      <c r="BWW44" s="89"/>
      <c r="BWX44" s="89"/>
      <c r="BWY44" s="89"/>
      <c r="BWZ44" s="89"/>
      <c r="BXA44" s="89"/>
      <c r="BXB44" s="89"/>
      <c r="BXC44" s="89"/>
      <c r="BXD44" s="89"/>
      <c r="BXE44" s="89"/>
      <c r="BXF44" s="89"/>
      <c r="BXG44" s="89"/>
      <c r="BXH44" s="89"/>
      <c r="BXI44" s="89"/>
      <c r="BXJ44" s="89"/>
      <c r="BXK44" s="89"/>
      <c r="BXL44" s="89"/>
      <c r="BXM44" s="89"/>
      <c r="BXN44" s="89"/>
      <c r="BXO44" s="89"/>
      <c r="BXP44" s="89"/>
      <c r="BXQ44" s="89"/>
      <c r="BXR44" s="89"/>
      <c r="BXS44" s="89"/>
      <c r="BXT44" s="89"/>
      <c r="BXU44" s="89"/>
      <c r="BXV44" s="89"/>
      <c r="BXW44" s="89"/>
      <c r="BXX44" s="89"/>
      <c r="BXY44" s="89"/>
      <c r="BXZ44" s="89"/>
      <c r="BYA44" s="89"/>
      <c r="BYB44" s="89"/>
      <c r="BYC44" s="89"/>
      <c r="BYD44" s="89"/>
      <c r="BYE44" s="89"/>
      <c r="BYF44" s="89"/>
      <c r="BYG44" s="89"/>
      <c r="BYH44" s="89"/>
      <c r="BYI44" s="89"/>
      <c r="BYJ44" s="89"/>
      <c r="BYK44" s="89"/>
      <c r="BYL44" s="89"/>
      <c r="BYM44" s="89"/>
      <c r="BYN44" s="89"/>
      <c r="BYO44" s="89"/>
      <c r="BYP44" s="89"/>
      <c r="BYQ44" s="89"/>
      <c r="BYR44" s="89"/>
      <c r="BYS44" s="89"/>
      <c r="BYT44" s="89"/>
      <c r="BYU44" s="89"/>
      <c r="BYV44" s="89"/>
      <c r="BYW44" s="89"/>
      <c r="BYX44" s="89"/>
      <c r="BYY44" s="89"/>
      <c r="BYZ44" s="89"/>
      <c r="BZA44" s="89"/>
      <c r="BZB44" s="89"/>
      <c r="BZC44" s="89"/>
      <c r="BZD44" s="89"/>
      <c r="BZE44" s="89"/>
      <c r="BZF44" s="89"/>
      <c r="BZG44" s="89"/>
      <c r="BZH44" s="89"/>
      <c r="BZI44" s="89"/>
      <c r="BZJ44" s="89"/>
      <c r="BZK44" s="89"/>
      <c r="BZL44" s="89"/>
      <c r="BZM44" s="89"/>
      <c r="BZN44" s="89"/>
      <c r="BZO44" s="89"/>
      <c r="BZP44" s="89"/>
      <c r="BZQ44" s="89"/>
      <c r="BZR44" s="89"/>
      <c r="BZS44" s="89"/>
      <c r="BZT44" s="89"/>
      <c r="BZU44" s="89"/>
      <c r="BZV44" s="89"/>
      <c r="BZW44" s="89"/>
      <c r="BZX44" s="89"/>
      <c r="BZY44" s="89"/>
      <c r="BZZ44" s="89"/>
      <c r="CAA44" s="89"/>
      <c r="CAB44" s="89"/>
      <c r="CAC44" s="89"/>
      <c r="CAD44" s="89"/>
      <c r="CAE44" s="89"/>
      <c r="CAF44" s="89"/>
      <c r="CAG44" s="89"/>
      <c r="CAH44" s="89"/>
      <c r="CAI44" s="89"/>
      <c r="CAJ44" s="89"/>
      <c r="CAK44" s="89"/>
      <c r="CAL44" s="89"/>
      <c r="CAM44" s="89"/>
      <c r="CAN44" s="89"/>
      <c r="CAO44" s="89"/>
      <c r="CAP44" s="89"/>
      <c r="CAQ44" s="89"/>
      <c r="CAR44" s="89"/>
      <c r="CAS44" s="89"/>
      <c r="CAT44" s="89"/>
      <c r="CAU44" s="89"/>
      <c r="CAV44" s="89"/>
      <c r="CAW44" s="89"/>
      <c r="CAX44" s="89"/>
      <c r="CAY44" s="89"/>
      <c r="CAZ44" s="89"/>
      <c r="CBA44" s="89"/>
      <c r="CBB44" s="89"/>
      <c r="CBC44" s="89"/>
      <c r="CBD44" s="89"/>
      <c r="CBE44" s="89"/>
      <c r="CBF44" s="89"/>
      <c r="CBG44" s="89"/>
      <c r="CBH44" s="89"/>
      <c r="CBI44" s="89"/>
      <c r="CBJ44" s="89"/>
      <c r="CBK44" s="89"/>
      <c r="CBL44" s="89"/>
      <c r="CBM44" s="89"/>
      <c r="CBN44" s="89"/>
      <c r="CBO44" s="89"/>
      <c r="CBP44" s="89"/>
      <c r="CBQ44" s="89"/>
      <c r="CBR44" s="89"/>
      <c r="CBS44" s="89"/>
      <c r="CBT44" s="89"/>
      <c r="CBU44" s="89"/>
      <c r="CBV44" s="89"/>
      <c r="CBW44" s="89"/>
      <c r="CBX44" s="89"/>
      <c r="CBY44" s="89"/>
      <c r="CBZ44" s="89"/>
      <c r="CCA44" s="89"/>
      <c r="CCB44" s="89"/>
      <c r="CCC44" s="89"/>
      <c r="CCD44" s="89"/>
      <c r="CCE44" s="89"/>
      <c r="CCF44" s="89"/>
      <c r="CCG44" s="89"/>
      <c r="CCH44" s="89"/>
      <c r="CCI44" s="89"/>
      <c r="CCJ44" s="89"/>
      <c r="CCK44" s="89"/>
      <c r="CCL44" s="89"/>
      <c r="CCM44" s="89"/>
      <c r="CCN44" s="89"/>
      <c r="CCO44" s="89"/>
      <c r="CCP44" s="89"/>
      <c r="CCQ44" s="89"/>
      <c r="CCR44" s="89"/>
      <c r="CCS44" s="89"/>
      <c r="CCT44" s="89"/>
      <c r="CCU44" s="89"/>
      <c r="CCV44" s="89"/>
      <c r="CCW44" s="89"/>
      <c r="CCX44" s="89"/>
      <c r="CCY44" s="89"/>
      <c r="CCZ44" s="89"/>
      <c r="CDA44" s="89"/>
      <c r="CDB44" s="89"/>
      <c r="CDC44" s="89"/>
      <c r="CDD44" s="89"/>
      <c r="CDE44" s="89"/>
      <c r="CDF44" s="89"/>
      <c r="CDG44" s="89"/>
      <c r="CDH44" s="89"/>
      <c r="CDI44" s="89"/>
      <c r="CDJ44" s="89"/>
      <c r="CDK44" s="89"/>
      <c r="CDL44" s="89"/>
      <c r="CDM44" s="89"/>
      <c r="CDN44" s="89"/>
      <c r="CDO44" s="89"/>
      <c r="CDP44" s="89"/>
      <c r="CDQ44" s="89"/>
      <c r="CDR44" s="89"/>
      <c r="CDS44" s="89"/>
      <c r="CDT44" s="89"/>
      <c r="CDU44" s="89"/>
      <c r="CDV44" s="89"/>
      <c r="CDW44" s="89"/>
      <c r="CDX44" s="89"/>
      <c r="CDY44" s="89"/>
      <c r="CDZ44" s="89"/>
      <c r="CEA44" s="89"/>
      <c r="CEB44" s="89"/>
      <c r="CEC44" s="89"/>
      <c r="CED44" s="89"/>
      <c r="CEE44" s="89"/>
      <c r="CEF44" s="89"/>
      <c r="CEG44" s="89"/>
      <c r="CEH44" s="89"/>
      <c r="CEI44" s="89"/>
      <c r="CEJ44" s="89"/>
      <c r="CEK44" s="89"/>
      <c r="CEL44" s="89"/>
      <c r="CEM44" s="89"/>
      <c r="CEN44" s="89"/>
      <c r="CEO44" s="89"/>
      <c r="CEP44" s="89"/>
      <c r="CEQ44" s="89"/>
      <c r="CER44" s="89"/>
      <c r="CES44" s="89"/>
      <c r="CET44" s="89"/>
      <c r="CEU44" s="89"/>
      <c r="CEV44" s="89"/>
      <c r="CEW44" s="89"/>
      <c r="CEX44" s="89"/>
      <c r="CEY44" s="89"/>
      <c r="CEZ44" s="89"/>
      <c r="CFA44" s="89"/>
      <c r="CFB44" s="89"/>
      <c r="CFC44" s="89"/>
      <c r="CFD44" s="89"/>
      <c r="CFE44" s="89"/>
      <c r="CFF44" s="89"/>
      <c r="CFG44" s="89"/>
      <c r="CFH44" s="89"/>
      <c r="CFI44" s="89"/>
      <c r="CFJ44" s="89"/>
      <c r="CFK44" s="89"/>
      <c r="CFL44" s="89"/>
      <c r="CFM44" s="89"/>
      <c r="CFN44" s="89"/>
      <c r="CFO44" s="89"/>
      <c r="CFP44" s="89"/>
      <c r="CFQ44" s="89"/>
      <c r="CFR44" s="89"/>
      <c r="CFS44" s="89"/>
      <c r="CFT44" s="89"/>
      <c r="CFU44" s="89"/>
      <c r="CFV44" s="89"/>
      <c r="CFW44" s="89"/>
      <c r="CFX44" s="89"/>
      <c r="CFY44" s="89"/>
      <c r="CFZ44" s="89"/>
      <c r="CGA44" s="89"/>
      <c r="CGB44" s="89"/>
      <c r="CGC44" s="89"/>
      <c r="CGD44" s="89"/>
      <c r="CGE44" s="89"/>
      <c r="CGF44" s="89"/>
      <c r="CGG44" s="89"/>
      <c r="CGH44" s="89"/>
      <c r="CGI44" s="89"/>
      <c r="CGJ44" s="89"/>
      <c r="CGK44" s="89"/>
      <c r="CGL44" s="89"/>
      <c r="CGM44" s="89"/>
      <c r="CGN44" s="89"/>
      <c r="CGO44" s="89"/>
      <c r="CGP44" s="89"/>
      <c r="CGQ44" s="89"/>
      <c r="CGR44" s="89"/>
      <c r="CGS44" s="89"/>
      <c r="CGT44" s="89"/>
      <c r="CGU44" s="89"/>
      <c r="CGV44" s="89"/>
      <c r="CGW44" s="89"/>
      <c r="CGX44" s="89"/>
      <c r="CGY44" s="89"/>
      <c r="CGZ44" s="89"/>
      <c r="CHA44" s="89"/>
      <c r="CHB44" s="89"/>
      <c r="CHC44" s="89"/>
      <c r="CHD44" s="89"/>
      <c r="CHE44" s="89"/>
      <c r="CHF44" s="89"/>
      <c r="CHG44" s="89"/>
      <c r="CHH44" s="89"/>
      <c r="CHI44" s="89"/>
      <c r="CHJ44" s="89"/>
      <c r="CHK44" s="89"/>
      <c r="CHL44" s="89"/>
      <c r="CHM44" s="89"/>
      <c r="CHN44" s="89"/>
      <c r="CHO44" s="89"/>
      <c r="CHP44" s="89"/>
      <c r="CHQ44" s="89"/>
      <c r="CHR44" s="89"/>
      <c r="CHS44" s="89"/>
      <c r="CHT44" s="89"/>
      <c r="CHU44" s="89"/>
      <c r="CHV44" s="89"/>
      <c r="CHW44" s="89"/>
      <c r="CHX44" s="89"/>
      <c r="CHY44" s="89"/>
      <c r="CHZ44" s="89"/>
      <c r="CIA44" s="89"/>
      <c r="CIB44" s="89"/>
      <c r="CIC44" s="89"/>
      <c r="CID44" s="89"/>
      <c r="CIE44" s="89"/>
      <c r="CIF44" s="89"/>
      <c r="CIG44" s="89"/>
      <c r="CIH44" s="89"/>
      <c r="CII44" s="89"/>
      <c r="CIJ44" s="89"/>
      <c r="CIK44" s="89"/>
      <c r="CIL44" s="89"/>
      <c r="CIM44" s="89"/>
      <c r="CIN44" s="89"/>
      <c r="CIO44" s="89"/>
      <c r="CIP44" s="89"/>
      <c r="CIQ44" s="89"/>
      <c r="CIR44" s="89"/>
      <c r="CIS44" s="89"/>
      <c r="CIT44" s="89"/>
      <c r="CIU44" s="89"/>
      <c r="CIV44" s="89"/>
      <c r="CIW44" s="89"/>
      <c r="CIX44" s="89"/>
      <c r="CIY44" s="89"/>
      <c r="CIZ44" s="89"/>
      <c r="CJA44" s="89"/>
      <c r="CJB44" s="89"/>
      <c r="CJC44" s="89"/>
      <c r="CJD44" s="89"/>
      <c r="CJE44" s="89"/>
      <c r="CJF44" s="89"/>
      <c r="CJG44" s="89"/>
      <c r="CJH44" s="89"/>
      <c r="CJI44" s="89"/>
      <c r="CJJ44" s="89"/>
      <c r="CJK44" s="89"/>
      <c r="CJL44" s="89"/>
      <c r="CJM44" s="89"/>
      <c r="CJN44" s="89"/>
      <c r="CJO44" s="89"/>
      <c r="CJP44" s="89"/>
      <c r="CJQ44" s="89"/>
      <c r="CJR44" s="89"/>
      <c r="CJS44" s="89"/>
      <c r="CJT44" s="89"/>
      <c r="CJU44" s="89"/>
      <c r="CJV44" s="89"/>
      <c r="CJW44" s="89"/>
      <c r="CJX44" s="89"/>
      <c r="CJY44" s="89"/>
      <c r="CJZ44" s="89"/>
      <c r="CKA44" s="89"/>
      <c r="CKB44" s="89"/>
      <c r="CKC44" s="89"/>
      <c r="CKD44" s="89"/>
      <c r="CKE44" s="89"/>
      <c r="CKF44" s="89"/>
      <c r="CKG44" s="89"/>
      <c r="CKH44" s="89"/>
      <c r="CKI44" s="89"/>
      <c r="CKJ44" s="89"/>
      <c r="CKK44" s="89"/>
      <c r="CKL44" s="89"/>
      <c r="CKM44" s="89"/>
      <c r="CKN44" s="89"/>
      <c r="CKO44" s="89"/>
      <c r="CKP44" s="89"/>
      <c r="CKQ44" s="89"/>
      <c r="CKR44" s="89"/>
      <c r="CKS44" s="89"/>
      <c r="CKT44" s="89"/>
      <c r="CKU44" s="89"/>
      <c r="CKV44" s="89"/>
      <c r="CKW44" s="89"/>
      <c r="CKX44" s="89"/>
      <c r="CKY44" s="89"/>
      <c r="CKZ44" s="89"/>
      <c r="CLA44" s="89"/>
      <c r="CLB44" s="89"/>
      <c r="CLC44" s="89"/>
      <c r="CLD44" s="89"/>
      <c r="CLE44" s="89"/>
      <c r="CLF44" s="89"/>
      <c r="CLG44" s="89"/>
      <c r="CLH44" s="89"/>
      <c r="CLI44" s="89"/>
      <c r="CLJ44" s="89"/>
      <c r="CLK44" s="89"/>
      <c r="CLL44" s="89"/>
      <c r="CLM44" s="89"/>
      <c r="CLN44" s="89"/>
      <c r="CLO44" s="89"/>
      <c r="CLP44" s="89"/>
      <c r="CLQ44" s="89"/>
      <c r="CLR44" s="89"/>
      <c r="CLS44" s="89"/>
      <c r="CLT44" s="89"/>
      <c r="CLU44" s="89"/>
      <c r="CLV44" s="89"/>
      <c r="CLW44" s="89"/>
      <c r="CLX44" s="89"/>
      <c r="CLY44" s="89"/>
      <c r="CLZ44" s="89"/>
      <c r="CMA44" s="89"/>
      <c r="CMB44" s="89"/>
      <c r="CMC44" s="89"/>
      <c r="CMD44" s="89"/>
      <c r="CME44" s="89"/>
      <c r="CMF44" s="89"/>
      <c r="CMG44" s="89"/>
      <c r="CMH44" s="89"/>
      <c r="CMI44" s="89"/>
      <c r="CMJ44" s="89"/>
      <c r="CMK44" s="89"/>
      <c r="CML44" s="89"/>
      <c r="CMM44" s="89"/>
      <c r="CMN44" s="89"/>
      <c r="CMO44" s="89"/>
      <c r="CMP44" s="89"/>
      <c r="CMQ44" s="89"/>
      <c r="CMR44" s="89"/>
      <c r="CMS44" s="89"/>
      <c r="CMT44" s="89"/>
      <c r="CMU44" s="89"/>
      <c r="CMV44" s="89"/>
      <c r="CMW44" s="89"/>
      <c r="CMX44" s="89"/>
      <c r="CMY44" s="89"/>
      <c r="CMZ44" s="89"/>
      <c r="CNA44" s="89"/>
      <c r="CNB44" s="89"/>
      <c r="CNC44" s="89"/>
      <c r="CND44" s="89"/>
      <c r="CNE44" s="89"/>
      <c r="CNF44" s="89"/>
      <c r="CNG44" s="89"/>
      <c r="CNH44" s="89"/>
      <c r="CNI44" s="89"/>
      <c r="CNJ44" s="89"/>
      <c r="CNK44" s="89"/>
      <c r="CNL44" s="89"/>
      <c r="CNM44" s="89"/>
      <c r="CNN44" s="89"/>
      <c r="CNO44" s="89"/>
      <c r="CNP44" s="89"/>
      <c r="CNQ44" s="89"/>
      <c r="CNR44" s="89"/>
      <c r="CNS44" s="89"/>
      <c r="CNT44" s="89"/>
      <c r="CNU44" s="89"/>
      <c r="CNV44" s="89"/>
      <c r="CNW44" s="89"/>
      <c r="CNX44" s="89"/>
      <c r="CNY44" s="89"/>
      <c r="CNZ44" s="89"/>
      <c r="COA44" s="89"/>
      <c r="COB44" s="89"/>
      <c r="COC44" s="89"/>
      <c r="COD44" s="89"/>
      <c r="COE44" s="89"/>
      <c r="COF44" s="89"/>
      <c r="COG44" s="89"/>
      <c r="COH44" s="89"/>
      <c r="COI44" s="89"/>
      <c r="COJ44" s="89"/>
      <c r="COK44" s="89"/>
      <c r="COL44" s="89"/>
      <c r="COM44" s="89"/>
      <c r="CON44" s="89"/>
      <c r="COO44" s="89"/>
      <c r="COP44" s="89"/>
      <c r="COQ44" s="89"/>
      <c r="COR44" s="89"/>
      <c r="COS44" s="89"/>
      <c r="COT44" s="89"/>
      <c r="COU44" s="89"/>
      <c r="COV44" s="89"/>
      <c r="COW44" s="89"/>
      <c r="COX44" s="89"/>
      <c r="COY44" s="89"/>
      <c r="COZ44" s="89"/>
      <c r="CPA44" s="89"/>
      <c r="CPB44" s="89"/>
      <c r="CPC44" s="89"/>
      <c r="CPD44" s="89"/>
      <c r="CPE44" s="89"/>
      <c r="CPF44" s="89"/>
      <c r="CPG44" s="89"/>
      <c r="CPH44" s="89"/>
      <c r="CPI44" s="89"/>
      <c r="CPJ44" s="89"/>
      <c r="CPK44" s="89"/>
      <c r="CPL44" s="89"/>
      <c r="CPM44" s="89"/>
      <c r="CPN44" s="89"/>
      <c r="CPO44" s="89"/>
      <c r="CPP44" s="89"/>
      <c r="CPQ44" s="89"/>
      <c r="CPR44" s="89"/>
      <c r="CPS44" s="89"/>
      <c r="CPT44" s="89"/>
      <c r="CPU44" s="89"/>
      <c r="CPV44" s="89"/>
      <c r="CPW44" s="89"/>
      <c r="CPX44" s="89"/>
      <c r="CPY44" s="89"/>
      <c r="CPZ44" s="89"/>
      <c r="CQA44" s="89"/>
      <c r="CQB44" s="89"/>
      <c r="CQC44" s="89"/>
      <c r="CQD44" s="89"/>
      <c r="CQE44" s="89"/>
      <c r="CQF44" s="89"/>
      <c r="CQG44" s="89"/>
      <c r="CQH44" s="89"/>
      <c r="CQI44" s="89"/>
      <c r="CQJ44" s="89"/>
      <c r="CQK44" s="89"/>
      <c r="CQL44" s="89"/>
      <c r="CQM44" s="89"/>
      <c r="CQN44" s="89"/>
      <c r="CQO44" s="89"/>
      <c r="CQP44" s="89"/>
      <c r="CQQ44" s="89"/>
      <c r="CQR44" s="89"/>
      <c r="CQS44" s="89"/>
      <c r="CQT44" s="89"/>
      <c r="CQU44" s="89"/>
      <c r="CQV44" s="89"/>
      <c r="CQW44" s="89"/>
      <c r="CQX44" s="89"/>
      <c r="CQY44" s="89"/>
      <c r="CQZ44" s="89"/>
      <c r="CRA44" s="89"/>
      <c r="CRB44" s="89"/>
      <c r="CRC44" s="89"/>
      <c r="CRD44" s="89"/>
      <c r="CRE44" s="89"/>
      <c r="CRF44" s="89"/>
      <c r="CRG44" s="89"/>
      <c r="CRH44" s="89"/>
      <c r="CRI44" s="89"/>
      <c r="CRJ44" s="89"/>
      <c r="CRK44" s="89"/>
      <c r="CRL44" s="89"/>
      <c r="CRM44" s="89"/>
      <c r="CRN44" s="89"/>
      <c r="CRO44" s="89"/>
      <c r="CRP44" s="89"/>
      <c r="CRQ44" s="89"/>
      <c r="CRR44" s="89"/>
      <c r="CRS44" s="89"/>
      <c r="CRT44" s="89"/>
      <c r="CRU44" s="89"/>
      <c r="CRV44" s="89"/>
      <c r="CRW44" s="89"/>
      <c r="CRX44" s="89"/>
      <c r="CRY44" s="89"/>
      <c r="CRZ44" s="89"/>
      <c r="CSA44" s="89"/>
      <c r="CSB44" s="89"/>
      <c r="CSC44" s="89"/>
      <c r="CSD44" s="89"/>
      <c r="CSE44" s="89"/>
      <c r="CSF44" s="89"/>
      <c r="CSG44" s="89"/>
      <c r="CSH44" s="89"/>
      <c r="CSI44" s="89"/>
      <c r="CSJ44" s="89"/>
      <c r="CSK44" s="89"/>
      <c r="CSL44" s="89"/>
      <c r="CSM44" s="89"/>
      <c r="CSN44" s="89"/>
      <c r="CSO44" s="89"/>
      <c r="CSP44" s="89"/>
      <c r="CSQ44" s="89"/>
      <c r="CSR44" s="89"/>
      <c r="CSS44" s="89"/>
      <c r="CST44" s="89"/>
      <c r="CSU44" s="89"/>
      <c r="CSV44" s="89"/>
      <c r="CSW44" s="89"/>
      <c r="CSX44" s="89"/>
      <c r="CSY44" s="89"/>
      <c r="CSZ44" s="89"/>
      <c r="CTA44" s="89"/>
      <c r="CTB44" s="89"/>
      <c r="CTC44" s="89"/>
      <c r="CTD44" s="89"/>
      <c r="CTE44" s="89"/>
      <c r="CTF44" s="89"/>
      <c r="CTG44" s="89"/>
      <c r="CTH44" s="89"/>
      <c r="CTI44" s="89"/>
      <c r="CTJ44" s="89"/>
      <c r="CTK44" s="89"/>
      <c r="CTL44" s="89"/>
      <c r="CTM44" s="89"/>
      <c r="CTN44" s="89"/>
      <c r="CTO44" s="89"/>
      <c r="CTP44" s="89"/>
      <c r="CTQ44" s="89"/>
      <c r="CTR44" s="89"/>
      <c r="CTS44" s="89"/>
      <c r="CTT44" s="89"/>
      <c r="CTU44" s="89"/>
      <c r="CTV44" s="89"/>
      <c r="CTW44" s="89"/>
      <c r="CTX44" s="89"/>
      <c r="CTY44" s="89"/>
      <c r="CTZ44" s="89"/>
      <c r="CUA44" s="89"/>
      <c r="CUB44" s="89"/>
      <c r="CUC44" s="89"/>
      <c r="CUD44" s="89"/>
      <c r="CUE44" s="89"/>
      <c r="CUF44" s="89"/>
      <c r="CUG44" s="89"/>
      <c r="CUH44" s="89"/>
      <c r="CUI44" s="89"/>
      <c r="CUJ44" s="89"/>
      <c r="CUK44" s="89"/>
      <c r="CUL44" s="89"/>
      <c r="CUM44" s="89"/>
      <c r="CUN44" s="89"/>
      <c r="CUO44" s="89"/>
      <c r="CUP44" s="89"/>
      <c r="CUQ44" s="89"/>
      <c r="CUR44" s="89"/>
      <c r="CUS44" s="89"/>
      <c r="CUT44" s="89"/>
      <c r="CUU44" s="89"/>
      <c r="CUV44" s="89"/>
      <c r="CUW44" s="89"/>
      <c r="CUX44" s="89"/>
      <c r="CUY44" s="89"/>
      <c r="CUZ44" s="89"/>
      <c r="CVA44" s="89"/>
      <c r="CVB44" s="89"/>
      <c r="CVC44" s="89"/>
      <c r="CVD44" s="89"/>
      <c r="CVE44" s="89"/>
      <c r="CVF44" s="89"/>
      <c r="CVG44" s="89"/>
      <c r="CVH44" s="89"/>
      <c r="CVI44" s="89"/>
      <c r="CVJ44" s="89"/>
      <c r="CVK44" s="89"/>
      <c r="CVL44" s="89"/>
      <c r="CVM44" s="89"/>
      <c r="CVN44" s="89"/>
      <c r="CVO44" s="89"/>
      <c r="CVP44" s="89"/>
      <c r="CVQ44" s="89"/>
      <c r="CVR44" s="89"/>
      <c r="CVS44" s="89"/>
      <c r="CVT44" s="89"/>
      <c r="CVU44" s="89"/>
      <c r="CVV44" s="89"/>
      <c r="CVW44" s="89"/>
      <c r="CVX44" s="89"/>
      <c r="CVY44" s="89"/>
      <c r="CVZ44" s="89"/>
      <c r="CWA44" s="89"/>
      <c r="CWB44" s="89"/>
      <c r="CWC44" s="89"/>
      <c r="CWD44" s="89"/>
      <c r="CWE44" s="89"/>
      <c r="CWF44" s="89"/>
      <c r="CWG44" s="89"/>
      <c r="CWH44" s="89"/>
      <c r="CWI44" s="89"/>
      <c r="CWJ44" s="89"/>
      <c r="CWK44" s="89"/>
      <c r="CWL44" s="89"/>
      <c r="CWM44" s="89"/>
      <c r="CWN44" s="89"/>
      <c r="CWO44" s="89"/>
      <c r="CWP44" s="89"/>
      <c r="CWQ44" s="89"/>
      <c r="CWR44" s="89"/>
      <c r="CWS44" s="89"/>
      <c r="CWT44" s="89"/>
      <c r="CWU44" s="89"/>
      <c r="CWV44" s="89"/>
      <c r="CWW44" s="89"/>
      <c r="CWX44" s="89"/>
      <c r="CWY44" s="89"/>
      <c r="CWZ44" s="89"/>
      <c r="CXA44" s="89"/>
      <c r="CXB44" s="89"/>
      <c r="CXC44" s="89"/>
      <c r="CXD44" s="89"/>
      <c r="CXE44" s="89"/>
      <c r="CXF44" s="89"/>
      <c r="CXG44" s="89"/>
      <c r="CXH44" s="89"/>
      <c r="CXI44" s="89"/>
      <c r="CXJ44" s="89"/>
      <c r="CXK44" s="89"/>
      <c r="CXL44" s="89"/>
      <c r="CXM44" s="89"/>
      <c r="CXN44" s="89"/>
      <c r="CXO44" s="89"/>
      <c r="CXP44" s="89"/>
      <c r="CXQ44" s="89"/>
      <c r="CXR44" s="89"/>
      <c r="CXS44" s="89"/>
      <c r="CXT44" s="89"/>
      <c r="CXU44" s="89"/>
      <c r="CXV44" s="89"/>
      <c r="CXW44" s="89"/>
      <c r="CXX44" s="89"/>
      <c r="CXY44" s="89"/>
      <c r="CXZ44" s="89"/>
      <c r="CYA44" s="89"/>
      <c r="CYB44" s="89"/>
      <c r="CYC44" s="89"/>
      <c r="CYD44" s="89"/>
      <c r="CYE44" s="89"/>
      <c r="CYF44" s="89"/>
      <c r="CYG44" s="89"/>
      <c r="CYH44" s="89"/>
      <c r="CYI44" s="89"/>
      <c r="CYJ44" s="89"/>
      <c r="CYK44" s="89"/>
      <c r="CYL44" s="89"/>
      <c r="CYM44" s="89"/>
      <c r="CYN44" s="89"/>
      <c r="CYO44" s="89"/>
      <c r="CYP44" s="89"/>
      <c r="CYQ44" s="89"/>
      <c r="CYR44" s="89"/>
      <c r="CYS44" s="89"/>
      <c r="CYT44" s="89"/>
      <c r="CYU44" s="89"/>
      <c r="CYV44" s="89"/>
      <c r="CYW44" s="89"/>
      <c r="CYX44" s="89"/>
      <c r="CYY44" s="89"/>
      <c r="CYZ44" s="89"/>
      <c r="CZA44" s="89"/>
      <c r="CZB44" s="89"/>
      <c r="CZC44" s="89"/>
      <c r="CZD44" s="89"/>
      <c r="CZE44" s="89"/>
      <c r="CZF44" s="89"/>
      <c r="CZG44" s="89"/>
      <c r="CZH44" s="89"/>
      <c r="CZI44" s="89"/>
      <c r="CZJ44" s="89"/>
      <c r="CZK44" s="89"/>
      <c r="CZL44" s="89"/>
      <c r="CZM44" s="89"/>
      <c r="CZN44" s="89"/>
      <c r="CZO44" s="89"/>
      <c r="CZP44" s="89"/>
      <c r="CZQ44" s="89"/>
      <c r="CZR44" s="89"/>
      <c r="CZS44" s="89"/>
      <c r="CZT44" s="89"/>
      <c r="CZU44" s="89"/>
      <c r="CZV44" s="89"/>
      <c r="CZW44" s="89"/>
      <c r="CZX44" s="89"/>
      <c r="CZY44" s="89"/>
      <c r="CZZ44" s="89"/>
      <c r="DAA44" s="89"/>
      <c r="DAB44" s="89"/>
      <c r="DAC44" s="89"/>
      <c r="DAD44" s="89"/>
      <c r="DAE44" s="89"/>
      <c r="DAF44" s="89"/>
      <c r="DAG44" s="89"/>
      <c r="DAH44" s="89"/>
      <c r="DAI44" s="89"/>
      <c r="DAJ44" s="89"/>
      <c r="DAK44" s="89"/>
      <c r="DAL44" s="89"/>
      <c r="DAM44" s="89"/>
      <c r="DAN44" s="89"/>
      <c r="DAO44" s="89"/>
      <c r="DAP44" s="89"/>
      <c r="DAQ44" s="89"/>
      <c r="DAR44" s="89"/>
      <c r="DAS44" s="89"/>
      <c r="DAT44" s="89"/>
      <c r="DAU44" s="89"/>
      <c r="DAV44" s="89"/>
      <c r="DAW44" s="89"/>
      <c r="DAX44" s="89"/>
      <c r="DAY44" s="89"/>
      <c r="DAZ44" s="89"/>
      <c r="DBA44" s="89"/>
      <c r="DBB44" s="89"/>
      <c r="DBC44" s="89"/>
      <c r="DBD44" s="89"/>
      <c r="DBE44" s="89"/>
      <c r="DBF44" s="89"/>
      <c r="DBG44" s="89"/>
      <c r="DBH44" s="89"/>
      <c r="DBI44" s="89"/>
      <c r="DBJ44" s="89"/>
      <c r="DBK44" s="89"/>
      <c r="DBL44" s="89"/>
      <c r="DBM44" s="89"/>
      <c r="DBN44" s="89"/>
      <c r="DBO44" s="89"/>
      <c r="DBP44" s="89"/>
      <c r="DBQ44" s="89"/>
      <c r="DBR44" s="89"/>
      <c r="DBS44" s="89"/>
      <c r="DBT44" s="89"/>
      <c r="DBU44" s="89"/>
      <c r="DBV44" s="89"/>
      <c r="DBW44" s="89"/>
      <c r="DBX44" s="89"/>
      <c r="DBY44" s="89"/>
      <c r="DBZ44" s="89"/>
      <c r="DCA44" s="89"/>
      <c r="DCB44" s="89"/>
      <c r="DCC44" s="89"/>
      <c r="DCD44" s="89"/>
      <c r="DCE44" s="89"/>
      <c r="DCF44" s="89"/>
      <c r="DCG44" s="89"/>
      <c r="DCH44" s="89"/>
      <c r="DCI44" s="89"/>
      <c r="DCJ44" s="89"/>
      <c r="DCK44" s="89"/>
      <c r="DCL44" s="89"/>
      <c r="DCM44" s="89"/>
      <c r="DCN44" s="89"/>
      <c r="DCO44" s="89"/>
      <c r="DCP44" s="89"/>
      <c r="DCQ44" s="89"/>
      <c r="DCR44" s="89"/>
      <c r="DCS44" s="89"/>
      <c r="DCT44" s="89"/>
      <c r="DCU44" s="89"/>
      <c r="DCV44" s="89"/>
      <c r="DCW44" s="89"/>
      <c r="DCX44" s="89"/>
      <c r="DCY44" s="89"/>
      <c r="DCZ44" s="89"/>
      <c r="DDA44" s="89"/>
      <c r="DDB44" s="89"/>
      <c r="DDC44" s="89"/>
      <c r="DDD44" s="89"/>
      <c r="DDE44" s="89"/>
      <c r="DDF44" s="89"/>
      <c r="DDG44" s="89"/>
      <c r="DDH44" s="89"/>
      <c r="DDI44" s="89"/>
      <c r="DDJ44" s="89"/>
      <c r="DDK44" s="89"/>
      <c r="DDL44" s="89"/>
      <c r="DDM44" s="89"/>
      <c r="DDN44" s="89"/>
      <c r="DDO44" s="89"/>
      <c r="DDP44" s="89"/>
      <c r="DDQ44" s="89"/>
      <c r="DDR44" s="89"/>
      <c r="DDS44" s="89"/>
      <c r="DDT44" s="89"/>
      <c r="DDU44" s="89"/>
      <c r="DDV44" s="89"/>
      <c r="DDW44" s="89"/>
      <c r="DDX44" s="89"/>
      <c r="DDY44" s="89"/>
      <c r="DDZ44" s="89"/>
      <c r="DEA44" s="89"/>
      <c r="DEB44" s="89"/>
      <c r="DEC44" s="89"/>
      <c r="DED44" s="89"/>
      <c r="DEE44" s="89"/>
      <c r="DEF44" s="89"/>
      <c r="DEG44" s="89"/>
      <c r="DEH44" s="89"/>
      <c r="DEI44" s="89"/>
      <c r="DEJ44" s="89"/>
      <c r="DEK44" s="89"/>
      <c r="DEL44" s="89"/>
      <c r="DEM44" s="89"/>
      <c r="DEN44" s="89"/>
      <c r="DEO44" s="89"/>
      <c r="DEP44" s="89"/>
      <c r="DEQ44" s="89"/>
      <c r="DER44" s="89"/>
      <c r="DES44" s="89"/>
      <c r="DET44" s="89"/>
      <c r="DEU44" s="89"/>
      <c r="DEV44" s="89"/>
      <c r="DEW44" s="89"/>
      <c r="DEX44" s="89"/>
      <c r="DEY44" s="89"/>
      <c r="DEZ44" s="89"/>
      <c r="DFA44" s="89"/>
      <c r="DFB44" s="89"/>
      <c r="DFC44" s="89"/>
      <c r="DFD44" s="89"/>
      <c r="DFE44" s="89"/>
      <c r="DFF44" s="89"/>
      <c r="DFG44" s="89"/>
      <c r="DFH44" s="89"/>
      <c r="DFI44" s="89"/>
      <c r="DFJ44" s="89"/>
      <c r="DFK44" s="89"/>
      <c r="DFL44" s="89"/>
      <c r="DFM44" s="89"/>
      <c r="DFN44" s="89"/>
      <c r="DFO44" s="89"/>
      <c r="DFP44" s="89"/>
      <c r="DFQ44" s="89"/>
      <c r="DFR44" s="89"/>
      <c r="DFS44" s="89"/>
      <c r="DFT44" s="89"/>
      <c r="DFU44" s="89"/>
      <c r="DFV44" s="89"/>
      <c r="DFW44" s="89"/>
      <c r="DFX44" s="89"/>
      <c r="DFY44" s="89"/>
      <c r="DFZ44" s="89"/>
      <c r="DGA44" s="89"/>
      <c r="DGB44" s="89"/>
      <c r="DGC44" s="89"/>
      <c r="DGD44" s="89"/>
      <c r="DGE44" s="89"/>
      <c r="DGF44" s="89"/>
      <c r="DGG44" s="89"/>
      <c r="DGH44" s="89"/>
      <c r="DGI44" s="89"/>
      <c r="DGJ44" s="89"/>
      <c r="DGK44" s="89"/>
      <c r="DGL44" s="89"/>
      <c r="DGM44" s="89"/>
      <c r="DGN44" s="89"/>
      <c r="DGO44" s="89"/>
      <c r="DGP44" s="89"/>
      <c r="DGQ44" s="89"/>
      <c r="DGR44" s="89"/>
      <c r="DGS44" s="89"/>
      <c r="DGT44" s="89"/>
      <c r="DGU44" s="89"/>
      <c r="DGV44" s="89"/>
      <c r="DGW44" s="89"/>
      <c r="DGX44" s="89"/>
      <c r="DGY44" s="89"/>
      <c r="DGZ44" s="89"/>
      <c r="DHA44" s="89"/>
      <c r="DHB44" s="89"/>
      <c r="DHC44" s="89"/>
      <c r="DHD44" s="89"/>
      <c r="DHE44" s="89"/>
      <c r="DHF44" s="89"/>
      <c r="DHG44" s="89"/>
      <c r="DHH44" s="89"/>
      <c r="DHI44" s="89"/>
      <c r="DHJ44" s="89"/>
      <c r="DHK44" s="89"/>
      <c r="DHL44" s="89"/>
      <c r="DHM44" s="89"/>
      <c r="DHN44" s="89"/>
      <c r="DHO44" s="89"/>
      <c r="DHP44" s="89"/>
      <c r="DHQ44" s="89"/>
      <c r="DHR44" s="89"/>
      <c r="DHS44" s="89"/>
      <c r="DHT44" s="89"/>
      <c r="DHU44" s="89"/>
      <c r="DHV44" s="89"/>
      <c r="DHW44" s="89"/>
      <c r="DHX44" s="89"/>
      <c r="DHY44" s="89"/>
      <c r="DHZ44" s="89"/>
      <c r="DIA44" s="89"/>
      <c r="DIB44" s="89"/>
      <c r="DIC44" s="89"/>
      <c r="DID44" s="89"/>
      <c r="DIE44" s="89"/>
      <c r="DIF44" s="89"/>
      <c r="DIG44" s="89"/>
      <c r="DIH44" s="89"/>
      <c r="DII44" s="89"/>
      <c r="DIJ44" s="89"/>
      <c r="DIK44" s="89"/>
      <c r="DIL44" s="89"/>
      <c r="DIM44" s="89"/>
      <c r="DIN44" s="89"/>
      <c r="DIO44" s="89"/>
      <c r="DIP44" s="89"/>
      <c r="DIQ44" s="89"/>
      <c r="DIR44" s="89"/>
      <c r="DIS44" s="89"/>
      <c r="DIT44" s="89"/>
      <c r="DIU44" s="89"/>
      <c r="DIV44" s="89"/>
      <c r="DIW44" s="89"/>
      <c r="DIX44" s="89"/>
      <c r="DIY44" s="89"/>
      <c r="DIZ44" s="89"/>
      <c r="DJA44" s="89"/>
      <c r="DJB44" s="89"/>
      <c r="DJC44" s="89"/>
      <c r="DJD44" s="89"/>
      <c r="DJE44" s="89"/>
      <c r="DJF44" s="89"/>
      <c r="DJG44" s="89"/>
      <c r="DJH44" s="89"/>
      <c r="DJI44" s="89"/>
      <c r="DJJ44" s="89"/>
      <c r="DJK44" s="89"/>
      <c r="DJL44" s="89"/>
      <c r="DJM44" s="89"/>
      <c r="DJN44" s="89"/>
      <c r="DJO44" s="89"/>
      <c r="DJP44" s="89"/>
      <c r="DJQ44" s="89"/>
      <c r="DJR44" s="89"/>
      <c r="DJS44" s="89"/>
      <c r="DJT44" s="89"/>
      <c r="DJU44" s="89"/>
      <c r="DJV44" s="89"/>
      <c r="DJW44" s="89"/>
      <c r="DJX44" s="89"/>
      <c r="DJY44" s="89"/>
      <c r="DJZ44" s="89"/>
      <c r="DKA44" s="89"/>
      <c r="DKB44" s="89"/>
      <c r="DKC44" s="89"/>
      <c r="DKD44" s="89"/>
      <c r="DKE44" s="89"/>
      <c r="DKF44" s="89"/>
      <c r="DKG44" s="89"/>
      <c r="DKH44" s="89"/>
      <c r="DKI44" s="89"/>
      <c r="DKJ44" s="89"/>
      <c r="DKK44" s="89"/>
      <c r="DKL44" s="89"/>
      <c r="DKM44" s="89"/>
      <c r="DKN44" s="89"/>
      <c r="DKO44" s="89"/>
      <c r="DKP44" s="89"/>
      <c r="DKQ44" s="89"/>
      <c r="DKR44" s="89"/>
      <c r="DKS44" s="89"/>
      <c r="DKT44" s="89"/>
      <c r="DKU44" s="89"/>
      <c r="DKV44" s="89"/>
      <c r="DKW44" s="89"/>
      <c r="DKX44" s="89"/>
      <c r="DKY44" s="89"/>
      <c r="DKZ44" s="89"/>
      <c r="DLA44" s="89"/>
      <c r="DLB44" s="89"/>
      <c r="DLC44" s="89"/>
      <c r="DLD44" s="89"/>
      <c r="DLE44" s="89"/>
      <c r="DLF44" s="89"/>
      <c r="DLG44" s="89"/>
      <c r="DLH44" s="89"/>
      <c r="DLI44" s="89"/>
      <c r="DLJ44" s="89"/>
      <c r="DLK44" s="89"/>
      <c r="DLL44" s="89"/>
      <c r="DLM44" s="89"/>
      <c r="DLN44" s="89"/>
      <c r="DLO44" s="89"/>
      <c r="DLP44" s="89"/>
      <c r="DLQ44" s="89"/>
      <c r="DLR44" s="89"/>
      <c r="DLS44" s="89"/>
      <c r="DLT44" s="89"/>
      <c r="DLU44" s="89"/>
      <c r="DLV44" s="89"/>
      <c r="DLW44" s="89"/>
      <c r="DLX44" s="89"/>
      <c r="DLY44" s="89"/>
      <c r="DLZ44" s="89"/>
      <c r="DMA44" s="89"/>
      <c r="DMB44" s="89"/>
      <c r="DMC44" s="89"/>
      <c r="DMD44" s="89"/>
      <c r="DME44" s="89"/>
      <c r="DMF44" s="89"/>
      <c r="DMG44" s="89"/>
      <c r="DMH44" s="89"/>
      <c r="DMI44" s="89"/>
      <c r="DMJ44" s="89"/>
      <c r="DMK44" s="89"/>
      <c r="DML44" s="89"/>
      <c r="DMM44" s="89"/>
      <c r="DMN44" s="89"/>
      <c r="DMO44" s="89"/>
      <c r="DMP44" s="89"/>
      <c r="DMQ44" s="89"/>
      <c r="DMR44" s="89"/>
      <c r="DMS44" s="89"/>
      <c r="DMT44" s="89"/>
      <c r="DMU44" s="89"/>
      <c r="DMV44" s="89"/>
      <c r="DMW44" s="89"/>
      <c r="DMX44" s="89"/>
      <c r="DMY44" s="89"/>
      <c r="DMZ44" s="89"/>
      <c r="DNA44" s="89"/>
      <c r="DNB44" s="89"/>
      <c r="DNC44" s="89"/>
      <c r="DND44" s="89"/>
      <c r="DNE44" s="89"/>
      <c r="DNF44" s="89"/>
      <c r="DNG44" s="89"/>
      <c r="DNH44" s="89"/>
      <c r="DNI44" s="89"/>
      <c r="DNJ44" s="89"/>
      <c r="DNK44" s="89"/>
      <c r="DNL44" s="89"/>
      <c r="DNM44" s="89"/>
      <c r="DNN44" s="89"/>
      <c r="DNO44" s="89"/>
      <c r="DNP44" s="89"/>
      <c r="DNQ44" s="89"/>
      <c r="DNR44" s="89"/>
      <c r="DNS44" s="89"/>
      <c r="DNT44" s="89"/>
      <c r="DNU44" s="89"/>
      <c r="DNV44" s="89"/>
      <c r="DNW44" s="89"/>
      <c r="DNX44" s="89"/>
      <c r="DNY44" s="89"/>
      <c r="DNZ44" s="89"/>
      <c r="DOA44" s="89"/>
      <c r="DOB44" s="89"/>
      <c r="DOC44" s="89"/>
      <c r="DOD44" s="89"/>
      <c r="DOE44" s="89"/>
      <c r="DOF44" s="89"/>
      <c r="DOG44" s="89"/>
      <c r="DOH44" s="89"/>
      <c r="DOI44" s="89"/>
      <c r="DOJ44" s="89"/>
      <c r="DOK44" s="89"/>
      <c r="DOL44" s="89"/>
      <c r="DOM44" s="89"/>
      <c r="DON44" s="89"/>
      <c r="DOO44" s="89"/>
      <c r="DOP44" s="89"/>
      <c r="DOQ44" s="89"/>
      <c r="DOR44" s="89"/>
      <c r="DOS44" s="89"/>
      <c r="DOT44" s="89"/>
      <c r="DOU44" s="89"/>
      <c r="DOV44" s="89"/>
      <c r="DOW44" s="89"/>
      <c r="DOX44" s="89"/>
      <c r="DOY44" s="89"/>
      <c r="DOZ44" s="89"/>
      <c r="DPA44" s="89"/>
      <c r="DPB44" s="89"/>
      <c r="DPC44" s="89"/>
      <c r="DPD44" s="89"/>
      <c r="DPE44" s="89"/>
      <c r="DPF44" s="89"/>
      <c r="DPG44" s="89"/>
      <c r="DPH44" s="89"/>
      <c r="DPI44" s="89"/>
      <c r="DPJ44" s="89"/>
      <c r="DPK44" s="89"/>
      <c r="DPL44" s="89"/>
      <c r="DPM44" s="89"/>
      <c r="DPN44" s="89"/>
      <c r="DPO44" s="89"/>
      <c r="DPP44" s="89"/>
      <c r="DPQ44" s="89"/>
      <c r="DPR44" s="89"/>
      <c r="DPS44" s="89"/>
      <c r="DPT44" s="89"/>
      <c r="DPU44" s="89"/>
      <c r="DPV44" s="89"/>
      <c r="DPW44" s="89"/>
      <c r="DPX44" s="89"/>
      <c r="DPY44" s="89"/>
      <c r="DPZ44" s="89"/>
      <c r="DQA44" s="89"/>
      <c r="DQB44" s="89"/>
      <c r="DQC44" s="89"/>
      <c r="DQD44" s="89"/>
      <c r="DQE44" s="89"/>
      <c r="DQF44" s="89"/>
      <c r="DQG44" s="89"/>
      <c r="DQH44" s="89"/>
      <c r="DQI44" s="89"/>
      <c r="DQJ44" s="89"/>
      <c r="DQK44" s="89"/>
      <c r="DQL44" s="89"/>
      <c r="DQM44" s="89"/>
      <c r="DQN44" s="89"/>
      <c r="DQO44" s="89"/>
      <c r="DQP44" s="89"/>
      <c r="DQQ44" s="89"/>
      <c r="DQR44" s="89"/>
      <c r="DQS44" s="89"/>
      <c r="DQT44" s="89"/>
      <c r="DQU44" s="89"/>
      <c r="DQV44" s="89"/>
      <c r="DQW44" s="89"/>
      <c r="DQX44" s="89"/>
      <c r="DQY44" s="89"/>
      <c r="DQZ44" s="89"/>
      <c r="DRA44" s="89"/>
      <c r="DRB44" s="89"/>
      <c r="DRC44" s="89"/>
      <c r="DRD44" s="89"/>
      <c r="DRE44" s="89"/>
      <c r="DRF44" s="89"/>
      <c r="DRG44" s="89"/>
      <c r="DRH44" s="89"/>
      <c r="DRI44" s="89"/>
      <c r="DRJ44" s="89"/>
      <c r="DRK44" s="89"/>
      <c r="DRL44" s="89"/>
      <c r="DRM44" s="89"/>
      <c r="DRN44" s="89"/>
      <c r="DRO44" s="89"/>
      <c r="DRP44" s="89"/>
      <c r="DRQ44" s="89"/>
      <c r="DRR44" s="89"/>
      <c r="DRS44" s="89"/>
      <c r="DRT44" s="89"/>
      <c r="DRU44" s="89"/>
      <c r="DRV44" s="89"/>
      <c r="DRW44" s="89"/>
      <c r="DRX44" s="89"/>
      <c r="DRY44" s="89"/>
      <c r="DRZ44" s="89"/>
      <c r="DSA44" s="89"/>
      <c r="DSB44" s="89"/>
      <c r="DSC44" s="89"/>
      <c r="DSD44" s="89"/>
      <c r="DSE44" s="89"/>
      <c r="DSF44" s="89"/>
      <c r="DSG44" s="89"/>
      <c r="DSH44" s="89"/>
      <c r="DSI44" s="89"/>
      <c r="DSJ44" s="89"/>
      <c r="DSK44" s="89"/>
      <c r="DSL44" s="89"/>
      <c r="DSM44" s="89"/>
      <c r="DSN44" s="89"/>
      <c r="DSO44" s="89"/>
      <c r="DSP44" s="89"/>
      <c r="DSQ44" s="89"/>
      <c r="DSR44" s="89"/>
      <c r="DSS44" s="89"/>
      <c r="DST44" s="89"/>
      <c r="DSU44" s="89"/>
      <c r="DSV44" s="89"/>
      <c r="DSW44" s="89"/>
      <c r="DSX44" s="89"/>
      <c r="DSY44" s="89"/>
      <c r="DSZ44" s="89"/>
      <c r="DTA44" s="89"/>
      <c r="DTB44" s="89"/>
      <c r="DTC44" s="89"/>
      <c r="DTD44" s="89"/>
      <c r="DTE44" s="89"/>
      <c r="DTF44" s="89"/>
      <c r="DTG44" s="89"/>
      <c r="DTH44" s="89"/>
      <c r="DTI44" s="89"/>
      <c r="DTJ44" s="89"/>
      <c r="DTK44" s="89"/>
      <c r="DTL44" s="89"/>
      <c r="DTM44" s="89"/>
      <c r="DTN44" s="89"/>
      <c r="DTO44" s="89"/>
      <c r="DTP44" s="89"/>
      <c r="DTQ44" s="89"/>
      <c r="DTR44" s="89"/>
      <c r="DTS44" s="89"/>
      <c r="DTT44" s="89"/>
      <c r="DTU44" s="89"/>
      <c r="DTV44" s="89"/>
      <c r="DTW44" s="89"/>
      <c r="DTX44" s="89"/>
      <c r="DTY44" s="89"/>
      <c r="DTZ44" s="89"/>
      <c r="DUA44" s="89"/>
      <c r="DUB44" s="89"/>
      <c r="DUC44" s="89"/>
      <c r="DUD44" s="89"/>
      <c r="DUE44" s="89"/>
      <c r="DUF44" s="89"/>
      <c r="DUG44" s="89"/>
      <c r="DUH44" s="89"/>
      <c r="DUI44" s="89"/>
      <c r="DUJ44" s="89"/>
      <c r="DUK44" s="89"/>
      <c r="DUL44" s="89"/>
      <c r="DUM44" s="89"/>
      <c r="DUN44" s="89"/>
      <c r="DUO44" s="89"/>
      <c r="DUP44" s="89"/>
      <c r="DUQ44" s="89"/>
      <c r="DUR44" s="89"/>
      <c r="DUS44" s="89"/>
      <c r="DUT44" s="89"/>
      <c r="DUU44" s="89"/>
      <c r="DUV44" s="89"/>
      <c r="DUW44" s="89"/>
      <c r="DUX44" s="89"/>
      <c r="DUY44" s="89"/>
      <c r="DUZ44" s="89"/>
      <c r="DVA44" s="89"/>
      <c r="DVB44" s="89"/>
      <c r="DVC44" s="89"/>
      <c r="DVD44" s="89"/>
      <c r="DVE44" s="89"/>
      <c r="DVF44" s="89"/>
      <c r="DVG44" s="89"/>
      <c r="DVH44" s="89"/>
      <c r="DVI44" s="89"/>
      <c r="DVJ44" s="89"/>
      <c r="DVK44" s="89"/>
      <c r="DVL44" s="89"/>
      <c r="DVM44" s="89"/>
      <c r="DVN44" s="89"/>
      <c r="DVO44" s="89"/>
      <c r="DVP44" s="89"/>
      <c r="DVQ44" s="89"/>
      <c r="DVR44" s="89"/>
      <c r="DVS44" s="89"/>
      <c r="DVT44" s="89"/>
      <c r="DVU44" s="89"/>
      <c r="DVV44" s="89"/>
      <c r="DVW44" s="89"/>
      <c r="DVX44" s="89"/>
      <c r="DVY44" s="89"/>
      <c r="DVZ44" s="89"/>
      <c r="DWA44" s="89"/>
      <c r="DWB44" s="89"/>
      <c r="DWC44" s="89"/>
      <c r="DWD44" s="89"/>
      <c r="DWE44" s="89"/>
      <c r="DWF44" s="89"/>
      <c r="DWG44" s="89"/>
      <c r="DWH44" s="89"/>
      <c r="DWI44" s="89"/>
      <c r="DWJ44" s="89"/>
      <c r="DWK44" s="89"/>
      <c r="DWL44" s="89"/>
      <c r="DWM44" s="89"/>
      <c r="DWN44" s="89"/>
      <c r="DWO44" s="89"/>
      <c r="DWP44" s="89"/>
      <c r="DWQ44" s="89"/>
      <c r="DWR44" s="89"/>
      <c r="DWS44" s="89"/>
      <c r="DWT44" s="89"/>
      <c r="DWU44" s="89"/>
      <c r="DWV44" s="89"/>
      <c r="DWW44" s="89"/>
      <c r="DWX44" s="89"/>
      <c r="DWY44" s="89"/>
      <c r="DWZ44" s="89"/>
      <c r="DXA44" s="89"/>
      <c r="DXB44" s="89"/>
      <c r="DXC44" s="89"/>
      <c r="DXD44" s="89"/>
      <c r="DXE44" s="89"/>
      <c r="DXF44" s="89"/>
      <c r="DXG44" s="89"/>
      <c r="DXH44" s="89"/>
      <c r="DXI44" s="89"/>
      <c r="DXJ44" s="89"/>
      <c r="DXK44" s="89"/>
      <c r="DXL44" s="89"/>
      <c r="DXM44" s="89"/>
      <c r="DXN44" s="89"/>
      <c r="DXO44" s="89"/>
      <c r="DXP44" s="89"/>
      <c r="DXQ44" s="89"/>
      <c r="DXR44" s="89"/>
      <c r="DXS44" s="89"/>
      <c r="DXT44" s="89"/>
      <c r="DXU44" s="89"/>
      <c r="DXV44" s="89"/>
      <c r="DXW44" s="89"/>
      <c r="DXX44" s="89"/>
      <c r="DXY44" s="89"/>
      <c r="DXZ44" s="89"/>
      <c r="DYA44" s="89"/>
      <c r="DYB44" s="89"/>
      <c r="DYC44" s="89"/>
      <c r="DYD44" s="89"/>
      <c r="DYE44" s="89"/>
      <c r="DYF44" s="89"/>
      <c r="DYG44" s="89"/>
      <c r="DYH44" s="89"/>
      <c r="DYI44" s="89"/>
      <c r="DYJ44" s="89"/>
      <c r="DYK44" s="89"/>
      <c r="DYL44" s="89"/>
      <c r="DYM44" s="89"/>
      <c r="DYN44" s="89"/>
      <c r="DYO44" s="89"/>
      <c r="DYP44" s="89"/>
      <c r="DYQ44" s="89"/>
      <c r="DYR44" s="89"/>
      <c r="DYS44" s="89"/>
      <c r="DYT44" s="89"/>
      <c r="DYU44" s="89"/>
      <c r="DYV44" s="89"/>
      <c r="DYW44" s="89"/>
      <c r="DYX44" s="89"/>
      <c r="DYY44" s="89"/>
      <c r="DYZ44" s="89"/>
      <c r="DZA44" s="89"/>
      <c r="DZB44" s="89"/>
      <c r="DZC44" s="89"/>
      <c r="DZD44" s="89"/>
      <c r="DZE44" s="89"/>
      <c r="DZF44" s="89"/>
      <c r="DZG44" s="89"/>
      <c r="DZH44" s="89"/>
      <c r="DZI44" s="89"/>
      <c r="DZJ44" s="89"/>
      <c r="DZK44" s="89"/>
      <c r="DZL44" s="89"/>
      <c r="DZM44" s="89"/>
      <c r="DZN44" s="89"/>
      <c r="DZO44" s="89"/>
      <c r="DZP44" s="89"/>
      <c r="DZQ44" s="89"/>
      <c r="DZR44" s="89"/>
      <c r="DZS44" s="89"/>
      <c r="DZT44" s="89"/>
      <c r="DZU44" s="89"/>
      <c r="DZV44" s="89"/>
      <c r="DZW44" s="89"/>
      <c r="DZX44" s="89"/>
      <c r="DZY44" s="89"/>
      <c r="DZZ44" s="89"/>
      <c r="EAA44" s="89"/>
      <c r="EAB44" s="89"/>
      <c r="EAC44" s="89"/>
      <c r="EAD44" s="89"/>
      <c r="EAE44" s="89"/>
      <c r="EAF44" s="89"/>
      <c r="EAG44" s="89"/>
      <c r="EAH44" s="89"/>
      <c r="EAI44" s="89"/>
      <c r="EAJ44" s="89"/>
      <c r="EAK44" s="89"/>
      <c r="EAL44" s="89"/>
      <c r="EAM44" s="89"/>
      <c r="EAN44" s="89"/>
      <c r="EAO44" s="89"/>
      <c r="EAP44" s="89"/>
      <c r="EAQ44" s="89"/>
      <c r="EAR44" s="89"/>
      <c r="EAS44" s="89"/>
      <c r="EAT44" s="89"/>
      <c r="EAU44" s="89"/>
      <c r="EAV44" s="89"/>
      <c r="EAW44" s="89"/>
      <c r="EAX44" s="89"/>
      <c r="EAY44" s="89"/>
      <c r="EAZ44" s="89"/>
      <c r="EBA44" s="89"/>
      <c r="EBB44" s="89"/>
      <c r="EBC44" s="89"/>
      <c r="EBD44" s="89"/>
      <c r="EBE44" s="89"/>
      <c r="EBF44" s="89"/>
      <c r="EBG44" s="89"/>
      <c r="EBH44" s="89"/>
      <c r="EBI44" s="89"/>
      <c r="EBJ44" s="89"/>
      <c r="EBK44" s="89"/>
      <c r="EBL44" s="89"/>
      <c r="EBM44" s="89"/>
      <c r="EBN44" s="89"/>
      <c r="EBO44" s="89"/>
      <c r="EBP44" s="89"/>
      <c r="EBQ44" s="89"/>
      <c r="EBR44" s="89"/>
      <c r="EBS44" s="89"/>
      <c r="EBT44" s="89"/>
      <c r="EBU44" s="89"/>
      <c r="EBV44" s="89"/>
      <c r="EBW44" s="89"/>
      <c r="EBX44" s="89"/>
      <c r="EBY44" s="89"/>
      <c r="EBZ44" s="89"/>
      <c r="ECA44" s="89"/>
      <c r="ECB44" s="89"/>
      <c r="ECC44" s="89"/>
      <c r="ECD44" s="89"/>
      <c r="ECE44" s="89"/>
      <c r="ECF44" s="89"/>
      <c r="ECG44" s="89"/>
      <c r="ECH44" s="89"/>
      <c r="ECI44" s="89"/>
      <c r="ECJ44" s="89"/>
      <c r="ECK44" s="89"/>
      <c r="ECL44" s="89"/>
      <c r="ECM44" s="89"/>
      <c r="ECN44" s="89"/>
      <c r="ECO44" s="89"/>
      <c r="ECP44" s="89"/>
      <c r="ECQ44" s="89"/>
      <c r="ECR44" s="89"/>
      <c r="ECS44" s="89"/>
      <c r="ECT44" s="89"/>
      <c r="ECU44" s="89"/>
      <c r="ECV44" s="89"/>
      <c r="ECW44" s="89"/>
      <c r="ECX44" s="89"/>
      <c r="ECY44" s="89"/>
      <c r="ECZ44" s="89"/>
      <c r="EDA44" s="89"/>
      <c r="EDB44" s="89"/>
      <c r="EDC44" s="89"/>
      <c r="EDD44" s="89"/>
      <c r="EDE44" s="89"/>
      <c r="EDF44" s="89"/>
      <c r="EDG44" s="89"/>
      <c r="EDH44" s="89"/>
      <c r="EDI44" s="89"/>
      <c r="EDJ44" s="89"/>
      <c r="EDK44" s="89"/>
      <c r="EDL44" s="89"/>
      <c r="EDM44" s="89"/>
      <c r="EDN44" s="89"/>
      <c r="EDO44" s="89"/>
      <c r="EDP44" s="89"/>
      <c r="EDQ44" s="89"/>
      <c r="EDR44" s="89"/>
      <c r="EDS44" s="89"/>
      <c r="EDT44" s="89"/>
      <c r="EDU44" s="89"/>
      <c r="EDV44" s="89"/>
      <c r="EDW44" s="89"/>
      <c r="EDX44" s="89"/>
      <c r="EDY44" s="89"/>
      <c r="EDZ44" s="89"/>
      <c r="EEA44" s="89"/>
      <c r="EEB44" s="89"/>
      <c r="EEC44" s="89"/>
      <c r="EED44" s="89"/>
      <c r="EEE44" s="89"/>
      <c r="EEF44" s="89"/>
      <c r="EEG44" s="89"/>
      <c r="EEH44" s="89"/>
      <c r="EEI44" s="89"/>
      <c r="EEJ44" s="89"/>
      <c r="EEK44" s="89"/>
      <c r="EEL44" s="89"/>
      <c r="EEM44" s="89"/>
      <c r="EEN44" s="89"/>
      <c r="EEO44" s="89"/>
      <c r="EEP44" s="89"/>
      <c r="EEQ44" s="89"/>
      <c r="EER44" s="89"/>
      <c r="EES44" s="89"/>
      <c r="EET44" s="89"/>
      <c r="EEU44" s="89"/>
      <c r="EEV44" s="89"/>
      <c r="EEW44" s="89"/>
      <c r="EEX44" s="89"/>
      <c r="EEY44" s="89"/>
      <c r="EEZ44" s="89"/>
      <c r="EFA44" s="89"/>
      <c r="EFB44" s="89"/>
      <c r="EFC44" s="89"/>
      <c r="EFD44" s="89"/>
      <c r="EFE44" s="89"/>
      <c r="EFF44" s="89"/>
      <c r="EFG44" s="89"/>
      <c r="EFH44" s="89"/>
      <c r="EFI44" s="89"/>
      <c r="EFJ44" s="89"/>
      <c r="EFK44" s="89"/>
      <c r="EFL44" s="89"/>
      <c r="EFM44" s="89"/>
      <c r="EFN44" s="89"/>
      <c r="EFO44" s="89"/>
      <c r="EFP44" s="89"/>
      <c r="EFQ44" s="89"/>
      <c r="EFR44" s="89"/>
      <c r="EFS44" s="89"/>
      <c r="EFT44" s="89"/>
      <c r="EFU44" s="89"/>
      <c r="EFV44" s="89"/>
      <c r="EFW44" s="89"/>
      <c r="EFX44" s="89"/>
      <c r="EFY44" s="89"/>
      <c r="EFZ44" s="89"/>
      <c r="EGA44" s="89"/>
      <c r="EGB44" s="89"/>
      <c r="EGC44" s="89"/>
      <c r="EGD44" s="89"/>
      <c r="EGE44" s="89"/>
      <c r="EGF44" s="89"/>
      <c r="EGG44" s="89"/>
      <c r="EGH44" s="89"/>
      <c r="EGI44" s="89"/>
      <c r="EGJ44" s="89"/>
      <c r="EGK44" s="89"/>
      <c r="EGL44" s="89"/>
      <c r="EGM44" s="89"/>
      <c r="EGN44" s="89"/>
      <c r="EGO44" s="89"/>
      <c r="EGP44" s="89"/>
      <c r="EGQ44" s="89"/>
      <c r="EGR44" s="89"/>
      <c r="EGS44" s="89"/>
      <c r="EGT44" s="89"/>
      <c r="EGU44" s="89"/>
      <c r="EGV44" s="89"/>
      <c r="EGW44" s="89"/>
      <c r="EGX44" s="89"/>
      <c r="EGY44" s="89"/>
      <c r="EGZ44" s="89"/>
      <c r="EHA44" s="89"/>
      <c r="EHB44" s="89"/>
      <c r="EHC44" s="89"/>
      <c r="EHD44" s="89"/>
      <c r="EHE44" s="89"/>
      <c r="EHF44" s="89"/>
      <c r="EHG44" s="89"/>
      <c r="EHH44" s="89"/>
      <c r="EHI44" s="89"/>
      <c r="EHJ44" s="89"/>
      <c r="EHK44" s="89"/>
      <c r="EHL44" s="89"/>
      <c r="EHM44" s="89"/>
      <c r="EHN44" s="89"/>
      <c r="EHO44" s="89"/>
      <c r="EHP44" s="89"/>
      <c r="EHQ44" s="89"/>
      <c r="EHR44" s="89"/>
      <c r="EHS44" s="89"/>
      <c r="EHT44" s="89"/>
      <c r="EHU44" s="89"/>
      <c r="EHV44" s="89"/>
      <c r="EHW44" s="89"/>
      <c r="EHX44" s="89"/>
      <c r="EHY44" s="89"/>
      <c r="EHZ44" s="89"/>
      <c r="EIA44" s="89"/>
      <c r="EIB44" s="89"/>
      <c r="EIC44" s="89"/>
      <c r="EID44" s="89"/>
      <c r="EIE44" s="89"/>
      <c r="EIF44" s="89"/>
      <c r="EIG44" s="89"/>
      <c r="EIH44" s="89"/>
      <c r="EII44" s="89"/>
      <c r="EIJ44" s="89"/>
      <c r="EIK44" s="89"/>
      <c r="EIL44" s="89"/>
      <c r="EIM44" s="89"/>
      <c r="EIN44" s="89"/>
      <c r="EIO44" s="89"/>
      <c r="EIP44" s="89"/>
      <c r="EIQ44" s="89"/>
      <c r="EIR44" s="89"/>
      <c r="EIS44" s="89"/>
      <c r="EIT44" s="89"/>
      <c r="EIU44" s="89"/>
      <c r="EIV44" s="89"/>
      <c r="EIW44" s="89"/>
      <c r="EIX44" s="89"/>
      <c r="EIY44" s="89"/>
      <c r="EIZ44" s="89"/>
      <c r="EJA44" s="89"/>
      <c r="EJB44" s="89"/>
      <c r="EJC44" s="89"/>
      <c r="EJD44" s="89"/>
      <c r="EJE44" s="89"/>
      <c r="EJF44" s="89"/>
      <c r="EJG44" s="89"/>
      <c r="EJH44" s="89"/>
      <c r="EJI44" s="89"/>
      <c r="EJJ44" s="89"/>
      <c r="EJK44" s="89"/>
      <c r="EJL44" s="89"/>
      <c r="EJM44" s="89"/>
      <c r="EJN44" s="89"/>
      <c r="EJO44" s="89"/>
      <c r="EJP44" s="89"/>
      <c r="EJQ44" s="89"/>
      <c r="EJR44" s="89"/>
      <c r="EJS44" s="89"/>
      <c r="EJT44" s="89"/>
      <c r="EJU44" s="89"/>
      <c r="EJV44" s="89"/>
      <c r="EJW44" s="89"/>
      <c r="EJX44" s="89"/>
      <c r="EJY44" s="89"/>
      <c r="EJZ44" s="89"/>
      <c r="EKA44" s="89"/>
      <c r="EKB44" s="89"/>
      <c r="EKC44" s="89"/>
      <c r="EKD44" s="89"/>
      <c r="EKE44" s="89"/>
      <c r="EKF44" s="89"/>
      <c r="EKG44" s="89"/>
      <c r="EKH44" s="89"/>
      <c r="EKI44" s="89"/>
      <c r="EKJ44" s="89"/>
      <c r="EKK44" s="89"/>
      <c r="EKL44" s="89"/>
      <c r="EKM44" s="89"/>
      <c r="EKN44" s="89"/>
      <c r="EKO44" s="89"/>
      <c r="EKP44" s="89"/>
      <c r="EKQ44" s="89"/>
      <c r="EKR44" s="89"/>
      <c r="EKS44" s="89"/>
      <c r="EKT44" s="89"/>
      <c r="EKU44" s="89"/>
      <c r="EKV44" s="89"/>
      <c r="EKW44" s="89"/>
      <c r="EKX44" s="89"/>
      <c r="EKY44" s="89"/>
      <c r="EKZ44" s="89"/>
      <c r="ELA44" s="89"/>
      <c r="ELB44" s="89"/>
      <c r="ELC44" s="89"/>
      <c r="ELD44" s="89"/>
      <c r="ELE44" s="89"/>
      <c r="ELF44" s="89"/>
      <c r="ELG44" s="89"/>
      <c r="ELH44" s="89"/>
      <c r="ELI44" s="89"/>
      <c r="ELJ44" s="89"/>
      <c r="ELK44" s="89"/>
      <c r="ELL44" s="89"/>
      <c r="ELM44" s="89"/>
      <c r="ELN44" s="89"/>
      <c r="ELO44" s="89"/>
      <c r="ELP44" s="89"/>
      <c r="ELQ44" s="89"/>
      <c r="ELR44" s="89"/>
      <c r="ELS44" s="89"/>
      <c r="ELT44" s="89"/>
      <c r="ELU44" s="89"/>
      <c r="ELV44" s="89"/>
      <c r="ELW44" s="89"/>
      <c r="ELX44" s="89"/>
      <c r="ELY44" s="89"/>
      <c r="ELZ44" s="89"/>
      <c r="EMA44" s="89"/>
      <c r="EMB44" s="89"/>
      <c r="EMC44" s="89"/>
      <c r="EMD44" s="89"/>
      <c r="EME44" s="89"/>
      <c r="EMF44" s="89"/>
      <c r="EMG44" s="89"/>
      <c r="EMH44" s="89"/>
      <c r="EMI44" s="89"/>
      <c r="EMJ44" s="89"/>
      <c r="EMK44" s="89"/>
      <c r="EML44" s="89"/>
      <c r="EMM44" s="89"/>
      <c r="EMN44" s="89"/>
      <c r="EMO44" s="89"/>
      <c r="EMP44" s="89"/>
      <c r="EMQ44" s="89"/>
      <c r="EMR44" s="89"/>
      <c r="EMS44" s="89"/>
      <c r="EMT44" s="89"/>
      <c r="EMU44" s="89"/>
      <c r="EMV44" s="89"/>
      <c r="EMW44" s="89"/>
      <c r="EMX44" s="89"/>
      <c r="EMY44" s="89"/>
      <c r="EMZ44" s="89"/>
      <c r="ENA44" s="89"/>
      <c r="ENB44" s="89"/>
      <c r="ENC44" s="89"/>
      <c r="END44" s="89"/>
      <c r="ENE44" s="89"/>
      <c r="ENF44" s="89"/>
      <c r="ENG44" s="89"/>
      <c r="ENH44" s="89"/>
      <c r="ENI44" s="89"/>
      <c r="ENJ44" s="89"/>
      <c r="ENK44" s="89"/>
      <c r="ENL44" s="89"/>
      <c r="ENM44" s="89"/>
      <c r="ENN44" s="89"/>
      <c r="ENO44" s="89"/>
      <c r="ENP44" s="89"/>
      <c r="ENQ44" s="89"/>
      <c r="ENR44" s="89"/>
      <c r="ENS44" s="89"/>
      <c r="ENT44" s="89"/>
      <c r="ENU44" s="89"/>
      <c r="ENV44" s="89"/>
      <c r="ENW44" s="89"/>
      <c r="ENX44" s="89"/>
      <c r="ENY44" s="89"/>
      <c r="ENZ44" s="89"/>
      <c r="EOA44" s="89"/>
      <c r="EOB44" s="89"/>
      <c r="EOC44" s="89"/>
      <c r="EOD44" s="89"/>
      <c r="EOE44" s="89"/>
      <c r="EOF44" s="89"/>
      <c r="EOG44" s="89"/>
      <c r="EOH44" s="89"/>
      <c r="EOI44" s="89"/>
      <c r="EOJ44" s="89"/>
      <c r="EOK44" s="89"/>
      <c r="EOL44" s="89"/>
      <c r="EOM44" s="89"/>
      <c r="EON44" s="89"/>
      <c r="EOO44" s="89"/>
      <c r="EOP44" s="89"/>
      <c r="EOQ44" s="89"/>
      <c r="EOR44" s="89"/>
      <c r="EOS44" s="89"/>
      <c r="EOT44" s="89"/>
      <c r="EOU44" s="89"/>
      <c r="EOV44" s="89"/>
      <c r="EOW44" s="89"/>
      <c r="EOX44" s="89"/>
      <c r="EOY44" s="89"/>
      <c r="EOZ44" s="89"/>
      <c r="EPA44" s="89"/>
      <c r="EPB44" s="89"/>
      <c r="EPC44" s="89"/>
      <c r="EPD44" s="89"/>
      <c r="EPE44" s="89"/>
      <c r="EPF44" s="89"/>
      <c r="EPG44" s="89"/>
      <c r="EPH44" s="89"/>
      <c r="EPI44" s="89"/>
      <c r="EPJ44" s="89"/>
      <c r="EPK44" s="89"/>
      <c r="EPL44" s="89"/>
      <c r="EPM44" s="89"/>
      <c r="EPN44" s="89"/>
      <c r="EPO44" s="89"/>
      <c r="EPP44" s="89"/>
      <c r="EPQ44" s="89"/>
      <c r="EPR44" s="89"/>
      <c r="EPS44" s="89"/>
      <c r="EPT44" s="89"/>
      <c r="EPU44" s="89"/>
      <c r="EPV44" s="89"/>
      <c r="EPW44" s="89"/>
      <c r="EPX44" s="89"/>
      <c r="EPY44" s="89"/>
      <c r="EPZ44" s="89"/>
      <c r="EQA44" s="89"/>
      <c r="EQB44" s="89"/>
      <c r="EQC44" s="89"/>
      <c r="EQD44" s="89"/>
      <c r="EQE44" s="89"/>
      <c r="EQF44" s="89"/>
      <c r="EQG44" s="89"/>
      <c r="EQH44" s="89"/>
      <c r="EQI44" s="89"/>
      <c r="EQJ44" s="89"/>
      <c r="EQK44" s="89"/>
      <c r="EQL44" s="89"/>
      <c r="EQM44" s="89"/>
      <c r="EQN44" s="89"/>
      <c r="EQO44" s="89"/>
      <c r="EQP44" s="89"/>
      <c r="EQQ44" s="89"/>
      <c r="EQR44" s="89"/>
      <c r="EQS44" s="89"/>
      <c r="EQT44" s="89"/>
      <c r="EQU44" s="89"/>
      <c r="EQV44" s="89"/>
      <c r="EQW44" s="89"/>
      <c r="EQX44" s="89"/>
      <c r="EQY44" s="89"/>
      <c r="EQZ44" s="89"/>
      <c r="ERA44" s="89"/>
      <c r="ERB44" s="89"/>
      <c r="ERC44" s="89"/>
      <c r="ERD44" s="89"/>
      <c r="ERE44" s="89"/>
      <c r="ERF44" s="89"/>
      <c r="ERG44" s="89"/>
      <c r="ERH44" s="89"/>
      <c r="ERI44" s="89"/>
      <c r="ERJ44" s="89"/>
      <c r="ERK44" s="89"/>
      <c r="ERL44" s="89"/>
      <c r="ERM44" s="89"/>
      <c r="ERN44" s="89"/>
      <c r="ERO44" s="89"/>
      <c r="ERP44" s="89"/>
      <c r="ERQ44" s="89"/>
      <c r="ERR44" s="89"/>
      <c r="ERS44" s="89"/>
      <c r="ERT44" s="89"/>
      <c r="ERU44" s="89"/>
      <c r="ERV44" s="89"/>
      <c r="ERW44" s="89"/>
      <c r="ERX44" s="89"/>
      <c r="ERY44" s="89"/>
      <c r="ERZ44" s="89"/>
      <c r="ESA44" s="89"/>
      <c r="ESB44" s="89"/>
      <c r="ESC44" s="89"/>
      <c r="ESD44" s="89"/>
      <c r="ESE44" s="89"/>
      <c r="ESF44" s="89"/>
      <c r="ESG44" s="89"/>
      <c r="ESH44" s="89"/>
      <c r="ESI44" s="89"/>
      <c r="ESJ44" s="89"/>
      <c r="ESK44" s="89"/>
      <c r="ESL44" s="89"/>
      <c r="ESM44" s="89"/>
      <c r="ESN44" s="89"/>
      <c r="ESO44" s="89"/>
      <c r="ESP44" s="89"/>
      <c r="ESQ44" s="89"/>
      <c r="ESR44" s="89"/>
      <c r="ESS44" s="89"/>
      <c r="EST44" s="89"/>
      <c r="ESU44" s="89"/>
      <c r="ESV44" s="89"/>
      <c r="ESW44" s="89"/>
      <c r="ESX44" s="89"/>
      <c r="ESY44" s="89"/>
      <c r="ESZ44" s="89"/>
      <c r="ETA44" s="89"/>
      <c r="ETB44" s="89"/>
      <c r="ETC44" s="89"/>
      <c r="ETD44" s="89"/>
      <c r="ETE44" s="89"/>
      <c r="ETF44" s="89"/>
      <c r="ETG44" s="89"/>
      <c r="ETH44" s="89"/>
      <c r="ETI44" s="89"/>
      <c r="ETJ44" s="89"/>
      <c r="ETK44" s="89"/>
      <c r="ETL44" s="89"/>
      <c r="ETM44" s="89"/>
      <c r="ETN44" s="89"/>
      <c r="ETO44" s="89"/>
      <c r="ETP44" s="89"/>
      <c r="ETQ44" s="89"/>
      <c r="ETR44" s="89"/>
      <c r="ETS44" s="89"/>
      <c r="ETT44" s="89"/>
      <c r="ETU44" s="89"/>
      <c r="ETV44" s="89"/>
      <c r="ETW44" s="89"/>
      <c r="ETX44" s="89"/>
      <c r="ETY44" s="89"/>
      <c r="ETZ44" s="89"/>
      <c r="EUA44" s="89"/>
      <c r="EUB44" s="89"/>
      <c r="EUC44" s="89"/>
      <c r="EUD44" s="89"/>
      <c r="EUE44" s="89"/>
      <c r="EUF44" s="89"/>
      <c r="EUG44" s="89"/>
      <c r="EUH44" s="89"/>
      <c r="EUI44" s="89"/>
      <c r="EUJ44" s="89"/>
      <c r="EUK44" s="89"/>
      <c r="EUL44" s="89"/>
      <c r="EUM44" s="89"/>
      <c r="EUN44" s="89"/>
      <c r="EUO44" s="89"/>
      <c r="EUP44" s="89"/>
      <c r="EUQ44" s="89"/>
      <c r="EUR44" s="89"/>
      <c r="EUS44" s="89"/>
      <c r="EUT44" s="89"/>
      <c r="EUU44" s="89"/>
      <c r="EUV44" s="89"/>
      <c r="EUW44" s="89"/>
      <c r="EUX44" s="89"/>
      <c r="EUY44" s="89"/>
      <c r="EUZ44" s="89"/>
      <c r="EVA44" s="89"/>
      <c r="EVB44" s="89"/>
      <c r="EVC44" s="89"/>
      <c r="EVD44" s="89"/>
      <c r="EVE44" s="89"/>
      <c r="EVF44" s="89"/>
      <c r="EVG44" s="89"/>
      <c r="EVH44" s="89"/>
      <c r="EVI44" s="89"/>
      <c r="EVJ44" s="89"/>
      <c r="EVK44" s="89"/>
      <c r="EVL44" s="89"/>
      <c r="EVM44" s="89"/>
      <c r="EVN44" s="89"/>
      <c r="EVO44" s="89"/>
      <c r="EVP44" s="89"/>
      <c r="EVQ44" s="89"/>
      <c r="EVR44" s="89"/>
      <c r="EVS44" s="89"/>
      <c r="EVT44" s="89"/>
      <c r="EVU44" s="89"/>
      <c r="EVV44" s="89"/>
      <c r="EVW44" s="89"/>
      <c r="EVX44" s="89"/>
      <c r="EVY44" s="89"/>
      <c r="EVZ44" s="89"/>
      <c r="EWA44" s="89"/>
      <c r="EWB44" s="89"/>
      <c r="EWC44" s="89"/>
      <c r="EWD44" s="89"/>
      <c r="EWE44" s="89"/>
      <c r="EWF44" s="89"/>
      <c r="EWG44" s="89"/>
      <c r="EWH44" s="89"/>
      <c r="EWI44" s="89"/>
      <c r="EWJ44" s="89"/>
      <c r="EWK44" s="89"/>
      <c r="EWL44" s="89"/>
      <c r="EWM44" s="89"/>
      <c r="EWN44" s="89"/>
      <c r="EWO44" s="89"/>
      <c r="EWP44" s="89"/>
      <c r="EWQ44" s="89"/>
      <c r="EWR44" s="89"/>
      <c r="EWS44" s="89"/>
      <c r="EWT44" s="89"/>
      <c r="EWU44" s="89"/>
      <c r="EWV44" s="89"/>
      <c r="EWW44" s="89"/>
      <c r="EWX44" s="89"/>
      <c r="EWY44" s="89"/>
      <c r="EWZ44" s="89"/>
      <c r="EXA44" s="89"/>
      <c r="EXB44" s="89"/>
      <c r="EXC44" s="89"/>
      <c r="EXD44" s="89"/>
      <c r="EXE44" s="89"/>
      <c r="EXF44" s="89"/>
      <c r="EXG44" s="89"/>
      <c r="EXH44" s="89"/>
      <c r="EXI44" s="89"/>
      <c r="EXJ44" s="89"/>
      <c r="EXK44" s="89"/>
      <c r="EXL44" s="89"/>
      <c r="EXM44" s="89"/>
      <c r="EXN44" s="89"/>
      <c r="EXO44" s="89"/>
      <c r="EXP44" s="89"/>
      <c r="EXQ44" s="89"/>
      <c r="EXR44" s="89"/>
      <c r="EXS44" s="89"/>
      <c r="EXT44" s="89"/>
      <c r="EXU44" s="89"/>
      <c r="EXV44" s="89"/>
      <c r="EXW44" s="89"/>
      <c r="EXX44" s="89"/>
      <c r="EXY44" s="89"/>
      <c r="EXZ44" s="89"/>
      <c r="EYA44" s="89"/>
      <c r="EYB44" s="89"/>
      <c r="EYC44" s="89"/>
      <c r="EYD44" s="89"/>
      <c r="EYE44" s="89"/>
      <c r="EYF44" s="89"/>
      <c r="EYG44" s="89"/>
      <c r="EYH44" s="89"/>
      <c r="EYI44" s="89"/>
      <c r="EYJ44" s="89"/>
      <c r="EYK44" s="89"/>
      <c r="EYL44" s="89"/>
      <c r="EYM44" s="89"/>
      <c r="EYN44" s="89"/>
      <c r="EYO44" s="89"/>
      <c r="EYP44" s="89"/>
      <c r="EYQ44" s="89"/>
      <c r="EYR44" s="89"/>
      <c r="EYS44" s="89"/>
      <c r="EYT44" s="89"/>
      <c r="EYU44" s="89"/>
      <c r="EYV44" s="89"/>
      <c r="EYW44" s="89"/>
      <c r="EYX44" s="89"/>
      <c r="EYY44" s="89"/>
      <c r="EYZ44" s="89"/>
      <c r="EZA44" s="89"/>
      <c r="EZB44" s="89"/>
      <c r="EZC44" s="89"/>
      <c r="EZD44" s="89"/>
      <c r="EZE44" s="89"/>
      <c r="EZF44" s="89"/>
      <c r="EZG44" s="89"/>
      <c r="EZH44" s="89"/>
      <c r="EZI44" s="89"/>
      <c r="EZJ44" s="89"/>
      <c r="EZK44" s="89"/>
      <c r="EZL44" s="89"/>
      <c r="EZM44" s="89"/>
      <c r="EZN44" s="89"/>
      <c r="EZO44" s="89"/>
      <c r="EZP44" s="89"/>
      <c r="EZQ44" s="89"/>
      <c r="EZR44" s="89"/>
      <c r="EZS44" s="89"/>
      <c r="EZT44" s="89"/>
      <c r="EZU44" s="89"/>
      <c r="EZV44" s="89"/>
      <c r="EZW44" s="89"/>
      <c r="EZX44" s="89"/>
      <c r="EZY44" s="89"/>
      <c r="EZZ44" s="89"/>
      <c r="FAA44" s="89"/>
      <c r="FAB44" s="89"/>
      <c r="FAC44" s="89"/>
      <c r="FAD44" s="89"/>
      <c r="FAE44" s="89"/>
      <c r="FAF44" s="89"/>
      <c r="FAG44" s="89"/>
      <c r="FAH44" s="89"/>
      <c r="FAI44" s="89"/>
      <c r="FAJ44" s="89"/>
      <c r="FAK44" s="89"/>
      <c r="FAL44" s="89"/>
      <c r="FAM44" s="89"/>
      <c r="FAN44" s="89"/>
      <c r="FAO44" s="89"/>
      <c r="FAP44" s="89"/>
      <c r="FAQ44" s="89"/>
      <c r="FAR44" s="89"/>
      <c r="FAS44" s="89"/>
      <c r="FAT44" s="89"/>
      <c r="FAU44" s="89"/>
      <c r="FAV44" s="89"/>
      <c r="FAW44" s="89"/>
      <c r="FAX44" s="89"/>
      <c r="FAY44" s="89"/>
      <c r="FAZ44" s="89"/>
      <c r="FBA44" s="89"/>
      <c r="FBB44" s="89"/>
      <c r="FBC44" s="89"/>
      <c r="FBD44" s="89"/>
      <c r="FBE44" s="89"/>
      <c r="FBF44" s="89"/>
      <c r="FBG44" s="89"/>
      <c r="FBH44" s="89"/>
      <c r="FBI44" s="89"/>
      <c r="FBJ44" s="89"/>
      <c r="FBK44" s="89"/>
      <c r="FBL44" s="89"/>
      <c r="FBM44" s="89"/>
      <c r="FBN44" s="89"/>
      <c r="FBO44" s="89"/>
      <c r="FBP44" s="89"/>
      <c r="FBQ44" s="89"/>
      <c r="FBR44" s="89"/>
      <c r="FBS44" s="89"/>
      <c r="FBT44" s="89"/>
      <c r="FBU44" s="89"/>
      <c r="FBV44" s="89"/>
      <c r="FBW44" s="89"/>
      <c r="FBX44" s="89"/>
      <c r="FBY44" s="89"/>
      <c r="FBZ44" s="89"/>
      <c r="FCA44" s="89"/>
      <c r="FCB44" s="89"/>
      <c r="FCC44" s="89"/>
      <c r="FCD44" s="89"/>
      <c r="FCE44" s="89"/>
      <c r="FCF44" s="89"/>
      <c r="FCG44" s="89"/>
      <c r="FCH44" s="89"/>
      <c r="FCI44" s="89"/>
      <c r="FCJ44" s="89"/>
      <c r="FCK44" s="89"/>
      <c r="FCL44" s="89"/>
      <c r="FCM44" s="89"/>
      <c r="FCN44" s="89"/>
      <c r="FCO44" s="89"/>
      <c r="FCP44" s="89"/>
      <c r="FCQ44" s="89"/>
      <c r="FCR44" s="89"/>
      <c r="FCS44" s="89"/>
      <c r="FCT44" s="89"/>
      <c r="FCU44" s="89"/>
      <c r="FCV44" s="89"/>
      <c r="FCW44" s="89"/>
      <c r="FCX44" s="89"/>
      <c r="FCY44" s="89"/>
      <c r="FCZ44" s="89"/>
      <c r="FDA44" s="89"/>
      <c r="FDB44" s="89"/>
      <c r="FDC44" s="89"/>
      <c r="FDD44" s="89"/>
      <c r="FDE44" s="89"/>
      <c r="FDF44" s="89"/>
      <c r="FDG44" s="89"/>
      <c r="FDH44" s="89"/>
      <c r="FDI44" s="89"/>
      <c r="FDJ44" s="89"/>
      <c r="FDK44" s="89"/>
      <c r="FDL44" s="89"/>
      <c r="FDM44" s="89"/>
      <c r="FDN44" s="89"/>
      <c r="FDO44" s="89"/>
      <c r="FDP44" s="89"/>
      <c r="FDQ44" s="89"/>
      <c r="FDR44" s="89"/>
      <c r="FDS44" s="89"/>
      <c r="FDT44" s="89"/>
      <c r="FDU44" s="89"/>
      <c r="FDV44" s="89"/>
      <c r="FDW44" s="89"/>
      <c r="FDX44" s="89"/>
      <c r="FDY44" s="89"/>
      <c r="FDZ44" s="89"/>
      <c r="FEA44" s="89"/>
      <c r="FEB44" s="89"/>
      <c r="FEC44" s="89"/>
      <c r="FED44" s="89"/>
      <c r="FEE44" s="89"/>
      <c r="FEF44" s="89"/>
      <c r="FEG44" s="89"/>
      <c r="FEH44" s="89"/>
      <c r="FEI44" s="89"/>
      <c r="FEJ44" s="89"/>
      <c r="FEK44" s="89"/>
      <c r="FEL44" s="89"/>
      <c r="FEM44" s="89"/>
      <c r="FEN44" s="89"/>
      <c r="FEO44" s="89"/>
      <c r="FEP44" s="89"/>
      <c r="FEQ44" s="89"/>
      <c r="FER44" s="89"/>
      <c r="FES44" s="89"/>
      <c r="FET44" s="89"/>
      <c r="FEU44" s="89"/>
      <c r="FEV44" s="89"/>
      <c r="FEW44" s="89"/>
      <c r="FEX44" s="89"/>
      <c r="FEY44" s="89"/>
      <c r="FEZ44" s="89"/>
      <c r="FFA44" s="89"/>
      <c r="FFB44" s="89"/>
      <c r="FFC44" s="89"/>
      <c r="FFD44" s="89"/>
      <c r="FFE44" s="89"/>
      <c r="FFF44" s="89"/>
      <c r="FFG44" s="89"/>
      <c r="FFH44" s="89"/>
      <c r="FFI44" s="89"/>
      <c r="FFJ44" s="89"/>
      <c r="FFK44" s="89"/>
      <c r="FFL44" s="89"/>
      <c r="FFM44" s="89"/>
      <c r="FFN44" s="89"/>
      <c r="FFO44" s="89"/>
      <c r="FFP44" s="89"/>
      <c r="FFQ44" s="89"/>
      <c r="FFR44" s="89"/>
      <c r="FFS44" s="89"/>
      <c r="FFT44" s="89"/>
      <c r="FFU44" s="89"/>
      <c r="FFV44" s="89"/>
      <c r="FFW44" s="89"/>
      <c r="FFX44" s="89"/>
      <c r="FFY44" s="89"/>
      <c r="FFZ44" s="89"/>
      <c r="FGA44" s="89"/>
      <c r="FGB44" s="89"/>
      <c r="FGC44" s="89"/>
      <c r="FGD44" s="89"/>
      <c r="FGE44" s="89"/>
      <c r="FGF44" s="89"/>
      <c r="FGG44" s="89"/>
      <c r="FGH44" s="89"/>
      <c r="FGI44" s="89"/>
      <c r="FGJ44" s="89"/>
      <c r="FGK44" s="89"/>
      <c r="FGL44" s="89"/>
      <c r="FGM44" s="89"/>
      <c r="FGN44" s="89"/>
      <c r="FGO44" s="89"/>
      <c r="FGP44" s="89"/>
      <c r="FGQ44" s="89"/>
      <c r="FGR44" s="89"/>
      <c r="FGS44" s="89"/>
      <c r="FGT44" s="89"/>
      <c r="FGU44" s="89"/>
      <c r="FGV44" s="89"/>
      <c r="FGW44" s="89"/>
      <c r="FGX44" s="89"/>
      <c r="FGY44" s="89"/>
      <c r="FGZ44" s="89"/>
      <c r="FHA44" s="89"/>
      <c r="FHB44" s="89"/>
      <c r="FHC44" s="89"/>
      <c r="FHD44" s="89"/>
      <c r="FHE44" s="89"/>
      <c r="FHF44" s="89"/>
      <c r="FHG44" s="89"/>
      <c r="FHH44" s="89"/>
      <c r="FHI44" s="89"/>
      <c r="FHJ44" s="89"/>
      <c r="FHK44" s="89"/>
      <c r="FHL44" s="89"/>
      <c r="FHM44" s="89"/>
      <c r="FHN44" s="89"/>
      <c r="FHO44" s="89"/>
      <c r="FHP44" s="89"/>
      <c r="FHQ44" s="89"/>
      <c r="FHR44" s="89"/>
      <c r="FHS44" s="89"/>
      <c r="FHT44" s="89"/>
      <c r="FHU44" s="89"/>
      <c r="FHV44" s="89"/>
      <c r="FHW44" s="89"/>
      <c r="FHX44" s="89"/>
      <c r="FHY44" s="89"/>
      <c r="FHZ44" s="89"/>
      <c r="FIA44" s="89"/>
      <c r="FIB44" s="89"/>
      <c r="FIC44" s="89"/>
      <c r="FID44" s="89"/>
      <c r="FIE44" s="89"/>
      <c r="FIF44" s="89"/>
      <c r="FIG44" s="89"/>
      <c r="FIH44" s="89"/>
      <c r="FII44" s="89"/>
      <c r="FIJ44" s="89"/>
      <c r="FIK44" s="89"/>
      <c r="FIL44" s="89"/>
      <c r="FIM44" s="89"/>
      <c r="FIN44" s="89"/>
      <c r="FIO44" s="89"/>
      <c r="FIP44" s="89"/>
      <c r="FIQ44" s="89"/>
      <c r="FIR44" s="89"/>
      <c r="FIS44" s="89"/>
      <c r="FIT44" s="89"/>
      <c r="FIU44" s="89"/>
      <c r="FIV44" s="89"/>
      <c r="FIW44" s="89"/>
      <c r="FIX44" s="89"/>
      <c r="FIY44" s="89"/>
      <c r="FIZ44" s="89"/>
      <c r="FJA44" s="89"/>
      <c r="FJB44" s="89"/>
      <c r="FJC44" s="89"/>
      <c r="FJD44" s="89"/>
      <c r="FJE44" s="89"/>
      <c r="FJF44" s="89"/>
      <c r="FJG44" s="89"/>
      <c r="FJH44" s="89"/>
      <c r="FJI44" s="89"/>
      <c r="FJJ44" s="89"/>
      <c r="FJK44" s="89"/>
      <c r="FJL44" s="89"/>
      <c r="FJM44" s="89"/>
      <c r="FJN44" s="89"/>
      <c r="FJO44" s="89"/>
      <c r="FJP44" s="89"/>
      <c r="FJQ44" s="89"/>
      <c r="FJR44" s="89"/>
      <c r="FJS44" s="89"/>
      <c r="FJT44" s="89"/>
      <c r="FJU44" s="89"/>
      <c r="FJV44" s="89"/>
      <c r="FJW44" s="89"/>
      <c r="FJX44" s="89"/>
      <c r="FJY44" s="89"/>
      <c r="FJZ44" s="89"/>
      <c r="FKA44" s="89"/>
      <c r="FKB44" s="89"/>
      <c r="FKC44" s="89"/>
      <c r="FKD44" s="89"/>
      <c r="FKE44" s="89"/>
      <c r="FKF44" s="89"/>
      <c r="FKG44" s="89"/>
      <c r="FKH44" s="89"/>
      <c r="FKI44" s="89"/>
      <c r="FKJ44" s="89"/>
      <c r="FKK44" s="89"/>
      <c r="FKL44" s="89"/>
      <c r="FKM44" s="89"/>
      <c r="FKN44" s="89"/>
      <c r="FKO44" s="89"/>
      <c r="FKP44" s="89"/>
      <c r="FKQ44" s="89"/>
      <c r="FKR44" s="89"/>
      <c r="FKS44" s="89"/>
      <c r="FKT44" s="89"/>
      <c r="FKU44" s="89"/>
      <c r="FKV44" s="89"/>
      <c r="FKW44" s="89"/>
      <c r="FKX44" s="89"/>
      <c r="FKY44" s="89"/>
      <c r="FKZ44" s="89"/>
      <c r="FLA44" s="89"/>
      <c r="FLB44" s="89"/>
      <c r="FLC44" s="89"/>
      <c r="FLD44" s="89"/>
      <c r="FLE44" s="89"/>
      <c r="FLF44" s="89"/>
      <c r="FLG44" s="89"/>
      <c r="FLH44" s="89"/>
      <c r="FLI44" s="89"/>
      <c r="FLJ44" s="89"/>
      <c r="FLK44" s="89"/>
      <c r="FLL44" s="89"/>
      <c r="FLM44" s="89"/>
      <c r="FLN44" s="89"/>
      <c r="FLO44" s="89"/>
      <c r="FLP44" s="89"/>
      <c r="FLQ44" s="89"/>
      <c r="FLR44" s="89"/>
      <c r="FLS44" s="89"/>
      <c r="FLT44" s="89"/>
      <c r="FLU44" s="89"/>
      <c r="FLV44" s="89"/>
      <c r="FLW44" s="89"/>
      <c r="FLX44" s="89"/>
      <c r="FLY44" s="89"/>
      <c r="FLZ44" s="89"/>
      <c r="FMA44" s="89"/>
      <c r="FMB44" s="89"/>
      <c r="FMC44" s="89"/>
      <c r="FMD44" s="89"/>
      <c r="FME44" s="89"/>
      <c r="FMF44" s="89"/>
      <c r="FMG44" s="89"/>
      <c r="FMH44" s="89"/>
      <c r="FMI44" s="89"/>
      <c r="FMJ44" s="89"/>
      <c r="FMK44" s="89"/>
      <c r="FML44" s="89"/>
      <c r="FMM44" s="89"/>
      <c r="FMN44" s="89"/>
      <c r="FMO44" s="89"/>
      <c r="FMP44" s="89"/>
      <c r="FMQ44" s="89"/>
      <c r="FMR44" s="89"/>
      <c r="FMS44" s="89"/>
      <c r="FMT44" s="89"/>
      <c r="FMU44" s="89"/>
      <c r="FMV44" s="89"/>
      <c r="FMW44" s="89"/>
      <c r="FMX44" s="89"/>
      <c r="FMY44" s="89"/>
      <c r="FMZ44" s="89"/>
      <c r="FNA44" s="89"/>
      <c r="FNB44" s="89"/>
      <c r="FNC44" s="89"/>
      <c r="FND44" s="89"/>
      <c r="FNE44" s="89"/>
      <c r="FNF44" s="89"/>
      <c r="FNG44" s="89"/>
      <c r="FNH44" s="89"/>
      <c r="FNI44" s="89"/>
      <c r="FNJ44" s="89"/>
      <c r="FNK44" s="89"/>
      <c r="FNL44" s="89"/>
      <c r="FNM44" s="89"/>
      <c r="FNN44" s="89"/>
      <c r="FNO44" s="89"/>
      <c r="FNP44" s="89"/>
      <c r="FNQ44" s="89"/>
      <c r="FNR44" s="89"/>
      <c r="FNS44" s="89"/>
      <c r="FNT44" s="89"/>
      <c r="FNU44" s="89"/>
      <c r="FNV44" s="89"/>
      <c r="FNW44" s="89"/>
      <c r="FNX44" s="89"/>
      <c r="FNY44" s="89"/>
      <c r="FNZ44" s="89"/>
      <c r="FOA44" s="89"/>
      <c r="FOB44" s="89"/>
      <c r="FOC44" s="89"/>
      <c r="FOD44" s="89"/>
      <c r="FOE44" s="89"/>
      <c r="FOF44" s="89"/>
      <c r="FOG44" s="89"/>
      <c r="FOH44" s="89"/>
      <c r="FOI44" s="89"/>
      <c r="FOJ44" s="89"/>
      <c r="FOK44" s="89"/>
      <c r="FOL44" s="89"/>
      <c r="FOM44" s="89"/>
      <c r="FON44" s="89"/>
      <c r="FOO44" s="89"/>
      <c r="FOP44" s="89"/>
      <c r="FOQ44" s="89"/>
      <c r="FOR44" s="89"/>
      <c r="FOS44" s="89"/>
      <c r="FOT44" s="89"/>
      <c r="FOU44" s="89"/>
      <c r="FOV44" s="89"/>
      <c r="FOW44" s="89"/>
      <c r="FOX44" s="89"/>
      <c r="FOY44" s="89"/>
      <c r="FOZ44" s="89"/>
      <c r="FPA44" s="89"/>
      <c r="FPB44" s="89"/>
      <c r="FPC44" s="89"/>
      <c r="FPD44" s="89"/>
      <c r="FPE44" s="89"/>
      <c r="FPF44" s="89"/>
      <c r="FPG44" s="89"/>
      <c r="FPH44" s="89"/>
      <c r="FPI44" s="89"/>
      <c r="FPJ44" s="89"/>
      <c r="FPK44" s="89"/>
      <c r="FPL44" s="89"/>
      <c r="FPM44" s="89"/>
      <c r="FPN44" s="89"/>
      <c r="FPO44" s="89"/>
      <c r="FPP44" s="89"/>
      <c r="FPQ44" s="89"/>
      <c r="FPR44" s="89"/>
      <c r="FPS44" s="89"/>
      <c r="FPT44" s="89"/>
      <c r="FPU44" s="89"/>
      <c r="FPV44" s="89"/>
      <c r="FPW44" s="89"/>
      <c r="FPX44" s="89"/>
      <c r="FPY44" s="89"/>
      <c r="FPZ44" s="89"/>
      <c r="FQA44" s="89"/>
      <c r="FQB44" s="89"/>
      <c r="FQC44" s="89"/>
      <c r="FQD44" s="89"/>
      <c r="FQE44" s="89"/>
      <c r="FQF44" s="89"/>
      <c r="FQG44" s="89"/>
      <c r="FQH44" s="89"/>
      <c r="FQI44" s="89"/>
      <c r="FQJ44" s="89"/>
      <c r="FQK44" s="89"/>
      <c r="FQL44" s="89"/>
      <c r="FQM44" s="89"/>
      <c r="FQN44" s="89"/>
      <c r="FQO44" s="89"/>
      <c r="FQP44" s="89"/>
      <c r="FQQ44" s="89"/>
      <c r="FQR44" s="89"/>
      <c r="FQS44" s="89"/>
      <c r="FQT44" s="89"/>
      <c r="FQU44" s="89"/>
      <c r="FQV44" s="89"/>
      <c r="FQW44" s="89"/>
      <c r="FQX44" s="89"/>
      <c r="FQY44" s="89"/>
      <c r="FQZ44" s="89"/>
      <c r="FRA44" s="89"/>
      <c r="FRB44" s="89"/>
      <c r="FRC44" s="89"/>
      <c r="FRD44" s="89"/>
      <c r="FRE44" s="89"/>
      <c r="FRF44" s="89"/>
      <c r="FRG44" s="89"/>
      <c r="FRH44" s="89"/>
      <c r="FRI44" s="89"/>
      <c r="FRJ44" s="89"/>
      <c r="FRK44" s="89"/>
      <c r="FRL44" s="89"/>
      <c r="FRM44" s="89"/>
      <c r="FRN44" s="89"/>
      <c r="FRO44" s="89"/>
      <c r="FRP44" s="89"/>
      <c r="FRQ44" s="89"/>
      <c r="FRR44" s="89"/>
      <c r="FRS44" s="89"/>
      <c r="FRT44" s="89"/>
      <c r="FRU44" s="89"/>
      <c r="FRV44" s="89"/>
      <c r="FRW44" s="89"/>
      <c r="FRX44" s="89"/>
      <c r="FRY44" s="89"/>
      <c r="FRZ44" s="89"/>
      <c r="FSA44" s="89"/>
      <c r="FSB44" s="89"/>
      <c r="FSC44" s="89"/>
      <c r="FSD44" s="89"/>
      <c r="FSE44" s="89"/>
      <c r="FSF44" s="89"/>
      <c r="FSG44" s="89"/>
      <c r="FSH44" s="89"/>
      <c r="FSI44" s="89"/>
      <c r="FSJ44" s="89"/>
      <c r="FSK44" s="89"/>
      <c r="FSL44" s="89"/>
      <c r="FSM44" s="89"/>
      <c r="FSN44" s="89"/>
      <c r="FSO44" s="89"/>
      <c r="FSP44" s="89"/>
      <c r="FSQ44" s="89"/>
      <c r="FSR44" s="89"/>
      <c r="FSS44" s="89"/>
      <c r="FST44" s="89"/>
      <c r="FSU44" s="89"/>
      <c r="FSV44" s="89"/>
      <c r="FSW44" s="89"/>
      <c r="FSX44" s="89"/>
      <c r="FSY44" s="89"/>
      <c r="FSZ44" s="89"/>
      <c r="FTA44" s="89"/>
      <c r="FTB44" s="89"/>
      <c r="FTC44" s="89"/>
      <c r="FTD44" s="89"/>
      <c r="FTE44" s="89"/>
      <c r="FTF44" s="89"/>
      <c r="FTG44" s="89"/>
      <c r="FTH44" s="89"/>
      <c r="FTI44" s="89"/>
      <c r="FTJ44" s="89"/>
      <c r="FTK44" s="89"/>
      <c r="FTL44" s="89"/>
      <c r="FTM44" s="89"/>
      <c r="FTN44" s="89"/>
      <c r="FTO44" s="89"/>
      <c r="FTP44" s="89"/>
      <c r="FTQ44" s="89"/>
      <c r="FTR44" s="89"/>
      <c r="FTS44" s="89"/>
      <c r="FTT44" s="89"/>
      <c r="FTU44" s="89"/>
      <c r="FTV44" s="89"/>
      <c r="FTW44" s="89"/>
      <c r="FTX44" s="89"/>
      <c r="FTY44" s="89"/>
      <c r="FTZ44" s="89"/>
      <c r="FUA44" s="89"/>
      <c r="FUB44" s="89"/>
      <c r="FUC44" s="89"/>
      <c r="FUD44" s="89"/>
      <c r="FUE44" s="89"/>
      <c r="FUF44" s="89"/>
      <c r="FUG44" s="89"/>
      <c r="FUH44" s="89"/>
      <c r="FUI44" s="89"/>
      <c r="FUJ44" s="89"/>
      <c r="FUK44" s="89"/>
      <c r="FUL44" s="89"/>
      <c r="FUM44" s="89"/>
      <c r="FUN44" s="89"/>
      <c r="FUO44" s="89"/>
      <c r="FUP44" s="89"/>
      <c r="FUQ44" s="89"/>
      <c r="FUR44" s="89"/>
      <c r="FUS44" s="89"/>
      <c r="FUT44" s="89"/>
      <c r="FUU44" s="89"/>
      <c r="FUV44" s="89"/>
      <c r="FUW44" s="89"/>
      <c r="FUX44" s="89"/>
      <c r="FUY44" s="89"/>
      <c r="FUZ44" s="89"/>
      <c r="FVA44" s="89"/>
      <c r="FVB44" s="89"/>
      <c r="FVC44" s="89"/>
      <c r="FVD44" s="89"/>
      <c r="FVE44" s="89"/>
      <c r="FVF44" s="89"/>
      <c r="FVG44" s="89"/>
      <c r="FVH44" s="89"/>
      <c r="FVI44" s="89"/>
      <c r="FVJ44" s="89"/>
      <c r="FVK44" s="89"/>
      <c r="FVL44" s="89"/>
      <c r="FVM44" s="89"/>
      <c r="FVN44" s="89"/>
      <c r="FVO44" s="89"/>
      <c r="FVP44" s="89"/>
      <c r="FVQ44" s="89"/>
      <c r="FVR44" s="89"/>
      <c r="FVS44" s="89"/>
      <c r="FVT44" s="89"/>
      <c r="FVU44" s="89"/>
      <c r="FVV44" s="89"/>
      <c r="FVW44" s="89"/>
      <c r="FVX44" s="89"/>
      <c r="FVY44" s="89"/>
      <c r="FVZ44" s="89"/>
      <c r="FWA44" s="89"/>
      <c r="FWB44" s="89"/>
      <c r="FWC44" s="89"/>
      <c r="FWD44" s="89"/>
      <c r="FWE44" s="89"/>
      <c r="FWF44" s="89"/>
      <c r="FWG44" s="89"/>
      <c r="FWH44" s="89"/>
      <c r="FWI44" s="89"/>
      <c r="FWJ44" s="89"/>
      <c r="FWK44" s="89"/>
      <c r="FWL44" s="89"/>
      <c r="FWM44" s="89"/>
      <c r="FWN44" s="89"/>
      <c r="FWO44" s="89"/>
      <c r="FWP44" s="89"/>
      <c r="FWQ44" s="89"/>
      <c r="FWR44" s="89"/>
      <c r="FWS44" s="89"/>
      <c r="FWT44" s="89"/>
      <c r="FWU44" s="89"/>
      <c r="FWV44" s="89"/>
      <c r="FWW44" s="89"/>
      <c r="FWX44" s="89"/>
      <c r="FWY44" s="89"/>
      <c r="FWZ44" s="89"/>
      <c r="FXA44" s="89"/>
      <c r="FXB44" s="89"/>
      <c r="FXC44" s="89"/>
      <c r="FXD44" s="89"/>
      <c r="FXE44" s="89"/>
      <c r="FXF44" s="89"/>
      <c r="FXG44" s="89"/>
      <c r="FXH44" s="89"/>
      <c r="FXI44" s="89"/>
      <c r="FXJ44" s="89"/>
      <c r="FXK44" s="89"/>
      <c r="FXL44" s="89"/>
      <c r="FXM44" s="89"/>
      <c r="FXN44" s="89"/>
      <c r="FXO44" s="89"/>
      <c r="FXP44" s="89"/>
      <c r="FXQ44" s="89"/>
      <c r="FXR44" s="89"/>
      <c r="FXS44" s="89"/>
      <c r="FXT44" s="89"/>
      <c r="FXU44" s="89"/>
      <c r="FXV44" s="89"/>
      <c r="FXW44" s="89"/>
      <c r="FXX44" s="89"/>
      <c r="FXY44" s="89"/>
      <c r="FXZ44" s="89"/>
      <c r="FYA44" s="89"/>
      <c r="FYB44" s="89"/>
      <c r="FYC44" s="89"/>
      <c r="FYD44" s="89"/>
      <c r="FYE44" s="89"/>
      <c r="FYF44" s="89"/>
      <c r="FYG44" s="89"/>
      <c r="FYH44" s="89"/>
      <c r="FYI44" s="89"/>
      <c r="FYJ44" s="89"/>
      <c r="FYK44" s="89"/>
      <c r="FYL44" s="89"/>
      <c r="FYM44" s="89"/>
      <c r="FYN44" s="89"/>
      <c r="FYO44" s="89"/>
      <c r="FYP44" s="89"/>
      <c r="FYQ44" s="89"/>
      <c r="FYR44" s="89"/>
      <c r="FYS44" s="89"/>
      <c r="FYT44" s="89"/>
      <c r="FYU44" s="89"/>
      <c r="FYV44" s="89"/>
      <c r="FYW44" s="89"/>
      <c r="FYX44" s="89"/>
      <c r="FYY44" s="89"/>
      <c r="FYZ44" s="89"/>
      <c r="FZA44" s="89"/>
      <c r="FZB44" s="89"/>
      <c r="FZC44" s="89"/>
      <c r="FZD44" s="89"/>
      <c r="FZE44" s="89"/>
      <c r="FZF44" s="89"/>
      <c r="FZG44" s="89"/>
      <c r="FZH44" s="89"/>
      <c r="FZI44" s="89"/>
      <c r="FZJ44" s="89"/>
      <c r="FZK44" s="89"/>
      <c r="FZL44" s="89"/>
      <c r="FZM44" s="89"/>
      <c r="FZN44" s="89"/>
      <c r="FZO44" s="89"/>
      <c r="FZP44" s="89"/>
      <c r="FZQ44" s="89"/>
      <c r="FZR44" s="89"/>
      <c r="FZS44" s="89"/>
      <c r="FZT44" s="89"/>
      <c r="FZU44" s="89"/>
      <c r="FZV44" s="89"/>
      <c r="FZW44" s="89"/>
      <c r="FZX44" s="89"/>
      <c r="FZY44" s="89"/>
      <c r="FZZ44" s="89"/>
      <c r="GAA44" s="89"/>
      <c r="GAB44" s="89"/>
      <c r="GAC44" s="89"/>
      <c r="GAD44" s="89"/>
      <c r="GAE44" s="89"/>
      <c r="GAF44" s="89"/>
      <c r="GAG44" s="89"/>
      <c r="GAH44" s="89"/>
      <c r="GAI44" s="89"/>
      <c r="GAJ44" s="89"/>
      <c r="GAK44" s="89"/>
      <c r="GAL44" s="89"/>
      <c r="GAM44" s="89"/>
      <c r="GAN44" s="89"/>
      <c r="GAO44" s="89"/>
      <c r="GAP44" s="89"/>
      <c r="GAQ44" s="89"/>
      <c r="GAR44" s="89"/>
      <c r="GAS44" s="89"/>
      <c r="GAT44" s="89"/>
      <c r="GAU44" s="89"/>
      <c r="GAV44" s="89"/>
      <c r="GAW44" s="89"/>
      <c r="GAX44" s="89"/>
      <c r="GAY44" s="89"/>
      <c r="GAZ44" s="89"/>
      <c r="GBA44" s="89"/>
      <c r="GBB44" s="89"/>
      <c r="GBC44" s="89"/>
      <c r="GBD44" s="89"/>
      <c r="GBE44" s="89"/>
      <c r="GBF44" s="89"/>
      <c r="GBG44" s="89"/>
      <c r="GBH44" s="89"/>
      <c r="GBI44" s="89"/>
      <c r="GBJ44" s="89"/>
      <c r="GBK44" s="89"/>
      <c r="GBL44" s="89"/>
      <c r="GBM44" s="89"/>
      <c r="GBN44" s="89"/>
      <c r="GBO44" s="89"/>
      <c r="GBP44" s="89"/>
      <c r="GBQ44" s="89"/>
      <c r="GBR44" s="89"/>
      <c r="GBS44" s="89"/>
      <c r="GBT44" s="89"/>
      <c r="GBU44" s="89"/>
      <c r="GBV44" s="89"/>
      <c r="GBW44" s="89"/>
      <c r="GBX44" s="89"/>
      <c r="GBY44" s="89"/>
      <c r="GBZ44" s="89"/>
      <c r="GCA44" s="89"/>
      <c r="GCB44" s="89"/>
      <c r="GCC44" s="89"/>
      <c r="GCD44" s="89"/>
      <c r="GCE44" s="89"/>
      <c r="GCF44" s="89"/>
      <c r="GCG44" s="89"/>
      <c r="GCH44" s="89"/>
      <c r="GCI44" s="89"/>
      <c r="GCJ44" s="89"/>
      <c r="GCK44" s="89"/>
      <c r="GCL44" s="89"/>
      <c r="GCM44" s="89"/>
      <c r="GCN44" s="89"/>
      <c r="GCO44" s="89"/>
      <c r="GCP44" s="89"/>
      <c r="GCQ44" s="89"/>
      <c r="GCR44" s="89"/>
      <c r="GCS44" s="89"/>
      <c r="GCT44" s="89"/>
      <c r="GCU44" s="89"/>
      <c r="GCV44" s="89"/>
      <c r="GCW44" s="89"/>
      <c r="GCX44" s="89"/>
      <c r="GCY44" s="89"/>
      <c r="GCZ44" s="89"/>
      <c r="GDA44" s="89"/>
      <c r="GDB44" s="89"/>
      <c r="GDC44" s="89"/>
      <c r="GDD44" s="89"/>
      <c r="GDE44" s="89"/>
      <c r="GDF44" s="89"/>
      <c r="GDG44" s="89"/>
      <c r="GDH44" s="89"/>
      <c r="GDI44" s="89"/>
      <c r="GDJ44" s="89"/>
      <c r="GDK44" s="89"/>
      <c r="GDL44" s="89"/>
      <c r="GDM44" s="89"/>
      <c r="GDN44" s="89"/>
      <c r="GDO44" s="89"/>
      <c r="GDP44" s="89"/>
      <c r="GDQ44" s="89"/>
      <c r="GDR44" s="89"/>
      <c r="GDS44" s="89"/>
      <c r="GDT44" s="89"/>
      <c r="GDU44" s="89"/>
      <c r="GDV44" s="89"/>
      <c r="GDW44" s="89"/>
      <c r="GDX44" s="89"/>
      <c r="GDY44" s="89"/>
      <c r="GDZ44" s="89"/>
      <c r="GEA44" s="89"/>
      <c r="GEB44" s="89"/>
      <c r="GEC44" s="89"/>
      <c r="GED44" s="89"/>
      <c r="GEE44" s="89"/>
      <c r="GEF44" s="89"/>
      <c r="GEG44" s="89"/>
      <c r="GEH44" s="89"/>
      <c r="GEI44" s="89"/>
      <c r="GEJ44" s="89"/>
      <c r="GEK44" s="89"/>
      <c r="GEL44" s="89"/>
      <c r="GEM44" s="89"/>
      <c r="GEN44" s="89"/>
      <c r="GEO44" s="89"/>
      <c r="GEP44" s="89"/>
      <c r="GEQ44" s="89"/>
      <c r="GER44" s="89"/>
      <c r="GES44" s="89"/>
      <c r="GET44" s="89"/>
      <c r="GEU44" s="89"/>
      <c r="GEV44" s="89"/>
      <c r="GEW44" s="89"/>
      <c r="GEX44" s="89"/>
      <c r="GEY44" s="89"/>
      <c r="GEZ44" s="89"/>
      <c r="GFA44" s="89"/>
      <c r="GFB44" s="89"/>
      <c r="GFC44" s="89"/>
      <c r="GFD44" s="89"/>
      <c r="GFE44" s="89"/>
      <c r="GFF44" s="89"/>
      <c r="GFG44" s="89"/>
      <c r="GFH44" s="89"/>
      <c r="GFI44" s="89"/>
      <c r="GFJ44" s="89"/>
      <c r="GFK44" s="89"/>
      <c r="GFL44" s="89"/>
      <c r="GFM44" s="89"/>
      <c r="GFN44" s="89"/>
      <c r="GFO44" s="89"/>
      <c r="GFP44" s="89"/>
      <c r="GFQ44" s="89"/>
      <c r="GFR44" s="89"/>
      <c r="GFS44" s="89"/>
      <c r="GFT44" s="89"/>
      <c r="GFU44" s="89"/>
      <c r="GFV44" s="89"/>
      <c r="GFW44" s="89"/>
      <c r="GFX44" s="89"/>
      <c r="GFY44" s="89"/>
      <c r="GFZ44" s="89"/>
      <c r="GGA44" s="89"/>
      <c r="GGB44" s="89"/>
      <c r="GGC44" s="89"/>
      <c r="GGD44" s="89"/>
      <c r="GGE44" s="89"/>
      <c r="GGF44" s="89"/>
      <c r="GGG44" s="89"/>
      <c r="GGH44" s="89"/>
      <c r="GGI44" s="89"/>
      <c r="GGJ44" s="89"/>
      <c r="GGK44" s="89"/>
      <c r="GGL44" s="89"/>
      <c r="GGM44" s="89"/>
      <c r="GGN44" s="89"/>
      <c r="GGO44" s="89"/>
      <c r="GGP44" s="89"/>
      <c r="GGQ44" s="89"/>
      <c r="GGR44" s="89"/>
      <c r="GGS44" s="89"/>
      <c r="GGT44" s="89"/>
      <c r="GGU44" s="89"/>
      <c r="GGV44" s="89"/>
      <c r="GGW44" s="89"/>
      <c r="GGX44" s="89"/>
      <c r="GGY44" s="89"/>
      <c r="GGZ44" s="89"/>
      <c r="GHA44" s="89"/>
      <c r="GHB44" s="89"/>
      <c r="GHC44" s="89"/>
      <c r="GHD44" s="89"/>
      <c r="GHE44" s="89"/>
      <c r="GHF44" s="89"/>
      <c r="GHG44" s="89"/>
      <c r="GHH44" s="89"/>
      <c r="GHI44" s="89"/>
      <c r="GHJ44" s="89"/>
      <c r="GHK44" s="89"/>
      <c r="GHL44" s="89"/>
      <c r="GHM44" s="89"/>
      <c r="GHN44" s="89"/>
      <c r="GHO44" s="89"/>
      <c r="GHP44" s="89"/>
      <c r="GHQ44" s="89"/>
      <c r="GHR44" s="89"/>
      <c r="GHS44" s="89"/>
      <c r="GHT44" s="89"/>
      <c r="GHU44" s="89"/>
      <c r="GHV44" s="89"/>
      <c r="GHW44" s="89"/>
      <c r="GHX44" s="89"/>
      <c r="GHY44" s="89"/>
      <c r="GHZ44" s="89"/>
      <c r="GIA44" s="89"/>
      <c r="GIB44" s="89"/>
      <c r="GIC44" s="89"/>
      <c r="GID44" s="89"/>
      <c r="GIE44" s="89"/>
      <c r="GIF44" s="89"/>
      <c r="GIG44" s="89"/>
      <c r="GIH44" s="89"/>
      <c r="GII44" s="89"/>
      <c r="GIJ44" s="89"/>
      <c r="GIK44" s="89"/>
      <c r="GIL44" s="89"/>
      <c r="GIM44" s="89"/>
      <c r="GIN44" s="89"/>
      <c r="GIO44" s="89"/>
      <c r="GIP44" s="89"/>
      <c r="GIQ44" s="89"/>
      <c r="GIR44" s="89"/>
      <c r="GIS44" s="89"/>
      <c r="GIT44" s="89"/>
      <c r="GIU44" s="89"/>
      <c r="GIV44" s="89"/>
      <c r="GIW44" s="89"/>
      <c r="GIX44" s="89"/>
      <c r="GIY44" s="89"/>
      <c r="GIZ44" s="89"/>
      <c r="GJA44" s="89"/>
      <c r="GJB44" s="89"/>
      <c r="GJC44" s="89"/>
      <c r="GJD44" s="89"/>
      <c r="GJE44" s="89"/>
      <c r="GJF44" s="89"/>
      <c r="GJG44" s="89"/>
      <c r="GJH44" s="89"/>
      <c r="GJI44" s="89"/>
      <c r="GJJ44" s="89"/>
      <c r="GJK44" s="89"/>
      <c r="GJL44" s="89"/>
      <c r="GJM44" s="89"/>
      <c r="GJN44" s="89"/>
      <c r="GJO44" s="89"/>
      <c r="GJP44" s="89"/>
      <c r="GJQ44" s="89"/>
      <c r="GJR44" s="89"/>
      <c r="GJS44" s="89"/>
      <c r="GJT44" s="89"/>
      <c r="GJU44" s="89"/>
      <c r="GJV44" s="89"/>
      <c r="GJW44" s="89"/>
      <c r="GJX44" s="89"/>
      <c r="GJY44" s="89"/>
      <c r="GJZ44" s="89"/>
      <c r="GKA44" s="89"/>
      <c r="GKB44" s="89"/>
      <c r="GKC44" s="89"/>
      <c r="GKD44" s="89"/>
      <c r="GKE44" s="89"/>
      <c r="GKF44" s="89"/>
      <c r="GKG44" s="89"/>
      <c r="GKH44" s="89"/>
      <c r="GKI44" s="89"/>
      <c r="GKJ44" s="89"/>
      <c r="GKK44" s="89"/>
      <c r="GKL44" s="89"/>
      <c r="GKM44" s="89"/>
      <c r="GKN44" s="89"/>
      <c r="GKO44" s="89"/>
      <c r="GKP44" s="89"/>
      <c r="GKQ44" s="89"/>
      <c r="GKR44" s="89"/>
      <c r="GKS44" s="89"/>
      <c r="GKT44" s="89"/>
      <c r="GKU44" s="89"/>
      <c r="GKV44" s="89"/>
      <c r="GKW44" s="89"/>
      <c r="GKX44" s="89"/>
      <c r="GKY44" s="89"/>
      <c r="GKZ44" s="89"/>
      <c r="GLA44" s="89"/>
      <c r="GLB44" s="89"/>
      <c r="GLC44" s="89"/>
      <c r="GLD44" s="89"/>
      <c r="GLE44" s="89"/>
      <c r="GLF44" s="89"/>
      <c r="GLG44" s="89"/>
      <c r="GLH44" s="89"/>
      <c r="GLI44" s="89"/>
      <c r="GLJ44" s="89"/>
      <c r="GLK44" s="89"/>
      <c r="GLL44" s="89"/>
      <c r="GLM44" s="89"/>
      <c r="GLN44" s="89"/>
      <c r="GLO44" s="89"/>
      <c r="GLP44" s="89"/>
      <c r="GLQ44" s="89"/>
      <c r="GLR44" s="89"/>
      <c r="GLS44" s="89"/>
      <c r="GLT44" s="89"/>
      <c r="GLU44" s="89"/>
      <c r="GLV44" s="89"/>
      <c r="GLW44" s="89"/>
      <c r="GLX44" s="89"/>
      <c r="GLY44" s="89"/>
      <c r="GLZ44" s="89"/>
      <c r="GMA44" s="89"/>
      <c r="GMB44" s="89"/>
      <c r="GMC44" s="89"/>
      <c r="GMD44" s="89"/>
      <c r="GME44" s="89"/>
      <c r="GMF44" s="89"/>
      <c r="GMG44" s="89"/>
      <c r="GMH44" s="89"/>
      <c r="GMI44" s="89"/>
      <c r="GMJ44" s="89"/>
      <c r="GMK44" s="89"/>
      <c r="GML44" s="89"/>
      <c r="GMM44" s="89"/>
      <c r="GMN44" s="89"/>
      <c r="GMO44" s="89"/>
      <c r="GMP44" s="89"/>
      <c r="GMQ44" s="89"/>
      <c r="GMR44" s="89"/>
      <c r="GMS44" s="89"/>
      <c r="GMT44" s="89"/>
      <c r="GMU44" s="89"/>
      <c r="GMV44" s="89"/>
      <c r="GMW44" s="89"/>
      <c r="GMX44" s="89"/>
      <c r="GMY44" s="89"/>
      <c r="GMZ44" s="89"/>
      <c r="GNA44" s="89"/>
      <c r="GNB44" s="89"/>
      <c r="GNC44" s="89"/>
      <c r="GND44" s="89"/>
      <c r="GNE44" s="89"/>
      <c r="GNF44" s="89"/>
      <c r="GNG44" s="89"/>
      <c r="GNH44" s="89"/>
      <c r="GNI44" s="89"/>
      <c r="GNJ44" s="89"/>
      <c r="GNK44" s="89"/>
      <c r="GNL44" s="89"/>
      <c r="GNM44" s="89"/>
      <c r="GNN44" s="89"/>
      <c r="GNO44" s="89"/>
      <c r="GNP44" s="89"/>
      <c r="GNQ44" s="89"/>
      <c r="GNR44" s="89"/>
      <c r="GNS44" s="89"/>
      <c r="GNT44" s="89"/>
      <c r="GNU44" s="89"/>
      <c r="GNV44" s="89"/>
      <c r="GNW44" s="89"/>
      <c r="GNX44" s="89"/>
      <c r="GNY44" s="89"/>
      <c r="GNZ44" s="89"/>
      <c r="GOA44" s="89"/>
      <c r="GOB44" s="89"/>
      <c r="GOC44" s="89"/>
      <c r="GOD44" s="89"/>
      <c r="GOE44" s="89"/>
      <c r="GOF44" s="89"/>
      <c r="GOG44" s="89"/>
      <c r="GOH44" s="89"/>
      <c r="GOI44" s="89"/>
      <c r="GOJ44" s="89"/>
      <c r="GOK44" s="89"/>
      <c r="GOL44" s="89"/>
      <c r="GOM44" s="89"/>
      <c r="GON44" s="89"/>
      <c r="GOO44" s="89"/>
      <c r="GOP44" s="89"/>
      <c r="GOQ44" s="89"/>
      <c r="GOR44" s="89"/>
      <c r="GOS44" s="89"/>
      <c r="GOT44" s="89"/>
      <c r="GOU44" s="89"/>
      <c r="GOV44" s="89"/>
      <c r="GOW44" s="89"/>
      <c r="GOX44" s="89"/>
      <c r="GOY44" s="89"/>
      <c r="GOZ44" s="89"/>
      <c r="GPA44" s="89"/>
      <c r="GPB44" s="89"/>
      <c r="GPC44" s="89"/>
      <c r="GPD44" s="89"/>
      <c r="GPE44" s="89"/>
      <c r="GPF44" s="89"/>
      <c r="GPG44" s="89"/>
      <c r="GPH44" s="89"/>
      <c r="GPI44" s="89"/>
      <c r="GPJ44" s="89"/>
      <c r="GPK44" s="89"/>
      <c r="GPL44" s="89"/>
      <c r="GPM44" s="89"/>
      <c r="GPN44" s="89"/>
      <c r="GPO44" s="89"/>
      <c r="GPP44" s="89"/>
      <c r="GPQ44" s="89"/>
      <c r="GPR44" s="89"/>
      <c r="GPS44" s="89"/>
      <c r="GPT44" s="89"/>
      <c r="GPU44" s="89"/>
      <c r="GPV44" s="89"/>
      <c r="GPW44" s="89"/>
      <c r="GPX44" s="89"/>
      <c r="GPY44" s="89"/>
      <c r="GPZ44" s="89"/>
      <c r="GQA44" s="89"/>
      <c r="GQB44" s="89"/>
      <c r="GQC44" s="89"/>
      <c r="GQD44" s="89"/>
      <c r="GQE44" s="89"/>
      <c r="GQF44" s="89"/>
      <c r="GQG44" s="89"/>
      <c r="GQH44" s="89"/>
      <c r="GQI44" s="89"/>
      <c r="GQJ44" s="89"/>
      <c r="GQK44" s="89"/>
      <c r="GQL44" s="89"/>
      <c r="GQM44" s="89"/>
      <c r="GQN44" s="89"/>
      <c r="GQO44" s="89"/>
      <c r="GQP44" s="89"/>
      <c r="GQQ44" s="89"/>
      <c r="GQR44" s="89"/>
      <c r="GQS44" s="89"/>
      <c r="GQT44" s="89"/>
      <c r="GQU44" s="89"/>
      <c r="GQV44" s="89"/>
      <c r="GQW44" s="89"/>
      <c r="GQX44" s="89"/>
      <c r="GQY44" s="89"/>
      <c r="GQZ44" s="89"/>
      <c r="GRA44" s="89"/>
      <c r="GRB44" s="89"/>
      <c r="GRC44" s="89"/>
      <c r="GRD44" s="89"/>
      <c r="GRE44" s="89"/>
      <c r="GRF44" s="89"/>
      <c r="GRG44" s="89"/>
      <c r="GRH44" s="89"/>
      <c r="GRI44" s="89"/>
      <c r="GRJ44" s="89"/>
      <c r="GRK44" s="89"/>
      <c r="GRL44" s="89"/>
      <c r="GRM44" s="89"/>
      <c r="GRN44" s="89"/>
      <c r="GRO44" s="89"/>
      <c r="GRP44" s="89"/>
      <c r="GRQ44" s="89"/>
      <c r="GRR44" s="89"/>
      <c r="GRS44" s="89"/>
      <c r="GRT44" s="89"/>
      <c r="GRU44" s="89"/>
      <c r="GRV44" s="89"/>
      <c r="GRW44" s="89"/>
      <c r="GRX44" s="89"/>
      <c r="GRY44" s="89"/>
      <c r="GRZ44" s="89"/>
      <c r="GSA44" s="89"/>
      <c r="GSB44" s="89"/>
      <c r="GSC44" s="89"/>
      <c r="GSD44" s="89"/>
      <c r="GSE44" s="89"/>
      <c r="GSF44" s="89"/>
      <c r="GSG44" s="89"/>
      <c r="GSH44" s="89"/>
      <c r="GSI44" s="89"/>
      <c r="GSJ44" s="89"/>
      <c r="GSK44" s="89"/>
      <c r="GSL44" s="89"/>
      <c r="GSM44" s="89"/>
      <c r="GSN44" s="89"/>
      <c r="GSO44" s="89"/>
      <c r="GSP44" s="89"/>
      <c r="GSQ44" s="89"/>
      <c r="GSR44" s="89"/>
      <c r="GSS44" s="89"/>
      <c r="GST44" s="89"/>
      <c r="GSU44" s="89"/>
      <c r="GSV44" s="89"/>
      <c r="GSW44" s="89"/>
      <c r="GSX44" s="89"/>
      <c r="GSY44" s="89"/>
      <c r="GSZ44" s="89"/>
      <c r="GTA44" s="89"/>
      <c r="GTB44" s="89"/>
      <c r="GTC44" s="89"/>
      <c r="GTD44" s="89"/>
      <c r="GTE44" s="89"/>
      <c r="GTF44" s="89"/>
      <c r="GTG44" s="89"/>
      <c r="GTH44" s="89"/>
      <c r="GTI44" s="89"/>
      <c r="GTJ44" s="89"/>
      <c r="GTK44" s="89"/>
      <c r="GTL44" s="89"/>
      <c r="GTM44" s="89"/>
      <c r="GTN44" s="89"/>
      <c r="GTO44" s="89"/>
      <c r="GTP44" s="89"/>
      <c r="GTQ44" s="89"/>
      <c r="GTR44" s="89"/>
      <c r="GTS44" s="89"/>
      <c r="GTT44" s="89"/>
      <c r="GTU44" s="89"/>
      <c r="GTV44" s="89"/>
      <c r="GTW44" s="89"/>
      <c r="GTX44" s="89"/>
      <c r="GTY44" s="89"/>
      <c r="GTZ44" s="89"/>
      <c r="GUA44" s="89"/>
      <c r="GUB44" s="89"/>
      <c r="GUC44" s="89"/>
      <c r="GUD44" s="89"/>
      <c r="GUE44" s="89"/>
      <c r="GUF44" s="89"/>
      <c r="GUG44" s="89"/>
      <c r="GUH44" s="89"/>
      <c r="GUI44" s="89"/>
      <c r="GUJ44" s="89"/>
      <c r="GUK44" s="89"/>
      <c r="GUL44" s="89"/>
      <c r="GUM44" s="89"/>
      <c r="GUN44" s="89"/>
      <c r="GUO44" s="89"/>
      <c r="GUP44" s="89"/>
      <c r="GUQ44" s="89"/>
      <c r="GUR44" s="89"/>
      <c r="GUS44" s="89"/>
      <c r="GUT44" s="89"/>
      <c r="GUU44" s="89"/>
      <c r="GUV44" s="89"/>
      <c r="GUW44" s="89"/>
      <c r="GUX44" s="89"/>
      <c r="GUY44" s="89"/>
      <c r="GUZ44" s="89"/>
      <c r="GVA44" s="89"/>
      <c r="GVB44" s="89"/>
      <c r="GVC44" s="89"/>
      <c r="GVD44" s="89"/>
      <c r="GVE44" s="89"/>
      <c r="GVF44" s="89"/>
      <c r="GVG44" s="89"/>
      <c r="GVH44" s="89"/>
      <c r="GVI44" s="89"/>
      <c r="GVJ44" s="89"/>
      <c r="GVK44" s="89"/>
      <c r="GVL44" s="89"/>
      <c r="GVM44" s="89"/>
      <c r="GVN44" s="89"/>
      <c r="GVO44" s="89"/>
      <c r="GVP44" s="89"/>
      <c r="GVQ44" s="89"/>
      <c r="GVR44" s="89"/>
      <c r="GVS44" s="89"/>
      <c r="GVT44" s="89"/>
      <c r="GVU44" s="89"/>
      <c r="GVV44" s="89"/>
      <c r="GVW44" s="89"/>
      <c r="GVX44" s="89"/>
      <c r="GVY44" s="89"/>
      <c r="GVZ44" s="89"/>
      <c r="GWA44" s="89"/>
      <c r="GWB44" s="89"/>
      <c r="GWC44" s="89"/>
      <c r="GWD44" s="89"/>
      <c r="GWE44" s="89"/>
      <c r="GWF44" s="89"/>
      <c r="GWG44" s="89"/>
      <c r="GWH44" s="89"/>
      <c r="GWI44" s="89"/>
      <c r="GWJ44" s="89"/>
      <c r="GWK44" s="89"/>
      <c r="GWL44" s="89"/>
      <c r="GWM44" s="89"/>
      <c r="GWN44" s="89"/>
      <c r="GWO44" s="89"/>
      <c r="GWP44" s="89"/>
      <c r="GWQ44" s="89"/>
      <c r="GWR44" s="89"/>
      <c r="GWS44" s="89"/>
      <c r="GWT44" s="89"/>
      <c r="GWU44" s="89"/>
      <c r="GWV44" s="89"/>
      <c r="GWW44" s="89"/>
      <c r="GWX44" s="89"/>
      <c r="GWY44" s="89"/>
      <c r="GWZ44" s="89"/>
      <c r="GXA44" s="89"/>
      <c r="GXB44" s="89"/>
      <c r="GXC44" s="89"/>
      <c r="GXD44" s="89"/>
      <c r="GXE44" s="89"/>
      <c r="GXF44" s="89"/>
      <c r="GXG44" s="89"/>
      <c r="GXH44" s="89"/>
      <c r="GXI44" s="89"/>
      <c r="GXJ44" s="89"/>
      <c r="GXK44" s="89"/>
      <c r="GXL44" s="89"/>
      <c r="GXM44" s="89"/>
      <c r="GXN44" s="89"/>
      <c r="GXO44" s="89"/>
      <c r="GXP44" s="89"/>
      <c r="GXQ44" s="89"/>
      <c r="GXR44" s="89"/>
      <c r="GXS44" s="89"/>
      <c r="GXT44" s="89"/>
      <c r="GXU44" s="89"/>
      <c r="GXV44" s="89"/>
      <c r="GXW44" s="89"/>
      <c r="GXX44" s="89"/>
      <c r="GXY44" s="89"/>
      <c r="GXZ44" s="89"/>
      <c r="GYA44" s="89"/>
      <c r="GYB44" s="89"/>
      <c r="GYC44" s="89"/>
      <c r="GYD44" s="89"/>
      <c r="GYE44" s="89"/>
      <c r="GYF44" s="89"/>
      <c r="GYG44" s="89"/>
      <c r="GYH44" s="89"/>
      <c r="GYI44" s="89"/>
      <c r="GYJ44" s="89"/>
      <c r="GYK44" s="89"/>
      <c r="GYL44" s="89"/>
      <c r="GYM44" s="89"/>
      <c r="GYN44" s="89"/>
      <c r="GYO44" s="89"/>
      <c r="GYP44" s="89"/>
      <c r="GYQ44" s="89"/>
      <c r="GYR44" s="89"/>
      <c r="GYS44" s="89"/>
      <c r="GYT44" s="89"/>
      <c r="GYU44" s="89"/>
      <c r="GYV44" s="89"/>
      <c r="GYW44" s="89"/>
      <c r="GYX44" s="89"/>
      <c r="GYY44" s="89"/>
      <c r="GYZ44" s="89"/>
      <c r="GZA44" s="89"/>
      <c r="GZB44" s="89"/>
      <c r="GZC44" s="89"/>
      <c r="GZD44" s="89"/>
      <c r="GZE44" s="89"/>
      <c r="GZF44" s="89"/>
      <c r="GZG44" s="89"/>
      <c r="GZH44" s="89"/>
      <c r="GZI44" s="89"/>
      <c r="GZJ44" s="89"/>
      <c r="GZK44" s="89"/>
      <c r="GZL44" s="89"/>
      <c r="GZM44" s="89"/>
      <c r="GZN44" s="89"/>
      <c r="GZO44" s="89"/>
      <c r="GZP44" s="89"/>
      <c r="GZQ44" s="89"/>
      <c r="GZR44" s="89"/>
      <c r="GZS44" s="89"/>
      <c r="GZT44" s="89"/>
      <c r="GZU44" s="89"/>
      <c r="GZV44" s="89"/>
      <c r="GZW44" s="89"/>
      <c r="GZX44" s="89"/>
      <c r="GZY44" s="89"/>
      <c r="GZZ44" s="89"/>
      <c r="HAA44" s="89"/>
      <c r="HAB44" s="89"/>
      <c r="HAC44" s="89"/>
      <c r="HAD44" s="89"/>
      <c r="HAE44" s="89"/>
      <c r="HAF44" s="89"/>
      <c r="HAG44" s="89"/>
      <c r="HAH44" s="89"/>
      <c r="HAI44" s="89"/>
      <c r="HAJ44" s="89"/>
      <c r="HAK44" s="89"/>
      <c r="HAL44" s="89"/>
      <c r="HAM44" s="89"/>
      <c r="HAN44" s="89"/>
      <c r="HAO44" s="89"/>
      <c r="HAP44" s="89"/>
      <c r="HAQ44" s="89"/>
      <c r="HAR44" s="89"/>
      <c r="HAS44" s="89"/>
      <c r="HAT44" s="89"/>
      <c r="HAU44" s="89"/>
      <c r="HAV44" s="89"/>
      <c r="HAW44" s="89"/>
      <c r="HAX44" s="89"/>
      <c r="HAY44" s="89"/>
      <c r="HAZ44" s="89"/>
      <c r="HBA44" s="89"/>
      <c r="HBB44" s="89"/>
      <c r="HBC44" s="89"/>
      <c r="HBD44" s="89"/>
      <c r="HBE44" s="89"/>
      <c r="HBF44" s="89"/>
      <c r="HBG44" s="89"/>
      <c r="HBH44" s="89"/>
      <c r="HBI44" s="89"/>
      <c r="HBJ44" s="89"/>
      <c r="HBK44" s="89"/>
      <c r="HBL44" s="89"/>
      <c r="HBM44" s="89"/>
      <c r="HBN44" s="89"/>
      <c r="HBO44" s="89"/>
      <c r="HBP44" s="89"/>
      <c r="HBQ44" s="89"/>
      <c r="HBR44" s="89"/>
      <c r="HBS44" s="89"/>
      <c r="HBT44" s="89"/>
      <c r="HBU44" s="89"/>
      <c r="HBV44" s="89"/>
      <c r="HBW44" s="89"/>
      <c r="HBX44" s="89"/>
      <c r="HBY44" s="89"/>
      <c r="HBZ44" s="89"/>
      <c r="HCA44" s="89"/>
      <c r="HCB44" s="89"/>
      <c r="HCC44" s="89"/>
      <c r="HCD44" s="89"/>
      <c r="HCE44" s="89"/>
      <c r="HCF44" s="89"/>
      <c r="HCG44" s="89"/>
      <c r="HCH44" s="89"/>
      <c r="HCI44" s="89"/>
      <c r="HCJ44" s="89"/>
      <c r="HCK44" s="89"/>
      <c r="HCL44" s="89"/>
      <c r="HCM44" s="89"/>
      <c r="HCN44" s="89"/>
      <c r="HCO44" s="89"/>
      <c r="HCP44" s="89"/>
      <c r="HCQ44" s="89"/>
      <c r="HCR44" s="89"/>
      <c r="HCS44" s="89"/>
      <c r="HCT44" s="89"/>
      <c r="HCU44" s="89"/>
      <c r="HCV44" s="89"/>
      <c r="HCW44" s="89"/>
      <c r="HCX44" s="89"/>
      <c r="HCY44" s="89"/>
      <c r="HCZ44" s="89"/>
      <c r="HDA44" s="89"/>
      <c r="HDB44" s="89"/>
      <c r="HDC44" s="89"/>
      <c r="HDD44" s="89"/>
      <c r="HDE44" s="89"/>
      <c r="HDF44" s="89"/>
      <c r="HDG44" s="89"/>
      <c r="HDH44" s="89"/>
      <c r="HDI44" s="89"/>
      <c r="HDJ44" s="89"/>
      <c r="HDK44" s="89"/>
      <c r="HDL44" s="89"/>
      <c r="HDM44" s="89"/>
      <c r="HDN44" s="89"/>
      <c r="HDO44" s="89"/>
      <c r="HDP44" s="89"/>
      <c r="HDQ44" s="89"/>
      <c r="HDR44" s="89"/>
      <c r="HDS44" s="89"/>
      <c r="HDT44" s="89"/>
      <c r="HDU44" s="89"/>
      <c r="HDV44" s="89"/>
      <c r="HDW44" s="89"/>
      <c r="HDX44" s="89"/>
      <c r="HDY44" s="89"/>
      <c r="HDZ44" s="89"/>
      <c r="HEA44" s="89"/>
      <c r="HEB44" s="89"/>
      <c r="HEC44" s="89"/>
      <c r="HED44" s="89"/>
      <c r="HEE44" s="89"/>
      <c r="HEF44" s="89"/>
      <c r="HEG44" s="89"/>
      <c r="HEH44" s="89"/>
      <c r="HEI44" s="89"/>
      <c r="HEJ44" s="89"/>
      <c r="HEK44" s="89"/>
      <c r="HEL44" s="89"/>
      <c r="HEM44" s="89"/>
      <c r="HEN44" s="89"/>
      <c r="HEO44" s="89"/>
      <c r="HEP44" s="89"/>
      <c r="HEQ44" s="89"/>
      <c r="HER44" s="89"/>
      <c r="HES44" s="89"/>
      <c r="HET44" s="89"/>
      <c r="HEU44" s="89"/>
      <c r="HEV44" s="89"/>
      <c r="HEW44" s="89"/>
      <c r="HEX44" s="89"/>
      <c r="HEY44" s="89"/>
      <c r="HEZ44" s="89"/>
      <c r="HFA44" s="89"/>
      <c r="HFB44" s="89"/>
      <c r="HFC44" s="89"/>
      <c r="HFD44" s="89"/>
      <c r="HFE44" s="89"/>
      <c r="HFF44" s="89"/>
      <c r="HFG44" s="89"/>
      <c r="HFH44" s="89"/>
      <c r="HFI44" s="89"/>
      <c r="HFJ44" s="89"/>
      <c r="HFK44" s="89"/>
      <c r="HFL44" s="89"/>
      <c r="HFM44" s="89"/>
      <c r="HFN44" s="89"/>
      <c r="HFO44" s="89"/>
      <c r="HFP44" s="89"/>
      <c r="HFQ44" s="89"/>
      <c r="HFR44" s="89"/>
      <c r="HFS44" s="89"/>
      <c r="HFT44" s="89"/>
      <c r="HFU44" s="89"/>
      <c r="HFV44" s="89"/>
      <c r="HFW44" s="89"/>
      <c r="HFX44" s="89"/>
      <c r="HFY44" s="89"/>
      <c r="HFZ44" s="89"/>
      <c r="HGA44" s="89"/>
      <c r="HGB44" s="89"/>
      <c r="HGC44" s="89"/>
      <c r="HGD44" s="89"/>
      <c r="HGE44" s="89"/>
      <c r="HGF44" s="89"/>
      <c r="HGG44" s="89"/>
      <c r="HGH44" s="89"/>
      <c r="HGI44" s="89"/>
      <c r="HGJ44" s="89"/>
      <c r="HGK44" s="89"/>
      <c r="HGL44" s="89"/>
      <c r="HGM44" s="89"/>
      <c r="HGN44" s="89"/>
      <c r="HGO44" s="89"/>
      <c r="HGP44" s="89"/>
      <c r="HGQ44" s="89"/>
      <c r="HGR44" s="89"/>
      <c r="HGS44" s="89"/>
      <c r="HGT44" s="89"/>
      <c r="HGU44" s="89"/>
      <c r="HGV44" s="89"/>
      <c r="HGW44" s="89"/>
      <c r="HGX44" s="89"/>
      <c r="HGY44" s="89"/>
      <c r="HGZ44" s="89"/>
      <c r="HHA44" s="89"/>
      <c r="HHB44" s="89"/>
      <c r="HHC44" s="89"/>
      <c r="HHD44" s="89"/>
      <c r="HHE44" s="89"/>
      <c r="HHF44" s="89"/>
      <c r="HHG44" s="89"/>
      <c r="HHH44" s="89"/>
      <c r="HHI44" s="89"/>
      <c r="HHJ44" s="89"/>
      <c r="HHK44" s="89"/>
      <c r="HHL44" s="89"/>
      <c r="HHM44" s="89"/>
      <c r="HHN44" s="89"/>
      <c r="HHO44" s="89"/>
      <c r="HHP44" s="89"/>
      <c r="HHQ44" s="89"/>
      <c r="HHR44" s="89"/>
      <c r="HHS44" s="89"/>
      <c r="HHT44" s="89"/>
      <c r="HHU44" s="89"/>
      <c r="HHV44" s="89"/>
      <c r="HHW44" s="89"/>
      <c r="HHX44" s="89"/>
      <c r="HHY44" s="89"/>
      <c r="HHZ44" s="89"/>
      <c r="HIA44" s="89"/>
      <c r="HIB44" s="89"/>
      <c r="HIC44" s="89"/>
      <c r="HID44" s="89"/>
      <c r="HIE44" s="89"/>
      <c r="HIF44" s="89"/>
      <c r="HIG44" s="89"/>
      <c r="HIH44" s="89"/>
      <c r="HII44" s="89"/>
      <c r="HIJ44" s="89"/>
      <c r="HIK44" s="89"/>
      <c r="HIL44" s="89"/>
      <c r="HIM44" s="89"/>
      <c r="HIN44" s="89"/>
      <c r="HIO44" s="89"/>
      <c r="HIP44" s="89"/>
      <c r="HIQ44" s="89"/>
      <c r="HIR44" s="89"/>
      <c r="HIS44" s="89"/>
      <c r="HIT44" s="89"/>
      <c r="HIU44" s="89"/>
      <c r="HIV44" s="89"/>
      <c r="HIW44" s="89"/>
      <c r="HIX44" s="89"/>
      <c r="HIY44" s="89"/>
      <c r="HIZ44" s="89"/>
      <c r="HJA44" s="89"/>
      <c r="HJB44" s="89"/>
      <c r="HJC44" s="89"/>
      <c r="HJD44" s="89"/>
      <c r="HJE44" s="89"/>
      <c r="HJF44" s="89"/>
      <c r="HJG44" s="89"/>
      <c r="HJH44" s="89"/>
      <c r="HJI44" s="89"/>
      <c r="HJJ44" s="89"/>
      <c r="HJK44" s="89"/>
      <c r="HJL44" s="89"/>
      <c r="HJM44" s="89"/>
      <c r="HJN44" s="89"/>
      <c r="HJO44" s="89"/>
      <c r="HJP44" s="89"/>
      <c r="HJQ44" s="89"/>
      <c r="HJR44" s="89"/>
      <c r="HJS44" s="89"/>
      <c r="HJT44" s="89"/>
      <c r="HJU44" s="89"/>
      <c r="HJV44" s="89"/>
      <c r="HJW44" s="89"/>
      <c r="HJX44" s="89"/>
      <c r="HJY44" s="89"/>
      <c r="HJZ44" s="89"/>
      <c r="HKA44" s="89"/>
      <c r="HKB44" s="89"/>
      <c r="HKC44" s="89"/>
      <c r="HKD44" s="89"/>
      <c r="HKE44" s="89"/>
      <c r="HKF44" s="89"/>
      <c r="HKG44" s="89"/>
      <c r="HKH44" s="89"/>
      <c r="HKI44" s="89"/>
      <c r="HKJ44" s="89"/>
      <c r="HKK44" s="89"/>
      <c r="HKL44" s="89"/>
      <c r="HKM44" s="89"/>
      <c r="HKN44" s="89"/>
      <c r="HKO44" s="89"/>
      <c r="HKP44" s="89"/>
      <c r="HKQ44" s="89"/>
      <c r="HKR44" s="89"/>
      <c r="HKS44" s="89"/>
      <c r="HKT44" s="89"/>
      <c r="HKU44" s="89"/>
      <c r="HKV44" s="89"/>
      <c r="HKW44" s="89"/>
      <c r="HKX44" s="89"/>
      <c r="HKY44" s="89"/>
      <c r="HKZ44" s="89"/>
      <c r="HLA44" s="89"/>
      <c r="HLB44" s="89"/>
      <c r="HLC44" s="89"/>
      <c r="HLD44" s="89"/>
      <c r="HLE44" s="89"/>
      <c r="HLF44" s="89"/>
      <c r="HLG44" s="89"/>
      <c r="HLH44" s="89"/>
      <c r="HLI44" s="89"/>
      <c r="HLJ44" s="89"/>
      <c r="HLK44" s="89"/>
      <c r="HLL44" s="89"/>
      <c r="HLM44" s="89"/>
      <c r="HLN44" s="89"/>
      <c r="HLO44" s="89"/>
      <c r="HLP44" s="89"/>
      <c r="HLQ44" s="89"/>
      <c r="HLR44" s="89"/>
      <c r="HLS44" s="89"/>
      <c r="HLT44" s="89"/>
      <c r="HLU44" s="89"/>
      <c r="HLV44" s="89"/>
      <c r="HLW44" s="89"/>
      <c r="HLX44" s="89"/>
      <c r="HLY44" s="89"/>
      <c r="HLZ44" s="89"/>
      <c r="HMA44" s="89"/>
      <c r="HMB44" s="89"/>
      <c r="HMC44" s="89"/>
      <c r="HMD44" s="89"/>
      <c r="HME44" s="89"/>
      <c r="HMF44" s="89"/>
      <c r="HMG44" s="89"/>
      <c r="HMH44" s="89"/>
      <c r="HMI44" s="89"/>
      <c r="HMJ44" s="89"/>
      <c r="HMK44" s="89"/>
      <c r="HML44" s="89"/>
      <c r="HMM44" s="89"/>
      <c r="HMN44" s="89"/>
      <c r="HMO44" s="89"/>
      <c r="HMP44" s="89"/>
      <c r="HMQ44" s="89"/>
      <c r="HMR44" s="89"/>
      <c r="HMS44" s="89"/>
      <c r="HMT44" s="89"/>
      <c r="HMU44" s="89"/>
      <c r="HMV44" s="89"/>
      <c r="HMW44" s="89"/>
      <c r="HMX44" s="89"/>
      <c r="HMY44" s="89"/>
      <c r="HMZ44" s="89"/>
      <c r="HNA44" s="89"/>
      <c r="HNB44" s="89"/>
      <c r="HNC44" s="89"/>
      <c r="HND44" s="89"/>
      <c r="HNE44" s="89"/>
      <c r="HNF44" s="89"/>
      <c r="HNG44" s="89"/>
      <c r="HNH44" s="89"/>
      <c r="HNI44" s="89"/>
      <c r="HNJ44" s="89"/>
      <c r="HNK44" s="89"/>
      <c r="HNL44" s="89"/>
      <c r="HNM44" s="89"/>
      <c r="HNN44" s="89"/>
      <c r="HNO44" s="89"/>
      <c r="HNP44" s="89"/>
      <c r="HNQ44" s="89"/>
      <c r="HNR44" s="89"/>
      <c r="HNS44" s="89"/>
      <c r="HNT44" s="89"/>
      <c r="HNU44" s="89"/>
      <c r="HNV44" s="89"/>
      <c r="HNW44" s="89"/>
      <c r="HNX44" s="89"/>
      <c r="HNY44" s="89"/>
      <c r="HNZ44" s="89"/>
      <c r="HOA44" s="89"/>
      <c r="HOB44" s="89"/>
      <c r="HOC44" s="89"/>
      <c r="HOD44" s="89"/>
      <c r="HOE44" s="89"/>
      <c r="HOF44" s="89"/>
      <c r="HOG44" s="89"/>
      <c r="HOH44" s="89"/>
      <c r="HOI44" s="89"/>
      <c r="HOJ44" s="89"/>
      <c r="HOK44" s="89"/>
      <c r="HOL44" s="89"/>
      <c r="HOM44" s="89"/>
      <c r="HON44" s="89"/>
      <c r="HOO44" s="89"/>
      <c r="HOP44" s="89"/>
      <c r="HOQ44" s="89"/>
      <c r="HOR44" s="89"/>
      <c r="HOS44" s="89"/>
      <c r="HOT44" s="89"/>
      <c r="HOU44" s="89"/>
      <c r="HOV44" s="89"/>
      <c r="HOW44" s="89"/>
      <c r="HOX44" s="89"/>
      <c r="HOY44" s="89"/>
      <c r="HOZ44" s="89"/>
      <c r="HPA44" s="89"/>
      <c r="HPB44" s="89"/>
      <c r="HPC44" s="89"/>
      <c r="HPD44" s="89"/>
      <c r="HPE44" s="89"/>
      <c r="HPF44" s="89"/>
      <c r="HPG44" s="89"/>
      <c r="HPH44" s="89"/>
      <c r="HPI44" s="89"/>
      <c r="HPJ44" s="89"/>
      <c r="HPK44" s="89"/>
      <c r="HPL44" s="89"/>
      <c r="HPM44" s="89"/>
      <c r="HPN44" s="89"/>
      <c r="HPO44" s="89"/>
      <c r="HPP44" s="89"/>
      <c r="HPQ44" s="89"/>
      <c r="HPR44" s="89"/>
      <c r="HPS44" s="89"/>
      <c r="HPT44" s="89"/>
      <c r="HPU44" s="89"/>
      <c r="HPV44" s="89"/>
      <c r="HPW44" s="89"/>
      <c r="HPX44" s="89"/>
      <c r="HPY44" s="89"/>
      <c r="HPZ44" s="89"/>
      <c r="HQA44" s="89"/>
      <c r="HQB44" s="89"/>
      <c r="HQC44" s="89"/>
      <c r="HQD44" s="89"/>
      <c r="HQE44" s="89"/>
      <c r="HQF44" s="89"/>
      <c r="HQG44" s="89"/>
      <c r="HQH44" s="89"/>
      <c r="HQI44" s="89"/>
      <c r="HQJ44" s="89"/>
      <c r="HQK44" s="89"/>
      <c r="HQL44" s="89"/>
      <c r="HQM44" s="89"/>
      <c r="HQN44" s="89"/>
      <c r="HQO44" s="89"/>
      <c r="HQP44" s="89"/>
      <c r="HQQ44" s="89"/>
      <c r="HQR44" s="89"/>
      <c r="HQS44" s="89"/>
      <c r="HQT44" s="89"/>
      <c r="HQU44" s="89"/>
      <c r="HQV44" s="89"/>
      <c r="HQW44" s="89"/>
      <c r="HQX44" s="89"/>
      <c r="HQY44" s="89"/>
      <c r="HQZ44" s="89"/>
      <c r="HRA44" s="89"/>
      <c r="HRB44" s="89"/>
      <c r="HRC44" s="89"/>
      <c r="HRD44" s="89"/>
      <c r="HRE44" s="89"/>
      <c r="HRF44" s="89"/>
      <c r="HRG44" s="89"/>
      <c r="HRH44" s="89"/>
      <c r="HRI44" s="89"/>
      <c r="HRJ44" s="89"/>
      <c r="HRK44" s="89"/>
      <c r="HRL44" s="89"/>
      <c r="HRM44" s="89"/>
      <c r="HRN44" s="89"/>
      <c r="HRO44" s="89"/>
      <c r="HRP44" s="89"/>
      <c r="HRQ44" s="89"/>
      <c r="HRR44" s="89"/>
      <c r="HRS44" s="89"/>
      <c r="HRT44" s="89"/>
      <c r="HRU44" s="89"/>
      <c r="HRV44" s="89"/>
      <c r="HRW44" s="89"/>
      <c r="HRX44" s="89"/>
      <c r="HRY44" s="89"/>
      <c r="HRZ44" s="89"/>
      <c r="HSA44" s="89"/>
      <c r="HSB44" s="89"/>
      <c r="HSC44" s="89"/>
      <c r="HSD44" s="89"/>
      <c r="HSE44" s="89"/>
      <c r="HSF44" s="89"/>
      <c r="HSG44" s="89"/>
      <c r="HSH44" s="89"/>
      <c r="HSI44" s="89"/>
      <c r="HSJ44" s="89"/>
      <c r="HSK44" s="89"/>
      <c r="HSL44" s="89"/>
      <c r="HSM44" s="89"/>
      <c r="HSN44" s="89"/>
      <c r="HSO44" s="89"/>
      <c r="HSP44" s="89"/>
      <c r="HSQ44" s="89"/>
      <c r="HSR44" s="89"/>
      <c r="HSS44" s="89"/>
      <c r="HST44" s="89"/>
      <c r="HSU44" s="89"/>
      <c r="HSV44" s="89"/>
      <c r="HSW44" s="89"/>
      <c r="HSX44" s="89"/>
      <c r="HSY44" s="89"/>
      <c r="HSZ44" s="89"/>
      <c r="HTA44" s="89"/>
      <c r="HTB44" s="89"/>
      <c r="HTC44" s="89"/>
      <c r="HTD44" s="89"/>
      <c r="HTE44" s="89"/>
      <c r="HTF44" s="89"/>
      <c r="HTG44" s="89"/>
      <c r="HTH44" s="89"/>
      <c r="HTI44" s="89"/>
      <c r="HTJ44" s="89"/>
      <c r="HTK44" s="89"/>
      <c r="HTL44" s="89"/>
      <c r="HTM44" s="89"/>
      <c r="HTN44" s="89"/>
      <c r="HTO44" s="89"/>
      <c r="HTP44" s="89"/>
      <c r="HTQ44" s="89"/>
      <c r="HTR44" s="89"/>
      <c r="HTS44" s="89"/>
      <c r="HTT44" s="89"/>
      <c r="HTU44" s="89"/>
      <c r="HTV44" s="89"/>
      <c r="HTW44" s="89"/>
      <c r="HTX44" s="89"/>
      <c r="HTY44" s="89"/>
      <c r="HTZ44" s="89"/>
      <c r="HUA44" s="89"/>
      <c r="HUB44" s="89"/>
      <c r="HUC44" s="89"/>
      <c r="HUD44" s="89"/>
      <c r="HUE44" s="89"/>
      <c r="HUF44" s="89"/>
      <c r="HUG44" s="89"/>
      <c r="HUH44" s="89"/>
      <c r="HUI44" s="89"/>
      <c r="HUJ44" s="89"/>
      <c r="HUK44" s="89"/>
      <c r="HUL44" s="89"/>
      <c r="HUM44" s="89"/>
      <c r="HUN44" s="89"/>
      <c r="HUO44" s="89"/>
      <c r="HUP44" s="89"/>
      <c r="HUQ44" s="89"/>
      <c r="HUR44" s="89"/>
      <c r="HUS44" s="89"/>
      <c r="HUT44" s="89"/>
      <c r="HUU44" s="89"/>
      <c r="HUV44" s="89"/>
      <c r="HUW44" s="89"/>
      <c r="HUX44" s="89"/>
      <c r="HUY44" s="89"/>
      <c r="HUZ44" s="89"/>
      <c r="HVA44" s="89"/>
      <c r="HVB44" s="89"/>
      <c r="HVC44" s="89"/>
      <c r="HVD44" s="89"/>
      <c r="HVE44" s="89"/>
      <c r="HVF44" s="89"/>
      <c r="HVG44" s="89"/>
      <c r="HVH44" s="89"/>
      <c r="HVI44" s="89"/>
      <c r="HVJ44" s="89"/>
      <c r="HVK44" s="89"/>
      <c r="HVL44" s="89"/>
      <c r="HVM44" s="89"/>
      <c r="HVN44" s="89"/>
      <c r="HVO44" s="89"/>
      <c r="HVP44" s="89"/>
      <c r="HVQ44" s="89"/>
      <c r="HVR44" s="89"/>
      <c r="HVS44" s="89"/>
      <c r="HVT44" s="89"/>
      <c r="HVU44" s="89"/>
      <c r="HVV44" s="89"/>
      <c r="HVW44" s="89"/>
      <c r="HVX44" s="89"/>
      <c r="HVY44" s="89"/>
      <c r="HVZ44" s="89"/>
      <c r="HWA44" s="89"/>
      <c r="HWB44" s="89"/>
      <c r="HWC44" s="89"/>
      <c r="HWD44" s="89"/>
      <c r="HWE44" s="89"/>
      <c r="HWF44" s="89"/>
      <c r="HWG44" s="89"/>
      <c r="HWH44" s="89"/>
      <c r="HWI44" s="89"/>
      <c r="HWJ44" s="89"/>
      <c r="HWK44" s="89"/>
      <c r="HWL44" s="89"/>
      <c r="HWM44" s="89"/>
      <c r="HWN44" s="89"/>
      <c r="HWO44" s="89"/>
      <c r="HWP44" s="89"/>
      <c r="HWQ44" s="89"/>
      <c r="HWR44" s="89"/>
      <c r="HWS44" s="89"/>
      <c r="HWT44" s="89"/>
      <c r="HWU44" s="89"/>
      <c r="HWV44" s="89"/>
      <c r="HWW44" s="89"/>
      <c r="HWX44" s="89"/>
      <c r="HWY44" s="89"/>
      <c r="HWZ44" s="89"/>
      <c r="HXA44" s="89"/>
      <c r="HXB44" s="89"/>
      <c r="HXC44" s="89"/>
      <c r="HXD44" s="89"/>
      <c r="HXE44" s="89"/>
      <c r="HXF44" s="89"/>
      <c r="HXG44" s="89"/>
      <c r="HXH44" s="89"/>
      <c r="HXI44" s="89"/>
      <c r="HXJ44" s="89"/>
      <c r="HXK44" s="89"/>
      <c r="HXL44" s="89"/>
      <c r="HXM44" s="89"/>
      <c r="HXN44" s="89"/>
      <c r="HXO44" s="89"/>
      <c r="HXP44" s="89"/>
      <c r="HXQ44" s="89"/>
      <c r="HXR44" s="89"/>
      <c r="HXS44" s="89"/>
      <c r="HXT44" s="89"/>
      <c r="HXU44" s="89"/>
      <c r="HXV44" s="89"/>
      <c r="HXW44" s="89"/>
      <c r="HXX44" s="89"/>
      <c r="HXY44" s="89"/>
      <c r="HXZ44" s="89"/>
      <c r="HYA44" s="89"/>
      <c r="HYB44" s="89"/>
      <c r="HYC44" s="89"/>
      <c r="HYD44" s="89"/>
      <c r="HYE44" s="89"/>
      <c r="HYF44" s="89"/>
      <c r="HYG44" s="89"/>
      <c r="HYH44" s="89"/>
      <c r="HYI44" s="89"/>
      <c r="HYJ44" s="89"/>
      <c r="HYK44" s="89"/>
      <c r="HYL44" s="89"/>
      <c r="HYM44" s="89"/>
      <c r="HYN44" s="89"/>
      <c r="HYO44" s="89"/>
      <c r="HYP44" s="89"/>
      <c r="HYQ44" s="89"/>
      <c r="HYR44" s="89"/>
      <c r="HYS44" s="89"/>
      <c r="HYT44" s="89"/>
      <c r="HYU44" s="89"/>
      <c r="HYV44" s="89"/>
      <c r="HYW44" s="89"/>
      <c r="HYX44" s="89"/>
      <c r="HYY44" s="89"/>
      <c r="HYZ44" s="89"/>
      <c r="HZA44" s="89"/>
      <c r="HZB44" s="89"/>
      <c r="HZC44" s="89"/>
      <c r="HZD44" s="89"/>
      <c r="HZE44" s="89"/>
      <c r="HZF44" s="89"/>
      <c r="HZG44" s="89"/>
      <c r="HZH44" s="89"/>
      <c r="HZI44" s="89"/>
      <c r="HZJ44" s="89"/>
      <c r="HZK44" s="89"/>
      <c r="HZL44" s="89"/>
      <c r="HZM44" s="89"/>
      <c r="HZN44" s="89"/>
      <c r="HZO44" s="89"/>
      <c r="HZP44" s="89"/>
      <c r="HZQ44" s="89"/>
      <c r="HZR44" s="89"/>
      <c r="HZS44" s="89"/>
      <c r="HZT44" s="89"/>
      <c r="HZU44" s="89"/>
      <c r="HZV44" s="89"/>
      <c r="HZW44" s="89"/>
      <c r="HZX44" s="89"/>
      <c r="HZY44" s="89"/>
      <c r="HZZ44" s="89"/>
      <c r="IAA44" s="89"/>
      <c r="IAB44" s="89"/>
      <c r="IAC44" s="89"/>
      <c r="IAD44" s="89"/>
      <c r="IAE44" s="89"/>
      <c r="IAF44" s="89"/>
      <c r="IAG44" s="89"/>
      <c r="IAH44" s="89"/>
      <c r="IAI44" s="89"/>
      <c r="IAJ44" s="89"/>
      <c r="IAK44" s="89"/>
      <c r="IAL44" s="89"/>
      <c r="IAM44" s="89"/>
      <c r="IAN44" s="89"/>
      <c r="IAO44" s="89"/>
      <c r="IAP44" s="89"/>
      <c r="IAQ44" s="89"/>
      <c r="IAR44" s="89"/>
      <c r="IAS44" s="89"/>
      <c r="IAT44" s="89"/>
      <c r="IAU44" s="89"/>
      <c r="IAV44" s="89"/>
      <c r="IAW44" s="89"/>
      <c r="IAX44" s="89"/>
      <c r="IAY44" s="89"/>
      <c r="IAZ44" s="89"/>
      <c r="IBA44" s="89"/>
      <c r="IBB44" s="89"/>
      <c r="IBC44" s="89"/>
      <c r="IBD44" s="89"/>
      <c r="IBE44" s="89"/>
      <c r="IBF44" s="89"/>
      <c r="IBG44" s="89"/>
      <c r="IBH44" s="89"/>
      <c r="IBI44" s="89"/>
      <c r="IBJ44" s="89"/>
      <c r="IBK44" s="89"/>
      <c r="IBL44" s="89"/>
      <c r="IBM44" s="89"/>
      <c r="IBN44" s="89"/>
      <c r="IBO44" s="89"/>
      <c r="IBP44" s="89"/>
      <c r="IBQ44" s="89"/>
      <c r="IBR44" s="89"/>
      <c r="IBS44" s="89"/>
      <c r="IBT44" s="89"/>
      <c r="IBU44" s="89"/>
      <c r="IBV44" s="89"/>
      <c r="IBW44" s="89"/>
      <c r="IBX44" s="89"/>
      <c r="IBY44" s="89"/>
      <c r="IBZ44" s="89"/>
      <c r="ICA44" s="89"/>
      <c r="ICB44" s="89"/>
      <c r="ICC44" s="89"/>
      <c r="ICD44" s="89"/>
      <c r="ICE44" s="89"/>
      <c r="ICF44" s="89"/>
      <c r="ICG44" s="89"/>
      <c r="ICH44" s="89"/>
      <c r="ICI44" s="89"/>
      <c r="ICJ44" s="89"/>
      <c r="ICK44" s="89"/>
      <c r="ICL44" s="89"/>
      <c r="ICM44" s="89"/>
      <c r="ICN44" s="89"/>
      <c r="ICO44" s="89"/>
      <c r="ICP44" s="89"/>
      <c r="ICQ44" s="89"/>
      <c r="ICR44" s="89"/>
      <c r="ICS44" s="89"/>
      <c r="ICT44" s="89"/>
      <c r="ICU44" s="89"/>
      <c r="ICV44" s="89"/>
      <c r="ICW44" s="89"/>
      <c r="ICX44" s="89"/>
      <c r="ICY44" s="89"/>
      <c r="ICZ44" s="89"/>
      <c r="IDA44" s="89"/>
      <c r="IDB44" s="89"/>
      <c r="IDC44" s="89"/>
      <c r="IDD44" s="89"/>
      <c r="IDE44" s="89"/>
      <c r="IDF44" s="89"/>
      <c r="IDG44" s="89"/>
      <c r="IDH44" s="89"/>
      <c r="IDI44" s="89"/>
      <c r="IDJ44" s="89"/>
      <c r="IDK44" s="89"/>
      <c r="IDL44" s="89"/>
      <c r="IDM44" s="89"/>
      <c r="IDN44" s="89"/>
      <c r="IDO44" s="89"/>
      <c r="IDP44" s="89"/>
      <c r="IDQ44" s="89"/>
      <c r="IDR44" s="89"/>
      <c r="IDS44" s="89"/>
      <c r="IDT44" s="89"/>
      <c r="IDU44" s="89"/>
      <c r="IDV44" s="89"/>
      <c r="IDW44" s="89"/>
      <c r="IDX44" s="89"/>
      <c r="IDY44" s="89"/>
      <c r="IDZ44" s="89"/>
      <c r="IEA44" s="89"/>
      <c r="IEB44" s="89"/>
      <c r="IEC44" s="89"/>
      <c r="IED44" s="89"/>
      <c r="IEE44" s="89"/>
      <c r="IEF44" s="89"/>
      <c r="IEG44" s="89"/>
      <c r="IEH44" s="89"/>
      <c r="IEI44" s="89"/>
      <c r="IEJ44" s="89"/>
      <c r="IEK44" s="89"/>
      <c r="IEL44" s="89"/>
      <c r="IEM44" s="89"/>
      <c r="IEN44" s="89"/>
      <c r="IEO44" s="89"/>
      <c r="IEP44" s="89"/>
      <c r="IEQ44" s="89"/>
      <c r="IER44" s="89"/>
      <c r="IES44" s="89"/>
      <c r="IET44" s="89"/>
      <c r="IEU44" s="89"/>
      <c r="IEV44" s="89"/>
      <c r="IEW44" s="89"/>
      <c r="IEX44" s="89"/>
      <c r="IEY44" s="89"/>
      <c r="IEZ44" s="89"/>
      <c r="IFA44" s="89"/>
      <c r="IFB44" s="89"/>
      <c r="IFC44" s="89"/>
      <c r="IFD44" s="89"/>
      <c r="IFE44" s="89"/>
      <c r="IFF44" s="89"/>
      <c r="IFG44" s="89"/>
      <c r="IFH44" s="89"/>
      <c r="IFI44" s="89"/>
      <c r="IFJ44" s="89"/>
      <c r="IFK44" s="89"/>
      <c r="IFL44" s="89"/>
      <c r="IFM44" s="89"/>
      <c r="IFN44" s="89"/>
      <c r="IFO44" s="89"/>
      <c r="IFP44" s="89"/>
      <c r="IFQ44" s="89"/>
      <c r="IFR44" s="89"/>
      <c r="IFS44" s="89"/>
      <c r="IFT44" s="89"/>
      <c r="IFU44" s="89"/>
      <c r="IFV44" s="89"/>
      <c r="IFW44" s="89"/>
      <c r="IFX44" s="89"/>
      <c r="IFY44" s="89"/>
      <c r="IFZ44" s="89"/>
      <c r="IGA44" s="89"/>
      <c r="IGB44" s="89"/>
      <c r="IGC44" s="89"/>
      <c r="IGD44" s="89"/>
      <c r="IGE44" s="89"/>
      <c r="IGF44" s="89"/>
      <c r="IGG44" s="89"/>
      <c r="IGH44" s="89"/>
      <c r="IGI44" s="89"/>
      <c r="IGJ44" s="89"/>
      <c r="IGK44" s="89"/>
      <c r="IGL44" s="89"/>
      <c r="IGM44" s="89"/>
      <c r="IGN44" s="89"/>
      <c r="IGO44" s="89"/>
      <c r="IGP44" s="89"/>
      <c r="IGQ44" s="89"/>
      <c r="IGR44" s="89"/>
      <c r="IGS44" s="89"/>
      <c r="IGT44" s="89"/>
      <c r="IGU44" s="89"/>
      <c r="IGV44" s="89"/>
      <c r="IGW44" s="89"/>
      <c r="IGX44" s="89"/>
      <c r="IGY44" s="89"/>
      <c r="IGZ44" s="89"/>
      <c r="IHA44" s="89"/>
      <c r="IHB44" s="89"/>
      <c r="IHC44" s="89"/>
      <c r="IHD44" s="89"/>
      <c r="IHE44" s="89"/>
      <c r="IHF44" s="89"/>
      <c r="IHG44" s="89"/>
      <c r="IHH44" s="89"/>
      <c r="IHI44" s="89"/>
      <c r="IHJ44" s="89"/>
      <c r="IHK44" s="89"/>
      <c r="IHL44" s="89"/>
      <c r="IHM44" s="89"/>
      <c r="IHN44" s="89"/>
      <c r="IHO44" s="89"/>
      <c r="IHP44" s="89"/>
      <c r="IHQ44" s="89"/>
      <c r="IHR44" s="89"/>
      <c r="IHS44" s="89"/>
      <c r="IHT44" s="89"/>
      <c r="IHU44" s="89"/>
      <c r="IHV44" s="89"/>
      <c r="IHW44" s="89"/>
      <c r="IHX44" s="89"/>
      <c r="IHY44" s="89"/>
      <c r="IHZ44" s="89"/>
      <c r="IIA44" s="89"/>
      <c r="IIB44" s="89"/>
      <c r="IIC44" s="89"/>
      <c r="IID44" s="89"/>
      <c r="IIE44" s="89"/>
      <c r="IIF44" s="89"/>
      <c r="IIG44" s="89"/>
      <c r="IIH44" s="89"/>
      <c r="III44" s="89"/>
      <c r="IIJ44" s="89"/>
      <c r="IIK44" s="89"/>
      <c r="IIL44" s="89"/>
      <c r="IIM44" s="89"/>
      <c r="IIN44" s="89"/>
      <c r="IIO44" s="89"/>
      <c r="IIP44" s="89"/>
      <c r="IIQ44" s="89"/>
      <c r="IIR44" s="89"/>
      <c r="IIS44" s="89"/>
      <c r="IIT44" s="89"/>
      <c r="IIU44" s="89"/>
      <c r="IIV44" s="89"/>
      <c r="IIW44" s="89"/>
      <c r="IIX44" s="89"/>
      <c r="IIY44" s="89"/>
      <c r="IIZ44" s="89"/>
      <c r="IJA44" s="89"/>
      <c r="IJB44" s="89"/>
      <c r="IJC44" s="89"/>
      <c r="IJD44" s="89"/>
      <c r="IJE44" s="89"/>
      <c r="IJF44" s="89"/>
      <c r="IJG44" s="89"/>
      <c r="IJH44" s="89"/>
      <c r="IJI44" s="89"/>
      <c r="IJJ44" s="89"/>
      <c r="IJK44" s="89"/>
      <c r="IJL44" s="89"/>
      <c r="IJM44" s="89"/>
      <c r="IJN44" s="89"/>
      <c r="IJO44" s="89"/>
      <c r="IJP44" s="89"/>
      <c r="IJQ44" s="89"/>
      <c r="IJR44" s="89"/>
      <c r="IJS44" s="89"/>
      <c r="IJT44" s="89"/>
      <c r="IJU44" s="89"/>
      <c r="IJV44" s="89"/>
      <c r="IJW44" s="89"/>
      <c r="IJX44" s="89"/>
      <c r="IJY44" s="89"/>
      <c r="IJZ44" s="89"/>
      <c r="IKA44" s="89"/>
      <c r="IKB44" s="89"/>
      <c r="IKC44" s="89"/>
      <c r="IKD44" s="89"/>
      <c r="IKE44" s="89"/>
      <c r="IKF44" s="89"/>
      <c r="IKG44" s="89"/>
      <c r="IKH44" s="89"/>
      <c r="IKI44" s="89"/>
      <c r="IKJ44" s="89"/>
      <c r="IKK44" s="89"/>
      <c r="IKL44" s="89"/>
      <c r="IKM44" s="89"/>
      <c r="IKN44" s="89"/>
      <c r="IKO44" s="89"/>
      <c r="IKP44" s="89"/>
      <c r="IKQ44" s="89"/>
      <c r="IKR44" s="89"/>
      <c r="IKS44" s="89"/>
      <c r="IKT44" s="89"/>
      <c r="IKU44" s="89"/>
      <c r="IKV44" s="89"/>
      <c r="IKW44" s="89"/>
      <c r="IKX44" s="89"/>
      <c r="IKY44" s="89"/>
      <c r="IKZ44" s="89"/>
      <c r="ILA44" s="89"/>
      <c r="ILB44" s="89"/>
      <c r="ILC44" s="89"/>
      <c r="ILD44" s="89"/>
      <c r="ILE44" s="89"/>
      <c r="ILF44" s="89"/>
      <c r="ILG44" s="89"/>
      <c r="ILH44" s="89"/>
      <c r="ILI44" s="89"/>
      <c r="ILJ44" s="89"/>
      <c r="ILK44" s="89"/>
      <c r="ILL44" s="89"/>
      <c r="ILM44" s="89"/>
      <c r="ILN44" s="89"/>
      <c r="ILO44" s="89"/>
      <c r="ILP44" s="89"/>
      <c r="ILQ44" s="89"/>
      <c r="ILR44" s="89"/>
      <c r="ILS44" s="89"/>
      <c r="ILT44" s="89"/>
      <c r="ILU44" s="89"/>
      <c r="ILV44" s="89"/>
      <c r="ILW44" s="89"/>
      <c r="ILX44" s="89"/>
      <c r="ILY44" s="89"/>
      <c r="ILZ44" s="89"/>
      <c r="IMA44" s="89"/>
      <c r="IMB44" s="89"/>
      <c r="IMC44" s="89"/>
      <c r="IMD44" s="89"/>
      <c r="IME44" s="89"/>
      <c r="IMF44" s="89"/>
      <c r="IMG44" s="89"/>
      <c r="IMH44" s="89"/>
      <c r="IMI44" s="89"/>
      <c r="IMJ44" s="89"/>
      <c r="IMK44" s="89"/>
      <c r="IML44" s="89"/>
      <c r="IMM44" s="89"/>
      <c r="IMN44" s="89"/>
      <c r="IMO44" s="89"/>
      <c r="IMP44" s="89"/>
      <c r="IMQ44" s="89"/>
      <c r="IMR44" s="89"/>
      <c r="IMS44" s="89"/>
      <c r="IMT44" s="89"/>
      <c r="IMU44" s="89"/>
      <c r="IMV44" s="89"/>
      <c r="IMW44" s="89"/>
      <c r="IMX44" s="89"/>
      <c r="IMY44" s="89"/>
      <c r="IMZ44" s="89"/>
      <c r="INA44" s="89"/>
      <c r="INB44" s="89"/>
      <c r="INC44" s="89"/>
      <c r="IND44" s="89"/>
      <c r="INE44" s="89"/>
      <c r="INF44" s="89"/>
      <c r="ING44" s="89"/>
      <c r="INH44" s="89"/>
      <c r="INI44" s="89"/>
      <c r="INJ44" s="89"/>
      <c r="INK44" s="89"/>
      <c r="INL44" s="89"/>
      <c r="INM44" s="89"/>
      <c r="INN44" s="89"/>
      <c r="INO44" s="89"/>
      <c r="INP44" s="89"/>
      <c r="INQ44" s="89"/>
      <c r="INR44" s="89"/>
      <c r="INS44" s="89"/>
      <c r="INT44" s="89"/>
      <c r="INU44" s="89"/>
      <c r="INV44" s="89"/>
      <c r="INW44" s="89"/>
      <c r="INX44" s="89"/>
      <c r="INY44" s="89"/>
      <c r="INZ44" s="89"/>
      <c r="IOA44" s="89"/>
      <c r="IOB44" s="89"/>
      <c r="IOC44" s="89"/>
      <c r="IOD44" s="89"/>
      <c r="IOE44" s="89"/>
      <c r="IOF44" s="89"/>
      <c r="IOG44" s="89"/>
      <c r="IOH44" s="89"/>
      <c r="IOI44" s="89"/>
      <c r="IOJ44" s="89"/>
      <c r="IOK44" s="89"/>
      <c r="IOL44" s="89"/>
      <c r="IOM44" s="89"/>
      <c r="ION44" s="89"/>
      <c r="IOO44" s="89"/>
      <c r="IOP44" s="89"/>
      <c r="IOQ44" s="89"/>
      <c r="IOR44" s="89"/>
      <c r="IOS44" s="89"/>
      <c r="IOT44" s="89"/>
      <c r="IOU44" s="89"/>
      <c r="IOV44" s="89"/>
      <c r="IOW44" s="89"/>
      <c r="IOX44" s="89"/>
      <c r="IOY44" s="89"/>
      <c r="IOZ44" s="89"/>
      <c r="IPA44" s="89"/>
      <c r="IPB44" s="89"/>
      <c r="IPC44" s="89"/>
      <c r="IPD44" s="89"/>
      <c r="IPE44" s="89"/>
      <c r="IPF44" s="89"/>
      <c r="IPG44" s="89"/>
      <c r="IPH44" s="89"/>
      <c r="IPI44" s="89"/>
      <c r="IPJ44" s="89"/>
      <c r="IPK44" s="89"/>
      <c r="IPL44" s="89"/>
      <c r="IPM44" s="89"/>
      <c r="IPN44" s="89"/>
      <c r="IPO44" s="89"/>
      <c r="IPP44" s="89"/>
      <c r="IPQ44" s="89"/>
      <c r="IPR44" s="89"/>
      <c r="IPS44" s="89"/>
      <c r="IPT44" s="89"/>
      <c r="IPU44" s="89"/>
      <c r="IPV44" s="89"/>
      <c r="IPW44" s="89"/>
      <c r="IPX44" s="89"/>
      <c r="IPY44" s="89"/>
      <c r="IPZ44" s="89"/>
      <c r="IQA44" s="89"/>
      <c r="IQB44" s="89"/>
      <c r="IQC44" s="89"/>
      <c r="IQD44" s="89"/>
      <c r="IQE44" s="89"/>
      <c r="IQF44" s="89"/>
      <c r="IQG44" s="89"/>
      <c r="IQH44" s="89"/>
      <c r="IQI44" s="89"/>
      <c r="IQJ44" s="89"/>
      <c r="IQK44" s="89"/>
      <c r="IQL44" s="89"/>
      <c r="IQM44" s="89"/>
      <c r="IQN44" s="89"/>
      <c r="IQO44" s="89"/>
      <c r="IQP44" s="89"/>
      <c r="IQQ44" s="89"/>
      <c r="IQR44" s="89"/>
      <c r="IQS44" s="89"/>
      <c r="IQT44" s="89"/>
      <c r="IQU44" s="89"/>
      <c r="IQV44" s="89"/>
      <c r="IQW44" s="89"/>
      <c r="IQX44" s="89"/>
      <c r="IQY44" s="89"/>
      <c r="IQZ44" s="89"/>
      <c r="IRA44" s="89"/>
      <c r="IRB44" s="89"/>
      <c r="IRC44" s="89"/>
      <c r="IRD44" s="89"/>
      <c r="IRE44" s="89"/>
      <c r="IRF44" s="89"/>
      <c r="IRG44" s="89"/>
      <c r="IRH44" s="89"/>
      <c r="IRI44" s="89"/>
      <c r="IRJ44" s="89"/>
      <c r="IRK44" s="89"/>
      <c r="IRL44" s="89"/>
      <c r="IRM44" s="89"/>
      <c r="IRN44" s="89"/>
      <c r="IRO44" s="89"/>
      <c r="IRP44" s="89"/>
      <c r="IRQ44" s="89"/>
      <c r="IRR44" s="89"/>
      <c r="IRS44" s="89"/>
      <c r="IRT44" s="89"/>
      <c r="IRU44" s="89"/>
      <c r="IRV44" s="89"/>
      <c r="IRW44" s="89"/>
      <c r="IRX44" s="89"/>
      <c r="IRY44" s="89"/>
      <c r="IRZ44" s="89"/>
      <c r="ISA44" s="89"/>
      <c r="ISB44" s="89"/>
      <c r="ISC44" s="89"/>
      <c r="ISD44" s="89"/>
      <c r="ISE44" s="89"/>
      <c r="ISF44" s="89"/>
      <c r="ISG44" s="89"/>
      <c r="ISH44" s="89"/>
      <c r="ISI44" s="89"/>
      <c r="ISJ44" s="89"/>
      <c r="ISK44" s="89"/>
      <c r="ISL44" s="89"/>
      <c r="ISM44" s="89"/>
      <c r="ISN44" s="89"/>
      <c r="ISO44" s="89"/>
      <c r="ISP44" s="89"/>
      <c r="ISQ44" s="89"/>
      <c r="ISR44" s="89"/>
      <c r="ISS44" s="89"/>
      <c r="IST44" s="89"/>
      <c r="ISU44" s="89"/>
      <c r="ISV44" s="89"/>
      <c r="ISW44" s="89"/>
      <c r="ISX44" s="89"/>
      <c r="ISY44" s="89"/>
      <c r="ISZ44" s="89"/>
      <c r="ITA44" s="89"/>
      <c r="ITB44" s="89"/>
      <c r="ITC44" s="89"/>
      <c r="ITD44" s="89"/>
      <c r="ITE44" s="89"/>
      <c r="ITF44" s="89"/>
      <c r="ITG44" s="89"/>
      <c r="ITH44" s="89"/>
      <c r="ITI44" s="89"/>
      <c r="ITJ44" s="89"/>
      <c r="ITK44" s="89"/>
      <c r="ITL44" s="89"/>
      <c r="ITM44" s="89"/>
      <c r="ITN44" s="89"/>
      <c r="ITO44" s="89"/>
      <c r="ITP44" s="89"/>
      <c r="ITQ44" s="89"/>
      <c r="ITR44" s="89"/>
      <c r="ITS44" s="89"/>
      <c r="ITT44" s="89"/>
      <c r="ITU44" s="89"/>
      <c r="ITV44" s="89"/>
      <c r="ITW44" s="89"/>
      <c r="ITX44" s="89"/>
      <c r="ITY44" s="89"/>
      <c r="ITZ44" s="89"/>
      <c r="IUA44" s="89"/>
      <c r="IUB44" s="89"/>
      <c r="IUC44" s="89"/>
      <c r="IUD44" s="89"/>
      <c r="IUE44" s="89"/>
      <c r="IUF44" s="89"/>
      <c r="IUG44" s="89"/>
      <c r="IUH44" s="89"/>
      <c r="IUI44" s="89"/>
      <c r="IUJ44" s="89"/>
      <c r="IUK44" s="89"/>
      <c r="IUL44" s="89"/>
      <c r="IUM44" s="89"/>
      <c r="IUN44" s="89"/>
      <c r="IUO44" s="89"/>
      <c r="IUP44" s="89"/>
      <c r="IUQ44" s="89"/>
      <c r="IUR44" s="89"/>
      <c r="IUS44" s="89"/>
      <c r="IUT44" s="89"/>
      <c r="IUU44" s="89"/>
      <c r="IUV44" s="89"/>
      <c r="IUW44" s="89"/>
      <c r="IUX44" s="89"/>
      <c r="IUY44" s="89"/>
      <c r="IUZ44" s="89"/>
      <c r="IVA44" s="89"/>
      <c r="IVB44" s="89"/>
      <c r="IVC44" s="89"/>
      <c r="IVD44" s="89"/>
      <c r="IVE44" s="89"/>
      <c r="IVF44" s="89"/>
      <c r="IVG44" s="89"/>
      <c r="IVH44" s="89"/>
      <c r="IVI44" s="89"/>
      <c r="IVJ44" s="89"/>
      <c r="IVK44" s="89"/>
      <c r="IVL44" s="89"/>
      <c r="IVM44" s="89"/>
      <c r="IVN44" s="89"/>
      <c r="IVO44" s="89"/>
      <c r="IVP44" s="89"/>
      <c r="IVQ44" s="89"/>
      <c r="IVR44" s="89"/>
      <c r="IVS44" s="89"/>
      <c r="IVT44" s="89"/>
      <c r="IVU44" s="89"/>
      <c r="IVV44" s="89"/>
      <c r="IVW44" s="89"/>
      <c r="IVX44" s="89"/>
      <c r="IVY44" s="89"/>
      <c r="IVZ44" s="89"/>
      <c r="IWA44" s="89"/>
      <c r="IWB44" s="89"/>
      <c r="IWC44" s="89"/>
      <c r="IWD44" s="89"/>
      <c r="IWE44" s="89"/>
      <c r="IWF44" s="89"/>
      <c r="IWG44" s="89"/>
      <c r="IWH44" s="89"/>
      <c r="IWI44" s="89"/>
      <c r="IWJ44" s="89"/>
      <c r="IWK44" s="89"/>
      <c r="IWL44" s="89"/>
      <c r="IWM44" s="89"/>
      <c r="IWN44" s="89"/>
      <c r="IWO44" s="89"/>
      <c r="IWP44" s="89"/>
      <c r="IWQ44" s="89"/>
      <c r="IWR44" s="89"/>
      <c r="IWS44" s="89"/>
      <c r="IWT44" s="89"/>
      <c r="IWU44" s="89"/>
      <c r="IWV44" s="89"/>
      <c r="IWW44" s="89"/>
      <c r="IWX44" s="89"/>
      <c r="IWY44" s="89"/>
      <c r="IWZ44" s="89"/>
      <c r="IXA44" s="89"/>
      <c r="IXB44" s="89"/>
      <c r="IXC44" s="89"/>
      <c r="IXD44" s="89"/>
      <c r="IXE44" s="89"/>
      <c r="IXF44" s="89"/>
      <c r="IXG44" s="89"/>
      <c r="IXH44" s="89"/>
      <c r="IXI44" s="89"/>
      <c r="IXJ44" s="89"/>
      <c r="IXK44" s="89"/>
      <c r="IXL44" s="89"/>
      <c r="IXM44" s="89"/>
      <c r="IXN44" s="89"/>
      <c r="IXO44" s="89"/>
      <c r="IXP44" s="89"/>
      <c r="IXQ44" s="89"/>
      <c r="IXR44" s="89"/>
      <c r="IXS44" s="89"/>
      <c r="IXT44" s="89"/>
      <c r="IXU44" s="89"/>
      <c r="IXV44" s="89"/>
      <c r="IXW44" s="89"/>
      <c r="IXX44" s="89"/>
      <c r="IXY44" s="89"/>
      <c r="IXZ44" s="89"/>
      <c r="IYA44" s="89"/>
      <c r="IYB44" s="89"/>
      <c r="IYC44" s="89"/>
      <c r="IYD44" s="89"/>
      <c r="IYE44" s="89"/>
      <c r="IYF44" s="89"/>
      <c r="IYG44" s="89"/>
      <c r="IYH44" s="89"/>
      <c r="IYI44" s="89"/>
      <c r="IYJ44" s="89"/>
      <c r="IYK44" s="89"/>
      <c r="IYL44" s="89"/>
      <c r="IYM44" s="89"/>
      <c r="IYN44" s="89"/>
      <c r="IYO44" s="89"/>
      <c r="IYP44" s="89"/>
      <c r="IYQ44" s="89"/>
      <c r="IYR44" s="89"/>
      <c r="IYS44" s="89"/>
      <c r="IYT44" s="89"/>
      <c r="IYU44" s="89"/>
      <c r="IYV44" s="89"/>
      <c r="IYW44" s="89"/>
      <c r="IYX44" s="89"/>
      <c r="IYY44" s="89"/>
      <c r="IYZ44" s="89"/>
      <c r="IZA44" s="89"/>
      <c r="IZB44" s="89"/>
      <c r="IZC44" s="89"/>
      <c r="IZD44" s="89"/>
      <c r="IZE44" s="89"/>
      <c r="IZF44" s="89"/>
      <c r="IZG44" s="89"/>
      <c r="IZH44" s="89"/>
      <c r="IZI44" s="89"/>
      <c r="IZJ44" s="89"/>
      <c r="IZK44" s="89"/>
      <c r="IZL44" s="89"/>
      <c r="IZM44" s="89"/>
      <c r="IZN44" s="89"/>
      <c r="IZO44" s="89"/>
      <c r="IZP44" s="89"/>
      <c r="IZQ44" s="89"/>
      <c r="IZR44" s="89"/>
      <c r="IZS44" s="89"/>
      <c r="IZT44" s="89"/>
      <c r="IZU44" s="89"/>
      <c r="IZV44" s="89"/>
      <c r="IZW44" s="89"/>
      <c r="IZX44" s="89"/>
      <c r="IZY44" s="89"/>
      <c r="IZZ44" s="89"/>
      <c r="JAA44" s="89"/>
      <c r="JAB44" s="89"/>
      <c r="JAC44" s="89"/>
      <c r="JAD44" s="89"/>
      <c r="JAE44" s="89"/>
      <c r="JAF44" s="89"/>
      <c r="JAG44" s="89"/>
      <c r="JAH44" s="89"/>
      <c r="JAI44" s="89"/>
      <c r="JAJ44" s="89"/>
      <c r="JAK44" s="89"/>
      <c r="JAL44" s="89"/>
      <c r="JAM44" s="89"/>
      <c r="JAN44" s="89"/>
      <c r="JAO44" s="89"/>
      <c r="JAP44" s="89"/>
      <c r="JAQ44" s="89"/>
      <c r="JAR44" s="89"/>
      <c r="JAS44" s="89"/>
      <c r="JAT44" s="89"/>
      <c r="JAU44" s="89"/>
      <c r="JAV44" s="89"/>
      <c r="JAW44" s="89"/>
      <c r="JAX44" s="89"/>
      <c r="JAY44" s="89"/>
      <c r="JAZ44" s="89"/>
      <c r="JBA44" s="89"/>
      <c r="JBB44" s="89"/>
      <c r="JBC44" s="89"/>
      <c r="JBD44" s="89"/>
      <c r="JBE44" s="89"/>
      <c r="JBF44" s="89"/>
      <c r="JBG44" s="89"/>
      <c r="JBH44" s="89"/>
      <c r="JBI44" s="89"/>
      <c r="JBJ44" s="89"/>
      <c r="JBK44" s="89"/>
      <c r="JBL44" s="89"/>
      <c r="JBM44" s="89"/>
      <c r="JBN44" s="89"/>
      <c r="JBO44" s="89"/>
      <c r="JBP44" s="89"/>
      <c r="JBQ44" s="89"/>
      <c r="JBR44" s="89"/>
      <c r="JBS44" s="89"/>
      <c r="JBT44" s="89"/>
      <c r="JBU44" s="89"/>
      <c r="JBV44" s="89"/>
      <c r="JBW44" s="89"/>
      <c r="JBX44" s="89"/>
      <c r="JBY44" s="89"/>
      <c r="JBZ44" s="89"/>
      <c r="JCA44" s="89"/>
      <c r="JCB44" s="89"/>
      <c r="JCC44" s="89"/>
      <c r="JCD44" s="89"/>
      <c r="JCE44" s="89"/>
      <c r="JCF44" s="89"/>
      <c r="JCG44" s="89"/>
      <c r="JCH44" s="89"/>
      <c r="JCI44" s="89"/>
      <c r="JCJ44" s="89"/>
      <c r="JCK44" s="89"/>
      <c r="JCL44" s="89"/>
      <c r="JCM44" s="89"/>
      <c r="JCN44" s="89"/>
      <c r="JCO44" s="89"/>
      <c r="JCP44" s="89"/>
      <c r="JCQ44" s="89"/>
      <c r="JCR44" s="89"/>
      <c r="JCS44" s="89"/>
      <c r="JCT44" s="89"/>
      <c r="JCU44" s="89"/>
      <c r="JCV44" s="89"/>
      <c r="JCW44" s="89"/>
      <c r="JCX44" s="89"/>
      <c r="JCY44" s="89"/>
      <c r="JCZ44" s="89"/>
      <c r="JDA44" s="89"/>
      <c r="JDB44" s="89"/>
      <c r="JDC44" s="89"/>
      <c r="JDD44" s="89"/>
      <c r="JDE44" s="89"/>
      <c r="JDF44" s="89"/>
      <c r="JDG44" s="89"/>
      <c r="JDH44" s="89"/>
      <c r="JDI44" s="89"/>
      <c r="JDJ44" s="89"/>
      <c r="JDK44" s="89"/>
      <c r="JDL44" s="89"/>
      <c r="JDM44" s="89"/>
      <c r="JDN44" s="89"/>
      <c r="JDO44" s="89"/>
      <c r="JDP44" s="89"/>
      <c r="JDQ44" s="89"/>
      <c r="JDR44" s="89"/>
      <c r="JDS44" s="89"/>
      <c r="JDT44" s="89"/>
      <c r="JDU44" s="89"/>
      <c r="JDV44" s="89"/>
      <c r="JDW44" s="89"/>
      <c r="JDX44" s="89"/>
      <c r="JDY44" s="89"/>
      <c r="JDZ44" s="89"/>
      <c r="JEA44" s="89"/>
      <c r="JEB44" s="89"/>
      <c r="JEC44" s="89"/>
      <c r="JED44" s="89"/>
      <c r="JEE44" s="89"/>
      <c r="JEF44" s="89"/>
      <c r="JEG44" s="89"/>
      <c r="JEH44" s="89"/>
      <c r="JEI44" s="89"/>
      <c r="JEJ44" s="89"/>
      <c r="JEK44" s="89"/>
      <c r="JEL44" s="89"/>
      <c r="JEM44" s="89"/>
      <c r="JEN44" s="89"/>
      <c r="JEO44" s="89"/>
      <c r="JEP44" s="89"/>
      <c r="JEQ44" s="89"/>
      <c r="JER44" s="89"/>
      <c r="JES44" s="89"/>
      <c r="JET44" s="89"/>
      <c r="JEU44" s="89"/>
      <c r="JEV44" s="89"/>
      <c r="JEW44" s="89"/>
      <c r="JEX44" s="89"/>
      <c r="JEY44" s="89"/>
      <c r="JEZ44" s="89"/>
      <c r="JFA44" s="89"/>
      <c r="JFB44" s="89"/>
      <c r="JFC44" s="89"/>
      <c r="JFD44" s="89"/>
      <c r="JFE44" s="89"/>
      <c r="JFF44" s="89"/>
      <c r="JFG44" s="89"/>
      <c r="JFH44" s="89"/>
      <c r="JFI44" s="89"/>
      <c r="JFJ44" s="89"/>
      <c r="JFK44" s="89"/>
      <c r="JFL44" s="89"/>
      <c r="JFM44" s="89"/>
      <c r="JFN44" s="89"/>
      <c r="JFO44" s="89"/>
      <c r="JFP44" s="89"/>
      <c r="JFQ44" s="89"/>
      <c r="JFR44" s="89"/>
      <c r="JFS44" s="89"/>
      <c r="JFT44" s="89"/>
      <c r="JFU44" s="89"/>
      <c r="JFV44" s="89"/>
      <c r="JFW44" s="89"/>
      <c r="JFX44" s="89"/>
      <c r="JFY44" s="89"/>
      <c r="JFZ44" s="89"/>
      <c r="JGA44" s="89"/>
      <c r="JGB44" s="89"/>
      <c r="JGC44" s="89"/>
      <c r="JGD44" s="89"/>
      <c r="JGE44" s="89"/>
      <c r="JGF44" s="89"/>
      <c r="JGG44" s="89"/>
      <c r="JGH44" s="89"/>
      <c r="JGI44" s="89"/>
      <c r="JGJ44" s="89"/>
      <c r="JGK44" s="89"/>
      <c r="JGL44" s="89"/>
      <c r="JGM44" s="89"/>
      <c r="JGN44" s="89"/>
      <c r="JGO44" s="89"/>
      <c r="JGP44" s="89"/>
      <c r="JGQ44" s="89"/>
      <c r="JGR44" s="89"/>
      <c r="JGS44" s="89"/>
      <c r="JGT44" s="89"/>
      <c r="JGU44" s="89"/>
      <c r="JGV44" s="89"/>
      <c r="JGW44" s="89"/>
      <c r="JGX44" s="89"/>
      <c r="JGY44" s="89"/>
      <c r="JGZ44" s="89"/>
      <c r="JHA44" s="89"/>
      <c r="JHB44" s="89"/>
      <c r="JHC44" s="89"/>
      <c r="JHD44" s="89"/>
      <c r="JHE44" s="89"/>
      <c r="JHF44" s="89"/>
      <c r="JHG44" s="89"/>
      <c r="JHH44" s="89"/>
      <c r="JHI44" s="89"/>
      <c r="JHJ44" s="89"/>
      <c r="JHK44" s="89"/>
      <c r="JHL44" s="89"/>
      <c r="JHM44" s="89"/>
      <c r="JHN44" s="89"/>
      <c r="JHO44" s="89"/>
      <c r="JHP44" s="89"/>
      <c r="JHQ44" s="89"/>
      <c r="JHR44" s="89"/>
      <c r="JHS44" s="89"/>
      <c r="JHT44" s="89"/>
      <c r="JHU44" s="89"/>
      <c r="JHV44" s="89"/>
      <c r="JHW44" s="89"/>
      <c r="JHX44" s="89"/>
      <c r="JHY44" s="89"/>
      <c r="JHZ44" s="89"/>
      <c r="JIA44" s="89"/>
      <c r="JIB44" s="89"/>
      <c r="JIC44" s="89"/>
      <c r="JID44" s="89"/>
      <c r="JIE44" s="89"/>
      <c r="JIF44" s="89"/>
      <c r="JIG44" s="89"/>
      <c r="JIH44" s="89"/>
      <c r="JII44" s="89"/>
      <c r="JIJ44" s="89"/>
      <c r="JIK44" s="89"/>
      <c r="JIL44" s="89"/>
      <c r="JIM44" s="89"/>
      <c r="JIN44" s="89"/>
      <c r="JIO44" s="89"/>
      <c r="JIP44" s="89"/>
      <c r="JIQ44" s="89"/>
      <c r="JIR44" s="89"/>
      <c r="JIS44" s="89"/>
      <c r="JIT44" s="89"/>
      <c r="JIU44" s="89"/>
      <c r="JIV44" s="89"/>
      <c r="JIW44" s="89"/>
      <c r="JIX44" s="89"/>
      <c r="JIY44" s="89"/>
      <c r="JIZ44" s="89"/>
      <c r="JJA44" s="89"/>
      <c r="JJB44" s="89"/>
      <c r="JJC44" s="89"/>
      <c r="JJD44" s="89"/>
      <c r="JJE44" s="89"/>
      <c r="JJF44" s="89"/>
      <c r="JJG44" s="89"/>
      <c r="JJH44" s="89"/>
      <c r="JJI44" s="89"/>
      <c r="JJJ44" s="89"/>
      <c r="JJK44" s="89"/>
      <c r="JJL44" s="89"/>
      <c r="JJM44" s="89"/>
      <c r="JJN44" s="89"/>
      <c r="JJO44" s="89"/>
      <c r="JJP44" s="89"/>
      <c r="JJQ44" s="89"/>
      <c r="JJR44" s="89"/>
      <c r="JJS44" s="89"/>
      <c r="JJT44" s="89"/>
      <c r="JJU44" s="89"/>
      <c r="JJV44" s="89"/>
      <c r="JJW44" s="89"/>
      <c r="JJX44" s="89"/>
      <c r="JJY44" s="89"/>
      <c r="JJZ44" s="89"/>
      <c r="JKA44" s="89"/>
      <c r="JKB44" s="89"/>
      <c r="JKC44" s="89"/>
      <c r="JKD44" s="89"/>
      <c r="JKE44" s="89"/>
      <c r="JKF44" s="89"/>
      <c r="JKG44" s="89"/>
      <c r="JKH44" s="89"/>
      <c r="JKI44" s="89"/>
      <c r="JKJ44" s="89"/>
      <c r="JKK44" s="89"/>
      <c r="JKL44" s="89"/>
      <c r="JKM44" s="89"/>
      <c r="JKN44" s="89"/>
      <c r="JKO44" s="89"/>
      <c r="JKP44" s="89"/>
      <c r="JKQ44" s="89"/>
      <c r="JKR44" s="89"/>
      <c r="JKS44" s="89"/>
      <c r="JKT44" s="89"/>
      <c r="JKU44" s="89"/>
      <c r="JKV44" s="89"/>
      <c r="JKW44" s="89"/>
      <c r="JKX44" s="89"/>
      <c r="JKY44" s="89"/>
      <c r="JKZ44" s="89"/>
      <c r="JLA44" s="89"/>
      <c r="JLB44" s="89"/>
      <c r="JLC44" s="89"/>
      <c r="JLD44" s="89"/>
      <c r="JLE44" s="89"/>
      <c r="JLF44" s="89"/>
      <c r="JLG44" s="89"/>
      <c r="JLH44" s="89"/>
      <c r="JLI44" s="89"/>
      <c r="JLJ44" s="89"/>
      <c r="JLK44" s="89"/>
      <c r="JLL44" s="89"/>
      <c r="JLM44" s="89"/>
      <c r="JLN44" s="89"/>
      <c r="JLO44" s="89"/>
      <c r="JLP44" s="89"/>
      <c r="JLQ44" s="89"/>
      <c r="JLR44" s="89"/>
      <c r="JLS44" s="89"/>
      <c r="JLT44" s="89"/>
      <c r="JLU44" s="89"/>
      <c r="JLV44" s="89"/>
      <c r="JLW44" s="89"/>
      <c r="JLX44" s="89"/>
      <c r="JLY44" s="89"/>
      <c r="JLZ44" s="89"/>
      <c r="JMA44" s="89"/>
      <c r="JMB44" s="89"/>
      <c r="JMC44" s="89"/>
      <c r="JMD44" s="89"/>
      <c r="JME44" s="89"/>
      <c r="JMF44" s="89"/>
      <c r="JMG44" s="89"/>
      <c r="JMH44" s="89"/>
      <c r="JMI44" s="89"/>
      <c r="JMJ44" s="89"/>
      <c r="JMK44" s="89"/>
      <c r="JML44" s="89"/>
      <c r="JMM44" s="89"/>
      <c r="JMN44" s="89"/>
      <c r="JMO44" s="89"/>
      <c r="JMP44" s="89"/>
      <c r="JMQ44" s="89"/>
      <c r="JMR44" s="89"/>
      <c r="JMS44" s="89"/>
      <c r="JMT44" s="89"/>
      <c r="JMU44" s="89"/>
      <c r="JMV44" s="89"/>
      <c r="JMW44" s="89"/>
      <c r="JMX44" s="89"/>
      <c r="JMY44" s="89"/>
      <c r="JMZ44" s="89"/>
      <c r="JNA44" s="89"/>
      <c r="JNB44" s="89"/>
      <c r="JNC44" s="89"/>
      <c r="JND44" s="89"/>
      <c r="JNE44" s="89"/>
      <c r="JNF44" s="89"/>
      <c r="JNG44" s="89"/>
      <c r="JNH44" s="89"/>
      <c r="JNI44" s="89"/>
      <c r="JNJ44" s="89"/>
      <c r="JNK44" s="89"/>
      <c r="JNL44" s="89"/>
      <c r="JNM44" s="89"/>
      <c r="JNN44" s="89"/>
      <c r="JNO44" s="89"/>
      <c r="JNP44" s="89"/>
      <c r="JNQ44" s="89"/>
      <c r="JNR44" s="89"/>
      <c r="JNS44" s="89"/>
      <c r="JNT44" s="89"/>
      <c r="JNU44" s="89"/>
      <c r="JNV44" s="89"/>
      <c r="JNW44" s="89"/>
      <c r="JNX44" s="89"/>
      <c r="JNY44" s="89"/>
      <c r="JNZ44" s="89"/>
      <c r="JOA44" s="89"/>
      <c r="JOB44" s="89"/>
      <c r="JOC44" s="89"/>
      <c r="JOD44" s="89"/>
      <c r="JOE44" s="89"/>
      <c r="JOF44" s="89"/>
      <c r="JOG44" s="89"/>
      <c r="JOH44" s="89"/>
      <c r="JOI44" s="89"/>
      <c r="JOJ44" s="89"/>
      <c r="JOK44" s="89"/>
      <c r="JOL44" s="89"/>
      <c r="JOM44" s="89"/>
      <c r="JON44" s="89"/>
      <c r="JOO44" s="89"/>
      <c r="JOP44" s="89"/>
      <c r="JOQ44" s="89"/>
      <c r="JOR44" s="89"/>
      <c r="JOS44" s="89"/>
      <c r="JOT44" s="89"/>
      <c r="JOU44" s="89"/>
      <c r="JOV44" s="89"/>
      <c r="JOW44" s="89"/>
      <c r="JOX44" s="89"/>
      <c r="JOY44" s="89"/>
      <c r="JOZ44" s="89"/>
      <c r="JPA44" s="89"/>
      <c r="JPB44" s="89"/>
      <c r="JPC44" s="89"/>
      <c r="JPD44" s="89"/>
      <c r="JPE44" s="89"/>
      <c r="JPF44" s="89"/>
      <c r="JPG44" s="89"/>
      <c r="JPH44" s="89"/>
      <c r="JPI44" s="89"/>
      <c r="JPJ44" s="89"/>
      <c r="JPK44" s="89"/>
      <c r="JPL44" s="89"/>
      <c r="JPM44" s="89"/>
      <c r="JPN44" s="89"/>
      <c r="JPO44" s="89"/>
      <c r="JPP44" s="89"/>
      <c r="JPQ44" s="89"/>
      <c r="JPR44" s="89"/>
      <c r="JPS44" s="89"/>
      <c r="JPT44" s="89"/>
      <c r="JPU44" s="89"/>
      <c r="JPV44" s="89"/>
      <c r="JPW44" s="89"/>
      <c r="JPX44" s="89"/>
      <c r="JPY44" s="89"/>
      <c r="JPZ44" s="89"/>
      <c r="JQA44" s="89"/>
      <c r="JQB44" s="89"/>
      <c r="JQC44" s="89"/>
      <c r="JQD44" s="89"/>
      <c r="JQE44" s="89"/>
      <c r="JQF44" s="89"/>
      <c r="JQG44" s="89"/>
      <c r="JQH44" s="89"/>
      <c r="JQI44" s="89"/>
      <c r="JQJ44" s="89"/>
      <c r="JQK44" s="89"/>
      <c r="JQL44" s="89"/>
      <c r="JQM44" s="89"/>
      <c r="JQN44" s="89"/>
      <c r="JQO44" s="89"/>
      <c r="JQP44" s="89"/>
      <c r="JQQ44" s="89"/>
      <c r="JQR44" s="89"/>
      <c r="JQS44" s="89"/>
      <c r="JQT44" s="89"/>
      <c r="JQU44" s="89"/>
      <c r="JQV44" s="89"/>
      <c r="JQW44" s="89"/>
      <c r="JQX44" s="89"/>
      <c r="JQY44" s="89"/>
      <c r="JQZ44" s="89"/>
      <c r="JRA44" s="89"/>
      <c r="JRB44" s="89"/>
      <c r="JRC44" s="89"/>
      <c r="JRD44" s="89"/>
      <c r="JRE44" s="89"/>
      <c r="JRF44" s="89"/>
      <c r="JRG44" s="89"/>
      <c r="JRH44" s="89"/>
      <c r="JRI44" s="89"/>
      <c r="JRJ44" s="89"/>
      <c r="JRK44" s="89"/>
      <c r="JRL44" s="89"/>
      <c r="JRM44" s="89"/>
      <c r="JRN44" s="89"/>
      <c r="JRO44" s="89"/>
      <c r="JRP44" s="89"/>
      <c r="JRQ44" s="89"/>
      <c r="JRR44" s="89"/>
      <c r="JRS44" s="89"/>
      <c r="JRT44" s="89"/>
      <c r="JRU44" s="89"/>
      <c r="JRV44" s="89"/>
      <c r="JRW44" s="89"/>
      <c r="JRX44" s="89"/>
      <c r="JRY44" s="89"/>
      <c r="JRZ44" s="89"/>
      <c r="JSA44" s="89"/>
      <c r="JSB44" s="89"/>
      <c r="JSC44" s="89"/>
      <c r="JSD44" s="89"/>
      <c r="JSE44" s="89"/>
      <c r="JSF44" s="89"/>
      <c r="JSG44" s="89"/>
      <c r="JSH44" s="89"/>
      <c r="JSI44" s="89"/>
      <c r="JSJ44" s="89"/>
      <c r="JSK44" s="89"/>
      <c r="JSL44" s="89"/>
      <c r="JSM44" s="89"/>
      <c r="JSN44" s="89"/>
      <c r="JSO44" s="89"/>
      <c r="JSP44" s="89"/>
      <c r="JSQ44" s="89"/>
      <c r="JSR44" s="89"/>
      <c r="JSS44" s="89"/>
      <c r="JST44" s="89"/>
      <c r="JSU44" s="89"/>
      <c r="JSV44" s="89"/>
      <c r="JSW44" s="89"/>
      <c r="JSX44" s="89"/>
      <c r="JSY44" s="89"/>
      <c r="JSZ44" s="89"/>
      <c r="JTA44" s="89"/>
      <c r="JTB44" s="89"/>
      <c r="JTC44" s="89"/>
      <c r="JTD44" s="89"/>
      <c r="JTE44" s="89"/>
      <c r="JTF44" s="89"/>
      <c r="JTG44" s="89"/>
      <c r="JTH44" s="89"/>
      <c r="JTI44" s="89"/>
      <c r="JTJ44" s="89"/>
      <c r="JTK44" s="89"/>
      <c r="JTL44" s="89"/>
      <c r="JTM44" s="89"/>
      <c r="JTN44" s="89"/>
      <c r="JTO44" s="89"/>
      <c r="JTP44" s="89"/>
      <c r="JTQ44" s="89"/>
      <c r="JTR44" s="89"/>
      <c r="JTS44" s="89"/>
      <c r="JTT44" s="89"/>
      <c r="JTU44" s="89"/>
      <c r="JTV44" s="89"/>
      <c r="JTW44" s="89"/>
      <c r="JTX44" s="89"/>
      <c r="JTY44" s="89"/>
      <c r="JTZ44" s="89"/>
      <c r="JUA44" s="89"/>
      <c r="JUB44" s="89"/>
      <c r="JUC44" s="89"/>
      <c r="JUD44" s="89"/>
      <c r="JUE44" s="89"/>
      <c r="JUF44" s="89"/>
      <c r="JUG44" s="89"/>
      <c r="JUH44" s="89"/>
      <c r="JUI44" s="89"/>
      <c r="JUJ44" s="89"/>
      <c r="JUK44" s="89"/>
      <c r="JUL44" s="89"/>
      <c r="JUM44" s="89"/>
      <c r="JUN44" s="89"/>
      <c r="JUO44" s="89"/>
      <c r="JUP44" s="89"/>
      <c r="JUQ44" s="89"/>
      <c r="JUR44" s="89"/>
      <c r="JUS44" s="89"/>
      <c r="JUT44" s="89"/>
      <c r="JUU44" s="89"/>
      <c r="JUV44" s="89"/>
      <c r="JUW44" s="89"/>
      <c r="JUX44" s="89"/>
      <c r="JUY44" s="89"/>
      <c r="JUZ44" s="89"/>
      <c r="JVA44" s="89"/>
      <c r="JVB44" s="89"/>
      <c r="JVC44" s="89"/>
      <c r="JVD44" s="89"/>
      <c r="JVE44" s="89"/>
      <c r="JVF44" s="89"/>
      <c r="JVG44" s="89"/>
      <c r="JVH44" s="89"/>
      <c r="JVI44" s="89"/>
      <c r="JVJ44" s="89"/>
      <c r="JVK44" s="89"/>
      <c r="JVL44" s="89"/>
      <c r="JVM44" s="89"/>
      <c r="JVN44" s="89"/>
      <c r="JVO44" s="89"/>
      <c r="JVP44" s="89"/>
      <c r="JVQ44" s="89"/>
      <c r="JVR44" s="89"/>
      <c r="JVS44" s="89"/>
      <c r="JVT44" s="89"/>
      <c r="JVU44" s="89"/>
      <c r="JVV44" s="89"/>
      <c r="JVW44" s="89"/>
      <c r="JVX44" s="89"/>
      <c r="JVY44" s="89"/>
      <c r="JVZ44" s="89"/>
      <c r="JWA44" s="89"/>
      <c r="JWB44" s="89"/>
      <c r="JWC44" s="89"/>
      <c r="JWD44" s="89"/>
      <c r="JWE44" s="89"/>
      <c r="JWF44" s="89"/>
      <c r="JWG44" s="89"/>
      <c r="JWH44" s="89"/>
      <c r="JWI44" s="89"/>
      <c r="JWJ44" s="89"/>
      <c r="JWK44" s="89"/>
      <c r="JWL44" s="89"/>
      <c r="JWM44" s="89"/>
      <c r="JWN44" s="89"/>
      <c r="JWO44" s="89"/>
      <c r="JWP44" s="89"/>
      <c r="JWQ44" s="89"/>
      <c r="JWR44" s="89"/>
      <c r="JWS44" s="89"/>
      <c r="JWT44" s="89"/>
      <c r="JWU44" s="89"/>
      <c r="JWV44" s="89"/>
      <c r="JWW44" s="89"/>
      <c r="JWX44" s="89"/>
      <c r="JWY44" s="89"/>
      <c r="JWZ44" s="89"/>
      <c r="JXA44" s="89"/>
      <c r="JXB44" s="89"/>
      <c r="JXC44" s="89"/>
      <c r="JXD44" s="89"/>
      <c r="JXE44" s="89"/>
      <c r="JXF44" s="89"/>
      <c r="JXG44" s="89"/>
      <c r="JXH44" s="89"/>
      <c r="JXI44" s="89"/>
      <c r="JXJ44" s="89"/>
      <c r="JXK44" s="89"/>
      <c r="JXL44" s="89"/>
      <c r="JXM44" s="89"/>
      <c r="JXN44" s="89"/>
      <c r="JXO44" s="89"/>
      <c r="JXP44" s="89"/>
      <c r="JXQ44" s="89"/>
      <c r="JXR44" s="89"/>
      <c r="JXS44" s="89"/>
      <c r="JXT44" s="89"/>
      <c r="JXU44" s="89"/>
      <c r="JXV44" s="89"/>
      <c r="JXW44" s="89"/>
      <c r="JXX44" s="89"/>
      <c r="JXY44" s="89"/>
      <c r="JXZ44" s="89"/>
      <c r="JYA44" s="89"/>
      <c r="JYB44" s="89"/>
      <c r="JYC44" s="89"/>
      <c r="JYD44" s="89"/>
      <c r="JYE44" s="89"/>
      <c r="JYF44" s="89"/>
      <c r="JYG44" s="89"/>
      <c r="JYH44" s="89"/>
      <c r="JYI44" s="89"/>
      <c r="JYJ44" s="89"/>
      <c r="JYK44" s="89"/>
      <c r="JYL44" s="89"/>
      <c r="JYM44" s="89"/>
      <c r="JYN44" s="89"/>
      <c r="JYO44" s="89"/>
      <c r="JYP44" s="89"/>
      <c r="JYQ44" s="89"/>
      <c r="JYR44" s="89"/>
      <c r="JYS44" s="89"/>
      <c r="JYT44" s="89"/>
      <c r="JYU44" s="89"/>
      <c r="JYV44" s="89"/>
      <c r="JYW44" s="89"/>
      <c r="JYX44" s="89"/>
      <c r="JYY44" s="89"/>
      <c r="JYZ44" s="89"/>
      <c r="JZA44" s="89"/>
      <c r="JZB44" s="89"/>
      <c r="JZC44" s="89"/>
      <c r="JZD44" s="89"/>
      <c r="JZE44" s="89"/>
      <c r="JZF44" s="89"/>
      <c r="JZG44" s="89"/>
      <c r="JZH44" s="89"/>
      <c r="JZI44" s="89"/>
      <c r="JZJ44" s="89"/>
      <c r="JZK44" s="89"/>
      <c r="JZL44" s="89"/>
      <c r="JZM44" s="89"/>
      <c r="JZN44" s="89"/>
      <c r="JZO44" s="89"/>
      <c r="JZP44" s="89"/>
      <c r="JZQ44" s="89"/>
      <c r="JZR44" s="89"/>
      <c r="JZS44" s="89"/>
      <c r="JZT44" s="89"/>
      <c r="JZU44" s="89"/>
      <c r="JZV44" s="89"/>
      <c r="JZW44" s="89"/>
      <c r="JZX44" s="89"/>
      <c r="JZY44" s="89"/>
      <c r="JZZ44" s="89"/>
      <c r="KAA44" s="89"/>
      <c r="KAB44" s="89"/>
      <c r="KAC44" s="89"/>
      <c r="KAD44" s="89"/>
      <c r="KAE44" s="89"/>
      <c r="KAF44" s="89"/>
      <c r="KAG44" s="89"/>
      <c r="KAH44" s="89"/>
      <c r="KAI44" s="89"/>
      <c r="KAJ44" s="89"/>
      <c r="KAK44" s="89"/>
      <c r="KAL44" s="89"/>
      <c r="KAM44" s="89"/>
      <c r="KAN44" s="89"/>
      <c r="KAO44" s="89"/>
      <c r="KAP44" s="89"/>
      <c r="KAQ44" s="89"/>
      <c r="KAR44" s="89"/>
      <c r="KAS44" s="89"/>
      <c r="KAT44" s="89"/>
      <c r="KAU44" s="89"/>
      <c r="KAV44" s="89"/>
      <c r="KAW44" s="89"/>
      <c r="KAX44" s="89"/>
      <c r="KAY44" s="89"/>
      <c r="KAZ44" s="89"/>
      <c r="KBA44" s="89"/>
      <c r="KBB44" s="89"/>
      <c r="KBC44" s="89"/>
      <c r="KBD44" s="89"/>
      <c r="KBE44" s="89"/>
      <c r="KBF44" s="89"/>
      <c r="KBG44" s="89"/>
      <c r="KBH44" s="89"/>
      <c r="KBI44" s="89"/>
      <c r="KBJ44" s="89"/>
      <c r="KBK44" s="89"/>
      <c r="KBL44" s="89"/>
      <c r="KBM44" s="89"/>
      <c r="KBN44" s="89"/>
      <c r="KBO44" s="89"/>
      <c r="KBP44" s="89"/>
      <c r="KBQ44" s="89"/>
      <c r="KBR44" s="89"/>
      <c r="KBS44" s="89"/>
      <c r="KBT44" s="89"/>
      <c r="KBU44" s="89"/>
      <c r="KBV44" s="89"/>
      <c r="KBW44" s="89"/>
      <c r="KBX44" s="89"/>
      <c r="KBY44" s="89"/>
      <c r="KBZ44" s="89"/>
      <c r="KCA44" s="89"/>
      <c r="KCB44" s="89"/>
      <c r="KCC44" s="89"/>
      <c r="KCD44" s="89"/>
      <c r="KCE44" s="89"/>
      <c r="KCF44" s="89"/>
      <c r="KCG44" s="89"/>
      <c r="KCH44" s="89"/>
      <c r="KCI44" s="89"/>
      <c r="KCJ44" s="89"/>
      <c r="KCK44" s="89"/>
      <c r="KCL44" s="89"/>
      <c r="KCM44" s="89"/>
      <c r="KCN44" s="89"/>
      <c r="KCO44" s="89"/>
      <c r="KCP44" s="89"/>
      <c r="KCQ44" s="89"/>
      <c r="KCR44" s="89"/>
      <c r="KCS44" s="89"/>
      <c r="KCT44" s="89"/>
      <c r="KCU44" s="89"/>
      <c r="KCV44" s="89"/>
      <c r="KCW44" s="89"/>
      <c r="KCX44" s="89"/>
      <c r="KCY44" s="89"/>
      <c r="KCZ44" s="89"/>
      <c r="KDA44" s="89"/>
      <c r="KDB44" s="89"/>
      <c r="KDC44" s="89"/>
      <c r="KDD44" s="89"/>
      <c r="KDE44" s="89"/>
      <c r="KDF44" s="89"/>
      <c r="KDG44" s="89"/>
      <c r="KDH44" s="89"/>
      <c r="KDI44" s="89"/>
      <c r="KDJ44" s="89"/>
      <c r="KDK44" s="89"/>
      <c r="KDL44" s="89"/>
      <c r="KDM44" s="89"/>
      <c r="KDN44" s="89"/>
      <c r="KDO44" s="89"/>
      <c r="KDP44" s="89"/>
      <c r="KDQ44" s="89"/>
      <c r="KDR44" s="89"/>
      <c r="KDS44" s="89"/>
      <c r="KDT44" s="89"/>
      <c r="KDU44" s="89"/>
      <c r="KDV44" s="89"/>
      <c r="KDW44" s="89"/>
      <c r="KDX44" s="89"/>
      <c r="KDY44" s="89"/>
      <c r="KDZ44" s="89"/>
      <c r="KEA44" s="89"/>
      <c r="KEB44" s="89"/>
      <c r="KEC44" s="89"/>
      <c r="KED44" s="89"/>
      <c r="KEE44" s="89"/>
      <c r="KEF44" s="89"/>
      <c r="KEG44" s="89"/>
      <c r="KEH44" s="89"/>
      <c r="KEI44" s="89"/>
      <c r="KEJ44" s="89"/>
      <c r="KEK44" s="89"/>
      <c r="KEL44" s="89"/>
      <c r="KEM44" s="89"/>
      <c r="KEN44" s="89"/>
      <c r="KEO44" s="89"/>
      <c r="KEP44" s="89"/>
      <c r="KEQ44" s="89"/>
      <c r="KER44" s="89"/>
      <c r="KES44" s="89"/>
      <c r="KET44" s="89"/>
      <c r="KEU44" s="89"/>
      <c r="KEV44" s="89"/>
      <c r="KEW44" s="89"/>
      <c r="KEX44" s="89"/>
      <c r="KEY44" s="89"/>
      <c r="KEZ44" s="89"/>
      <c r="KFA44" s="89"/>
      <c r="KFB44" s="89"/>
      <c r="KFC44" s="89"/>
      <c r="KFD44" s="89"/>
      <c r="KFE44" s="89"/>
      <c r="KFF44" s="89"/>
      <c r="KFG44" s="89"/>
      <c r="KFH44" s="89"/>
      <c r="KFI44" s="89"/>
      <c r="KFJ44" s="89"/>
      <c r="KFK44" s="89"/>
      <c r="KFL44" s="89"/>
      <c r="KFM44" s="89"/>
      <c r="KFN44" s="89"/>
      <c r="KFO44" s="89"/>
      <c r="KFP44" s="89"/>
      <c r="KFQ44" s="89"/>
      <c r="KFR44" s="89"/>
      <c r="KFS44" s="89"/>
      <c r="KFT44" s="89"/>
      <c r="KFU44" s="89"/>
      <c r="KFV44" s="89"/>
      <c r="KFW44" s="89"/>
      <c r="KFX44" s="89"/>
      <c r="KFY44" s="89"/>
      <c r="KFZ44" s="89"/>
      <c r="KGA44" s="89"/>
      <c r="KGB44" s="89"/>
      <c r="KGC44" s="89"/>
      <c r="KGD44" s="89"/>
      <c r="KGE44" s="89"/>
      <c r="KGF44" s="89"/>
      <c r="KGG44" s="89"/>
      <c r="KGH44" s="89"/>
      <c r="KGI44" s="89"/>
      <c r="KGJ44" s="89"/>
      <c r="KGK44" s="89"/>
      <c r="KGL44" s="89"/>
      <c r="KGM44" s="89"/>
      <c r="KGN44" s="89"/>
      <c r="KGO44" s="89"/>
      <c r="KGP44" s="89"/>
      <c r="KGQ44" s="89"/>
      <c r="KGR44" s="89"/>
      <c r="KGS44" s="89"/>
      <c r="KGT44" s="89"/>
      <c r="KGU44" s="89"/>
      <c r="KGV44" s="89"/>
      <c r="KGW44" s="89"/>
      <c r="KGX44" s="89"/>
      <c r="KGY44" s="89"/>
      <c r="KGZ44" s="89"/>
      <c r="KHA44" s="89"/>
      <c r="KHB44" s="89"/>
      <c r="KHC44" s="89"/>
      <c r="KHD44" s="89"/>
      <c r="KHE44" s="89"/>
      <c r="KHF44" s="89"/>
      <c r="KHG44" s="89"/>
      <c r="KHH44" s="89"/>
      <c r="KHI44" s="89"/>
      <c r="KHJ44" s="89"/>
      <c r="KHK44" s="89"/>
      <c r="KHL44" s="89"/>
      <c r="KHM44" s="89"/>
      <c r="KHN44" s="89"/>
      <c r="KHO44" s="89"/>
      <c r="KHP44" s="89"/>
      <c r="KHQ44" s="89"/>
      <c r="KHR44" s="89"/>
      <c r="KHS44" s="89"/>
      <c r="KHT44" s="89"/>
      <c r="KHU44" s="89"/>
      <c r="KHV44" s="89"/>
      <c r="KHW44" s="89"/>
      <c r="KHX44" s="89"/>
      <c r="KHY44" s="89"/>
      <c r="KHZ44" s="89"/>
      <c r="KIA44" s="89"/>
      <c r="KIB44" s="89"/>
      <c r="KIC44" s="89"/>
      <c r="KID44" s="89"/>
      <c r="KIE44" s="89"/>
      <c r="KIF44" s="89"/>
      <c r="KIG44" s="89"/>
      <c r="KIH44" s="89"/>
      <c r="KII44" s="89"/>
      <c r="KIJ44" s="89"/>
      <c r="KIK44" s="89"/>
      <c r="KIL44" s="89"/>
      <c r="KIM44" s="89"/>
      <c r="KIN44" s="89"/>
      <c r="KIO44" s="89"/>
      <c r="KIP44" s="89"/>
      <c r="KIQ44" s="89"/>
      <c r="KIR44" s="89"/>
      <c r="KIS44" s="89"/>
      <c r="KIT44" s="89"/>
      <c r="KIU44" s="89"/>
      <c r="KIV44" s="89"/>
      <c r="KIW44" s="89"/>
      <c r="KIX44" s="89"/>
      <c r="KIY44" s="89"/>
      <c r="KIZ44" s="89"/>
      <c r="KJA44" s="89"/>
      <c r="KJB44" s="89"/>
      <c r="KJC44" s="89"/>
      <c r="KJD44" s="89"/>
      <c r="KJE44" s="89"/>
      <c r="KJF44" s="89"/>
      <c r="KJG44" s="89"/>
      <c r="KJH44" s="89"/>
      <c r="KJI44" s="89"/>
      <c r="KJJ44" s="89"/>
      <c r="KJK44" s="89"/>
      <c r="KJL44" s="89"/>
      <c r="KJM44" s="89"/>
      <c r="KJN44" s="89"/>
      <c r="KJO44" s="89"/>
      <c r="KJP44" s="89"/>
      <c r="KJQ44" s="89"/>
      <c r="KJR44" s="89"/>
      <c r="KJS44" s="89"/>
      <c r="KJT44" s="89"/>
      <c r="KJU44" s="89"/>
      <c r="KJV44" s="89"/>
      <c r="KJW44" s="89"/>
      <c r="KJX44" s="89"/>
      <c r="KJY44" s="89"/>
      <c r="KJZ44" s="89"/>
      <c r="KKA44" s="89"/>
      <c r="KKB44" s="89"/>
      <c r="KKC44" s="89"/>
      <c r="KKD44" s="89"/>
      <c r="KKE44" s="89"/>
      <c r="KKF44" s="89"/>
      <c r="KKG44" s="89"/>
      <c r="KKH44" s="89"/>
      <c r="KKI44" s="89"/>
      <c r="KKJ44" s="89"/>
      <c r="KKK44" s="89"/>
      <c r="KKL44" s="89"/>
      <c r="KKM44" s="89"/>
      <c r="KKN44" s="89"/>
      <c r="KKO44" s="89"/>
      <c r="KKP44" s="89"/>
      <c r="KKQ44" s="89"/>
      <c r="KKR44" s="89"/>
      <c r="KKS44" s="89"/>
      <c r="KKT44" s="89"/>
      <c r="KKU44" s="89"/>
      <c r="KKV44" s="89"/>
      <c r="KKW44" s="89"/>
      <c r="KKX44" s="89"/>
      <c r="KKY44" s="89"/>
      <c r="KKZ44" s="89"/>
      <c r="KLA44" s="89"/>
      <c r="KLB44" s="89"/>
      <c r="KLC44" s="89"/>
      <c r="KLD44" s="89"/>
      <c r="KLE44" s="89"/>
      <c r="KLF44" s="89"/>
      <c r="KLG44" s="89"/>
      <c r="KLH44" s="89"/>
      <c r="KLI44" s="89"/>
      <c r="KLJ44" s="89"/>
      <c r="KLK44" s="89"/>
      <c r="KLL44" s="89"/>
      <c r="KLM44" s="89"/>
      <c r="KLN44" s="89"/>
      <c r="KLO44" s="89"/>
      <c r="KLP44" s="89"/>
      <c r="KLQ44" s="89"/>
      <c r="KLR44" s="89"/>
      <c r="KLS44" s="89"/>
      <c r="KLT44" s="89"/>
      <c r="KLU44" s="89"/>
      <c r="KLV44" s="89"/>
      <c r="KLW44" s="89"/>
      <c r="KLX44" s="89"/>
      <c r="KLY44" s="89"/>
      <c r="KLZ44" s="89"/>
      <c r="KMA44" s="89"/>
      <c r="KMB44" s="89"/>
      <c r="KMC44" s="89"/>
      <c r="KMD44" s="89"/>
      <c r="KME44" s="89"/>
      <c r="KMF44" s="89"/>
      <c r="KMG44" s="89"/>
      <c r="KMH44" s="89"/>
      <c r="KMI44" s="89"/>
      <c r="KMJ44" s="89"/>
      <c r="KMK44" s="89"/>
      <c r="KML44" s="89"/>
      <c r="KMM44" s="89"/>
      <c r="KMN44" s="89"/>
      <c r="KMO44" s="89"/>
      <c r="KMP44" s="89"/>
      <c r="KMQ44" s="89"/>
      <c r="KMR44" s="89"/>
      <c r="KMS44" s="89"/>
      <c r="KMT44" s="89"/>
      <c r="KMU44" s="89"/>
      <c r="KMV44" s="89"/>
      <c r="KMW44" s="89"/>
      <c r="KMX44" s="89"/>
      <c r="KMY44" s="89"/>
      <c r="KMZ44" s="89"/>
      <c r="KNA44" s="89"/>
      <c r="KNB44" s="89"/>
      <c r="KNC44" s="89"/>
      <c r="KND44" s="89"/>
      <c r="KNE44" s="89"/>
      <c r="KNF44" s="89"/>
      <c r="KNG44" s="89"/>
      <c r="KNH44" s="89"/>
      <c r="KNI44" s="89"/>
      <c r="KNJ44" s="89"/>
      <c r="KNK44" s="89"/>
      <c r="KNL44" s="89"/>
      <c r="KNM44" s="89"/>
      <c r="KNN44" s="89"/>
      <c r="KNO44" s="89"/>
      <c r="KNP44" s="89"/>
      <c r="KNQ44" s="89"/>
      <c r="KNR44" s="89"/>
      <c r="KNS44" s="89"/>
      <c r="KNT44" s="89"/>
      <c r="KNU44" s="89"/>
      <c r="KNV44" s="89"/>
      <c r="KNW44" s="89"/>
      <c r="KNX44" s="89"/>
      <c r="KNY44" s="89"/>
      <c r="KNZ44" s="89"/>
      <c r="KOA44" s="89"/>
      <c r="KOB44" s="89"/>
      <c r="KOC44" s="89"/>
      <c r="KOD44" s="89"/>
      <c r="KOE44" s="89"/>
      <c r="KOF44" s="89"/>
      <c r="KOG44" s="89"/>
      <c r="KOH44" s="89"/>
      <c r="KOI44" s="89"/>
      <c r="KOJ44" s="89"/>
      <c r="KOK44" s="89"/>
      <c r="KOL44" s="89"/>
      <c r="KOM44" s="89"/>
      <c r="KON44" s="89"/>
      <c r="KOO44" s="89"/>
      <c r="KOP44" s="89"/>
      <c r="KOQ44" s="89"/>
      <c r="KOR44" s="89"/>
      <c r="KOS44" s="89"/>
      <c r="KOT44" s="89"/>
      <c r="KOU44" s="89"/>
      <c r="KOV44" s="89"/>
      <c r="KOW44" s="89"/>
      <c r="KOX44" s="89"/>
      <c r="KOY44" s="89"/>
      <c r="KOZ44" s="89"/>
      <c r="KPA44" s="89"/>
      <c r="KPB44" s="89"/>
      <c r="KPC44" s="89"/>
      <c r="KPD44" s="89"/>
      <c r="KPE44" s="89"/>
      <c r="KPF44" s="89"/>
      <c r="KPG44" s="89"/>
      <c r="KPH44" s="89"/>
      <c r="KPI44" s="89"/>
      <c r="KPJ44" s="89"/>
      <c r="KPK44" s="89"/>
      <c r="KPL44" s="89"/>
      <c r="KPM44" s="89"/>
      <c r="KPN44" s="89"/>
      <c r="KPO44" s="89"/>
      <c r="KPP44" s="89"/>
      <c r="KPQ44" s="89"/>
      <c r="KPR44" s="89"/>
      <c r="KPS44" s="89"/>
      <c r="KPT44" s="89"/>
      <c r="KPU44" s="89"/>
      <c r="KPV44" s="89"/>
      <c r="KPW44" s="89"/>
      <c r="KPX44" s="89"/>
      <c r="KPY44" s="89"/>
      <c r="KPZ44" s="89"/>
      <c r="KQA44" s="89"/>
      <c r="KQB44" s="89"/>
      <c r="KQC44" s="89"/>
      <c r="KQD44" s="89"/>
      <c r="KQE44" s="89"/>
      <c r="KQF44" s="89"/>
      <c r="KQG44" s="89"/>
      <c r="KQH44" s="89"/>
      <c r="KQI44" s="89"/>
      <c r="KQJ44" s="89"/>
      <c r="KQK44" s="89"/>
      <c r="KQL44" s="89"/>
      <c r="KQM44" s="89"/>
      <c r="KQN44" s="89"/>
      <c r="KQO44" s="89"/>
      <c r="KQP44" s="89"/>
      <c r="KQQ44" s="89"/>
      <c r="KQR44" s="89"/>
      <c r="KQS44" s="89"/>
      <c r="KQT44" s="89"/>
      <c r="KQU44" s="89"/>
      <c r="KQV44" s="89"/>
      <c r="KQW44" s="89"/>
      <c r="KQX44" s="89"/>
      <c r="KQY44" s="89"/>
      <c r="KQZ44" s="89"/>
      <c r="KRA44" s="89"/>
      <c r="KRB44" s="89"/>
      <c r="KRC44" s="89"/>
      <c r="KRD44" s="89"/>
      <c r="KRE44" s="89"/>
      <c r="KRF44" s="89"/>
      <c r="KRG44" s="89"/>
      <c r="KRH44" s="89"/>
      <c r="KRI44" s="89"/>
      <c r="KRJ44" s="89"/>
      <c r="KRK44" s="89"/>
      <c r="KRL44" s="89"/>
      <c r="KRM44" s="89"/>
      <c r="KRN44" s="89"/>
      <c r="KRO44" s="89"/>
      <c r="KRP44" s="89"/>
      <c r="KRQ44" s="89"/>
      <c r="KRR44" s="89"/>
      <c r="KRS44" s="89"/>
      <c r="KRT44" s="89"/>
      <c r="KRU44" s="89"/>
      <c r="KRV44" s="89"/>
      <c r="KRW44" s="89"/>
      <c r="KRX44" s="89"/>
      <c r="KRY44" s="89"/>
      <c r="KRZ44" s="89"/>
      <c r="KSA44" s="89"/>
      <c r="KSB44" s="89"/>
      <c r="KSC44" s="89"/>
      <c r="KSD44" s="89"/>
      <c r="KSE44" s="89"/>
      <c r="KSF44" s="89"/>
      <c r="KSG44" s="89"/>
      <c r="KSH44" s="89"/>
      <c r="KSI44" s="89"/>
      <c r="KSJ44" s="89"/>
      <c r="KSK44" s="89"/>
      <c r="KSL44" s="89"/>
      <c r="KSM44" s="89"/>
      <c r="KSN44" s="89"/>
      <c r="KSO44" s="89"/>
      <c r="KSP44" s="89"/>
      <c r="KSQ44" s="89"/>
      <c r="KSR44" s="89"/>
      <c r="KSS44" s="89"/>
      <c r="KST44" s="89"/>
      <c r="KSU44" s="89"/>
      <c r="KSV44" s="89"/>
      <c r="KSW44" s="89"/>
      <c r="KSX44" s="89"/>
      <c r="KSY44" s="89"/>
      <c r="KSZ44" s="89"/>
      <c r="KTA44" s="89"/>
      <c r="KTB44" s="89"/>
      <c r="KTC44" s="89"/>
      <c r="KTD44" s="89"/>
      <c r="KTE44" s="89"/>
      <c r="KTF44" s="89"/>
      <c r="KTG44" s="89"/>
      <c r="KTH44" s="89"/>
      <c r="KTI44" s="89"/>
      <c r="KTJ44" s="89"/>
      <c r="KTK44" s="89"/>
      <c r="KTL44" s="89"/>
      <c r="KTM44" s="89"/>
      <c r="KTN44" s="89"/>
      <c r="KTO44" s="89"/>
      <c r="KTP44" s="89"/>
      <c r="KTQ44" s="89"/>
      <c r="KTR44" s="89"/>
      <c r="KTS44" s="89"/>
      <c r="KTT44" s="89"/>
      <c r="KTU44" s="89"/>
      <c r="KTV44" s="89"/>
      <c r="KTW44" s="89"/>
      <c r="KTX44" s="89"/>
      <c r="KTY44" s="89"/>
      <c r="KTZ44" s="89"/>
      <c r="KUA44" s="89"/>
      <c r="KUB44" s="89"/>
      <c r="KUC44" s="89"/>
      <c r="KUD44" s="89"/>
      <c r="KUE44" s="89"/>
      <c r="KUF44" s="89"/>
      <c r="KUG44" s="89"/>
      <c r="KUH44" s="89"/>
      <c r="KUI44" s="89"/>
      <c r="KUJ44" s="89"/>
      <c r="KUK44" s="89"/>
      <c r="KUL44" s="89"/>
      <c r="KUM44" s="89"/>
      <c r="KUN44" s="89"/>
      <c r="KUO44" s="89"/>
      <c r="KUP44" s="89"/>
      <c r="KUQ44" s="89"/>
      <c r="KUR44" s="89"/>
      <c r="KUS44" s="89"/>
      <c r="KUT44" s="89"/>
      <c r="KUU44" s="89"/>
      <c r="KUV44" s="89"/>
      <c r="KUW44" s="89"/>
      <c r="KUX44" s="89"/>
      <c r="KUY44" s="89"/>
      <c r="KUZ44" s="89"/>
      <c r="KVA44" s="89"/>
      <c r="KVB44" s="89"/>
      <c r="KVC44" s="89"/>
      <c r="KVD44" s="89"/>
      <c r="KVE44" s="89"/>
      <c r="KVF44" s="89"/>
      <c r="KVG44" s="89"/>
      <c r="KVH44" s="89"/>
      <c r="KVI44" s="89"/>
      <c r="KVJ44" s="89"/>
      <c r="KVK44" s="89"/>
      <c r="KVL44" s="89"/>
      <c r="KVM44" s="89"/>
      <c r="KVN44" s="89"/>
      <c r="KVO44" s="89"/>
      <c r="KVP44" s="89"/>
      <c r="KVQ44" s="89"/>
      <c r="KVR44" s="89"/>
      <c r="KVS44" s="89"/>
      <c r="KVT44" s="89"/>
      <c r="KVU44" s="89"/>
      <c r="KVV44" s="89"/>
      <c r="KVW44" s="89"/>
      <c r="KVX44" s="89"/>
      <c r="KVY44" s="89"/>
      <c r="KVZ44" s="89"/>
      <c r="KWA44" s="89"/>
      <c r="KWB44" s="89"/>
      <c r="KWC44" s="89"/>
      <c r="KWD44" s="89"/>
      <c r="KWE44" s="89"/>
      <c r="KWF44" s="89"/>
      <c r="KWG44" s="89"/>
      <c r="KWH44" s="89"/>
      <c r="KWI44" s="89"/>
      <c r="KWJ44" s="89"/>
      <c r="KWK44" s="89"/>
      <c r="KWL44" s="89"/>
      <c r="KWM44" s="89"/>
      <c r="KWN44" s="89"/>
      <c r="KWO44" s="89"/>
      <c r="KWP44" s="89"/>
      <c r="KWQ44" s="89"/>
      <c r="KWR44" s="89"/>
      <c r="KWS44" s="89"/>
      <c r="KWT44" s="89"/>
      <c r="KWU44" s="89"/>
      <c r="KWV44" s="89"/>
      <c r="KWW44" s="89"/>
      <c r="KWX44" s="89"/>
      <c r="KWY44" s="89"/>
      <c r="KWZ44" s="89"/>
      <c r="KXA44" s="89"/>
      <c r="KXB44" s="89"/>
      <c r="KXC44" s="89"/>
      <c r="KXD44" s="89"/>
      <c r="KXE44" s="89"/>
      <c r="KXF44" s="89"/>
      <c r="KXG44" s="89"/>
      <c r="KXH44" s="89"/>
      <c r="KXI44" s="89"/>
      <c r="KXJ44" s="89"/>
      <c r="KXK44" s="89"/>
      <c r="KXL44" s="89"/>
      <c r="KXM44" s="89"/>
      <c r="KXN44" s="89"/>
      <c r="KXO44" s="89"/>
      <c r="KXP44" s="89"/>
      <c r="KXQ44" s="89"/>
      <c r="KXR44" s="89"/>
      <c r="KXS44" s="89"/>
      <c r="KXT44" s="89"/>
      <c r="KXU44" s="89"/>
      <c r="KXV44" s="89"/>
      <c r="KXW44" s="89"/>
      <c r="KXX44" s="89"/>
      <c r="KXY44" s="89"/>
      <c r="KXZ44" s="89"/>
      <c r="KYA44" s="89"/>
      <c r="KYB44" s="89"/>
      <c r="KYC44" s="89"/>
      <c r="KYD44" s="89"/>
      <c r="KYE44" s="89"/>
      <c r="KYF44" s="89"/>
      <c r="KYG44" s="89"/>
      <c r="KYH44" s="89"/>
      <c r="KYI44" s="89"/>
      <c r="KYJ44" s="89"/>
      <c r="KYK44" s="89"/>
      <c r="KYL44" s="89"/>
      <c r="KYM44" s="89"/>
      <c r="KYN44" s="89"/>
      <c r="KYO44" s="89"/>
      <c r="KYP44" s="89"/>
      <c r="KYQ44" s="89"/>
      <c r="KYR44" s="89"/>
      <c r="KYS44" s="89"/>
      <c r="KYT44" s="89"/>
      <c r="KYU44" s="89"/>
      <c r="KYV44" s="89"/>
      <c r="KYW44" s="89"/>
      <c r="KYX44" s="89"/>
      <c r="KYY44" s="89"/>
      <c r="KYZ44" s="89"/>
      <c r="KZA44" s="89"/>
      <c r="KZB44" s="89"/>
      <c r="KZC44" s="89"/>
      <c r="KZD44" s="89"/>
      <c r="KZE44" s="89"/>
      <c r="KZF44" s="89"/>
      <c r="KZG44" s="89"/>
      <c r="KZH44" s="89"/>
      <c r="KZI44" s="89"/>
      <c r="KZJ44" s="89"/>
      <c r="KZK44" s="89"/>
      <c r="KZL44" s="89"/>
      <c r="KZM44" s="89"/>
      <c r="KZN44" s="89"/>
      <c r="KZO44" s="89"/>
      <c r="KZP44" s="89"/>
      <c r="KZQ44" s="89"/>
      <c r="KZR44" s="89"/>
      <c r="KZS44" s="89"/>
      <c r="KZT44" s="89"/>
      <c r="KZU44" s="89"/>
      <c r="KZV44" s="89"/>
      <c r="KZW44" s="89"/>
      <c r="KZX44" s="89"/>
      <c r="KZY44" s="89"/>
      <c r="KZZ44" s="89"/>
      <c r="LAA44" s="89"/>
      <c r="LAB44" s="89"/>
      <c r="LAC44" s="89"/>
      <c r="LAD44" s="89"/>
      <c r="LAE44" s="89"/>
      <c r="LAF44" s="89"/>
      <c r="LAG44" s="89"/>
      <c r="LAH44" s="89"/>
      <c r="LAI44" s="89"/>
      <c r="LAJ44" s="89"/>
      <c r="LAK44" s="89"/>
      <c r="LAL44" s="89"/>
      <c r="LAM44" s="89"/>
      <c r="LAN44" s="89"/>
      <c r="LAO44" s="89"/>
      <c r="LAP44" s="89"/>
      <c r="LAQ44" s="89"/>
      <c r="LAR44" s="89"/>
      <c r="LAS44" s="89"/>
      <c r="LAT44" s="89"/>
      <c r="LAU44" s="89"/>
      <c r="LAV44" s="89"/>
      <c r="LAW44" s="89"/>
      <c r="LAX44" s="89"/>
      <c r="LAY44" s="89"/>
      <c r="LAZ44" s="89"/>
      <c r="LBA44" s="89"/>
      <c r="LBB44" s="89"/>
      <c r="LBC44" s="89"/>
      <c r="LBD44" s="89"/>
      <c r="LBE44" s="89"/>
      <c r="LBF44" s="89"/>
      <c r="LBG44" s="89"/>
      <c r="LBH44" s="89"/>
      <c r="LBI44" s="89"/>
      <c r="LBJ44" s="89"/>
      <c r="LBK44" s="89"/>
      <c r="LBL44" s="89"/>
      <c r="LBM44" s="89"/>
      <c r="LBN44" s="89"/>
      <c r="LBO44" s="89"/>
      <c r="LBP44" s="89"/>
      <c r="LBQ44" s="89"/>
      <c r="LBR44" s="89"/>
      <c r="LBS44" s="89"/>
      <c r="LBT44" s="89"/>
      <c r="LBU44" s="89"/>
      <c r="LBV44" s="89"/>
      <c r="LBW44" s="89"/>
      <c r="LBX44" s="89"/>
      <c r="LBY44" s="89"/>
      <c r="LBZ44" s="89"/>
      <c r="LCA44" s="89"/>
      <c r="LCB44" s="89"/>
      <c r="LCC44" s="89"/>
      <c r="LCD44" s="89"/>
      <c r="LCE44" s="89"/>
      <c r="LCF44" s="89"/>
      <c r="LCG44" s="89"/>
      <c r="LCH44" s="89"/>
      <c r="LCI44" s="89"/>
      <c r="LCJ44" s="89"/>
      <c r="LCK44" s="89"/>
      <c r="LCL44" s="89"/>
      <c r="LCM44" s="89"/>
      <c r="LCN44" s="89"/>
      <c r="LCO44" s="89"/>
      <c r="LCP44" s="89"/>
      <c r="LCQ44" s="89"/>
      <c r="LCR44" s="89"/>
      <c r="LCS44" s="89"/>
      <c r="LCT44" s="89"/>
      <c r="LCU44" s="89"/>
      <c r="LCV44" s="89"/>
      <c r="LCW44" s="89"/>
      <c r="LCX44" s="89"/>
      <c r="LCY44" s="89"/>
      <c r="LCZ44" s="89"/>
      <c r="LDA44" s="89"/>
      <c r="LDB44" s="89"/>
      <c r="LDC44" s="89"/>
      <c r="LDD44" s="89"/>
      <c r="LDE44" s="89"/>
      <c r="LDF44" s="89"/>
      <c r="LDG44" s="89"/>
      <c r="LDH44" s="89"/>
      <c r="LDI44" s="89"/>
      <c r="LDJ44" s="89"/>
      <c r="LDK44" s="89"/>
      <c r="LDL44" s="89"/>
      <c r="LDM44" s="89"/>
      <c r="LDN44" s="89"/>
      <c r="LDO44" s="89"/>
      <c r="LDP44" s="89"/>
      <c r="LDQ44" s="89"/>
      <c r="LDR44" s="89"/>
      <c r="LDS44" s="89"/>
      <c r="LDT44" s="89"/>
      <c r="LDU44" s="89"/>
      <c r="LDV44" s="89"/>
      <c r="LDW44" s="89"/>
      <c r="LDX44" s="89"/>
      <c r="LDY44" s="89"/>
      <c r="LDZ44" s="89"/>
      <c r="LEA44" s="89"/>
      <c r="LEB44" s="89"/>
      <c r="LEC44" s="89"/>
      <c r="LED44" s="89"/>
      <c r="LEE44" s="89"/>
      <c r="LEF44" s="89"/>
      <c r="LEG44" s="89"/>
      <c r="LEH44" s="89"/>
      <c r="LEI44" s="89"/>
      <c r="LEJ44" s="89"/>
      <c r="LEK44" s="89"/>
      <c r="LEL44" s="89"/>
      <c r="LEM44" s="89"/>
      <c r="LEN44" s="89"/>
      <c r="LEO44" s="89"/>
      <c r="LEP44" s="89"/>
      <c r="LEQ44" s="89"/>
      <c r="LER44" s="89"/>
      <c r="LES44" s="89"/>
      <c r="LET44" s="89"/>
      <c r="LEU44" s="89"/>
      <c r="LEV44" s="89"/>
      <c r="LEW44" s="89"/>
      <c r="LEX44" s="89"/>
      <c r="LEY44" s="89"/>
      <c r="LEZ44" s="89"/>
      <c r="LFA44" s="89"/>
      <c r="LFB44" s="89"/>
      <c r="LFC44" s="89"/>
      <c r="LFD44" s="89"/>
      <c r="LFE44" s="89"/>
      <c r="LFF44" s="89"/>
      <c r="LFG44" s="89"/>
      <c r="LFH44" s="89"/>
      <c r="LFI44" s="89"/>
      <c r="LFJ44" s="89"/>
      <c r="LFK44" s="89"/>
      <c r="LFL44" s="89"/>
      <c r="LFM44" s="89"/>
      <c r="LFN44" s="89"/>
      <c r="LFO44" s="89"/>
      <c r="LFP44" s="89"/>
      <c r="LFQ44" s="89"/>
      <c r="LFR44" s="89"/>
      <c r="LFS44" s="89"/>
      <c r="LFT44" s="89"/>
      <c r="LFU44" s="89"/>
      <c r="LFV44" s="89"/>
      <c r="LFW44" s="89"/>
      <c r="LFX44" s="89"/>
      <c r="LFY44" s="89"/>
      <c r="LFZ44" s="89"/>
      <c r="LGA44" s="89"/>
      <c r="LGB44" s="89"/>
      <c r="LGC44" s="89"/>
      <c r="LGD44" s="89"/>
      <c r="LGE44" s="89"/>
      <c r="LGF44" s="89"/>
      <c r="LGG44" s="89"/>
      <c r="LGH44" s="89"/>
      <c r="LGI44" s="89"/>
      <c r="LGJ44" s="89"/>
      <c r="LGK44" s="89"/>
      <c r="LGL44" s="89"/>
      <c r="LGM44" s="89"/>
      <c r="LGN44" s="89"/>
      <c r="LGO44" s="89"/>
      <c r="LGP44" s="89"/>
      <c r="LGQ44" s="89"/>
      <c r="LGR44" s="89"/>
      <c r="LGS44" s="89"/>
      <c r="LGT44" s="89"/>
      <c r="LGU44" s="89"/>
      <c r="LGV44" s="89"/>
      <c r="LGW44" s="89"/>
      <c r="LGX44" s="89"/>
      <c r="LGY44" s="89"/>
      <c r="LGZ44" s="89"/>
      <c r="LHA44" s="89"/>
      <c r="LHB44" s="89"/>
      <c r="LHC44" s="89"/>
      <c r="LHD44" s="89"/>
      <c r="LHE44" s="89"/>
      <c r="LHF44" s="89"/>
      <c r="LHG44" s="89"/>
      <c r="LHH44" s="89"/>
      <c r="LHI44" s="89"/>
      <c r="LHJ44" s="89"/>
      <c r="LHK44" s="89"/>
      <c r="LHL44" s="89"/>
      <c r="LHM44" s="89"/>
      <c r="LHN44" s="89"/>
      <c r="LHO44" s="89"/>
      <c r="LHP44" s="89"/>
      <c r="LHQ44" s="89"/>
      <c r="LHR44" s="89"/>
      <c r="LHS44" s="89"/>
      <c r="LHT44" s="89"/>
      <c r="LHU44" s="89"/>
      <c r="LHV44" s="89"/>
      <c r="LHW44" s="89"/>
      <c r="LHX44" s="89"/>
      <c r="LHY44" s="89"/>
      <c r="LHZ44" s="89"/>
      <c r="LIA44" s="89"/>
      <c r="LIB44" s="89"/>
      <c r="LIC44" s="89"/>
      <c r="LID44" s="89"/>
      <c r="LIE44" s="89"/>
      <c r="LIF44" s="89"/>
      <c r="LIG44" s="89"/>
      <c r="LIH44" s="89"/>
      <c r="LII44" s="89"/>
      <c r="LIJ44" s="89"/>
      <c r="LIK44" s="89"/>
      <c r="LIL44" s="89"/>
      <c r="LIM44" s="89"/>
      <c r="LIN44" s="89"/>
      <c r="LIO44" s="89"/>
      <c r="LIP44" s="89"/>
      <c r="LIQ44" s="89"/>
      <c r="LIR44" s="89"/>
      <c r="LIS44" s="89"/>
      <c r="LIT44" s="89"/>
      <c r="LIU44" s="89"/>
      <c r="LIV44" s="89"/>
      <c r="LIW44" s="89"/>
      <c r="LIX44" s="89"/>
      <c r="LIY44" s="89"/>
      <c r="LIZ44" s="89"/>
      <c r="LJA44" s="89"/>
      <c r="LJB44" s="89"/>
      <c r="LJC44" s="89"/>
      <c r="LJD44" s="89"/>
      <c r="LJE44" s="89"/>
      <c r="LJF44" s="89"/>
      <c r="LJG44" s="89"/>
      <c r="LJH44" s="89"/>
      <c r="LJI44" s="89"/>
      <c r="LJJ44" s="89"/>
      <c r="LJK44" s="89"/>
      <c r="LJL44" s="89"/>
      <c r="LJM44" s="89"/>
      <c r="LJN44" s="89"/>
      <c r="LJO44" s="89"/>
      <c r="LJP44" s="89"/>
      <c r="LJQ44" s="89"/>
      <c r="LJR44" s="89"/>
      <c r="LJS44" s="89"/>
      <c r="LJT44" s="89"/>
      <c r="LJU44" s="89"/>
      <c r="LJV44" s="89"/>
      <c r="LJW44" s="89"/>
      <c r="LJX44" s="89"/>
      <c r="LJY44" s="89"/>
      <c r="LJZ44" s="89"/>
      <c r="LKA44" s="89"/>
      <c r="LKB44" s="89"/>
      <c r="LKC44" s="89"/>
      <c r="LKD44" s="89"/>
      <c r="LKE44" s="89"/>
      <c r="LKF44" s="89"/>
      <c r="LKG44" s="89"/>
      <c r="LKH44" s="89"/>
      <c r="LKI44" s="89"/>
      <c r="LKJ44" s="89"/>
      <c r="LKK44" s="89"/>
      <c r="LKL44" s="89"/>
      <c r="LKM44" s="89"/>
      <c r="LKN44" s="89"/>
      <c r="LKO44" s="89"/>
      <c r="LKP44" s="89"/>
      <c r="LKQ44" s="89"/>
      <c r="LKR44" s="89"/>
      <c r="LKS44" s="89"/>
      <c r="LKT44" s="89"/>
      <c r="LKU44" s="89"/>
      <c r="LKV44" s="89"/>
      <c r="LKW44" s="89"/>
      <c r="LKX44" s="89"/>
      <c r="LKY44" s="89"/>
      <c r="LKZ44" s="89"/>
      <c r="LLA44" s="89"/>
      <c r="LLB44" s="89"/>
      <c r="LLC44" s="89"/>
      <c r="LLD44" s="89"/>
      <c r="LLE44" s="89"/>
      <c r="LLF44" s="89"/>
      <c r="LLG44" s="89"/>
      <c r="LLH44" s="89"/>
      <c r="LLI44" s="89"/>
      <c r="LLJ44" s="89"/>
      <c r="LLK44" s="89"/>
      <c r="LLL44" s="89"/>
      <c r="LLM44" s="89"/>
      <c r="LLN44" s="89"/>
      <c r="LLO44" s="89"/>
      <c r="LLP44" s="89"/>
      <c r="LLQ44" s="89"/>
      <c r="LLR44" s="89"/>
      <c r="LLS44" s="89"/>
      <c r="LLT44" s="89"/>
      <c r="LLU44" s="89"/>
      <c r="LLV44" s="89"/>
      <c r="LLW44" s="89"/>
      <c r="LLX44" s="89"/>
      <c r="LLY44" s="89"/>
      <c r="LLZ44" s="89"/>
      <c r="LMA44" s="89"/>
      <c r="LMB44" s="89"/>
      <c r="LMC44" s="89"/>
      <c r="LMD44" s="89"/>
      <c r="LME44" s="89"/>
      <c r="LMF44" s="89"/>
      <c r="LMG44" s="89"/>
      <c r="LMH44" s="89"/>
      <c r="LMI44" s="89"/>
      <c r="LMJ44" s="89"/>
      <c r="LMK44" s="89"/>
      <c r="LML44" s="89"/>
      <c r="LMM44" s="89"/>
      <c r="LMN44" s="89"/>
      <c r="LMO44" s="89"/>
      <c r="LMP44" s="89"/>
      <c r="LMQ44" s="89"/>
      <c r="LMR44" s="89"/>
      <c r="LMS44" s="89"/>
      <c r="LMT44" s="89"/>
      <c r="LMU44" s="89"/>
      <c r="LMV44" s="89"/>
      <c r="LMW44" s="89"/>
      <c r="LMX44" s="89"/>
      <c r="LMY44" s="89"/>
      <c r="LMZ44" s="89"/>
      <c r="LNA44" s="89"/>
      <c r="LNB44" s="89"/>
      <c r="LNC44" s="89"/>
      <c r="LND44" s="89"/>
      <c r="LNE44" s="89"/>
      <c r="LNF44" s="89"/>
      <c r="LNG44" s="89"/>
      <c r="LNH44" s="89"/>
      <c r="LNI44" s="89"/>
      <c r="LNJ44" s="89"/>
      <c r="LNK44" s="89"/>
      <c r="LNL44" s="89"/>
      <c r="LNM44" s="89"/>
      <c r="LNN44" s="89"/>
      <c r="LNO44" s="89"/>
      <c r="LNP44" s="89"/>
      <c r="LNQ44" s="89"/>
      <c r="LNR44" s="89"/>
      <c r="LNS44" s="89"/>
      <c r="LNT44" s="89"/>
      <c r="LNU44" s="89"/>
      <c r="LNV44" s="89"/>
      <c r="LNW44" s="89"/>
      <c r="LNX44" s="89"/>
      <c r="LNY44" s="89"/>
      <c r="LNZ44" s="89"/>
      <c r="LOA44" s="89"/>
      <c r="LOB44" s="89"/>
      <c r="LOC44" s="89"/>
      <c r="LOD44" s="89"/>
      <c r="LOE44" s="89"/>
      <c r="LOF44" s="89"/>
      <c r="LOG44" s="89"/>
      <c r="LOH44" s="89"/>
      <c r="LOI44" s="89"/>
      <c r="LOJ44" s="89"/>
      <c r="LOK44" s="89"/>
      <c r="LOL44" s="89"/>
      <c r="LOM44" s="89"/>
      <c r="LON44" s="89"/>
      <c r="LOO44" s="89"/>
      <c r="LOP44" s="89"/>
      <c r="LOQ44" s="89"/>
      <c r="LOR44" s="89"/>
      <c r="LOS44" s="89"/>
      <c r="LOT44" s="89"/>
      <c r="LOU44" s="89"/>
      <c r="LOV44" s="89"/>
      <c r="LOW44" s="89"/>
      <c r="LOX44" s="89"/>
      <c r="LOY44" s="89"/>
      <c r="LOZ44" s="89"/>
      <c r="LPA44" s="89"/>
      <c r="LPB44" s="89"/>
      <c r="LPC44" s="89"/>
      <c r="LPD44" s="89"/>
      <c r="LPE44" s="89"/>
      <c r="LPF44" s="89"/>
      <c r="LPG44" s="89"/>
      <c r="LPH44" s="89"/>
      <c r="LPI44" s="89"/>
      <c r="LPJ44" s="89"/>
      <c r="LPK44" s="89"/>
      <c r="LPL44" s="89"/>
      <c r="LPM44" s="89"/>
      <c r="LPN44" s="89"/>
      <c r="LPO44" s="89"/>
      <c r="LPP44" s="89"/>
      <c r="LPQ44" s="89"/>
      <c r="LPR44" s="89"/>
      <c r="LPS44" s="89"/>
      <c r="LPT44" s="89"/>
      <c r="LPU44" s="89"/>
      <c r="LPV44" s="89"/>
      <c r="LPW44" s="89"/>
      <c r="LPX44" s="89"/>
      <c r="LPY44" s="89"/>
      <c r="LPZ44" s="89"/>
      <c r="LQA44" s="89"/>
      <c r="LQB44" s="89"/>
      <c r="LQC44" s="89"/>
      <c r="LQD44" s="89"/>
      <c r="LQE44" s="89"/>
      <c r="LQF44" s="89"/>
      <c r="LQG44" s="89"/>
      <c r="LQH44" s="89"/>
      <c r="LQI44" s="89"/>
      <c r="LQJ44" s="89"/>
      <c r="LQK44" s="89"/>
      <c r="LQL44" s="89"/>
      <c r="LQM44" s="89"/>
      <c r="LQN44" s="89"/>
      <c r="LQO44" s="89"/>
      <c r="LQP44" s="89"/>
      <c r="LQQ44" s="89"/>
      <c r="LQR44" s="89"/>
      <c r="LQS44" s="89"/>
      <c r="LQT44" s="89"/>
      <c r="LQU44" s="89"/>
      <c r="LQV44" s="89"/>
      <c r="LQW44" s="89"/>
      <c r="LQX44" s="89"/>
      <c r="LQY44" s="89"/>
      <c r="LQZ44" s="89"/>
      <c r="LRA44" s="89"/>
      <c r="LRB44" s="89"/>
      <c r="LRC44" s="89"/>
      <c r="LRD44" s="89"/>
      <c r="LRE44" s="89"/>
      <c r="LRF44" s="89"/>
      <c r="LRG44" s="89"/>
      <c r="LRH44" s="89"/>
      <c r="LRI44" s="89"/>
      <c r="LRJ44" s="89"/>
      <c r="LRK44" s="89"/>
      <c r="LRL44" s="89"/>
      <c r="LRM44" s="89"/>
      <c r="LRN44" s="89"/>
      <c r="LRO44" s="89"/>
      <c r="LRP44" s="89"/>
      <c r="LRQ44" s="89"/>
      <c r="LRR44" s="89"/>
      <c r="LRS44" s="89"/>
      <c r="LRT44" s="89"/>
      <c r="LRU44" s="89"/>
      <c r="LRV44" s="89"/>
      <c r="LRW44" s="89"/>
      <c r="LRX44" s="89"/>
      <c r="LRY44" s="89"/>
      <c r="LRZ44" s="89"/>
      <c r="LSA44" s="89"/>
      <c r="LSB44" s="89"/>
      <c r="LSC44" s="89"/>
      <c r="LSD44" s="89"/>
      <c r="LSE44" s="89"/>
      <c r="LSF44" s="89"/>
      <c r="LSG44" s="89"/>
      <c r="LSH44" s="89"/>
      <c r="LSI44" s="89"/>
      <c r="LSJ44" s="89"/>
      <c r="LSK44" s="89"/>
      <c r="LSL44" s="89"/>
      <c r="LSM44" s="89"/>
      <c r="LSN44" s="89"/>
      <c r="LSO44" s="89"/>
      <c r="LSP44" s="89"/>
      <c r="LSQ44" s="89"/>
      <c r="LSR44" s="89"/>
      <c r="LSS44" s="89"/>
      <c r="LST44" s="89"/>
      <c r="LSU44" s="89"/>
      <c r="LSV44" s="89"/>
      <c r="LSW44" s="89"/>
      <c r="LSX44" s="89"/>
      <c r="LSY44" s="89"/>
      <c r="LSZ44" s="89"/>
      <c r="LTA44" s="89"/>
      <c r="LTB44" s="89"/>
      <c r="LTC44" s="89"/>
      <c r="LTD44" s="89"/>
      <c r="LTE44" s="89"/>
      <c r="LTF44" s="89"/>
      <c r="LTG44" s="89"/>
      <c r="LTH44" s="89"/>
      <c r="LTI44" s="89"/>
      <c r="LTJ44" s="89"/>
      <c r="LTK44" s="89"/>
      <c r="LTL44" s="89"/>
      <c r="LTM44" s="89"/>
      <c r="LTN44" s="89"/>
      <c r="LTO44" s="89"/>
      <c r="LTP44" s="89"/>
      <c r="LTQ44" s="89"/>
      <c r="LTR44" s="89"/>
      <c r="LTS44" s="89"/>
      <c r="LTT44" s="89"/>
      <c r="LTU44" s="89"/>
      <c r="LTV44" s="89"/>
      <c r="LTW44" s="89"/>
      <c r="LTX44" s="89"/>
      <c r="LTY44" s="89"/>
      <c r="LTZ44" s="89"/>
      <c r="LUA44" s="89"/>
      <c r="LUB44" s="89"/>
      <c r="LUC44" s="89"/>
      <c r="LUD44" s="89"/>
      <c r="LUE44" s="89"/>
      <c r="LUF44" s="89"/>
      <c r="LUG44" s="89"/>
      <c r="LUH44" s="89"/>
      <c r="LUI44" s="89"/>
      <c r="LUJ44" s="89"/>
      <c r="LUK44" s="89"/>
      <c r="LUL44" s="89"/>
      <c r="LUM44" s="89"/>
      <c r="LUN44" s="89"/>
      <c r="LUO44" s="89"/>
      <c r="LUP44" s="89"/>
      <c r="LUQ44" s="89"/>
      <c r="LUR44" s="89"/>
      <c r="LUS44" s="89"/>
      <c r="LUT44" s="89"/>
      <c r="LUU44" s="89"/>
      <c r="LUV44" s="89"/>
      <c r="LUW44" s="89"/>
      <c r="LUX44" s="89"/>
      <c r="LUY44" s="89"/>
      <c r="LUZ44" s="89"/>
      <c r="LVA44" s="89"/>
      <c r="LVB44" s="89"/>
      <c r="LVC44" s="89"/>
      <c r="LVD44" s="89"/>
      <c r="LVE44" s="89"/>
      <c r="LVF44" s="89"/>
      <c r="LVG44" s="89"/>
      <c r="LVH44" s="89"/>
      <c r="LVI44" s="89"/>
      <c r="LVJ44" s="89"/>
      <c r="LVK44" s="89"/>
      <c r="LVL44" s="89"/>
      <c r="LVM44" s="89"/>
      <c r="LVN44" s="89"/>
      <c r="LVO44" s="89"/>
      <c r="LVP44" s="89"/>
      <c r="LVQ44" s="89"/>
      <c r="LVR44" s="89"/>
      <c r="LVS44" s="89"/>
      <c r="LVT44" s="89"/>
      <c r="LVU44" s="89"/>
      <c r="LVV44" s="89"/>
      <c r="LVW44" s="89"/>
      <c r="LVX44" s="89"/>
      <c r="LVY44" s="89"/>
      <c r="LVZ44" s="89"/>
      <c r="LWA44" s="89"/>
      <c r="LWB44" s="89"/>
      <c r="LWC44" s="89"/>
      <c r="LWD44" s="89"/>
      <c r="LWE44" s="89"/>
      <c r="LWF44" s="89"/>
      <c r="LWG44" s="89"/>
      <c r="LWH44" s="89"/>
      <c r="LWI44" s="89"/>
      <c r="LWJ44" s="89"/>
      <c r="LWK44" s="89"/>
      <c r="LWL44" s="89"/>
      <c r="LWM44" s="89"/>
      <c r="LWN44" s="89"/>
      <c r="LWO44" s="89"/>
      <c r="LWP44" s="89"/>
      <c r="LWQ44" s="89"/>
      <c r="LWR44" s="89"/>
      <c r="LWS44" s="89"/>
      <c r="LWT44" s="89"/>
      <c r="LWU44" s="89"/>
      <c r="LWV44" s="89"/>
      <c r="LWW44" s="89"/>
      <c r="LWX44" s="89"/>
      <c r="LWY44" s="89"/>
      <c r="LWZ44" s="89"/>
      <c r="LXA44" s="89"/>
      <c r="LXB44" s="89"/>
      <c r="LXC44" s="89"/>
      <c r="LXD44" s="89"/>
      <c r="LXE44" s="89"/>
      <c r="LXF44" s="89"/>
      <c r="LXG44" s="89"/>
      <c r="LXH44" s="89"/>
      <c r="LXI44" s="89"/>
      <c r="LXJ44" s="89"/>
      <c r="LXK44" s="89"/>
      <c r="LXL44" s="89"/>
      <c r="LXM44" s="89"/>
      <c r="LXN44" s="89"/>
      <c r="LXO44" s="89"/>
      <c r="LXP44" s="89"/>
      <c r="LXQ44" s="89"/>
      <c r="LXR44" s="89"/>
      <c r="LXS44" s="89"/>
      <c r="LXT44" s="89"/>
      <c r="LXU44" s="89"/>
      <c r="LXV44" s="89"/>
      <c r="LXW44" s="89"/>
      <c r="LXX44" s="89"/>
      <c r="LXY44" s="89"/>
      <c r="LXZ44" s="89"/>
      <c r="LYA44" s="89"/>
      <c r="LYB44" s="89"/>
      <c r="LYC44" s="89"/>
      <c r="LYD44" s="89"/>
      <c r="LYE44" s="89"/>
      <c r="LYF44" s="89"/>
      <c r="LYG44" s="89"/>
      <c r="LYH44" s="89"/>
      <c r="LYI44" s="89"/>
      <c r="LYJ44" s="89"/>
      <c r="LYK44" s="89"/>
      <c r="LYL44" s="89"/>
      <c r="LYM44" s="89"/>
      <c r="LYN44" s="89"/>
      <c r="LYO44" s="89"/>
      <c r="LYP44" s="89"/>
      <c r="LYQ44" s="89"/>
      <c r="LYR44" s="89"/>
      <c r="LYS44" s="89"/>
      <c r="LYT44" s="89"/>
      <c r="LYU44" s="89"/>
      <c r="LYV44" s="89"/>
      <c r="LYW44" s="89"/>
      <c r="LYX44" s="89"/>
      <c r="LYY44" s="89"/>
      <c r="LYZ44" s="89"/>
      <c r="LZA44" s="89"/>
      <c r="LZB44" s="89"/>
      <c r="LZC44" s="89"/>
      <c r="LZD44" s="89"/>
      <c r="LZE44" s="89"/>
      <c r="LZF44" s="89"/>
      <c r="LZG44" s="89"/>
      <c r="LZH44" s="89"/>
      <c r="LZI44" s="89"/>
      <c r="LZJ44" s="89"/>
      <c r="LZK44" s="89"/>
      <c r="LZL44" s="89"/>
      <c r="LZM44" s="89"/>
      <c r="LZN44" s="89"/>
      <c r="LZO44" s="89"/>
      <c r="LZP44" s="89"/>
      <c r="LZQ44" s="89"/>
      <c r="LZR44" s="89"/>
      <c r="LZS44" s="89"/>
      <c r="LZT44" s="89"/>
      <c r="LZU44" s="89"/>
      <c r="LZV44" s="89"/>
      <c r="LZW44" s="89"/>
      <c r="LZX44" s="89"/>
      <c r="LZY44" s="89"/>
      <c r="LZZ44" s="89"/>
      <c r="MAA44" s="89"/>
      <c r="MAB44" s="89"/>
      <c r="MAC44" s="89"/>
      <c r="MAD44" s="89"/>
      <c r="MAE44" s="89"/>
      <c r="MAF44" s="89"/>
      <c r="MAG44" s="89"/>
      <c r="MAH44" s="89"/>
      <c r="MAI44" s="89"/>
      <c r="MAJ44" s="89"/>
      <c r="MAK44" s="89"/>
      <c r="MAL44" s="89"/>
      <c r="MAM44" s="89"/>
      <c r="MAN44" s="89"/>
      <c r="MAO44" s="89"/>
      <c r="MAP44" s="89"/>
      <c r="MAQ44" s="89"/>
      <c r="MAR44" s="89"/>
      <c r="MAS44" s="89"/>
      <c r="MAT44" s="89"/>
      <c r="MAU44" s="89"/>
      <c r="MAV44" s="89"/>
      <c r="MAW44" s="89"/>
      <c r="MAX44" s="89"/>
      <c r="MAY44" s="89"/>
      <c r="MAZ44" s="89"/>
      <c r="MBA44" s="89"/>
      <c r="MBB44" s="89"/>
      <c r="MBC44" s="89"/>
      <c r="MBD44" s="89"/>
      <c r="MBE44" s="89"/>
      <c r="MBF44" s="89"/>
      <c r="MBG44" s="89"/>
      <c r="MBH44" s="89"/>
      <c r="MBI44" s="89"/>
      <c r="MBJ44" s="89"/>
      <c r="MBK44" s="89"/>
      <c r="MBL44" s="89"/>
      <c r="MBM44" s="89"/>
      <c r="MBN44" s="89"/>
      <c r="MBO44" s="89"/>
      <c r="MBP44" s="89"/>
      <c r="MBQ44" s="89"/>
      <c r="MBR44" s="89"/>
      <c r="MBS44" s="89"/>
      <c r="MBT44" s="89"/>
      <c r="MBU44" s="89"/>
      <c r="MBV44" s="89"/>
      <c r="MBW44" s="89"/>
      <c r="MBX44" s="89"/>
      <c r="MBY44" s="89"/>
      <c r="MBZ44" s="89"/>
      <c r="MCA44" s="89"/>
      <c r="MCB44" s="89"/>
      <c r="MCC44" s="89"/>
      <c r="MCD44" s="89"/>
      <c r="MCE44" s="89"/>
      <c r="MCF44" s="89"/>
      <c r="MCG44" s="89"/>
      <c r="MCH44" s="89"/>
      <c r="MCI44" s="89"/>
      <c r="MCJ44" s="89"/>
      <c r="MCK44" s="89"/>
      <c r="MCL44" s="89"/>
      <c r="MCM44" s="89"/>
      <c r="MCN44" s="89"/>
      <c r="MCO44" s="89"/>
      <c r="MCP44" s="89"/>
      <c r="MCQ44" s="89"/>
      <c r="MCR44" s="89"/>
      <c r="MCS44" s="89"/>
      <c r="MCT44" s="89"/>
      <c r="MCU44" s="89"/>
      <c r="MCV44" s="89"/>
      <c r="MCW44" s="89"/>
      <c r="MCX44" s="89"/>
      <c r="MCY44" s="89"/>
      <c r="MCZ44" s="89"/>
      <c r="MDA44" s="89"/>
      <c r="MDB44" s="89"/>
      <c r="MDC44" s="89"/>
      <c r="MDD44" s="89"/>
      <c r="MDE44" s="89"/>
      <c r="MDF44" s="89"/>
      <c r="MDG44" s="89"/>
      <c r="MDH44" s="89"/>
      <c r="MDI44" s="89"/>
      <c r="MDJ44" s="89"/>
      <c r="MDK44" s="89"/>
      <c r="MDL44" s="89"/>
      <c r="MDM44" s="89"/>
      <c r="MDN44" s="89"/>
      <c r="MDO44" s="89"/>
      <c r="MDP44" s="89"/>
      <c r="MDQ44" s="89"/>
      <c r="MDR44" s="89"/>
      <c r="MDS44" s="89"/>
      <c r="MDT44" s="89"/>
      <c r="MDU44" s="89"/>
      <c r="MDV44" s="89"/>
      <c r="MDW44" s="89"/>
      <c r="MDX44" s="89"/>
      <c r="MDY44" s="89"/>
      <c r="MDZ44" s="89"/>
      <c r="MEA44" s="89"/>
      <c r="MEB44" s="89"/>
      <c r="MEC44" s="89"/>
      <c r="MED44" s="89"/>
      <c r="MEE44" s="89"/>
      <c r="MEF44" s="89"/>
      <c r="MEG44" s="89"/>
      <c r="MEH44" s="89"/>
      <c r="MEI44" s="89"/>
      <c r="MEJ44" s="89"/>
      <c r="MEK44" s="89"/>
      <c r="MEL44" s="89"/>
      <c r="MEM44" s="89"/>
      <c r="MEN44" s="89"/>
      <c r="MEO44" s="89"/>
      <c r="MEP44" s="89"/>
      <c r="MEQ44" s="89"/>
      <c r="MER44" s="89"/>
      <c r="MES44" s="89"/>
      <c r="MET44" s="89"/>
      <c r="MEU44" s="89"/>
      <c r="MEV44" s="89"/>
      <c r="MEW44" s="89"/>
      <c r="MEX44" s="89"/>
      <c r="MEY44" s="89"/>
      <c r="MEZ44" s="89"/>
      <c r="MFA44" s="89"/>
      <c r="MFB44" s="89"/>
      <c r="MFC44" s="89"/>
      <c r="MFD44" s="89"/>
      <c r="MFE44" s="89"/>
      <c r="MFF44" s="89"/>
      <c r="MFG44" s="89"/>
      <c r="MFH44" s="89"/>
      <c r="MFI44" s="89"/>
      <c r="MFJ44" s="89"/>
      <c r="MFK44" s="89"/>
      <c r="MFL44" s="89"/>
      <c r="MFM44" s="89"/>
      <c r="MFN44" s="89"/>
      <c r="MFO44" s="89"/>
      <c r="MFP44" s="89"/>
      <c r="MFQ44" s="89"/>
      <c r="MFR44" s="89"/>
      <c r="MFS44" s="89"/>
      <c r="MFT44" s="89"/>
      <c r="MFU44" s="89"/>
      <c r="MFV44" s="89"/>
      <c r="MFW44" s="89"/>
      <c r="MFX44" s="89"/>
      <c r="MFY44" s="89"/>
      <c r="MFZ44" s="89"/>
      <c r="MGA44" s="89"/>
      <c r="MGB44" s="89"/>
      <c r="MGC44" s="89"/>
      <c r="MGD44" s="89"/>
      <c r="MGE44" s="89"/>
      <c r="MGF44" s="89"/>
      <c r="MGG44" s="89"/>
      <c r="MGH44" s="89"/>
      <c r="MGI44" s="89"/>
      <c r="MGJ44" s="89"/>
      <c r="MGK44" s="89"/>
      <c r="MGL44" s="89"/>
      <c r="MGM44" s="89"/>
      <c r="MGN44" s="89"/>
      <c r="MGO44" s="89"/>
      <c r="MGP44" s="89"/>
      <c r="MGQ44" s="89"/>
      <c r="MGR44" s="89"/>
      <c r="MGS44" s="89"/>
      <c r="MGT44" s="89"/>
      <c r="MGU44" s="89"/>
      <c r="MGV44" s="89"/>
      <c r="MGW44" s="89"/>
      <c r="MGX44" s="89"/>
      <c r="MGY44" s="89"/>
      <c r="MGZ44" s="89"/>
      <c r="MHA44" s="89"/>
      <c r="MHB44" s="89"/>
      <c r="MHC44" s="89"/>
      <c r="MHD44" s="89"/>
      <c r="MHE44" s="89"/>
      <c r="MHF44" s="89"/>
      <c r="MHG44" s="89"/>
      <c r="MHH44" s="89"/>
      <c r="MHI44" s="89"/>
      <c r="MHJ44" s="89"/>
      <c r="MHK44" s="89"/>
      <c r="MHL44" s="89"/>
      <c r="MHM44" s="89"/>
      <c r="MHN44" s="89"/>
      <c r="MHO44" s="89"/>
      <c r="MHP44" s="89"/>
      <c r="MHQ44" s="89"/>
      <c r="MHR44" s="89"/>
      <c r="MHS44" s="89"/>
      <c r="MHT44" s="89"/>
      <c r="MHU44" s="89"/>
      <c r="MHV44" s="89"/>
      <c r="MHW44" s="89"/>
      <c r="MHX44" s="89"/>
      <c r="MHY44" s="89"/>
      <c r="MHZ44" s="89"/>
      <c r="MIA44" s="89"/>
      <c r="MIB44" s="89"/>
      <c r="MIC44" s="89"/>
      <c r="MID44" s="89"/>
      <c r="MIE44" s="89"/>
      <c r="MIF44" s="89"/>
      <c r="MIG44" s="89"/>
      <c r="MIH44" s="89"/>
      <c r="MII44" s="89"/>
      <c r="MIJ44" s="89"/>
      <c r="MIK44" s="89"/>
      <c r="MIL44" s="89"/>
      <c r="MIM44" s="89"/>
      <c r="MIN44" s="89"/>
      <c r="MIO44" s="89"/>
      <c r="MIP44" s="89"/>
      <c r="MIQ44" s="89"/>
      <c r="MIR44" s="89"/>
      <c r="MIS44" s="89"/>
      <c r="MIT44" s="89"/>
      <c r="MIU44" s="89"/>
      <c r="MIV44" s="89"/>
      <c r="MIW44" s="89"/>
      <c r="MIX44" s="89"/>
      <c r="MIY44" s="89"/>
      <c r="MIZ44" s="89"/>
      <c r="MJA44" s="89"/>
      <c r="MJB44" s="89"/>
      <c r="MJC44" s="89"/>
      <c r="MJD44" s="89"/>
      <c r="MJE44" s="89"/>
      <c r="MJF44" s="89"/>
      <c r="MJG44" s="89"/>
      <c r="MJH44" s="89"/>
      <c r="MJI44" s="89"/>
      <c r="MJJ44" s="89"/>
      <c r="MJK44" s="89"/>
      <c r="MJL44" s="89"/>
      <c r="MJM44" s="89"/>
      <c r="MJN44" s="89"/>
      <c r="MJO44" s="89"/>
      <c r="MJP44" s="89"/>
      <c r="MJQ44" s="89"/>
      <c r="MJR44" s="89"/>
      <c r="MJS44" s="89"/>
      <c r="MJT44" s="89"/>
      <c r="MJU44" s="89"/>
      <c r="MJV44" s="89"/>
      <c r="MJW44" s="89"/>
      <c r="MJX44" s="89"/>
      <c r="MJY44" s="89"/>
      <c r="MJZ44" s="89"/>
      <c r="MKA44" s="89"/>
      <c r="MKB44" s="89"/>
      <c r="MKC44" s="89"/>
      <c r="MKD44" s="89"/>
      <c r="MKE44" s="89"/>
      <c r="MKF44" s="89"/>
      <c r="MKG44" s="89"/>
      <c r="MKH44" s="89"/>
      <c r="MKI44" s="89"/>
      <c r="MKJ44" s="89"/>
      <c r="MKK44" s="89"/>
      <c r="MKL44" s="89"/>
      <c r="MKM44" s="89"/>
      <c r="MKN44" s="89"/>
      <c r="MKO44" s="89"/>
      <c r="MKP44" s="89"/>
      <c r="MKQ44" s="89"/>
      <c r="MKR44" s="89"/>
      <c r="MKS44" s="89"/>
      <c r="MKT44" s="89"/>
      <c r="MKU44" s="89"/>
      <c r="MKV44" s="89"/>
      <c r="MKW44" s="89"/>
      <c r="MKX44" s="89"/>
      <c r="MKY44" s="89"/>
      <c r="MKZ44" s="89"/>
      <c r="MLA44" s="89"/>
      <c r="MLB44" s="89"/>
      <c r="MLC44" s="89"/>
      <c r="MLD44" s="89"/>
      <c r="MLE44" s="89"/>
      <c r="MLF44" s="89"/>
      <c r="MLG44" s="89"/>
      <c r="MLH44" s="89"/>
      <c r="MLI44" s="89"/>
      <c r="MLJ44" s="89"/>
      <c r="MLK44" s="89"/>
      <c r="MLL44" s="89"/>
      <c r="MLM44" s="89"/>
      <c r="MLN44" s="89"/>
      <c r="MLO44" s="89"/>
      <c r="MLP44" s="89"/>
      <c r="MLQ44" s="89"/>
      <c r="MLR44" s="89"/>
      <c r="MLS44" s="89"/>
      <c r="MLT44" s="89"/>
      <c r="MLU44" s="89"/>
      <c r="MLV44" s="89"/>
      <c r="MLW44" s="89"/>
      <c r="MLX44" s="89"/>
      <c r="MLY44" s="89"/>
      <c r="MLZ44" s="89"/>
      <c r="MMA44" s="89"/>
      <c r="MMB44" s="89"/>
      <c r="MMC44" s="89"/>
      <c r="MMD44" s="89"/>
      <c r="MME44" s="89"/>
      <c r="MMF44" s="89"/>
      <c r="MMG44" s="89"/>
      <c r="MMH44" s="89"/>
      <c r="MMI44" s="89"/>
      <c r="MMJ44" s="89"/>
      <c r="MMK44" s="89"/>
      <c r="MML44" s="89"/>
      <c r="MMM44" s="89"/>
      <c r="MMN44" s="89"/>
      <c r="MMO44" s="89"/>
      <c r="MMP44" s="89"/>
      <c r="MMQ44" s="89"/>
      <c r="MMR44" s="89"/>
      <c r="MMS44" s="89"/>
      <c r="MMT44" s="89"/>
      <c r="MMU44" s="89"/>
      <c r="MMV44" s="89"/>
      <c r="MMW44" s="89"/>
      <c r="MMX44" s="89"/>
      <c r="MMY44" s="89"/>
      <c r="MMZ44" s="89"/>
      <c r="MNA44" s="89"/>
      <c r="MNB44" s="89"/>
      <c r="MNC44" s="89"/>
      <c r="MND44" s="89"/>
      <c r="MNE44" s="89"/>
      <c r="MNF44" s="89"/>
      <c r="MNG44" s="89"/>
      <c r="MNH44" s="89"/>
      <c r="MNI44" s="89"/>
      <c r="MNJ44" s="89"/>
      <c r="MNK44" s="89"/>
      <c r="MNL44" s="89"/>
      <c r="MNM44" s="89"/>
      <c r="MNN44" s="89"/>
      <c r="MNO44" s="89"/>
      <c r="MNP44" s="89"/>
      <c r="MNQ44" s="89"/>
      <c r="MNR44" s="89"/>
      <c r="MNS44" s="89"/>
      <c r="MNT44" s="89"/>
      <c r="MNU44" s="89"/>
      <c r="MNV44" s="89"/>
      <c r="MNW44" s="89"/>
      <c r="MNX44" s="89"/>
      <c r="MNY44" s="89"/>
      <c r="MNZ44" s="89"/>
      <c r="MOA44" s="89"/>
      <c r="MOB44" s="89"/>
      <c r="MOC44" s="89"/>
      <c r="MOD44" s="89"/>
      <c r="MOE44" s="89"/>
      <c r="MOF44" s="89"/>
      <c r="MOG44" s="89"/>
      <c r="MOH44" s="89"/>
      <c r="MOI44" s="89"/>
      <c r="MOJ44" s="89"/>
      <c r="MOK44" s="89"/>
      <c r="MOL44" s="89"/>
      <c r="MOM44" s="89"/>
      <c r="MON44" s="89"/>
      <c r="MOO44" s="89"/>
      <c r="MOP44" s="89"/>
      <c r="MOQ44" s="89"/>
      <c r="MOR44" s="89"/>
      <c r="MOS44" s="89"/>
      <c r="MOT44" s="89"/>
      <c r="MOU44" s="89"/>
      <c r="MOV44" s="89"/>
      <c r="MOW44" s="89"/>
      <c r="MOX44" s="89"/>
      <c r="MOY44" s="89"/>
      <c r="MOZ44" s="89"/>
      <c r="MPA44" s="89"/>
      <c r="MPB44" s="89"/>
      <c r="MPC44" s="89"/>
      <c r="MPD44" s="89"/>
      <c r="MPE44" s="89"/>
      <c r="MPF44" s="89"/>
      <c r="MPG44" s="89"/>
      <c r="MPH44" s="89"/>
      <c r="MPI44" s="89"/>
      <c r="MPJ44" s="89"/>
      <c r="MPK44" s="89"/>
      <c r="MPL44" s="89"/>
      <c r="MPM44" s="89"/>
      <c r="MPN44" s="89"/>
      <c r="MPO44" s="89"/>
      <c r="MPP44" s="89"/>
      <c r="MPQ44" s="89"/>
      <c r="MPR44" s="89"/>
      <c r="MPS44" s="89"/>
      <c r="MPT44" s="89"/>
      <c r="MPU44" s="89"/>
      <c r="MPV44" s="89"/>
      <c r="MPW44" s="89"/>
      <c r="MPX44" s="89"/>
      <c r="MPY44" s="89"/>
      <c r="MPZ44" s="89"/>
      <c r="MQA44" s="89"/>
      <c r="MQB44" s="89"/>
      <c r="MQC44" s="89"/>
      <c r="MQD44" s="89"/>
      <c r="MQE44" s="89"/>
      <c r="MQF44" s="89"/>
      <c r="MQG44" s="89"/>
      <c r="MQH44" s="89"/>
      <c r="MQI44" s="89"/>
      <c r="MQJ44" s="89"/>
      <c r="MQK44" s="89"/>
      <c r="MQL44" s="89"/>
      <c r="MQM44" s="89"/>
      <c r="MQN44" s="89"/>
      <c r="MQO44" s="89"/>
      <c r="MQP44" s="89"/>
      <c r="MQQ44" s="89"/>
      <c r="MQR44" s="89"/>
      <c r="MQS44" s="89"/>
      <c r="MQT44" s="89"/>
      <c r="MQU44" s="89"/>
      <c r="MQV44" s="89"/>
      <c r="MQW44" s="89"/>
      <c r="MQX44" s="89"/>
      <c r="MQY44" s="89"/>
      <c r="MQZ44" s="89"/>
      <c r="MRA44" s="89"/>
      <c r="MRB44" s="89"/>
      <c r="MRC44" s="89"/>
      <c r="MRD44" s="89"/>
      <c r="MRE44" s="89"/>
      <c r="MRF44" s="89"/>
      <c r="MRG44" s="89"/>
      <c r="MRH44" s="89"/>
      <c r="MRI44" s="89"/>
      <c r="MRJ44" s="89"/>
      <c r="MRK44" s="89"/>
      <c r="MRL44" s="89"/>
      <c r="MRM44" s="89"/>
      <c r="MRN44" s="89"/>
      <c r="MRO44" s="89"/>
      <c r="MRP44" s="89"/>
      <c r="MRQ44" s="89"/>
      <c r="MRR44" s="89"/>
      <c r="MRS44" s="89"/>
      <c r="MRT44" s="89"/>
      <c r="MRU44" s="89"/>
      <c r="MRV44" s="89"/>
      <c r="MRW44" s="89"/>
      <c r="MRX44" s="89"/>
      <c r="MRY44" s="89"/>
      <c r="MRZ44" s="89"/>
      <c r="MSA44" s="89"/>
      <c r="MSB44" s="89"/>
      <c r="MSC44" s="89"/>
      <c r="MSD44" s="89"/>
      <c r="MSE44" s="89"/>
      <c r="MSF44" s="89"/>
      <c r="MSG44" s="89"/>
      <c r="MSH44" s="89"/>
      <c r="MSI44" s="89"/>
      <c r="MSJ44" s="89"/>
      <c r="MSK44" s="89"/>
      <c r="MSL44" s="89"/>
      <c r="MSM44" s="89"/>
      <c r="MSN44" s="89"/>
      <c r="MSO44" s="89"/>
      <c r="MSP44" s="89"/>
      <c r="MSQ44" s="89"/>
      <c r="MSR44" s="89"/>
      <c r="MSS44" s="89"/>
      <c r="MST44" s="89"/>
      <c r="MSU44" s="89"/>
      <c r="MSV44" s="89"/>
      <c r="MSW44" s="89"/>
      <c r="MSX44" s="89"/>
      <c r="MSY44" s="89"/>
      <c r="MSZ44" s="89"/>
      <c r="MTA44" s="89"/>
      <c r="MTB44" s="89"/>
      <c r="MTC44" s="89"/>
      <c r="MTD44" s="89"/>
      <c r="MTE44" s="89"/>
      <c r="MTF44" s="89"/>
      <c r="MTG44" s="89"/>
      <c r="MTH44" s="89"/>
      <c r="MTI44" s="89"/>
      <c r="MTJ44" s="89"/>
      <c r="MTK44" s="89"/>
      <c r="MTL44" s="89"/>
      <c r="MTM44" s="89"/>
      <c r="MTN44" s="89"/>
      <c r="MTO44" s="89"/>
      <c r="MTP44" s="89"/>
      <c r="MTQ44" s="89"/>
      <c r="MTR44" s="89"/>
      <c r="MTS44" s="89"/>
      <c r="MTT44" s="89"/>
      <c r="MTU44" s="89"/>
      <c r="MTV44" s="89"/>
      <c r="MTW44" s="89"/>
      <c r="MTX44" s="89"/>
      <c r="MTY44" s="89"/>
      <c r="MTZ44" s="89"/>
      <c r="MUA44" s="89"/>
      <c r="MUB44" s="89"/>
      <c r="MUC44" s="89"/>
      <c r="MUD44" s="89"/>
      <c r="MUE44" s="89"/>
      <c r="MUF44" s="89"/>
      <c r="MUG44" s="89"/>
      <c r="MUH44" s="89"/>
      <c r="MUI44" s="89"/>
      <c r="MUJ44" s="89"/>
      <c r="MUK44" s="89"/>
      <c r="MUL44" s="89"/>
      <c r="MUM44" s="89"/>
      <c r="MUN44" s="89"/>
      <c r="MUO44" s="89"/>
      <c r="MUP44" s="89"/>
      <c r="MUQ44" s="89"/>
      <c r="MUR44" s="89"/>
      <c r="MUS44" s="89"/>
      <c r="MUT44" s="89"/>
      <c r="MUU44" s="89"/>
      <c r="MUV44" s="89"/>
      <c r="MUW44" s="89"/>
      <c r="MUX44" s="89"/>
      <c r="MUY44" s="89"/>
      <c r="MUZ44" s="89"/>
      <c r="MVA44" s="89"/>
      <c r="MVB44" s="89"/>
      <c r="MVC44" s="89"/>
      <c r="MVD44" s="89"/>
      <c r="MVE44" s="89"/>
      <c r="MVF44" s="89"/>
      <c r="MVG44" s="89"/>
      <c r="MVH44" s="89"/>
      <c r="MVI44" s="89"/>
      <c r="MVJ44" s="89"/>
      <c r="MVK44" s="89"/>
      <c r="MVL44" s="89"/>
      <c r="MVM44" s="89"/>
      <c r="MVN44" s="89"/>
      <c r="MVO44" s="89"/>
      <c r="MVP44" s="89"/>
      <c r="MVQ44" s="89"/>
      <c r="MVR44" s="89"/>
      <c r="MVS44" s="89"/>
      <c r="MVT44" s="89"/>
      <c r="MVU44" s="89"/>
      <c r="MVV44" s="89"/>
      <c r="MVW44" s="89"/>
      <c r="MVX44" s="89"/>
      <c r="MVY44" s="89"/>
      <c r="MVZ44" s="89"/>
      <c r="MWA44" s="89"/>
      <c r="MWB44" s="89"/>
      <c r="MWC44" s="89"/>
      <c r="MWD44" s="89"/>
      <c r="MWE44" s="89"/>
      <c r="MWF44" s="89"/>
      <c r="MWG44" s="89"/>
      <c r="MWH44" s="89"/>
      <c r="MWI44" s="89"/>
      <c r="MWJ44" s="89"/>
      <c r="MWK44" s="89"/>
      <c r="MWL44" s="89"/>
      <c r="MWM44" s="89"/>
      <c r="MWN44" s="89"/>
      <c r="MWO44" s="89"/>
      <c r="MWP44" s="89"/>
      <c r="MWQ44" s="89"/>
      <c r="MWR44" s="89"/>
      <c r="MWS44" s="89"/>
      <c r="MWT44" s="89"/>
      <c r="MWU44" s="89"/>
      <c r="MWV44" s="89"/>
      <c r="MWW44" s="89"/>
      <c r="MWX44" s="89"/>
      <c r="MWY44" s="89"/>
      <c r="MWZ44" s="89"/>
      <c r="MXA44" s="89"/>
      <c r="MXB44" s="89"/>
      <c r="MXC44" s="89"/>
      <c r="MXD44" s="89"/>
      <c r="MXE44" s="89"/>
      <c r="MXF44" s="89"/>
      <c r="MXG44" s="89"/>
      <c r="MXH44" s="89"/>
      <c r="MXI44" s="89"/>
      <c r="MXJ44" s="89"/>
      <c r="MXK44" s="89"/>
      <c r="MXL44" s="89"/>
      <c r="MXM44" s="89"/>
      <c r="MXN44" s="89"/>
      <c r="MXO44" s="89"/>
      <c r="MXP44" s="89"/>
      <c r="MXQ44" s="89"/>
      <c r="MXR44" s="89"/>
      <c r="MXS44" s="89"/>
      <c r="MXT44" s="89"/>
      <c r="MXU44" s="89"/>
      <c r="MXV44" s="89"/>
      <c r="MXW44" s="89"/>
      <c r="MXX44" s="89"/>
      <c r="MXY44" s="89"/>
      <c r="MXZ44" s="89"/>
      <c r="MYA44" s="89"/>
      <c r="MYB44" s="89"/>
      <c r="MYC44" s="89"/>
      <c r="MYD44" s="89"/>
      <c r="MYE44" s="89"/>
      <c r="MYF44" s="89"/>
      <c r="MYG44" s="89"/>
      <c r="MYH44" s="89"/>
      <c r="MYI44" s="89"/>
      <c r="MYJ44" s="89"/>
      <c r="MYK44" s="89"/>
      <c r="MYL44" s="89"/>
      <c r="MYM44" s="89"/>
      <c r="MYN44" s="89"/>
      <c r="MYO44" s="89"/>
      <c r="MYP44" s="89"/>
      <c r="MYQ44" s="89"/>
      <c r="MYR44" s="89"/>
      <c r="MYS44" s="89"/>
      <c r="MYT44" s="89"/>
      <c r="MYU44" s="89"/>
      <c r="MYV44" s="89"/>
      <c r="MYW44" s="89"/>
      <c r="MYX44" s="89"/>
      <c r="MYY44" s="89"/>
      <c r="MYZ44" s="89"/>
      <c r="MZA44" s="89"/>
      <c r="MZB44" s="89"/>
      <c r="MZC44" s="89"/>
      <c r="MZD44" s="89"/>
      <c r="MZE44" s="89"/>
      <c r="MZF44" s="89"/>
      <c r="MZG44" s="89"/>
      <c r="MZH44" s="89"/>
      <c r="MZI44" s="89"/>
      <c r="MZJ44" s="89"/>
      <c r="MZK44" s="89"/>
      <c r="MZL44" s="89"/>
      <c r="MZM44" s="89"/>
      <c r="MZN44" s="89"/>
      <c r="MZO44" s="89"/>
      <c r="MZP44" s="89"/>
      <c r="MZQ44" s="89"/>
      <c r="MZR44" s="89"/>
      <c r="MZS44" s="89"/>
      <c r="MZT44" s="89"/>
      <c r="MZU44" s="89"/>
      <c r="MZV44" s="89"/>
      <c r="MZW44" s="89"/>
      <c r="MZX44" s="89"/>
      <c r="MZY44" s="89"/>
      <c r="MZZ44" s="89"/>
      <c r="NAA44" s="89"/>
      <c r="NAB44" s="89"/>
      <c r="NAC44" s="89"/>
      <c r="NAD44" s="89"/>
      <c r="NAE44" s="89"/>
      <c r="NAF44" s="89"/>
      <c r="NAG44" s="89"/>
      <c r="NAH44" s="89"/>
      <c r="NAI44" s="89"/>
      <c r="NAJ44" s="89"/>
      <c r="NAK44" s="89"/>
      <c r="NAL44" s="89"/>
      <c r="NAM44" s="89"/>
      <c r="NAN44" s="89"/>
      <c r="NAO44" s="89"/>
      <c r="NAP44" s="89"/>
      <c r="NAQ44" s="89"/>
      <c r="NAR44" s="89"/>
      <c r="NAS44" s="89"/>
      <c r="NAT44" s="89"/>
      <c r="NAU44" s="89"/>
      <c r="NAV44" s="89"/>
      <c r="NAW44" s="89"/>
      <c r="NAX44" s="89"/>
      <c r="NAY44" s="89"/>
      <c r="NAZ44" s="89"/>
      <c r="NBA44" s="89"/>
      <c r="NBB44" s="89"/>
      <c r="NBC44" s="89"/>
      <c r="NBD44" s="89"/>
      <c r="NBE44" s="89"/>
      <c r="NBF44" s="89"/>
      <c r="NBG44" s="89"/>
      <c r="NBH44" s="89"/>
      <c r="NBI44" s="89"/>
      <c r="NBJ44" s="89"/>
      <c r="NBK44" s="89"/>
      <c r="NBL44" s="89"/>
      <c r="NBM44" s="89"/>
      <c r="NBN44" s="89"/>
      <c r="NBO44" s="89"/>
      <c r="NBP44" s="89"/>
      <c r="NBQ44" s="89"/>
      <c r="NBR44" s="89"/>
      <c r="NBS44" s="89"/>
      <c r="NBT44" s="89"/>
      <c r="NBU44" s="89"/>
      <c r="NBV44" s="89"/>
      <c r="NBW44" s="89"/>
      <c r="NBX44" s="89"/>
      <c r="NBY44" s="89"/>
      <c r="NBZ44" s="89"/>
      <c r="NCA44" s="89"/>
      <c r="NCB44" s="89"/>
      <c r="NCC44" s="89"/>
      <c r="NCD44" s="89"/>
      <c r="NCE44" s="89"/>
      <c r="NCF44" s="89"/>
      <c r="NCG44" s="89"/>
      <c r="NCH44" s="89"/>
      <c r="NCI44" s="89"/>
      <c r="NCJ44" s="89"/>
      <c r="NCK44" s="89"/>
      <c r="NCL44" s="89"/>
      <c r="NCM44" s="89"/>
      <c r="NCN44" s="89"/>
      <c r="NCO44" s="89"/>
      <c r="NCP44" s="89"/>
      <c r="NCQ44" s="89"/>
      <c r="NCR44" s="89"/>
      <c r="NCS44" s="89"/>
      <c r="NCT44" s="89"/>
      <c r="NCU44" s="89"/>
      <c r="NCV44" s="89"/>
      <c r="NCW44" s="89"/>
      <c r="NCX44" s="89"/>
      <c r="NCY44" s="89"/>
      <c r="NCZ44" s="89"/>
      <c r="NDA44" s="89"/>
      <c r="NDB44" s="89"/>
      <c r="NDC44" s="89"/>
      <c r="NDD44" s="89"/>
      <c r="NDE44" s="89"/>
      <c r="NDF44" s="89"/>
      <c r="NDG44" s="89"/>
      <c r="NDH44" s="89"/>
      <c r="NDI44" s="89"/>
      <c r="NDJ44" s="89"/>
      <c r="NDK44" s="89"/>
      <c r="NDL44" s="89"/>
      <c r="NDM44" s="89"/>
      <c r="NDN44" s="89"/>
      <c r="NDO44" s="89"/>
      <c r="NDP44" s="89"/>
      <c r="NDQ44" s="89"/>
      <c r="NDR44" s="89"/>
      <c r="NDS44" s="89"/>
      <c r="NDT44" s="89"/>
      <c r="NDU44" s="89"/>
      <c r="NDV44" s="89"/>
      <c r="NDW44" s="89"/>
      <c r="NDX44" s="89"/>
      <c r="NDY44" s="89"/>
      <c r="NDZ44" s="89"/>
      <c r="NEA44" s="89"/>
      <c r="NEB44" s="89"/>
      <c r="NEC44" s="89"/>
      <c r="NED44" s="89"/>
      <c r="NEE44" s="89"/>
      <c r="NEF44" s="89"/>
      <c r="NEG44" s="89"/>
      <c r="NEH44" s="89"/>
      <c r="NEI44" s="89"/>
      <c r="NEJ44" s="89"/>
      <c r="NEK44" s="89"/>
      <c r="NEL44" s="89"/>
      <c r="NEM44" s="89"/>
      <c r="NEN44" s="89"/>
      <c r="NEO44" s="89"/>
      <c r="NEP44" s="89"/>
      <c r="NEQ44" s="89"/>
      <c r="NER44" s="89"/>
      <c r="NES44" s="89"/>
      <c r="NET44" s="89"/>
      <c r="NEU44" s="89"/>
      <c r="NEV44" s="89"/>
      <c r="NEW44" s="89"/>
      <c r="NEX44" s="89"/>
      <c r="NEY44" s="89"/>
      <c r="NEZ44" s="89"/>
      <c r="NFA44" s="89"/>
      <c r="NFB44" s="89"/>
      <c r="NFC44" s="89"/>
      <c r="NFD44" s="89"/>
      <c r="NFE44" s="89"/>
      <c r="NFF44" s="89"/>
      <c r="NFG44" s="89"/>
      <c r="NFH44" s="89"/>
      <c r="NFI44" s="89"/>
      <c r="NFJ44" s="89"/>
      <c r="NFK44" s="89"/>
      <c r="NFL44" s="89"/>
      <c r="NFM44" s="89"/>
      <c r="NFN44" s="89"/>
      <c r="NFO44" s="89"/>
      <c r="NFP44" s="89"/>
      <c r="NFQ44" s="89"/>
      <c r="NFR44" s="89"/>
      <c r="NFS44" s="89"/>
      <c r="NFT44" s="89"/>
      <c r="NFU44" s="89"/>
      <c r="NFV44" s="89"/>
      <c r="NFW44" s="89"/>
      <c r="NFX44" s="89"/>
      <c r="NFY44" s="89"/>
      <c r="NFZ44" s="89"/>
      <c r="NGA44" s="89"/>
      <c r="NGB44" s="89"/>
      <c r="NGC44" s="89"/>
      <c r="NGD44" s="89"/>
      <c r="NGE44" s="89"/>
      <c r="NGF44" s="89"/>
      <c r="NGG44" s="89"/>
      <c r="NGH44" s="89"/>
      <c r="NGI44" s="89"/>
      <c r="NGJ44" s="89"/>
      <c r="NGK44" s="89"/>
      <c r="NGL44" s="89"/>
      <c r="NGM44" s="89"/>
      <c r="NGN44" s="89"/>
      <c r="NGO44" s="89"/>
      <c r="NGP44" s="89"/>
      <c r="NGQ44" s="89"/>
      <c r="NGR44" s="89"/>
      <c r="NGS44" s="89"/>
      <c r="NGT44" s="89"/>
      <c r="NGU44" s="89"/>
      <c r="NGV44" s="89"/>
      <c r="NGW44" s="89"/>
      <c r="NGX44" s="89"/>
      <c r="NGY44" s="89"/>
      <c r="NGZ44" s="89"/>
      <c r="NHA44" s="89"/>
      <c r="NHB44" s="89"/>
      <c r="NHC44" s="89"/>
      <c r="NHD44" s="89"/>
      <c r="NHE44" s="89"/>
      <c r="NHF44" s="89"/>
      <c r="NHG44" s="89"/>
      <c r="NHH44" s="89"/>
      <c r="NHI44" s="89"/>
      <c r="NHJ44" s="89"/>
      <c r="NHK44" s="89"/>
      <c r="NHL44" s="89"/>
      <c r="NHM44" s="89"/>
      <c r="NHN44" s="89"/>
      <c r="NHO44" s="89"/>
      <c r="NHP44" s="89"/>
      <c r="NHQ44" s="89"/>
      <c r="NHR44" s="89"/>
      <c r="NHS44" s="89"/>
      <c r="NHT44" s="89"/>
      <c r="NHU44" s="89"/>
      <c r="NHV44" s="89"/>
      <c r="NHW44" s="89"/>
      <c r="NHX44" s="89"/>
      <c r="NHY44" s="89"/>
      <c r="NHZ44" s="89"/>
      <c r="NIA44" s="89"/>
      <c r="NIB44" s="89"/>
      <c r="NIC44" s="89"/>
      <c r="NID44" s="89"/>
      <c r="NIE44" s="89"/>
      <c r="NIF44" s="89"/>
      <c r="NIG44" s="89"/>
      <c r="NIH44" s="89"/>
      <c r="NII44" s="89"/>
      <c r="NIJ44" s="89"/>
      <c r="NIK44" s="89"/>
      <c r="NIL44" s="89"/>
      <c r="NIM44" s="89"/>
      <c r="NIN44" s="89"/>
      <c r="NIO44" s="89"/>
      <c r="NIP44" s="89"/>
      <c r="NIQ44" s="89"/>
      <c r="NIR44" s="89"/>
      <c r="NIS44" s="89"/>
      <c r="NIT44" s="89"/>
      <c r="NIU44" s="89"/>
      <c r="NIV44" s="89"/>
      <c r="NIW44" s="89"/>
      <c r="NIX44" s="89"/>
      <c r="NIY44" s="89"/>
      <c r="NIZ44" s="89"/>
      <c r="NJA44" s="89"/>
      <c r="NJB44" s="89"/>
      <c r="NJC44" s="89"/>
      <c r="NJD44" s="89"/>
      <c r="NJE44" s="89"/>
      <c r="NJF44" s="89"/>
      <c r="NJG44" s="89"/>
      <c r="NJH44" s="89"/>
      <c r="NJI44" s="89"/>
      <c r="NJJ44" s="89"/>
      <c r="NJK44" s="89"/>
      <c r="NJL44" s="89"/>
      <c r="NJM44" s="89"/>
      <c r="NJN44" s="89"/>
      <c r="NJO44" s="89"/>
      <c r="NJP44" s="89"/>
      <c r="NJQ44" s="89"/>
      <c r="NJR44" s="89"/>
      <c r="NJS44" s="89"/>
      <c r="NJT44" s="89"/>
      <c r="NJU44" s="89"/>
      <c r="NJV44" s="89"/>
      <c r="NJW44" s="89"/>
      <c r="NJX44" s="89"/>
      <c r="NJY44" s="89"/>
      <c r="NJZ44" s="89"/>
      <c r="NKA44" s="89"/>
      <c r="NKB44" s="89"/>
      <c r="NKC44" s="89"/>
      <c r="NKD44" s="89"/>
      <c r="NKE44" s="89"/>
      <c r="NKF44" s="89"/>
      <c r="NKG44" s="89"/>
      <c r="NKH44" s="89"/>
      <c r="NKI44" s="89"/>
      <c r="NKJ44" s="89"/>
      <c r="NKK44" s="89"/>
      <c r="NKL44" s="89"/>
      <c r="NKM44" s="89"/>
      <c r="NKN44" s="89"/>
      <c r="NKO44" s="89"/>
      <c r="NKP44" s="89"/>
      <c r="NKQ44" s="89"/>
      <c r="NKR44" s="89"/>
      <c r="NKS44" s="89"/>
      <c r="NKT44" s="89"/>
      <c r="NKU44" s="89"/>
      <c r="NKV44" s="89"/>
      <c r="NKW44" s="89"/>
      <c r="NKX44" s="89"/>
      <c r="NKY44" s="89"/>
      <c r="NKZ44" s="89"/>
      <c r="NLA44" s="89"/>
      <c r="NLB44" s="89"/>
      <c r="NLC44" s="89"/>
      <c r="NLD44" s="89"/>
      <c r="NLE44" s="89"/>
      <c r="NLF44" s="89"/>
      <c r="NLG44" s="89"/>
      <c r="NLH44" s="89"/>
      <c r="NLI44" s="89"/>
      <c r="NLJ44" s="89"/>
      <c r="NLK44" s="89"/>
      <c r="NLL44" s="89"/>
      <c r="NLM44" s="89"/>
      <c r="NLN44" s="89"/>
      <c r="NLO44" s="89"/>
      <c r="NLP44" s="89"/>
      <c r="NLQ44" s="89"/>
      <c r="NLR44" s="89"/>
      <c r="NLS44" s="89"/>
      <c r="NLT44" s="89"/>
      <c r="NLU44" s="89"/>
      <c r="NLV44" s="89"/>
      <c r="NLW44" s="89"/>
      <c r="NLX44" s="89"/>
      <c r="NLY44" s="89"/>
      <c r="NLZ44" s="89"/>
      <c r="NMA44" s="89"/>
      <c r="NMB44" s="89"/>
      <c r="NMC44" s="89"/>
      <c r="NMD44" s="89"/>
      <c r="NME44" s="89"/>
      <c r="NMF44" s="89"/>
      <c r="NMG44" s="89"/>
      <c r="NMH44" s="89"/>
      <c r="NMI44" s="89"/>
      <c r="NMJ44" s="89"/>
      <c r="NMK44" s="89"/>
      <c r="NML44" s="89"/>
      <c r="NMM44" s="89"/>
      <c r="NMN44" s="89"/>
      <c r="NMO44" s="89"/>
      <c r="NMP44" s="89"/>
      <c r="NMQ44" s="89"/>
      <c r="NMR44" s="89"/>
      <c r="NMS44" s="89"/>
      <c r="NMT44" s="89"/>
      <c r="NMU44" s="89"/>
      <c r="NMV44" s="89"/>
      <c r="NMW44" s="89"/>
      <c r="NMX44" s="89"/>
      <c r="NMY44" s="89"/>
      <c r="NMZ44" s="89"/>
      <c r="NNA44" s="89"/>
      <c r="NNB44" s="89"/>
      <c r="NNC44" s="89"/>
      <c r="NND44" s="89"/>
      <c r="NNE44" s="89"/>
      <c r="NNF44" s="89"/>
      <c r="NNG44" s="89"/>
      <c r="NNH44" s="89"/>
      <c r="NNI44" s="89"/>
      <c r="NNJ44" s="89"/>
      <c r="NNK44" s="89"/>
      <c r="NNL44" s="89"/>
      <c r="NNM44" s="89"/>
      <c r="NNN44" s="89"/>
      <c r="NNO44" s="89"/>
      <c r="NNP44" s="89"/>
      <c r="NNQ44" s="89"/>
      <c r="NNR44" s="89"/>
      <c r="NNS44" s="89"/>
      <c r="NNT44" s="89"/>
      <c r="NNU44" s="89"/>
      <c r="NNV44" s="89"/>
      <c r="NNW44" s="89"/>
      <c r="NNX44" s="89"/>
      <c r="NNY44" s="89"/>
      <c r="NNZ44" s="89"/>
      <c r="NOA44" s="89"/>
      <c r="NOB44" s="89"/>
      <c r="NOC44" s="89"/>
      <c r="NOD44" s="89"/>
      <c r="NOE44" s="89"/>
      <c r="NOF44" s="89"/>
      <c r="NOG44" s="89"/>
      <c r="NOH44" s="89"/>
      <c r="NOI44" s="89"/>
      <c r="NOJ44" s="89"/>
      <c r="NOK44" s="89"/>
      <c r="NOL44" s="89"/>
      <c r="NOM44" s="89"/>
      <c r="NON44" s="89"/>
      <c r="NOO44" s="89"/>
      <c r="NOP44" s="89"/>
      <c r="NOQ44" s="89"/>
      <c r="NOR44" s="89"/>
      <c r="NOS44" s="89"/>
      <c r="NOT44" s="89"/>
      <c r="NOU44" s="89"/>
      <c r="NOV44" s="89"/>
      <c r="NOW44" s="89"/>
      <c r="NOX44" s="89"/>
      <c r="NOY44" s="89"/>
      <c r="NOZ44" s="89"/>
      <c r="NPA44" s="89"/>
      <c r="NPB44" s="89"/>
      <c r="NPC44" s="89"/>
      <c r="NPD44" s="89"/>
      <c r="NPE44" s="89"/>
      <c r="NPF44" s="89"/>
      <c r="NPG44" s="89"/>
      <c r="NPH44" s="89"/>
      <c r="NPI44" s="89"/>
      <c r="NPJ44" s="89"/>
      <c r="NPK44" s="89"/>
      <c r="NPL44" s="89"/>
      <c r="NPM44" s="89"/>
      <c r="NPN44" s="89"/>
      <c r="NPO44" s="89"/>
      <c r="NPP44" s="89"/>
      <c r="NPQ44" s="89"/>
      <c r="NPR44" s="89"/>
      <c r="NPS44" s="89"/>
      <c r="NPT44" s="89"/>
      <c r="NPU44" s="89"/>
      <c r="NPV44" s="89"/>
      <c r="NPW44" s="89"/>
      <c r="NPX44" s="89"/>
      <c r="NPY44" s="89"/>
      <c r="NPZ44" s="89"/>
      <c r="NQA44" s="89"/>
      <c r="NQB44" s="89"/>
      <c r="NQC44" s="89"/>
      <c r="NQD44" s="89"/>
      <c r="NQE44" s="89"/>
      <c r="NQF44" s="89"/>
      <c r="NQG44" s="89"/>
      <c r="NQH44" s="89"/>
      <c r="NQI44" s="89"/>
      <c r="NQJ44" s="89"/>
      <c r="NQK44" s="89"/>
      <c r="NQL44" s="89"/>
      <c r="NQM44" s="89"/>
      <c r="NQN44" s="89"/>
      <c r="NQO44" s="89"/>
      <c r="NQP44" s="89"/>
      <c r="NQQ44" s="89"/>
      <c r="NQR44" s="89"/>
      <c r="NQS44" s="89"/>
      <c r="NQT44" s="89"/>
      <c r="NQU44" s="89"/>
      <c r="NQV44" s="89"/>
      <c r="NQW44" s="89"/>
      <c r="NQX44" s="89"/>
      <c r="NQY44" s="89"/>
      <c r="NQZ44" s="89"/>
      <c r="NRA44" s="89"/>
      <c r="NRB44" s="89"/>
      <c r="NRC44" s="89"/>
      <c r="NRD44" s="89"/>
      <c r="NRE44" s="89"/>
      <c r="NRF44" s="89"/>
      <c r="NRG44" s="89"/>
      <c r="NRH44" s="89"/>
      <c r="NRI44" s="89"/>
      <c r="NRJ44" s="89"/>
      <c r="NRK44" s="89"/>
      <c r="NRL44" s="89"/>
      <c r="NRM44" s="89"/>
      <c r="NRN44" s="89"/>
      <c r="NRO44" s="89"/>
      <c r="NRP44" s="89"/>
      <c r="NRQ44" s="89"/>
      <c r="NRR44" s="89"/>
      <c r="NRS44" s="89"/>
      <c r="NRT44" s="89"/>
      <c r="NRU44" s="89"/>
      <c r="NRV44" s="89"/>
      <c r="NRW44" s="89"/>
      <c r="NRX44" s="89"/>
      <c r="NRY44" s="89"/>
      <c r="NRZ44" s="89"/>
      <c r="NSA44" s="89"/>
      <c r="NSB44" s="89"/>
      <c r="NSC44" s="89"/>
      <c r="NSD44" s="89"/>
      <c r="NSE44" s="89"/>
      <c r="NSF44" s="89"/>
      <c r="NSG44" s="89"/>
      <c r="NSH44" s="89"/>
      <c r="NSI44" s="89"/>
      <c r="NSJ44" s="89"/>
      <c r="NSK44" s="89"/>
      <c r="NSL44" s="89"/>
      <c r="NSM44" s="89"/>
      <c r="NSN44" s="89"/>
      <c r="NSO44" s="89"/>
      <c r="NSP44" s="89"/>
      <c r="NSQ44" s="89"/>
      <c r="NSR44" s="89"/>
      <c r="NSS44" s="89"/>
      <c r="NST44" s="89"/>
      <c r="NSU44" s="89"/>
      <c r="NSV44" s="89"/>
      <c r="NSW44" s="89"/>
      <c r="NSX44" s="89"/>
      <c r="NSY44" s="89"/>
      <c r="NSZ44" s="89"/>
      <c r="NTA44" s="89"/>
      <c r="NTB44" s="89"/>
      <c r="NTC44" s="89"/>
      <c r="NTD44" s="89"/>
      <c r="NTE44" s="89"/>
      <c r="NTF44" s="89"/>
      <c r="NTG44" s="89"/>
      <c r="NTH44" s="89"/>
      <c r="NTI44" s="89"/>
      <c r="NTJ44" s="89"/>
      <c r="NTK44" s="89"/>
      <c r="NTL44" s="89"/>
      <c r="NTM44" s="89"/>
      <c r="NTN44" s="89"/>
      <c r="NTO44" s="89"/>
      <c r="NTP44" s="89"/>
      <c r="NTQ44" s="89"/>
      <c r="NTR44" s="89"/>
      <c r="NTS44" s="89"/>
      <c r="NTT44" s="89"/>
      <c r="NTU44" s="89"/>
      <c r="NTV44" s="89"/>
      <c r="NTW44" s="89"/>
      <c r="NTX44" s="89"/>
      <c r="NTY44" s="89"/>
      <c r="NTZ44" s="89"/>
      <c r="NUA44" s="89"/>
      <c r="NUB44" s="89"/>
      <c r="NUC44" s="89"/>
      <c r="NUD44" s="89"/>
      <c r="NUE44" s="89"/>
      <c r="NUF44" s="89"/>
      <c r="NUG44" s="89"/>
      <c r="NUH44" s="89"/>
      <c r="NUI44" s="89"/>
      <c r="NUJ44" s="89"/>
      <c r="NUK44" s="89"/>
      <c r="NUL44" s="89"/>
      <c r="NUM44" s="89"/>
      <c r="NUN44" s="89"/>
      <c r="NUO44" s="89"/>
      <c r="NUP44" s="89"/>
      <c r="NUQ44" s="89"/>
      <c r="NUR44" s="89"/>
      <c r="NUS44" s="89"/>
      <c r="NUT44" s="89"/>
      <c r="NUU44" s="89"/>
      <c r="NUV44" s="89"/>
      <c r="NUW44" s="89"/>
      <c r="NUX44" s="89"/>
      <c r="NUY44" s="89"/>
      <c r="NUZ44" s="89"/>
      <c r="NVA44" s="89"/>
      <c r="NVB44" s="89"/>
      <c r="NVC44" s="89"/>
      <c r="NVD44" s="89"/>
      <c r="NVE44" s="89"/>
      <c r="NVF44" s="89"/>
      <c r="NVG44" s="89"/>
      <c r="NVH44" s="89"/>
      <c r="NVI44" s="89"/>
      <c r="NVJ44" s="89"/>
      <c r="NVK44" s="89"/>
      <c r="NVL44" s="89"/>
      <c r="NVM44" s="89"/>
      <c r="NVN44" s="89"/>
      <c r="NVO44" s="89"/>
      <c r="NVP44" s="89"/>
      <c r="NVQ44" s="89"/>
      <c r="NVR44" s="89"/>
      <c r="NVS44" s="89"/>
      <c r="NVT44" s="89"/>
      <c r="NVU44" s="89"/>
      <c r="NVV44" s="89"/>
      <c r="NVW44" s="89"/>
      <c r="NVX44" s="89"/>
      <c r="NVY44" s="89"/>
      <c r="NVZ44" s="89"/>
      <c r="NWA44" s="89"/>
      <c r="NWB44" s="89"/>
      <c r="NWC44" s="89"/>
      <c r="NWD44" s="89"/>
      <c r="NWE44" s="89"/>
      <c r="NWF44" s="89"/>
      <c r="NWG44" s="89"/>
      <c r="NWH44" s="89"/>
      <c r="NWI44" s="89"/>
      <c r="NWJ44" s="89"/>
      <c r="NWK44" s="89"/>
      <c r="NWL44" s="89"/>
      <c r="NWM44" s="89"/>
      <c r="NWN44" s="89"/>
      <c r="NWO44" s="89"/>
      <c r="NWP44" s="89"/>
      <c r="NWQ44" s="89"/>
      <c r="NWR44" s="89"/>
      <c r="NWS44" s="89"/>
      <c r="NWT44" s="89"/>
      <c r="NWU44" s="89"/>
      <c r="NWV44" s="89"/>
      <c r="NWW44" s="89"/>
      <c r="NWX44" s="89"/>
      <c r="NWY44" s="89"/>
      <c r="NWZ44" s="89"/>
      <c r="NXA44" s="89"/>
      <c r="NXB44" s="89"/>
      <c r="NXC44" s="89"/>
      <c r="NXD44" s="89"/>
      <c r="NXE44" s="89"/>
      <c r="NXF44" s="89"/>
      <c r="NXG44" s="89"/>
      <c r="NXH44" s="89"/>
      <c r="NXI44" s="89"/>
      <c r="NXJ44" s="89"/>
      <c r="NXK44" s="89"/>
      <c r="NXL44" s="89"/>
      <c r="NXM44" s="89"/>
      <c r="NXN44" s="89"/>
      <c r="NXO44" s="89"/>
      <c r="NXP44" s="89"/>
      <c r="NXQ44" s="89"/>
      <c r="NXR44" s="89"/>
      <c r="NXS44" s="89"/>
      <c r="NXT44" s="89"/>
      <c r="NXU44" s="89"/>
      <c r="NXV44" s="89"/>
      <c r="NXW44" s="89"/>
      <c r="NXX44" s="89"/>
      <c r="NXY44" s="89"/>
      <c r="NXZ44" s="89"/>
      <c r="NYA44" s="89"/>
      <c r="NYB44" s="89"/>
      <c r="NYC44" s="89"/>
      <c r="NYD44" s="89"/>
      <c r="NYE44" s="89"/>
      <c r="NYF44" s="89"/>
      <c r="NYG44" s="89"/>
      <c r="NYH44" s="89"/>
      <c r="NYI44" s="89"/>
      <c r="NYJ44" s="89"/>
      <c r="NYK44" s="89"/>
      <c r="NYL44" s="89"/>
      <c r="NYM44" s="89"/>
      <c r="NYN44" s="89"/>
      <c r="NYO44" s="89"/>
      <c r="NYP44" s="89"/>
      <c r="NYQ44" s="89"/>
      <c r="NYR44" s="89"/>
      <c r="NYS44" s="89"/>
      <c r="NYT44" s="89"/>
      <c r="NYU44" s="89"/>
      <c r="NYV44" s="89"/>
      <c r="NYW44" s="89"/>
      <c r="NYX44" s="89"/>
      <c r="NYY44" s="89"/>
      <c r="NYZ44" s="89"/>
      <c r="NZA44" s="89"/>
      <c r="NZB44" s="89"/>
      <c r="NZC44" s="89"/>
      <c r="NZD44" s="89"/>
      <c r="NZE44" s="89"/>
      <c r="NZF44" s="89"/>
      <c r="NZG44" s="89"/>
      <c r="NZH44" s="89"/>
      <c r="NZI44" s="89"/>
      <c r="NZJ44" s="89"/>
      <c r="NZK44" s="89"/>
      <c r="NZL44" s="89"/>
      <c r="NZM44" s="89"/>
      <c r="NZN44" s="89"/>
      <c r="NZO44" s="89"/>
      <c r="NZP44" s="89"/>
      <c r="NZQ44" s="89"/>
      <c r="NZR44" s="89"/>
      <c r="NZS44" s="89"/>
      <c r="NZT44" s="89"/>
      <c r="NZU44" s="89"/>
      <c r="NZV44" s="89"/>
      <c r="NZW44" s="89"/>
      <c r="NZX44" s="89"/>
      <c r="NZY44" s="89"/>
      <c r="NZZ44" s="89"/>
      <c r="OAA44" s="89"/>
      <c r="OAB44" s="89"/>
      <c r="OAC44" s="89"/>
      <c r="OAD44" s="89"/>
      <c r="OAE44" s="89"/>
      <c r="OAF44" s="89"/>
      <c r="OAG44" s="89"/>
      <c r="OAH44" s="89"/>
      <c r="OAI44" s="89"/>
      <c r="OAJ44" s="89"/>
      <c r="OAK44" s="89"/>
      <c r="OAL44" s="89"/>
      <c r="OAM44" s="89"/>
      <c r="OAN44" s="89"/>
      <c r="OAO44" s="89"/>
      <c r="OAP44" s="89"/>
      <c r="OAQ44" s="89"/>
      <c r="OAR44" s="89"/>
      <c r="OAS44" s="89"/>
      <c r="OAT44" s="89"/>
      <c r="OAU44" s="89"/>
      <c r="OAV44" s="89"/>
      <c r="OAW44" s="89"/>
      <c r="OAX44" s="89"/>
      <c r="OAY44" s="89"/>
      <c r="OAZ44" s="89"/>
      <c r="OBA44" s="89"/>
      <c r="OBB44" s="89"/>
      <c r="OBC44" s="89"/>
      <c r="OBD44" s="89"/>
      <c r="OBE44" s="89"/>
      <c r="OBF44" s="89"/>
      <c r="OBG44" s="89"/>
      <c r="OBH44" s="89"/>
      <c r="OBI44" s="89"/>
      <c r="OBJ44" s="89"/>
      <c r="OBK44" s="89"/>
      <c r="OBL44" s="89"/>
      <c r="OBM44" s="89"/>
      <c r="OBN44" s="89"/>
      <c r="OBO44" s="89"/>
      <c r="OBP44" s="89"/>
      <c r="OBQ44" s="89"/>
      <c r="OBR44" s="89"/>
      <c r="OBS44" s="89"/>
      <c r="OBT44" s="89"/>
      <c r="OBU44" s="89"/>
      <c r="OBV44" s="89"/>
      <c r="OBW44" s="89"/>
      <c r="OBX44" s="89"/>
      <c r="OBY44" s="89"/>
      <c r="OBZ44" s="89"/>
      <c r="OCA44" s="89"/>
      <c r="OCB44" s="89"/>
      <c r="OCC44" s="89"/>
      <c r="OCD44" s="89"/>
      <c r="OCE44" s="89"/>
      <c r="OCF44" s="89"/>
      <c r="OCG44" s="89"/>
      <c r="OCH44" s="89"/>
      <c r="OCI44" s="89"/>
      <c r="OCJ44" s="89"/>
      <c r="OCK44" s="89"/>
      <c r="OCL44" s="89"/>
      <c r="OCM44" s="89"/>
      <c r="OCN44" s="89"/>
      <c r="OCO44" s="89"/>
      <c r="OCP44" s="89"/>
      <c r="OCQ44" s="89"/>
      <c r="OCR44" s="89"/>
      <c r="OCS44" s="89"/>
      <c r="OCT44" s="89"/>
      <c r="OCU44" s="89"/>
      <c r="OCV44" s="89"/>
      <c r="OCW44" s="89"/>
      <c r="OCX44" s="89"/>
      <c r="OCY44" s="89"/>
      <c r="OCZ44" s="89"/>
      <c r="ODA44" s="89"/>
      <c r="ODB44" s="89"/>
      <c r="ODC44" s="89"/>
      <c r="ODD44" s="89"/>
      <c r="ODE44" s="89"/>
      <c r="ODF44" s="89"/>
      <c r="ODG44" s="89"/>
      <c r="ODH44" s="89"/>
      <c r="ODI44" s="89"/>
      <c r="ODJ44" s="89"/>
      <c r="ODK44" s="89"/>
      <c r="ODL44" s="89"/>
      <c r="ODM44" s="89"/>
      <c r="ODN44" s="89"/>
      <c r="ODO44" s="89"/>
      <c r="ODP44" s="89"/>
      <c r="ODQ44" s="89"/>
      <c r="ODR44" s="89"/>
      <c r="ODS44" s="89"/>
      <c r="ODT44" s="89"/>
      <c r="ODU44" s="89"/>
      <c r="ODV44" s="89"/>
      <c r="ODW44" s="89"/>
      <c r="ODX44" s="89"/>
      <c r="ODY44" s="89"/>
      <c r="ODZ44" s="89"/>
      <c r="OEA44" s="89"/>
      <c r="OEB44" s="89"/>
      <c r="OEC44" s="89"/>
      <c r="OED44" s="89"/>
      <c r="OEE44" s="89"/>
      <c r="OEF44" s="89"/>
      <c r="OEG44" s="89"/>
      <c r="OEH44" s="89"/>
      <c r="OEI44" s="89"/>
      <c r="OEJ44" s="89"/>
      <c r="OEK44" s="89"/>
      <c r="OEL44" s="89"/>
      <c r="OEM44" s="89"/>
      <c r="OEN44" s="89"/>
      <c r="OEO44" s="89"/>
      <c r="OEP44" s="89"/>
      <c r="OEQ44" s="89"/>
      <c r="OER44" s="89"/>
      <c r="OES44" s="89"/>
      <c r="OET44" s="89"/>
      <c r="OEU44" s="89"/>
      <c r="OEV44" s="89"/>
      <c r="OEW44" s="89"/>
      <c r="OEX44" s="89"/>
      <c r="OEY44" s="89"/>
      <c r="OEZ44" s="89"/>
      <c r="OFA44" s="89"/>
      <c r="OFB44" s="89"/>
      <c r="OFC44" s="89"/>
      <c r="OFD44" s="89"/>
      <c r="OFE44" s="89"/>
      <c r="OFF44" s="89"/>
      <c r="OFG44" s="89"/>
      <c r="OFH44" s="89"/>
      <c r="OFI44" s="89"/>
      <c r="OFJ44" s="89"/>
      <c r="OFK44" s="89"/>
      <c r="OFL44" s="89"/>
      <c r="OFM44" s="89"/>
      <c r="OFN44" s="89"/>
      <c r="OFO44" s="89"/>
      <c r="OFP44" s="89"/>
      <c r="OFQ44" s="89"/>
      <c r="OFR44" s="89"/>
      <c r="OFS44" s="89"/>
      <c r="OFT44" s="89"/>
      <c r="OFU44" s="89"/>
      <c r="OFV44" s="89"/>
      <c r="OFW44" s="89"/>
      <c r="OFX44" s="89"/>
      <c r="OFY44" s="89"/>
      <c r="OFZ44" s="89"/>
      <c r="OGA44" s="89"/>
      <c r="OGB44" s="89"/>
      <c r="OGC44" s="89"/>
      <c r="OGD44" s="89"/>
      <c r="OGE44" s="89"/>
      <c r="OGF44" s="89"/>
      <c r="OGG44" s="89"/>
      <c r="OGH44" s="89"/>
      <c r="OGI44" s="89"/>
      <c r="OGJ44" s="89"/>
      <c r="OGK44" s="89"/>
      <c r="OGL44" s="89"/>
      <c r="OGM44" s="89"/>
      <c r="OGN44" s="89"/>
      <c r="OGO44" s="89"/>
      <c r="OGP44" s="89"/>
      <c r="OGQ44" s="89"/>
      <c r="OGR44" s="89"/>
      <c r="OGS44" s="89"/>
      <c r="OGT44" s="89"/>
      <c r="OGU44" s="89"/>
      <c r="OGV44" s="89"/>
      <c r="OGW44" s="89"/>
      <c r="OGX44" s="89"/>
      <c r="OGY44" s="89"/>
      <c r="OGZ44" s="89"/>
      <c r="OHA44" s="89"/>
      <c r="OHB44" s="89"/>
      <c r="OHC44" s="89"/>
      <c r="OHD44" s="89"/>
      <c r="OHE44" s="89"/>
      <c r="OHF44" s="89"/>
      <c r="OHG44" s="89"/>
      <c r="OHH44" s="89"/>
      <c r="OHI44" s="89"/>
      <c r="OHJ44" s="89"/>
      <c r="OHK44" s="89"/>
      <c r="OHL44" s="89"/>
      <c r="OHM44" s="89"/>
      <c r="OHN44" s="89"/>
      <c r="OHO44" s="89"/>
      <c r="OHP44" s="89"/>
      <c r="OHQ44" s="89"/>
      <c r="OHR44" s="89"/>
      <c r="OHS44" s="89"/>
      <c r="OHT44" s="89"/>
      <c r="OHU44" s="89"/>
      <c r="OHV44" s="89"/>
      <c r="OHW44" s="89"/>
      <c r="OHX44" s="89"/>
      <c r="OHY44" s="89"/>
      <c r="OHZ44" s="89"/>
      <c r="OIA44" s="89"/>
      <c r="OIB44" s="89"/>
      <c r="OIC44" s="89"/>
      <c r="OID44" s="89"/>
      <c r="OIE44" s="89"/>
      <c r="OIF44" s="89"/>
      <c r="OIG44" s="89"/>
      <c r="OIH44" s="89"/>
      <c r="OII44" s="89"/>
      <c r="OIJ44" s="89"/>
      <c r="OIK44" s="89"/>
      <c r="OIL44" s="89"/>
      <c r="OIM44" s="89"/>
      <c r="OIN44" s="89"/>
      <c r="OIO44" s="89"/>
      <c r="OIP44" s="89"/>
      <c r="OIQ44" s="89"/>
      <c r="OIR44" s="89"/>
      <c r="OIS44" s="89"/>
      <c r="OIT44" s="89"/>
      <c r="OIU44" s="89"/>
      <c r="OIV44" s="89"/>
      <c r="OIW44" s="89"/>
      <c r="OIX44" s="89"/>
      <c r="OIY44" s="89"/>
      <c r="OIZ44" s="89"/>
      <c r="OJA44" s="89"/>
      <c r="OJB44" s="89"/>
      <c r="OJC44" s="89"/>
      <c r="OJD44" s="89"/>
      <c r="OJE44" s="89"/>
      <c r="OJF44" s="89"/>
      <c r="OJG44" s="89"/>
      <c r="OJH44" s="89"/>
      <c r="OJI44" s="89"/>
      <c r="OJJ44" s="89"/>
      <c r="OJK44" s="89"/>
      <c r="OJL44" s="89"/>
      <c r="OJM44" s="89"/>
      <c r="OJN44" s="89"/>
      <c r="OJO44" s="89"/>
      <c r="OJP44" s="89"/>
      <c r="OJQ44" s="89"/>
      <c r="OJR44" s="89"/>
      <c r="OJS44" s="89"/>
      <c r="OJT44" s="89"/>
      <c r="OJU44" s="89"/>
      <c r="OJV44" s="89"/>
      <c r="OJW44" s="89"/>
      <c r="OJX44" s="89"/>
      <c r="OJY44" s="89"/>
      <c r="OJZ44" s="89"/>
      <c r="OKA44" s="89"/>
      <c r="OKB44" s="89"/>
      <c r="OKC44" s="89"/>
      <c r="OKD44" s="89"/>
      <c r="OKE44" s="89"/>
      <c r="OKF44" s="89"/>
      <c r="OKG44" s="89"/>
      <c r="OKH44" s="89"/>
      <c r="OKI44" s="89"/>
      <c r="OKJ44" s="89"/>
      <c r="OKK44" s="89"/>
      <c r="OKL44" s="89"/>
      <c r="OKM44" s="89"/>
      <c r="OKN44" s="89"/>
      <c r="OKO44" s="89"/>
      <c r="OKP44" s="89"/>
      <c r="OKQ44" s="89"/>
      <c r="OKR44" s="89"/>
      <c r="OKS44" s="89"/>
      <c r="OKT44" s="89"/>
      <c r="OKU44" s="89"/>
      <c r="OKV44" s="89"/>
      <c r="OKW44" s="89"/>
      <c r="OKX44" s="89"/>
      <c r="OKY44" s="89"/>
      <c r="OKZ44" s="89"/>
      <c r="OLA44" s="89"/>
      <c r="OLB44" s="89"/>
      <c r="OLC44" s="89"/>
      <c r="OLD44" s="89"/>
      <c r="OLE44" s="89"/>
      <c r="OLF44" s="89"/>
      <c r="OLG44" s="89"/>
      <c r="OLH44" s="89"/>
      <c r="OLI44" s="89"/>
      <c r="OLJ44" s="89"/>
      <c r="OLK44" s="89"/>
      <c r="OLL44" s="89"/>
      <c r="OLM44" s="89"/>
      <c r="OLN44" s="89"/>
      <c r="OLO44" s="89"/>
      <c r="OLP44" s="89"/>
      <c r="OLQ44" s="89"/>
      <c r="OLR44" s="89"/>
      <c r="OLS44" s="89"/>
      <c r="OLT44" s="89"/>
      <c r="OLU44" s="89"/>
      <c r="OLV44" s="89"/>
      <c r="OLW44" s="89"/>
      <c r="OLX44" s="89"/>
      <c r="OLY44" s="89"/>
      <c r="OLZ44" s="89"/>
      <c r="OMA44" s="89"/>
      <c r="OMB44" s="89"/>
      <c r="OMC44" s="89"/>
      <c r="OMD44" s="89"/>
      <c r="OME44" s="89"/>
      <c r="OMF44" s="89"/>
      <c r="OMG44" s="89"/>
      <c r="OMH44" s="89"/>
      <c r="OMI44" s="89"/>
      <c r="OMJ44" s="89"/>
      <c r="OMK44" s="89"/>
      <c r="OML44" s="89"/>
      <c r="OMM44" s="89"/>
      <c r="OMN44" s="89"/>
      <c r="OMO44" s="89"/>
      <c r="OMP44" s="89"/>
      <c r="OMQ44" s="89"/>
      <c r="OMR44" s="89"/>
      <c r="OMS44" s="89"/>
      <c r="OMT44" s="89"/>
      <c r="OMU44" s="89"/>
      <c r="OMV44" s="89"/>
      <c r="OMW44" s="89"/>
      <c r="OMX44" s="89"/>
      <c r="OMY44" s="89"/>
      <c r="OMZ44" s="89"/>
      <c r="ONA44" s="89"/>
      <c r="ONB44" s="89"/>
      <c r="ONC44" s="89"/>
      <c r="OND44" s="89"/>
      <c r="ONE44" s="89"/>
      <c r="ONF44" s="89"/>
      <c r="ONG44" s="89"/>
      <c r="ONH44" s="89"/>
      <c r="ONI44" s="89"/>
      <c r="ONJ44" s="89"/>
      <c r="ONK44" s="89"/>
      <c r="ONL44" s="89"/>
      <c r="ONM44" s="89"/>
      <c r="ONN44" s="89"/>
      <c r="ONO44" s="89"/>
      <c r="ONP44" s="89"/>
      <c r="ONQ44" s="89"/>
      <c r="ONR44" s="89"/>
      <c r="ONS44" s="89"/>
      <c r="ONT44" s="89"/>
      <c r="ONU44" s="89"/>
      <c r="ONV44" s="89"/>
      <c r="ONW44" s="89"/>
      <c r="ONX44" s="89"/>
      <c r="ONY44" s="89"/>
      <c r="ONZ44" s="89"/>
      <c r="OOA44" s="89"/>
      <c r="OOB44" s="89"/>
      <c r="OOC44" s="89"/>
      <c r="OOD44" s="89"/>
      <c r="OOE44" s="89"/>
      <c r="OOF44" s="89"/>
      <c r="OOG44" s="89"/>
      <c r="OOH44" s="89"/>
      <c r="OOI44" s="89"/>
      <c r="OOJ44" s="89"/>
      <c r="OOK44" s="89"/>
      <c r="OOL44" s="89"/>
      <c r="OOM44" s="89"/>
      <c r="OON44" s="89"/>
      <c r="OOO44" s="89"/>
      <c r="OOP44" s="89"/>
      <c r="OOQ44" s="89"/>
      <c r="OOR44" s="89"/>
      <c r="OOS44" s="89"/>
      <c r="OOT44" s="89"/>
      <c r="OOU44" s="89"/>
      <c r="OOV44" s="89"/>
      <c r="OOW44" s="89"/>
      <c r="OOX44" s="89"/>
      <c r="OOY44" s="89"/>
      <c r="OOZ44" s="89"/>
      <c r="OPA44" s="89"/>
      <c r="OPB44" s="89"/>
      <c r="OPC44" s="89"/>
      <c r="OPD44" s="89"/>
      <c r="OPE44" s="89"/>
      <c r="OPF44" s="89"/>
      <c r="OPG44" s="89"/>
      <c r="OPH44" s="89"/>
      <c r="OPI44" s="89"/>
      <c r="OPJ44" s="89"/>
      <c r="OPK44" s="89"/>
      <c r="OPL44" s="89"/>
      <c r="OPM44" s="89"/>
      <c r="OPN44" s="89"/>
      <c r="OPO44" s="89"/>
      <c r="OPP44" s="89"/>
      <c r="OPQ44" s="89"/>
      <c r="OPR44" s="89"/>
      <c r="OPS44" s="89"/>
      <c r="OPT44" s="89"/>
      <c r="OPU44" s="89"/>
      <c r="OPV44" s="89"/>
      <c r="OPW44" s="89"/>
      <c r="OPX44" s="89"/>
      <c r="OPY44" s="89"/>
      <c r="OPZ44" s="89"/>
      <c r="OQA44" s="89"/>
      <c r="OQB44" s="89"/>
      <c r="OQC44" s="89"/>
      <c r="OQD44" s="89"/>
      <c r="OQE44" s="89"/>
      <c r="OQF44" s="89"/>
      <c r="OQG44" s="89"/>
      <c r="OQH44" s="89"/>
      <c r="OQI44" s="89"/>
      <c r="OQJ44" s="89"/>
      <c r="OQK44" s="89"/>
      <c r="OQL44" s="89"/>
      <c r="OQM44" s="89"/>
      <c r="OQN44" s="89"/>
      <c r="OQO44" s="89"/>
      <c r="OQP44" s="89"/>
      <c r="OQQ44" s="89"/>
      <c r="OQR44" s="89"/>
      <c r="OQS44" s="89"/>
      <c r="OQT44" s="89"/>
      <c r="OQU44" s="89"/>
      <c r="OQV44" s="89"/>
      <c r="OQW44" s="89"/>
      <c r="OQX44" s="89"/>
      <c r="OQY44" s="89"/>
      <c r="OQZ44" s="89"/>
      <c r="ORA44" s="89"/>
      <c r="ORB44" s="89"/>
      <c r="ORC44" s="89"/>
      <c r="ORD44" s="89"/>
      <c r="ORE44" s="89"/>
      <c r="ORF44" s="89"/>
      <c r="ORG44" s="89"/>
      <c r="ORH44" s="89"/>
      <c r="ORI44" s="89"/>
      <c r="ORJ44" s="89"/>
      <c r="ORK44" s="89"/>
      <c r="ORL44" s="89"/>
      <c r="ORM44" s="89"/>
      <c r="ORN44" s="89"/>
      <c r="ORO44" s="89"/>
      <c r="ORP44" s="89"/>
      <c r="ORQ44" s="89"/>
      <c r="ORR44" s="89"/>
      <c r="ORS44" s="89"/>
      <c r="ORT44" s="89"/>
      <c r="ORU44" s="89"/>
      <c r="ORV44" s="89"/>
      <c r="ORW44" s="89"/>
      <c r="ORX44" s="89"/>
      <c r="ORY44" s="89"/>
      <c r="ORZ44" s="89"/>
      <c r="OSA44" s="89"/>
      <c r="OSB44" s="89"/>
      <c r="OSC44" s="89"/>
      <c r="OSD44" s="89"/>
      <c r="OSE44" s="89"/>
      <c r="OSF44" s="89"/>
      <c r="OSG44" s="89"/>
      <c r="OSH44" s="89"/>
      <c r="OSI44" s="89"/>
      <c r="OSJ44" s="89"/>
      <c r="OSK44" s="89"/>
      <c r="OSL44" s="89"/>
      <c r="OSM44" s="89"/>
      <c r="OSN44" s="89"/>
      <c r="OSO44" s="89"/>
      <c r="OSP44" s="89"/>
      <c r="OSQ44" s="89"/>
      <c r="OSR44" s="89"/>
      <c r="OSS44" s="89"/>
      <c r="OST44" s="89"/>
      <c r="OSU44" s="89"/>
      <c r="OSV44" s="89"/>
      <c r="OSW44" s="89"/>
      <c r="OSX44" s="89"/>
      <c r="OSY44" s="89"/>
      <c r="OSZ44" s="89"/>
      <c r="OTA44" s="89"/>
      <c r="OTB44" s="89"/>
      <c r="OTC44" s="89"/>
      <c r="OTD44" s="89"/>
      <c r="OTE44" s="89"/>
      <c r="OTF44" s="89"/>
      <c r="OTG44" s="89"/>
      <c r="OTH44" s="89"/>
      <c r="OTI44" s="89"/>
      <c r="OTJ44" s="89"/>
      <c r="OTK44" s="89"/>
      <c r="OTL44" s="89"/>
      <c r="OTM44" s="89"/>
      <c r="OTN44" s="89"/>
      <c r="OTO44" s="89"/>
      <c r="OTP44" s="89"/>
      <c r="OTQ44" s="89"/>
      <c r="OTR44" s="89"/>
      <c r="OTS44" s="89"/>
      <c r="OTT44" s="89"/>
      <c r="OTU44" s="89"/>
      <c r="OTV44" s="89"/>
      <c r="OTW44" s="89"/>
      <c r="OTX44" s="89"/>
      <c r="OTY44" s="89"/>
      <c r="OTZ44" s="89"/>
      <c r="OUA44" s="89"/>
      <c r="OUB44" s="89"/>
      <c r="OUC44" s="89"/>
      <c r="OUD44" s="89"/>
      <c r="OUE44" s="89"/>
      <c r="OUF44" s="89"/>
      <c r="OUG44" s="89"/>
      <c r="OUH44" s="89"/>
      <c r="OUI44" s="89"/>
      <c r="OUJ44" s="89"/>
      <c r="OUK44" s="89"/>
      <c r="OUL44" s="89"/>
      <c r="OUM44" s="89"/>
      <c r="OUN44" s="89"/>
      <c r="OUO44" s="89"/>
      <c r="OUP44" s="89"/>
      <c r="OUQ44" s="89"/>
      <c r="OUR44" s="89"/>
      <c r="OUS44" s="89"/>
      <c r="OUT44" s="89"/>
      <c r="OUU44" s="89"/>
      <c r="OUV44" s="89"/>
      <c r="OUW44" s="89"/>
      <c r="OUX44" s="89"/>
      <c r="OUY44" s="89"/>
      <c r="OUZ44" s="89"/>
      <c r="OVA44" s="89"/>
      <c r="OVB44" s="89"/>
      <c r="OVC44" s="89"/>
      <c r="OVD44" s="89"/>
      <c r="OVE44" s="89"/>
      <c r="OVF44" s="89"/>
      <c r="OVG44" s="89"/>
      <c r="OVH44" s="89"/>
      <c r="OVI44" s="89"/>
      <c r="OVJ44" s="89"/>
      <c r="OVK44" s="89"/>
      <c r="OVL44" s="89"/>
      <c r="OVM44" s="89"/>
      <c r="OVN44" s="89"/>
      <c r="OVO44" s="89"/>
      <c r="OVP44" s="89"/>
      <c r="OVQ44" s="89"/>
      <c r="OVR44" s="89"/>
      <c r="OVS44" s="89"/>
      <c r="OVT44" s="89"/>
      <c r="OVU44" s="89"/>
      <c r="OVV44" s="89"/>
      <c r="OVW44" s="89"/>
      <c r="OVX44" s="89"/>
      <c r="OVY44" s="89"/>
      <c r="OVZ44" s="89"/>
      <c r="OWA44" s="89"/>
      <c r="OWB44" s="89"/>
      <c r="OWC44" s="89"/>
      <c r="OWD44" s="89"/>
      <c r="OWE44" s="89"/>
      <c r="OWF44" s="89"/>
      <c r="OWG44" s="89"/>
      <c r="OWH44" s="89"/>
      <c r="OWI44" s="89"/>
      <c r="OWJ44" s="89"/>
      <c r="OWK44" s="89"/>
      <c r="OWL44" s="89"/>
      <c r="OWM44" s="89"/>
      <c r="OWN44" s="89"/>
      <c r="OWO44" s="89"/>
      <c r="OWP44" s="89"/>
      <c r="OWQ44" s="89"/>
      <c r="OWR44" s="89"/>
      <c r="OWS44" s="89"/>
      <c r="OWT44" s="89"/>
      <c r="OWU44" s="89"/>
      <c r="OWV44" s="89"/>
      <c r="OWW44" s="89"/>
      <c r="OWX44" s="89"/>
      <c r="OWY44" s="89"/>
      <c r="OWZ44" s="89"/>
      <c r="OXA44" s="89"/>
      <c r="OXB44" s="89"/>
      <c r="OXC44" s="89"/>
      <c r="OXD44" s="89"/>
      <c r="OXE44" s="89"/>
      <c r="OXF44" s="89"/>
      <c r="OXG44" s="89"/>
      <c r="OXH44" s="89"/>
      <c r="OXI44" s="89"/>
      <c r="OXJ44" s="89"/>
      <c r="OXK44" s="89"/>
      <c r="OXL44" s="89"/>
      <c r="OXM44" s="89"/>
      <c r="OXN44" s="89"/>
      <c r="OXO44" s="89"/>
      <c r="OXP44" s="89"/>
      <c r="OXQ44" s="89"/>
      <c r="OXR44" s="89"/>
      <c r="OXS44" s="89"/>
      <c r="OXT44" s="89"/>
      <c r="OXU44" s="89"/>
      <c r="OXV44" s="89"/>
      <c r="OXW44" s="89"/>
      <c r="OXX44" s="89"/>
      <c r="OXY44" s="89"/>
      <c r="OXZ44" s="89"/>
      <c r="OYA44" s="89"/>
      <c r="OYB44" s="89"/>
      <c r="OYC44" s="89"/>
      <c r="OYD44" s="89"/>
      <c r="OYE44" s="89"/>
      <c r="OYF44" s="89"/>
      <c r="OYG44" s="89"/>
      <c r="OYH44" s="89"/>
      <c r="OYI44" s="89"/>
      <c r="OYJ44" s="89"/>
      <c r="OYK44" s="89"/>
      <c r="OYL44" s="89"/>
      <c r="OYM44" s="89"/>
      <c r="OYN44" s="89"/>
      <c r="OYO44" s="89"/>
      <c r="OYP44" s="89"/>
      <c r="OYQ44" s="89"/>
      <c r="OYR44" s="89"/>
      <c r="OYS44" s="89"/>
      <c r="OYT44" s="89"/>
      <c r="OYU44" s="89"/>
      <c r="OYV44" s="89"/>
      <c r="OYW44" s="89"/>
      <c r="OYX44" s="89"/>
      <c r="OYY44" s="89"/>
      <c r="OYZ44" s="89"/>
      <c r="OZA44" s="89"/>
      <c r="OZB44" s="89"/>
      <c r="OZC44" s="89"/>
      <c r="OZD44" s="89"/>
      <c r="OZE44" s="89"/>
      <c r="OZF44" s="89"/>
      <c r="OZG44" s="89"/>
      <c r="OZH44" s="89"/>
      <c r="OZI44" s="89"/>
      <c r="OZJ44" s="89"/>
      <c r="OZK44" s="89"/>
      <c r="OZL44" s="89"/>
      <c r="OZM44" s="89"/>
      <c r="OZN44" s="89"/>
      <c r="OZO44" s="89"/>
      <c r="OZP44" s="89"/>
      <c r="OZQ44" s="89"/>
      <c r="OZR44" s="89"/>
      <c r="OZS44" s="89"/>
      <c r="OZT44" s="89"/>
      <c r="OZU44" s="89"/>
      <c r="OZV44" s="89"/>
      <c r="OZW44" s="89"/>
      <c r="OZX44" s="89"/>
      <c r="OZY44" s="89"/>
      <c r="OZZ44" s="89"/>
      <c r="PAA44" s="89"/>
      <c r="PAB44" s="89"/>
      <c r="PAC44" s="89"/>
      <c r="PAD44" s="89"/>
      <c r="PAE44" s="89"/>
      <c r="PAF44" s="89"/>
      <c r="PAG44" s="89"/>
      <c r="PAH44" s="89"/>
      <c r="PAI44" s="89"/>
      <c r="PAJ44" s="89"/>
      <c r="PAK44" s="89"/>
      <c r="PAL44" s="89"/>
      <c r="PAM44" s="89"/>
      <c r="PAN44" s="89"/>
      <c r="PAO44" s="89"/>
      <c r="PAP44" s="89"/>
      <c r="PAQ44" s="89"/>
      <c r="PAR44" s="89"/>
      <c r="PAS44" s="89"/>
      <c r="PAT44" s="89"/>
      <c r="PAU44" s="89"/>
      <c r="PAV44" s="89"/>
      <c r="PAW44" s="89"/>
      <c r="PAX44" s="89"/>
      <c r="PAY44" s="89"/>
      <c r="PAZ44" s="89"/>
      <c r="PBA44" s="89"/>
      <c r="PBB44" s="89"/>
      <c r="PBC44" s="89"/>
      <c r="PBD44" s="89"/>
      <c r="PBE44" s="89"/>
      <c r="PBF44" s="89"/>
      <c r="PBG44" s="89"/>
      <c r="PBH44" s="89"/>
      <c r="PBI44" s="89"/>
      <c r="PBJ44" s="89"/>
      <c r="PBK44" s="89"/>
      <c r="PBL44" s="89"/>
      <c r="PBM44" s="89"/>
      <c r="PBN44" s="89"/>
      <c r="PBO44" s="89"/>
      <c r="PBP44" s="89"/>
      <c r="PBQ44" s="89"/>
      <c r="PBR44" s="89"/>
      <c r="PBS44" s="89"/>
      <c r="PBT44" s="89"/>
      <c r="PBU44" s="89"/>
      <c r="PBV44" s="89"/>
      <c r="PBW44" s="89"/>
      <c r="PBX44" s="89"/>
      <c r="PBY44" s="89"/>
      <c r="PBZ44" s="89"/>
      <c r="PCA44" s="89"/>
      <c r="PCB44" s="89"/>
      <c r="PCC44" s="89"/>
      <c r="PCD44" s="89"/>
      <c r="PCE44" s="89"/>
      <c r="PCF44" s="89"/>
      <c r="PCG44" s="89"/>
      <c r="PCH44" s="89"/>
      <c r="PCI44" s="89"/>
      <c r="PCJ44" s="89"/>
      <c r="PCK44" s="89"/>
      <c r="PCL44" s="89"/>
      <c r="PCM44" s="89"/>
      <c r="PCN44" s="89"/>
      <c r="PCO44" s="89"/>
      <c r="PCP44" s="89"/>
      <c r="PCQ44" s="89"/>
      <c r="PCR44" s="89"/>
      <c r="PCS44" s="89"/>
      <c r="PCT44" s="89"/>
      <c r="PCU44" s="89"/>
      <c r="PCV44" s="89"/>
      <c r="PCW44" s="89"/>
      <c r="PCX44" s="89"/>
      <c r="PCY44" s="89"/>
      <c r="PCZ44" s="89"/>
      <c r="PDA44" s="89"/>
      <c r="PDB44" s="89"/>
      <c r="PDC44" s="89"/>
      <c r="PDD44" s="89"/>
      <c r="PDE44" s="89"/>
      <c r="PDF44" s="89"/>
      <c r="PDG44" s="89"/>
      <c r="PDH44" s="89"/>
      <c r="PDI44" s="89"/>
      <c r="PDJ44" s="89"/>
      <c r="PDK44" s="89"/>
      <c r="PDL44" s="89"/>
      <c r="PDM44" s="89"/>
      <c r="PDN44" s="89"/>
      <c r="PDO44" s="89"/>
      <c r="PDP44" s="89"/>
      <c r="PDQ44" s="89"/>
      <c r="PDR44" s="89"/>
      <c r="PDS44" s="89"/>
      <c r="PDT44" s="89"/>
      <c r="PDU44" s="89"/>
      <c r="PDV44" s="89"/>
      <c r="PDW44" s="89"/>
      <c r="PDX44" s="89"/>
      <c r="PDY44" s="89"/>
      <c r="PDZ44" s="89"/>
      <c r="PEA44" s="89"/>
      <c r="PEB44" s="89"/>
      <c r="PEC44" s="89"/>
      <c r="PED44" s="89"/>
      <c r="PEE44" s="89"/>
      <c r="PEF44" s="89"/>
      <c r="PEG44" s="89"/>
      <c r="PEH44" s="89"/>
      <c r="PEI44" s="89"/>
      <c r="PEJ44" s="89"/>
      <c r="PEK44" s="89"/>
      <c r="PEL44" s="89"/>
      <c r="PEM44" s="89"/>
      <c r="PEN44" s="89"/>
      <c r="PEO44" s="89"/>
      <c r="PEP44" s="89"/>
      <c r="PEQ44" s="89"/>
      <c r="PER44" s="89"/>
      <c r="PES44" s="89"/>
      <c r="PET44" s="89"/>
      <c r="PEU44" s="89"/>
      <c r="PEV44" s="89"/>
      <c r="PEW44" s="89"/>
      <c r="PEX44" s="89"/>
      <c r="PEY44" s="89"/>
      <c r="PEZ44" s="89"/>
      <c r="PFA44" s="89"/>
      <c r="PFB44" s="89"/>
      <c r="PFC44" s="89"/>
      <c r="PFD44" s="89"/>
      <c r="PFE44" s="89"/>
      <c r="PFF44" s="89"/>
      <c r="PFG44" s="89"/>
      <c r="PFH44" s="89"/>
      <c r="PFI44" s="89"/>
      <c r="PFJ44" s="89"/>
      <c r="PFK44" s="89"/>
      <c r="PFL44" s="89"/>
      <c r="PFM44" s="89"/>
      <c r="PFN44" s="89"/>
      <c r="PFO44" s="89"/>
      <c r="PFP44" s="89"/>
      <c r="PFQ44" s="89"/>
      <c r="PFR44" s="89"/>
      <c r="PFS44" s="89"/>
      <c r="PFT44" s="89"/>
      <c r="PFU44" s="89"/>
      <c r="PFV44" s="89"/>
      <c r="PFW44" s="89"/>
      <c r="PFX44" s="89"/>
      <c r="PFY44" s="89"/>
      <c r="PFZ44" s="89"/>
      <c r="PGA44" s="89"/>
      <c r="PGB44" s="89"/>
      <c r="PGC44" s="89"/>
      <c r="PGD44" s="89"/>
      <c r="PGE44" s="89"/>
      <c r="PGF44" s="89"/>
      <c r="PGG44" s="89"/>
      <c r="PGH44" s="89"/>
      <c r="PGI44" s="89"/>
      <c r="PGJ44" s="89"/>
      <c r="PGK44" s="89"/>
      <c r="PGL44" s="89"/>
      <c r="PGM44" s="89"/>
      <c r="PGN44" s="89"/>
      <c r="PGO44" s="89"/>
      <c r="PGP44" s="89"/>
      <c r="PGQ44" s="89"/>
      <c r="PGR44" s="89"/>
      <c r="PGS44" s="89"/>
      <c r="PGT44" s="89"/>
      <c r="PGU44" s="89"/>
      <c r="PGV44" s="89"/>
      <c r="PGW44" s="89"/>
      <c r="PGX44" s="89"/>
      <c r="PGY44" s="89"/>
      <c r="PGZ44" s="89"/>
      <c r="PHA44" s="89"/>
      <c r="PHB44" s="89"/>
      <c r="PHC44" s="89"/>
      <c r="PHD44" s="89"/>
      <c r="PHE44" s="89"/>
      <c r="PHF44" s="89"/>
      <c r="PHG44" s="89"/>
      <c r="PHH44" s="89"/>
      <c r="PHI44" s="89"/>
      <c r="PHJ44" s="89"/>
      <c r="PHK44" s="89"/>
      <c r="PHL44" s="89"/>
      <c r="PHM44" s="89"/>
      <c r="PHN44" s="89"/>
      <c r="PHO44" s="89"/>
      <c r="PHP44" s="89"/>
      <c r="PHQ44" s="89"/>
      <c r="PHR44" s="89"/>
      <c r="PHS44" s="89"/>
      <c r="PHT44" s="89"/>
      <c r="PHU44" s="89"/>
      <c r="PHV44" s="89"/>
      <c r="PHW44" s="89"/>
      <c r="PHX44" s="89"/>
      <c r="PHY44" s="89"/>
      <c r="PHZ44" s="89"/>
      <c r="PIA44" s="89"/>
      <c r="PIB44" s="89"/>
      <c r="PIC44" s="89"/>
      <c r="PID44" s="89"/>
      <c r="PIE44" s="89"/>
      <c r="PIF44" s="89"/>
      <c r="PIG44" s="89"/>
      <c r="PIH44" s="89"/>
      <c r="PII44" s="89"/>
      <c r="PIJ44" s="89"/>
      <c r="PIK44" s="89"/>
      <c r="PIL44" s="89"/>
      <c r="PIM44" s="89"/>
      <c r="PIN44" s="89"/>
      <c r="PIO44" s="89"/>
      <c r="PIP44" s="89"/>
      <c r="PIQ44" s="89"/>
      <c r="PIR44" s="89"/>
      <c r="PIS44" s="89"/>
      <c r="PIT44" s="89"/>
      <c r="PIU44" s="89"/>
      <c r="PIV44" s="89"/>
      <c r="PIW44" s="89"/>
      <c r="PIX44" s="89"/>
      <c r="PIY44" s="89"/>
      <c r="PIZ44" s="89"/>
      <c r="PJA44" s="89"/>
      <c r="PJB44" s="89"/>
      <c r="PJC44" s="89"/>
      <c r="PJD44" s="89"/>
      <c r="PJE44" s="89"/>
      <c r="PJF44" s="89"/>
      <c r="PJG44" s="89"/>
      <c r="PJH44" s="89"/>
      <c r="PJI44" s="89"/>
      <c r="PJJ44" s="89"/>
      <c r="PJK44" s="89"/>
      <c r="PJL44" s="89"/>
      <c r="PJM44" s="89"/>
      <c r="PJN44" s="89"/>
      <c r="PJO44" s="89"/>
      <c r="PJP44" s="89"/>
      <c r="PJQ44" s="89"/>
      <c r="PJR44" s="89"/>
      <c r="PJS44" s="89"/>
      <c r="PJT44" s="89"/>
      <c r="PJU44" s="89"/>
      <c r="PJV44" s="89"/>
      <c r="PJW44" s="89"/>
      <c r="PJX44" s="89"/>
      <c r="PJY44" s="89"/>
      <c r="PJZ44" s="89"/>
      <c r="PKA44" s="89"/>
      <c r="PKB44" s="89"/>
      <c r="PKC44" s="89"/>
      <c r="PKD44" s="89"/>
      <c r="PKE44" s="89"/>
      <c r="PKF44" s="89"/>
      <c r="PKG44" s="89"/>
      <c r="PKH44" s="89"/>
      <c r="PKI44" s="89"/>
      <c r="PKJ44" s="89"/>
      <c r="PKK44" s="89"/>
      <c r="PKL44" s="89"/>
      <c r="PKM44" s="89"/>
      <c r="PKN44" s="89"/>
      <c r="PKO44" s="89"/>
      <c r="PKP44" s="89"/>
      <c r="PKQ44" s="89"/>
      <c r="PKR44" s="89"/>
      <c r="PKS44" s="89"/>
      <c r="PKT44" s="89"/>
      <c r="PKU44" s="89"/>
      <c r="PKV44" s="89"/>
      <c r="PKW44" s="89"/>
      <c r="PKX44" s="89"/>
      <c r="PKY44" s="89"/>
      <c r="PKZ44" s="89"/>
      <c r="PLA44" s="89"/>
      <c r="PLB44" s="89"/>
      <c r="PLC44" s="89"/>
      <c r="PLD44" s="89"/>
      <c r="PLE44" s="89"/>
      <c r="PLF44" s="89"/>
      <c r="PLG44" s="89"/>
      <c r="PLH44" s="89"/>
      <c r="PLI44" s="89"/>
      <c r="PLJ44" s="89"/>
      <c r="PLK44" s="89"/>
      <c r="PLL44" s="89"/>
      <c r="PLM44" s="89"/>
      <c r="PLN44" s="89"/>
      <c r="PLO44" s="89"/>
      <c r="PLP44" s="89"/>
      <c r="PLQ44" s="89"/>
      <c r="PLR44" s="89"/>
      <c r="PLS44" s="89"/>
      <c r="PLT44" s="89"/>
      <c r="PLU44" s="89"/>
      <c r="PLV44" s="89"/>
      <c r="PLW44" s="89"/>
      <c r="PLX44" s="89"/>
      <c r="PLY44" s="89"/>
      <c r="PLZ44" s="89"/>
      <c r="PMA44" s="89"/>
      <c r="PMB44" s="89"/>
      <c r="PMC44" s="89"/>
      <c r="PMD44" s="89"/>
      <c r="PME44" s="89"/>
      <c r="PMF44" s="89"/>
      <c r="PMG44" s="89"/>
      <c r="PMH44" s="89"/>
      <c r="PMI44" s="89"/>
      <c r="PMJ44" s="89"/>
      <c r="PMK44" s="89"/>
      <c r="PML44" s="89"/>
      <c r="PMM44" s="89"/>
      <c r="PMN44" s="89"/>
      <c r="PMO44" s="89"/>
      <c r="PMP44" s="89"/>
      <c r="PMQ44" s="89"/>
      <c r="PMR44" s="89"/>
      <c r="PMS44" s="89"/>
      <c r="PMT44" s="89"/>
      <c r="PMU44" s="89"/>
      <c r="PMV44" s="89"/>
      <c r="PMW44" s="89"/>
      <c r="PMX44" s="89"/>
      <c r="PMY44" s="89"/>
      <c r="PMZ44" s="89"/>
      <c r="PNA44" s="89"/>
      <c r="PNB44" s="89"/>
      <c r="PNC44" s="89"/>
      <c r="PND44" s="89"/>
      <c r="PNE44" s="89"/>
      <c r="PNF44" s="89"/>
      <c r="PNG44" s="89"/>
      <c r="PNH44" s="89"/>
      <c r="PNI44" s="89"/>
      <c r="PNJ44" s="89"/>
      <c r="PNK44" s="89"/>
      <c r="PNL44" s="89"/>
      <c r="PNM44" s="89"/>
      <c r="PNN44" s="89"/>
      <c r="PNO44" s="89"/>
      <c r="PNP44" s="89"/>
      <c r="PNQ44" s="89"/>
      <c r="PNR44" s="89"/>
      <c r="PNS44" s="89"/>
      <c r="PNT44" s="89"/>
      <c r="PNU44" s="89"/>
      <c r="PNV44" s="89"/>
      <c r="PNW44" s="89"/>
      <c r="PNX44" s="89"/>
      <c r="PNY44" s="89"/>
      <c r="PNZ44" s="89"/>
      <c r="POA44" s="89"/>
      <c r="POB44" s="89"/>
      <c r="POC44" s="89"/>
      <c r="POD44" s="89"/>
      <c r="POE44" s="89"/>
      <c r="POF44" s="89"/>
      <c r="POG44" s="89"/>
      <c r="POH44" s="89"/>
      <c r="POI44" s="89"/>
      <c r="POJ44" s="89"/>
      <c r="POK44" s="89"/>
      <c r="POL44" s="89"/>
      <c r="POM44" s="89"/>
      <c r="PON44" s="89"/>
      <c r="POO44" s="89"/>
      <c r="POP44" s="89"/>
      <c r="POQ44" s="89"/>
      <c r="POR44" s="89"/>
      <c r="POS44" s="89"/>
      <c r="POT44" s="89"/>
      <c r="POU44" s="89"/>
      <c r="POV44" s="89"/>
      <c r="POW44" s="89"/>
      <c r="POX44" s="89"/>
      <c r="POY44" s="89"/>
      <c r="POZ44" s="89"/>
      <c r="PPA44" s="89"/>
      <c r="PPB44" s="89"/>
      <c r="PPC44" s="89"/>
      <c r="PPD44" s="89"/>
      <c r="PPE44" s="89"/>
      <c r="PPF44" s="89"/>
      <c r="PPG44" s="89"/>
      <c r="PPH44" s="89"/>
      <c r="PPI44" s="89"/>
      <c r="PPJ44" s="89"/>
      <c r="PPK44" s="89"/>
      <c r="PPL44" s="89"/>
      <c r="PPM44" s="89"/>
      <c r="PPN44" s="89"/>
      <c r="PPO44" s="89"/>
      <c r="PPP44" s="89"/>
      <c r="PPQ44" s="89"/>
      <c r="PPR44" s="89"/>
      <c r="PPS44" s="89"/>
      <c r="PPT44" s="89"/>
      <c r="PPU44" s="89"/>
      <c r="PPV44" s="89"/>
      <c r="PPW44" s="89"/>
      <c r="PPX44" s="89"/>
      <c r="PPY44" s="89"/>
      <c r="PPZ44" s="89"/>
      <c r="PQA44" s="89"/>
      <c r="PQB44" s="89"/>
      <c r="PQC44" s="89"/>
      <c r="PQD44" s="89"/>
      <c r="PQE44" s="89"/>
      <c r="PQF44" s="89"/>
      <c r="PQG44" s="89"/>
      <c r="PQH44" s="89"/>
      <c r="PQI44" s="89"/>
      <c r="PQJ44" s="89"/>
      <c r="PQK44" s="89"/>
      <c r="PQL44" s="89"/>
      <c r="PQM44" s="89"/>
      <c r="PQN44" s="89"/>
      <c r="PQO44" s="89"/>
      <c r="PQP44" s="89"/>
      <c r="PQQ44" s="89"/>
      <c r="PQR44" s="89"/>
      <c r="PQS44" s="89"/>
      <c r="PQT44" s="89"/>
      <c r="PQU44" s="89"/>
      <c r="PQV44" s="89"/>
      <c r="PQW44" s="89"/>
      <c r="PQX44" s="89"/>
      <c r="PQY44" s="89"/>
      <c r="PQZ44" s="89"/>
      <c r="PRA44" s="89"/>
      <c r="PRB44" s="89"/>
      <c r="PRC44" s="89"/>
      <c r="PRD44" s="89"/>
      <c r="PRE44" s="89"/>
      <c r="PRF44" s="89"/>
      <c r="PRG44" s="89"/>
      <c r="PRH44" s="89"/>
      <c r="PRI44" s="89"/>
      <c r="PRJ44" s="89"/>
      <c r="PRK44" s="89"/>
      <c r="PRL44" s="89"/>
      <c r="PRM44" s="89"/>
      <c r="PRN44" s="89"/>
      <c r="PRO44" s="89"/>
      <c r="PRP44" s="89"/>
      <c r="PRQ44" s="89"/>
      <c r="PRR44" s="89"/>
      <c r="PRS44" s="89"/>
      <c r="PRT44" s="89"/>
      <c r="PRU44" s="89"/>
      <c r="PRV44" s="89"/>
      <c r="PRW44" s="89"/>
      <c r="PRX44" s="89"/>
      <c r="PRY44" s="89"/>
      <c r="PRZ44" s="89"/>
      <c r="PSA44" s="89"/>
      <c r="PSB44" s="89"/>
      <c r="PSC44" s="89"/>
      <c r="PSD44" s="89"/>
      <c r="PSE44" s="89"/>
      <c r="PSF44" s="89"/>
      <c r="PSG44" s="89"/>
      <c r="PSH44" s="89"/>
      <c r="PSI44" s="89"/>
      <c r="PSJ44" s="89"/>
      <c r="PSK44" s="89"/>
      <c r="PSL44" s="89"/>
      <c r="PSM44" s="89"/>
      <c r="PSN44" s="89"/>
      <c r="PSO44" s="89"/>
      <c r="PSP44" s="89"/>
      <c r="PSQ44" s="89"/>
      <c r="PSR44" s="89"/>
      <c r="PSS44" s="89"/>
      <c r="PST44" s="89"/>
      <c r="PSU44" s="89"/>
      <c r="PSV44" s="89"/>
      <c r="PSW44" s="89"/>
      <c r="PSX44" s="89"/>
      <c r="PSY44" s="89"/>
      <c r="PSZ44" s="89"/>
      <c r="PTA44" s="89"/>
      <c r="PTB44" s="89"/>
      <c r="PTC44" s="89"/>
      <c r="PTD44" s="89"/>
      <c r="PTE44" s="89"/>
      <c r="PTF44" s="89"/>
      <c r="PTG44" s="89"/>
      <c r="PTH44" s="89"/>
      <c r="PTI44" s="89"/>
      <c r="PTJ44" s="89"/>
      <c r="PTK44" s="89"/>
      <c r="PTL44" s="89"/>
      <c r="PTM44" s="89"/>
      <c r="PTN44" s="89"/>
      <c r="PTO44" s="89"/>
      <c r="PTP44" s="89"/>
      <c r="PTQ44" s="89"/>
      <c r="PTR44" s="89"/>
      <c r="PTS44" s="89"/>
      <c r="PTT44" s="89"/>
      <c r="PTU44" s="89"/>
      <c r="PTV44" s="89"/>
      <c r="PTW44" s="89"/>
      <c r="PTX44" s="89"/>
      <c r="PTY44" s="89"/>
      <c r="PTZ44" s="89"/>
      <c r="PUA44" s="89"/>
      <c r="PUB44" s="89"/>
      <c r="PUC44" s="89"/>
      <c r="PUD44" s="89"/>
      <c r="PUE44" s="89"/>
      <c r="PUF44" s="89"/>
      <c r="PUG44" s="89"/>
      <c r="PUH44" s="89"/>
      <c r="PUI44" s="89"/>
      <c r="PUJ44" s="89"/>
      <c r="PUK44" s="89"/>
      <c r="PUL44" s="89"/>
      <c r="PUM44" s="89"/>
      <c r="PUN44" s="89"/>
      <c r="PUO44" s="89"/>
      <c r="PUP44" s="89"/>
      <c r="PUQ44" s="89"/>
      <c r="PUR44" s="89"/>
      <c r="PUS44" s="89"/>
      <c r="PUT44" s="89"/>
      <c r="PUU44" s="89"/>
      <c r="PUV44" s="89"/>
      <c r="PUW44" s="89"/>
      <c r="PUX44" s="89"/>
      <c r="PUY44" s="89"/>
      <c r="PUZ44" s="89"/>
      <c r="PVA44" s="89"/>
      <c r="PVB44" s="89"/>
      <c r="PVC44" s="89"/>
      <c r="PVD44" s="89"/>
      <c r="PVE44" s="89"/>
      <c r="PVF44" s="89"/>
      <c r="PVG44" s="89"/>
      <c r="PVH44" s="89"/>
      <c r="PVI44" s="89"/>
      <c r="PVJ44" s="89"/>
      <c r="PVK44" s="89"/>
      <c r="PVL44" s="89"/>
      <c r="PVM44" s="89"/>
      <c r="PVN44" s="89"/>
      <c r="PVO44" s="89"/>
      <c r="PVP44" s="89"/>
      <c r="PVQ44" s="89"/>
      <c r="PVR44" s="89"/>
      <c r="PVS44" s="89"/>
      <c r="PVT44" s="89"/>
      <c r="PVU44" s="89"/>
      <c r="PVV44" s="89"/>
      <c r="PVW44" s="89"/>
      <c r="PVX44" s="89"/>
      <c r="PVY44" s="89"/>
      <c r="PVZ44" s="89"/>
      <c r="PWA44" s="89"/>
      <c r="PWB44" s="89"/>
      <c r="PWC44" s="89"/>
      <c r="PWD44" s="89"/>
      <c r="PWE44" s="89"/>
      <c r="PWF44" s="89"/>
      <c r="PWG44" s="89"/>
      <c r="PWH44" s="89"/>
      <c r="PWI44" s="89"/>
      <c r="PWJ44" s="89"/>
      <c r="PWK44" s="89"/>
      <c r="PWL44" s="89"/>
      <c r="PWM44" s="89"/>
      <c r="PWN44" s="89"/>
      <c r="PWO44" s="89"/>
      <c r="PWP44" s="89"/>
      <c r="PWQ44" s="89"/>
      <c r="PWR44" s="89"/>
      <c r="PWS44" s="89"/>
      <c r="PWT44" s="89"/>
      <c r="PWU44" s="89"/>
      <c r="PWV44" s="89"/>
      <c r="PWW44" s="89"/>
      <c r="PWX44" s="89"/>
      <c r="PWY44" s="89"/>
      <c r="PWZ44" s="89"/>
      <c r="PXA44" s="89"/>
      <c r="PXB44" s="89"/>
      <c r="PXC44" s="89"/>
      <c r="PXD44" s="89"/>
      <c r="PXE44" s="89"/>
      <c r="PXF44" s="89"/>
      <c r="PXG44" s="89"/>
      <c r="PXH44" s="89"/>
      <c r="PXI44" s="89"/>
      <c r="PXJ44" s="89"/>
      <c r="PXK44" s="89"/>
      <c r="PXL44" s="89"/>
      <c r="PXM44" s="89"/>
      <c r="PXN44" s="89"/>
      <c r="PXO44" s="89"/>
      <c r="PXP44" s="89"/>
      <c r="PXQ44" s="89"/>
      <c r="PXR44" s="89"/>
      <c r="PXS44" s="89"/>
      <c r="PXT44" s="89"/>
      <c r="PXU44" s="89"/>
      <c r="PXV44" s="89"/>
      <c r="PXW44" s="89"/>
      <c r="PXX44" s="89"/>
      <c r="PXY44" s="89"/>
      <c r="PXZ44" s="89"/>
      <c r="PYA44" s="89"/>
      <c r="PYB44" s="89"/>
      <c r="PYC44" s="89"/>
      <c r="PYD44" s="89"/>
      <c r="PYE44" s="89"/>
      <c r="PYF44" s="89"/>
      <c r="PYG44" s="89"/>
      <c r="PYH44" s="89"/>
      <c r="PYI44" s="89"/>
      <c r="PYJ44" s="89"/>
      <c r="PYK44" s="89"/>
      <c r="PYL44" s="89"/>
      <c r="PYM44" s="89"/>
      <c r="PYN44" s="89"/>
      <c r="PYO44" s="89"/>
      <c r="PYP44" s="89"/>
      <c r="PYQ44" s="89"/>
      <c r="PYR44" s="89"/>
      <c r="PYS44" s="89"/>
      <c r="PYT44" s="89"/>
      <c r="PYU44" s="89"/>
      <c r="PYV44" s="89"/>
      <c r="PYW44" s="89"/>
      <c r="PYX44" s="89"/>
      <c r="PYY44" s="89"/>
      <c r="PYZ44" s="89"/>
      <c r="PZA44" s="89"/>
      <c r="PZB44" s="89"/>
      <c r="PZC44" s="89"/>
      <c r="PZD44" s="89"/>
      <c r="PZE44" s="89"/>
      <c r="PZF44" s="89"/>
      <c r="PZG44" s="89"/>
      <c r="PZH44" s="89"/>
      <c r="PZI44" s="89"/>
      <c r="PZJ44" s="89"/>
      <c r="PZK44" s="89"/>
      <c r="PZL44" s="89"/>
      <c r="PZM44" s="89"/>
      <c r="PZN44" s="89"/>
      <c r="PZO44" s="89"/>
      <c r="PZP44" s="89"/>
      <c r="PZQ44" s="89"/>
      <c r="PZR44" s="89"/>
      <c r="PZS44" s="89"/>
      <c r="PZT44" s="89"/>
      <c r="PZU44" s="89"/>
      <c r="PZV44" s="89"/>
      <c r="PZW44" s="89"/>
      <c r="PZX44" s="89"/>
      <c r="PZY44" s="89"/>
      <c r="PZZ44" s="89"/>
      <c r="QAA44" s="89"/>
      <c r="QAB44" s="89"/>
      <c r="QAC44" s="89"/>
      <c r="QAD44" s="89"/>
      <c r="QAE44" s="89"/>
      <c r="QAF44" s="89"/>
      <c r="QAG44" s="89"/>
      <c r="QAH44" s="89"/>
      <c r="QAI44" s="89"/>
      <c r="QAJ44" s="89"/>
      <c r="QAK44" s="89"/>
      <c r="QAL44" s="89"/>
      <c r="QAM44" s="89"/>
      <c r="QAN44" s="89"/>
      <c r="QAO44" s="89"/>
      <c r="QAP44" s="89"/>
      <c r="QAQ44" s="89"/>
      <c r="QAR44" s="89"/>
      <c r="QAS44" s="89"/>
      <c r="QAT44" s="89"/>
      <c r="QAU44" s="89"/>
      <c r="QAV44" s="89"/>
      <c r="QAW44" s="89"/>
      <c r="QAX44" s="89"/>
      <c r="QAY44" s="89"/>
      <c r="QAZ44" s="89"/>
      <c r="QBA44" s="89"/>
      <c r="QBB44" s="89"/>
      <c r="QBC44" s="89"/>
      <c r="QBD44" s="89"/>
      <c r="QBE44" s="89"/>
      <c r="QBF44" s="89"/>
      <c r="QBG44" s="89"/>
      <c r="QBH44" s="89"/>
      <c r="QBI44" s="89"/>
      <c r="QBJ44" s="89"/>
      <c r="QBK44" s="89"/>
      <c r="QBL44" s="89"/>
      <c r="QBM44" s="89"/>
      <c r="QBN44" s="89"/>
      <c r="QBO44" s="89"/>
      <c r="QBP44" s="89"/>
      <c r="QBQ44" s="89"/>
      <c r="QBR44" s="89"/>
      <c r="QBS44" s="89"/>
      <c r="QBT44" s="89"/>
      <c r="QBU44" s="89"/>
      <c r="QBV44" s="89"/>
      <c r="QBW44" s="89"/>
      <c r="QBX44" s="89"/>
      <c r="QBY44" s="89"/>
      <c r="QBZ44" s="89"/>
      <c r="QCA44" s="89"/>
      <c r="QCB44" s="89"/>
      <c r="QCC44" s="89"/>
      <c r="QCD44" s="89"/>
      <c r="QCE44" s="89"/>
      <c r="QCF44" s="89"/>
      <c r="QCG44" s="89"/>
      <c r="QCH44" s="89"/>
      <c r="QCI44" s="89"/>
      <c r="QCJ44" s="89"/>
      <c r="QCK44" s="89"/>
      <c r="QCL44" s="89"/>
      <c r="QCM44" s="89"/>
      <c r="QCN44" s="89"/>
      <c r="QCO44" s="89"/>
      <c r="QCP44" s="89"/>
      <c r="QCQ44" s="89"/>
      <c r="QCR44" s="89"/>
      <c r="QCS44" s="89"/>
      <c r="QCT44" s="89"/>
      <c r="QCU44" s="89"/>
      <c r="QCV44" s="89"/>
      <c r="QCW44" s="89"/>
      <c r="QCX44" s="89"/>
      <c r="QCY44" s="89"/>
      <c r="QCZ44" s="89"/>
      <c r="QDA44" s="89"/>
      <c r="QDB44" s="89"/>
      <c r="QDC44" s="89"/>
      <c r="QDD44" s="89"/>
      <c r="QDE44" s="89"/>
      <c r="QDF44" s="89"/>
      <c r="QDG44" s="89"/>
      <c r="QDH44" s="89"/>
      <c r="QDI44" s="89"/>
      <c r="QDJ44" s="89"/>
      <c r="QDK44" s="89"/>
      <c r="QDL44" s="89"/>
      <c r="QDM44" s="89"/>
      <c r="QDN44" s="89"/>
      <c r="QDO44" s="89"/>
      <c r="QDP44" s="89"/>
      <c r="QDQ44" s="89"/>
      <c r="QDR44" s="89"/>
      <c r="QDS44" s="89"/>
      <c r="QDT44" s="89"/>
      <c r="QDU44" s="89"/>
      <c r="QDV44" s="89"/>
      <c r="QDW44" s="89"/>
      <c r="QDX44" s="89"/>
      <c r="QDY44" s="89"/>
      <c r="QDZ44" s="89"/>
      <c r="QEA44" s="89"/>
      <c r="QEB44" s="89"/>
      <c r="QEC44" s="89"/>
      <c r="QED44" s="89"/>
      <c r="QEE44" s="89"/>
      <c r="QEF44" s="89"/>
      <c r="QEG44" s="89"/>
      <c r="QEH44" s="89"/>
      <c r="QEI44" s="89"/>
      <c r="QEJ44" s="89"/>
      <c r="QEK44" s="89"/>
      <c r="QEL44" s="89"/>
      <c r="QEM44" s="89"/>
      <c r="QEN44" s="89"/>
      <c r="QEO44" s="89"/>
      <c r="QEP44" s="89"/>
      <c r="QEQ44" s="89"/>
      <c r="QER44" s="89"/>
      <c r="QES44" s="89"/>
      <c r="QET44" s="89"/>
      <c r="QEU44" s="89"/>
      <c r="QEV44" s="89"/>
      <c r="QEW44" s="89"/>
      <c r="QEX44" s="89"/>
      <c r="QEY44" s="89"/>
      <c r="QEZ44" s="89"/>
      <c r="QFA44" s="89"/>
      <c r="QFB44" s="89"/>
      <c r="QFC44" s="89"/>
      <c r="QFD44" s="89"/>
      <c r="QFE44" s="89"/>
      <c r="QFF44" s="89"/>
      <c r="QFG44" s="89"/>
      <c r="QFH44" s="89"/>
      <c r="QFI44" s="89"/>
      <c r="QFJ44" s="89"/>
      <c r="QFK44" s="89"/>
      <c r="QFL44" s="89"/>
      <c r="QFM44" s="89"/>
      <c r="QFN44" s="89"/>
      <c r="QFO44" s="89"/>
      <c r="QFP44" s="89"/>
      <c r="QFQ44" s="89"/>
      <c r="QFR44" s="89"/>
      <c r="QFS44" s="89"/>
      <c r="QFT44" s="89"/>
      <c r="QFU44" s="89"/>
      <c r="QFV44" s="89"/>
      <c r="QFW44" s="89"/>
      <c r="QFX44" s="89"/>
      <c r="QFY44" s="89"/>
      <c r="QFZ44" s="89"/>
      <c r="QGA44" s="89"/>
      <c r="QGB44" s="89"/>
      <c r="QGC44" s="89"/>
      <c r="QGD44" s="89"/>
      <c r="QGE44" s="89"/>
      <c r="QGF44" s="89"/>
      <c r="QGG44" s="89"/>
      <c r="QGH44" s="89"/>
      <c r="QGI44" s="89"/>
      <c r="QGJ44" s="89"/>
      <c r="QGK44" s="89"/>
      <c r="QGL44" s="89"/>
      <c r="QGM44" s="89"/>
      <c r="QGN44" s="89"/>
      <c r="QGO44" s="89"/>
      <c r="QGP44" s="89"/>
      <c r="QGQ44" s="89"/>
      <c r="QGR44" s="89"/>
      <c r="QGS44" s="89"/>
      <c r="QGT44" s="89"/>
      <c r="QGU44" s="89"/>
      <c r="QGV44" s="89"/>
      <c r="QGW44" s="89"/>
      <c r="QGX44" s="89"/>
      <c r="QGY44" s="89"/>
      <c r="QGZ44" s="89"/>
      <c r="QHA44" s="89"/>
      <c r="QHB44" s="89"/>
      <c r="QHC44" s="89"/>
      <c r="QHD44" s="89"/>
      <c r="QHE44" s="89"/>
      <c r="QHF44" s="89"/>
      <c r="QHG44" s="89"/>
      <c r="QHH44" s="89"/>
      <c r="QHI44" s="89"/>
      <c r="QHJ44" s="89"/>
      <c r="QHK44" s="89"/>
      <c r="QHL44" s="89"/>
      <c r="QHM44" s="89"/>
      <c r="QHN44" s="89"/>
      <c r="QHO44" s="89"/>
      <c r="QHP44" s="89"/>
      <c r="QHQ44" s="89"/>
      <c r="QHR44" s="89"/>
      <c r="QHS44" s="89"/>
      <c r="QHT44" s="89"/>
      <c r="QHU44" s="89"/>
      <c r="QHV44" s="89"/>
      <c r="QHW44" s="89"/>
      <c r="QHX44" s="89"/>
      <c r="QHY44" s="89"/>
      <c r="QHZ44" s="89"/>
      <c r="QIA44" s="89"/>
      <c r="QIB44" s="89"/>
      <c r="QIC44" s="89"/>
      <c r="QID44" s="89"/>
      <c r="QIE44" s="89"/>
      <c r="QIF44" s="89"/>
      <c r="QIG44" s="89"/>
      <c r="QIH44" s="89"/>
      <c r="QII44" s="89"/>
      <c r="QIJ44" s="89"/>
      <c r="QIK44" s="89"/>
      <c r="QIL44" s="89"/>
      <c r="QIM44" s="89"/>
      <c r="QIN44" s="89"/>
      <c r="QIO44" s="89"/>
      <c r="QIP44" s="89"/>
      <c r="QIQ44" s="89"/>
      <c r="QIR44" s="89"/>
      <c r="QIS44" s="89"/>
      <c r="QIT44" s="89"/>
      <c r="QIU44" s="89"/>
      <c r="QIV44" s="89"/>
      <c r="QIW44" s="89"/>
      <c r="QIX44" s="89"/>
      <c r="QIY44" s="89"/>
      <c r="QIZ44" s="89"/>
      <c r="QJA44" s="89"/>
      <c r="QJB44" s="89"/>
      <c r="QJC44" s="89"/>
      <c r="QJD44" s="89"/>
      <c r="QJE44" s="89"/>
      <c r="QJF44" s="89"/>
      <c r="QJG44" s="89"/>
      <c r="QJH44" s="89"/>
      <c r="QJI44" s="89"/>
      <c r="QJJ44" s="89"/>
      <c r="QJK44" s="89"/>
      <c r="QJL44" s="89"/>
      <c r="QJM44" s="89"/>
      <c r="QJN44" s="89"/>
      <c r="QJO44" s="89"/>
      <c r="QJP44" s="89"/>
      <c r="QJQ44" s="89"/>
      <c r="QJR44" s="89"/>
      <c r="QJS44" s="89"/>
      <c r="QJT44" s="89"/>
      <c r="QJU44" s="89"/>
      <c r="QJV44" s="89"/>
      <c r="QJW44" s="89"/>
      <c r="QJX44" s="89"/>
      <c r="QJY44" s="89"/>
      <c r="QJZ44" s="89"/>
      <c r="QKA44" s="89"/>
      <c r="QKB44" s="89"/>
      <c r="QKC44" s="89"/>
      <c r="QKD44" s="89"/>
      <c r="QKE44" s="89"/>
      <c r="QKF44" s="89"/>
      <c r="QKG44" s="89"/>
      <c r="QKH44" s="89"/>
      <c r="QKI44" s="89"/>
      <c r="QKJ44" s="89"/>
      <c r="QKK44" s="89"/>
      <c r="QKL44" s="89"/>
      <c r="QKM44" s="89"/>
      <c r="QKN44" s="89"/>
      <c r="QKO44" s="89"/>
      <c r="QKP44" s="89"/>
      <c r="QKQ44" s="89"/>
      <c r="QKR44" s="89"/>
      <c r="QKS44" s="89"/>
      <c r="QKT44" s="89"/>
      <c r="QKU44" s="89"/>
      <c r="QKV44" s="89"/>
      <c r="QKW44" s="89"/>
      <c r="QKX44" s="89"/>
      <c r="QKY44" s="89"/>
      <c r="QKZ44" s="89"/>
      <c r="QLA44" s="89"/>
      <c r="QLB44" s="89"/>
      <c r="QLC44" s="89"/>
      <c r="QLD44" s="89"/>
      <c r="QLE44" s="89"/>
      <c r="QLF44" s="89"/>
      <c r="QLG44" s="89"/>
      <c r="QLH44" s="89"/>
      <c r="QLI44" s="89"/>
      <c r="QLJ44" s="89"/>
      <c r="QLK44" s="89"/>
      <c r="QLL44" s="89"/>
      <c r="QLM44" s="89"/>
      <c r="QLN44" s="89"/>
      <c r="QLO44" s="89"/>
      <c r="QLP44" s="89"/>
      <c r="QLQ44" s="89"/>
      <c r="QLR44" s="89"/>
      <c r="QLS44" s="89"/>
      <c r="QLT44" s="89"/>
      <c r="QLU44" s="89"/>
      <c r="QLV44" s="89"/>
      <c r="QLW44" s="89"/>
      <c r="QLX44" s="89"/>
      <c r="QLY44" s="89"/>
      <c r="QLZ44" s="89"/>
      <c r="QMA44" s="89"/>
      <c r="QMB44" s="89"/>
      <c r="QMC44" s="89"/>
      <c r="QMD44" s="89"/>
      <c r="QME44" s="89"/>
      <c r="QMF44" s="89"/>
      <c r="QMG44" s="89"/>
      <c r="QMH44" s="89"/>
      <c r="QMI44" s="89"/>
      <c r="QMJ44" s="89"/>
      <c r="QMK44" s="89"/>
      <c r="QML44" s="89"/>
      <c r="QMM44" s="89"/>
      <c r="QMN44" s="89"/>
      <c r="QMO44" s="89"/>
      <c r="QMP44" s="89"/>
      <c r="QMQ44" s="89"/>
      <c r="QMR44" s="89"/>
      <c r="QMS44" s="89"/>
      <c r="QMT44" s="89"/>
      <c r="QMU44" s="89"/>
      <c r="QMV44" s="89"/>
      <c r="QMW44" s="89"/>
      <c r="QMX44" s="89"/>
      <c r="QMY44" s="89"/>
      <c r="QMZ44" s="89"/>
      <c r="QNA44" s="89"/>
      <c r="QNB44" s="89"/>
      <c r="QNC44" s="89"/>
      <c r="QND44" s="89"/>
      <c r="QNE44" s="89"/>
      <c r="QNF44" s="89"/>
      <c r="QNG44" s="89"/>
      <c r="QNH44" s="89"/>
      <c r="QNI44" s="89"/>
      <c r="QNJ44" s="89"/>
      <c r="QNK44" s="89"/>
      <c r="QNL44" s="89"/>
      <c r="QNM44" s="89"/>
      <c r="QNN44" s="89"/>
      <c r="QNO44" s="89"/>
      <c r="QNP44" s="89"/>
      <c r="QNQ44" s="89"/>
      <c r="QNR44" s="89"/>
      <c r="QNS44" s="89"/>
      <c r="QNT44" s="89"/>
      <c r="QNU44" s="89"/>
      <c r="QNV44" s="89"/>
      <c r="QNW44" s="89"/>
      <c r="QNX44" s="89"/>
      <c r="QNY44" s="89"/>
      <c r="QNZ44" s="89"/>
      <c r="QOA44" s="89"/>
      <c r="QOB44" s="89"/>
      <c r="QOC44" s="89"/>
      <c r="QOD44" s="89"/>
      <c r="QOE44" s="89"/>
      <c r="QOF44" s="89"/>
      <c r="QOG44" s="89"/>
      <c r="QOH44" s="89"/>
      <c r="QOI44" s="89"/>
      <c r="QOJ44" s="89"/>
      <c r="QOK44" s="89"/>
      <c r="QOL44" s="89"/>
      <c r="QOM44" s="89"/>
      <c r="QON44" s="89"/>
      <c r="QOO44" s="89"/>
      <c r="QOP44" s="89"/>
      <c r="QOQ44" s="89"/>
      <c r="QOR44" s="89"/>
      <c r="QOS44" s="89"/>
      <c r="QOT44" s="89"/>
      <c r="QOU44" s="89"/>
      <c r="QOV44" s="89"/>
      <c r="QOW44" s="89"/>
      <c r="QOX44" s="89"/>
      <c r="QOY44" s="89"/>
      <c r="QOZ44" s="89"/>
      <c r="QPA44" s="89"/>
      <c r="QPB44" s="89"/>
      <c r="QPC44" s="89"/>
      <c r="QPD44" s="89"/>
      <c r="QPE44" s="89"/>
      <c r="QPF44" s="89"/>
      <c r="QPG44" s="89"/>
      <c r="QPH44" s="89"/>
      <c r="QPI44" s="89"/>
      <c r="QPJ44" s="89"/>
      <c r="QPK44" s="89"/>
      <c r="QPL44" s="89"/>
      <c r="QPM44" s="89"/>
      <c r="QPN44" s="89"/>
      <c r="QPO44" s="89"/>
      <c r="QPP44" s="89"/>
      <c r="QPQ44" s="89"/>
      <c r="QPR44" s="89"/>
      <c r="QPS44" s="89"/>
      <c r="QPT44" s="89"/>
      <c r="QPU44" s="89"/>
      <c r="QPV44" s="89"/>
      <c r="QPW44" s="89"/>
      <c r="QPX44" s="89"/>
      <c r="QPY44" s="89"/>
      <c r="QPZ44" s="89"/>
      <c r="QQA44" s="89"/>
      <c r="QQB44" s="89"/>
      <c r="QQC44" s="89"/>
      <c r="QQD44" s="89"/>
      <c r="QQE44" s="89"/>
      <c r="QQF44" s="89"/>
      <c r="QQG44" s="89"/>
      <c r="QQH44" s="89"/>
      <c r="QQI44" s="89"/>
      <c r="QQJ44" s="89"/>
      <c r="QQK44" s="89"/>
      <c r="QQL44" s="89"/>
      <c r="QQM44" s="89"/>
      <c r="QQN44" s="89"/>
      <c r="QQO44" s="89"/>
      <c r="QQP44" s="89"/>
      <c r="QQQ44" s="89"/>
      <c r="QQR44" s="89"/>
      <c r="QQS44" s="89"/>
      <c r="QQT44" s="89"/>
      <c r="QQU44" s="89"/>
      <c r="QQV44" s="89"/>
      <c r="QQW44" s="89"/>
      <c r="QQX44" s="89"/>
      <c r="QQY44" s="89"/>
      <c r="QQZ44" s="89"/>
      <c r="QRA44" s="89"/>
      <c r="QRB44" s="89"/>
      <c r="QRC44" s="89"/>
      <c r="QRD44" s="89"/>
      <c r="QRE44" s="89"/>
      <c r="QRF44" s="89"/>
      <c r="QRG44" s="89"/>
      <c r="QRH44" s="89"/>
      <c r="QRI44" s="89"/>
      <c r="QRJ44" s="89"/>
      <c r="QRK44" s="89"/>
      <c r="QRL44" s="89"/>
      <c r="QRM44" s="89"/>
      <c r="QRN44" s="89"/>
      <c r="QRO44" s="89"/>
      <c r="QRP44" s="89"/>
      <c r="QRQ44" s="89"/>
      <c r="QRR44" s="89"/>
      <c r="QRS44" s="89"/>
      <c r="QRT44" s="89"/>
      <c r="QRU44" s="89"/>
      <c r="QRV44" s="89"/>
      <c r="QRW44" s="89"/>
      <c r="QRX44" s="89"/>
      <c r="QRY44" s="89"/>
      <c r="QRZ44" s="89"/>
      <c r="QSA44" s="89"/>
      <c r="QSB44" s="89"/>
      <c r="QSC44" s="89"/>
      <c r="QSD44" s="89"/>
      <c r="QSE44" s="89"/>
      <c r="QSF44" s="89"/>
      <c r="QSG44" s="89"/>
      <c r="QSH44" s="89"/>
      <c r="QSI44" s="89"/>
      <c r="QSJ44" s="89"/>
      <c r="QSK44" s="89"/>
      <c r="QSL44" s="89"/>
      <c r="QSM44" s="89"/>
      <c r="QSN44" s="89"/>
      <c r="QSO44" s="89"/>
      <c r="QSP44" s="89"/>
      <c r="QSQ44" s="89"/>
      <c r="QSR44" s="89"/>
      <c r="QSS44" s="89"/>
      <c r="QST44" s="89"/>
      <c r="QSU44" s="89"/>
      <c r="QSV44" s="89"/>
      <c r="QSW44" s="89"/>
      <c r="QSX44" s="89"/>
      <c r="QSY44" s="89"/>
      <c r="QSZ44" s="89"/>
      <c r="QTA44" s="89"/>
      <c r="QTB44" s="89"/>
      <c r="QTC44" s="89"/>
      <c r="QTD44" s="89"/>
      <c r="QTE44" s="89"/>
      <c r="QTF44" s="89"/>
      <c r="QTG44" s="89"/>
      <c r="QTH44" s="89"/>
      <c r="QTI44" s="89"/>
      <c r="QTJ44" s="89"/>
      <c r="QTK44" s="89"/>
      <c r="QTL44" s="89"/>
      <c r="QTM44" s="89"/>
      <c r="QTN44" s="89"/>
      <c r="QTO44" s="89"/>
      <c r="QTP44" s="89"/>
      <c r="QTQ44" s="89"/>
      <c r="QTR44" s="89"/>
      <c r="QTS44" s="89"/>
      <c r="QTT44" s="89"/>
      <c r="QTU44" s="89"/>
      <c r="QTV44" s="89"/>
      <c r="QTW44" s="89"/>
      <c r="QTX44" s="89"/>
      <c r="QTY44" s="89"/>
      <c r="QTZ44" s="89"/>
      <c r="QUA44" s="89"/>
      <c r="QUB44" s="89"/>
      <c r="QUC44" s="89"/>
      <c r="QUD44" s="89"/>
      <c r="QUE44" s="89"/>
      <c r="QUF44" s="89"/>
      <c r="QUG44" s="89"/>
      <c r="QUH44" s="89"/>
      <c r="QUI44" s="89"/>
      <c r="QUJ44" s="89"/>
      <c r="QUK44" s="89"/>
      <c r="QUL44" s="89"/>
      <c r="QUM44" s="89"/>
      <c r="QUN44" s="89"/>
      <c r="QUO44" s="89"/>
      <c r="QUP44" s="89"/>
      <c r="QUQ44" s="89"/>
      <c r="QUR44" s="89"/>
      <c r="QUS44" s="89"/>
      <c r="QUT44" s="89"/>
      <c r="QUU44" s="89"/>
      <c r="QUV44" s="89"/>
      <c r="QUW44" s="89"/>
      <c r="QUX44" s="89"/>
      <c r="QUY44" s="89"/>
      <c r="QUZ44" s="89"/>
      <c r="QVA44" s="89"/>
      <c r="QVB44" s="89"/>
      <c r="QVC44" s="89"/>
      <c r="QVD44" s="89"/>
      <c r="QVE44" s="89"/>
      <c r="QVF44" s="89"/>
      <c r="QVG44" s="89"/>
      <c r="QVH44" s="89"/>
      <c r="QVI44" s="89"/>
      <c r="QVJ44" s="89"/>
      <c r="QVK44" s="89"/>
      <c r="QVL44" s="89"/>
      <c r="QVM44" s="89"/>
      <c r="QVN44" s="89"/>
      <c r="QVO44" s="89"/>
      <c r="QVP44" s="89"/>
      <c r="QVQ44" s="89"/>
      <c r="QVR44" s="89"/>
      <c r="QVS44" s="89"/>
      <c r="QVT44" s="89"/>
      <c r="QVU44" s="89"/>
      <c r="QVV44" s="89"/>
      <c r="QVW44" s="89"/>
      <c r="QVX44" s="89"/>
      <c r="QVY44" s="89"/>
      <c r="QVZ44" s="89"/>
      <c r="QWA44" s="89"/>
      <c r="QWB44" s="89"/>
      <c r="QWC44" s="89"/>
      <c r="QWD44" s="89"/>
      <c r="QWE44" s="89"/>
      <c r="QWF44" s="89"/>
      <c r="QWG44" s="89"/>
      <c r="QWH44" s="89"/>
      <c r="QWI44" s="89"/>
      <c r="QWJ44" s="89"/>
      <c r="QWK44" s="89"/>
      <c r="QWL44" s="89"/>
      <c r="QWM44" s="89"/>
      <c r="QWN44" s="89"/>
      <c r="QWO44" s="89"/>
      <c r="QWP44" s="89"/>
      <c r="QWQ44" s="89"/>
      <c r="QWR44" s="89"/>
      <c r="QWS44" s="89"/>
      <c r="QWT44" s="89"/>
      <c r="QWU44" s="89"/>
      <c r="QWV44" s="89"/>
      <c r="QWW44" s="89"/>
      <c r="QWX44" s="89"/>
      <c r="QWY44" s="89"/>
      <c r="QWZ44" s="89"/>
      <c r="QXA44" s="89"/>
      <c r="QXB44" s="89"/>
      <c r="QXC44" s="89"/>
      <c r="QXD44" s="89"/>
      <c r="QXE44" s="89"/>
      <c r="QXF44" s="89"/>
      <c r="QXG44" s="89"/>
      <c r="QXH44" s="89"/>
      <c r="QXI44" s="89"/>
      <c r="QXJ44" s="89"/>
      <c r="QXK44" s="89"/>
      <c r="QXL44" s="89"/>
      <c r="QXM44" s="89"/>
      <c r="QXN44" s="89"/>
      <c r="QXO44" s="89"/>
      <c r="QXP44" s="89"/>
      <c r="QXQ44" s="89"/>
      <c r="QXR44" s="89"/>
      <c r="QXS44" s="89"/>
      <c r="QXT44" s="89"/>
      <c r="QXU44" s="89"/>
      <c r="QXV44" s="89"/>
      <c r="QXW44" s="89"/>
      <c r="QXX44" s="89"/>
      <c r="QXY44" s="89"/>
      <c r="QXZ44" s="89"/>
      <c r="QYA44" s="89"/>
      <c r="QYB44" s="89"/>
      <c r="QYC44" s="89"/>
      <c r="QYD44" s="89"/>
      <c r="QYE44" s="89"/>
      <c r="QYF44" s="89"/>
      <c r="QYG44" s="89"/>
      <c r="QYH44" s="89"/>
      <c r="QYI44" s="89"/>
      <c r="QYJ44" s="89"/>
      <c r="QYK44" s="89"/>
      <c r="QYL44" s="89"/>
      <c r="QYM44" s="89"/>
      <c r="QYN44" s="89"/>
      <c r="QYO44" s="89"/>
      <c r="QYP44" s="89"/>
      <c r="QYQ44" s="89"/>
      <c r="QYR44" s="89"/>
      <c r="QYS44" s="89"/>
      <c r="QYT44" s="89"/>
      <c r="QYU44" s="89"/>
      <c r="QYV44" s="89"/>
      <c r="QYW44" s="89"/>
      <c r="QYX44" s="89"/>
      <c r="QYY44" s="89"/>
      <c r="QYZ44" s="89"/>
      <c r="QZA44" s="89"/>
      <c r="QZB44" s="89"/>
      <c r="QZC44" s="89"/>
      <c r="QZD44" s="89"/>
      <c r="QZE44" s="89"/>
      <c r="QZF44" s="89"/>
      <c r="QZG44" s="89"/>
      <c r="QZH44" s="89"/>
      <c r="QZI44" s="89"/>
      <c r="QZJ44" s="89"/>
      <c r="QZK44" s="89"/>
      <c r="QZL44" s="89"/>
      <c r="QZM44" s="89"/>
      <c r="QZN44" s="89"/>
      <c r="QZO44" s="89"/>
      <c r="QZP44" s="89"/>
      <c r="QZQ44" s="89"/>
      <c r="QZR44" s="89"/>
      <c r="QZS44" s="89"/>
      <c r="QZT44" s="89"/>
      <c r="QZU44" s="89"/>
      <c r="QZV44" s="89"/>
      <c r="QZW44" s="89"/>
      <c r="QZX44" s="89"/>
      <c r="QZY44" s="89"/>
      <c r="QZZ44" s="89"/>
      <c r="RAA44" s="89"/>
      <c r="RAB44" s="89"/>
      <c r="RAC44" s="89"/>
      <c r="RAD44" s="89"/>
      <c r="RAE44" s="89"/>
      <c r="RAF44" s="89"/>
      <c r="RAG44" s="89"/>
      <c r="RAH44" s="89"/>
      <c r="RAI44" s="89"/>
      <c r="RAJ44" s="89"/>
      <c r="RAK44" s="89"/>
      <c r="RAL44" s="89"/>
      <c r="RAM44" s="89"/>
      <c r="RAN44" s="89"/>
      <c r="RAO44" s="89"/>
      <c r="RAP44" s="89"/>
      <c r="RAQ44" s="89"/>
      <c r="RAR44" s="89"/>
      <c r="RAS44" s="89"/>
      <c r="RAT44" s="89"/>
      <c r="RAU44" s="89"/>
      <c r="RAV44" s="89"/>
      <c r="RAW44" s="89"/>
      <c r="RAX44" s="89"/>
      <c r="RAY44" s="89"/>
      <c r="RAZ44" s="89"/>
      <c r="RBA44" s="89"/>
      <c r="RBB44" s="89"/>
      <c r="RBC44" s="89"/>
      <c r="RBD44" s="89"/>
      <c r="RBE44" s="89"/>
      <c r="RBF44" s="89"/>
      <c r="RBG44" s="89"/>
      <c r="RBH44" s="89"/>
      <c r="RBI44" s="89"/>
      <c r="RBJ44" s="89"/>
      <c r="RBK44" s="89"/>
      <c r="RBL44" s="89"/>
      <c r="RBM44" s="89"/>
      <c r="RBN44" s="89"/>
      <c r="RBO44" s="89"/>
      <c r="RBP44" s="89"/>
      <c r="RBQ44" s="89"/>
      <c r="RBR44" s="89"/>
      <c r="RBS44" s="89"/>
      <c r="RBT44" s="89"/>
      <c r="RBU44" s="89"/>
      <c r="RBV44" s="89"/>
      <c r="RBW44" s="89"/>
      <c r="RBX44" s="89"/>
      <c r="RBY44" s="89"/>
      <c r="RBZ44" s="89"/>
      <c r="RCA44" s="89"/>
      <c r="RCB44" s="89"/>
      <c r="RCC44" s="89"/>
      <c r="RCD44" s="89"/>
      <c r="RCE44" s="89"/>
      <c r="RCF44" s="89"/>
      <c r="RCG44" s="89"/>
      <c r="RCH44" s="89"/>
      <c r="RCI44" s="89"/>
      <c r="RCJ44" s="89"/>
      <c r="RCK44" s="89"/>
      <c r="RCL44" s="89"/>
      <c r="RCM44" s="89"/>
      <c r="RCN44" s="89"/>
      <c r="RCO44" s="89"/>
      <c r="RCP44" s="89"/>
      <c r="RCQ44" s="89"/>
      <c r="RCR44" s="89"/>
      <c r="RCS44" s="89"/>
      <c r="RCT44" s="89"/>
      <c r="RCU44" s="89"/>
      <c r="RCV44" s="89"/>
      <c r="RCW44" s="89"/>
      <c r="RCX44" s="89"/>
      <c r="RCY44" s="89"/>
      <c r="RCZ44" s="89"/>
      <c r="RDA44" s="89"/>
      <c r="RDB44" s="89"/>
      <c r="RDC44" s="89"/>
      <c r="RDD44" s="89"/>
      <c r="RDE44" s="89"/>
      <c r="RDF44" s="89"/>
      <c r="RDG44" s="89"/>
      <c r="RDH44" s="89"/>
      <c r="RDI44" s="89"/>
      <c r="RDJ44" s="89"/>
      <c r="RDK44" s="89"/>
      <c r="RDL44" s="89"/>
      <c r="RDM44" s="89"/>
      <c r="RDN44" s="89"/>
      <c r="RDO44" s="89"/>
      <c r="RDP44" s="89"/>
      <c r="RDQ44" s="89"/>
      <c r="RDR44" s="89"/>
      <c r="RDS44" s="89"/>
      <c r="RDT44" s="89"/>
      <c r="RDU44" s="89"/>
      <c r="RDV44" s="89"/>
      <c r="RDW44" s="89"/>
      <c r="RDX44" s="89"/>
      <c r="RDY44" s="89"/>
      <c r="RDZ44" s="89"/>
      <c r="REA44" s="89"/>
      <c r="REB44" s="89"/>
      <c r="REC44" s="89"/>
      <c r="RED44" s="89"/>
      <c r="REE44" s="89"/>
      <c r="REF44" s="89"/>
      <c r="REG44" s="89"/>
      <c r="REH44" s="89"/>
      <c r="REI44" s="89"/>
      <c r="REJ44" s="89"/>
      <c r="REK44" s="89"/>
      <c r="REL44" s="89"/>
      <c r="REM44" s="89"/>
      <c r="REN44" s="89"/>
      <c r="REO44" s="89"/>
      <c r="REP44" s="89"/>
      <c r="REQ44" s="89"/>
      <c r="RER44" s="89"/>
      <c r="RES44" s="89"/>
      <c r="RET44" s="89"/>
      <c r="REU44" s="89"/>
      <c r="REV44" s="89"/>
      <c r="REW44" s="89"/>
      <c r="REX44" s="89"/>
      <c r="REY44" s="89"/>
      <c r="REZ44" s="89"/>
      <c r="RFA44" s="89"/>
      <c r="RFB44" s="89"/>
      <c r="RFC44" s="89"/>
      <c r="RFD44" s="89"/>
      <c r="RFE44" s="89"/>
      <c r="RFF44" s="89"/>
      <c r="RFG44" s="89"/>
      <c r="RFH44" s="89"/>
      <c r="RFI44" s="89"/>
      <c r="RFJ44" s="89"/>
      <c r="RFK44" s="89"/>
      <c r="RFL44" s="89"/>
      <c r="RFM44" s="89"/>
      <c r="RFN44" s="89"/>
      <c r="RFO44" s="89"/>
      <c r="RFP44" s="89"/>
      <c r="RFQ44" s="89"/>
      <c r="RFR44" s="89"/>
      <c r="RFS44" s="89"/>
      <c r="RFT44" s="89"/>
      <c r="RFU44" s="89"/>
      <c r="RFV44" s="89"/>
      <c r="RFW44" s="89"/>
      <c r="RFX44" s="89"/>
      <c r="RFY44" s="89"/>
      <c r="RFZ44" s="89"/>
      <c r="RGA44" s="89"/>
      <c r="RGB44" s="89"/>
      <c r="RGC44" s="89"/>
      <c r="RGD44" s="89"/>
      <c r="RGE44" s="89"/>
      <c r="RGF44" s="89"/>
      <c r="RGG44" s="89"/>
      <c r="RGH44" s="89"/>
      <c r="RGI44" s="89"/>
      <c r="RGJ44" s="89"/>
      <c r="RGK44" s="89"/>
      <c r="RGL44" s="89"/>
      <c r="RGM44" s="89"/>
      <c r="RGN44" s="89"/>
      <c r="RGO44" s="89"/>
      <c r="RGP44" s="89"/>
      <c r="RGQ44" s="89"/>
      <c r="RGR44" s="89"/>
      <c r="RGS44" s="89"/>
      <c r="RGT44" s="89"/>
      <c r="RGU44" s="89"/>
      <c r="RGV44" s="89"/>
      <c r="RGW44" s="89"/>
      <c r="RGX44" s="89"/>
      <c r="RGY44" s="89"/>
      <c r="RGZ44" s="89"/>
      <c r="RHA44" s="89"/>
      <c r="RHB44" s="89"/>
      <c r="RHC44" s="89"/>
      <c r="RHD44" s="89"/>
      <c r="RHE44" s="89"/>
      <c r="RHF44" s="89"/>
      <c r="RHG44" s="89"/>
      <c r="RHH44" s="89"/>
      <c r="RHI44" s="89"/>
      <c r="RHJ44" s="89"/>
      <c r="RHK44" s="89"/>
      <c r="RHL44" s="89"/>
      <c r="RHM44" s="89"/>
      <c r="RHN44" s="89"/>
      <c r="RHO44" s="89"/>
      <c r="RHP44" s="89"/>
      <c r="RHQ44" s="89"/>
      <c r="RHR44" s="89"/>
      <c r="RHS44" s="89"/>
      <c r="RHT44" s="89"/>
      <c r="RHU44" s="89"/>
      <c r="RHV44" s="89"/>
      <c r="RHW44" s="89"/>
      <c r="RHX44" s="89"/>
      <c r="RHY44" s="89"/>
      <c r="RHZ44" s="89"/>
      <c r="RIA44" s="89"/>
      <c r="RIB44" s="89"/>
      <c r="RIC44" s="89"/>
      <c r="RID44" s="89"/>
      <c r="RIE44" s="89"/>
      <c r="RIF44" s="89"/>
      <c r="RIG44" s="89"/>
      <c r="RIH44" s="89"/>
      <c r="RII44" s="89"/>
      <c r="RIJ44" s="89"/>
      <c r="RIK44" s="89"/>
      <c r="RIL44" s="89"/>
      <c r="RIM44" s="89"/>
      <c r="RIN44" s="89"/>
      <c r="RIO44" s="89"/>
      <c r="RIP44" s="89"/>
      <c r="RIQ44" s="89"/>
      <c r="RIR44" s="89"/>
      <c r="RIS44" s="89"/>
      <c r="RIT44" s="89"/>
      <c r="RIU44" s="89"/>
      <c r="RIV44" s="89"/>
      <c r="RIW44" s="89"/>
      <c r="RIX44" s="89"/>
      <c r="RIY44" s="89"/>
      <c r="RIZ44" s="89"/>
      <c r="RJA44" s="89"/>
      <c r="RJB44" s="89"/>
      <c r="RJC44" s="89"/>
      <c r="RJD44" s="89"/>
      <c r="RJE44" s="89"/>
      <c r="RJF44" s="89"/>
      <c r="RJG44" s="89"/>
      <c r="RJH44" s="89"/>
      <c r="RJI44" s="89"/>
      <c r="RJJ44" s="89"/>
      <c r="RJK44" s="89"/>
      <c r="RJL44" s="89"/>
      <c r="RJM44" s="89"/>
      <c r="RJN44" s="89"/>
      <c r="RJO44" s="89"/>
      <c r="RJP44" s="89"/>
      <c r="RJQ44" s="89"/>
      <c r="RJR44" s="89"/>
      <c r="RJS44" s="89"/>
      <c r="RJT44" s="89"/>
      <c r="RJU44" s="89"/>
      <c r="RJV44" s="89"/>
      <c r="RJW44" s="89"/>
      <c r="RJX44" s="89"/>
      <c r="RJY44" s="89"/>
      <c r="RJZ44" s="89"/>
      <c r="RKA44" s="89"/>
      <c r="RKB44" s="89"/>
      <c r="RKC44" s="89"/>
      <c r="RKD44" s="89"/>
      <c r="RKE44" s="89"/>
      <c r="RKF44" s="89"/>
      <c r="RKG44" s="89"/>
      <c r="RKH44" s="89"/>
      <c r="RKI44" s="89"/>
      <c r="RKJ44" s="89"/>
      <c r="RKK44" s="89"/>
      <c r="RKL44" s="89"/>
      <c r="RKM44" s="89"/>
      <c r="RKN44" s="89"/>
      <c r="RKO44" s="89"/>
      <c r="RKP44" s="89"/>
      <c r="RKQ44" s="89"/>
      <c r="RKR44" s="89"/>
      <c r="RKS44" s="89"/>
      <c r="RKT44" s="89"/>
      <c r="RKU44" s="89"/>
      <c r="RKV44" s="89"/>
      <c r="RKW44" s="89"/>
      <c r="RKX44" s="89"/>
      <c r="RKY44" s="89"/>
      <c r="RKZ44" s="89"/>
      <c r="RLA44" s="89"/>
      <c r="RLB44" s="89"/>
      <c r="RLC44" s="89"/>
      <c r="RLD44" s="89"/>
      <c r="RLE44" s="89"/>
      <c r="RLF44" s="89"/>
      <c r="RLG44" s="89"/>
      <c r="RLH44" s="89"/>
      <c r="RLI44" s="89"/>
      <c r="RLJ44" s="89"/>
      <c r="RLK44" s="89"/>
      <c r="RLL44" s="89"/>
      <c r="RLM44" s="89"/>
      <c r="RLN44" s="89"/>
      <c r="RLO44" s="89"/>
      <c r="RLP44" s="89"/>
      <c r="RLQ44" s="89"/>
      <c r="RLR44" s="89"/>
      <c r="RLS44" s="89"/>
      <c r="RLT44" s="89"/>
      <c r="RLU44" s="89"/>
      <c r="RLV44" s="89"/>
      <c r="RLW44" s="89"/>
      <c r="RLX44" s="89"/>
      <c r="RLY44" s="89"/>
      <c r="RLZ44" s="89"/>
      <c r="RMA44" s="89"/>
      <c r="RMB44" s="89"/>
      <c r="RMC44" s="89"/>
      <c r="RMD44" s="89"/>
      <c r="RME44" s="89"/>
      <c r="RMF44" s="89"/>
      <c r="RMG44" s="89"/>
      <c r="RMH44" s="89"/>
      <c r="RMI44" s="89"/>
      <c r="RMJ44" s="89"/>
      <c r="RMK44" s="89"/>
      <c r="RML44" s="89"/>
      <c r="RMM44" s="89"/>
      <c r="RMN44" s="89"/>
      <c r="RMO44" s="89"/>
      <c r="RMP44" s="89"/>
      <c r="RMQ44" s="89"/>
      <c r="RMR44" s="89"/>
      <c r="RMS44" s="89"/>
      <c r="RMT44" s="89"/>
      <c r="RMU44" s="89"/>
      <c r="RMV44" s="89"/>
      <c r="RMW44" s="89"/>
      <c r="RMX44" s="89"/>
      <c r="RMY44" s="89"/>
      <c r="RMZ44" s="89"/>
      <c r="RNA44" s="89"/>
      <c r="RNB44" s="89"/>
      <c r="RNC44" s="89"/>
      <c r="RND44" s="89"/>
      <c r="RNE44" s="89"/>
      <c r="RNF44" s="89"/>
      <c r="RNG44" s="89"/>
      <c r="RNH44" s="89"/>
      <c r="RNI44" s="89"/>
      <c r="RNJ44" s="89"/>
      <c r="RNK44" s="89"/>
      <c r="RNL44" s="89"/>
      <c r="RNM44" s="89"/>
      <c r="RNN44" s="89"/>
      <c r="RNO44" s="89"/>
      <c r="RNP44" s="89"/>
      <c r="RNQ44" s="89"/>
      <c r="RNR44" s="89"/>
      <c r="RNS44" s="89"/>
      <c r="RNT44" s="89"/>
      <c r="RNU44" s="89"/>
      <c r="RNV44" s="89"/>
      <c r="RNW44" s="89"/>
      <c r="RNX44" s="89"/>
      <c r="RNY44" s="89"/>
      <c r="RNZ44" s="89"/>
      <c r="ROA44" s="89"/>
      <c r="ROB44" s="89"/>
      <c r="ROC44" s="89"/>
      <c r="ROD44" s="89"/>
      <c r="ROE44" s="89"/>
      <c r="ROF44" s="89"/>
      <c r="ROG44" s="89"/>
      <c r="ROH44" s="89"/>
      <c r="ROI44" s="89"/>
      <c r="ROJ44" s="89"/>
      <c r="ROK44" s="89"/>
      <c r="ROL44" s="89"/>
      <c r="ROM44" s="89"/>
      <c r="RON44" s="89"/>
      <c r="ROO44" s="89"/>
      <c r="ROP44" s="89"/>
      <c r="ROQ44" s="89"/>
      <c r="ROR44" s="89"/>
      <c r="ROS44" s="89"/>
      <c r="ROT44" s="89"/>
      <c r="ROU44" s="89"/>
      <c r="ROV44" s="89"/>
      <c r="ROW44" s="89"/>
      <c r="ROX44" s="89"/>
      <c r="ROY44" s="89"/>
      <c r="ROZ44" s="89"/>
      <c r="RPA44" s="89"/>
      <c r="RPB44" s="89"/>
      <c r="RPC44" s="89"/>
      <c r="RPD44" s="89"/>
      <c r="RPE44" s="89"/>
      <c r="RPF44" s="89"/>
      <c r="RPG44" s="89"/>
      <c r="RPH44" s="89"/>
      <c r="RPI44" s="89"/>
      <c r="RPJ44" s="89"/>
      <c r="RPK44" s="89"/>
      <c r="RPL44" s="89"/>
      <c r="RPM44" s="89"/>
      <c r="RPN44" s="89"/>
      <c r="RPO44" s="89"/>
      <c r="RPP44" s="89"/>
      <c r="RPQ44" s="89"/>
      <c r="RPR44" s="89"/>
      <c r="RPS44" s="89"/>
      <c r="RPT44" s="89"/>
      <c r="RPU44" s="89"/>
      <c r="RPV44" s="89"/>
      <c r="RPW44" s="89"/>
      <c r="RPX44" s="89"/>
      <c r="RPY44" s="89"/>
      <c r="RPZ44" s="89"/>
      <c r="RQA44" s="89"/>
      <c r="RQB44" s="89"/>
      <c r="RQC44" s="89"/>
      <c r="RQD44" s="89"/>
      <c r="RQE44" s="89"/>
      <c r="RQF44" s="89"/>
      <c r="RQG44" s="89"/>
      <c r="RQH44" s="89"/>
      <c r="RQI44" s="89"/>
      <c r="RQJ44" s="89"/>
      <c r="RQK44" s="89"/>
      <c r="RQL44" s="89"/>
      <c r="RQM44" s="89"/>
      <c r="RQN44" s="89"/>
      <c r="RQO44" s="89"/>
      <c r="RQP44" s="89"/>
      <c r="RQQ44" s="89"/>
      <c r="RQR44" s="89"/>
      <c r="RQS44" s="89"/>
      <c r="RQT44" s="89"/>
      <c r="RQU44" s="89"/>
      <c r="RQV44" s="89"/>
      <c r="RQW44" s="89"/>
      <c r="RQX44" s="89"/>
      <c r="RQY44" s="89"/>
      <c r="RQZ44" s="89"/>
      <c r="RRA44" s="89"/>
      <c r="RRB44" s="89"/>
      <c r="RRC44" s="89"/>
      <c r="RRD44" s="89"/>
      <c r="RRE44" s="89"/>
      <c r="RRF44" s="89"/>
      <c r="RRG44" s="89"/>
      <c r="RRH44" s="89"/>
      <c r="RRI44" s="89"/>
      <c r="RRJ44" s="89"/>
      <c r="RRK44" s="89"/>
      <c r="RRL44" s="89"/>
      <c r="RRM44" s="89"/>
      <c r="RRN44" s="89"/>
      <c r="RRO44" s="89"/>
      <c r="RRP44" s="89"/>
      <c r="RRQ44" s="89"/>
      <c r="RRR44" s="89"/>
      <c r="RRS44" s="89"/>
      <c r="RRT44" s="89"/>
      <c r="RRU44" s="89"/>
      <c r="RRV44" s="89"/>
      <c r="RRW44" s="89"/>
      <c r="RRX44" s="89"/>
      <c r="RRY44" s="89"/>
      <c r="RRZ44" s="89"/>
      <c r="RSA44" s="89"/>
      <c r="RSB44" s="89"/>
      <c r="RSC44" s="89"/>
      <c r="RSD44" s="89"/>
      <c r="RSE44" s="89"/>
      <c r="RSF44" s="89"/>
      <c r="RSG44" s="89"/>
      <c r="RSH44" s="89"/>
      <c r="RSI44" s="89"/>
      <c r="RSJ44" s="89"/>
      <c r="RSK44" s="89"/>
      <c r="RSL44" s="89"/>
      <c r="RSM44" s="89"/>
      <c r="RSN44" s="89"/>
      <c r="RSO44" s="89"/>
      <c r="RSP44" s="89"/>
      <c r="RSQ44" s="89"/>
      <c r="RSR44" s="89"/>
      <c r="RSS44" s="89"/>
      <c r="RST44" s="89"/>
      <c r="RSU44" s="89"/>
      <c r="RSV44" s="89"/>
      <c r="RSW44" s="89"/>
      <c r="RSX44" s="89"/>
      <c r="RSY44" s="89"/>
      <c r="RSZ44" s="89"/>
      <c r="RTA44" s="89"/>
      <c r="RTB44" s="89"/>
      <c r="RTC44" s="89"/>
      <c r="RTD44" s="89"/>
      <c r="RTE44" s="89"/>
      <c r="RTF44" s="89"/>
      <c r="RTG44" s="89"/>
      <c r="RTH44" s="89"/>
      <c r="RTI44" s="89"/>
      <c r="RTJ44" s="89"/>
      <c r="RTK44" s="89"/>
      <c r="RTL44" s="89"/>
      <c r="RTM44" s="89"/>
      <c r="RTN44" s="89"/>
      <c r="RTO44" s="89"/>
      <c r="RTP44" s="89"/>
      <c r="RTQ44" s="89"/>
      <c r="RTR44" s="89"/>
      <c r="RTS44" s="89"/>
      <c r="RTT44" s="89"/>
      <c r="RTU44" s="89"/>
      <c r="RTV44" s="89"/>
      <c r="RTW44" s="89"/>
      <c r="RTX44" s="89"/>
      <c r="RTY44" s="89"/>
      <c r="RTZ44" s="89"/>
      <c r="RUA44" s="89"/>
      <c r="RUB44" s="89"/>
      <c r="RUC44" s="89"/>
      <c r="RUD44" s="89"/>
      <c r="RUE44" s="89"/>
      <c r="RUF44" s="89"/>
      <c r="RUG44" s="89"/>
      <c r="RUH44" s="89"/>
      <c r="RUI44" s="89"/>
      <c r="RUJ44" s="89"/>
      <c r="RUK44" s="89"/>
      <c r="RUL44" s="89"/>
      <c r="RUM44" s="89"/>
      <c r="RUN44" s="89"/>
      <c r="RUO44" s="89"/>
      <c r="RUP44" s="89"/>
      <c r="RUQ44" s="89"/>
      <c r="RUR44" s="89"/>
      <c r="RUS44" s="89"/>
      <c r="RUT44" s="89"/>
      <c r="RUU44" s="89"/>
      <c r="RUV44" s="89"/>
      <c r="RUW44" s="89"/>
      <c r="RUX44" s="89"/>
      <c r="RUY44" s="89"/>
      <c r="RUZ44" s="89"/>
      <c r="RVA44" s="89"/>
      <c r="RVB44" s="89"/>
      <c r="RVC44" s="89"/>
      <c r="RVD44" s="89"/>
      <c r="RVE44" s="89"/>
      <c r="RVF44" s="89"/>
      <c r="RVG44" s="89"/>
      <c r="RVH44" s="89"/>
      <c r="RVI44" s="89"/>
      <c r="RVJ44" s="89"/>
      <c r="RVK44" s="89"/>
      <c r="RVL44" s="89"/>
      <c r="RVM44" s="89"/>
      <c r="RVN44" s="89"/>
      <c r="RVO44" s="89"/>
      <c r="RVP44" s="89"/>
      <c r="RVQ44" s="89"/>
      <c r="RVR44" s="89"/>
      <c r="RVS44" s="89"/>
      <c r="RVT44" s="89"/>
      <c r="RVU44" s="89"/>
      <c r="RVV44" s="89"/>
      <c r="RVW44" s="89"/>
      <c r="RVX44" s="89"/>
      <c r="RVY44" s="89"/>
      <c r="RVZ44" s="89"/>
      <c r="RWA44" s="89"/>
      <c r="RWB44" s="89"/>
      <c r="RWC44" s="89"/>
      <c r="RWD44" s="89"/>
      <c r="RWE44" s="89"/>
      <c r="RWF44" s="89"/>
      <c r="RWG44" s="89"/>
      <c r="RWH44" s="89"/>
      <c r="RWI44" s="89"/>
      <c r="RWJ44" s="89"/>
      <c r="RWK44" s="89"/>
      <c r="RWL44" s="89"/>
      <c r="RWM44" s="89"/>
      <c r="RWN44" s="89"/>
      <c r="RWO44" s="89"/>
      <c r="RWP44" s="89"/>
      <c r="RWQ44" s="89"/>
      <c r="RWR44" s="89"/>
      <c r="RWS44" s="89"/>
      <c r="RWT44" s="89"/>
      <c r="RWU44" s="89"/>
      <c r="RWV44" s="89"/>
      <c r="RWW44" s="89"/>
      <c r="RWX44" s="89"/>
      <c r="RWY44" s="89"/>
      <c r="RWZ44" s="89"/>
      <c r="RXA44" s="89"/>
      <c r="RXB44" s="89"/>
      <c r="RXC44" s="89"/>
      <c r="RXD44" s="89"/>
      <c r="RXE44" s="89"/>
      <c r="RXF44" s="89"/>
      <c r="RXG44" s="89"/>
      <c r="RXH44" s="89"/>
      <c r="RXI44" s="89"/>
      <c r="RXJ44" s="89"/>
      <c r="RXK44" s="89"/>
      <c r="RXL44" s="89"/>
      <c r="RXM44" s="89"/>
      <c r="RXN44" s="89"/>
      <c r="RXO44" s="89"/>
      <c r="RXP44" s="89"/>
      <c r="RXQ44" s="89"/>
      <c r="RXR44" s="89"/>
      <c r="RXS44" s="89"/>
      <c r="RXT44" s="89"/>
      <c r="RXU44" s="89"/>
      <c r="RXV44" s="89"/>
      <c r="RXW44" s="89"/>
      <c r="RXX44" s="89"/>
      <c r="RXY44" s="89"/>
      <c r="RXZ44" s="89"/>
      <c r="RYA44" s="89"/>
      <c r="RYB44" s="89"/>
      <c r="RYC44" s="89"/>
      <c r="RYD44" s="89"/>
      <c r="RYE44" s="89"/>
      <c r="RYF44" s="89"/>
      <c r="RYG44" s="89"/>
      <c r="RYH44" s="89"/>
      <c r="RYI44" s="89"/>
      <c r="RYJ44" s="89"/>
      <c r="RYK44" s="89"/>
      <c r="RYL44" s="89"/>
      <c r="RYM44" s="89"/>
      <c r="RYN44" s="89"/>
      <c r="RYO44" s="89"/>
      <c r="RYP44" s="89"/>
      <c r="RYQ44" s="89"/>
      <c r="RYR44" s="89"/>
      <c r="RYS44" s="89"/>
      <c r="RYT44" s="89"/>
      <c r="RYU44" s="89"/>
      <c r="RYV44" s="89"/>
      <c r="RYW44" s="89"/>
      <c r="RYX44" s="89"/>
      <c r="RYY44" s="89"/>
      <c r="RYZ44" s="89"/>
      <c r="RZA44" s="89"/>
      <c r="RZB44" s="89"/>
      <c r="RZC44" s="89"/>
      <c r="RZD44" s="89"/>
      <c r="RZE44" s="89"/>
      <c r="RZF44" s="89"/>
      <c r="RZG44" s="89"/>
      <c r="RZH44" s="89"/>
      <c r="RZI44" s="89"/>
      <c r="RZJ44" s="89"/>
      <c r="RZK44" s="89"/>
      <c r="RZL44" s="89"/>
      <c r="RZM44" s="89"/>
      <c r="RZN44" s="89"/>
      <c r="RZO44" s="89"/>
      <c r="RZP44" s="89"/>
      <c r="RZQ44" s="89"/>
      <c r="RZR44" s="89"/>
      <c r="RZS44" s="89"/>
      <c r="RZT44" s="89"/>
      <c r="RZU44" s="89"/>
      <c r="RZV44" s="89"/>
      <c r="RZW44" s="89"/>
      <c r="RZX44" s="89"/>
      <c r="RZY44" s="89"/>
      <c r="RZZ44" s="89"/>
      <c r="SAA44" s="89"/>
      <c r="SAB44" s="89"/>
      <c r="SAC44" s="89"/>
      <c r="SAD44" s="89"/>
      <c r="SAE44" s="89"/>
      <c r="SAF44" s="89"/>
      <c r="SAG44" s="89"/>
      <c r="SAH44" s="89"/>
      <c r="SAI44" s="89"/>
      <c r="SAJ44" s="89"/>
      <c r="SAK44" s="89"/>
      <c r="SAL44" s="89"/>
      <c r="SAM44" s="89"/>
      <c r="SAN44" s="89"/>
      <c r="SAO44" s="89"/>
      <c r="SAP44" s="89"/>
      <c r="SAQ44" s="89"/>
      <c r="SAR44" s="89"/>
      <c r="SAS44" s="89"/>
      <c r="SAT44" s="89"/>
      <c r="SAU44" s="89"/>
      <c r="SAV44" s="89"/>
      <c r="SAW44" s="89"/>
      <c r="SAX44" s="89"/>
      <c r="SAY44" s="89"/>
      <c r="SAZ44" s="89"/>
      <c r="SBA44" s="89"/>
      <c r="SBB44" s="89"/>
      <c r="SBC44" s="89"/>
      <c r="SBD44" s="89"/>
      <c r="SBE44" s="89"/>
      <c r="SBF44" s="89"/>
      <c r="SBG44" s="89"/>
      <c r="SBH44" s="89"/>
      <c r="SBI44" s="89"/>
      <c r="SBJ44" s="89"/>
      <c r="SBK44" s="89"/>
      <c r="SBL44" s="89"/>
      <c r="SBM44" s="89"/>
      <c r="SBN44" s="89"/>
      <c r="SBO44" s="89"/>
      <c r="SBP44" s="89"/>
      <c r="SBQ44" s="89"/>
      <c r="SBR44" s="89"/>
      <c r="SBS44" s="89"/>
      <c r="SBT44" s="89"/>
      <c r="SBU44" s="89"/>
      <c r="SBV44" s="89"/>
      <c r="SBW44" s="89"/>
      <c r="SBX44" s="89"/>
      <c r="SBY44" s="89"/>
      <c r="SBZ44" s="89"/>
      <c r="SCA44" s="89"/>
      <c r="SCB44" s="89"/>
      <c r="SCC44" s="89"/>
      <c r="SCD44" s="89"/>
      <c r="SCE44" s="89"/>
      <c r="SCF44" s="89"/>
      <c r="SCG44" s="89"/>
      <c r="SCH44" s="89"/>
      <c r="SCI44" s="89"/>
      <c r="SCJ44" s="89"/>
      <c r="SCK44" s="89"/>
      <c r="SCL44" s="89"/>
      <c r="SCM44" s="89"/>
      <c r="SCN44" s="89"/>
      <c r="SCO44" s="89"/>
      <c r="SCP44" s="89"/>
      <c r="SCQ44" s="89"/>
      <c r="SCR44" s="89"/>
      <c r="SCS44" s="89"/>
      <c r="SCT44" s="89"/>
      <c r="SCU44" s="89"/>
      <c r="SCV44" s="89"/>
      <c r="SCW44" s="89"/>
      <c r="SCX44" s="89"/>
      <c r="SCY44" s="89"/>
      <c r="SCZ44" s="89"/>
      <c r="SDA44" s="89"/>
      <c r="SDB44" s="89"/>
      <c r="SDC44" s="89"/>
      <c r="SDD44" s="89"/>
      <c r="SDE44" s="89"/>
      <c r="SDF44" s="89"/>
      <c r="SDG44" s="89"/>
      <c r="SDH44" s="89"/>
      <c r="SDI44" s="89"/>
      <c r="SDJ44" s="89"/>
      <c r="SDK44" s="89"/>
      <c r="SDL44" s="89"/>
      <c r="SDM44" s="89"/>
      <c r="SDN44" s="89"/>
      <c r="SDO44" s="89"/>
      <c r="SDP44" s="89"/>
      <c r="SDQ44" s="89"/>
      <c r="SDR44" s="89"/>
      <c r="SDS44" s="89"/>
      <c r="SDT44" s="89"/>
      <c r="SDU44" s="89"/>
      <c r="SDV44" s="89"/>
      <c r="SDW44" s="89"/>
      <c r="SDX44" s="89"/>
      <c r="SDY44" s="89"/>
      <c r="SDZ44" s="89"/>
      <c r="SEA44" s="89"/>
      <c r="SEB44" s="89"/>
      <c r="SEC44" s="89"/>
      <c r="SED44" s="89"/>
      <c r="SEE44" s="89"/>
      <c r="SEF44" s="89"/>
      <c r="SEG44" s="89"/>
      <c r="SEH44" s="89"/>
      <c r="SEI44" s="89"/>
      <c r="SEJ44" s="89"/>
      <c r="SEK44" s="89"/>
      <c r="SEL44" s="89"/>
      <c r="SEM44" s="89"/>
      <c r="SEN44" s="89"/>
      <c r="SEO44" s="89"/>
      <c r="SEP44" s="89"/>
      <c r="SEQ44" s="89"/>
      <c r="SER44" s="89"/>
      <c r="SES44" s="89"/>
      <c r="SET44" s="89"/>
      <c r="SEU44" s="89"/>
      <c r="SEV44" s="89"/>
      <c r="SEW44" s="89"/>
      <c r="SEX44" s="89"/>
      <c r="SEY44" s="89"/>
      <c r="SEZ44" s="89"/>
      <c r="SFA44" s="89"/>
      <c r="SFB44" s="89"/>
      <c r="SFC44" s="89"/>
      <c r="SFD44" s="89"/>
      <c r="SFE44" s="89"/>
      <c r="SFF44" s="89"/>
      <c r="SFG44" s="89"/>
      <c r="SFH44" s="89"/>
      <c r="SFI44" s="89"/>
      <c r="SFJ44" s="89"/>
      <c r="SFK44" s="89"/>
      <c r="SFL44" s="89"/>
      <c r="SFM44" s="89"/>
      <c r="SFN44" s="89"/>
      <c r="SFO44" s="89"/>
      <c r="SFP44" s="89"/>
      <c r="SFQ44" s="89"/>
      <c r="SFR44" s="89"/>
      <c r="SFS44" s="89"/>
      <c r="SFT44" s="89"/>
      <c r="SFU44" s="89"/>
      <c r="SFV44" s="89"/>
      <c r="SFW44" s="89"/>
      <c r="SFX44" s="89"/>
      <c r="SFY44" s="89"/>
      <c r="SFZ44" s="89"/>
      <c r="SGA44" s="89"/>
      <c r="SGB44" s="89"/>
      <c r="SGC44" s="89"/>
      <c r="SGD44" s="89"/>
      <c r="SGE44" s="89"/>
      <c r="SGF44" s="89"/>
      <c r="SGG44" s="89"/>
      <c r="SGH44" s="89"/>
      <c r="SGI44" s="89"/>
      <c r="SGJ44" s="89"/>
      <c r="SGK44" s="89"/>
      <c r="SGL44" s="89"/>
      <c r="SGM44" s="89"/>
      <c r="SGN44" s="89"/>
      <c r="SGO44" s="89"/>
      <c r="SGP44" s="89"/>
      <c r="SGQ44" s="89"/>
      <c r="SGR44" s="89"/>
      <c r="SGS44" s="89"/>
      <c r="SGT44" s="89"/>
      <c r="SGU44" s="89"/>
      <c r="SGV44" s="89"/>
      <c r="SGW44" s="89"/>
      <c r="SGX44" s="89"/>
      <c r="SGY44" s="89"/>
      <c r="SGZ44" s="89"/>
      <c r="SHA44" s="89"/>
      <c r="SHB44" s="89"/>
      <c r="SHC44" s="89"/>
      <c r="SHD44" s="89"/>
      <c r="SHE44" s="89"/>
      <c r="SHF44" s="89"/>
      <c r="SHG44" s="89"/>
      <c r="SHH44" s="89"/>
      <c r="SHI44" s="89"/>
      <c r="SHJ44" s="89"/>
      <c r="SHK44" s="89"/>
      <c r="SHL44" s="89"/>
      <c r="SHM44" s="89"/>
      <c r="SHN44" s="89"/>
      <c r="SHO44" s="89"/>
      <c r="SHP44" s="89"/>
      <c r="SHQ44" s="89"/>
      <c r="SHR44" s="89"/>
      <c r="SHS44" s="89"/>
      <c r="SHT44" s="89"/>
      <c r="SHU44" s="89"/>
      <c r="SHV44" s="89"/>
      <c r="SHW44" s="89"/>
      <c r="SHX44" s="89"/>
      <c r="SHY44" s="89"/>
      <c r="SHZ44" s="89"/>
      <c r="SIA44" s="89"/>
      <c r="SIB44" s="89"/>
      <c r="SIC44" s="89"/>
      <c r="SID44" s="89"/>
      <c r="SIE44" s="89"/>
      <c r="SIF44" s="89"/>
      <c r="SIG44" s="89"/>
      <c r="SIH44" s="89"/>
      <c r="SII44" s="89"/>
      <c r="SIJ44" s="89"/>
      <c r="SIK44" s="89"/>
      <c r="SIL44" s="89"/>
      <c r="SIM44" s="89"/>
      <c r="SIN44" s="89"/>
      <c r="SIO44" s="89"/>
      <c r="SIP44" s="89"/>
      <c r="SIQ44" s="89"/>
      <c r="SIR44" s="89"/>
      <c r="SIS44" s="89"/>
      <c r="SIT44" s="89"/>
      <c r="SIU44" s="89"/>
      <c r="SIV44" s="89"/>
      <c r="SIW44" s="89"/>
      <c r="SIX44" s="89"/>
      <c r="SIY44" s="89"/>
      <c r="SIZ44" s="89"/>
      <c r="SJA44" s="89"/>
      <c r="SJB44" s="89"/>
      <c r="SJC44" s="89"/>
      <c r="SJD44" s="89"/>
      <c r="SJE44" s="89"/>
      <c r="SJF44" s="89"/>
      <c r="SJG44" s="89"/>
      <c r="SJH44" s="89"/>
      <c r="SJI44" s="89"/>
      <c r="SJJ44" s="89"/>
      <c r="SJK44" s="89"/>
      <c r="SJL44" s="89"/>
      <c r="SJM44" s="89"/>
      <c r="SJN44" s="89"/>
      <c r="SJO44" s="89"/>
      <c r="SJP44" s="89"/>
      <c r="SJQ44" s="89"/>
      <c r="SJR44" s="89"/>
      <c r="SJS44" s="89"/>
      <c r="SJT44" s="89"/>
      <c r="SJU44" s="89"/>
      <c r="SJV44" s="89"/>
      <c r="SJW44" s="89"/>
      <c r="SJX44" s="89"/>
      <c r="SJY44" s="89"/>
      <c r="SJZ44" s="89"/>
      <c r="SKA44" s="89"/>
      <c r="SKB44" s="89"/>
      <c r="SKC44" s="89"/>
      <c r="SKD44" s="89"/>
      <c r="SKE44" s="89"/>
      <c r="SKF44" s="89"/>
      <c r="SKG44" s="89"/>
      <c r="SKH44" s="89"/>
      <c r="SKI44" s="89"/>
      <c r="SKJ44" s="89"/>
      <c r="SKK44" s="89"/>
      <c r="SKL44" s="89"/>
      <c r="SKM44" s="89"/>
      <c r="SKN44" s="89"/>
      <c r="SKO44" s="89"/>
      <c r="SKP44" s="89"/>
      <c r="SKQ44" s="89"/>
      <c r="SKR44" s="89"/>
      <c r="SKS44" s="89"/>
      <c r="SKT44" s="89"/>
      <c r="SKU44" s="89"/>
      <c r="SKV44" s="89"/>
      <c r="SKW44" s="89"/>
      <c r="SKX44" s="89"/>
      <c r="SKY44" s="89"/>
      <c r="SKZ44" s="89"/>
      <c r="SLA44" s="89"/>
      <c r="SLB44" s="89"/>
      <c r="SLC44" s="89"/>
      <c r="SLD44" s="89"/>
      <c r="SLE44" s="89"/>
      <c r="SLF44" s="89"/>
      <c r="SLG44" s="89"/>
      <c r="SLH44" s="89"/>
      <c r="SLI44" s="89"/>
      <c r="SLJ44" s="89"/>
      <c r="SLK44" s="89"/>
      <c r="SLL44" s="89"/>
      <c r="SLM44" s="89"/>
      <c r="SLN44" s="89"/>
      <c r="SLO44" s="89"/>
      <c r="SLP44" s="89"/>
      <c r="SLQ44" s="89"/>
      <c r="SLR44" s="89"/>
      <c r="SLS44" s="89"/>
      <c r="SLT44" s="89"/>
      <c r="SLU44" s="89"/>
      <c r="SLV44" s="89"/>
      <c r="SLW44" s="89"/>
      <c r="SLX44" s="89"/>
      <c r="SLY44" s="89"/>
      <c r="SLZ44" s="89"/>
      <c r="SMA44" s="89"/>
      <c r="SMB44" s="89"/>
      <c r="SMC44" s="89"/>
      <c r="SMD44" s="89"/>
      <c r="SME44" s="89"/>
      <c r="SMF44" s="89"/>
      <c r="SMG44" s="89"/>
      <c r="SMH44" s="89"/>
      <c r="SMI44" s="89"/>
      <c r="SMJ44" s="89"/>
      <c r="SMK44" s="89"/>
      <c r="SML44" s="89"/>
      <c r="SMM44" s="89"/>
      <c r="SMN44" s="89"/>
      <c r="SMO44" s="89"/>
      <c r="SMP44" s="89"/>
      <c r="SMQ44" s="89"/>
      <c r="SMR44" s="89"/>
      <c r="SMS44" s="89"/>
      <c r="SMT44" s="89"/>
      <c r="SMU44" s="89"/>
      <c r="SMV44" s="89"/>
      <c r="SMW44" s="89"/>
      <c r="SMX44" s="89"/>
      <c r="SMY44" s="89"/>
      <c r="SMZ44" s="89"/>
      <c r="SNA44" s="89"/>
      <c r="SNB44" s="89"/>
      <c r="SNC44" s="89"/>
      <c r="SND44" s="89"/>
      <c r="SNE44" s="89"/>
      <c r="SNF44" s="89"/>
      <c r="SNG44" s="89"/>
      <c r="SNH44" s="89"/>
      <c r="SNI44" s="89"/>
      <c r="SNJ44" s="89"/>
      <c r="SNK44" s="89"/>
      <c r="SNL44" s="89"/>
      <c r="SNM44" s="89"/>
      <c r="SNN44" s="89"/>
      <c r="SNO44" s="89"/>
      <c r="SNP44" s="89"/>
      <c r="SNQ44" s="89"/>
      <c r="SNR44" s="89"/>
      <c r="SNS44" s="89"/>
      <c r="SNT44" s="89"/>
      <c r="SNU44" s="89"/>
      <c r="SNV44" s="89"/>
      <c r="SNW44" s="89"/>
      <c r="SNX44" s="89"/>
      <c r="SNY44" s="89"/>
      <c r="SNZ44" s="89"/>
      <c r="SOA44" s="89"/>
      <c r="SOB44" s="89"/>
      <c r="SOC44" s="89"/>
      <c r="SOD44" s="89"/>
      <c r="SOE44" s="89"/>
      <c r="SOF44" s="89"/>
      <c r="SOG44" s="89"/>
      <c r="SOH44" s="89"/>
      <c r="SOI44" s="89"/>
      <c r="SOJ44" s="89"/>
      <c r="SOK44" s="89"/>
      <c r="SOL44" s="89"/>
      <c r="SOM44" s="89"/>
      <c r="SON44" s="89"/>
      <c r="SOO44" s="89"/>
      <c r="SOP44" s="89"/>
      <c r="SOQ44" s="89"/>
      <c r="SOR44" s="89"/>
      <c r="SOS44" s="89"/>
      <c r="SOT44" s="89"/>
      <c r="SOU44" s="89"/>
      <c r="SOV44" s="89"/>
      <c r="SOW44" s="89"/>
      <c r="SOX44" s="89"/>
      <c r="SOY44" s="89"/>
      <c r="SOZ44" s="89"/>
      <c r="SPA44" s="89"/>
      <c r="SPB44" s="89"/>
      <c r="SPC44" s="89"/>
      <c r="SPD44" s="89"/>
      <c r="SPE44" s="89"/>
      <c r="SPF44" s="89"/>
      <c r="SPG44" s="89"/>
      <c r="SPH44" s="89"/>
      <c r="SPI44" s="89"/>
      <c r="SPJ44" s="89"/>
      <c r="SPK44" s="89"/>
      <c r="SPL44" s="89"/>
      <c r="SPM44" s="89"/>
      <c r="SPN44" s="89"/>
      <c r="SPO44" s="89"/>
      <c r="SPP44" s="89"/>
      <c r="SPQ44" s="89"/>
      <c r="SPR44" s="89"/>
      <c r="SPS44" s="89"/>
      <c r="SPT44" s="89"/>
      <c r="SPU44" s="89"/>
      <c r="SPV44" s="89"/>
      <c r="SPW44" s="89"/>
      <c r="SPX44" s="89"/>
      <c r="SPY44" s="89"/>
      <c r="SPZ44" s="89"/>
      <c r="SQA44" s="89"/>
      <c r="SQB44" s="89"/>
      <c r="SQC44" s="89"/>
      <c r="SQD44" s="89"/>
      <c r="SQE44" s="89"/>
      <c r="SQF44" s="89"/>
      <c r="SQG44" s="89"/>
      <c r="SQH44" s="89"/>
      <c r="SQI44" s="89"/>
      <c r="SQJ44" s="89"/>
      <c r="SQK44" s="89"/>
      <c r="SQL44" s="89"/>
      <c r="SQM44" s="89"/>
      <c r="SQN44" s="89"/>
      <c r="SQO44" s="89"/>
      <c r="SQP44" s="89"/>
      <c r="SQQ44" s="89"/>
      <c r="SQR44" s="89"/>
      <c r="SQS44" s="89"/>
      <c r="SQT44" s="89"/>
      <c r="SQU44" s="89"/>
      <c r="SQV44" s="89"/>
      <c r="SQW44" s="89"/>
      <c r="SQX44" s="89"/>
      <c r="SQY44" s="89"/>
      <c r="SQZ44" s="89"/>
      <c r="SRA44" s="89"/>
      <c r="SRB44" s="89"/>
      <c r="SRC44" s="89"/>
      <c r="SRD44" s="89"/>
      <c r="SRE44" s="89"/>
      <c r="SRF44" s="89"/>
      <c r="SRG44" s="89"/>
      <c r="SRH44" s="89"/>
      <c r="SRI44" s="89"/>
      <c r="SRJ44" s="89"/>
      <c r="SRK44" s="89"/>
      <c r="SRL44" s="89"/>
      <c r="SRM44" s="89"/>
      <c r="SRN44" s="89"/>
      <c r="SRO44" s="89"/>
      <c r="SRP44" s="89"/>
      <c r="SRQ44" s="89"/>
      <c r="SRR44" s="89"/>
      <c r="SRS44" s="89"/>
      <c r="SRT44" s="89"/>
      <c r="SRU44" s="89"/>
      <c r="SRV44" s="89"/>
      <c r="SRW44" s="89"/>
      <c r="SRX44" s="89"/>
      <c r="SRY44" s="89"/>
      <c r="SRZ44" s="89"/>
      <c r="SSA44" s="89"/>
      <c r="SSB44" s="89"/>
      <c r="SSC44" s="89"/>
      <c r="SSD44" s="89"/>
      <c r="SSE44" s="89"/>
      <c r="SSF44" s="89"/>
      <c r="SSG44" s="89"/>
      <c r="SSH44" s="89"/>
      <c r="SSI44" s="89"/>
      <c r="SSJ44" s="89"/>
      <c r="SSK44" s="89"/>
      <c r="SSL44" s="89"/>
      <c r="SSM44" s="89"/>
      <c r="SSN44" s="89"/>
      <c r="SSO44" s="89"/>
      <c r="SSP44" s="89"/>
      <c r="SSQ44" s="89"/>
      <c r="SSR44" s="89"/>
      <c r="SSS44" s="89"/>
      <c r="SST44" s="89"/>
      <c r="SSU44" s="89"/>
      <c r="SSV44" s="89"/>
      <c r="SSW44" s="89"/>
      <c r="SSX44" s="89"/>
      <c r="SSY44" s="89"/>
      <c r="SSZ44" s="89"/>
      <c r="STA44" s="89"/>
      <c r="STB44" s="89"/>
      <c r="STC44" s="89"/>
      <c r="STD44" s="89"/>
      <c r="STE44" s="89"/>
      <c r="STF44" s="89"/>
      <c r="STG44" s="89"/>
      <c r="STH44" s="89"/>
      <c r="STI44" s="89"/>
      <c r="STJ44" s="89"/>
      <c r="STK44" s="89"/>
      <c r="STL44" s="89"/>
      <c r="STM44" s="89"/>
      <c r="STN44" s="89"/>
      <c r="STO44" s="89"/>
      <c r="STP44" s="89"/>
      <c r="STQ44" s="89"/>
      <c r="STR44" s="89"/>
      <c r="STS44" s="89"/>
      <c r="STT44" s="89"/>
      <c r="STU44" s="89"/>
      <c r="STV44" s="89"/>
      <c r="STW44" s="89"/>
      <c r="STX44" s="89"/>
      <c r="STY44" s="89"/>
      <c r="STZ44" s="89"/>
      <c r="SUA44" s="89"/>
      <c r="SUB44" s="89"/>
      <c r="SUC44" s="89"/>
      <c r="SUD44" s="89"/>
      <c r="SUE44" s="89"/>
      <c r="SUF44" s="89"/>
      <c r="SUG44" s="89"/>
      <c r="SUH44" s="89"/>
      <c r="SUI44" s="89"/>
      <c r="SUJ44" s="89"/>
      <c r="SUK44" s="89"/>
      <c r="SUL44" s="89"/>
      <c r="SUM44" s="89"/>
      <c r="SUN44" s="89"/>
      <c r="SUO44" s="89"/>
      <c r="SUP44" s="89"/>
      <c r="SUQ44" s="89"/>
      <c r="SUR44" s="89"/>
      <c r="SUS44" s="89"/>
      <c r="SUT44" s="89"/>
      <c r="SUU44" s="89"/>
      <c r="SUV44" s="89"/>
      <c r="SUW44" s="89"/>
      <c r="SUX44" s="89"/>
      <c r="SUY44" s="89"/>
      <c r="SUZ44" s="89"/>
      <c r="SVA44" s="89"/>
      <c r="SVB44" s="89"/>
      <c r="SVC44" s="89"/>
      <c r="SVD44" s="89"/>
      <c r="SVE44" s="89"/>
      <c r="SVF44" s="89"/>
      <c r="SVG44" s="89"/>
      <c r="SVH44" s="89"/>
      <c r="SVI44" s="89"/>
      <c r="SVJ44" s="89"/>
      <c r="SVK44" s="89"/>
      <c r="SVL44" s="89"/>
      <c r="SVM44" s="89"/>
      <c r="SVN44" s="89"/>
      <c r="SVO44" s="89"/>
      <c r="SVP44" s="89"/>
      <c r="SVQ44" s="89"/>
      <c r="SVR44" s="89"/>
      <c r="SVS44" s="89"/>
      <c r="SVT44" s="89"/>
      <c r="SVU44" s="89"/>
      <c r="SVV44" s="89"/>
      <c r="SVW44" s="89"/>
      <c r="SVX44" s="89"/>
      <c r="SVY44" s="89"/>
      <c r="SVZ44" s="89"/>
      <c r="SWA44" s="89"/>
      <c r="SWB44" s="89"/>
      <c r="SWC44" s="89"/>
      <c r="SWD44" s="89"/>
      <c r="SWE44" s="89"/>
      <c r="SWF44" s="89"/>
      <c r="SWG44" s="89"/>
      <c r="SWH44" s="89"/>
      <c r="SWI44" s="89"/>
      <c r="SWJ44" s="89"/>
      <c r="SWK44" s="89"/>
      <c r="SWL44" s="89"/>
      <c r="SWM44" s="89"/>
      <c r="SWN44" s="89"/>
      <c r="SWO44" s="89"/>
      <c r="SWP44" s="89"/>
      <c r="SWQ44" s="89"/>
      <c r="SWR44" s="89"/>
      <c r="SWS44" s="89"/>
      <c r="SWT44" s="89"/>
      <c r="SWU44" s="89"/>
      <c r="SWV44" s="89"/>
      <c r="SWW44" s="89"/>
      <c r="SWX44" s="89"/>
      <c r="SWY44" s="89"/>
      <c r="SWZ44" s="89"/>
      <c r="SXA44" s="89"/>
      <c r="SXB44" s="89"/>
      <c r="SXC44" s="89"/>
      <c r="SXD44" s="89"/>
      <c r="SXE44" s="89"/>
      <c r="SXF44" s="89"/>
      <c r="SXG44" s="89"/>
      <c r="SXH44" s="89"/>
      <c r="SXI44" s="89"/>
      <c r="SXJ44" s="89"/>
      <c r="SXK44" s="89"/>
      <c r="SXL44" s="89"/>
      <c r="SXM44" s="89"/>
      <c r="SXN44" s="89"/>
      <c r="SXO44" s="89"/>
      <c r="SXP44" s="89"/>
      <c r="SXQ44" s="89"/>
      <c r="SXR44" s="89"/>
      <c r="SXS44" s="89"/>
      <c r="SXT44" s="89"/>
      <c r="SXU44" s="89"/>
      <c r="SXV44" s="89"/>
      <c r="SXW44" s="89"/>
      <c r="SXX44" s="89"/>
      <c r="SXY44" s="89"/>
      <c r="SXZ44" s="89"/>
      <c r="SYA44" s="89"/>
      <c r="SYB44" s="89"/>
      <c r="SYC44" s="89"/>
      <c r="SYD44" s="89"/>
      <c r="SYE44" s="89"/>
      <c r="SYF44" s="89"/>
      <c r="SYG44" s="89"/>
      <c r="SYH44" s="89"/>
      <c r="SYI44" s="89"/>
      <c r="SYJ44" s="89"/>
      <c r="SYK44" s="89"/>
      <c r="SYL44" s="89"/>
      <c r="SYM44" s="89"/>
      <c r="SYN44" s="89"/>
      <c r="SYO44" s="89"/>
      <c r="SYP44" s="89"/>
      <c r="SYQ44" s="89"/>
      <c r="SYR44" s="89"/>
      <c r="SYS44" s="89"/>
      <c r="SYT44" s="89"/>
      <c r="SYU44" s="89"/>
      <c r="SYV44" s="89"/>
      <c r="SYW44" s="89"/>
      <c r="SYX44" s="89"/>
      <c r="SYY44" s="89"/>
      <c r="SYZ44" s="89"/>
      <c r="SZA44" s="89"/>
      <c r="SZB44" s="89"/>
      <c r="SZC44" s="89"/>
      <c r="SZD44" s="89"/>
      <c r="SZE44" s="89"/>
      <c r="SZF44" s="89"/>
      <c r="SZG44" s="89"/>
      <c r="SZH44" s="89"/>
      <c r="SZI44" s="89"/>
      <c r="SZJ44" s="89"/>
      <c r="SZK44" s="89"/>
      <c r="SZL44" s="89"/>
      <c r="SZM44" s="89"/>
      <c r="SZN44" s="89"/>
      <c r="SZO44" s="89"/>
      <c r="SZP44" s="89"/>
      <c r="SZQ44" s="89"/>
      <c r="SZR44" s="89"/>
      <c r="SZS44" s="89"/>
      <c r="SZT44" s="89"/>
      <c r="SZU44" s="89"/>
      <c r="SZV44" s="89"/>
      <c r="SZW44" s="89"/>
      <c r="SZX44" s="89"/>
      <c r="SZY44" s="89"/>
      <c r="SZZ44" s="89"/>
      <c r="TAA44" s="89"/>
      <c r="TAB44" s="89"/>
      <c r="TAC44" s="89"/>
      <c r="TAD44" s="89"/>
      <c r="TAE44" s="89"/>
      <c r="TAF44" s="89"/>
      <c r="TAG44" s="89"/>
      <c r="TAH44" s="89"/>
      <c r="TAI44" s="89"/>
      <c r="TAJ44" s="89"/>
      <c r="TAK44" s="89"/>
      <c r="TAL44" s="89"/>
      <c r="TAM44" s="89"/>
      <c r="TAN44" s="89"/>
      <c r="TAO44" s="89"/>
      <c r="TAP44" s="89"/>
      <c r="TAQ44" s="89"/>
      <c r="TAR44" s="89"/>
      <c r="TAS44" s="89"/>
      <c r="TAT44" s="89"/>
      <c r="TAU44" s="89"/>
      <c r="TAV44" s="89"/>
      <c r="TAW44" s="89"/>
      <c r="TAX44" s="89"/>
      <c r="TAY44" s="89"/>
      <c r="TAZ44" s="89"/>
      <c r="TBA44" s="89"/>
      <c r="TBB44" s="89"/>
      <c r="TBC44" s="89"/>
      <c r="TBD44" s="89"/>
      <c r="TBE44" s="89"/>
      <c r="TBF44" s="89"/>
      <c r="TBG44" s="89"/>
      <c r="TBH44" s="89"/>
      <c r="TBI44" s="89"/>
      <c r="TBJ44" s="89"/>
      <c r="TBK44" s="89"/>
      <c r="TBL44" s="89"/>
      <c r="TBM44" s="89"/>
      <c r="TBN44" s="89"/>
      <c r="TBO44" s="89"/>
      <c r="TBP44" s="89"/>
      <c r="TBQ44" s="89"/>
      <c r="TBR44" s="89"/>
      <c r="TBS44" s="89"/>
      <c r="TBT44" s="89"/>
      <c r="TBU44" s="89"/>
      <c r="TBV44" s="89"/>
      <c r="TBW44" s="89"/>
      <c r="TBX44" s="89"/>
      <c r="TBY44" s="89"/>
      <c r="TBZ44" s="89"/>
      <c r="TCA44" s="89"/>
      <c r="TCB44" s="89"/>
      <c r="TCC44" s="89"/>
      <c r="TCD44" s="89"/>
      <c r="TCE44" s="89"/>
      <c r="TCF44" s="89"/>
      <c r="TCG44" s="89"/>
      <c r="TCH44" s="89"/>
      <c r="TCI44" s="89"/>
      <c r="TCJ44" s="89"/>
      <c r="TCK44" s="89"/>
      <c r="TCL44" s="89"/>
      <c r="TCM44" s="89"/>
      <c r="TCN44" s="89"/>
      <c r="TCO44" s="89"/>
      <c r="TCP44" s="89"/>
      <c r="TCQ44" s="89"/>
      <c r="TCR44" s="89"/>
      <c r="TCS44" s="89"/>
      <c r="TCT44" s="89"/>
      <c r="TCU44" s="89"/>
      <c r="TCV44" s="89"/>
      <c r="TCW44" s="89"/>
      <c r="TCX44" s="89"/>
      <c r="TCY44" s="89"/>
      <c r="TCZ44" s="89"/>
      <c r="TDA44" s="89"/>
      <c r="TDB44" s="89"/>
      <c r="TDC44" s="89"/>
      <c r="TDD44" s="89"/>
      <c r="TDE44" s="89"/>
      <c r="TDF44" s="89"/>
      <c r="TDG44" s="89"/>
      <c r="TDH44" s="89"/>
      <c r="TDI44" s="89"/>
      <c r="TDJ44" s="89"/>
      <c r="TDK44" s="89"/>
      <c r="TDL44" s="89"/>
      <c r="TDM44" s="89"/>
      <c r="TDN44" s="89"/>
      <c r="TDO44" s="89"/>
      <c r="TDP44" s="89"/>
      <c r="TDQ44" s="89"/>
      <c r="TDR44" s="89"/>
      <c r="TDS44" s="89"/>
      <c r="TDT44" s="89"/>
      <c r="TDU44" s="89"/>
      <c r="TDV44" s="89"/>
      <c r="TDW44" s="89"/>
      <c r="TDX44" s="89"/>
      <c r="TDY44" s="89"/>
      <c r="TDZ44" s="89"/>
      <c r="TEA44" s="89"/>
      <c r="TEB44" s="89"/>
      <c r="TEC44" s="89"/>
      <c r="TED44" s="89"/>
      <c r="TEE44" s="89"/>
      <c r="TEF44" s="89"/>
      <c r="TEG44" s="89"/>
      <c r="TEH44" s="89"/>
      <c r="TEI44" s="89"/>
      <c r="TEJ44" s="89"/>
      <c r="TEK44" s="89"/>
      <c r="TEL44" s="89"/>
      <c r="TEM44" s="89"/>
      <c r="TEN44" s="89"/>
      <c r="TEO44" s="89"/>
      <c r="TEP44" s="89"/>
      <c r="TEQ44" s="89"/>
      <c r="TER44" s="89"/>
      <c r="TES44" s="89"/>
      <c r="TET44" s="89"/>
      <c r="TEU44" s="89"/>
      <c r="TEV44" s="89"/>
      <c r="TEW44" s="89"/>
      <c r="TEX44" s="89"/>
      <c r="TEY44" s="89"/>
      <c r="TEZ44" s="89"/>
      <c r="TFA44" s="89"/>
      <c r="TFB44" s="89"/>
      <c r="TFC44" s="89"/>
      <c r="TFD44" s="89"/>
      <c r="TFE44" s="89"/>
      <c r="TFF44" s="89"/>
      <c r="TFG44" s="89"/>
      <c r="TFH44" s="89"/>
      <c r="TFI44" s="89"/>
      <c r="TFJ44" s="89"/>
      <c r="TFK44" s="89"/>
      <c r="TFL44" s="89"/>
      <c r="TFM44" s="89"/>
      <c r="TFN44" s="89"/>
      <c r="TFO44" s="89"/>
      <c r="TFP44" s="89"/>
      <c r="TFQ44" s="89"/>
      <c r="TFR44" s="89"/>
      <c r="TFS44" s="89"/>
      <c r="TFT44" s="89"/>
      <c r="TFU44" s="89"/>
      <c r="TFV44" s="89"/>
      <c r="TFW44" s="89"/>
      <c r="TFX44" s="89"/>
      <c r="TFY44" s="89"/>
      <c r="TFZ44" s="89"/>
      <c r="TGA44" s="89"/>
      <c r="TGB44" s="89"/>
      <c r="TGC44" s="89"/>
      <c r="TGD44" s="89"/>
      <c r="TGE44" s="89"/>
      <c r="TGF44" s="89"/>
      <c r="TGG44" s="89"/>
      <c r="TGH44" s="89"/>
      <c r="TGI44" s="89"/>
      <c r="TGJ44" s="89"/>
      <c r="TGK44" s="89"/>
      <c r="TGL44" s="89"/>
      <c r="TGM44" s="89"/>
      <c r="TGN44" s="89"/>
      <c r="TGO44" s="89"/>
      <c r="TGP44" s="89"/>
      <c r="TGQ44" s="89"/>
      <c r="TGR44" s="89"/>
      <c r="TGS44" s="89"/>
      <c r="TGT44" s="89"/>
      <c r="TGU44" s="89"/>
      <c r="TGV44" s="89"/>
      <c r="TGW44" s="89"/>
      <c r="TGX44" s="89"/>
      <c r="TGY44" s="89"/>
      <c r="TGZ44" s="89"/>
      <c r="THA44" s="89"/>
      <c r="THB44" s="89"/>
      <c r="THC44" s="89"/>
      <c r="THD44" s="89"/>
      <c r="THE44" s="89"/>
      <c r="THF44" s="89"/>
      <c r="THG44" s="89"/>
      <c r="THH44" s="89"/>
      <c r="THI44" s="89"/>
      <c r="THJ44" s="89"/>
      <c r="THK44" s="89"/>
      <c r="THL44" s="89"/>
      <c r="THM44" s="89"/>
      <c r="THN44" s="89"/>
      <c r="THO44" s="89"/>
      <c r="THP44" s="89"/>
      <c r="THQ44" s="89"/>
      <c r="THR44" s="89"/>
      <c r="THS44" s="89"/>
      <c r="THT44" s="89"/>
      <c r="THU44" s="89"/>
      <c r="THV44" s="89"/>
      <c r="THW44" s="89"/>
      <c r="THX44" s="89"/>
      <c r="THY44" s="89"/>
      <c r="THZ44" s="89"/>
      <c r="TIA44" s="89"/>
      <c r="TIB44" s="89"/>
      <c r="TIC44" s="89"/>
      <c r="TID44" s="89"/>
      <c r="TIE44" s="89"/>
      <c r="TIF44" s="89"/>
      <c r="TIG44" s="89"/>
      <c r="TIH44" s="89"/>
      <c r="TII44" s="89"/>
      <c r="TIJ44" s="89"/>
      <c r="TIK44" s="89"/>
      <c r="TIL44" s="89"/>
      <c r="TIM44" s="89"/>
      <c r="TIN44" s="89"/>
      <c r="TIO44" s="89"/>
      <c r="TIP44" s="89"/>
      <c r="TIQ44" s="89"/>
      <c r="TIR44" s="89"/>
      <c r="TIS44" s="89"/>
      <c r="TIT44" s="89"/>
      <c r="TIU44" s="89"/>
      <c r="TIV44" s="89"/>
      <c r="TIW44" s="89"/>
      <c r="TIX44" s="89"/>
      <c r="TIY44" s="89"/>
      <c r="TIZ44" s="89"/>
      <c r="TJA44" s="89"/>
      <c r="TJB44" s="89"/>
      <c r="TJC44" s="89"/>
      <c r="TJD44" s="89"/>
      <c r="TJE44" s="89"/>
      <c r="TJF44" s="89"/>
      <c r="TJG44" s="89"/>
      <c r="TJH44" s="89"/>
      <c r="TJI44" s="89"/>
      <c r="TJJ44" s="89"/>
      <c r="TJK44" s="89"/>
      <c r="TJL44" s="89"/>
      <c r="TJM44" s="89"/>
      <c r="TJN44" s="89"/>
      <c r="TJO44" s="89"/>
      <c r="TJP44" s="89"/>
      <c r="TJQ44" s="89"/>
      <c r="TJR44" s="89"/>
      <c r="TJS44" s="89"/>
      <c r="TJT44" s="89"/>
      <c r="TJU44" s="89"/>
      <c r="TJV44" s="89"/>
      <c r="TJW44" s="89"/>
      <c r="TJX44" s="89"/>
      <c r="TJY44" s="89"/>
      <c r="TJZ44" s="89"/>
      <c r="TKA44" s="89"/>
      <c r="TKB44" s="89"/>
      <c r="TKC44" s="89"/>
      <c r="TKD44" s="89"/>
      <c r="TKE44" s="89"/>
      <c r="TKF44" s="89"/>
      <c r="TKG44" s="89"/>
      <c r="TKH44" s="89"/>
      <c r="TKI44" s="89"/>
      <c r="TKJ44" s="89"/>
      <c r="TKK44" s="89"/>
      <c r="TKL44" s="89"/>
      <c r="TKM44" s="89"/>
      <c r="TKN44" s="89"/>
      <c r="TKO44" s="89"/>
      <c r="TKP44" s="89"/>
      <c r="TKQ44" s="89"/>
      <c r="TKR44" s="89"/>
      <c r="TKS44" s="89"/>
      <c r="TKT44" s="89"/>
      <c r="TKU44" s="89"/>
      <c r="TKV44" s="89"/>
      <c r="TKW44" s="89"/>
      <c r="TKX44" s="89"/>
      <c r="TKY44" s="89"/>
      <c r="TKZ44" s="89"/>
      <c r="TLA44" s="89"/>
      <c r="TLB44" s="89"/>
      <c r="TLC44" s="89"/>
      <c r="TLD44" s="89"/>
      <c r="TLE44" s="89"/>
      <c r="TLF44" s="89"/>
      <c r="TLG44" s="89"/>
      <c r="TLH44" s="89"/>
      <c r="TLI44" s="89"/>
      <c r="TLJ44" s="89"/>
      <c r="TLK44" s="89"/>
      <c r="TLL44" s="89"/>
      <c r="TLM44" s="89"/>
      <c r="TLN44" s="89"/>
      <c r="TLO44" s="89"/>
      <c r="TLP44" s="89"/>
      <c r="TLQ44" s="89"/>
      <c r="TLR44" s="89"/>
      <c r="TLS44" s="89"/>
      <c r="TLT44" s="89"/>
      <c r="TLU44" s="89"/>
      <c r="TLV44" s="89"/>
      <c r="TLW44" s="89"/>
      <c r="TLX44" s="89"/>
      <c r="TLY44" s="89"/>
      <c r="TLZ44" s="89"/>
      <c r="TMA44" s="89"/>
      <c r="TMB44" s="89"/>
      <c r="TMC44" s="89"/>
      <c r="TMD44" s="89"/>
      <c r="TME44" s="89"/>
      <c r="TMF44" s="89"/>
      <c r="TMG44" s="89"/>
      <c r="TMH44" s="89"/>
      <c r="TMI44" s="89"/>
      <c r="TMJ44" s="89"/>
      <c r="TMK44" s="89"/>
      <c r="TML44" s="89"/>
      <c r="TMM44" s="89"/>
      <c r="TMN44" s="89"/>
      <c r="TMO44" s="89"/>
      <c r="TMP44" s="89"/>
      <c r="TMQ44" s="89"/>
      <c r="TMR44" s="89"/>
      <c r="TMS44" s="89"/>
      <c r="TMT44" s="89"/>
      <c r="TMU44" s="89"/>
      <c r="TMV44" s="89"/>
      <c r="TMW44" s="89"/>
      <c r="TMX44" s="89"/>
      <c r="TMY44" s="89"/>
      <c r="TMZ44" s="89"/>
      <c r="TNA44" s="89"/>
      <c r="TNB44" s="89"/>
      <c r="TNC44" s="89"/>
      <c r="TND44" s="89"/>
      <c r="TNE44" s="89"/>
      <c r="TNF44" s="89"/>
      <c r="TNG44" s="89"/>
      <c r="TNH44" s="89"/>
      <c r="TNI44" s="89"/>
      <c r="TNJ44" s="89"/>
      <c r="TNK44" s="89"/>
      <c r="TNL44" s="89"/>
      <c r="TNM44" s="89"/>
      <c r="TNN44" s="89"/>
      <c r="TNO44" s="89"/>
      <c r="TNP44" s="89"/>
      <c r="TNQ44" s="89"/>
      <c r="TNR44" s="89"/>
      <c r="TNS44" s="89"/>
      <c r="TNT44" s="89"/>
      <c r="TNU44" s="89"/>
      <c r="TNV44" s="89"/>
      <c r="TNW44" s="89"/>
      <c r="TNX44" s="89"/>
      <c r="TNY44" s="89"/>
      <c r="TNZ44" s="89"/>
      <c r="TOA44" s="89"/>
      <c r="TOB44" s="89"/>
      <c r="TOC44" s="89"/>
      <c r="TOD44" s="89"/>
      <c r="TOE44" s="89"/>
      <c r="TOF44" s="89"/>
      <c r="TOG44" s="89"/>
      <c r="TOH44" s="89"/>
      <c r="TOI44" s="89"/>
      <c r="TOJ44" s="89"/>
      <c r="TOK44" s="89"/>
      <c r="TOL44" s="89"/>
      <c r="TOM44" s="89"/>
      <c r="TON44" s="89"/>
      <c r="TOO44" s="89"/>
      <c r="TOP44" s="89"/>
      <c r="TOQ44" s="89"/>
      <c r="TOR44" s="89"/>
      <c r="TOS44" s="89"/>
      <c r="TOT44" s="89"/>
      <c r="TOU44" s="89"/>
      <c r="TOV44" s="89"/>
      <c r="TOW44" s="89"/>
      <c r="TOX44" s="89"/>
      <c r="TOY44" s="89"/>
      <c r="TOZ44" s="89"/>
      <c r="TPA44" s="89"/>
      <c r="TPB44" s="89"/>
      <c r="TPC44" s="89"/>
      <c r="TPD44" s="89"/>
      <c r="TPE44" s="89"/>
      <c r="TPF44" s="89"/>
      <c r="TPG44" s="89"/>
      <c r="TPH44" s="89"/>
      <c r="TPI44" s="89"/>
      <c r="TPJ44" s="89"/>
      <c r="TPK44" s="89"/>
      <c r="TPL44" s="89"/>
      <c r="TPM44" s="89"/>
      <c r="TPN44" s="89"/>
      <c r="TPO44" s="89"/>
      <c r="TPP44" s="89"/>
      <c r="TPQ44" s="89"/>
      <c r="TPR44" s="89"/>
      <c r="TPS44" s="89"/>
      <c r="TPT44" s="89"/>
      <c r="TPU44" s="89"/>
      <c r="TPV44" s="89"/>
      <c r="TPW44" s="89"/>
      <c r="TPX44" s="89"/>
      <c r="TPY44" s="89"/>
      <c r="TPZ44" s="89"/>
      <c r="TQA44" s="89"/>
      <c r="TQB44" s="89"/>
      <c r="TQC44" s="89"/>
      <c r="TQD44" s="89"/>
      <c r="TQE44" s="89"/>
      <c r="TQF44" s="89"/>
      <c r="TQG44" s="89"/>
      <c r="TQH44" s="89"/>
      <c r="TQI44" s="89"/>
      <c r="TQJ44" s="89"/>
      <c r="TQK44" s="89"/>
      <c r="TQL44" s="89"/>
      <c r="TQM44" s="89"/>
      <c r="TQN44" s="89"/>
      <c r="TQO44" s="89"/>
      <c r="TQP44" s="89"/>
      <c r="TQQ44" s="89"/>
      <c r="TQR44" s="89"/>
      <c r="TQS44" s="89"/>
      <c r="TQT44" s="89"/>
      <c r="TQU44" s="89"/>
      <c r="TQV44" s="89"/>
      <c r="TQW44" s="89"/>
      <c r="TQX44" s="89"/>
      <c r="TQY44" s="89"/>
      <c r="TQZ44" s="89"/>
      <c r="TRA44" s="89"/>
      <c r="TRB44" s="89"/>
      <c r="TRC44" s="89"/>
      <c r="TRD44" s="89"/>
      <c r="TRE44" s="89"/>
      <c r="TRF44" s="89"/>
      <c r="TRG44" s="89"/>
      <c r="TRH44" s="89"/>
      <c r="TRI44" s="89"/>
      <c r="TRJ44" s="89"/>
      <c r="TRK44" s="89"/>
      <c r="TRL44" s="89"/>
      <c r="TRM44" s="89"/>
      <c r="TRN44" s="89"/>
      <c r="TRO44" s="89"/>
      <c r="TRP44" s="89"/>
      <c r="TRQ44" s="89"/>
      <c r="TRR44" s="89"/>
      <c r="TRS44" s="89"/>
      <c r="TRT44" s="89"/>
      <c r="TRU44" s="89"/>
      <c r="TRV44" s="89"/>
      <c r="TRW44" s="89"/>
      <c r="TRX44" s="89"/>
      <c r="TRY44" s="89"/>
      <c r="TRZ44" s="89"/>
      <c r="TSA44" s="89"/>
      <c r="TSB44" s="89"/>
      <c r="TSC44" s="89"/>
      <c r="TSD44" s="89"/>
      <c r="TSE44" s="89"/>
      <c r="TSF44" s="89"/>
      <c r="TSG44" s="89"/>
      <c r="TSH44" s="89"/>
      <c r="TSI44" s="89"/>
      <c r="TSJ44" s="89"/>
      <c r="TSK44" s="89"/>
      <c r="TSL44" s="89"/>
      <c r="TSM44" s="89"/>
      <c r="TSN44" s="89"/>
      <c r="TSO44" s="89"/>
      <c r="TSP44" s="89"/>
      <c r="TSQ44" s="89"/>
      <c r="TSR44" s="89"/>
      <c r="TSS44" s="89"/>
      <c r="TST44" s="89"/>
      <c r="TSU44" s="89"/>
      <c r="TSV44" s="89"/>
      <c r="TSW44" s="89"/>
      <c r="TSX44" s="89"/>
      <c r="TSY44" s="89"/>
      <c r="TSZ44" s="89"/>
      <c r="TTA44" s="89"/>
      <c r="TTB44" s="89"/>
      <c r="TTC44" s="89"/>
      <c r="TTD44" s="89"/>
      <c r="TTE44" s="89"/>
      <c r="TTF44" s="89"/>
      <c r="TTG44" s="89"/>
      <c r="TTH44" s="89"/>
      <c r="TTI44" s="89"/>
      <c r="TTJ44" s="89"/>
      <c r="TTK44" s="89"/>
      <c r="TTL44" s="89"/>
      <c r="TTM44" s="89"/>
      <c r="TTN44" s="89"/>
      <c r="TTO44" s="89"/>
      <c r="TTP44" s="89"/>
      <c r="TTQ44" s="89"/>
      <c r="TTR44" s="89"/>
      <c r="TTS44" s="89"/>
      <c r="TTT44" s="89"/>
      <c r="TTU44" s="89"/>
      <c r="TTV44" s="89"/>
      <c r="TTW44" s="89"/>
      <c r="TTX44" s="89"/>
      <c r="TTY44" s="89"/>
      <c r="TTZ44" s="89"/>
      <c r="TUA44" s="89"/>
      <c r="TUB44" s="89"/>
      <c r="TUC44" s="89"/>
      <c r="TUD44" s="89"/>
      <c r="TUE44" s="89"/>
      <c r="TUF44" s="89"/>
      <c r="TUG44" s="89"/>
      <c r="TUH44" s="89"/>
      <c r="TUI44" s="89"/>
      <c r="TUJ44" s="89"/>
      <c r="TUK44" s="89"/>
      <c r="TUL44" s="89"/>
      <c r="TUM44" s="89"/>
      <c r="TUN44" s="89"/>
      <c r="TUO44" s="89"/>
      <c r="TUP44" s="89"/>
      <c r="TUQ44" s="89"/>
      <c r="TUR44" s="89"/>
      <c r="TUS44" s="89"/>
      <c r="TUT44" s="89"/>
      <c r="TUU44" s="89"/>
      <c r="TUV44" s="89"/>
      <c r="TUW44" s="89"/>
      <c r="TUX44" s="89"/>
      <c r="TUY44" s="89"/>
      <c r="TUZ44" s="89"/>
      <c r="TVA44" s="89"/>
      <c r="TVB44" s="89"/>
      <c r="TVC44" s="89"/>
      <c r="TVD44" s="89"/>
      <c r="TVE44" s="89"/>
      <c r="TVF44" s="89"/>
      <c r="TVG44" s="89"/>
      <c r="TVH44" s="89"/>
      <c r="TVI44" s="89"/>
      <c r="TVJ44" s="89"/>
      <c r="TVK44" s="89"/>
      <c r="TVL44" s="89"/>
      <c r="TVM44" s="89"/>
      <c r="TVN44" s="89"/>
      <c r="TVO44" s="89"/>
      <c r="TVP44" s="89"/>
      <c r="TVQ44" s="89"/>
      <c r="TVR44" s="89"/>
      <c r="TVS44" s="89"/>
      <c r="TVT44" s="89"/>
      <c r="TVU44" s="89"/>
      <c r="TVV44" s="89"/>
      <c r="TVW44" s="89"/>
      <c r="TVX44" s="89"/>
      <c r="TVY44" s="89"/>
      <c r="TVZ44" s="89"/>
      <c r="TWA44" s="89"/>
      <c r="TWB44" s="89"/>
      <c r="TWC44" s="89"/>
      <c r="TWD44" s="89"/>
      <c r="TWE44" s="89"/>
      <c r="TWF44" s="89"/>
      <c r="TWG44" s="89"/>
      <c r="TWH44" s="89"/>
      <c r="TWI44" s="89"/>
      <c r="TWJ44" s="89"/>
      <c r="TWK44" s="89"/>
      <c r="TWL44" s="89"/>
      <c r="TWM44" s="89"/>
      <c r="TWN44" s="89"/>
      <c r="TWO44" s="89"/>
      <c r="TWP44" s="89"/>
      <c r="TWQ44" s="89"/>
      <c r="TWR44" s="89"/>
      <c r="TWS44" s="89"/>
      <c r="TWT44" s="89"/>
      <c r="TWU44" s="89"/>
      <c r="TWV44" s="89"/>
      <c r="TWW44" s="89"/>
      <c r="TWX44" s="89"/>
      <c r="TWY44" s="89"/>
      <c r="TWZ44" s="89"/>
      <c r="TXA44" s="89"/>
      <c r="TXB44" s="89"/>
      <c r="TXC44" s="89"/>
      <c r="TXD44" s="89"/>
      <c r="TXE44" s="89"/>
      <c r="TXF44" s="89"/>
      <c r="TXG44" s="89"/>
      <c r="TXH44" s="89"/>
      <c r="TXI44" s="89"/>
      <c r="TXJ44" s="89"/>
      <c r="TXK44" s="89"/>
      <c r="TXL44" s="89"/>
      <c r="TXM44" s="89"/>
      <c r="TXN44" s="89"/>
      <c r="TXO44" s="89"/>
      <c r="TXP44" s="89"/>
      <c r="TXQ44" s="89"/>
      <c r="TXR44" s="89"/>
      <c r="TXS44" s="89"/>
      <c r="TXT44" s="89"/>
      <c r="TXU44" s="89"/>
      <c r="TXV44" s="89"/>
      <c r="TXW44" s="89"/>
      <c r="TXX44" s="89"/>
      <c r="TXY44" s="89"/>
      <c r="TXZ44" s="89"/>
      <c r="TYA44" s="89"/>
      <c r="TYB44" s="89"/>
      <c r="TYC44" s="89"/>
      <c r="TYD44" s="89"/>
      <c r="TYE44" s="89"/>
      <c r="TYF44" s="89"/>
      <c r="TYG44" s="89"/>
      <c r="TYH44" s="89"/>
      <c r="TYI44" s="89"/>
      <c r="TYJ44" s="89"/>
      <c r="TYK44" s="89"/>
      <c r="TYL44" s="89"/>
      <c r="TYM44" s="89"/>
      <c r="TYN44" s="89"/>
      <c r="TYO44" s="89"/>
      <c r="TYP44" s="89"/>
      <c r="TYQ44" s="89"/>
      <c r="TYR44" s="89"/>
      <c r="TYS44" s="89"/>
      <c r="TYT44" s="89"/>
      <c r="TYU44" s="89"/>
      <c r="TYV44" s="89"/>
      <c r="TYW44" s="89"/>
      <c r="TYX44" s="89"/>
      <c r="TYY44" s="89"/>
      <c r="TYZ44" s="89"/>
      <c r="TZA44" s="89"/>
      <c r="TZB44" s="89"/>
      <c r="TZC44" s="89"/>
      <c r="TZD44" s="89"/>
      <c r="TZE44" s="89"/>
      <c r="TZF44" s="89"/>
      <c r="TZG44" s="89"/>
      <c r="TZH44" s="89"/>
      <c r="TZI44" s="89"/>
      <c r="TZJ44" s="89"/>
      <c r="TZK44" s="89"/>
      <c r="TZL44" s="89"/>
      <c r="TZM44" s="89"/>
      <c r="TZN44" s="89"/>
      <c r="TZO44" s="89"/>
      <c r="TZP44" s="89"/>
      <c r="TZQ44" s="89"/>
      <c r="TZR44" s="89"/>
      <c r="TZS44" s="89"/>
      <c r="TZT44" s="89"/>
      <c r="TZU44" s="89"/>
      <c r="TZV44" s="89"/>
      <c r="TZW44" s="89"/>
      <c r="TZX44" s="89"/>
      <c r="TZY44" s="89"/>
      <c r="TZZ44" s="89"/>
      <c r="UAA44" s="89"/>
      <c r="UAB44" s="89"/>
      <c r="UAC44" s="89"/>
      <c r="UAD44" s="89"/>
      <c r="UAE44" s="89"/>
      <c r="UAF44" s="89"/>
      <c r="UAG44" s="89"/>
      <c r="UAH44" s="89"/>
      <c r="UAI44" s="89"/>
      <c r="UAJ44" s="89"/>
      <c r="UAK44" s="89"/>
      <c r="UAL44" s="89"/>
      <c r="UAM44" s="89"/>
      <c r="UAN44" s="89"/>
      <c r="UAO44" s="89"/>
      <c r="UAP44" s="89"/>
      <c r="UAQ44" s="89"/>
      <c r="UAR44" s="89"/>
      <c r="UAS44" s="89"/>
      <c r="UAT44" s="89"/>
      <c r="UAU44" s="89"/>
      <c r="UAV44" s="89"/>
      <c r="UAW44" s="89"/>
      <c r="UAX44" s="89"/>
      <c r="UAY44" s="89"/>
      <c r="UAZ44" s="89"/>
      <c r="UBA44" s="89"/>
      <c r="UBB44" s="89"/>
      <c r="UBC44" s="89"/>
      <c r="UBD44" s="89"/>
      <c r="UBE44" s="89"/>
      <c r="UBF44" s="89"/>
      <c r="UBG44" s="89"/>
      <c r="UBH44" s="89"/>
      <c r="UBI44" s="89"/>
      <c r="UBJ44" s="89"/>
      <c r="UBK44" s="89"/>
      <c r="UBL44" s="89"/>
      <c r="UBM44" s="89"/>
      <c r="UBN44" s="89"/>
      <c r="UBO44" s="89"/>
      <c r="UBP44" s="89"/>
      <c r="UBQ44" s="89"/>
      <c r="UBR44" s="89"/>
      <c r="UBS44" s="89"/>
      <c r="UBT44" s="89"/>
      <c r="UBU44" s="89"/>
      <c r="UBV44" s="89"/>
      <c r="UBW44" s="89"/>
      <c r="UBX44" s="89"/>
      <c r="UBY44" s="89"/>
      <c r="UBZ44" s="89"/>
      <c r="UCA44" s="89"/>
      <c r="UCB44" s="89"/>
      <c r="UCC44" s="89"/>
      <c r="UCD44" s="89"/>
      <c r="UCE44" s="89"/>
      <c r="UCF44" s="89"/>
      <c r="UCG44" s="89"/>
      <c r="UCH44" s="89"/>
      <c r="UCI44" s="89"/>
      <c r="UCJ44" s="89"/>
      <c r="UCK44" s="89"/>
      <c r="UCL44" s="89"/>
      <c r="UCM44" s="89"/>
      <c r="UCN44" s="89"/>
      <c r="UCO44" s="89"/>
      <c r="UCP44" s="89"/>
      <c r="UCQ44" s="89"/>
      <c r="UCR44" s="89"/>
      <c r="UCS44" s="89"/>
      <c r="UCT44" s="89"/>
      <c r="UCU44" s="89"/>
      <c r="UCV44" s="89"/>
      <c r="UCW44" s="89"/>
      <c r="UCX44" s="89"/>
      <c r="UCY44" s="89"/>
      <c r="UCZ44" s="89"/>
      <c r="UDA44" s="89"/>
      <c r="UDB44" s="89"/>
      <c r="UDC44" s="89"/>
      <c r="UDD44" s="89"/>
      <c r="UDE44" s="89"/>
      <c r="UDF44" s="89"/>
      <c r="UDG44" s="89"/>
      <c r="UDH44" s="89"/>
      <c r="UDI44" s="89"/>
      <c r="UDJ44" s="89"/>
      <c r="UDK44" s="89"/>
      <c r="UDL44" s="89"/>
      <c r="UDM44" s="89"/>
      <c r="UDN44" s="89"/>
      <c r="UDO44" s="89"/>
      <c r="UDP44" s="89"/>
      <c r="UDQ44" s="89"/>
      <c r="UDR44" s="89"/>
      <c r="UDS44" s="89"/>
      <c r="UDT44" s="89"/>
      <c r="UDU44" s="89"/>
      <c r="UDV44" s="89"/>
      <c r="UDW44" s="89"/>
      <c r="UDX44" s="89"/>
      <c r="UDY44" s="89"/>
      <c r="UDZ44" s="89"/>
      <c r="UEA44" s="89"/>
      <c r="UEB44" s="89"/>
      <c r="UEC44" s="89"/>
      <c r="UED44" s="89"/>
      <c r="UEE44" s="89"/>
      <c r="UEF44" s="89"/>
      <c r="UEG44" s="89"/>
      <c r="UEH44" s="89"/>
      <c r="UEI44" s="89"/>
      <c r="UEJ44" s="89"/>
      <c r="UEK44" s="89"/>
      <c r="UEL44" s="89"/>
      <c r="UEM44" s="89"/>
      <c r="UEN44" s="89"/>
      <c r="UEO44" s="89"/>
      <c r="UEP44" s="89"/>
      <c r="UEQ44" s="89"/>
      <c r="UER44" s="89"/>
      <c r="UES44" s="89"/>
      <c r="UET44" s="89"/>
      <c r="UEU44" s="89"/>
      <c r="UEV44" s="89"/>
      <c r="UEW44" s="89"/>
      <c r="UEX44" s="89"/>
      <c r="UEY44" s="89"/>
      <c r="UEZ44" s="89"/>
      <c r="UFA44" s="89"/>
      <c r="UFB44" s="89"/>
      <c r="UFC44" s="89"/>
      <c r="UFD44" s="89"/>
      <c r="UFE44" s="89"/>
      <c r="UFF44" s="89"/>
      <c r="UFG44" s="89"/>
      <c r="UFH44" s="89"/>
      <c r="UFI44" s="89"/>
      <c r="UFJ44" s="89"/>
      <c r="UFK44" s="89"/>
      <c r="UFL44" s="89"/>
      <c r="UFM44" s="89"/>
      <c r="UFN44" s="89"/>
      <c r="UFO44" s="89"/>
      <c r="UFP44" s="89"/>
      <c r="UFQ44" s="89"/>
      <c r="UFR44" s="89"/>
      <c r="UFS44" s="89"/>
      <c r="UFT44" s="89"/>
      <c r="UFU44" s="89"/>
      <c r="UFV44" s="89"/>
      <c r="UFW44" s="89"/>
      <c r="UFX44" s="89"/>
      <c r="UFY44" s="89"/>
      <c r="UFZ44" s="89"/>
      <c r="UGA44" s="89"/>
      <c r="UGB44" s="89"/>
      <c r="UGC44" s="89"/>
      <c r="UGD44" s="89"/>
      <c r="UGE44" s="89"/>
      <c r="UGF44" s="89"/>
      <c r="UGG44" s="89"/>
      <c r="UGH44" s="89"/>
      <c r="UGI44" s="89"/>
      <c r="UGJ44" s="89"/>
      <c r="UGK44" s="89"/>
      <c r="UGL44" s="89"/>
      <c r="UGM44" s="89"/>
      <c r="UGN44" s="89"/>
      <c r="UGO44" s="89"/>
      <c r="UGP44" s="89"/>
      <c r="UGQ44" s="89"/>
      <c r="UGR44" s="89"/>
      <c r="UGS44" s="89"/>
      <c r="UGT44" s="89"/>
      <c r="UGU44" s="89"/>
      <c r="UGV44" s="89"/>
      <c r="UGW44" s="89"/>
      <c r="UGX44" s="89"/>
      <c r="UGY44" s="89"/>
      <c r="UGZ44" s="89"/>
      <c r="UHA44" s="89"/>
      <c r="UHB44" s="89"/>
      <c r="UHC44" s="89"/>
      <c r="UHD44" s="89"/>
      <c r="UHE44" s="89"/>
      <c r="UHF44" s="89"/>
      <c r="UHG44" s="89"/>
      <c r="UHH44" s="89"/>
      <c r="UHI44" s="89"/>
      <c r="UHJ44" s="89"/>
      <c r="UHK44" s="89"/>
      <c r="UHL44" s="89"/>
      <c r="UHM44" s="89"/>
      <c r="UHN44" s="89"/>
      <c r="UHO44" s="89"/>
      <c r="UHP44" s="89"/>
      <c r="UHQ44" s="89"/>
      <c r="UHR44" s="89"/>
      <c r="UHS44" s="89"/>
      <c r="UHT44" s="89"/>
      <c r="UHU44" s="89"/>
      <c r="UHV44" s="89"/>
      <c r="UHW44" s="89"/>
      <c r="UHX44" s="89"/>
      <c r="UHY44" s="89"/>
      <c r="UHZ44" s="89"/>
      <c r="UIA44" s="89"/>
      <c r="UIB44" s="89"/>
      <c r="UIC44" s="89"/>
      <c r="UID44" s="89"/>
      <c r="UIE44" s="89"/>
      <c r="UIF44" s="89"/>
      <c r="UIG44" s="89"/>
      <c r="UIH44" s="89"/>
      <c r="UII44" s="89"/>
      <c r="UIJ44" s="89"/>
      <c r="UIK44" s="89"/>
      <c r="UIL44" s="89"/>
      <c r="UIM44" s="89"/>
      <c r="UIN44" s="89"/>
      <c r="UIO44" s="89"/>
      <c r="UIP44" s="89"/>
      <c r="UIQ44" s="89"/>
      <c r="UIR44" s="89"/>
      <c r="UIS44" s="89"/>
      <c r="UIT44" s="89"/>
      <c r="UIU44" s="89"/>
      <c r="UIV44" s="89"/>
      <c r="UIW44" s="89"/>
      <c r="UIX44" s="89"/>
      <c r="UIY44" s="89"/>
      <c r="UIZ44" s="89"/>
      <c r="UJA44" s="89"/>
      <c r="UJB44" s="89"/>
      <c r="UJC44" s="89"/>
      <c r="UJD44" s="89"/>
      <c r="UJE44" s="89"/>
      <c r="UJF44" s="89"/>
      <c r="UJG44" s="89"/>
      <c r="UJH44" s="89"/>
      <c r="UJI44" s="89"/>
      <c r="UJJ44" s="89"/>
      <c r="UJK44" s="89"/>
      <c r="UJL44" s="89"/>
      <c r="UJM44" s="89"/>
      <c r="UJN44" s="89"/>
      <c r="UJO44" s="89"/>
      <c r="UJP44" s="89"/>
      <c r="UJQ44" s="89"/>
      <c r="UJR44" s="89"/>
      <c r="UJS44" s="89"/>
      <c r="UJT44" s="89"/>
      <c r="UJU44" s="89"/>
      <c r="UJV44" s="89"/>
      <c r="UJW44" s="89"/>
      <c r="UJX44" s="89"/>
      <c r="UJY44" s="89"/>
      <c r="UJZ44" s="89"/>
      <c r="UKA44" s="89"/>
      <c r="UKB44" s="89"/>
      <c r="UKC44" s="89"/>
      <c r="UKD44" s="89"/>
      <c r="UKE44" s="89"/>
      <c r="UKF44" s="89"/>
      <c r="UKG44" s="89"/>
      <c r="UKH44" s="89"/>
      <c r="UKI44" s="89"/>
      <c r="UKJ44" s="89"/>
      <c r="UKK44" s="89"/>
      <c r="UKL44" s="89"/>
      <c r="UKM44" s="89"/>
      <c r="UKN44" s="89"/>
      <c r="UKO44" s="89"/>
      <c r="UKP44" s="89"/>
      <c r="UKQ44" s="89"/>
      <c r="UKR44" s="89"/>
      <c r="UKS44" s="89"/>
      <c r="UKT44" s="89"/>
      <c r="UKU44" s="89"/>
      <c r="UKV44" s="89"/>
      <c r="UKW44" s="89"/>
      <c r="UKX44" s="89"/>
      <c r="UKY44" s="89"/>
      <c r="UKZ44" s="89"/>
      <c r="ULA44" s="89"/>
      <c r="ULB44" s="89"/>
      <c r="ULC44" s="89"/>
      <c r="ULD44" s="89"/>
      <c r="ULE44" s="89"/>
      <c r="ULF44" s="89"/>
      <c r="ULG44" s="89"/>
      <c r="ULH44" s="89"/>
      <c r="ULI44" s="89"/>
      <c r="ULJ44" s="89"/>
      <c r="ULK44" s="89"/>
      <c r="ULL44" s="89"/>
      <c r="ULM44" s="89"/>
      <c r="ULN44" s="89"/>
      <c r="ULO44" s="89"/>
      <c r="ULP44" s="89"/>
      <c r="ULQ44" s="89"/>
      <c r="ULR44" s="89"/>
      <c r="ULS44" s="89"/>
      <c r="ULT44" s="89"/>
      <c r="ULU44" s="89"/>
      <c r="ULV44" s="89"/>
      <c r="ULW44" s="89"/>
      <c r="ULX44" s="89"/>
      <c r="ULY44" s="89"/>
      <c r="ULZ44" s="89"/>
      <c r="UMA44" s="89"/>
      <c r="UMB44" s="89"/>
      <c r="UMC44" s="89"/>
      <c r="UMD44" s="89"/>
      <c r="UME44" s="89"/>
      <c r="UMF44" s="89"/>
      <c r="UMG44" s="89"/>
      <c r="UMH44" s="89"/>
      <c r="UMI44" s="89"/>
      <c r="UMJ44" s="89"/>
      <c r="UMK44" s="89"/>
      <c r="UML44" s="89"/>
      <c r="UMM44" s="89"/>
      <c r="UMN44" s="89"/>
      <c r="UMO44" s="89"/>
      <c r="UMP44" s="89"/>
      <c r="UMQ44" s="89"/>
      <c r="UMR44" s="89"/>
      <c r="UMS44" s="89"/>
      <c r="UMT44" s="89"/>
      <c r="UMU44" s="89"/>
      <c r="UMV44" s="89"/>
      <c r="UMW44" s="89"/>
      <c r="UMX44" s="89"/>
      <c r="UMY44" s="89"/>
      <c r="UMZ44" s="89"/>
      <c r="UNA44" s="89"/>
      <c r="UNB44" s="89"/>
      <c r="UNC44" s="89"/>
      <c r="UND44" s="89"/>
      <c r="UNE44" s="89"/>
      <c r="UNF44" s="89"/>
      <c r="UNG44" s="89"/>
      <c r="UNH44" s="89"/>
      <c r="UNI44" s="89"/>
      <c r="UNJ44" s="89"/>
      <c r="UNK44" s="89"/>
      <c r="UNL44" s="89"/>
      <c r="UNM44" s="89"/>
      <c r="UNN44" s="89"/>
      <c r="UNO44" s="89"/>
      <c r="UNP44" s="89"/>
      <c r="UNQ44" s="89"/>
      <c r="UNR44" s="89"/>
      <c r="UNS44" s="89"/>
      <c r="UNT44" s="89"/>
      <c r="UNU44" s="89"/>
      <c r="UNV44" s="89"/>
      <c r="UNW44" s="89"/>
      <c r="UNX44" s="89"/>
      <c r="UNY44" s="89"/>
      <c r="UNZ44" s="89"/>
      <c r="UOA44" s="89"/>
      <c r="UOB44" s="89"/>
      <c r="UOC44" s="89"/>
      <c r="UOD44" s="89"/>
      <c r="UOE44" s="89"/>
      <c r="UOF44" s="89"/>
      <c r="UOG44" s="89"/>
      <c r="UOH44" s="89"/>
      <c r="UOI44" s="89"/>
      <c r="UOJ44" s="89"/>
      <c r="UOK44" s="89"/>
      <c r="UOL44" s="89"/>
      <c r="UOM44" s="89"/>
      <c r="UON44" s="89"/>
      <c r="UOO44" s="89"/>
      <c r="UOP44" s="89"/>
      <c r="UOQ44" s="89"/>
      <c r="UOR44" s="89"/>
      <c r="UOS44" s="89"/>
      <c r="UOT44" s="89"/>
      <c r="UOU44" s="89"/>
      <c r="UOV44" s="89"/>
      <c r="UOW44" s="89"/>
      <c r="UOX44" s="89"/>
      <c r="UOY44" s="89"/>
      <c r="UOZ44" s="89"/>
      <c r="UPA44" s="89"/>
      <c r="UPB44" s="89"/>
      <c r="UPC44" s="89"/>
      <c r="UPD44" s="89"/>
      <c r="UPE44" s="89"/>
      <c r="UPF44" s="89"/>
      <c r="UPG44" s="89"/>
      <c r="UPH44" s="89"/>
      <c r="UPI44" s="89"/>
      <c r="UPJ44" s="89"/>
      <c r="UPK44" s="89"/>
      <c r="UPL44" s="89"/>
      <c r="UPM44" s="89"/>
      <c r="UPN44" s="89"/>
      <c r="UPO44" s="89"/>
      <c r="UPP44" s="89"/>
      <c r="UPQ44" s="89"/>
      <c r="UPR44" s="89"/>
      <c r="UPS44" s="89"/>
      <c r="UPT44" s="89"/>
      <c r="UPU44" s="89"/>
      <c r="UPV44" s="89"/>
      <c r="UPW44" s="89"/>
      <c r="UPX44" s="89"/>
      <c r="UPY44" s="89"/>
      <c r="UPZ44" s="89"/>
      <c r="UQA44" s="89"/>
      <c r="UQB44" s="89"/>
      <c r="UQC44" s="89"/>
      <c r="UQD44" s="89"/>
      <c r="UQE44" s="89"/>
      <c r="UQF44" s="89"/>
      <c r="UQG44" s="89"/>
      <c r="UQH44" s="89"/>
      <c r="UQI44" s="89"/>
      <c r="UQJ44" s="89"/>
      <c r="UQK44" s="89"/>
      <c r="UQL44" s="89"/>
      <c r="UQM44" s="89"/>
      <c r="UQN44" s="89"/>
      <c r="UQO44" s="89"/>
      <c r="UQP44" s="89"/>
      <c r="UQQ44" s="89"/>
      <c r="UQR44" s="89"/>
      <c r="UQS44" s="89"/>
      <c r="UQT44" s="89"/>
      <c r="UQU44" s="89"/>
      <c r="UQV44" s="89"/>
      <c r="UQW44" s="89"/>
      <c r="UQX44" s="89"/>
      <c r="UQY44" s="89"/>
      <c r="UQZ44" s="89"/>
      <c r="URA44" s="89"/>
      <c r="URB44" s="89"/>
      <c r="URC44" s="89"/>
      <c r="URD44" s="89"/>
      <c r="URE44" s="89"/>
      <c r="URF44" s="89"/>
      <c r="URG44" s="89"/>
      <c r="URH44" s="89"/>
      <c r="URI44" s="89"/>
      <c r="URJ44" s="89"/>
      <c r="URK44" s="89"/>
      <c r="URL44" s="89"/>
      <c r="URM44" s="89"/>
      <c r="URN44" s="89"/>
      <c r="URO44" s="89"/>
      <c r="URP44" s="89"/>
      <c r="URQ44" s="89"/>
      <c r="URR44" s="89"/>
      <c r="URS44" s="89"/>
      <c r="URT44" s="89"/>
      <c r="URU44" s="89"/>
      <c r="URV44" s="89"/>
      <c r="URW44" s="89"/>
      <c r="URX44" s="89"/>
      <c r="URY44" s="89"/>
      <c r="URZ44" s="89"/>
      <c r="USA44" s="89"/>
      <c r="USB44" s="89"/>
      <c r="USC44" s="89"/>
      <c r="USD44" s="89"/>
      <c r="USE44" s="89"/>
      <c r="USF44" s="89"/>
      <c r="USG44" s="89"/>
      <c r="USH44" s="89"/>
      <c r="USI44" s="89"/>
      <c r="USJ44" s="89"/>
      <c r="USK44" s="89"/>
      <c r="USL44" s="89"/>
      <c r="USM44" s="89"/>
      <c r="USN44" s="89"/>
      <c r="USO44" s="89"/>
      <c r="USP44" s="89"/>
      <c r="USQ44" s="89"/>
      <c r="USR44" s="89"/>
      <c r="USS44" s="89"/>
      <c r="UST44" s="89"/>
      <c r="USU44" s="89"/>
      <c r="USV44" s="89"/>
      <c r="USW44" s="89"/>
      <c r="USX44" s="89"/>
      <c r="USY44" s="89"/>
      <c r="USZ44" s="89"/>
      <c r="UTA44" s="89"/>
      <c r="UTB44" s="89"/>
      <c r="UTC44" s="89"/>
      <c r="UTD44" s="89"/>
      <c r="UTE44" s="89"/>
      <c r="UTF44" s="89"/>
      <c r="UTG44" s="89"/>
      <c r="UTH44" s="89"/>
      <c r="UTI44" s="89"/>
      <c r="UTJ44" s="89"/>
      <c r="UTK44" s="89"/>
      <c r="UTL44" s="89"/>
      <c r="UTM44" s="89"/>
      <c r="UTN44" s="89"/>
      <c r="UTO44" s="89"/>
      <c r="UTP44" s="89"/>
      <c r="UTQ44" s="89"/>
      <c r="UTR44" s="89"/>
      <c r="UTS44" s="89"/>
      <c r="UTT44" s="89"/>
      <c r="UTU44" s="89"/>
      <c r="UTV44" s="89"/>
      <c r="UTW44" s="89"/>
      <c r="UTX44" s="89"/>
      <c r="UTY44" s="89"/>
      <c r="UTZ44" s="89"/>
      <c r="UUA44" s="89"/>
      <c r="UUB44" s="89"/>
      <c r="UUC44" s="89"/>
      <c r="UUD44" s="89"/>
      <c r="UUE44" s="89"/>
      <c r="UUF44" s="89"/>
      <c r="UUG44" s="89"/>
      <c r="UUH44" s="89"/>
      <c r="UUI44" s="89"/>
      <c r="UUJ44" s="89"/>
      <c r="UUK44" s="89"/>
      <c r="UUL44" s="89"/>
      <c r="UUM44" s="89"/>
      <c r="UUN44" s="89"/>
      <c r="UUO44" s="89"/>
      <c r="UUP44" s="89"/>
      <c r="UUQ44" s="89"/>
      <c r="UUR44" s="89"/>
      <c r="UUS44" s="89"/>
      <c r="UUT44" s="89"/>
      <c r="UUU44" s="89"/>
      <c r="UUV44" s="89"/>
      <c r="UUW44" s="89"/>
      <c r="UUX44" s="89"/>
      <c r="UUY44" s="89"/>
      <c r="UUZ44" s="89"/>
      <c r="UVA44" s="89"/>
      <c r="UVB44" s="89"/>
      <c r="UVC44" s="89"/>
      <c r="UVD44" s="89"/>
      <c r="UVE44" s="89"/>
      <c r="UVF44" s="89"/>
      <c r="UVG44" s="89"/>
      <c r="UVH44" s="89"/>
      <c r="UVI44" s="89"/>
      <c r="UVJ44" s="89"/>
      <c r="UVK44" s="89"/>
      <c r="UVL44" s="89"/>
      <c r="UVM44" s="89"/>
      <c r="UVN44" s="89"/>
      <c r="UVO44" s="89"/>
      <c r="UVP44" s="89"/>
      <c r="UVQ44" s="89"/>
      <c r="UVR44" s="89"/>
      <c r="UVS44" s="89"/>
      <c r="UVT44" s="89"/>
      <c r="UVU44" s="89"/>
      <c r="UVV44" s="89"/>
      <c r="UVW44" s="89"/>
      <c r="UVX44" s="89"/>
      <c r="UVY44" s="89"/>
      <c r="UVZ44" s="89"/>
      <c r="UWA44" s="89"/>
      <c r="UWB44" s="89"/>
      <c r="UWC44" s="89"/>
      <c r="UWD44" s="89"/>
      <c r="UWE44" s="89"/>
      <c r="UWF44" s="89"/>
      <c r="UWG44" s="89"/>
      <c r="UWH44" s="89"/>
      <c r="UWI44" s="89"/>
      <c r="UWJ44" s="89"/>
      <c r="UWK44" s="89"/>
      <c r="UWL44" s="89"/>
      <c r="UWM44" s="89"/>
      <c r="UWN44" s="89"/>
      <c r="UWO44" s="89"/>
      <c r="UWP44" s="89"/>
      <c r="UWQ44" s="89"/>
      <c r="UWR44" s="89"/>
      <c r="UWS44" s="89"/>
      <c r="UWT44" s="89"/>
      <c r="UWU44" s="89"/>
      <c r="UWV44" s="89"/>
      <c r="UWW44" s="89"/>
      <c r="UWX44" s="89"/>
      <c r="UWY44" s="89"/>
      <c r="UWZ44" s="89"/>
      <c r="UXA44" s="89"/>
      <c r="UXB44" s="89"/>
      <c r="UXC44" s="89"/>
      <c r="UXD44" s="89"/>
      <c r="UXE44" s="89"/>
      <c r="UXF44" s="89"/>
      <c r="UXG44" s="89"/>
      <c r="UXH44" s="89"/>
      <c r="UXI44" s="89"/>
      <c r="UXJ44" s="89"/>
      <c r="UXK44" s="89"/>
      <c r="UXL44" s="89"/>
      <c r="UXM44" s="89"/>
      <c r="UXN44" s="89"/>
      <c r="UXO44" s="89"/>
      <c r="UXP44" s="89"/>
      <c r="UXQ44" s="89"/>
      <c r="UXR44" s="89"/>
      <c r="UXS44" s="89"/>
      <c r="UXT44" s="89"/>
      <c r="UXU44" s="89"/>
      <c r="UXV44" s="89"/>
      <c r="UXW44" s="89"/>
      <c r="UXX44" s="89"/>
      <c r="UXY44" s="89"/>
      <c r="UXZ44" s="89"/>
      <c r="UYA44" s="89"/>
      <c r="UYB44" s="89"/>
      <c r="UYC44" s="89"/>
      <c r="UYD44" s="89"/>
      <c r="UYE44" s="89"/>
      <c r="UYF44" s="89"/>
      <c r="UYG44" s="89"/>
      <c r="UYH44" s="89"/>
      <c r="UYI44" s="89"/>
      <c r="UYJ44" s="89"/>
      <c r="UYK44" s="89"/>
      <c r="UYL44" s="89"/>
      <c r="UYM44" s="89"/>
      <c r="UYN44" s="89"/>
      <c r="UYO44" s="89"/>
      <c r="UYP44" s="89"/>
      <c r="UYQ44" s="89"/>
      <c r="UYR44" s="89"/>
      <c r="UYS44" s="89"/>
      <c r="UYT44" s="89"/>
      <c r="UYU44" s="89"/>
      <c r="UYV44" s="89"/>
      <c r="UYW44" s="89"/>
      <c r="UYX44" s="89"/>
      <c r="UYY44" s="89"/>
      <c r="UYZ44" s="89"/>
      <c r="UZA44" s="89"/>
      <c r="UZB44" s="89"/>
      <c r="UZC44" s="89"/>
      <c r="UZD44" s="89"/>
      <c r="UZE44" s="89"/>
      <c r="UZF44" s="89"/>
      <c r="UZG44" s="89"/>
      <c r="UZH44" s="89"/>
      <c r="UZI44" s="89"/>
      <c r="UZJ44" s="89"/>
      <c r="UZK44" s="89"/>
      <c r="UZL44" s="89"/>
      <c r="UZM44" s="89"/>
      <c r="UZN44" s="89"/>
      <c r="UZO44" s="89"/>
      <c r="UZP44" s="89"/>
      <c r="UZQ44" s="89"/>
      <c r="UZR44" s="89"/>
      <c r="UZS44" s="89"/>
      <c r="UZT44" s="89"/>
      <c r="UZU44" s="89"/>
      <c r="UZV44" s="89"/>
      <c r="UZW44" s="89"/>
      <c r="UZX44" s="89"/>
      <c r="UZY44" s="89"/>
      <c r="UZZ44" s="89"/>
      <c r="VAA44" s="89"/>
      <c r="VAB44" s="89"/>
      <c r="VAC44" s="89"/>
      <c r="VAD44" s="89"/>
      <c r="VAE44" s="89"/>
      <c r="VAF44" s="89"/>
      <c r="VAG44" s="89"/>
      <c r="VAH44" s="89"/>
      <c r="VAI44" s="89"/>
      <c r="VAJ44" s="89"/>
      <c r="VAK44" s="89"/>
      <c r="VAL44" s="89"/>
      <c r="VAM44" s="89"/>
      <c r="VAN44" s="89"/>
      <c r="VAO44" s="89"/>
      <c r="VAP44" s="89"/>
      <c r="VAQ44" s="89"/>
      <c r="VAR44" s="89"/>
      <c r="VAS44" s="89"/>
      <c r="VAT44" s="89"/>
      <c r="VAU44" s="89"/>
      <c r="VAV44" s="89"/>
      <c r="VAW44" s="89"/>
      <c r="VAX44" s="89"/>
      <c r="VAY44" s="89"/>
      <c r="VAZ44" s="89"/>
      <c r="VBA44" s="89"/>
      <c r="VBB44" s="89"/>
      <c r="VBC44" s="89"/>
      <c r="VBD44" s="89"/>
      <c r="VBE44" s="89"/>
      <c r="VBF44" s="89"/>
      <c r="VBG44" s="89"/>
      <c r="VBH44" s="89"/>
      <c r="VBI44" s="89"/>
      <c r="VBJ44" s="89"/>
      <c r="VBK44" s="89"/>
      <c r="VBL44" s="89"/>
      <c r="VBM44" s="89"/>
      <c r="VBN44" s="89"/>
      <c r="VBO44" s="89"/>
      <c r="VBP44" s="89"/>
      <c r="VBQ44" s="89"/>
      <c r="VBR44" s="89"/>
      <c r="VBS44" s="89"/>
      <c r="VBT44" s="89"/>
      <c r="VBU44" s="89"/>
      <c r="VBV44" s="89"/>
      <c r="VBW44" s="89"/>
      <c r="VBX44" s="89"/>
      <c r="VBY44" s="89"/>
      <c r="VBZ44" s="89"/>
      <c r="VCA44" s="89"/>
      <c r="VCB44" s="89"/>
      <c r="VCC44" s="89"/>
      <c r="VCD44" s="89"/>
      <c r="VCE44" s="89"/>
      <c r="VCF44" s="89"/>
      <c r="VCG44" s="89"/>
      <c r="VCH44" s="89"/>
      <c r="VCI44" s="89"/>
      <c r="VCJ44" s="89"/>
      <c r="VCK44" s="89"/>
      <c r="VCL44" s="89"/>
      <c r="VCM44" s="89"/>
      <c r="VCN44" s="89"/>
      <c r="VCO44" s="89"/>
      <c r="VCP44" s="89"/>
      <c r="VCQ44" s="89"/>
      <c r="VCR44" s="89"/>
      <c r="VCS44" s="89"/>
      <c r="VCT44" s="89"/>
      <c r="VCU44" s="89"/>
      <c r="VCV44" s="89"/>
      <c r="VCW44" s="89"/>
      <c r="VCX44" s="89"/>
      <c r="VCY44" s="89"/>
      <c r="VCZ44" s="89"/>
      <c r="VDA44" s="89"/>
      <c r="VDB44" s="89"/>
      <c r="VDC44" s="89"/>
      <c r="VDD44" s="89"/>
      <c r="VDE44" s="89"/>
      <c r="VDF44" s="89"/>
      <c r="VDG44" s="89"/>
      <c r="VDH44" s="89"/>
      <c r="VDI44" s="89"/>
      <c r="VDJ44" s="89"/>
      <c r="VDK44" s="89"/>
      <c r="VDL44" s="89"/>
      <c r="VDM44" s="89"/>
      <c r="VDN44" s="89"/>
      <c r="VDO44" s="89"/>
      <c r="VDP44" s="89"/>
      <c r="VDQ44" s="89"/>
      <c r="VDR44" s="89"/>
      <c r="VDS44" s="89"/>
      <c r="VDT44" s="89"/>
      <c r="VDU44" s="89"/>
      <c r="VDV44" s="89"/>
      <c r="VDW44" s="89"/>
      <c r="VDX44" s="89"/>
      <c r="VDY44" s="89"/>
      <c r="VDZ44" s="89"/>
      <c r="VEA44" s="89"/>
      <c r="VEB44" s="89"/>
      <c r="VEC44" s="89"/>
      <c r="VED44" s="89"/>
      <c r="VEE44" s="89"/>
      <c r="VEF44" s="89"/>
      <c r="VEG44" s="89"/>
      <c r="VEH44" s="89"/>
      <c r="VEI44" s="89"/>
      <c r="VEJ44" s="89"/>
      <c r="VEK44" s="89"/>
      <c r="VEL44" s="89"/>
      <c r="VEM44" s="89"/>
      <c r="VEN44" s="89"/>
      <c r="VEO44" s="89"/>
      <c r="VEP44" s="89"/>
      <c r="VEQ44" s="89"/>
      <c r="VER44" s="89"/>
      <c r="VES44" s="89"/>
      <c r="VET44" s="89"/>
      <c r="VEU44" s="89"/>
      <c r="VEV44" s="89"/>
      <c r="VEW44" s="89"/>
      <c r="VEX44" s="89"/>
      <c r="VEY44" s="89"/>
      <c r="VEZ44" s="89"/>
      <c r="VFA44" s="89"/>
      <c r="VFB44" s="89"/>
      <c r="VFC44" s="89"/>
      <c r="VFD44" s="89"/>
      <c r="VFE44" s="89"/>
      <c r="VFF44" s="89"/>
      <c r="VFG44" s="89"/>
      <c r="VFH44" s="89"/>
      <c r="VFI44" s="89"/>
      <c r="VFJ44" s="89"/>
      <c r="VFK44" s="89"/>
      <c r="VFL44" s="89"/>
      <c r="VFM44" s="89"/>
      <c r="VFN44" s="89"/>
      <c r="VFO44" s="89"/>
      <c r="VFP44" s="89"/>
      <c r="VFQ44" s="89"/>
      <c r="VFR44" s="89"/>
      <c r="VFS44" s="89"/>
      <c r="VFT44" s="89"/>
      <c r="VFU44" s="89"/>
      <c r="VFV44" s="89"/>
      <c r="VFW44" s="89"/>
      <c r="VFX44" s="89"/>
      <c r="VFY44" s="89"/>
      <c r="VFZ44" s="89"/>
      <c r="VGA44" s="89"/>
      <c r="VGB44" s="89"/>
      <c r="VGC44" s="89"/>
      <c r="VGD44" s="89"/>
      <c r="VGE44" s="89"/>
      <c r="VGF44" s="89"/>
      <c r="VGG44" s="89"/>
      <c r="VGH44" s="89"/>
      <c r="VGI44" s="89"/>
      <c r="VGJ44" s="89"/>
      <c r="VGK44" s="89"/>
      <c r="VGL44" s="89"/>
      <c r="VGM44" s="89"/>
      <c r="VGN44" s="89"/>
      <c r="VGO44" s="89"/>
      <c r="VGP44" s="89"/>
      <c r="VGQ44" s="89"/>
      <c r="VGR44" s="89"/>
      <c r="VGS44" s="89"/>
      <c r="VGT44" s="89"/>
      <c r="VGU44" s="89"/>
      <c r="VGV44" s="89"/>
      <c r="VGW44" s="89"/>
      <c r="VGX44" s="89"/>
      <c r="VGY44" s="89"/>
      <c r="VGZ44" s="89"/>
      <c r="VHA44" s="89"/>
      <c r="VHB44" s="89"/>
      <c r="VHC44" s="89"/>
      <c r="VHD44" s="89"/>
      <c r="VHE44" s="89"/>
      <c r="VHF44" s="89"/>
      <c r="VHG44" s="89"/>
      <c r="VHH44" s="89"/>
      <c r="VHI44" s="89"/>
      <c r="VHJ44" s="89"/>
      <c r="VHK44" s="89"/>
      <c r="VHL44" s="89"/>
      <c r="VHM44" s="89"/>
      <c r="VHN44" s="89"/>
      <c r="VHO44" s="89"/>
      <c r="VHP44" s="89"/>
      <c r="VHQ44" s="89"/>
      <c r="VHR44" s="89"/>
      <c r="VHS44" s="89"/>
      <c r="VHT44" s="89"/>
      <c r="VHU44" s="89"/>
      <c r="VHV44" s="89"/>
      <c r="VHW44" s="89"/>
      <c r="VHX44" s="89"/>
      <c r="VHY44" s="89"/>
      <c r="VHZ44" s="89"/>
      <c r="VIA44" s="89"/>
      <c r="VIB44" s="89"/>
      <c r="VIC44" s="89"/>
      <c r="VID44" s="89"/>
      <c r="VIE44" s="89"/>
      <c r="VIF44" s="89"/>
      <c r="VIG44" s="89"/>
      <c r="VIH44" s="89"/>
      <c r="VII44" s="89"/>
      <c r="VIJ44" s="89"/>
      <c r="VIK44" s="89"/>
      <c r="VIL44" s="89"/>
      <c r="VIM44" s="89"/>
      <c r="VIN44" s="89"/>
      <c r="VIO44" s="89"/>
      <c r="VIP44" s="89"/>
      <c r="VIQ44" s="89"/>
      <c r="VIR44" s="89"/>
      <c r="VIS44" s="89"/>
      <c r="VIT44" s="89"/>
      <c r="VIU44" s="89"/>
      <c r="VIV44" s="89"/>
      <c r="VIW44" s="89"/>
      <c r="VIX44" s="89"/>
      <c r="VIY44" s="89"/>
      <c r="VIZ44" s="89"/>
      <c r="VJA44" s="89"/>
      <c r="VJB44" s="89"/>
      <c r="VJC44" s="89"/>
      <c r="VJD44" s="89"/>
      <c r="VJE44" s="89"/>
      <c r="VJF44" s="89"/>
      <c r="VJG44" s="89"/>
      <c r="VJH44" s="89"/>
      <c r="VJI44" s="89"/>
      <c r="VJJ44" s="89"/>
      <c r="VJK44" s="89"/>
      <c r="VJL44" s="89"/>
      <c r="VJM44" s="89"/>
      <c r="VJN44" s="89"/>
      <c r="VJO44" s="89"/>
      <c r="VJP44" s="89"/>
      <c r="VJQ44" s="89"/>
      <c r="VJR44" s="89"/>
      <c r="VJS44" s="89"/>
      <c r="VJT44" s="89"/>
      <c r="VJU44" s="89"/>
      <c r="VJV44" s="89"/>
      <c r="VJW44" s="89"/>
      <c r="VJX44" s="89"/>
      <c r="VJY44" s="89"/>
      <c r="VJZ44" s="89"/>
      <c r="VKA44" s="89"/>
      <c r="VKB44" s="89"/>
      <c r="VKC44" s="89"/>
      <c r="VKD44" s="89"/>
      <c r="VKE44" s="89"/>
      <c r="VKF44" s="89"/>
      <c r="VKG44" s="89"/>
      <c r="VKH44" s="89"/>
      <c r="VKI44" s="89"/>
      <c r="VKJ44" s="89"/>
      <c r="VKK44" s="89"/>
      <c r="VKL44" s="89"/>
      <c r="VKM44" s="89"/>
      <c r="VKN44" s="89"/>
      <c r="VKO44" s="89"/>
      <c r="VKP44" s="89"/>
      <c r="VKQ44" s="89"/>
      <c r="VKR44" s="89"/>
      <c r="VKS44" s="89"/>
      <c r="VKT44" s="89"/>
      <c r="VKU44" s="89"/>
      <c r="VKV44" s="89"/>
      <c r="VKW44" s="89"/>
      <c r="VKX44" s="89"/>
      <c r="VKY44" s="89"/>
      <c r="VKZ44" s="89"/>
      <c r="VLA44" s="89"/>
      <c r="VLB44" s="89"/>
      <c r="VLC44" s="89"/>
      <c r="VLD44" s="89"/>
      <c r="VLE44" s="89"/>
      <c r="VLF44" s="89"/>
      <c r="VLG44" s="89"/>
      <c r="VLH44" s="89"/>
      <c r="VLI44" s="89"/>
      <c r="VLJ44" s="89"/>
      <c r="VLK44" s="89"/>
      <c r="VLL44" s="89"/>
      <c r="VLM44" s="89"/>
      <c r="VLN44" s="89"/>
      <c r="VLO44" s="89"/>
      <c r="VLP44" s="89"/>
      <c r="VLQ44" s="89"/>
      <c r="VLR44" s="89"/>
      <c r="VLS44" s="89"/>
      <c r="VLT44" s="89"/>
      <c r="VLU44" s="89"/>
      <c r="VLV44" s="89"/>
      <c r="VLW44" s="89"/>
      <c r="VLX44" s="89"/>
      <c r="VLY44" s="89"/>
      <c r="VLZ44" s="89"/>
      <c r="VMA44" s="89"/>
      <c r="VMB44" s="89"/>
      <c r="VMC44" s="89"/>
      <c r="VMD44" s="89"/>
      <c r="VME44" s="89"/>
      <c r="VMF44" s="89"/>
      <c r="VMG44" s="89"/>
      <c r="VMH44" s="89"/>
      <c r="VMI44" s="89"/>
      <c r="VMJ44" s="89"/>
      <c r="VMK44" s="89"/>
      <c r="VML44" s="89"/>
      <c r="VMM44" s="89"/>
      <c r="VMN44" s="89"/>
      <c r="VMO44" s="89"/>
      <c r="VMP44" s="89"/>
      <c r="VMQ44" s="89"/>
      <c r="VMR44" s="89"/>
      <c r="VMS44" s="89"/>
      <c r="VMT44" s="89"/>
      <c r="VMU44" s="89"/>
      <c r="VMV44" s="89"/>
      <c r="VMW44" s="89"/>
      <c r="VMX44" s="89"/>
      <c r="VMY44" s="89"/>
      <c r="VMZ44" s="89"/>
      <c r="VNA44" s="89"/>
      <c r="VNB44" s="89"/>
      <c r="VNC44" s="89"/>
      <c r="VND44" s="89"/>
      <c r="VNE44" s="89"/>
      <c r="VNF44" s="89"/>
      <c r="VNG44" s="89"/>
      <c r="VNH44" s="89"/>
      <c r="VNI44" s="89"/>
      <c r="VNJ44" s="89"/>
      <c r="VNK44" s="89"/>
      <c r="VNL44" s="89"/>
      <c r="VNM44" s="89"/>
      <c r="VNN44" s="89"/>
      <c r="VNO44" s="89"/>
      <c r="VNP44" s="89"/>
      <c r="VNQ44" s="89"/>
      <c r="VNR44" s="89"/>
      <c r="VNS44" s="89"/>
      <c r="VNT44" s="89"/>
      <c r="VNU44" s="89"/>
      <c r="VNV44" s="89"/>
      <c r="VNW44" s="89"/>
      <c r="VNX44" s="89"/>
      <c r="VNY44" s="89"/>
      <c r="VNZ44" s="89"/>
      <c r="VOA44" s="89"/>
      <c r="VOB44" s="89"/>
      <c r="VOC44" s="89"/>
      <c r="VOD44" s="89"/>
      <c r="VOE44" s="89"/>
      <c r="VOF44" s="89"/>
      <c r="VOG44" s="89"/>
      <c r="VOH44" s="89"/>
      <c r="VOI44" s="89"/>
      <c r="VOJ44" s="89"/>
      <c r="VOK44" s="89"/>
      <c r="VOL44" s="89"/>
      <c r="VOM44" s="89"/>
      <c r="VON44" s="89"/>
      <c r="VOO44" s="89"/>
      <c r="VOP44" s="89"/>
      <c r="VOQ44" s="89"/>
      <c r="VOR44" s="89"/>
      <c r="VOS44" s="89"/>
      <c r="VOT44" s="89"/>
      <c r="VOU44" s="89"/>
      <c r="VOV44" s="89"/>
      <c r="VOW44" s="89"/>
      <c r="VOX44" s="89"/>
      <c r="VOY44" s="89"/>
      <c r="VOZ44" s="89"/>
      <c r="VPA44" s="89"/>
      <c r="VPB44" s="89"/>
      <c r="VPC44" s="89"/>
      <c r="VPD44" s="89"/>
      <c r="VPE44" s="89"/>
      <c r="VPF44" s="89"/>
      <c r="VPG44" s="89"/>
      <c r="VPH44" s="89"/>
      <c r="VPI44" s="89"/>
      <c r="VPJ44" s="89"/>
      <c r="VPK44" s="89"/>
      <c r="VPL44" s="89"/>
      <c r="VPM44" s="89"/>
      <c r="VPN44" s="89"/>
      <c r="VPO44" s="89"/>
      <c r="VPP44" s="89"/>
      <c r="VPQ44" s="89"/>
      <c r="VPR44" s="89"/>
      <c r="VPS44" s="89"/>
      <c r="VPT44" s="89"/>
      <c r="VPU44" s="89"/>
      <c r="VPV44" s="89"/>
      <c r="VPW44" s="89"/>
      <c r="VPX44" s="89"/>
      <c r="VPY44" s="89"/>
      <c r="VPZ44" s="89"/>
      <c r="VQA44" s="89"/>
      <c r="VQB44" s="89"/>
      <c r="VQC44" s="89"/>
      <c r="VQD44" s="89"/>
      <c r="VQE44" s="89"/>
      <c r="VQF44" s="89"/>
      <c r="VQG44" s="89"/>
      <c r="VQH44" s="89"/>
      <c r="VQI44" s="89"/>
      <c r="VQJ44" s="89"/>
      <c r="VQK44" s="89"/>
      <c r="VQL44" s="89"/>
      <c r="VQM44" s="89"/>
      <c r="VQN44" s="89"/>
      <c r="VQO44" s="89"/>
      <c r="VQP44" s="89"/>
      <c r="VQQ44" s="89"/>
      <c r="VQR44" s="89"/>
      <c r="VQS44" s="89"/>
      <c r="VQT44" s="89"/>
      <c r="VQU44" s="89"/>
      <c r="VQV44" s="89"/>
      <c r="VQW44" s="89"/>
      <c r="VQX44" s="89"/>
      <c r="VQY44" s="89"/>
      <c r="VQZ44" s="89"/>
      <c r="VRA44" s="89"/>
      <c r="VRB44" s="89"/>
      <c r="VRC44" s="89"/>
      <c r="VRD44" s="89"/>
      <c r="VRE44" s="89"/>
      <c r="VRF44" s="89"/>
      <c r="VRG44" s="89"/>
      <c r="VRH44" s="89"/>
      <c r="VRI44" s="89"/>
      <c r="VRJ44" s="89"/>
      <c r="VRK44" s="89"/>
      <c r="VRL44" s="89"/>
      <c r="VRM44" s="89"/>
      <c r="VRN44" s="89"/>
      <c r="VRO44" s="89"/>
      <c r="VRP44" s="89"/>
      <c r="VRQ44" s="89"/>
      <c r="VRR44" s="89"/>
      <c r="VRS44" s="89"/>
      <c r="VRT44" s="89"/>
      <c r="VRU44" s="89"/>
      <c r="VRV44" s="89"/>
      <c r="VRW44" s="89"/>
      <c r="VRX44" s="89"/>
      <c r="VRY44" s="89"/>
      <c r="VRZ44" s="89"/>
      <c r="VSA44" s="89"/>
      <c r="VSB44" s="89"/>
      <c r="VSC44" s="89"/>
      <c r="VSD44" s="89"/>
      <c r="VSE44" s="89"/>
      <c r="VSF44" s="89"/>
      <c r="VSG44" s="89"/>
      <c r="VSH44" s="89"/>
      <c r="VSI44" s="89"/>
      <c r="VSJ44" s="89"/>
      <c r="VSK44" s="89"/>
      <c r="VSL44" s="89"/>
      <c r="VSM44" s="89"/>
      <c r="VSN44" s="89"/>
      <c r="VSO44" s="89"/>
      <c r="VSP44" s="89"/>
      <c r="VSQ44" s="89"/>
      <c r="VSR44" s="89"/>
      <c r="VSS44" s="89"/>
      <c r="VST44" s="89"/>
      <c r="VSU44" s="89"/>
      <c r="VSV44" s="89"/>
      <c r="VSW44" s="89"/>
      <c r="VSX44" s="89"/>
      <c r="VSY44" s="89"/>
      <c r="VSZ44" s="89"/>
      <c r="VTA44" s="89"/>
      <c r="VTB44" s="89"/>
      <c r="VTC44" s="89"/>
      <c r="VTD44" s="89"/>
      <c r="VTE44" s="89"/>
      <c r="VTF44" s="89"/>
      <c r="VTG44" s="89"/>
      <c r="VTH44" s="89"/>
      <c r="VTI44" s="89"/>
      <c r="VTJ44" s="89"/>
      <c r="VTK44" s="89"/>
      <c r="VTL44" s="89"/>
      <c r="VTM44" s="89"/>
      <c r="VTN44" s="89"/>
      <c r="VTO44" s="89"/>
      <c r="VTP44" s="89"/>
      <c r="VTQ44" s="89"/>
      <c r="VTR44" s="89"/>
      <c r="VTS44" s="89"/>
      <c r="VTT44" s="89"/>
      <c r="VTU44" s="89"/>
      <c r="VTV44" s="89"/>
      <c r="VTW44" s="89"/>
      <c r="VTX44" s="89"/>
      <c r="VTY44" s="89"/>
      <c r="VTZ44" s="89"/>
      <c r="VUA44" s="89"/>
      <c r="VUB44" s="89"/>
      <c r="VUC44" s="89"/>
      <c r="VUD44" s="89"/>
      <c r="VUE44" s="89"/>
      <c r="VUF44" s="89"/>
      <c r="VUG44" s="89"/>
      <c r="VUH44" s="89"/>
      <c r="VUI44" s="89"/>
      <c r="VUJ44" s="89"/>
      <c r="VUK44" s="89"/>
      <c r="VUL44" s="89"/>
      <c r="VUM44" s="89"/>
      <c r="VUN44" s="89"/>
      <c r="VUO44" s="89"/>
      <c r="VUP44" s="89"/>
      <c r="VUQ44" s="89"/>
      <c r="VUR44" s="89"/>
      <c r="VUS44" s="89"/>
      <c r="VUT44" s="89"/>
      <c r="VUU44" s="89"/>
      <c r="VUV44" s="89"/>
      <c r="VUW44" s="89"/>
      <c r="VUX44" s="89"/>
      <c r="VUY44" s="89"/>
      <c r="VUZ44" s="89"/>
      <c r="VVA44" s="89"/>
      <c r="VVB44" s="89"/>
      <c r="VVC44" s="89"/>
      <c r="VVD44" s="89"/>
      <c r="VVE44" s="89"/>
      <c r="VVF44" s="89"/>
      <c r="VVG44" s="89"/>
      <c r="VVH44" s="89"/>
      <c r="VVI44" s="89"/>
      <c r="VVJ44" s="89"/>
      <c r="VVK44" s="89"/>
      <c r="VVL44" s="89"/>
      <c r="VVM44" s="89"/>
      <c r="VVN44" s="89"/>
      <c r="VVO44" s="89"/>
      <c r="VVP44" s="89"/>
      <c r="VVQ44" s="89"/>
      <c r="VVR44" s="89"/>
      <c r="VVS44" s="89"/>
      <c r="VVT44" s="89"/>
      <c r="VVU44" s="89"/>
      <c r="VVV44" s="89"/>
      <c r="VVW44" s="89"/>
      <c r="VVX44" s="89"/>
      <c r="VVY44" s="89"/>
      <c r="VVZ44" s="89"/>
      <c r="VWA44" s="89"/>
      <c r="VWB44" s="89"/>
      <c r="VWC44" s="89"/>
      <c r="VWD44" s="89"/>
      <c r="VWE44" s="89"/>
      <c r="VWF44" s="89"/>
      <c r="VWG44" s="89"/>
      <c r="VWH44" s="89"/>
      <c r="VWI44" s="89"/>
      <c r="VWJ44" s="89"/>
      <c r="VWK44" s="89"/>
      <c r="VWL44" s="89"/>
      <c r="VWM44" s="89"/>
      <c r="VWN44" s="89"/>
      <c r="VWO44" s="89"/>
      <c r="VWP44" s="89"/>
      <c r="VWQ44" s="89"/>
      <c r="VWR44" s="89"/>
      <c r="VWS44" s="89"/>
      <c r="VWT44" s="89"/>
      <c r="VWU44" s="89"/>
      <c r="VWV44" s="89"/>
      <c r="VWW44" s="89"/>
      <c r="VWX44" s="89"/>
      <c r="VWY44" s="89"/>
      <c r="VWZ44" s="89"/>
      <c r="VXA44" s="89"/>
      <c r="VXB44" s="89"/>
      <c r="VXC44" s="89"/>
      <c r="VXD44" s="89"/>
      <c r="VXE44" s="89"/>
      <c r="VXF44" s="89"/>
      <c r="VXG44" s="89"/>
      <c r="VXH44" s="89"/>
      <c r="VXI44" s="89"/>
      <c r="VXJ44" s="89"/>
      <c r="VXK44" s="89"/>
      <c r="VXL44" s="89"/>
      <c r="VXM44" s="89"/>
      <c r="VXN44" s="89"/>
      <c r="VXO44" s="89"/>
      <c r="VXP44" s="89"/>
      <c r="VXQ44" s="89"/>
      <c r="VXR44" s="89"/>
      <c r="VXS44" s="89"/>
      <c r="VXT44" s="89"/>
      <c r="VXU44" s="89"/>
      <c r="VXV44" s="89"/>
      <c r="VXW44" s="89"/>
      <c r="VXX44" s="89"/>
      <c r="VXY44" s="89"/>
      <c r="VXZ44" s="89"/>
      <c r="VYA44" s="89"/>
      <c r="VYB44" s="89"/>
      <c r="VYC44" s="89"/>
      <c r="VYD44" s="89"/>
      <c r="VYE44" s="89"/>
      <c r="VYF44" s="89"/>
      <c r="VYG44" s="89"/>
      <c r="VYH44" s="89"/>
      <c r="VYI44" s="89"/>
      <c r="VYJ44" s="89"/>
      <c r="VYK44" s="89"/>
      <c r="VYL44" s="89"/>
      <c r="VYM44" s="89"/>
      <c r="VYN44" s="89"/>
      <c r="VYO44" s="89"/>
      <c r="VYP44" s="89"/>
      <c r="VYQ44" s="89"/>
      <c r="VYR44" s="89"/>
      <c r="VYS44" s="89"/>
      <c r="VYT44" s="89"/>
      <c r="VYU44" s="89"/>
      <c r="VYV44" s="89"/>
      <c r="VYW44" s="89"/>
      <c r="VYX44" s="89"/>
      <c r="VYY44" s="89"/>
      <c r="VYZ44" s="89"/>
      <c r="VZA44" s="89"/>
      <c r="VZB44" s="89"/>
      <c r="VZC44" s="89"/>
      <c r="VZD44" s="89"/>
      <c r="VZE44" s="89"/>
      <c r="VZF44" s="89"/>
      <c r="VZG44" s="89"/>
      <c r="VZH44" s="89"/>
      <c r="VZI44" s="89"/>
      <c r="VZJ44" s="89"/>
      <c r="VZK44" s="89"/>
      <c r="VZL44" s="89"/>
      <c r="VZM44" s="89"/>
      <c r="VZN44" s="89"/>
      <c r="VZO44" s="89"/>
      <c r="VZP44" s="89"/>
      <c r="VZQ44" s="89"/>
      <c r="VZR44" s="89"/>
      <c r="VZS44" s="89"/>
      <c r="VZT44" s="89"/>
      <c r="VZU44" s="89"/>
      <c r="VZV44" s="89"/>
      <c r="VZW44" s="89"/>
      <c r="VZX44" s="89"/>
      <c r="VZY44" s="89"/>
      <c r="VZZ44" s="89"/>
      <c r="WAA44" s="89"/>
      <c r="WAB44" s="89"/>
      <c r="WAC44" s="89"/>
      <c r="WAD44" s="89"/>
      <c r="WAE44" s="89"/>
      <c r="WAF44" s="89"/>
      <c r="WAG44" s="89"/>
      <c r="WAH44" s="89"/>
      <c r="WAI44" s="89"/>
      <c r="WAJ44" s="89"/>
      <c r="WAK44" s="89"/>
      <c r="WAL44" s="89"/>
      <c r="WAM44" s="89"/>
      <c r="WAN44" s="89"/>
      <c r="WAO44" s="89"/>
      <c r="WAP44" s="89"/>
      <c r="WAQ44" s="89"/>
      <c r="WAR44" s="89"/>
      <c r="WAS44" s="89"/>
      <c r="WAT44" s="89"/>
      <c r="WAU44" s="89"/>
      <c r="WAV44" s="89"/>
      <c r="WAW44" s="89"/>
      <c r="WAX44" s="89"/>
      <c r="WAY44" s="89"/>
      <c r="WAZ44" s="89"/>
      <c r="WBA44" s="89"/>
      <c r="WBB44" s="89"/>
      <c r="WBC44" s="89"/>
      <c r="WBD44" s="89"/>
      <c r="WBE44" s="89"/>
      <c r="WBF44" s="89"/>
      <c r="WBG44" s="89"/>
      <c r="WBH44" s="89"/>
      <c r="WBI44" s="89"/>
      <c r="WBJ44" s="89"/>
      <c r="WBK44" s="89"/>
      <c r="WBL44" s="89"/>
      <c r="WBM44" s="89"/>
      <c r="WBN44" s="89"/>
      <c r="WBO44" s="89"/>
      <c r="WBP44" s="89"/>
      <c r="WBQ44" s="89"/>
      <c r="WBR44" s="89"/>
      <c r="WBS44" s="89"/>
      <c r="WBT44" s="89"/>
      <c r="WBU44" s="89"/>
      <c r="WBV44" s="89"/>
      <c r="WBW44" s="89"/>
      <c r="WBX44" s="89"/>
      <c r="WBY44" s="89"/>
      <c r="WBZ44" s="89"/>
      <c r="WCA44" s="89"/>
      <c r="WCB44" s="89"/>
      <c r="WCC44" s="89"/>
      <c r="WCD44" s="89"/>
      <c r="WCE44" s="89"/>
      <c r="WCF44" s="89"/>
      <c r="WCG44" s="89"/>
      <c r="WCH44" s="89"/>
      <c r="WCI44" s="89"/>
      <c r="WCJ44" s="89"/>
      <c r="WCK44" s="89"/>
      <c r="WCL44" s="89"/>
      <c r="WCM44" s="89"/>
      <c r="WCN44" s="89"/>
      <c r="WCO44" s="89"/>
      <c r="WCP44" s="89"/>
      <c r="WCQ44" s="89"/>
      <c r="WCR44" s="89"/>
      <c r="WCS44" s="89"/>
      <c r="WCT44" s="89"/>
      <c r="WCU44" s="89"/>
      <c r="WCV44" s="89"/>
      <c r="WCW44" s="89"/>
      <c r="WCX44" s="89"/>
      <c r="WCY44" s="89"/>
      <c r="WCZ44" s="89"/>
      <c r="WDA44" s="89"/>
      <c r="WDB44" s="89"/>
      <c r="WDC44" s="89"/>
      <c r="WDD44" s="89"/>
      <c r="WDE44" s="89"/>
      <c r="WDF44" s="89"/>
      <c r="WDG44" s="89"/>
      <c r="WDH44" s="89"/>
      <c r="WDI44" s="89"/>
      <c r="WDJ44" s="89"/>
      <c r="WDK44" s="89"/>
      <c r="WDL44" s="89"/>
      <c r="WDM44" s="89"/>
      <c r="WDN44" s="89"/>
      <c r="WDO44" s="89"/>
      <c r="WDP44" s="89"/>
      <c r="WDQ44" s="89"/>
      <c r="WDR44" s="89"/>
      <c r="WDS44" s="89"/>
      <c r="WDT44" s="89"/>
      <c r="WDU44" s="89"/>
      <c r="WDV44" s="89"/>
      <c r="WDW44" s="89"/>
      <c r="WDX44" s="89"/>
      <c r="WDY44" s="89"/>
      <c r="WDZ44" s="89"/>
      <c r="WEA44" s="89"/>
      <c r="WEB44" s="89"/>
      <c r="WEC44" s="89"/>
      <c r="WED44" s="89"/>
      <c r="WEE44" s="89"/>
      <c r="WEF44" s="89"/>
      <c r="WEG44" s="89"/>
      <c r="WEH44" s="89"/>
      <c r="WEI44" s="89"/>
      <c r="WEJ44" s="89"/>
      <c r="WEK44" s="89"/>
      <c r="WEL44" s="89"/>
      <c r="WEM44" s="89"/>
      <c r="WEN44" s="89"/>
      <c r="WEO44" s="89"/>
      <c r="WEP44" s="89"/>
      <c r="WEQ44" s="89"/>
      <c r="WER44" s="89"/>
      <c r="WES44" s="89"/>
      <c r="WET44" s="89"/>
      <c r="WEU44" s="89"/>
      <c r="WEV44" s="89"/>
      <c r="WEW44" s="89"/>
      <c r="WEX44" s="89"/>
      <c r="WEY44" s="89"/>
      <c r="WEZ44" s="89"/>
      <c r="WFA44" s="89"/>
      <c r="WFB44" s="89"/>
      <c r="WFC44" s="89"/>
      <c r="WFD44" s="89"/>
      <c r="WFE44" s="89"/>
      <c r="WFF44" s="89"/>
      <c r="WFG44" s="89"/>
      <c r="WFH44" s="89"/>
      <c r="WFI44" s="89"/>
      <c r="WFJ44" s="89"/>
      <c r="WFK44" s="89"/>
      <c r="WFL44" s="89"/>
      <c r="WFM44" s="89"/>
      <c r="WFN44" s="89"/>
      <c r="WFO44" s="89"/>
      <c r="WFP44" s="89"/>
      <c r="WFQ44" s="89"/>
      <c r="WFR44" s="89"/>
      <c r="WFS44" s="89"/>
      <c r="WFT44" s="89"/>
      <c r="WFU44" s="89"/>
      <c r="WFV44" s="89"/>
      <c r="WFW44" s="89"/>
      <c r="WFX44" s="89"/>
      <c r="WFY44" s="89"/>
      <c r="WFZ44" s="89"/>
      <c r="WGA44" s="89"/>
      <c r="WGB44" s="89"/>
      <c r="WGC44" s="89"/>
      <c r="WGD44" s="89"/>
      <c r="WGE44" s="89"/>
      <c r="WGF44" s="89"/>
      <c r="WGG44" s="89"/>
      <c r="WGH44" s="89"/>
      <c r="WGI44" s="89"/>
      <c r="WGJ44" s="89"/>
      <c r="WGK44" s="89"/>
      <c r="WGL44" s="89"/>
      <c r="WGM44" s="89"/>
      <c r="WGN44" s="89"/>
      <c r="WGO44" s="89"/>
      <c r="WGP44" s="89"/>
      <c r="WGQ44" s="89"/>
      <c r="WGR44" s="89"/>
      <c r="WGS44" s="89"/>
      <c r="WGT44" s="89"/>
      <c r="WGU44" s="89"/>
      <c r="WGV44" s="89"/>
      <c r="WGW44" s="89"/>
      <c r="WGX44" s="89"/>
      <c r="WGY44" s="89"/>
      <c r="WGZ44" s="89"/>
      <c r="WHA44" s="89"/>
      <c r="WHB44" s="89"/>
      <c r="WHC44" s="89"/>
      <c r="WHD44" s="89"/>
      <c r="WHE44" s="89"/>
      <c r="WHF44" s="89"/>
      <c r="WHG44" s="89"/>
      <c r="WHH44" s="89"/>
      <c r="WHI44" s="89"/>
      <c r="WHJ44" s="89"/>
      <c r="WHK44" s="89"/>
      <c r="WHL44" s="89"/>
      <c r="WHM44" s="89"/>
      <c r="WHN44" s="89"/>
      <c r="WHO44" s="89"/>
      <c r="WHP44" s="89"/>
      <c r="WHQ44" s="89"/>
      <c r="WHR44" s="89"/>
      <c r="WHS44" s="89"/>
      <c r="WHT44" s="89"/>
      <c r="WHU44" s="89"/>
      <c r="WHV44" s="89"/>
      <c r="WHW44" s="89"/>
      <c r="WHX44" s="89"/>
      <c r="WHY44" s="89"/>
      <c r="WHZ44" s="89"/>
      <c r="WIA44" s="89"/>
      <c r="WIB44" s="89"/>
      <c r="WIC44" s="89"/>
      <c r="WID44" s="89"/>
      <c r="WIE44" s="89"/>
      <c r="WIF44" s="89"/>
      <c r="WIG44" s="89"/>
      <c r="WIH44" s="89"/>
      <c r="WII44" s="89"/>
      <c r="WIJ44" s="89"/>
      <c r="WIK44" s="89"/>
      <c r="WIL44" s="89"/>
      <c r="WIM44" s="89"/>
      <c r="WIN44" s="89"/>
      <c r="WIO44" s="89"/>
      <c r="WIP44" s="89"/>
      <c r="WIQ44" s="89"/>
      <c r="WIR44" s="89"/>
      <c r="WIS44" s="89"/>
      <c r="WIT44" s="89"/>
      <c r="WIU44" s="89"/>
      <c r="WIV44" s="89"/>
      <c r="WIW44" s="89"/>
      <c r="WIX44" s="89"/>
      <c r="WIY44" s="89"/>
      <c r="WIZ44" s="89"/>
      <c r="WJA44" s="89"/>
      <c r="WJB44" s="89"/>
      <c r="WJC44" s="89"/>
      <c r="WJD44" s="89"/>
      <c r="WJE44" s="89"/>
      <c r="WJF44" s="89"/>
      <c r="WJG44" s="89"/>
      <c r="WJH44" s="89"/>
      <c r="WJI44" s="89"/>
      <c r="WJJ44" s="89"/>
      <c r="WJK44" s="89"/>
      <c r="WJL44" s="89"/>
      <c r="WJM44" s="89"/>
      <c r="WJN44" s="89"/>
      <c r="WJO44" s="89"/>
      <c r="WJP44" s="89"/>
      <c r="WJQ44" s="89"/>
      <c r="WJR44" s="89"/>
      <c r="WJS44" s="89"/>
      <c r="WJT44" s="89"/>
      <c r="WJU44" s="89"/>
      <c r="WJV44" s="89"/>
      <c r="WJW44" s="89"/>
      <c r="WJX44" s="89"/>
      <c r="WJY44" s="89"/>
      <c r="WJZ44" s="89"/>
      <c r="WKA44" s="89"/>
      <c r="WKB44" s="89"/>
      <c r="WKC44" s="89"/>
      <c r="WKD44" s="89"/>
      <c r="WKE44" s="89"/>
      <c r="WKF44" s="89"/>
      <c r="WKG44" s="89"/>
      <c r="WKH44" s="89"/>
      <c r="WKI44" s="89"/>
      <c r="WKJ44" s="89"/>
      <c r="WKK44" s="89"/>
      <c r="WKL44" s="89"/>
      <c r="WKM44" s="89"/>
      <c r="WKN44" s="89"/>
      <c r="WKO44" s="89"/>
      <c r="WKP44" s="89"/>
      <c r="WKQ44" s="89"/>
      <c r="WKR44" s="89"/>
      <c r="WKS44" s="89"/>
      <c r="WKT44" s="89"/>
      <c r="WKU44" s="89"/>
      <c r="WKV44" s="89"/>
      <c r="WKW44" s="89"/>
      <c r="WKX44" s="89"/>
      <c r="WKY44" s="89"/>
      <c r="WKZ44" s="89"/>
      <c r="WLA44" s="89"/>
      <c r="WLB44" s="89"/>
      <c r="WLC44" s="89"/>
      <c r="WLD44" s="89"/>
      <c r="WLE44" s="89"/>
      <c r="WLF44" s="89"/>
      <c r="WLG44" s="89"/>
      <c r="WLH44" s="89"/>
      <c r="WLI44" s="89"/>
      <c r="WLJ44" s="89"/>
      <c r="WLK44" s="89"/>
      <c r="WLL44" s="89"/>
      <c r="WLM44" s="89"/>
      <c r="WLN44" s="89"/>
      <c r="WLO44" s="89"/>
      <c r="WLP44" s="89"/>
      <c r="WLQ44" s="89"/>
      <c r="WLR44" s="89"/>
      <c r="WLS44" s="89"/>
      <c r="WLT44" s="89"/>
      <c r="WLU44" s="89"/>
      <c r="WLV44" s="89"/>
      <c r="WLW44" s="89"/>
      <c r="WLX44" s="89"/>
      <c r="WLY44" s="89"/>
      <c r="WLZ44" s="89"/>
      <c r="WMA44" s="89"/>
      <c r="WMB44" s="89"/>
      <c r="WMC44" s="89"/>
      <c r="WMD44" s="89"/>
      <c r="WME44" s="89"/>
      <c r="WMF44" s="89"/>
      <c r="WMG44" s="89"/>
      <c r="WMH44" s="89"/>
      <c r="WMI44" s="89"/>
      <c r="WMJ44" s="89"/>
      <c r="WMK44" s="89"/>
      <c r="WML44" s="89"/>
      <c r="WMM44" s="89"/>
      <c r="WMN44" s="89"/>
      <c r="WMO44" s="89"/>
      <c r="WMP44" s="89"/>
      <c r="WMQ44" s="89"/>
      <c r="WMR44" s="89"/>
      <c r="WMS44" s="89"/>
      <c r="WMT44" s="89"/>
      <c r="WMU44" s="89"/>
      <c r="WMV44" s="89"/>
      <c r="WMW44" s="89"/>
      <c r="WMX44" s="89"/>
      <c r="WMY44" s="89"/>
      <c r="WMZ44" s="89"/>
      <c r="WNA44" s="89"/>
      <c r="WNB44" s="89"/>
      <c r="WNC44" s="89"/>
      <c r="WND44" s="89"/>
      <c r="WNE44" s="89"/>
      <c r="WNF44" s="89"/>
      <c r="WNG44" s="89"/>
      <c r="WNH44" s="89"/>
      <c r="WNI44" s="89"/>
      <c r="WNJ44" s="89"/>
      <c r="WNK44" s="89"/>
      <c r="WNL44" s="89"/>
      <c r="WNM44" s="89"/>
      <c r="WNN44" s="89"/>
      <c r="WNO44" s="89"/>
      <c r="WNP44" s="89"/>
      <c r="WNQ44" s="89"/>
      <c r="WNR44" s="89"/>
      <c r="WNS44" s="89"/>
      <c r="WNT44" s="89"/>
      <c r="WNU44" s="89"/>
      <c r="WNV44" s="89"/>
      <c r="WNW44" s="89"/>
      <c r="WNX44" s="89"/>
      <c r="WNY44" s="89"/>
      <c r="WNZ44" s="89"/>
      <c r="WOA44" s="89"/>
      <c r="WOB44" s="89"/>
      <c r="WOC44" s="89"/>
      <c r="WOD44" s="89"/>
      <c r="WOE44" s="89"/>
      <c r="WOF44" s="89"/>
      <c r="WOG44" s="89"/>
      <c r="WOH44" s="89"/>
      <c r="WOI44" s="89"/>
      <c r="WOJ44" s="89"/>
      <c r="WOK44" s="89"/>
      <c r="WOL44" s="89"/>
      <c r="WOM44" s="89"/>
      <c r="WON44" s="89"/>
      <c r="WOO44" s="89"/>
      <c r="WOP44" s="89"/>
      <c r="WOQ44" s="89"/>
      <c r="WOR44" s="89"/>
      <c r="WOS44" s="89"/>
      <c r="WOT44" s="89"/>
      <c r="WOU44" s="89"/>
      <c r="WOV44" s="89"/>
      <c r="WOW44" s="89"/>
      <c r="WOX44" s="89"/>
      <c r="WOY44" s="89"/>
      <c r="WOZ44" s="89"/>
      <c r="WPA44" s="89"/>
      <c r="WPB44" s="89"/>
      <c r="WPC44" s="89"/>
      <c r="WPD44" s="89"/>
      <c r="WPE44" s="89"/>
      <c r="WPF44" s="89"/>
      <c r="WPG44" s="89"/>
      <c r="WPH44" s="89"/>
      <c r="WPI44" s="89"/>
      <c r="WPJ44" s="89"/>
      <c r="WPK44" s="89"/>
      <c r="WPL44" s="89"/>
      <c r="WPM44" s="89"/>
      <c r="WPN44" s="89"/>
      <c r="WPO44" s="89"/>
      <c r="WPP44" s="89"/>
      <c r="WPQ44" s="89"/>
      <c r="WPR44" s="89"/>
      <c r="WPS44" s="89"/>
      <c r="WPT44" s="89"/>
      <c r="WPU44" s="89"/>
      <c r="WPV44" s="89"/>
      <c r="WPW44" s="89"/>
      <c r="WPX44" s="89"/>
      <c r="WPY44" s="89"/>
      <c r="WPZ44" s="89"/>
      <c r="WQA44" s="89"/>
      <c r="WQB44" s="89"/>
      <c r="WQC44" s="89"/>
      <c r="WQD44" s="89"/>
      <c r="WQE44" s="89"/>
      <c r="WQF44" s="89"/>
      <c r="WQG44" s="89"/>
      <c r="WQH44" s="89"/>
      <c r="WQI44" s="89"/>
      <c r="WQJ44" s="89"/>
      <c r="WQK44" s="89"/>
      <c r="WQL44" s="89"/>
      <c r="WQM44" s="89"/>
      <c r="WQN44" s="89"/>
      <c r="WQO44" s="89"/>
      <c r="WQP44" s="89"/>
      <c r="WQQ44" s="89"/>
      <c r="WQR44" s="89"/>
      <c r="WQS44" s="89"/>
      <c r="WQT44" s="89"/>
      <c r="WQU44" s="89"/>
      <c r="WQV44" s="89"/>
      <c r="WQW44" s="89"/>
      <c r="WQX44" s="89"/>
      <c r="WQY44" s="89"/>
      <c r="WQZ44" s="89"/>
      <c r="WRA44" s="89"/>
      <c r="WRB44" s="89"/>
      <c r="WRC44" s="89"/>
      <c r="WRD44" s="89"/>
      <c r="WRE44" s="89"/>
      <c r="WRF44" s="89"/>
      <c r="WRG44" s="89"/>
      <c r="WRH44" s="89"/>
      <c r="WRI44" s="89"/>
      <c r="WRJ44" s="89"/>
      <c r="WRK44" s="89"/>
      <c r="WRL44" s="89"/>
      <c r="WRM44" s="89"/>
      <c r="WRN44" s="89"/>
      <c r="WRO44" s="89"/>
      <c r="WRP44" s="89"/>
      <c r="WRQ44" s="89"/>
      <c r="WRR44" s="89"/>
      <c r="WRS44" s="89"/>
      <c r="WRT44" s="89"/>
      <c r="WRU44" s="89"/>
      <c r="WRV44" s="89"/>
      <c r="WRW44" s="89"/>
      <c r="WRX44" s="89"/>
      <c r="WRY44" s="89"/>
      <c r="WRZ44" s="89"/>
      <c r="WSA44" s="89"/>
      <c r="WSB44" s="89"/>
      <c r="WSC44" s="89"/>
      <c r="WSD44" s="89"/>
      <c r="WSE44" s="89"/>
      <c r="WSF44" s="89"/>
      <c r="WSG44" s="89"/>
      <c r="WSH44" s="89"/>
      <c r="WSI44" s="89"/>
      <c r="WSJ44" s="89"/>
      <c r="WSK44" s="89"/>
      <c r="WSL44" s="89"/>
      <c r="WSM44" s="89"/>
      <c r="WSN44" s="89"/>
      <c r="WSO44" s="89"/>
      <c r="WSP44" s="89"/>
      <c r="WSQ44" s="89"/>
      <c r="WSR44" s="89"/>
      <c r="WSS44" s="89"/>
      <c r="WST44" s="89"/>
      <c r="WSU44" s="89"/>
      <c r="WSV44" s="89"/>
      <c r="WSW44" s="89"/>
      <c r="WSX44" s="89"/>
      <c r="WSY44" s="89"/>
      <c r="WSZ44" s="89"/>
      <c r="WTA44" s="89"/>
      <c r="WTB44" s="89"/>
      <c r="WTC44" s="89"/>
      <c r="WTD44" s="89"/>
      <c r="WTE44" s="89"/>
      <c r="WTF44" s="89"/>
      <c r="WTG44" s="89"/>
      <c r="WTH44" s="89"/>
      <c r="WTI44" s="89"/>
      <c r="WTJ44" s="89"/>
      <c r="WTK44" s="89"/>
      <c r="WTL44" s="89"/>
      <c r="WTM44" s="89"/>
      <c r="WTN44" s="89"/>
      <c r="WTO44" s="89"/>
      <c r="WTP44" s="89"/>
      <c r="WTQ44" s="89"/>
      <c r="WTR44" s="89"/>
      <c r="WTS44" s="89"/>
      <c r="WTT44" s="89"/>
      <c r="WTU44" s="89"/>
      <c r="WTV44" s="89"/>
      <c r="WTW44" s="89"/>
      <c r="WTX44" s="89"/>
      <c r="WTY44" s="89"/>
      <c r="WTZ44" s="89"/>
      <c r="WUA44" s="89"/>
      <c r="WUB44" s="89"/>
      <c r="WUC44" s="89"/>
      <c r="WUD44" s="89"/>
      <c r="WUE44" s="89"/>
      <c r="WUF44" s="89"/>
      <c r="WUG44" s="89"/>
      <c r="WUH44" s="89"/>
      <c r="WUI44" s="89"/>
      <c r="WUJ44" s="89"/>
      <c r="WUK44" s="89"/>
      <c r="WUL44" s="89"/>
      <c r="WUM44" s="89"/>
      <c r="WUN44" s="89"/>
      <c r="WUO44" s="89"/>
      <c r="WUP44" s="89"/>
      <c r="WUQ44" s="89"/>
      <c r="WUR44" s="89"/>
      <c r="WUS44" s="89"/>
      <c r="WUT44" s="89"/>
      <c r="WUU44" s="89"/>
      <c r="WUV44" s="89"/>
      <c r="WUW44" s="89"/>
      <c r="WUX44" s="89"/>
      <c r="WUY44" s="89"/>
      <c r="WUZ44" s="89"/>
      <c r="WVA44" s="89"/>
      <c r="WVB44" s="89"/>
      <c r="WVC44" s="89"/>
      <c r="WVD44" s="89"/>
      <c r="WVE44" s="89"/>
      <c r="WVF44" s="89"/>
      <c r="WVG44" s="89"/>
      <c r="WVH44" s="89"/>
      <c r="WVI44" s="89"/>
      <c r="WVJ44" s="89"/>
      <c r="WVK44" s="89"/>
      <c r="WVL44" s="89"/>
      <c r="WVM44" s="89"/>
      <c r="WVN44" s="89"/>
      <c r="WVO44" s="89"/>
      <c r="WVP44" s="89"/>
      <c r="WVQ44" s="89"/>
      <c r="WVR44" s="89"/>
      <c r="WVS44" s="89"/>
      <c r="WVT44" s="89"/>
      <c r="WVU44" s="89"/>
      <c r="WVV44" s="89"/>
      <c r="WVW44" s="89"/>
      <c r="WVX44" s="89"/>
      <c r="WVY44" s="89"/>
      <c r="WVZ44" s="89"/>
      <c r="WWA44" s="89"/>
      <c r="WWB44" s="89"/>
      <c r="WWC44" s="89"/>
      <c r="WWD44" s="89"/>
      <c r="WWE44" s="89"/>
      <c r="WWF44" s="89"/>
      <c r="WWG44" s="89"/>
      <c r="WWH44" s="89"/>
      <c r="WWI44" s="89"/>
      <c r="WWJ44" s="89"/>
      <c r="WWK44" s="89"/>
      <c r="WWL44" s="89"/>
      <c r="WWM44" s="89"/>
      <c r="WWN44" s="89"/>
      <c r="WWO44" s="89"/>
      <c r="WWP44" s="89"/>
      <c r="WWQ44" s="89"/>
      <c r="WWR44" s="89"/>
      <c r="WWS44" s="89"/>
      <c r="WWT44" s="89"/>
      <c r="WWU44" s="89"/>
      <c r="WWV44" s="89"/>
      <c r="WWW44" s="89"/>
      <c r="WWX44" s="89"/>
      <c r="WWY44" s="89"/>
      <c r="WWZ44" s="89"/>
      <c r="WXA44" s="89"/>
      <c r="WXB44" s="89"/>
      <c r="WXC44" s="89"/>
      <c r="WXD44" s="89"/>
      <c r="WXE44" s="89"/>
      <c r="WXF44" s="89"/>
      <c r="WXG44" s="89"/>
      <c r="WXH44" s="89"/>
      <c r="WXI44" s="89"/>
      <c r="WXJ44" s="89"/>
      <c r="WXK44" s="89"/>
      <c r="WXL44" s="89"/>
      <c r="WXM44" s="89"/>
      <c r="WXN44" s="89"/>
      <c r="WXO44" s="89"/>
      <c r="WXP44" s="89"/>
      <c r="WXQ44" s="89"/>
      <c r="WXR44" s="89"/>
      <c r="WXS44" s="89"/>
      <c r="WXT44" s="89"/>
      <c r="WXU44" s="89"/>
      <c r="WXV44" s="89"/>
      <c r="WXW44" s="89"/>
      <c r="WXX44" s="89"/>
      <c r="WXY44" s="89"/>
      <c r="WXZ44" s="89"/>
      <c r="WYA44" s="89"/>
      <c r="WYB44" s="89"/>
      <c r="WYC44" s="89"/>
      <c r="WYD44" s="89"/>
      <c r="WYE44" s="89"/>
      <c r="WYF44" s="89"/>
      <c r="WYG44" s="89"/>
      <c r="WYH44" s="89"/>
      <c r="WYI44" s="89"/>
      <c r="WYJ44" s="89"/>
      <c r="WYK44" s="89"/>
      <c r="WYL44" s="89"/>
      <c r="WYM44" s="89"/>
      <c r="WYN44" s="89"/>
      <c r="WYO44" s="89"/>
      <c r="WYP44" s="89"/>
      <c r="WYQ44" s="89"/>
      <c r="WYR44" s="89"/>
      <c r="WYS44" s="89"/>
      <c r="WYT44" s="89"/>
      <c r="WYU44" s="89"/>
      <c r="WYV44" s="89"/>
      <c r="WYW44" s="89"/>
      <c r="WYX44" s="89"/>
      <c r="WYY44" s="89"/>
      <c r="WYZ44" s="89"/>
      <c r="WZA44" s="89"/>
      <c r="WZB44" s="89"/>
      <c r="WZC44" s="89"/>
      <c r="WZD44" s="89"/>
      <c r="WZE44" s="89"/>
      <c r="WZF44" s="89"/>
      <c r="WZG44" s="89"/>
      <c r="WZH44" s="89"/>
      <c r="WZI44" s="89"/>
      <c r="WZJ44" s="89"/>
      <c r="WZK44" s="89"/>
      <c r="WZL44" s="89"/>
      <c r="WZM44" s="89"/>
      <c r="WZN44" s="89"/>
      <c r="WZO44" s="89"/>
      <c r="WZP44" s="89"/>
      <c r="WZQ44" s="89"/>
      <c r="WZR44" s="89"/>
      <c r="WZS44" s="89"/>
      <c r="WZT44" s="89"/>
      <c r="WZU44" s="89"/>
      <c r="WZV44" s="89"/>
      <c r="WZW44" s="89"/>
      <c r="WZX44" s="89"/>
      <c r="WZY44" s="89"/>
      <c r="WZZ44" s="89"/>
      <c r="XAA44" s="89"/>
      <c r="XAB44" s="89"/>
      <c r="XAC44" s="89"/>
      <c r="XAD44" s="89"/>
      <c r="XAE44" s="89"/>
      <c r="XAF44" s="89"/>
      <c r="XAG44" s="89"/>
      <c r="XAH44" s="89"/>
      <c r="XAI44" s="89"/>
      <c r="XAJ44" s="89"/>
      <c r="XAK44" s="89"/>
      <c r="XAL44" s="89"/>
      <c r="XAM44" s="89"/>
      <c r="XAN44" s="89"/>
      <c r="XAO44" s="89"/>
      <c r="XAP44" s="89"/>
      <c r="XAQ44" s="89"/>
      <c r="XAR44" s="89"/>
      <c r="XAS44" s="89"/>
      <c r="XAT44" s="89"/>
      <c r="XAU44" s="89"/>
      <c r="XAV44" s="89"/>
      <c r="XAW44" s="89"/>
      <c r="XAX44" s="89"/>
      <c r="XAY44" s="89"/>
      <c r="XAZ44" s="89"/>
      <c r="XBA44" s="89"/>
      <c r="XBB44" s="89"/>
      <c r="XBC44" s="89"/>
      <c r="XBD44" s="89"/>
      <c r="XBE44" s="89"/>
      <c r="XBF44" s="89"/>
      <c r="XBG44" s="89"/>
      <c r="XBH44" s="89"/>
      <c r="XBI44" s="89"/>
      <c r="XBJ44" s="89"/>
      <c r="XBK44" s="89"/>
      <c r="XBL44" s="89"/>
      <c r="XBM44" s="89"/>
      <c r="XBN44" s="89"/>
      <c r="XBO44" s="89"/>
      <c r="XBP44" s="89"/>
      <c r="XBQ44" s="89"/>
      <c r="XBR44" s="89"/>
      <c r="XBS44" s="89"/>
      <c r="XBT44" s="89"/>
      <c r="XBU44" s="89"/>
      <c r="XBV44" s="89"/>
      <c r="XBW44" s="89"/>
      <c r="XBX44" s="89"/>
      <c r="XBY44" s="89"/>
      <c r="XBZ44" s="89"/>
      <c r="XCA44" s="89"/>
      <c r="XCB44" s="89"/>
      <c r="XCC44" s="89"/>
      <c r="XCD44" s="89"/>
      <c r="XCE44" s="89"/>
      <c r="XCF44" s="89"/>
      <c r="XCG44" s="89"/>
      <c r="XCH44" s="89"/>
      <c r="XCI44" s="89"/>
      <c r="XCJ44" s="89"/>
      <c r="XCK44" s="89"/>
      <c r="XCL44" s="89"/>
      <c r="XCM44" s="89"/>
      <c r="XCN44" s="89"/>
      <c r="XCO44" s="89"/>
      <c r="XCP44" s="89"/>
      <c r="XCQ44" s="89"/>
      <c r="XCR44" s="89"/>
      <c r="XCS44" s="89"/>
      <c r="XCT44" s="89"/>
      <c r="XCU44" s="89"/>
      <c r="XCV44" s="89"/>
      <c r="XCW44" s="89"/>
      <c r="XCX44" s="89"/>
      <c r="XCY44" s="89"/>
      <c r="XCZ44" s="89"/>
      <c r="XDA44" s="89"/>
      <c r="XDB44" s="89"/>
      <c r="XDC44" s="89"/>
      <c r="XDD44" s="89"/>
      <c r="XDE44" s="89"/>
      <c r="XDF44" s="89"/>
      <c r="XDG44" s="89"/>
      <c r="XDH44" s="89"/>
      <c r="XDI44" s="89"/>
      <c r="XDJ44" s="89"/>
      <c r="XDK44" s="89"/>
      <c r="XDL44" s="89"/>
      <c r="XDM44" s="89"/>
      <c r="XDN44" s="89"/>
      <c r="XDO44" s="89"/>
      <c r="XDP44" s="89"/>
      <c r="XDQ44" s="89"/>
      <c r="XDR44" s="89"/>
      <c r="XDS44" s="89"/>
      <c r="XDT44" s="89"/>
      <c r="XDU44" s="89"/>
      <c r="XDV44" s="89"/>
      <c r="XDW44" s="89"/>
      <c r="XDX44" s="89"/>
      <c r="XDY44" s="89"/>
      <c r="XDZ44" s="89"/>
      <c r="XEA44" s="89"/>
      <c r="XEB44" s="89"/>
      <c r="XEC44" s="89"/>
      <c r="XED44" s="89"/>
      <c r="XEE44" s="89"/>
      <c r="XEF44" s="89"/>
      <c r="XEG44" s="89"/>
      <c r="XEH44" s="89"/>
      <c r="XEI44" s="89"/>
      <c r="XEJ44" s="89"/>
      <c r="XEK44" s="89"/>
      <c r="XEL44" s="89"/>
      <c r="XEM44" s="89"/>
      <c r="XEN44" s="89"/>
      <c r="XEO44" s="89"/>
      <c r="XEP44" s="89"/>
      <c r="XEQ44" s="89"/>
      <c r="XER44" s="89"/>
      <c r="XES44" s="89"/>
      <c r="XET44" s="89"/>
      <c r="XEU44" s="89"/>
      <c r="XEV44" s="89"/>
      <c r="XEW44" s="89"/>
      <c r="XEX44" s="89"/>
      <c r="XEY44" s="89"/>
      <c r="XEZ44" s="89"/>
      <c r="XFA44" s="89"/>
      <c r="XFB44" s="89"/>
      <c r="XFC44" s="89"/>
    </row>
    <row r="45" spans="1:16383" x14ac:dyDescent="0.2">
      <c r="A45" s="72" t="str">
        <f>TEXT(A46,"dddd")</f>
        <v>Thursday</v>
      </c>
      <c r="B45" s="64" t="s">
        <v>21</v>
      </c>
      <c r="C45" s="132"/>
      <c r="D45" s="66"/>
      <c r="E45" s="74"/>
      <c r="F45" s="75"/>
      <c r="G45" s="76"/>
      <c r="H45" s="75"/>
      <c r="I45" s="75"/>
      <c r="J45" s="76">
        <v>0.60416666666666663</v>
      </c>
      <c r="K45" s="75"/>
      <c r="L45" s="75"/>
      <c r="M45" s="75"/>
      <c r="N45" s="76"/>
      <c r="O45" s="75"/>
      <c r="P45" s="75"/>
      <c r="Q45" s="75"/>
      <c r="R45" s="75"/>
      <c r="S45" s="75"/>
      <c r="T45" s="75"/>
      <c r="U45" s="75"/>
      <c r="V45" s="75"/>
      <c r="W45" s="75"/>
      <c r="X45" s="75"/>
      <c r="Y45" s="75"/>
      <c r="Z45" s="75"/>
      <c r="AA45" s="76"/>
      <c r="AB45" s="75"/>
      <c r="AC45" s="75"/>
      <c r="AD45" s="75"/>
      <c r="AE45" s="76"/>
      <c r="AF45" s="75"/>
      <c r="AG45" s="75"/>
      <c r="AH45" s="75"/>
      <c r="AI45" s="75"/>
      <c r="AJ45" s="75"/>
      <c r="AK45" s="75"/>
      <c r="AL45" s="75"/>
      <c r="AM45" s="75"/>
      <c r="AN45" s="75"/>
      <c r="AO45" s="75"/>
      <c r="AP45" s="75"/>
      <c r="AQ45" s="75"/>
      <c r="AR45" s="75"/>
      <c r="AS45" s="75"/>
      <c r="AT45" s="75"/>
      <c r="AU45" s="75"/>
      <c r="AV45" s="75"/>
      <c r="AW45" s="75"/>
      <c r="AX45" s="75"/>
      <c r="AY45" s="75"/>
      <c r="AZ45" s="77"/>
    </row>
    <row r="46" spans="1:16383" s="88" customFormat="1" ht="12" thickBot="1" x14ac:dyDescent="0.25">
      <c r="A46" s="78">
        <f>IF(PayDay8&lt;&gt;"",PayDay8,"")</f>
        <v>42544</v>
      </c>
      <c r="B46" s="79" t="s">
        <v>47</v>
      </c>
      <c r="C46" s="80">
        <f>SHIFT(E44:AZ44,E45:AZ45,C45)</f>
        <v>3.2499999999999991</v>
      </c>
      <c r="D46" s="421">
        <f>C46*15+(SUM(E46:AZ46)-C46)*13.5</f>
        <v>48.749999999999986</v>
      </c>
      <c r="E46" s="82">
        <f>HRS(E44,E45)</f>
        <v>0</v>
      </c>
      <c r="F46" s="83">
        <f>HRS(F44,F45)</f>
        <v>0</v>
      </c>
      <c r="G46" s="83">
        <f>HRS(G44,G45)</f>
        <v>0</v>
      </c>
      <c r="H46" s="83">
        <f>HRS(H44,H45)</f>
        <v>0</v>
      </c>
      <c r="I46" s="83">
        <f>HRS(I44,I45)</f>
        <v>0</v>
      </c>
      <c r="J46" s="83">
        <f>HRS(J44,J45)</f>
        <v>3.2499999999999991</v>
      </c>
      <c r="K46" s="83">
        <f>HRS(K44,K45)</f>
        <v>0</v>
      </c>
      <c r="L46" s="83">
        <f>HRS(L44,L45)</f>
        <v>0</v>
      </c>
      <c r="M46" s="83">
        <f>HRS(M44,M45)</f>
        <v>0</v>
      </c>
      <c r="N46" s="83">
        <f>HRS(N44,N45)</f>
        <v>0</v>
      </c>
      <c r="O46" s="83">
        <f>HRS(O44,O45)</f>
        <v>0</v>
      </c>
      <c r="P46" s="83">
        <f>HRS(P44,P45)</f>
        <v>0</v>
      </c>
      <c r="Q46" s="83">
        <f>HRS(Q44,Q45)</f>
        <v>0</v>
      </c>
      <c r="R46" s="83">
        <f>HRS(R44,R45)</f>
        <v>0</v>
      </c>
      <c r="S46" s="83">
        <f>HRS(S44,S45)</f>
        <v>0</v>
      </c>
      <c r="T46" s="83">
        <f>HRS(T44,T45)</f>
        <v>0</v>
      </c>
      <c r="U46" s="83">
        <f>HRS(U44,U45)</f>
        <v>0</v>
      </c>
      <c r="V46" s="83">
        <f>HRS(V44,V45)</f>
        <v>0</v>
      </c>
      <c r="W46" s="83">
        <f>HRS(W44,W45)</f>
        <v>0</v>
      </c>
      <c r="X46" s="83">
        <f>HRS(X44,X45)</f>
        <v>0</v>
      </c>
      <c r="Y46" s="83">
        <f>HRS(Y44,Y45)</f>
        <v>0</v>
      </c>
      <c r="Z46" s="83">
        <f>HRS(Z44,Z45)</f>
        <v>0</v>
      </c>
      <c r="AA46" s="83">
        <f>HRS(AA44,AA45)</f>
        <v>0</v>
      </c>
      <c r="AB46" s="83">
        <f>HRS(AB44,AB45)</f>
        <v>0</v>
      </c>
      <c r="AC46" s="83">
        <f>HRS(AC44,AC45)</f>
        <v>0</v>
      </c>
      <c r="AD46" s="83">
        <f>HRS(AD44,AD45)</f>
        <v>0</v>
      </c>
      <c r="AE46" s="83">
        <f>HRS(AE44,AE45)</f>
        <v>0</v>
      </c>
      <c r="AF46" s="83">
        <f>HRS(AF44,AF45)</f>
        <v>0</v>
      </c>
      <c r="AG46" s="83">
        <f>HRS(AG44,AG45)</f>
        <v>0</v>
      </c>
      <c r="AH46" s="83">
        <f>HRS(AH44,AH45)</f>
        <v>0</v>
      </c>
      <c r="AI46" s="83">
        <f>HRS(AI44,AI45)</f>
        <v>0</v>
      </c>
      <c r="AJ46" s="83">
        <f>HRS(AJ44,AJ45)</f>
        <v>0</v>
      </c>
      <c r="AK46" s="83">
        <f>HRS(AK44,AK45)</f>
        <v>0</v>
      </c>
      <c r="AL46" s="83">
        <f>HRS(AL44,AL45)</f>
        <v>0</v>
      </c>
      <c r="AM46" s="83">
        <f>HRS(AM44,AM45)</f>
        <v>0</v>
      </c>
      <c r="AN46" s="83">
        <f>HRS(AN44,AN45)</f>
        <v>0</v>
      </c>
      <c r="AO46" s="83">
        <f>HRS(AO44,AO45)</f>
        <v>0</v>
      </c>
      <c r="AP46" s="83">
        <f>HRS(AP44,AP45)</f>
        <v>0</v>
      </c>
      <c r="AQ46" s="83">
        <f>HRS(AQ44,AQ45)</f>
        <v>0</v>
      </c>
      <c r="AR46" s="83">
        <f>HRS(AR44,AR45)</f>
        <v>0</v>
      </c>
      <c r="AS46" s="83">
        <f>HRS(AS44,AS45)</f>
        <v>0</v>
      </c>
      <c r="AT46" s="83">
        <f>HRS(AT44,AT45)</f>
        <v>0</v>
      </c>
      <c r="AU46" s="83">
        <f>HRS(AU44,AU45)</f>
        <v>0</v>
      </c>
      <c r="AV46" s="83">
        <f>HRS(AV44,AV45)</f>
        <v>0</v>
      </c>
      <c r="AW46" s="83">
        <f>HRS(AW44,AW45)</f>
        <v>0</v>
      </c>
      <c r="AX46" s="83">
        <f>HRS(AX44,AX45)</f>
        <v>0</v>
      </c>
      <c r="AY46" s="83">
        <f>HRS(AY44,AY45)</f>
        <v>0</v>
      </c>
      <c r="AZ46" s="84">
        <f>HRS(AZ44,AZ45)</f>
        <v>0</v>
      </c>
    </row>
    <row r="47" spans="1:16383" x14ac:dyDescent="0.2">
      <c r="A47" s="63" t="str">
        <f>IF(COUNTA(E47:AZ47)=1,"1 Valet",COUNTA(E47:AZ47)&amp;" Valets")</f>
        <v>1 Valet</v>
      </c>
      <c r="B47" s="64" t="s">
        <v>22</v>
      </c>
      <c r="C47" s="132"/>
      <c r="D47" s="66"/>
      <c r="E47" s="67"/>
      <c r="F47" s="68"/>
      <c r="G47" s="69"/>
      <c r="H47" s="68"/>
      <c r="I47" s="68"/>
      <c r="J47" s="69"/>
      <c r="K47" s="69">
        <v>0.6875</v>
      </c>
      <c r="L47" s="68"/>
      <c r="M47" s="68"/>
      <c r="N47" s="69"/>
      <c r="O47" s="68"/>
      <c r="P47" s="68"/>
      <c r="Q47" s="68"/>
      <c r="R47" s="68"/>
      <c r="S47" s="69"/>
      <c r="T47" s="68"/>
      <c r="U47" s="68"/>
      <c r="V47" s="68"/>
      <c r="W47" s="68"/>
      <c r="X47" s="68"/>
      <c r="Y47" s="68"/>
      <c r="Z47" s="68"/>
      <c r="AA47" s="69"/>
      <c r="AB47" s="68"/>
      <c r="AC47" s="68"/>
      <c r="AD47" s="68"/>
      <c r="AE47" s="69"/>
      <c r="AF47" s="68"/>
      <c r="AG47" s="69"/>
      <c r="AH47" s="69"/>
      <c r="AI47" s="68"/>
      <c r="AJ47" s="68"/>
      <c r="AK47" s="68"/>
      <c r="AL47" s="68"/>
      <c r="AM47" s="68"/>
      <c r="AN47" s="68"/>
      <c r="AO47" s="68"/>
      <c r="AP47" s="68"/>
      <c r="AQ47" s="68"/>
      <c r="AR47" s="68"/>
      <c r="AS47" s="68"/>
      <c r="AT47" s="68"/>
      <c r="AU47" s="68"/>
      <c r="AV47" s="68"/>
      <c r="AW47" s="68"/>
      <c r="AX47" s="68"/>
      <c r="AY47" s="68"/>
      <c r="AZ47" s="70"/>
    </row>
    <row r="48" spans="1:16383" x14ac:dyDescent="0.2">
      <c r="A48" s="72" t="str">
        <f>A45</f>
        <v>Thursday</v>
      </c>
      <c r="B48" s="64" t="s">
        <v>23</v>
      </c>
      <c r="C48" s="132"/>
      <c r="D48" s="66"/>
      <c r="E48" s="74"/>
      <c r="F48" s="75"/>
      <c r="G48" s="76"/>
      <c r="H48" s="75"/>
      <c r="I48" s="75"/>
      <c r="J48" s="76"/>
      <c r="K48" s="75">
        <v>0.89583333333333337</v>
      </c>
      <c r="L48" s="75"/>
      <c r="M48" s="75"/>
      <c r="N48" s="76"/>
      <c r="O48" s="75"/>
      <c r="P48" s="75"/>
      <c r="Q48" s="75"/>
      <c r="R48" s="75"/>
      <c r="S48" s="75"/>
      <c r="T48" s="75"/>
      <c r="U48" s="75"/>
      <c r="V48" s="75"/>
      <c r="W48" s="75"/>
      <c r="X48" s="75"/>
      <c r="Y48" s="75"/>
      <c r="Z48" s="75"/>
      <c r="AA48" s="76"/>
      <c r="AB48" s="75"/>
      <c r="AC48" s="75"/>
      <c r="AD48" s="75"/>
      <c r="AE48" s="76"/>
      <c r="AF48" s="75"/>
      <c r="AG48" s="75"/>
      <c r="AH48" s="75"/>
      <c r="AI48" s="75"/>
      <c r="AJ48" s="75"/>
      <c r="AK48" s="75"/>
      <c r="AL48" s="75"/>
      <c r="AM48" s="75"/>
      <c r="AN48" s="75"/>
      <c r="AO48" s="75"/>
      <c r="AP48" s="75"/>
      <c r="AQ48" s="75"/>
      <c r="AR48" s="75"/>
      <c r="AS48" s="75"/>
      <c r="AT48" s="75"/>
      <c r="AU48" s="75"/>
      <c r="AV48" s="75"/>
      <c r="AW48" s="75"/>
      <c r="AX48" s="75"/>
      <c r="AY48" s="75"/>
      <c r="AZ48" s="77"/>
    </row>
    <row r="49" spans="1:52" s="88" customFormat="1" ht="12" thickBot="1" x14ac:dyDescent="0.25">
      <c r="A49" s="86">
        <f>A46</f>
        <v>42544</v>
      </c>
      <c r="B49" s="87" t="s">
        <v>46</v>
      </c>
      <c r="C49" s="403">
        <f>SHIFT(E47:AZ47,E48:AZ48,C48)</f>
        <v>5.0000000000000009</v>
      </c>
      <c r="D49" s="422">
        <f>C49*15+(SUM(E49:AZ49)-C49)*13.5</f>
        <v>75.000000000000014</v>
      </c>
      <c r="E49" s="82">
        <f>HRS(E47,E48)</f>
        <v>0</v>
      </c>
      <c r="F49" s="83">
        <f>HRS(F47,F48)</f>
        <v>0</v>
      </c>
      <c r="G49" s="83">
        <f>HRS(G47,G48)</f>
        <v>0</v>
      </c>
      <c r="H49" s="83">
        <f>HRS(H47,H48)</f>
        <v>0</v>
      </c>
      <c r="I49" s="83">
        <f>HRS(I47,I48)</f>
        <v>0</v>
      </c>
      <c r="J49" s="83">
        <f>HRS(J47,J48)</f>
        <v>0</v>
      </c>
      <c r="K49" s="83">
        <f>HRS(K47,K48)</f>
        <v>5.0000000000000009</v>
      </c>
      <c r="L49" s="83">
        <f>HRS(L47,L48)</f>
        <v>0</v>
      </c>
      <c r="M49" s="83">
        <f>HRS(M47,M48)</f>
        <v>0</v>
      </c>
      <c r="N49" s="83">
        <f>HRS(N47,N48)</f>
        <v>0</v>
      </c>
      <c r="O49" s="83">
        <f>HRS(O47,O48)</f>
        <v>0</v>
      </c>
      <c r="P49" s="83">
        <f>HRS(P47,P48)</f>
        <v>0</v>
      </c>
      <c r="Q49" s="83">
        <f>HRS(Q47,Q48)</f>
        <v>0</v>
      </c>
      <c r="R49" s="83">
        <f>HRS(R47,R48)</f>
        <v>0</v>
      </c>
      <c r="S49" s="83">
        <f>HRS(S47,S48)</f>
        <v>0</v>
      </c>
      <c r="T49" s="83">
        <f>HRS(T47,T48)</f>
        <v>0</v>
      </c>
      <c r="U49" s="83">
        <f>HRS(U47,U48)</f>
        <v>0</v>
      </c>
      <c r="V49" s="83">
        <f>HRS(V47,V48)</f>
        <v>0</v>
      </c>
      <c r="W49" s="83">
        <f>HRS(W47,W48)</f>
        <v>0</v>
      </c>
      <c r="X49" s="83">
        <f>HRS(X47,X48)</f>
        <v>0</v>
      </c>
      <c r="Y49" s="83">
        <f>HRS(Y47,Y48)</f>
        <v>0</v>
      </c>
      <c r="Z49" s="83">
        <f>HRS(Z47,Z48)</f>
        <v>0</v>
      </c>
      <c r="AA49" s="83">
        <f>HRS(AA47,AA48)</f>
        <v>0</v>
      </c>
      <c r="AB49" s="83">
        <f>HRS(AB47,AB48)</f>
        <v>0</v>
      </c>
      <c r="AC49" s="83">
        <f>HRS(AC47,AC48)</f>
        <v>0</v>
      </c>
      <c r="AD49" s="83">
        <f>HRS(AD47,AD48)</f>
        <v>0</v>
      </c>
      <c r="AE49" s="83">
        <f>HRS(AE47,AE48)</f>
        <v>0</v>
      </c>
      <c r="AF49" s="83">
        <f>HRS(AF47,AF48)</f>
        <v>0</v>
      </c>
      <c r="AG49" s="83">
        <f>HRS(AG47,AG48)</f>
        <v>0</v>
      </c>
      <c r="AH49" s="83">
        <f>HRS(AH47,AH48)</f>
        <v>0</v>
      </c>
      <c r="AI49" s="83">
        <f>HRS(AI47,AI48)</f>
        <v>0</v>
      </c>
      <c r="AJ49" s="83">
        <f>HRS(AJ47,AJ48)</f>
        <v>0</v>
      </c>
      <c r="AK49" s="83">
        <f>HRS(AK47,AK48)</f>
        <v>0</v>
      </c>
      <c r="AL49" s="83">
        <f>HRS(AL47,AL48)</f>
        <v>0</v>
      </c>
      <c r="AM49" s="83">
        <f>HRS(AM47,AM48)</f>
        <v>0</v>
      </c>
      <c r="AN49" s="83">
        <f>HRS(AN47,AN48)</f>
        <v>0</v>
      </c>
      <c r="AO49" s="83">
        <f>HRS(AO47,AO48)</f>
        <v>0</v>
      </c>
      <c r="AP49" s="83">
        <f>HRS(AP47,AP48)</f>
        <v>0</v>
      </c>
      <c r="AQ49" s="83">
        <f>HRS(AQ47,AQ48)</f>
        <v>0</v>
      </c>
      <c r="AR49" s="83">
        <f>HRS(AR47,AR48)</f>
        <v>0</v>
      </c>
      <c r="AS49" s="83">
        <f>HRS(AS47,AS48)</f>
        <v>0</v>
      </c>
      <c r="AT49" s="83">
        <f>HRS(AT47,AT48)</f>
        <v>0</v>
      </c>
      <c r="AU49" s="83">
        <f>HRS(AU47,AU48)</f>
        <v>0</v>
      </c>
      <c r="AV49" s="83">
        <f>HRS(AV47,AV48)</f>
        <v>0</v>
      </c>
      <c r="AW49" s="83">
        <f>HRS(AW47,AW48)</f>
        <v>0</v>
      </c>
      <c r="AX49" s="83">
        <f>HRS(AX47,AX48)</f>
        <v>0</v>
      </c>
      <c r="AY49" s="83">
        <f>HRS(AY47,AY48)</f>
        <v>0</v>
      </c>
      <c r="AZ49" s="84">
        <f>HRS(AZ47,AZ48)</f>
        <v>0</v>
      </c>
    </row>
    <row r="50" spans="1:52" x14ac:dyDescent="0.2">
      <c r="A50" s="63" t="str">
        <f>IF(COUNTA(E50:AZ50)=1,"1 Valet",COUNTA(E50:AZ50)&amp;" Valets")</f>
        <v>1 Valet</v>
      </c>
      <c r="B50" s="64" t="s">
        <v>20</v>
      </c>
      <c r="C50" s="132"/>
      <c r="D50" s="66"/>
      <c r="E50" s="67"/>
      <c r="F50" s="68"/>
      <c r="G50" s="69"/>
      <c r="H50" s="68"/>
      <c r="I50" s="68"/>
      <c r="J50" s="69"/>
      <c r="K50" s="69"/>
      <c r="L50" s="68"/>
      <c r="M50" s="68"/>
      <c r="N50" s="69"/>
      <c r="O50" s="68"/>
      <c r="P50" s="68">
        <v>0.46875</v>
      </c>
      <c r="Q50" s="68"/>
      <c r="R50" s="68"/>
      <c r="S50" s="69"/>
      <c r="T50" s="68"/>
      <c r="U50" s="68"/>
      <c r="V50" s="68"/>
      <c r="W50" s="68"/>
      <c r="X50" s="68"/>
      <c r="Y50" s="68"/>
      <c r="Z50" s="68"/>
      <c r="AA50" s="69"/>
      <c r="AB50" s="68"/>
      <c r="AC50" s="68"/>
      <c r="AD50" s="68"/>
      <c r="AE50" s="69"/>
      <c r="AF50" s="68"/>
      <c r="AG50" s="69"/>
      <c r="AH50" s="69"/>
      <c r="AI50" s="68"/>
      <c r="AJ50" s="68"/>
      <c r="AK50" s="68"/>
      <c r="AL50" s="68"/>
      <c r="AM50" s="68"/>
      <c r="AN50" s="68"/>
      <c r="AO50" s="68"/>
      <c r="AP50" s="68"/>
      <c r="AQ50" s="68"/>
      <c r="AR50" s="68"/>
      <c r="AS50" s="68"/>
      <c r="AT50" s="68"/>
      <c r="AU50" s="68"/>
      <c r="AV50" s="68"/>
      <c r="AW50" s="68"/>
      <c r="AX50" s="68"/>
      <c r="AY50" s="68"/>
      <c r="AZ50" s="70"/>
    </row>
    <row r="51" spans="1:52" x14ac:dyDescent="0.2">
      <c r="A51" s="72" t="str">
        <f>TEXT(A52,"dddd")</f>
        <v>Friday</v>
      </c>
      <c r="B51" s="64" t="s">
        <v>21</v>
      </c>
      <c r="C51" s="132"/>
      <c r="D51" s="66"/>
      <c r="E51" s="74"/>
      <c r="F51" s="75"/>
      <c r="G51" s="76"/>
      <c r="H51" s="75"/>
      <c r="I51" s="75"/>
      <c r="J51" s="76"/>
      <c r="K51" s="75"/>
      <c r="L51" s="75"/>
      <c r="M51" s="75"/>
      <c r="N51" s="76"/>
      <c r="O51" s="75"/>
      <c r="P51" s="75">
        <v>0.64583333333333337</v>
      </c>
      <c r="Q51" s="75"/>
      <c r="R51" s="75"/>
      <c r="S51" s="75"/>
      <c r="T51" s="75"/>
      <c r="U51" s="75"/>
      <c r="V51" s="75"/>
      <c r="W51" s="75"/>
      <c r="X51" s="75"/>
      <c r="Y51" s="75"/>
      <c r="Z51" s="75"/>
      <c r="AA51" s="76"/>
      <c r="AB51" s="75"/>
      <c r="AC51" s="75"/>
      <c r="AD51" s="75"/>
      <c r="AE51" s="76"/>
      <c r="AF51" s="75"/>
      <c r="AG51" s="75"/>
      <c r="AH51" s="75"/>
      <c r="AI51" s="75"/>
      <c r="AJ51" s="75"/>
      <c r="AK51" s="75"/>
      <c r="AL51" s="75"/>
      <c r="AM51" s="75"/>
      <c r="AN51" s="75"/>
      <c r="AO51" s="75"/>
      <c r="AP51" s="75"/>
      <c r="AQ51" s="75"/>
      <c r="AR51" s="75"/>
      <c r="AS51" s="75"/>
      <c r="AT51" s="75"/>
      <c r="AU51" s="75"/>
      <c r="AV51" s="75"/>
      <c r="AW51" s="75"/>
      <c r="AX51" s="75"/>
      <c r="AY51" s="75"/>
      <c r="AZ51" s="77"/>
    </row>
    <row r="52" spans="1:52" s="88" customFormat="1" ht="12" thickBot="1" x14ac:dyDescent="0.25">
      <c r="A52" s="78">
        <f>IF(PayDay9&lt;&gt;"",PayDay9,"")</f>
        <v>42545</v>
      </c>
      <c r="B52" s="79" t="s">
        <v>47</v>
      </c>
      <c r="C52" s="80">
        <f>SHIFT(E50:AZ50,E51:AZ51,C51)</f>
        <v>4.2500000000000009</v>
      </c>
      <c r="D52" s="421">
        <f>C52*15+(SUM(E52:AZ52)-C52)*13.5</f>
        <v>63.750000000000014</v>
      </c>
      <c r="E52" s="82">
        <f>HRS(E50,E51)</f>
        <v>0</v>
      </c>
      <c r="F52" s="83">
        <f>HRS(F50,F51)</f>
        <v>0</v>
      </c>
      <c r="G52" s="83">
        <f>HRS(G50,G51)</f>
        <v>0</v>
      </c>
      <c r="H52" s="83">
        <f>HRS(H50,H51)</f>
        <v>0</v>
      </c>
      <c r="I52" s="83">
        <f>HRS(I50,I51)</f>
        <v>0</v>
      </c>
      <c r="J52" s="83">
        <f>HRS(J50,J51)</f>
        <v>0</v>
      </c>
      <c r="K52" s="83">
        <f>HRS(K50,K51)</f>
        <v>0</v>
      </c>
      <c r="L52" s="83">
        <f>HRS(L50,L51)</f>
        <v>0</v>
      </c>
      <c r="M52" s="83">
        <f>HRS(M50,M51)</f>
        <v>0</v>
      </c>
      <c r="N52" s="83">
        <f>HRS(N50,N51)</f>
        <v>0</v>
      </c>
      <c r="O52" s="83">
        <f>HRS(O50,O51)</f>
        <v>0</v>
      </c>
      <c r="P52" s="83">
        <f>HRS(P50,P51)</f>
        <v>4.2500000000000009</v>
      </c>
      <c r="Q52" s="83">
        <f>HRS(Q50,Q51)</f>
        <v>0</v>
      </c>
      <c r="R52" s="83">
        <f>HRS(R50,R51)</f>
        <v>0</v>
      </c>
      <c r="S52" s="83">
        <f>HRS(S50,S51)</f>
        <v>0</v>
      </c>
      <c r="T52" s="83">
        <f>HRS(T50,T51)</f>
        <v>0</v>
      </c>
      <c r="U52" s="83">
        <f>HRS(U50,U51)</f>
        <v>0</v>
      </c>
      <c r="V52" s="83">
        <f>HRS(V50,V51)</f>
        <v>0</v>
      </c>
      <c r="W52" s="83">
        <f>HRS(W50,W51)</f>
        <v>0</v>
      </c>
      <c r="X52" s="83">
        <f>HRS(X50,X51)</f>
        <v>0</v>
      </c>
      <c r="Y52" s="83">
        <f>HRS(Y50,Y51)</f>
        <v>0</v>
      </c>
      <c r="Z52" s="83">
        <f>HRS(Z50,Z51)</f>
        <v>0</v>
      </c>
      <c r="AA52" s="83">
        <f>HRS(AA50,AA51)</f>
        <v>0</v>
      </c>
      <c r="AB52" s="83">
        <f>HRS(AB50,AB51)</f>
        <v>0</v>
      </c>
      <c r="AC52" s="83">
        <f>HRS(AC50,AC51)</f>
        <v>0</v>
      </c>
      <c r="AD52" s="83">
        <f>HRS(AD50,AD51)</f>
        <v>0</v>
      </c>
      <c r="AE52" s="83">
        <f>HRS(AE50,AE51)</f>
        <v>0</v>
      </c>
      <c r="AF52" s="83">
        <f>HRS(AF50,AF51)</f>
        <v>0</v>
      </c>
      <c r="AG52" s="83">
        <f>HRS(AG50,AG51)</f>
        <v>0</v>
      </c>
      <c r="AH52" s="83">
        <f>HRS(AH50,AH51)</f>
        <v>0</v>
      </c>
      <c r="AI52" s="83">
        <f>HRS(AI50,AI51)</f>
        <v>0</v>
      </c>
      <c r="AJ52" s="83">
        <f>HRS(AJ50,AJ51)</f>
        <v>0</v>
      </c>
      <c r="AK52" s="83">
        <f>HRS(AK50,AK51)</f>
        <v>0</v>
      </c>
      <c r="AL52" s="83">
        <f>HRS(AL50,AL51)</f>
        <v>0</v>
      </c>
      <c r="AM52" s="83">
        <f>HRS(AM50,AM51)</f>
        <v>0</v>
      </c>
      <c r="AN52" s="83">
        <f>HRS(AN50,AN51)</f>
        <v>0</v>
      </c>
      <c r="AO52" s="83">
        <f>HRS(AO50,AO51)</f>
        <v>0</v>
      </c>
      <c r="AP52" s="83">
        <f>HRS(AP50,AP51)</f>
        <v>0</v>
      </c>
      <c r="AQ52" s="83">
        <f>HRS(AQ50,AQ51)</f>
        <v>0</v>
      </c>
      <c r="AR52" s="83">
        <f>HRS(AR50,AR51)</f>
        <v>0</v>
      </c>
      <c r="AS52" s="83">
        <f>HRS(AS50,AS51)</f>
        <v>0</v>
      </c>
      <c r="AT52" s="83">
        <f>HRS(AT50,AT51)</f>
        <v>0</v>
      </c>
      <c r="AU52" s="83">
        <f>HRS(AU50,AU51)</f>
        <v>0</v>
      </c>
      <c r="AV52" s="83">
        <f>HRS(AV50,AV51)</f>
        <v>0</v>
      </c>
      <c r="AW52" s="83">
        <f>HRS(AW50,AW51)</f>
        <v>0</v>
      </c>
      <c r="AX52" s="83">
        <f>HRS(AX50,AX51)</f>
        <v>0</v>
      </c>
      <c r="AY52" s="83">
        <f>HRS(AY50,AY51)</f>
        <v>0</v>
      </c>
      <c r="AZ52" s="84">
        <f>HRS(AZ50,AZ51)</f>
        <v>0</v>
      </c>
    </row>
    <row r="53" spans="1:52" x14ac:dyDescent="0.2">
      <c r="A53" s="63" t="str">
        <f>IF(COUNTA(E53:AZ53)=1,"1 Valet",COUNTA(E53:AZ53)&amp;" Valets")</f>
        <v>2 Valets</v>
      </c>
      <c r="B53" s="64" t="s">
        <v>22</v>
      </c>
      <c r="C53" s="132"/>
      <c r="D53" s="66"/>
      <c r="E53" s="67">
        <v>0.6875</v>
      </c>
      <c r="F53" s="68"/>
      <c r="G53" s="69"/>
      <c r="H53" s="68"/>
      <c r="I53" s="68"/>
      <c r="J53" s="69"/>
      <c r="K53" s="69"/>
      <c r="L53" s="68"/>
      <c r="M53" s="68"/>
      <c r="N53" s="69"/>
      <c r="O53" s="68"/>
      <c r="P53" s="68"/>
      <c r="Q53" s="68"/>
      <c r="R53" s="68"/>
      <c r="S53" s="69"/>
      <c r="T53" s="68"/>
      <c r="U53" s="68"/>
      <c r="V53" s="68"/>
      <c r="W53" s="68"/>
      <c r="X53" s="68"/>
      <c r="Y53" s="68"/>
      <c r="Z53" s="68">
        <v>0.70833333333333337</v>
      </c>
      <c r="AA53" s="69"/>
      <c r="AB53" s="68"/>
      <c r="AC53" s="68"/>
      <c r="AD53" s="68"/>
      <c r="AE53" s="69"/>
      <c r="AF53" s="68"/>
      <c r="AG53" s="69"/>
      <c r="AH53" s="69"/>
      <c r="AI53" s="68"/>
      <c r="AJ53" s="68"/>
      <c r="AK53" s="68"/>
      <c r="AL53" s="68"/>
      <c r="AM53" s="68"/>
      <c r="AN53" s="68"/>
      <c r="AO53" s="68"/>
      <c r="AP53" s="68"/>
      <c r="AQ53" s="68"/>
      <c r="AR53" s="68"/>
      <c r="AS53" s="68"/>
      <c r="AT53" s="68"/>
      <c r="AU53" s="68"/>
      <c r="AV53" s="68"/>
      <c r="AW53" s="68"/>
      <c r="AX53" s="68"/>
      <c r="AY53" s="68"/>
      <c r="AZ53" s="70"/>
    </row>
    <row r="54" spans="1:52" x14ac:dyDescent="0.2">
      <c r="A54" s="72" t="str">
        <f>A51</f>
        <v>Friday</v>
      </c>
      <c r="B54" s="64" t="s">
        <v>23</v>
      </c>
      <c r="C54" s="132"/>
      <c r="D54" s="66"/>
      <c r="E54" s="74">
        <v>0.90625</v>
      </c>
      <c r="F54" s="75"/>
      <c r="G54" s="76"/>
      <c r="H54" s="75"/>
      <c r="I54" s="75"/>
      <c r="J54" s="76"/>
      <c r="K54" s="75"/>
      <c r="L54" s="75"/>
      <c r="M54" s="75"/>
      <c r="N54" s="76"/>
      <c r="O54" s="75"/>
      <c r="P54" s="75"/>
      <c r="Q54" s="75"/>
      <c r="R54" s="75"/>
      <c r="S54" s="75"/>
      <c r="T54" s="75"/>
      <c r="U54" s="75"/>
      <c r="V54" s="75"/>
      <c r="W54" s="75"/>
      <c r="X54" s="75"/>
      <c r="Y54" s="75"/>
      <c r="Z54" s="75">
        <v>0.875</v>
      </c>
      <c r="AA54" s="76"/>
      <c r="AB54" s="75"/>
      <c r="AC54" s="75"/>
      <c r="AD54" s="75"/>
      <c r="AE54" s="76"/>
      <c r="AF54" s="75"/>
      <c r="AG54" s="75"/>
      <c r="AH54" s="75"/>
      <c r="AI54" s="75"/>
      <c r="AJ54" s="75"/>
      <c r="AK54" s="75"/>
      <c r="AL54" s="75"/>
      <c r="AM54" s="75"/>
      <c r="AN54" s="75"/>
      <c r="AO54" s="75"/>
      <c r="AP54" s="75"/>
      <c r="AQ54" s="75"/>
      <c r="AR54" s="75"/>
      <c r="AS54" s="75"/>
      <c r="AT54" s="75"/>
      <c r="AU54" s="75"/>
      <c r="AV54" s="75"/>
      <c r="AW54" s="75"/>
      <c r="AX54" s="75"/>
      <c r="AY54" s="75"/>
      <c r="AZ54" s="77"/>
    </row>
    <row r="55" spans="1:52" s="88" customFormat="1" ht="12" thickBot="1" x14ac:dyDescent="0.25">
      <c r="A55" s="86">
        <f>A52</f>
        <v>42545</v>
      </c>
      <c r="B55" s="87" t="s">
        <v>46</v>
      </c>
      <c r="C55" s="403">
        <f>SHIFT(E53:AZ53,E54:AZ54,C54)</f>
        <v>5.25</v>
      </c>
      <c r="D55" s="422">
        <f>C55*15+(SUM(E55:AZ55)-C55)*13.5</f>
        <v>132.75</v>
      </c>
      <c r="E55" s="82">
        <f>HRS(E53,E54)</f>
        <v>5.25</v>
      </c>
      <c r="F55" s="83">
        <f>HRS(F53,F54)</f>
        <v>0</v>
      </c>
      <c r="G55" s="83">
        <f>HRS(G53,G54)</f>
        <v>0</v>
      </c>
      <c r="H55" s="83">
        <f>HRS(H53,H54)</f>
        <v>0</v>
      </c>
      <c r="I55" s="83">
        <f>HRS(I53,I54)</f>
        <v>0</v>
      </c>
      <c r="J55" s="83">
        <f>HRS(J53,J54)</f>
        <v>0</v>
      </c>
      <c r="K55" s="83">
        <f>HRS(K53,K54)</f>
        <v>0</v>
      </c>
      <c r="L55" s="83">
        <f>HRS(L53,L54)</f>
        <v>0</v>
      </c>
      <c r="M55" s="83">
        <f>HRS(M53,M54)</f>
        <v>0</v>
      </c>
      <c r="N55" s="83">
        <f>HRS(N53,N54)</f>
        <v>0</v>
      </c>
      <c r="O55" s="83">
        <f>HRS(O53,O54)</f>
        <v>0</v>
      </c>
      <c r="P55" s="83">
        <f>HRS(P53,P54)</f>
        <v>0</v>
      </c>
      <c r="Q55" s="83">
        <f>HRS(Q53,Q54)</f>
        <v>0</v>
      </c>
      <c r="R55" s="83">
        <f>HRS(R53,R54)</f>
        <v>0</v>
      </c>
      <c r="S55" s="83">
        <f>HRS(S53,S54)</f>
        <v>0</v>
      </c>
      <c r="T55" s="83">
        <f>HRS(T53,T54)</f>
        <v>0</v>
      </c>
      <c r="U55" s="83">
        <f>HRS(U53,U54)</f>
        <v>0</v>
      </c>
      <c r="V55" s="83">
        <f>HRS(V53,V54)</f>
        <v>0</v>
      </c>
      <c r="W55" s="83">
        <f>HRS(W53,W54)</f>
        <v>0</v>
      </c>
      <c r="X55" s="83">
        <f>HRS(X53,X54)</f>
        <v>0</v>
      </c>
      <c r="Y55" s="83">
        <f>HRS(Y53,Y54)</f>
        <v>0</v>
      </c>
      <c r="Z55" s="83">
        <f>HRS(Z53,Z54)</f>
        <v>3.9999999999999991</v>
      </c>
      <c r="AA55" s="83">
        <f>HRS(AA53,AA54)</f>
        <v>0</v>
      </c>
      <c r="AB55" s="83">
        <f>HRS(AB53,AB54)</f>
        <v>0</v>
      </c>
      <c r="AC55" s="83">
        <f>HRS(AC53,AC54)</f>
        <v>0</v>
      </c>
      <c r="AD55" s="83">
        <f>HRS(AD53,AD54)</f>
        <v>0</v>
      </c>
      <c r="AE55" s="83">
        <f>HRS(AE53,AE54)</f>
        <v>0</v>
      </c>
      <c r="AF55" s="83">
        <f>HRS(AF53,AF54)</f>
        <v>0</v>
      </c>
      <c r="AG55" s="83">
        <f>HRS(AG53,AG54)</f>
        <v>0</v>
      </c>
      <c r="AH55" s="83">
        <f>HRS(AH53,AH54)</f>
        <v>0</v>
      </c>
      <c r="AI55" s="83">
        <f>HRS(AI53,AI54)</f>
        <v>0</v>
      </c>
      <c r="AJ55" s="83">
        <f>HRS(AJ53,AJ54)</f>
        <v>0</v>
      </c>
      <c r="AK55" s="83">
        <f>HRS(AK53,AK54)</f>
        <v>0</v>
      </c>
      <c r="AL55" s="83">
        <f>HRS(AL53,AL54)</f>
        <v>0</v>
      </c>
      <c r="AM55" s="83">
        <f>HRS(AM53,AM54)</f>
        <v>0</v>
      </c>
      <c r="AN55" s="83">
        <f>HRS(AN53,AN54)</f>
        <v>0</v>
      </c>
      <c r="AO55" s="83">
        <f>HRS(AO53,AO54)</f>
        <v>0</v>
      </c>
      <c r="AP55" s="83">
        <f>HRS(AP53,AP54)</f>
        <v>0</v>
      </c>
      <c r="AQ55" s="83">
        <f>HRS(AQ53,AQ54)</f>
        <v>0</v>
      </c>
      <c r="AR55" s="83">
        <f>HRS(AR53,AR54)</f>
        <v>0</v>
      </c>
      <c r="AS55" s="83">
        <f>HRS(AS53,AS54)</f>
        <v>0</v>
      </c>
      <c r="AT55" s="83">
        <f>HRS(AT53,AT54)</f>
        <v>0</v>
      </c>
      <c r="AU55" s="83">
        <f>HRS(AU53,AU54)</f>
        <v>0</v>
      </c>
      <c r="AV55" s="83">
        <f>HRS(AV53,AV54)</f>
        <v>0</v>
      </c>
      <c r="AW55" s="83">
        <f>HRS(AW53,AW54)</f>
        <v>0</v>
      </c>
      <c r="AX55" s="83">
        <f>HRS(AX53,AX54)</f>
        <v>0</v>
      </c>
      <c r="AY55" s="83">
        <f>HRS(AY53,AY54)</f>
        <v>0</v>
      </c>
      <c r="AZ55" s="84">
        <f>HRS(AZ53,AZ54)</f>
        <v>0</v>
      </c>
    </row>
    <row r="56" spans="1:52" x14ac:dyDescent="0.2">
      <c r="A56" s="63" t="str">
        <f>IF(COUNTA(E56:AZ56)=1,"1 Valet",COUNTA(E56:AZ56)&amp;" Valets")</f>
        <v>1 Valet</v>
      </c>
      <c r="B56" s="64" t="s">
        <v>20</v>
      </c>
      <c r="C56" s="132"/>
      <c r="D56" s="66"/>
      <c r="E56" s="67"/>
      <c r="F56" s="68"/>
      <c r="G56" s="69"/>
      <c r="H56" s="68"/>
      <c r="I56" s="68"/>
      <c r="J56" s="69"/>
      <c r="K56" s="69"/>
      <c r="L56" s="68"/>
      <c r="M56" s="68"/>
      <c r="N56" s="69"/>
      <c r="O56" s="68"/>
      <c r="P56" s="68">
        <v>0.46875</v>
      </c>
      <c r="Q56" s="68"/>
      <c r="R56" s="68"/>
      <c r="S56" s="69"/>
      <c r="T56" s="68"/>
      <c r="U56" s="68"/>
      <c r="V56" s="68"/>
      <c r="W56" s="68"/>
      <c r="X56" s="68"/>
      <c r="Y56" s="68"/>
      <c r="Z56" s="68"/>
      <c r="AA56" s="69"/>
      <c r="AB56" s="68"/>
      <c r="AC56" s="68"/>
      <c r="AD56" s="68"/>
      <c r="AE56" s="69"/>
      <c r="AF56" s="68"/>
      <c r="AG56" s="69"/>
      <c r="AH56" s="69"/>
      <c r="AI56" s="68"/>
      <c r="AJ56" s="68"/>
      <c r="AK56" s="68"/>
      <c r="AL56" s="68"/>
      <c r="AM56" s="68"/>
      <c r="AN56" s="68"/>
      <c r="AO56" s="68"/>
      <c r="AP56" s="68"/>
      <c r="AQ56" s="68"/>
      <c r="AR56" s="68"/>
      <c r="AS56" s="68"/>
      <c r="AT56" s="68"/>
      <c r="AU56" s="68"/>
      <c r="AV56" s="68"/>
      <c r="AW56" s="68"/>
      <c r="AX56" s="68"/>
      <c r="AY56" s="68"/>
      <c r="AZ56" s="70"/>
    </row>
    <row r="57" spans="1:52" x14ac:dyDescent="0.2">
      <c r="A57" s="72" t="str">
        <f>TEXT(A58,"dddd")</f>
        <v>Saturday</v>
      </c>
      <c r="B57" s="64" t="s">
        <v>21</v>
      </c>
      <c r="C57" s="132"/>
      <c r="D57" s="66"/>
      <c r="E57" s="74"/>
      <c r="F57" s="75"/>
      <c r="G57" s="76"/>
      <c r="H57" s="75"/>
      <c r="I57" s="75"/>
      <c r="J57" s="76"/>
      <c r="K57" s="75"/>
      <c r="L57" s="75"/>
      <c r="M57" s="75"/>
      <c r="N57" s="76"/>
      <c r="O57" s="75"/>
      <c r="P57" s="75">
        <v>0.6875</v>
      </c>
      <c r="Q57" s="75"/>
      <c r="R57" s="75"/>
      <c r="S57" s="75"/>
      <c r="T57" s="75"/>
      <c r="U57" s="75"/>
      <c r="V57" s="75"/>
      <c r="W57" s="75"/>
      <c r="X57" s="75"/>
      <c r="Y57" s="75"/>
      <c r="Z57" s="75"/>
      <c r="AA57" s="76"/>
      <c r="AB57" s="75"/>
      <c r="AC57" s="75"/>
      <c r="AD57" s="75"/>
      <c r="AE57" s="76"/>
      <c r="AF57" s="75"/>
      <c r="AG57" s="75"/>
      <c r="AH57" s="75"/>
      <c r="AI57" s="75"/>
      <c r="AJ57" s="75"/>
      <c r="AK57" s="75"/>
      <c r="AL57" s="75"/>
      <c r="AM57" s="75"/>
      <c r="AN57" s="75"/>
      <c r="AO57" s="75"/>
      <c r="AP57" s="75"/>
      <c r="AQ57" s="75"/>
      <c r="AR57" s="75"/>
      <c r="AS57" s="75"/>
      <c r="AT57" s="75"/>
      <c r="AU57" s="75"/>
      <c r="AV57" s="75"/>
      <c r="AW57" s="75"/>
      <c r="AX57" s="75"/>
      <c r="AY57" s="75"/>
      <c r="AZ57" s="77"/>
    </row>
    <row r="58" spans="1:52" s="88" customFormat="1" ht="12" thickBot="1" x14ac:dyDescent="0.25">
      <c r="A58" s="78">
        <f>IF(PayDay10&lt;&gt;"",PayDay10,"")</f>
        <v>42546</v>
      </c>
      <c r="B58" s="79" t="s">
        <v>47</v>
      </c>
      <c r="C58" s="80">
        <f>SHIFT(E56:AZ56,E57:AZ57,C57)</f>
        <v>5.25</v>
      </c>
      <c r="D58" s="421">
        <f>C58*15+(SUM(E58:AZ58)-C58)*13.5</f>
        <v>78.75</v>
      </c>
      <c r="E58" s="82">
        <f>HRS(E56,E57)</f>
        <v>0</v>
      </c>
      <c r="F58" s="83">
        <f>HRS(F56,F57)</f>
        <v>0</v>
      </c>
      <c r="G58" s="83">
        <f>HRS(G56,G57)</f>
        <v>0</v>
      </c>
      <c r="H58" s="83">
        <f>HRS(H56,H57)</f>
        <v>0</v>
      </c>
      <c r="I58" s="83">
        <f>HRS(I56,I57)</f>
        <v>0</v>
      </c>
      <c r="J58" s="83">
        <f>HRS(J56,J57)</f>
        <v>0</v>
      </c>
      <c r="K58" s="83">
        <f>HRS(K56,K57)</f>
        <v>0</v>
      </c>
      <c r="L58" s="83">
        <f>HRS(L56,L57)</f>
        <v>0</v>
      </c>
      <c r="M58" s="83">
        <f>HRS(M56,M57)</f>
        <v>0</v>
      </c>
      <c r="N58" s="83">
        <f>HRS(N56,N57)</f>
        <v>0</v>
      </c>
      <c r="O58" s="83">
        <f>HRS(O56,O57)</f>
        <v>0</v>
      </c>
      <c r="P58" s="83">
        <f>HRS(P56,P57)</f>
        <v>5.25</v>
      </c>
      <c r="Q58" s="83">
        <f>HRS(Q56,Q57)</f>
        <v>0</v>
      </c>
      <c r="R58" s="83">
        <f>HRS(R56,R57)</f>
        <v>0</v>
      </c>
      <c r="S58" s="83">
        <f>HRS(S56,S57)</f>
        <v>0</v>
      </c>
      <c r="T58" s="83">
        <f>HRS(T56,T57)</f>
        <v>0</v>
      </c>
      <c r="U58" s="83">
        <f>HRS(U56,U57)</f>
        <v>0</v>
      </c>
      <c r="V58" s="83">
        <f>HRS(V56,V57)</f>
        <v>0</v>
      </c>
      <c r="W58" s="83">
        <f>HRS(W56,W57)</f>
        <v>0</v>
      </c>
      <c r="X58" s="83">
        <f>HRS(X56,X57)</f>
        <v>0</v>
      </c>
      <c r="Y58" s="83">
        <f>HRS(Y56,Y57)</f>
        <v>0</v>
      </c>
      <c r="Z58" s="83">
        <f>HRS(Z56,Z57)</f>
        <v>0</v>
      </c>
      <c r="AA58" s="83">
        <f>HRS(AA56,AA57)</f>
        <v>0</v>
      </c>
      <c r="AB58" s="83">
        <f>HRS(AB56,AB57)</f>
        <v>0</v>
      </c>
      <c r="AC58" s="83">
        <f>HRS(AC56,AC57)</f>
        <v>0</v>
      </c>
      <c r="AD58" s="83">
        <f>HRS(AD56,AD57)</f>
        <v>0</v>
      </c>
      <c r="AE58" s="83">
        <f>HRS(AE56,AE57)</f>
        <v>0</v>
      </c>
      <c r="AF58" s="83">
        <f>HRS(AF56,AF57)</f>
        <v>0</v>
      </c>
      <c r="AG58" s="83">
        <f>HRS(AG56,AG57)</f>
        <v>0</v>
      </c>
      <c r="AH58" s="83">
        <f>HRS(AH56,AH57)</f>
        <v>0</v>
      </c>
      <c r="AI58" s="83">
        <f>HRS(AI56,AI57)</f>
        <v>0</v>
      </c>
      <c r="AJ58" s="83">
        <f>HRS(AJ56,AJ57)</f>
        <v>0</v>
      </c>
      <c r="AK58" s="83">
        <f>HRS(AK56,AK57)</f>
        <v>0</v>
      </c>
      <c r="AL58" s="83">
        <f>HRS(AL56,AL57)</f>
        <v>0</v>
      </c>
      <c r="AM58" s="83">
        <f>HRS(AM56,AM57)</f>
        <v>0</v>
      </c>
      <c r="AN58" s="83">
        <f>HRS(AN56,AN57)</f>
        <v>0</v>
      </c>
      <c r="AO58" s="83">
        <f>HRS(AO56,AO57)</f>
        <v>0</v>
      </c>
      <c r="AP58" s="83">
        <f>HRS(AP56,AP57)</f>
        <v>0</v>
      </c>
      <c r="AQ58" s="83">
        <f>HRS(AQ56,AQ57)</f>
        <v>0</v>
      </c>
      <c r="AR58" s="83">
        <f>HRS(AR56,AR57)</f>
        <v>0</v>
      </c>
      <c r="AS58" s="83">
        <f>HRS(AS56,AS57)</f>
        <v>0</v>
      </c>
      <c r="AT58" s="83">
        <f>HRS(AT56,AT57)</f>
        <v>0</v>
      </c>
      <c r="AU58" s="83">
        <f>HRS(AU56,AU57)</f>
        <v>0</v>
      </c>
      <c r="AV58" s="83">
        <f>HRS(AV56,AV57)</f>
        <v>0</v>
      </c>
      <c r="AW58" s="83">
        <f>HRS(AW56,AW57)</f>
        <v>0</v>
      </c>
      <c r="AX58" s="83">
        <f>HRS(AX56,AX57)</f>
        <v>0</v>
      </c>
      <c r="AY58" s="83">
        <f>HRS(AY56,AY57)</f>
        <v>0</v>
      </c>
      <c r="AZ58" s="84">
        <f>HRS(AZ56,AZ57)</f>
        <v>0</v>
      </c>
    </row>
    <row r="59" spans="1:52" x14ac:dyDescent="0.2">
      <c r="A59" s="63" t="str">
        <f>IF(COUNTA(E59:AZ59)=1,"1 Valet",COUNTA(E59:AZ59)&amp;" Valets")</f>
        <v>2 Valets</v>
      </c>
      <c r="B59" s="64" t="s">
        <v>22</v>
      </c>
      <c r="C59" s="132"/>
      <c r="D59" s="66"/>
      <c r="E59" s="67"/>
      <c r="F59" s="68"/>
      <c r="G59" s="69"/>
      <c r="H59" s="68"/>
      <c r="I59" s="68"/>
      <c r="J59" s="69"/>
      <c r="K59" s="69"/>
      <c r="L59" s="68"/>
      <c r="M59" s="68">
        <v>0.70833333333333337</v>
      </c>
      <c r="N59" s="69"/>
      <c r="O59" s="68"/>
      <c r="P59" s="68"/>
      <c r="Q59" s="68"/>
      <c r="R59" s="68">
        <v>0.6875</v>
      </c>
      <c r="S59" s="69"/>
      <c r="T59" s="68"/>
      <c r="U59" s="68"/>
      <c r="V59" s="68"/>
      <c r="W59" s="68"/>
      <c r="X59" s="68"/>
      <c r="Y59" s="68"/>
      <c r="Z59" s="68"/>
      <c r="AA59" s="69"/>
      <c r="AB59" s="68"/>
      <c r="AC59" s="68"/>
      <c r="AD59" s="68"/>
      <c r="AE59" s="69"/>
      <c r="AF59" s="68"/>
      <c r="AG59" s="69"/>
      <c r="AH59" s="69"/>
      <c r="AI59" s="68"/>
      <c r="AJ59" s="68"/>
      <c r="AK59" s="68"/>
      <c r="AL59" s="68"/>
      <c r="AM59" s="68"/>
      <c r="AN59" s="68"/>
      <c r="AO59" s="68"/>
      <c r="AP59" s="68"/>
      <c r="AQ59" s="68"/>
      <c r="AR59" s="68"/>
      <c r="AS59" s="68"/>
      <c r="AT59" s="68"/>
      <c r="AU59" s="68"/>
      <c r="AV59" s="68"/>
      <c r="AW59" s="68"/>
      <c r="AX59" s="68"/>
      <c r="AY59" s="68"/>
      <c r="AZ59" s="70"/>
    </row>
    <row r="60" spans="1:52" x14ac:dyDescent="0.2">
      <c r="A60" s="72" t="str">
        <f>A57</f>
        <v>Saturday</v>
      </c>
      <c r="B60" s="64" t="s">
        <v>23</v>
      </c>
      <c r="C60" s="132"/>
      <c r="D60" s="66"/>
      <c r="E60" s="74"/>
      <c r="F60" s="75"/>
      <c r="G60" s="76"/>
      <c r="H60" s="75"/>
      <c r="I60" s="75"/>
      <c r="J60" s="76"/>
      <c r="K60" s="75"/>
      <c r="L60" s="75"/>
      <c r="M60" s="75">
        <v>0.92708333333333337</v>
      </c>
      <c r="N60" s="76"/>
      <c r="O60" s="75"/>
      <c r="P60" s="75"/>
      <c r="Q60" s="75"/>
      <c r="R60" s="75">
        <v>0.85416666666666663</v>
      </c>
      <c r="S60" s="75"/>
      <c r="T60" s="75"/>
      <c r="U60" s="75"/>
      <c r="V60" s="75"/>
      <c r="W60" s="75"/>
      <c r="X60" s="75"/>
      <c r="Y60" s="75"/>
      <c r="Z60" s="75"/>
      <c r="AA60" s="76"/>
      <c r="AB60" s="75"/>
      <c r="AC60" s="75"/>
      <c r="AD60" s="75"/>
      <c r="AE60" s="76"/>
      <c r="AF60" s="75"/>
      <c r="AG60" s="75"/>
      <c r="AH60" s="75"/>
      <c r="AI60" s="75"/>
      <c r="AJ60" s="75"/>
      <c r="AK60" s="75"/>
      <c r="AL60" s="75"/>
      <c r="AM60" s="75"/>
      <c r="AN60" s="75"/>
      <c r="AO60" s="75"/>
      <c r="AP60" s="75"/>
      <c r="AQ60" s="75"/>
      <c r="AR60" s="75"/>
      <c r="AS60" s="75"/>
      <c r="AT60" s="75"/>
      <c r="AU60" s="75"/>
      <c r="AV60" s="75"/>
      <c r="AW60" s="75"/>
      <c r="AX60" s="75"/>
      <c r="AY60" s="75"/>
      <c r="AZ60" s="77"/>
    </row>
    <row r="61" spans="1:52" s="88" customFormat="1" ht="12" thickBot="1" x14ac:dyDescent="0.25">
      <c r="A61" s="86">
        <f>A58</f>
        <v>42546</v>
      </c>
      <c r="B61" s="87" t="s">
        <v>46</v>
      </c>
      <c r="C61" s="403">
        <f>SHIFT(E59:AZ59,E60:AZ60,C60)</f>
        <v>5.7500000000000009</v>
      </c>
      <c r="D61" s="422">
        <f>C61*15+(SUM(E61:AZ61)-C61)*13.5</f>
        <v>133.5</v>
      </c>
      <c r="E61" s="82">
        <f>HRS(E59,E60)</f>
        <v>0</v>
      </c>
      <c r="F61" s="83">
        <f>HRS(F59,F60)</f>
        <v>0</v>
      </c>
      <c r="G61" s="83">
        <f>HRS(G59,G60)</f>
        <v>0</v>
      </c>
      <c r="H61" s="83">
        <f>HRS(H59,H60)</f>
        <v>0</v>
      </c>
      <c r="I61" s="83">
        <f>HRS(I59,I60)</f>
        <v>0</v>
      </c>
      <c r="J61" s="83">
        <f>HRS(J59,J60)</f>
        <v>0</v>
      </c>
      <c r="K61" s="83">
        <f>HRS(K59,K60)</f>
        <v>0</v>
      </c>
      <c r="L61" s="83">
        <f>HRS(L59,L60)</f>
        <v>0</v>
      </c>
      <c r="M61" s="83">
        <f>HRS(M59,M60)</f>
        <v>5.25</v>
      </c>
      <c r="N61" s="83">
        <f>HRS(N59,N60)</f>
        <v>0</v>
      </c>
      <c r="O61" s="83">
        <f>HRS(O59,O60)</f>
        <v>0</v>
      </c>
      <c r="P61" s="83">
        <f>HRS(P59,P60)</f>
        <v>0</v>
      </c>
      <c r="Q61" s="83">
        <f>HRS(Q59,Q60)</f>
        <v>0</v>
      </c>
      <c r="R61" s="83">
        <f>HRS(R59,R60)</f>
        <v>3.9999999999999991</v>
      </c>
      <c r="S61" s="83">
        <f>HRS(S59,S60)</f>
        <v>0</v>
      </c>
      <c r="T61" s="83">
        <f>HRS(T59,T60)</f>
        <v>0</v>
      </c>
      <c r="U61" s="83">
        <f>HRS(U59,U60)</f>
        <v>0</v>
      </c>
      <c r="V61" s="83">
        <f>HRS(V59,V60)</f>
        <v>0</v>
      </c>
      <c r="W61" s="83">
        <f>HRS(W59,W60)</f>
        <v>0</v>
      </c>
      <c r="X61" s="83">
        <f>HRS(X59,X60)</f>
        <v>0</v>
      </c>
      <c r="Y61" s="83">
        <f>HRS(Y59,Y60)</f>
        <v>0</v>
      </c>
      <c r="Z61" s="83">
        <f>HRS(Z59,Z60)</f>
        <v>0</v>
      </c>
      <c r="AA61" s="83">
        <f>HRS(AA59,AA60)</f>
        <v>0</v>
      </c>
      <c r="AB61" s="83">
        <f>HRS(AB59,AB60)</f>
        <v>0</v>
      </c>
      <c r="AC61" s="83">
        <f>HRS(AC59,AC60)</f>
        <v>0</v>
      </c>
      <c r="AD61" s="83">
        <f>HRS(AD59,AD60)</f>
        <v>0</v>
      </c>
      <c r="AE61" s="83">
        <f>HRS(AE59,AE60)</f>
        <v>0</v>
      </c>
      <c r="AF61" s="83">
        <f>HRS(AF59,AF60)</f>
        <v>0</v>
      </c>
      <c r="AG61" s="83">
        <f>HRS(AG59,AG60)</f>
        <v>0</v>
      </c>
      <c r="AH61" s="83">
        <f>HRS(AH59,AH60)</f>
        <v>0</v>
      </c>
      <c r="AI61" s="83">
        <f>HRS(AI59,AI60)</f>
        <v>0</v>
      </c>
      <c r="AJ61" s="83">
        <f>HRS(AJ59,AJ60)</f>
        <v>0</v>
      </c>
      <c r="AK61" s="83">
        <f>HRS(AK59,AK60)</f>
        <v>0</v>
      </c>
      <c r="AL61" s="83">
        <f>HRS(AL59,AL60)</f>
        <v>0</v>
      </c>
      <c r="AM61" s="83">
        <f>HRS(AM59,AM60)</f>
        <v>0</v>
      </c>
      <c r="AN61" s="83">
        <f>HRS(AN59,AN60)</f>
        <v>0</v>
      </c>
      <c r="AO61" s="83">
        <f>HRS(AO59,AO60)</f>
        <v>0</v>
      </c>
      <c r="AP61" s="83">
        <f>HRS(AP59,AP60)</f>
        <v>0</v>
      </c>
      <c r="AQ61" s="83">
        <f>HRS(AQ59,AQ60)</f>
        <v>0</v>
      </c>
      <c r="AR61" s="83">
        <f>HRS(AR59,AR60)</f>
        <v>0</v>
      </c>
      <c r="AS61" s="83">
        <f>HRS(AS59,AS60)</f>
        <v>0</v>
      </c>
      <c r="AT61" s="83">
        <f>HRS(AT59,AT60)</f>
        <v>0</v>
      </c>
      <c r="AU61" s="83">
        <f>HRS(AU59,AU60)</f>
        <v>0</v>
      </c>
      <c r="AV61" s="83">
        <f>HRS(AV59,AV60)</f>
        <v>0</v>
      </c>
      <c r="AW61" s="83">
        <f>HRS(AW59,AW60)</f>
        <v>0</v>
      </c>
      <c r="AX61" s="83">
        <f>HRS(AX59,AX60)</f>
        <v>0</v>
      </c>
      <c r="AY61" s="83">
        <f>HRS(AY59,AY60)</f>
        <v>0</v>
      </c>
      <c r="AZ61" s="84">
        <f>HRS(AZ59,AZ60)</f>
        <v>0</v>
      </c>
    </row>
    <row r="62" spans="1:52" x14ac:dyDescent="0.2">
      <c r="A62" s="63" t="str">
        <f>IF(COUNTA(E62:AZ62)=1,"1 Valet",COUNTA(E62:AZ62)&amp;" Valets")</f>
        <v>1 Valet</v>
      </c>
      <c r="B62" s="64" t="s">
        <v>20</v>
      </c>
      <c r="C62" s="132"/>
      <c r="D62" s="66"/>
      <c r="E62" s="67"/>
      <c r="F62" s="68"/>
      <c r="G62" s="69"/>
      <c r="H62" s="68"/>
      <c r="I62" s="68"/>
      <c r="J62" s="69"/>
      <c r="K62" s="69"/>
      <c r="L62" s="68"/>
      <c r="M62" s="68"/>
      <c r="N62" s="69">
        <v>0.46875</v>
      </c>
      <c r="O62" s="68"/>
      <c r="P62" s="68"/>
      <c r="Q62" s="68"/>
      <c r="R62" s="68"/>
      <c r="S62" s="69"/>
      <c r="T62" s="68"/>
      <c r="U62" s="68"/>
      <c r="V62" s="68"/>
      <c r="W62" s="68"/>
      <c r="X62" s="68"/>
      <c r="Y62" s="68"/>
      <c r="Z62" s="68"/>
      <c r="AA62" s="69"/>
      <c r="AB62" s="68"/>
      <c r="AC62" s="68"/>
      <c r="AD62" s="68"/>
      <c r="AE62" s="69"/>
      <c r="AF62" s="68"/>
      <c r="AG62" s="69"/>
      <c r="AH62" s="69"/>
      <c r="AI62" s="68"/>
      <c r="AJ62" s="68"/>
      <c r="AK62" s="68"/>
      <c r="AL62" s="68"/>
      <c r="AM62" s="68"/>
      <c r="AN62" s="68"/>
      <c r="AO62" s="68"/>
      <c r="AP62" s="68"/>
      <c r="AQ62" s="68"/>
      <c r="AR62" s="68"/>
      <c r="AS62" s="68"/>
      <c r="AT62" s="68"/>
      <c r="AU62" s="68"/>
      <c r="AV62" s="68"/>
      <c r="AW62" s="68"/>
      <c r="AX62" s="68"/>
      <c r="AY62" s="68"/>
      <c r="AZ62" s="70"/>
    </row>
    <row r="63" spans="1:52" x14ac:dyDescent="0.2">
      <c r="A63" s="72" t="str">
        <f>TEXT(A64,"dddd")</f>
        <v>Sunday</v>
      </c>
      <c r="B63" s="64" t="s">
        <v>21</v>
      </c>
      <c r="C63" s="132"/>
      <c r="D63" s="66"/>
      <c r="E63" s="74"/>
      <c r="F63" s="75"/>
      <c r="G63" s="76"/>
      <c r="H63" s="75"/>
      <c r="I63" s="75"/>
      <c r="J63" s="76"/>
      <c r="K63" s="75"/>
      <c r="L63" s="75"/>
      <c r="M63" s="75"/>
      <c r="N63" s="76">
        <v>0.64583333333333337</v>
      </c>
      <c r="O63" s="75"/>
      <c r="P63" s="75"/>
      <c r="Q63" s="75"/>
      <c r="R63" s="75"/>
      <c r="S63" s="75"/>
      <c r="T63" s="75"/>
      <c r="U63" s="75"/>
      <c r="V63" s="75"/>
      <c r="W63" s="75"/>
      <c r="X63" s="75"/>
      <c r="Y63" s="75"/>
      <c r="Z63" s="75"/>
      <c r="AA63" s="76"/>
      <c r="AB63" s="75"/>
      <c r="AC63" s="75"/>
      <c r="AD63" s="75"/>
      <c r="AE63" s="76"/>
      <c r="AF63" s="75"/>
      <c r="AG63" s="75"/>
      <c r="AH63" s="75"/>
      <c r="AI63" s="75"/>
      <c r="AJ63" s="75"/>
      <c r="AK63" s="75"/>
      <c r="AL63" s="75"/>
      <c r="AM63" s="75"/>
      <c r="AN63" s="75"/>
      <c r="AO63" s="75"/>
      <c r="AP63" s="75"/>
      <c r="AQ63" s="75"/>
      <c r="AR63" s="75"/>
      <c r="AS63" s="75"/>
      <c r="AT63" s="75"/>
      <c r="AU63" s="75"/>
      <c r="AV63" s="75"/>
      <c r="AW63" s="75"/>
      <c r="AX63" s="75"/>
      <c r="AY63" s="75"/>
      <c r="AZ63" s="77"/>
    </row>
    <row r="64" spans="1:52" s="88" customFormat="1" ht="12" thickBot="1" x14ac:dyDescent="0.25">
      <c r="A64" s="78">
        <f>IF(PayDay11&lt;&gt;"",PayDay11,"")</f>
        <v>42547</v>
      </c>
      <c r="B64" s="79" t="s">
        <v>47</v>
      </c>
      <c r="C64" s="80">
        <f>SHIFT(E62:AZ62,E63:AZ63,C63)</f>
        <v>4.2500000000000009</v>
      </c>
      <c r="D64" s="421">
        <f>C64*15+(SUM(E64:AZ64)-C64)*13.5</f>
        <v>63.750000000000014</v>
      </c>
      <c r="E64" s="82">
        <f>HRS(E62,E63)</f>
        <v>0</v>
      </c>
      <c r="F64" s="83">
        <f>HRS(F62,F63)</f>
        <v>0</v>
      </c>
      <c r="G64" s="83">
        <f>HRS(G62,G63)</f>
        <v>0</v>
      </c>
      <c r="H64" s="83">
        <f>HRS(H62,H63)</f>
        <v>0</v>
      </c>
      <c r="I64" s="83">
        <f>HRS(I62,I63)</f>
        <v>0</v>
      </c>
      <c r="J64" s="83">
        <f>HRS(J62,J63)</f>
        <v>0</v>
      </c>
      <c r="K64" s="83">
        <f>HRS(K62,K63)</f>
        <v>0</v>
      </c>
      <c r="L64" s="83">
        <f>HRS(L62,L63)</f>
        <v>0</v>
      </c>
      <c r="M64" s="83">
        <f>HRS(M62,M63)</f>
        <v>0</v>
      </c>
      <c r="N64" s="83">
        <f>HRS(N62,N63)</f>
        <v>4.2500000000000009</v>
      </c>
      <c r="O64" s="83">
        <f>HRS(O62,O63)</f>
        <v>0</v>
      </c>
      <c r="P64" s="83">
        <f>HRS(P62,P63)</f>
        <v>0</v>
      </c>
      <c r="Q64" s="83">
        <f>HRS(Q62,Q63)</f>
        <v>0</v>
      </c>
      <c r="R64" s="83">
        <f>HRS(R62,R63)</f>
        <v>0</v>
      </c>
      <c r="S64" s="83">
        <f>HRS(S62,S63)</f>
        <v>0</v>
      </c>
      <c r="T64" s="83">
        <f>HRS(T62,T63)</f>
        <v>0</v>
      </c>
      <c r="U64" s="83">
        <f>HRS(U62,U63)</f>
        <v>0</v>
      </c>
      <c r="V64" s="83">
        <f>HRS(V62,V63)</f>
        <v>0</v>
      </c>
      <c r="W64" s="83">
        <f>HRS(W62,W63)</f>
        <v>0</v>
      </c>
      <c r="X64" s="83">
        <f>HRS(X62,X63)</f>
        <v>0</v>
      </c>
      <c r="Y64" s="83">
        <f>HRS(Y62,Y63)</f>
        <v>0</v>
      </c>
      <c r="Z64" s="83">
        <f>HRS(Z62,Z63)</f>
        <v>0</v>
      </c>
      <c r="AA64" s="83">
        <f>HRS(AA62,AA63)</f>
        <v>0</v>
      </c>
      <c r="AB64" s="83">
        <f>HRS(AB62,AB63)</f>
        <v>0</v>
      </c>
      <c r="AC64" s="83">
        <f>HRS(AC62,AC63)</f>
        <v>0</v>
      </c>
      <c r="AD64" s="83">
        <f>HRS(AD62,AD63)</f>
        <v>0</v>
      </c>
      <c r="AE64" s="83">
        <f>HRS(AE62,AE63)</f>
        <v>0</v>
      </c>
      <c r="AF64" s="83">
        <f>HRS(AF62,AF63)</f>
        <v>0</v>
      </c>
      <c r="AG64" s="83">
        <f>HRS(AG62,AG63)</f>
        <v>0</v>
      </c>
      <c r="AH64" s="83">
        <f>HRS(AH62,AH63)</f>
        <v>0</v>
      </c>
      <c r="AI64" s="83">
        <f>HRS(AI62,AI63)</f>
        <v>0</v>
      </c>
      <c r="AJ64" s="83">
        <f>HRS(AJ62,AJ63)</f>
        <v>0</v>
      </c>
      <c r="AK64" s="83">
        <f>HRS(AK62,AK63)</f>
        <v>0</v>
      </c>
      <c r="AL64" s="83">
        <f>HRS(AL62,AL63)</f>
        <v>0</v>
      </c>
      <c r="AM64" s="83">
        <f>HRS(AM62,AM63)</f>
        <v>0</v>
      </c>
      <c r="AN64" s="83">
        <f>HRS(AN62,AN63)</f>
        <v>0</v>
      </c>
      <c r="AO64" s="83">
        <f>HRS(AO62,AO63)</f>
        <v>0</v>
      </c>
      <c r="AP64" s="83">
        <f>HRS(AP62,AP63)</f>
        <v>0</v>
      </c>
      <c r="AQ64" s="83">
        <f>HRS(AQ62,AQ63)</f>
        <v>0</v>
      </c>
      <c r="AR64" s="83">
        <f>HRS(AR62,AR63)</f>
        <v>0</v>
      </c>
      <c r="AS64" s="83">
        <f>HRS(AS62,AS63)</f>
        <v>0</v>
      </c>
      <c r="AT64" s="83">
        <f>HRS(AT62,AT63)</f>
        <v>0</v>
      </c>
      <c r="AU64" s="83">
        <f>HRS(AU62,AU63)</f>
        <v>0</v>
      </c>
      <c r="AV64" s="83">
        <f>HRS(AV62,AV63)</f>
        <v>0</v>
      </c>
      <c r="AW64" s="83">
        <f>HRS(AW62,AW63)</f>
        <v>0</v>
      </c>
      <c r="AX64" s="83">
        <f>HRS(AX62,AX63)</f>
        <v>0</v>
      </c>
      <c r="AY64" s="83">
        <f>HRS(AY62,AY63)</f>
        <v>0</v>
      </c>
      <c r="AZ64" s="84">
        <f>HRS(AZ62,AZ63)</f>
        <v>0</v>
      </c>
    </row>
    <row r="65" spans="1:52" x14ac:dyDescent="0.2">
      <c r="A65" s="63" t="str">
        <f>IF(COUNTA(E65:AZ65)=1,"1 Valet",COUNTA(E65:AZ65)&amp;" Valets")</f>
        <v>1 Valet</v>
      </c>
      <c r="B65" s="64" t="s">
        <v>22</v>
      </c>
      <c r="C65" s="132"/>
      <c r="D65" s="66"/>
      <c r="E65" s="67"/>
      <c r="F65" s="68"/>
      <c r="G65" s="69"/>
      <c r="H65" s="68"/>
      <c r="I65" s="68"/>
      <c r="J65" s="69"/>
      <c r="K65" s="69"/>
      <c r="L65" s="68"/>
      <c r="M65" s="68"/>
      <c r="N65" s="69">
        <v>0.6875</v>
      </c>
      <c r="O65" s="68"/>
      <c r="P65" s="68"/>
      <c r="Q65" s="68"/>
      <c r="R65" s="68"/>
      <c r="S65" s="69"/>
      <c r="T65" s="68"/>
      <c r="U65" s="68"/>
      <c r="V65" s="68"/>
      <c r="W65" s="68"/>
      <c r="X65" s="68"/>
      <c r="Y65" s="68"/>
      <c r="Z65" s="68"/>
      <c r="AA65" s="69"/>
      <c r="AB65" s="68"/>
      <c r="AC65" s="68"/>
      <c r="AD65" s="68"/>
      <c r="AE65" s="69"/>
      <c r="AF65" s="68"/>
      <c r="AG65" s="69"/>
      <c r="AH65" s="69"/>
      <c r="AI65" s="68"/>
      <c r="AJ65" s="68"/>
      <c r="AK65" s="68"/>
      <c r="AL65" s="68"/>
      <c r="AM65" s="68"/>
      <c r="AN65" s="68"/>
      <c r="AO65" s="68"/>
      <c r="AP65" s="68"/>
      <c r="AQ65" s="68"/>
      <c r="AR65" s="68"/>
      <c r="AS65" s="68"/>
      <c r="AT65" s="68"/>
      <c r="AU65" s="68"/>
      <c r="AV65" s="68"/>
      <c r="AW65" s="68"/>
      <c r="AX65" s="68"/>
      <c r="AY65" s="68"/>
      <c r="AZ65" s="70"/>
    </row>
    <row r="66" spans="1:52" x14ac:dyDescent="0.2">
      <c r="A66" s="72" t="str">
        <f>A63</f>
        <v>Sunday</v>
      </c>
      <c r="B66" s="64" t="s">
        <v>23</v>
      </c>
      <c r="C66" s="132"/>
      <c r="D66" s="66"/>
      <c r="E66" s="74"/>
      <c r="F66" s="75"/>
      <c r="G66" s="76"/>
      <c r="H66" s="75"/>
      <c r="I66" s="75"/>
      <c r="J66" s="76"/>
      <c r="K66" s="75"/>
      <c r="L66" s="75"/>
      <c r="M66" s="75"/>
      <c r="N66" s="76">
        <v>0.875</v>
      </c>
      <c r="O66" s="75"/>
      <c r="P66" s="75"/>
      <c r="Q66" s="75"/>
      <c r="R66" s="75"/>
      <c r="S66" s="75"/>
      <c r="T66" s="75"/>
      <c r="U66" s="75"/>
      <c r="V66" s="75"/>
      <c r="W66" s="75"/>
      <c r="X66" s="75"/>
      <c r="Y66" s="75"/>
      <c r="Z66" s="75"/>
      <c r="AA66" s="76"/>
      <c r="AB66" s="75"/>
      <c r="AC66" s="75"/>
      <c r="AD66" s="75"/>
      <c r="AE66" s="76"/>
      <c r="AF66" s="75"/>
      <c r="AG66" s="75"/>
      <c r="AH66" s="75"/>
      <c r="AI66" s="75"/>
      <c r="AJ66" s="75"/>
      <c r="AK66" s="75"/>
      <c r="AL66" s="75"/>
      <c r="AM66" s="75"/>
      <c r="AN66" s="75"/>
      <c r="AO66" s="75"/>
      <c r="AP66" s="75"/>
      <c r="AQ66" s="75"/>
      <c r="AR66" s="75"/>
      <c r="AS66" s="75"/>
      <c r="AT66" s="75"/>
      <c r="AU66" s="75"/>
      <c r="AV66" s="75"/>
      <c r="AW66" s="75"/>
      <c r="AX66" s="75"/>
      <c r="AY66" s="75"/>
      <c r="AZ66" s="77"/>
    </row>
    <row r="67" spans="1:52" s="88" customFormat="1" ht="12" thickBot="1" x14ac:dyDescent="0.25">
      <c r="A67" s="86">
        <f>A64</f>
        <v>42547</v>
      </c>
      <c r="B67" s="87" t="s">
        <v>46</v>
      </c>
      <c r="C67" s="403">
        <f>SHIFT(E65:AZ65,E66:AZ66,C66)</f>
        <v>4.5</v>
      </c>
      <c r="D67" s="422">
        <f>C67*15+(SUM(E67:AZ67)-C67)*13.5</f>
        <v>67.5</v>
      </c>
      <c r="E67" s="82">
        <f>HRS(E65,E66)</f>
        <v>0</v>
      </c>
      <c r="F67" s="83">
        <f>HRS(F65,F66)</f>
        <v>0</v>
      </c>
      <c r="G67" s="83">
        <f>HRS(G65,G66)</f>
        <v>0</v>
      </c>
      <c r="H67" s="83">
        <f>HRS(H65,H66)</f>
        <v>0</v>
      </c>
      <c r="I67" s="83">
        <f>HRS(I65,I66)</f>
        <v>0</v>
      </c>
      <c r="J67" s="83">
        <f>HRS(J65,J66)</f>
        <v>0</v>
      </c>
      <c r="K67" s="83">
        <f>HRS(K65,K66)</f>
        <v>0</v>
      </c>
      <c r="L67" s="83">
        <f>HRS(L65,L66)</f>
        <v>0</v>
      </c>
      <c r="M67" s="83">
        <f>HRS(M65,M66)</f>
        <v>0</v>
      </c>
      <c r="N67" s="83">
        <f>HRS(N65,N66)</f>
        <v>4.5</v>
      </c>
      <c r="O67" s="83">
        <f>HRS(O65,O66)</f>
        <v>0</v>
      </c>
      <c r="P67" s="83">
        <f>HRS(P65,P66)</f>
        <v>0</v>
      </c>
      <c r="Q67" s="83">
        <f>HRS(Q65,Q66)</f>
        <v>0</v>
      </c>
      <c r="R67" s="83">
        <f>HRS(R65,R66)</f>
        <v>0</v>
      </c>
      <c r="S67" s="83">
        <f>HRS(S65,S66)</f>
        <v>0</v>
      </c>
      <c r="T67" s="83">
        <f>HRS(T65,T66)</f>
        <v>0</v>
      </c>
      <c r="U67" s="83">
        <f>HRS(U65,U66)</f>
        <v>0</v>
      </c>
      <c r="V67" s="83">
        <f>HRS(V65,V66)</f>
        <v>0</v>
      </c>
      <c r="W67" s="83">
        <f>HRS(W65,W66)</f>
        <v>0</v>
      </c>
      <c r="X67" s="83">
        <f>HRS(X65,X66)</f>
        <v>0</v>
      </c>
      <c r="Y67" s="83">
        <f>HRS(Y65,Y66)</f>
        <v>0</v>
      </c>
      <c r="Z67" s="83">
        <f>HRS(Z65,Z66)</f>
        <v>0</v>
      </c>
      <c r="AA67" s="83">
        <f>HRS(AA65,AA66)</f>
        <v>0</v>
      </c>
      <c r="AB67" s="83">
        <f>HRS(AB65,AB66)</f>
        <v>0</v>
      </c>
      <c r="AC67" s="83">
        <f>HRS(AC65,AC66)</f>
        <v>0</v>
      </c>
      <c r="AD67" s="83">
        <f>HRS(AD65,AD66)</f>
        <v>0</v>
      </c>
      <c r="AE67" s="83">
        <f>HRS(AE65,AE66)</f>
        <v>0</v>
      </c>
      <c r="AF67" s="83">
        <f>HRS(AF65,AF66)</f>
        <v>0</v>
      </c>
      <c r="AG67" s="83">
        <f>HRS(AG65,AG66)</f>
        <v>0</v>
      </c>
      <c r="AH67" s="83">
        <f>HRS(AH65,AH66)</f>
        <v>0</v>
      </c>
      <c r="AI67" s="83">
        <f>HRS(AI65,AI66)</f>
        <v>0</v>
      </c>
      <c r="AJ67" s="83">
        <f>HRS(AJ65,AJ66)</f>
        <v>0</v>
      </c>
      <c r="AK67" s="83">
        <f>HRS(AK65,AK66)</f>
        <v>0</v>
      </c>
      <c r="AL67" s="83">
        <f>HRS(AL65,AL66)</f>
        <v>0</v>
      </c>
      <c r="AM67" s="83">
        <f>HRS(AM65,AM66)</f>
        <v>0</v>
      </c>
      <c r="AN67" s="83">
        <f>HRS(AN65,AN66)</f>
        <v>0</v>
      </c>
      <c r="AO67" s="83">
        <f>HRS(AO65,AO66)</f>
        <v>0</v>
      </c>
      <c r="AP67" s="83">
        <f>HRS(AP65,AP66)</f>
        <v>0</v>
      </c>
      <c r="AQ67" s="83">
        <f>HRS(AQ65,AQ66)</f>
        <v>0</v>
      </c>
      <c r="AR67" s="83">
        <f>HRS(AR65,AR66)</f>
        <v>0</v>
      </c>
      <c r="AS67" s="83">
        <f>HRS(AS65,AS66)</f>
        <v>0</v>
      </c>
      <c r="AT67" s="83">
        <f>HRS(AT65,AT66)</f>
        <v>0</v>
      </c>
      <c r="AU67" s="83">
        <f>HRS(AU65,AU66)</f>
        <v>0</v>
      </c>
      <c r="AV67" s="83">
        <f>HRS(AV65,AV66)</f>
        <v>0</v>
      </c>
      <c r="AW67" s="83">
        <f>HRS(AW65,AW66)</f>
        <v>0</v>
      </c>
      <c r="AX67" s="83">
        <f>HRS(AX65,AX66)</f>
        <v>0</v>
      </c>
      <c r="AY67" s="83">
        <f>HRS(AY65,AY66)</f>
        <v>0</v>
      </c>
      <c r="AZ67" s="84">
        <f>HRS(AZ65,AZ66)</f>
        <v>0</v>
      </c>
    </row>
    <row r="68" spans="1:52" x14ac:dyDescent="0.2">
      <c r="A68" s="63" t="str">
        <f>IF(COUNTA(E68:AZ68)=1,"1 Valet",COUNTA(E68:AZ68)&amp;" Valets")</f>
        <v>1 Valet</v>
      </c>
      <c r="B68" s="64" t="s">
        <v>20</v>
      </c>
      <c r="C68" s="132"/>
      <c r="D68" s="66"/>
      <c r="E68" s="67"/>
      <c r="F68" s="68"/>
      <c r="G68" s="69"/>
      <c r="H68" s="68"/>
      <c r="I68" s="68"/>
      <c r="J68" s="69"/>
      <c r="K68" s="69"/>
      <c r="L68" s="68"/>
      <c r="M68" s="68"/>
      <c r="N68" s="69"/>
      <c r="O68" s="68"/>
      <c r="P68" s="68"/>
      <c r="Q68" s="68">
        <v>0.46875</v>
      </c>
      <c r="R68" s="68"/>
      <c r="S68" s="69"/>
      <c r="T68" s="68"/>
      <c r="U68" s="68"/>
      <c r="V68" s="68"/>
      <c r="W68" s="68"/>
      <c r="X68" s="68"/>
      <c r="Y68" s="68"/>
      <c r="Z68" s="68"/>
      <c r="AA68" s="69"/>
      <c r="AB68" s="68"/>
      <c r="AC68" s="68"/>
      <c r="AD68" s="68"/>
      <c r="AE68" s="69"/>
      <c r="AF68" s="68"/>
      <c r="AG68" s="69"/>
      <c r="AH68" s="69"/>
      <c r="AI68" s="68"/>
      <c r="AJ68" s="68"/>
      <c r="AK68" s="68"/>
      <c r="AL68" s="68"/>
      <c r="AM68" s="68"/>
      <c r="AN68" s="68"/>
      <c r="AO68" s="68"/>
      <c r="AP68" s="68"/>
      <c r="AQ68" s="68"/>
      <c r="AR68" s="68"/>
      <c r="AS68" s="68"/>
      <c r="AT68" s="68"/>
      <c r="AU68" s="68"/>
      <c r="AV68" s="68"/>
      <c r="AW68" s="68"/>
      <c r="AX68" s="68"/>
      <c r="AY68" s="68"/>
      <c r="AZ68" s="70"/>
    </row>
    <row r="69" spans="1:52" x14ac:dyDescent="0.2">
      <c r="A69" s="72" t="str">
        <f>TEXT(A70,"dddd")</f>
        <v>Monday</v>
      </c>
      <c r="B69" s="64" t="s">
        <v>21</v>
      </c>
      <c r="C69" s="132"/>
      <c r="D69" s="66"/>
      <c r="E69" s="74"/>
      <c r="F69" s="75"/>
      <c r="G69" s="76"/>
      <c r="H69" s="75"/>
      <c r="I69" s="75"/>
      <c r="J69" s="76"/>
      <c r="K69" s="75"/>
      <c r="L69" s="75"/>
      <c r="M69" s="75"/>
      <c r="N69" s="76"/>
      <c r="O69" s="75"/>
      <c r="P69" s="75"/>
      <c r="Q69" s="75">
        <v>0.64583333333333337</v>
      </c>
      <c r="R69" s="75"/>
      <c r="S69" s="75"/>
      <c r="T69" s="75"/>
      <c r="U69" s="75"/>
      <c r="V69" s="75"/>
      <c r="W69" s="75"/>
      <c r="X69" s="75"/>
      <c r="Y69" s="75"/>
      <c r="Z69" s="75"/>
      <c r="AA69" s="76"/>
      <c r="AB69" s="75"/>
      <c r="AC69" s="75"/>
      <c r="AD69" s="75"/>
      <c r="AE69" s="76"/>
      <c r="AF69" s="75"/>
      <c r="AG69" s="75"/>
      <c r="AH69" s="75"/>
      <c r="AI69" s="75"/>
      <c r="AJ69" s="75"/>
      <c r="AK69" s="75"/>
      <c r="AL69" s="75"/>
      <c r="AM69" s="75"/>
      <c r="AN69" s="75"/>
      <c r="AO69" s="75"/>
      <c r="AP69" s="75"/>
      <c r="AQ69" s="75"/>
      <c r="AR69" s="75"/>
      <c r="AS69" s="75"/>
      <c r="AT69" s="75"/>
      <c r="AU69" s="75"/>
      <c r="AV69" s="75"/>
      <c r="AW69" s="75"/>
      <c r="AX69" s="75"/>
      <c r="AY69" s="75"/>
      <c r="AZ69" s="77"/>
    </row>
    <row r="70" spans="1:52" s="88" customFormat="1" ht="12" thickBot="1" x14ac:dyDescent="0.25">
      <c r="A70" s="78">
        <f>IF(PayDay12&lt;&gt;"",PayDay12,"")</f>
        <v>42548</v>
      </c>
      <c r="B70" s="79" t="s">
        <v>47</v>
      </c>
      <c r="C70" s="80">
        <f>SHIFT(E68:AZ68,E69:AZ69,C69)</f>
        <v>4.2500000000000009</v>
      </c>
      <c r="D70" s="421">
        <f>C70*15+(SUM(E70:AZ70)-C70)*13.5</f>
        <v>63.750000000000014</v>
      </c>
      <c r="E70" s="82">
        <f>HRS(E68,E69)</f>
        <v>0</v>
      </c>
      <c r="F70" s="83">
        <f>HRS(F68,F69)</f>
        <v>0</v>
      </c>
      <c r="G70" s="83">
        <f>HRS(G68,G69)</f>
        <v>0</v>
      </c>
      <c r="H70" s="83">
        <f>HRS(H68,H69)</f>
        <v>0</v>
      </c>
      <c r="I70" s="83">
        <f>HRS(I68,I69)</f>
        <v>0</v>
      </c>
      <c r="J70" s="83">
        <f>HRS(J68,J69)</f>
        <v>0</v>
      </c>
      <c r="K70" s="83">
        <f>HRS(K68,K69)</f>
        <v>0</v>
      </c>
      <c r="L70" s="83">
        <f>HRS(L68,L69)</f>
        <v>0</v>
      </c>
      <c r="M70" s="83">
        <f>HRS(M68,M69)</f>
        <v>0</v>
      </c>
      <c r="N70" s="83">
        <f>HRS(N68,N69)</f>
        <v>0</v>
      </c>
      <c r="O70" s="83">
        <f>HRS(O68,O69)</f>
        <v>0</v>
      </c>
      <c r="P70" s="83">
        <f>HRS(P68,P69)</f>
        <v>0</v>
      </c>
      <c r="Q70" s="83">
        <f>HRS(Q68,Q69)</f>
        <v>4.2500000000000009</v>
      </c>
      <c r="R70" s="83">
        <f>HRS(R68,R69)</f>
        <v>0</v>
      </c>
      <c r="S70" s="83">
        <f>HRS(S68,S69)</f>
        <v>0</v>
      </c>
      <c r="T70" s="83">
        <f>HRS(T68,T69)</f>
        <v>0</v>
      </c>
      <c r="U70" s="83">
        <f>HRS(U68,U69)</f>
        <v>0</v>
      </c>
      <c r="V70" s="83">
        <f>HRS(V68,V69)</f>
        <v>0</v>
      </c>
      <c r="W70" s="83">
        <f>HRS(W68,W69)</f>
        <v>0</v>
      </c>
      <c r="X70" s="83">
        <f>HRS(X68,X69)</f>
        <v>0</v>
      </c>
      <c r="Y70" s="83">
        <f>HRS(Y68,Y69)</f>
        <v>0</v>
      </c>
      <c r="Z70" s="83">
        <f>HRS(Z68,Z69)</f>
        <v>0</v>
      </c>
      <c r="AA70" s="83">
        <f>HRS(AA68,AA69)</f>
        <v>0</v>
      </c>
      <c r="AB70" s="83">
        <f>HRS(AB68,AB69)</f>
        <v>0</v>
      </c>
      <c r="AC70" s="83">
        <f>HRS(AC68,AC69)</f>
        <v>0</v>
      </c>
      <c r="AD70" s="83">
        <f>HRS(AD68,AD69)</f>
        <v>0</v>
      </c>
      <c r="AE70" s="83">
        <f>HRS(AE68,AE69)</f>
        <v>0</v>
      </c>
      <c r="AF70" s="83">
        <f>HRS(AF68,AF69)</f>
        <v>0</v>
      </c>
      <c r="AG70" s="83">
        <f>HRS(AG68,AG69)</f>
        <v>0</v>
      </c>
      <c r="AH70" s="83">
        <f>HRS(AH68,AH69)</f>
        <v>0</v>
      </c>
      <c r="AI70" s="83">
        <f>HRS(AI68,AI69)</f>
        <v>0</v>
      </c>
      <c r="AJ70" s="83">
        <f>HRS(AJ68,AJ69)</f>
        <v>0</v>
      </c>
      <c r="AK70" s="83">
        <f>HRS(AK68,AK69)</f>
        <v>0</v>
      </c>
      <c r="AL70" s="83">
        <f>HRS(AL68,AL69)</f>
        <v>0</v>
      </c>
      <c r="AM70" s="83">
        <f>HRS(AM68,AM69)</f>
        <v>0</v>
      </c>
      <c r="AN70" s="83">
        <f>HRS(AN68,AN69)</f>
        <v>0</v>
      </c>
      <c r="AO70" s="83">
        <f>HRS(AO68,AO69)</f>
        <v>0</v>
      </c>
      <c r="AP70" s="83">
        <f>HRS(AP68,AP69)</f>
        <v>0</v>
      </c>
      <c r="AQ70" s="83">
        <f>HRS(AQ68,AQ69)</f>
        <v>0</v>
      </c>
      <c r="AR70" s="83">
        <f>HRS(AR68,AR69)</f>
        <v>0</v>
      </c>
      <c r="AS70" s="83">
        <f>HRS(AS68,AS69)</f>
        <v>0</v>
      </c>
      <c r="AT70" s="83">
        <f>HRS(AT68,AT69)</f>
        <v>0</v>
      </c>
      <c r="AU70" s="83">
        <f>HRS(AU68,AU69)</f>
        <v>0</v>
      </c>
      <c r="AV70" s="83">
        <f>HRS(AV68,AV69)</f>
        <v>0</v>
      </c>
      <c r="AW70" s="83">
        <f>HRS(AW68,AW69)</f>
        <v>0</v>
      </c>
      <c r="AX70" s="83">
        <f>HRS(AX68,AX69)</f>
        <v>0</v>
      </c>
      <c r="AY70" s="83">
        <f>HRS(AY68,AY69)</f>
        <v>0</v>
      </c>
      <c r="AZ70" s="84">
        <f>HRS(AZ68,AZ69)</f>
        <v>0</v>
      </c>
    </row>
    <row r="71" spans="1:52" x14ac:dyDescent="0.2">
      <c r="A71" s="63" t="str">
        <f>IF(COUNTA(E71:AZ71)=1,"1 Valet",COUNTA(E71:AZ71)&amp;" Valets")</f>
        <v>1 Valet</v>
      </c>
      <c r="B71" s="64" t="s">
        <v>22</v>
      </c>
      <c r="C71" s="132"/>
      <c r="D71" s="66"/>
      <c r="E71" s="67"/>
      <c r="F71" s="68"/>
      <c r="G71" s="69"/>
      <c r="H71" s="68"/>
      <c r="I71" s="68"/>
      <c r="J71" s="69"/>
      <c r="K71" s="69"/>
      <c r="L71" s="68"/>
      <c r="M71" s="68"/>
      <c r="N71" s="69"/>
      <c r="O71" s="68"/>
      <c r="P71" s="68"/>
      <c r="Q71" s="68"/>
      <c r="R71" s="68"/>
      <c r="S71" s="69"/>
      <c r="T71" s="68">
        <v>0.6875</v>
      </c>
      <c r="U71" s="68"/>
      <c r="V71" s="68"/>
      <c r="W71" s="68"/>
      <c r="X71" s="68"/>
      <c r="Y71" s="68"/>
      <c r="Z71" s="68"/>
      <c r="AA71" s="69"/>
      <c r="AB71" s="68"/>
      <c r="AC71" s="68"/>
      <c r="AD71" s="68"/>
      <c r="AE71" s="69"/>
      <c r="AF71" s="68"/>
      <c r="AG71" s="69"/>
      <c r="AH71" s="69"/>
      <c r="AI71" s="68"/>
      <c r="AJ71" s="68"/>
      <c r="AK71" s="68"/>
      <c r="AL71" s="68"/>
      <c r="AM71" s="68"/>
      <c r="AN71" s="68"/>
      <c r="AO71" s="68"/>
      <c r="AP71" s="68"/>
      <c r="AQ71" s="68"/>
      <c r="AR71" s="68"/>
      <c r="AS71" s="68"/>
      <c r="AT71" s="68"/>
      <c r="AU71" s="68"/>
      <c r="AV71" s="68"/>
      <c r="AW71" s="68"/>
      <c r="AX71" s="68"/>
      <c r="AY71" s="68"/>
      <c r="AZ71" s="70"/>
    </row>
    <row r="72" spans="1:52" x14ac:dyDescent="0.2">
      <c r="A72" s="72" t="str">
        <f>A69</f>
        <v>Monday</v>
      </c>
      <c r="B72" s="64" t="s">
        <v>23</v>
      </c>
      <c r="C72" s="132"/>
      <c r="D72" s="66"/>
      <c r="E72" s="74"/>
      <c r="F72" s="75"/>
      <c r="G72" s="76"/>
      <c r="H72" s="75"/>
      <c r="I72" s="75"/>
      <c r="J72" s="76"/>
      <c r="K72" s="75"/>
      <c r="L72" s="75"/>
      <c r="M72" s="75"/>
      <c r="N72" s="76"/>
      <c r="O72" s="75"/>
      <c r="P72" s="75"/>
      <c r="Q72" s="75"/>
      <c r="R72" s="75"/>
      <c r="S72" s="75"/>
      <c r="T72" s="75">
        <v>0.83333333333333337</v>
      </c>
      <c r="U72" s="75"/>
      <c r="V72" s="75"/>
      <c r="W72" s="75"/>
      <c r="X72" s="75"/>
      <c r="Y72" s="75"/>
      <c r="Z72" s="75"/>
      <c r="AA72" s="76"/>
      <c r="AB72" s="75"/>
      <c r="AC72" s="75"/>
      <c r="AD72" s="75"/>
      <c r="AE72" s="76"/>
      <c r="AF72" s="75"/>
      <c r="AG72" s="75"/>
      <c r="AH72" s="75"/>
      <c r="AI72" s="75"/>
      <c r="AJ72" s="75"/>
      <c r="AK72" s="75"/>
      <c r="AL72" s="75"/>
      <c r="AM72" s="75"/>
      <c r="AN72" s="75"/>
      <c r="AO72" s="75"/>
      <c r="AP72" s="75"/>
      <c r="AQ72" s="75"/>
      <c r="AR72" s="75"/>
      <c r="AS72" s="75"/>
      <c r="AT72" s="75"/>
      <c r="AU72" s="75"/>
      <c r="AV72" s="75"/>
      <c r="AW72" s="75"/>
      <c r="AX72" s="75"/>
      <c r="AY72" s="75"/>
      <c r="AZ72" s="77"/>
    </row>
    <row r="73" spans="1:52" s="88" customFormat="1" ht="12" thickBot="1" x14ac:dyDescent="0.25">
      <c r="A73" s="86">
        <f>A70</f>
        <v>42548</v>
      </c>
      <c r="B73" s="87" t="s">
        <v>46</v>
      </c>
      <c r="C73" s="403">
        <f>SHIFT(E71:AZ71,E72:AZ72,C72)</f>
        <v>3.5000000000000009</v>
      </c>
      <c r="D73" s="422">
        <f>C73*15+(SUM(E73:AZ73)-C73)*13.5</f>
        <v>52.500000000000014</v>
      </c>
      <c r="E73" s="82">
        <f>HRS(E71,E72)</f>
        <v>0</v>
      </c>
      <c r="F73" s="83">
        <f>HRS(F71,F72)</f>
        <v>0</v>
      </c>
      <c r="G73" s="83">
        <f>HRS(G71,G72)</f>
        <v>0</v>
      </c>
      <c r="H73" s="83">
        <f>HRS(H71,H72)</f>
        <v>0</v>
      </c>
      <c r="I73" s="83">
        <f>HRS(I71,I72)</f>
        <v>0</v>
      </c>
      <c r="J73" s="83">
        <f>HRS(J71,J72)</f>
        <v>0</v>
      </c>
      <c r="K73" s="83">
        <f>HRS(K71,K72)</f>
        <v>0</v>
      </c>
      <c r="L73" s="83">
        <f>HRS(L71,L72)</f>
        <v>0</v>
      </c>
      <c r="M73" s="83">
        <f>HRS(M71,M72)</f>
        <v>0</v>
      </c>
      <c r="N73" s="83">
        <f>HRS(N71,N72)</f>
        <v>0</v>
      </c>
      <c r="O73" s="83">
        <f>HRS(O71,O72)</f>
        <v>0</v>
      </c>
      <c r="P73" s="83">
        <f>HRS(P71,P72)</f>
        <v>0</v>
      </c>
      <c r="Q73" s="83">
        <f>HRS(Q71,Q72)</f>
        <v>0</v>
      </c>
      <c r="R73" s="83">
        <f>HRS(R71,R72)</f>
        <v>0</v>
      </c>
      <c r="S73" s="83">
        <f>HRS(S71,S72)</f>
        <v>0</v>
      </c>
      <c r="T73" s="83">
        <f>HRS(T71,T72)</f>
        <v>3.5000000000000009</v>
      </c>
      <c r="U73" s="83">
        <f>HRS(U71,U72)</f>
        <v>0</v>
      </c>
      <c r="V73" s="83">
        <f>HRS(V71,V72)</f>
        <v>0</v>
      </c>
      <c r="W73" s="83">
        <f>HRS(W71,W72)</f>
        <v>0</v>
      </c>
      <c r="X73" s="83">
        <f>HRS(X71,X72)</f>
        <v>0</v>
      </c>
      <c r="Y73" s="83">
        <f>HRS(Y71,Y72)</f>
        <v>0</v>
      </c>
      <c r="Z73" s="83">
        <f>HRS(Z71,Z72)</f>
        <v>0</v>
      </c>
      <c r="AA73" s="83">
        <f>HRS(AA71,AA72)</f>
        <v>0</v>
      </c>
      <c r="AB73" s="83">
        <f>HRS(AB71,AB72)</f>
        <v>0</v>
      </c>
      <c r="AC73" s="83">
        <f>HRS(AC71,AC72)</f>
        <v>0</v>
      </c>
      <c r="AD73" s="83">
        <f>HRS(AD71,AD72)</f>
        <v>0</v>
      </c>
      <c r="AE73" s="83">
        <f>HRS(AE71,AE72)</f>
        <v>0</v>
      </c>
      <c r="AF73" s="83">
        <f>HRS(AF71,AF72)</f>
        <v>0</v>
      </c>
      <c r="AG73" s="83">
        <f>HRS(AG71,AG72)</f>
        <v>0</v>
      </c>
      <c r="AH73" s="83">
        <f>HRS(AH71,AH72)</f>
        <v>0</v>
      </c>
      <c r="AI73" s="83">
        <f>HRS(AI71,AI72)</f>
        <v>0</v>
      </c>
      <c r="AJ73" s="83">
        <f>HRS(AJ71,AJ72)</f>
        <v>0</v>
      </c>
      <c r="AK73" s="83">
        <f>HRS(AK71,AK72)</f>
        <v>0</v>
      </c>
      <c r="AL73" s="83">
        <f>HRS(AL71,AL72)</f>
        <v>0</v>
      </c>
      <c r="AM73" s="83">
        <f>HRS(AM71,AM72)</f>
        <v>0</v>
      </c>
      <c r="AN73" s="83">
        <f>HRS(AN71,AN72)</f>
        <v>0</v>
      </c>
      <c r="AO73" s="83">
        <f>HRS(AO71,AO72)</f>
        <v>0</v>
      </c>
      <c r="AP73" s="83">
        <f>HRS(AP71,AP72)</f>
        <v>0</v>
      </c>
      <c r="AQ73" s="83">
        <f>HRS(AQ71,AQ72)</f>
        <v>0</v>
      </c>
      <c r="AR73" s="83">
        <f>HRS(AR71,AR72)</f>
        <v>0</v>
      </c>
      <c r="AS73" s="83">
        <f>HRS(AS71,AS72)</f>
        <v>0</v>
      </c>
      <c r="AT73" s="83">
        <f>HRS(AT71,AT72)</f>
        <v>0</v>
      </c>
      <c r="AU73" s="83">
        <f>HRS(AU71,AU72)</f>
        <v>0</v>
      </c>
      <c r="AV73" s="83">
        <f>HRS(AV71,AV72)</f>
        <v>0</v>
      </c>
      <c r="AW73" s="83">
        <f>HRS(AW71,AW72)</f>
        <v>0</v>
      </c>
      <c r="AX73" s="83">
        <f>HRS(AX71,AX72)</f>
        <v>0</v>
      </c>
      <c r="AY73" s="83">
        <f>HRS(AY71,AY72)</f>
        <v>0</v>
      </c>
      <c r="AZ73" s="84">
        <f>HRS(AZ71,AZ72)</f>
        <v>0</v>
      </c>
    </row>
    <row r="74" spans="1:52" x14ac:dyDescent="0.2">
      <c r="A74" s="63" t="str">
        <f>IF(COUNTA(E74:AZ74)=1,"1 Valet",COUNTA(E74:AZ74)&amp;" Valets")</f>
        <v>1 Valet</v>
      </c>
      <c r="B74" s="64" t="s">
        <v>20</v>
      </c>
      <c r="C74" s="132"/>
      <c r="D74" s="66"/>
      <c r="E74" s="67"/>
      <c r="F74" s="68"/>
      <c r="G74" s="69">
        <v>0.46875</v>
      </c>
      <c r="H74" s="68"/>
      <c r="I74" s="68"/>
      <c r="J74" s="69"/>
      <c r="K74" s="69"/>
      <c r="L74" s="68"/>
      <c r="M74" s="68"/>
      <c r="N74" s="69"/>
      <c r="O74" s="68"/>
      <c r="P74" s="68"/>
      <c r="Q74" s="68"/>
      <c r="R74" s="68"/>
      <c r="S74" s="69"/>
      <c r="T74" s="68"/>
      <c r="U74" s="68"/>
      <c r="V74" s="68"/>
      <c r="W74" s="68"/>
      <c r="X74" s="68"/>
      <c r="Y74" s="68"/>
      <c r="Z74" s="68"/>
      <c r="AA74" s="69"/>
      <c r="AB74" s="68"/>
      <c r="AC74" s="68"/>
      <c r="AD74" s="68"/>
      <c r="AE74" s="69"/>
      <c r="AF74" s="68"/>
      <c r="AG74" s="69"/>
      <c r="AH74" s="69"/>
      <c r="AI74" s="68"/>
      <c r="AJ74" s="68"/>
      <c r="AK74" s="68"/>
      <c r="AL74" s="68"/>
      <c r="AM74" s="68"/>
      <c r="AN74" s="68"/>
      <c r="AO74" s="68"/>
      <c r="AP74" s="68"/>
      <c r="AQ74" s="68"/>
      <c r="AR74" s="68"/>
      <c r="AS74" s="68"/>
      <c r="AT74" s="68"/>
      <c r="AU74" s="68"/>
      <c r="AV74" s="68"/>
      <c r="AW74" s="68"/>
      <c r="AX74" s="68"/>
      <c r="AY74" s="68"/>
      <c r="AZ74" s="70"/>
    </row>
    <row r="75" spans="1:52" x14ac:dyDescent="0.2">
      <c r="A75" s="72" t="str">
        <f>TEXT(A76,"dddd")</f>
        <v>Tuesday</v>
      </c>
      <c r="B75" s="64" t="s">
        <v>21</v>
      </c>
      <c r="C75" s="132"/>
      <c r="D75" s="66"/>
      <c r="E75" s="74"/>
      <c r="F75" s="75"/>
      <c r="G75" s="76">
        <v>0.60416666666666663</v>
      </c>
      <c r="H75" s="75"/>
      <c r="I75" s="75"/>
      <c r="J75" s="76"/>
      <c r="K75" s="75"/>
      <c r="L75" s="75"/>
      <c r="M75" s="75"/>
      <c r="N75" s="76"/>
      <c r="O75" s="75"/>
      <c r="P75" s="75"/>
      <c r="Q75" s="75"/>
      <c r="R75" s="75"/>
      <c r="S75" s="75"/>
      <c r="T75" s="75"/>
      <c r="U75" s="75"/>
      <c r="V75" s="75"/>
      <c r="W75" s="75"/>
      <c r="X75" s="75"/>
      <c r="Y75" s="75"/>
      <c r="Z75" s="75"/>
      <c r="AA75" s="76"/>
      <c r="AB75" s="75"/>
      <c r="AC75" s="75"/>
      <c r="AD75" s="75"/>
      <c r="AE75" s="76"/>
      <c r="AF75" s="75"/>
      <c r="AG75" s="75"/>
      <c r="AH75" s="75"/>
      <c r="AI75" s="75"/>
      <c r="AJ75" s="75"/>
      <c r="AK75" s="75"/>
      <c r="AL75" s="75"/>
      <c r="AM75" s="75"/>
      <c r="AN75" s="75"/>
      <c r="AO75" s="75"/>
      <c r="AP75" s="75"/>
      <c r="AQ75" s="75"/>
      <c r="AR75" s="75"/>
      <c r="AS75" s="75"/>
      <c r="AT75" s="75"/>
      <c r="AU75" s="75"/>
      <c r="AV75" s="75"/>
      <c r="AW75" s="75"/>
      <c r="AX75" s="75"/>
      <c r="AY75" s="75"/>
      <c r="AZ75" s="77"/>
    </row>
    <row r="76" spans="1:52" s="88" customFormat="1" ht="12" thickBot="1" x14ac:dyDescent="0.25">
      <c r="A76" s="78">
        <f>IF(PayDay13&lt;&gt;"",PayDay13,"")</f>
        <v>42549</v>
      </c>
      <c r="B76" s="79" t="s">
        <v>47</v>
      </c>
      <c r="C76" s="80">
        <f>SHIFT(E74:AZ74,E75:AZ75,C75)</f>
        <v>3.2499999999999991</v>
      </c>
      <c r="D76" s="421">
        <f>C76*15+(SUM(E76:AZ76)-C76)*13.5</f>
        <v>48.749999999999986</v>
      </c>
      <c r="E76" s="82">
        <f>HRS(E74,E75)</f>
        <v>0</v>
      </c>
      <c r="F76" s="83">
        <f>HRS(F74,F75)</f>
        <v>0</v>
      </c>
      <c r="G76" s="83">
        <f>HRS(G74,G75)</f>
        <v>3.2499999999999991</v>
      </c>
      <c r="H76" s="83">
        <f>HRS(H74,H75)</f>
        <v>0</v>
      </c>
      <c r="I76" s="83">
        <f>HRS(I74,I75)</f>
        <v>0</v>
      </c>
      <c r="J76" s="83">
        <f>HRS(J74,J75)</f>
        <v>0</v>
      </c>
      <c r="K76" s="83">
        <f>HRS(K74,K75)</f>
        <v>0</v>
      </c>
      <c r="L76" s="83">
        <f>HRS(L74,L75)</f>
        <v>0</v>
      </c>
      <c r="M76" s="83">
        <f>HRS(M74,M75)</f>
        <v>0</v>
      </c>
      <c r="N76" s="83">
        <f>HRS(N74,N75)</f>
        <v>0</v>
      </c>
      <c r="O76" s="83">
        <f>HRS(O74,O75)</f>
        <v>0</v>
      </c>
      <c r="P76" s="83">
        <f>HRS(P74,P75)</f>
        <v>0</v>
      </c>
      <c r="Q76" s="83">
        <f>HRS(Q74,Q75)</f>
        <v>0</v>
      </c>
      <c r="R76" s="83">
        <f>HRS(R74,R75)</f>
        <v>0</v>
      </c>
      <c r="S76" s="83">
        <f>HRS(S74,S75)</f>
        <v>0</v>
      </c>
      <c r="T76" s="83">
        <f>HRS(T74,T75)</f>
        <v>0</v>
      </c>
      <c r="U76" s="83">
        <f>HRS(U74,U75)</f>
        <v>0</v>
      </c>
      <c r="V76" s="83">
        <f>HRS(V74,V75)</f>
        <v>0</v>
      </c>
      <c r="W76" s="83">
        <f>HRS(W74,W75)</f>
        <v>0</v>
      </c>
      <c r="X76" s="83">
        <f>HRS(X74,X75)</f>
        <v>0</v>
      </c>
      <c r="Y76" s="83">
        <f>HRS(Y74,Y75)</f>
        <v>0</v>
      </c>
      <c r="Z76" s="83">
        <f>HRS(Z74,Z75)</f>
        <v>0</v>
      </c>
      <c r="AA76" s="83">
        <f>HRS(AA74,AA75)</f>
        <v>0</v>
      </c>
      <c r="AB76" s="83">
        <f>HRS(AB74,AB75)</f>
        <v>0</v>
      </c>
      <c r="AC76" s="83">
        <f>HRS(AC74,AC75)</f>
        <v>0</v>
      </c>
      <c r="AD76" s="83">
        <f>HRS(AD74,AD75)</f>
        <v>0</v>
      </c>
      <c r="AE76" s="83">
        <f>HRS(AE74,AE75)</f>
        <v>0</v>
      </c>
      <c r="AF76" s="83">
        <f>HRS(AF74,AF75)</f>
        <v>0</v>
      </c>
      <c r="AG76" s="83">
        <f>HRS(AG74,AG75)</f>
        <v>0</v>
      </c>
      <c r="AH76" s="83">
        <f>HRS(AH74,AH75)</f>
        <v>0</v>
      </c>
      <c r="AI76" s="83">
        <f>HRS(AI74,AI75)</f>
        <v>0</v>
      </c>
      <c r="AJ76" s="83">
        <f>HRS(AJ74,AJ75)</f>
        <v>0</v>
      </c>
      <c r="AK76" s="83">
        <f>HRS(AK74,AK75)</f>
        <v>0</v>
      </c>
      <c r="AL76" s="83">
        <f>HRS(AL74,AL75)</f>
        <v>0</v>
      </c>
      <c r="AM76" s="83">
        <f>HRS(AM74,AM75)</f>
        <v>0</v>
      </c>
      <c r="AN76" s="83">
        <f>HRS(AN74,AN75)</f>
        <v>0</v>
      </c>
      <c r="AO76" s="83">
        <f>HRS(AO74,AO75)</f>
        <v>0</v>
      </c>
      <c r="AP76" s="83">
        <f>HRS(AP74,AP75)</f>
        <v>0</v>
      </c>
      <c r="AQ76" s="83">
        <f>HRS(AQ74,AQ75)</f>
        <v>0</v>
      </c>
      <c r="AR76" s="83">
        <f>HRS(AR74,AR75)</f>
        <v>0</v>
      </c>
      <c r="AS76" s="83">
        <f>HRS(AS74,AS75)</f>
        <v>0</v>
      </c>
      <c r="AT76" s="83">
        <f>HRS(AT74,AT75)</f>
        <v>0</v>
      </c>
      <c r="AU76" s="83">
        <f>HRS(AU74,AU75)</f>
        <v>0</v>
      </c>
      <c r="AV76" s="83">
        <f>HRS(AV74,AV75)</f>
        <v>0</v>
      </c>
      <c r="AW76" s="83">
        <f>HRS(AW74,AW75)</f>
        <v>0</v>
      </c>
      <c r="AX76" s="83">
        <f>HRS(AX74,AX75)</f>
        <v>0</v>
      </c>
      <c r="AY76" s="83">
        <f>HRS(AY74,AY75)</f>
        <v>0</v>
      </c>
      <c r="AZ76" s="84">
        <f>HRS(AZ74,AZ75)</f>
        <v>0</v>
      </c>
    </row>
    <row r="77" spans="1:52" x14ac:dyDescent="0.2">
      <c r="A77" s="63" t="str">
        <f>IF(COUNTA(E77:AZ77)=1,"1 Valet",COUNTA(E77:AZ77)&amp;" Valets")</f>
        <v>1 Valet</v>
      </c>
      <c r="B77" s="64" t="s">
        <v>22</v>
      </c>
      <c r="C77" s="132"/>
      <c r="D77" s="66"/>
      <c r="E77" s="67"/>
      <c r="F77" s="68"/>
      <c r="G77" s="69"/>
      <c r="H77" s="68"/>
      <c r="I77" s="68"/>
      <c r="J77" s="69"/>
      <c r="K77" s="69"/>
      <c r="L77" s="68"/>
      <c r="M77" s="68"/>
      <c r="N77" s="69"/>
      <c r="O77" s="68">
        <v>0.6875</v>
      </c>
      <c r="P77" s="68"/>
      <c r="Q77" s="68"/>
      <c r="R77" s="68"/>
      <c r="S77" s="69"/>
      <c r="T77" s="68"/>
      <c r="U77" s="68"/>
      <c r="V77" s="68"/>
      <c r="W77" s="68"/>
      <c r="X77" s="68"/>
      <c r="Y77" s="68"/>
      <c r="Z77" s="68"/>
      <c r="AA77" s="69"/>
      <c r="AB77" s="68"/>
      <c r="AC77" s="68"/>
      <c r="AD77" s="68"/>
      <c r="AE77" s="69"/>
      <c r="AF77" s="68"/>
      <c r="AG77" s="69"/>
      <c r="AH77" s="69"/>
      <c r="AI77" s="68"/>
      <c r="AJ77" s="68"/>
      <c r="AK77" s="68"/>
      <c r="AL77" s="68"/>
      <c r="AM77" s="68"/>
      <c r="AN77" s="68"/>
      <c r="AO77" s="68"/>
      <c r="AP77" s="68"/>
      <c r="AQ77" s="68"/>
      <c r="AR77" s="68"/>
      <c r="AS77" s="68"/>
      <c r="AT77" s="68"/>
      <c r="AU77" s="68"/>
      <c r="AV77" s="68"/>
      <c r="AW77" s="68"/>
      <c r="AX77" s="68"/>
      <c r="AY77" s="68"/>
      <c r="AZ77" s="70"/>
    </row>
    <row r="78" spans="1:52" x14ac:dyDescent="0.2">
      <c r="A78" s="72" t="str">
        <f>A75</f>
        <v>Tuesday</v>
      </c>
      <c r="B78" s="64" t="s">
        <v>23</v>
      </c>
      <c r="C78" s="132"/>
      <c r="D78" s="66"/>
      <c r="E78" s="74"/>
      <c r="F78" s="75"/>
      <c r="G78" s="76"/>
      <c r="H78" s="75"/>
      <c r="I78" s="75"/>
      <c r="J78" s="76"/>
      <c r="K78" s="75"/>
      <c r="L78" s="75"/>
      <c r="M78" s="75"/>
      <c r="N78" s="76"/>
      <c r="O78" s="75">
        <v>0.86458333333333337</v>
      </c>
      <c r="P78" s="75"/>
      <c r="Q78" s="75"/>
      <c r="R78" s="75"/>
      <c r="S78" s="75"/>
      <c r="T78" s="75"/>
      <c r="U78" s="75"/>
      <c r="V78" s="75"/>
      <c r="W78" s="75"/>
      <c r="X78" s="75"/>
      <c r="Y78" s="75"/>
      <c r="Z78" s="75"/>
      <c r="AA78" s="76"/>
      <c r="AB78" s="75"/>
      <c r="AC78" s="75"/>
      <c r="AD78" s="75"/>
      <c r="AE78" s="76"/>
      <c r="AF78" s="75"/>
      <c r="AG78" s="75"/>
      <c r="AH78" s="75"/>
      <c r="AI78" s="75"/>
      <c r="AJ78" s="75"/>
      <c r="AK78" s="75"/>
      <c r="AL78" s="75"/>
      <c r="AM78" s="75"/>
      <c r="AN78" s="75"/>
      <c r="AO78" s="75"/>
      <c r="AP78" s="75"/>
      <c r="AQ78" s="75"/>
      <c r="AR78" s="75"/>
      <c r="AS78" s="75"/>
      <c r="AT78" s="75"/>
      <c r="AU78" s="75"/>
      <c r="AV78" s="75"/>
      <c r="AW78" s="75"/>
      <c r="AX78" s="75"/>
      <c r="AY78" s="75"/>
      <c r="AZ78" s="77"/>
    </row>
    <row r="79" spans="1:52" s="88" customFormat="1" ht="12" thickBot="1" x14ac:dyDescent="0.25">
      <c r="A79" s="86">
        <f>A76</f>
        <v>42549</v>
      </c>
      <c r="B79" s="87" t="s">
        <v>46</v>
      </c>
      <c r="C79" s="403">
        <f>SHIFT(E77:AZ77,E78:AZ78,C78)</f>
        <v>4.2500000000000009</v>
      </c>
      <c r="D79" s="422">
        <f>C79*15+(SUM(E79:AZ79)-C79)*13.5</f>
        <v>63.750000000000014</v>
      </c>
      <c r="E79" s="82">
        <f>HRS(E77,E78)</f>
        <v>0</v>
      </c>
      <c r="F79" s="83">
        <f>HRS(F77,F78)</f>
        <v>0</v>
      </c>
      <c r="G79" s="83">
        <f>HRS(G77,G78)</f>
        <v>0</v>
      </c>
      <c r="H79" s="83">
        <f>HRS(H77,H78)</f>
        <v>0</v>
      </c>
      <c r="I79" s="83">
        <f>HRS(I77,I78)</f>
        <v>0</v>
      </c>
      <c r="J79" s="83">
        <f>HRS(J77,J78)</f>
        <v>0</v>
      </c>
      <c r="K79" s="83">
        <f>HRS(K77,K78)</f>
        <v>0</v>
      </c>
      <c r="L79" s="83">
        <f>HRS(L77,L78)</f>
        <v>0</v>
      </c>
      <c r="M79" s="83">
        <f>HRS(M77,M78)</f>
        <v>0</v>
      </c>
      <c r="N79" s="83">
        <f>HRS(N77,N78)</f>
        <v>0</v>
      </c>
      <c r="O79" s="83">
        <f>HRS(O77,O78)</f>
        <v>4.2500000000000009</v>
      </c>
      <c r="P79" s="83">
        <f>HRS(P77,P78)</f>
        <v>0</v>
      </c>
      <c r="Q79" s="83">
        <f>HRS(Q77,Q78)</f>
        <v>0</v>
      </c>
      <c r="R79" s="83">
        <f>HRS(R77,R78)</f>
        <v>0</v>
      </c>
      <c r="S79" s="83">
        <f>HRS(S77,S78)</f>
        <v>0</v>
      </c>
      <c r="T79" s="83">
        <f>HRS(T77,T78)</f>
        <v>0</v>
      </c>
      <c r="U79" s="83">
        <f>HRS(U77,U78)</f>
        <v>0</v>
      </c>
      <c r="V79" s="83">
        <f>HRS(V77,V78)</f>
        <v>0</v>
      </c>
      <c r="W79" s="83">
        <f>HRS(W77,W78)</f>
        <v>0</v>
      </c>
      <c r="X79" s="83">
        <f>HRS(X77,X78)</f>
        <v>0</v>
      </c>
      <c r="Y79" s="83">
        <f>HRS(Y77,Y78)</f>
        <v>0</v>
      </c>
      <c r="Z79" s="83">
        <f>HRS(Z77,Z78)</f>
        <v>0</v>
      </c>
      <c r="AA79" s="83">
        <f>HRS(AA77,AA78)</f>
        <v>0</v>
      </c>
      <c r="AB79" s="83">
        <f>HRS(AB77,AB78)</f>
        <v>0</v>
      </c>
      <c r="AC79" s="83">
        <f>HRS(AC77,AC78)</f>
        <v>0</v>
      </c>
      <c r="AD79" s="83">
        <f>HRS(AD77,AD78)</f>
        <v>0</v>
      </c>
      <c r="AE79" s="83">
        <f>HRS(AE77,AE78)</f>
        <v>0</v>
      </c>
      <c r="AF79" s="83">
        <f>HRS(AF77,AF78)</f>
        <v>0</v>
      </c>
      <c r="AG79" s="83">
        <f>HRS(AG77,AG78)</f>
        <v>0</v>
      </c>
      <c r="AH79" s="83">
        <f>HRS(AH77,AH78)</f>
        <v>0</v>
      </c>
      <c r="AI79" s="83">
        <f>HRS(AI77,AI78)</f>
        <v>0</v>
      </c>
      <c r="AJ79" s="83">
        <f>HRS(AJ77,AJ78)</f>
        <v>0</v>
      </c>
      <c r="AK79" s="83">
        <f>HRS(AK77,AK78)</f>
        <v>0</v>
      </c>
      <c r="AL79" s="83">
        <f>HRS(AL77,AL78)</f>
        <v>0</v>
      </c>
      <c r="AM79" s="83">
        <f>HRS(AM77,AM78)</f>
        <v>0</v>
      </c>
      <c r="AN79" s="83">
        <f>HRS(AN77,AN78)</f>
        <v>0</v>
      </c>
      <c r="AO79" s="83">
        <f>HRS(AO77,AO78)</f>
        <v>0</v>
      </c>
      <c r="AP79" s="83">
        <f>HRS(AP77,AP78)</f>
        <v>0</v>
      </c>
      <c r="AQ79" s="83">
        <f>HRS(AQ77,AQ78)</f>
        <v>0</v>
      </c>
      <c r="AR79" s="83">
        <f>HRS(AR77,AR78)</f>
        <v>0</v>
      </c>
      <c r="AS79" s="83">
        <f>HRS(AS77,AS78)</f>
        <v>0</v>
      </c>
      <c r="AT79" s="83">
        <f>HRS(AT77,AT78)</f>
        <v>0</v>
      </c>
      <c r="AU79" s="83">
        <f>HRS(AU77,AU78)</f>
        <v>0</v>
      </c>
      <c r="AV79" s="83">
        <f>HRS(AV77,AV78)</f>
        <v>0</v>
      </c>
      <c r="AW79" s="83">
        <f>HRS(AW77,AW78)</f>
        <v>0</v>
      </c>
      <c r="AX79" s="83">
        <f>HRS(AX77,AX78)</f>
        <v>0</v>
      </c>
      <c r="AY79" s="83">
        <f>HRS(AY77,AY78)</f>
        <v>0</v>
      </c>
      <c r="AZ79" s="84">
        <f>HRS(AZ77,AZ78)</f>
        <v>0</v>
      </c>
    </row>
    <row r="80" spans="1:52" x14ac:dyDescent="0.2">
      <c r="A80" s="63" t="str">
        <f>IF(COUNTA(E80:AZ80)=1,"1 Valet",COUNTA(E80:AZ80)&amp;" Valets")</f>
        <v>1 Valet</v>
      </c>
      <c r="B80" s="64" t="s">
        <v>20</v>
      </c>
      <c r="C80" s="132"/>
      <c r="D80" s="66"/>
      <c r="E80" s="67"/>
      <c r="F80" s="68"/>
      <c r="G80" s="69"/>
      <c r="H80" s="68"/>
      <c r="I80" s="68"/>
      <c r="J80" s="69"/>
      <c r="K80" s="69"/>
      <c r="L80" s="68"/>
      <c r="M80" s="68"/>
      <c r="N80" s="69"/>
      <c r="O80" s="68"/>
      <c r="P80" s="68"/>
      <c r="Q80" s="68">
        <v>0.46875</v>
      </c>
      <c r="R80" s="68"/>
      <c r="S80" s="69"/>
      <c r="T80" s="68"/>
      <c r="U80" s="68"/>
      <c r="V80" s="68"/>
      <c r="W80" s="68"/>
      <c r="X80" s="68"/>
      <c r="Y80" s="68"/>
      <c r="Z80" s="68"/>
      <c r="AA80" s="69"/>
      <c r="AB80" s="68"/>
      <c r="AC80" s="68"/>
      <c r="AD80" s="68"/>
      <c r="AE80" s="69"/>
      <c r="AF80" s="68"/>
      <c r="AG80" s="69"/>
      <c r="AH80" s="69"/>
      <c r="AI80" s="68"/>
      <c r="AJ80" s="68"/>
      <c r="AK80" s="68"/>
      <c r="AL80" s="68"/>
      <c r="AM80" s="68"/>
      <c r="AN80" s="68"/>
      <c r="AO80" s="68"/>
      <c r="AP80" s="68"/>
      <c r="AQ80" s="68"/>
      <c r="AR80" s="68"/>
      <c r="AS80" s="68"/>
      <c r="AT80" s="68"/>
      <c r="AU80" s="68"/>
      <c r="AV80" s="68"/>
      <c r="AW80" s="68"/>
      <c r="AX80" s="68"/>
      <c r="AY80" s="68"/>
      <c r="AZ80" s="70"/>
    </row>
    <row r="81" spans="1:52" x14ac:dyDescent="0.2">
      <c r="A81" s="72" t="str">
        <f>TEXT(A82,"dddd")</f>
        <v>Wednesday</v>
      </c>
      <c r="B81" s="64" t="s">
        <v>21</v>
      </c>
      <c r="C81" s="132"/>
      <c r="D81" s="66"/>
      <c r="E81" s="74"/>
      <c r="F81" s="75"/>
      <c r="G81" s="76"/>
      <c r="H81" s="75"/>
      <c r="I81" s="75"/>
      <c r="J81" s="76"/>
      <c r="K81" s="75"/>
      <c r="L81" s="75"/>
      <c r="M81" s="75"/>
      <c r="N81" s="76"/>
      <c r="O81" s="75"/>
      <c r="P81" s="75"/>
      <c r="Q81" s="75">
        <v>0.58333333333333337</v>
      </c>
      <c r="R81" s="75"/>
      <c r="S81" s="75"/>
      <c r="T81" s="75"/>
      <c r="U81" s="75"/>
      <c r="V81" s="75"/>
      <c r="W81" s="75"/>
      <c r="X81" s="75"/>
      <c r="Y81" s="75"/>
      <c r="Z81" s="75"/>
      <c r="AA81" s="76"/>
      <c r="AB81" s="75"/>
      <c r="AC81" s="75"/>
      <c r="AD81" s="75"/>
      <c r="AE81" s="76"/>
      <c r="AF81" s="75"/>
      <c r="AG81" s="75"/>
      <c r="AH81" s="75"/>
      <c r="AI81" s="75"/>
      <c r="AJ81" s="75"/>
      <c r="AK81" s="75"/>
      <c r="AL81" s="75"/>
      <c r="AM81" s="75"/>
      <c r="AN81" s="75"/>
      <c r="AO81" s="75"/>
      <c r="AP81" s="75"/>
      <c r="AQ81" s="75"/>
      <c r="AR81" s="75"/>
      <c r="AS81" s="75"/>
      <c r="AT81" s="75"/>
      <c r="AU81" s="75"/>
      <c r="AV81" s="75"/>
      <c r="AW81" s="75"/>
      <c r="AX81" s="75"/>
      <c r="AY81" s="75"/>
      <c r="AZ81" s="77"/>
    </row>
    <row r="82" spans="1:52" s="88" customFormat="1" ht="12" thickBot="1" x14ac:dyDescent="0.25">
      <c r="A82" s="78">
        <f>IF(PayDay14&lt;&gt;"",PayDay14,"")</f>
        <v>42550</v>
      </c>
      <c r="B82" s="79" t="s">
        <v>47</v>
      </c>
      <c r="C82" s="80">
        <f>SHIFT(E80:AZ80,E81:AZ81,C81)</f>
        <v>2.7500000000000009</v>
      </c>
      <c r="D82" s="421">
        <f>C82*15+(SUM(E82:AZ82)-C82)*13.5</f>
        <v>41.250000000000014</v>
      </c>
      <c r="E82" s="82">
        <f>HRS(E80,E81)</f>
        <v>0</v>
      </c>
      <c r="F82" s="83">
        <f>HRS(F80,F81)</f>
        <v>0</v>
      </c>
      <c r="G82" s="83">
        <f>HRS(G80,G81)</f>
        <v>0</v>
      </c>
      <c r="H82" s="83">
        <f>HRS(H80,H81)</f>
        <v>0</v>
      </c>
      <c r="I82" s="83">
        <f>HRS(I80,I81)</f>
        <v>0</v>
      </c>
      <c r="J82" s="83">
        <f>HRS(J80,J81)</f>
        <v>0</v>
      </c>
      <c r="K82" s="83">
        <f>HRS(K80,K81)</f>
        <v>0</v>
      </c>
      <c r="L82" s="83">
        <f>HRS(L80,L81)</f>
        <v>0</v>
      </c>
      <c r="M82" s="83">
        <f>HRS(M80,M81)</f>
        <v>0</v>
      </c>
      <c r="N82" s="83">
        <f>HRS(N80,N81)</f>
        <v>0</v>
      </c>
      <c r="O82" s="83">
        <f>HRS(O80,O81)</f>
        <v>0</v>
      </c>
      <c r="P82" s="83">
        <f>HRS(P80,P81)</f>
        <v>0</v>
      </c>
      <c r="Q82" s="83">
        <f>HRS(Q80,Q81)</f>
        <v>2.7500000000000009</v>
      </c>
      <c r="R82" s="83">
        <f>HRS(R80,R81)</f>
        <v>0</v>
      </c>
      <c r="S82" s="83">
        <f>HRS(S80,S81)</f>
        <v>0</v>
      </c>
      <c r="T82" s="83">
        <f>HRS(T80,T81)</f>
        <v>0</v>
      </c>
      <c r="U82" s="83">
        <f>HRS(U80,U81)</f>
        <v>0</v>
      </c>
      <c r="V82" s="83">
        <f>HRS(V80,V81)</f>
        <v>0</v>
      </c>
      <c r="W82" s="83">
        <f>HRS(W80,W81)</f>
        <v>0</v>
      </c>
      <c r="X82" s="83">
        <f>HRS(X80,X81)</f>
        <v>0</v>
      </c>
      <c r="Y82" s="83">
        <f>HRS(Y80,Y81)</f>
        <v>0</v>
      </c>
      <c r="Z82" s="83">
        <f>HRS(Z80,Z81)</f>
        <v>0</v>
      </c>
      <c r="AA82" s="83">
        <f>HRS(AA80,AA81)</f>
        <v>0</v>
      </c>
      <c r="AB82" s="83">
        <f>HRS(AB80,AB81)</f>
        <v>0</v>
      </c>
      <c r="AC82" s="83">
        <f>HRS(AC80,AC81)</f>
        <v>0</v>
      </c>
      <c r="AD82" s="83">
        <f>HRS(AD80,AD81)</f>
        <v>0</v>
      </c>
      <c r="AE82" s="83">
        <f>HRS(AE80,AE81)</f>
        <v>0</v>
      </c>
      <c r="AF82" s="83">
        <f>HRS(AF80,AF81)</f>
        <v>0</v>
      </c>
      <c r="AG82" s="83">
        <f>HRS(AG80,AG81)</f>
        <v>0</v>
      </c>
      <c r="AH82" s="83">
        <f>HRS(AH80,AH81)</f>
        <v>0</v>
      </c>
      <c r="AI82" s="83">
        <f>HRS(AI80,AI81)</f>
        <v>0</v>
      </c>
      <c r="AJ82" s="83">
        <f>HRS(AJ80,AJ81)</f>
        <v>0</v>
      </c>
      <c r="AK82" s="83">
        <f>HRS(AK80,AK81)</f>
        <v>0</v>
      </c>
      <c r="AL82" s="83">
        <f>HRS(AL80,AL81)</f>
        <v>0</v>
      </c>
      <c r="AM82" s="83">
        <f>HRS(AM80,AM81)</f>
        <v>0</v>
      </c>
      <c r="AN82" s="83">
        <f>HRS(AN80,AN81)</f>
        <v>0</v>
      </c>
      <c r="AO82" s="83">
        <f>HRS(AO80,AO81)</f>
        <v>0</v>
      </c>
      <c r="AP82" s="83">
        <f>HRS(AP80,AP81)</f>
        <v>0</v>
      </c>
      <c r="AQ82" s="83">
        <f>HRS(AQ80,AQ81)</f>
        <v>0</v>
      </c>
      <c r="AR82" s="83">
        <f>HRS(AR80,AR81)</f>
        <v>0</v>
      </c>
      <c r="AS82" s="83">
        <f>HRS(AS80,AS81)</f>
        <v>0</v>
      </c>
      <c r="AT82" s="83">
        <f>HRS(AT80,AT81)</f>
        <v>0</v>
      </c>
      <c r="AU82" s="83">
        <f>HRS(AU80,AU81)</f>
        <v>0</v>
      </c>
      <c r="AV82" s="83">
        <f>HRS(AV80,AV81)</f>
        <v>0</v>
      </c>
      <c r="AW82" s="83">
        <f>HRS(AW80,AW81)</f>
        <v>0</v>
      </c>
      <c r="AX82" s="83">
        <f>HRS(AX80,AX81)</f>
        <v>0</v>
      </c>
      <c r="AY82" s="83">
        <f>HRS(AY80,AY81)</f>
        <v>0</v>
      </c>
      <c r="AZ82" s="84">
        <f>HRS(AZ80,AZ81)</f>
        <v>0</v>
      </c>
    </row>
    <row r="83" spans="1:52" x14ac:dyDescent="0.2">
      <c r="A83" s="63" t="str">
        <f>IF(COUNTA(E83:AZ83)=1,"1 Valet",COUNTA(E83:AZ83)&amp;" Valets")</f>
        <v>1 Valet</v>
      </c>
      <c r="B83" s="64" t="s">
        <v>22</v>
      </c>
      <c r="C83" s="132"/>
      <c r="D83" s="66"/>
      <c r="E83" s="67"/>
      <c r="F83" s="68"/>
      <c r="G83" s="69"/>
      <c r="H83" s="68"/>
      <c r="I83" s="68"/>
      <c r="J83" s="69"/>
      <c r="K83" s="69"/>
      <c r="L83" s="68"/>
      <c r="M83" s="68"/>
      <c r="N83" s="69"/>
      <c r="O83" s="68"/>
      <c r="P83" s="68"/>
      <c r="Q83" s="68"/>
      <c r="R83" s="68"/>
      <c r="S83" s="69"/>
      <c r="T83" s="68"/>
      <c r="U83" s="68"/>
      <c r="V83" s="68"/>
      <c r="W83" s="68"/>
      <c r="X83" s="68"/>
      <c r="Y83" s="68">
        <v>0.6875</v>
      </c>
      <c r="Z83" s="68"/>
      <c r="AA83" s="69"/>
      <c r="AB83" s="68"/>
      <c r="AC83" s="68"/>
      <c r="AD83" s="68"/>
      <c r="AE83" s="69"/>
      <c r="AF83" s="68"/>
      <c r="AG83" s="69"/>
      <c r="AH83" s="69"/>
      <c r="AI83" s="68"/>
      <c r="AJ83" s="68"/>
      <c r="AK83" s="68"/>
      <c r="AL83" s="68"/>
      <c r="AM83" s="68"/>
      <c r="AN83" s="68"/>
      <c r="AO83" s="68"/>
      <c r="AP83" s="68"/>
      <c r="AQ83" s="68"/>
      <c r="AR83" s="68"/>
      <c r="AS83" s="68"/>
      <c r="AT83" s="68"/>
      <c r="AU83" s="68"/>
      <c r="AV83" s="68"/>
      <c r="AW83" s="68"/>
      <c r="AX83" s="68"/>
      <c r="AY83" s="68"/>
      <c r="AZ83" s="70"/>
    </row>
    <row r="84" spans="1:52" x14ac:dyDescent="0.2">
      <c r="A84" s="72" t="str">
        <f>A81</f>
        <v>Wednesday</v>
      </c>
      <c r="B84" s="64" t="s">
        <v>23</v>
      </c>
      <c r="C84" s="132"/>
      <c r="D84" s="66"/>
      <c r="E84" s="74"/>
      <c r="F84" s="75"/>
      <c r="G84" s="76"/>
      <c r="H84" s="75"/>
      <c r="I84" s="75"/>
      <c r="J84" s="76"/>
      <c r="K84" s="75"/>
      <c r="L84" s="75"/>
      <c r="M84" s="75"/>
      <c r="N84" s="76"/>
      <c r="O84" s="75"/>
      <c r="P84" s="75"/>
      <c r="Q84" s="75"/>
      <c r="R84" s="75"/>
      <c r="S84" s="75"/>
      <c r="T84" s="75"/>
      <c r="U84" s="75"/>
      <c r="V84" s="75"/>
      <c r="W84" s="75"/>
      <c r="X84" s="75"/>
      <c r="Y84" s="75">
        <v>0.80208333333333337</v>
      </c>
      <c r="Z84" s="75"/>
      <c r="AA84" s="76"/>
      <c r="AB84" s="75"/>
      <c r="AC84" s="75"/>
      <c r="AD84" s="75"/>
      <c r="AE84" s="76"/>
      <c r="AF84" s="75"/>
      <c r="AG84" s="75"/>
      <c r="AH84" s="75"/>
      <c r="AI84" s="75"/>
      <c r="AJ84" s="75"/>
      <c r="AK84" s="75"/>
      <c r="AL84" s="75"/>
      <c r="AM84" s="75"/>
      <c r="AN84" s="75"/>
      <c r="AO84" s="75"/>
      <c r="AP84" s="75"/>
      <c r="AQ84" s="75"/>
      <c r="AR84" s="75"/>
      <c r="AS84" s="75"/>
      <c r="AT84" s="75"/>
      <c r="AU84" s="75"/>
      <c r="AV84" s="75"/>
      <c r="AW84" s="75"/>
      <c r="AX84" s="75"/>
      <c r="AY84" s="75"/>
      <c r="AZ84" s="77"/>
    </row>
    <row r="85" spans="1:52" s="88" customFormat="1" ht="12" thickBot="1" x14ac:dyDescent="0.25">
      <c r="A85" s="86">
        <f>A82</f>
        <v>42550</v>
      </c>
      <c r="B85" s="87" t="s">
        <v>46</v>
      </c>
      <c r="C85" s="403">
        <f>SHIFT(E83:AZ83,E84:AZ84,C84)</f>
        <v>2.7500000000000009</v>
      </c>
      <c r="D85" s="422">
        <f>C85*15+(SUM(E85:AZ85)-C85)*13.5</f>
        <v>41.250000000000014</v>
      </c>
      <c r="E85" s="82">
        <f>HRS(E83,E84)</f>
        <v>0</v>
      </c>
      <c r="F85" s="83">
        <f>HRS(F83,F84)</f>
        <v>0</v>
      </c>
      <c r="G85" s="83">
        <f>HRS(G83,G84)</f>
        <v>0</v>
      </c>
      <c r="H85" s="83">
        <f>HRS(H83,H84)</f>
        <v>0</v>
      </c>
      <c r="I85" s="83">
        <f>HRS(I83,I84)</f>
        <v>0</v>
      </c>
      <c r="J85" s="83">
        <f>HRS(J83,J84)</f>
        <v>0</v>
      </c>
      <c r="K85" s="83">
        <f>HRS(K83,K84)</f>
        <v>0</v>
      </c>
      <c r="L85" s="83">
        <f>HRS(L83,L84)</f>
        <v>0</v>
      </c>
      <c r="M85" s="83">
        <f>HRS(M83,M84)</f>
        <v>0</v>
      </c>
      <c r="N85" s="83">
        <f>HRS(N83,N84)</f>
        <v>0</v>
      </c>
      <c r="O85" s="83">
        <f>HRS(O83,O84)</f>
        <v>0</v>
      </c>
      <c r="P85" s="83">
        <f>HRS(P83,P84)</f>
        <v>0</v>
      </c>
      <c r="Q85" s="83">
        <f>HRS(Q83,Q84)</f>
        <v>0</v>
      </c>
      <c r="R85" s="83">
        <f>HRS(R83,R84)</f>
        <v>0</v>
      </c>
      <c r="S85" s="83">
        <f>HRS(S83,S84)</f>
        <v>0</v>
      </c>
      <c r="T85" s="83">
        <f>HRS(T83,T84)</f>
        <v>0</v>
      </c>
      <c r="U85" s="83">
        <f>HRS(U83,U84)</f>
        <v>0</v>
      </c>
      <c r="V85" s="83">
        <f>HRS(V83,V84)</f>
        <v>0</v>
      </c>
      <c r="W85" s="83">
        <f>HRS(W83,W84)</f>
        <v>0</v>
      </c>
      <c r="X85" s="83">
        <f>HRS(X83,X84)</f>
        <v>0</v>
      </c>
      <c r="Y85" s="83">
        <f>HRS(Y83,Y84)</f>
        <v>2.7500000000000009</v>
      </c>
      <c r="Z85" s="83">
        <f>HRS(Z83,Z84)</f>
        <v>0</v>
      </c>
      <c r="AA85" s="83">
        <f>HRS(AA83,AA84)</f>
        <v>0</v>
      </c>
      <c r="AB85" s="83">
        <f>HRS(AB83,AB84)</f>
        <v>0</v>
      </c>
      <c r="AC85" s="83">
        <f>HRS(AC83,AC84)</f>
        <v>0</v>
      </c>
      <c r="AD85" s="83">
        <f>HRS(AD83,AD84)</f>
        <v>0</v>
      </c>
      <c r="AE85" s="83">
        <f>HRS(AE83,AE84)</f>
        <v>0</v>
      </c>
      <c r="AF85" s="83">
        <f>HRS(AF83,AF84)</f>
        <v>0</v>
      </c>
      <c r="AG85" s="83">
        <f>HRS(AG83,AG84)</f>
        <v>0</v>
      </c>
      <c r="AH85" s="83">
        <f>HRS(AH83,AH84)</f>
        <v>0</v>
      </c>
      <c r="AI85" s="83">
        <f>HRS(AI83,AI84)</f>
        <v>0</v>
      </c>
      <c r="AJ85" s="83">
        <f>HRS(AJ83,AJ84)</f>
        <v>0</v>
      </c>
      <c r="AK85" s="83">
        <f>HRS(AK83,AK84)</f>
        <v>0</v>
      </c>
      <c r="AL85" s="83">
        <f>HRS(AL83,AL84)</f>
        <v>0</v>
      </c>
      <c r="AM85" s="83">
        <f>HRS(AM83,AM84)</f>
        <v>0</v>
      </c>
      <c r="AN85" s="83">
        <f>HRS(AN83,AN84)</f>
        <v>0</v>
      </c>
      <c r="AO85" s="83">
        <f>HRS(AO83,AO84)</f>
        <v>0</v>
      </c>
      <c r="AP85" s="83">
        <f>HRS(AP83,AP84)</f>
        <v>0</v>
      </c>
      <c r="AQ85" s="83">
        <f>HRS(AQ83,AQ84)</f>
        <v>0</v>
      </c>
      <c r="AR85" s="83">
        <f>HRS(AR83,AR84)</f>
        <v>0</v>
      </c>
      <c r="AS85" s="83">
        <f>HRS(AS83,AS84)</f>
        <v>0</v>
      </c>
      <c r="AT85" s="83">
        <f>HRS(AT83,AT84)</f>
        <v>0</v>
      </c>
      <c r="AU85" s="83">
        <f>HRS(AU83,AU84)</f>
        <v>0</v>
      </c>
      <c r="AV85" s="83">
        <f>HRS(AV83,AV84)</f>
        <v>0</v>
      </c>
      <c r="AW85" s="83">
        <f>HRS(AW83,AW84)</f>
        <v>0</v>
      </c>
      <c r="AX85" s="83">
        <f>HRS(AX83,AX84)</f>
        <v>0</v>
      </c>
      <c r="AY85" s="83">
        <f>HRS(AY83,AY84)</f>
        <v>0</v>
      </c>
      <c r="AZ85" s="84">
        <f>HRS(AZ83,AZ84)</f>
        <v>0</v>
      </c>
    </row>
    <row r="86" spans="1:52" x14ac:dyDescent="0.2">
      <c r="A86" s="63" t="str">
        <f>IF(COUNTA(E86:AZ86)=1,"1 Valet",COUNTA(E86:AZ86)&amp;" Valets")</f>
        <v>1 Valet</v>
      </c>
      <c r="B86" s="64" t="s">
        <v>20</v>
      </c>
      <c r="C86" s="132"/>
      <c r="D86" s="66"/>
      <c r="E86" s="67"/>
      <c r="F86" s="68">
        <v>0.46875</v>
      </c>
      <c r="G86" s="69"/>
      <c r="H86" s="68"/>
      <c r="I86" s="68"/>
      <c r="J86" s="69"/>
      <c r="K86" s="69"/>
      <c r="L86" s="68"/>
      <c r="M86" s="68"/>
      <c r="N86" s="69"/>
      <c r="O86" s="68"/>
      <c r="P86" s="68"/>
      <c r="Q86" s="68"/>
      <c r="R86" s="68"/>
      <c r="S86" s="69"/>
      <c r="T86" s="68"/>
      <c r="U86" s="68"/>
      <c r="V86" s="68"/>
      <c r="W86" s="68"/>
      <c r="X86" s="68"/>
      <c r="Y86" s="68"/>
      <c r="Z86" s="68"/>
      <c r="AA86" s="69"/>
      <c r="AB86" s="68"/>
      <c r="AC86" s="68"/>
      <c r="AD86" s="68"/>
      <c r="AE86" s="69"/>
      <c r="AF86" s="68"/>
      <c r="AG86" s="69"/>
      <c r="AH86" s="69"/>
      <c r="AI86" s="68"/>
      <c r="AJ86" s="68"/>
      <c r="AK86" s="68"/>
      <c r="AL86" s="68"/>
      <c r="AM86" s="68"/>
      <c r="AN86" s="68"/>
      <c r="AO86" s="68"/>
      <c r="AP86" s="68"/>
      <c r="AQ86" s="68"/>
      <c r="AR86" s="68"/>
      <c r="AS86" s="68"/>
      <c r="AT86" s="68"/>
      <c r="AU86" s="68"/>
      <c r="AV86" s="68"/>
      <c r="AW86" s="68"/>
      <c r="AX86" s="68"/>
      <c r="AY86" s="68"/>
      <c r="AZ86" s="70"/>
    </row>
    <row r="87" spans="1:52" x14ac:dyDescent="0.2">
      <c r="A87" s="72" t="str">
        <f>TEXT(A88,"dddd")</f>
        <v>Thursday</v>
      </c>
      <c r="B87" s="64" t="s">
        <v>21</v>
      </c>
      <c r="C87" s="132"/>
      <c r="D87" s="66"/>
      <c r="E87" s="74"/>
      <c r="F87" s="75">
        <v>0.63541666666666663</v>
      </c>
      <c r="G87" s="76"/>
      <c r="H87" s="75"/>
      <c r="I87" s="75"/>
      <c r="J87" s="76"/>
      <c r="K87" s="75"/>
      <c r="L87" s="75"/>
      <c r="M87" s="75"/>
      <c r="N87" s="76"/>
      <c r="O87" s="75"/>
      <c r="P87" s="75"/>
      <c r="Q87" s="75"/>
      <c r="R87" s="75"/>
      <c r="S87" s="75"/>
      <c r="T87" s="75"/>
      <c r="U87" s="75"/>
      <c r="V87" s="75"/>
      <c r="W87" s="75"/>
      <c r="X87" s="75"/>
      <c r="Y87" s="75"/>
      <c r="Z87" s="75"/>
      <c r="AA87" s="76"/>
      <c r="AB87" s="75"/>
      <c r="AC87" s="75"/>
      <c r="AD87" s="75"/>
      <c r="AE87" s="76"/>
      <c r="AF87" s="75"/>
      <c r="AG87" s="75"/>
      <c r="AH87" s="75"/>
      <c r="AI87" s="75"/>
      <c r="AJ87" s="75"/>
      <c r="AK87" s="75"/>
      <c r="AL87" s="75"/>
      <c r="AM87" s="75"/>
      <c r="AN87" s="75"/>
      <c r="AO87" s="75"/>
      <c r="AP87" s="75"/>
      <c r="AQ87" s="75"/>
      <c r="AR87" s="75"/>
      <c r="AS87" s="75"/>
      <c r="AT87" s="75"/>
      <c r="AU87" s="75"/>
      <c r="AV87" s="75"/>
      <c r="AW87" s="75"/>
      <c r="AX87" s="75"/>
      <c r="AY87" s="75"/>
      <c r="AZ87" s="77"/>
    </row>
    <row r="88" spans="1:52" s="88" customFormat="1" ht="12" thickBot="1" x14ac:dyDescent="0.25">
      <c r="A88" s="78">
        <f>IF(PayDay15&lt;&gt;"",PayDay15,"")</f>
        <v>42551</v>
      </c>
      <c r="B88" s="79" t="s">
        <v>47</v>
      </c>
      <c r="C88" s="80">
        <f>SHIFT(E86:AZ86,E87:AZ87,C87)</f>
        <v>3.9999999999999991</v>
      </c>
      <c r="D88" s="421">
        <f>C88*15+(SUM(E88:AZ88)-C88)*13.5</f>
        <v>59.999999999999986</v>
      </c>
      <c r="E88" s="82">
        <f>HRS(E86,E87)</f>
        <v>0</v>
      </c>
      <c r="F88" s="83">
        <f>HRS(F86,F87)</f>
        <v>3.9999999999999991</v>
      </c>
      <c r="G88" s="83">
        <f>HRS(G86,G87)</f>
        <v>0</v>
      </c>
      <c r="H88" s="83">
        <f>HRS(H86,H87)</f>
        <v>0</v>
      </c>
      <c r="I88" s="83">
        <f>HRS(I86,I87)</f>
        <v>0</v>
      </c>
      <c r="J88" s="83">
        <f>HRS(J86,J87)</f>
        <v>0</v>
      </c>
      <c r="K88" s="83">
        <f>HRS(K86,K87)</f>
        <v>0</v>
      </c>
      <c r="L88" s="83">
        <f>HRS(L86,L87)</f>
        <v>0</v>
      </c>
      <c r="M88" s="83">
        <f>HRS(M86,M87)</f>
        <v>0</v>
      </c>
      <c r="N88" s="83">
        <f>HRS(N86,N87)</f>
        <v>0</v>
      </c>
      <c r="O88" s="83">
        <f>HRS(O86,O87)</f>
        <v>0</v>
      </c>
      <c r="P88" s="83">
        <f>HRS(P86,P87)</f>
        <v>0</v>
      </c>
      <c r="Q88" s="83">
        <f>HRS(Q86,Q87)</f>
        <v>0</v>
      </c>
      <c r="R88" s="83">
        <f>HRS(R86,R87)</f>
        <v>0</v>
      </c>
      <c r="S88" s="83">
        <f>HRS(S86,S87)</f>
        <v>0</v>
      </c>
      <c r="T88" s="83">
        <f>HRS(T86,T87)</f>
        <v>0</v>
      </c>
      <c r="U88" s="83">
        <f>HRS(U86,U87)</f>
        <v>0</v>
      </c>
      <c r="V88" s="83">
        <f>HRS(V86,V87)</f>
        <v>0</v>
      </c>
      <c r="W88" s="83">
        <f>HRS(W86,W87)</f>
        <v>0</v>
      </c>
      <c r="X88" s="83">
        <f>HRS(X86,X87)</f>
        <v>0</v>
      </c>
      <c r="Y88" s="83">
        <f>HRS(Y86,Y87)</f>
        <v>0</v>
      </c>
      <c r="Z88" s="83">
        <f>HRS(Z86,Z87)</f>
        <v>0</v>
      </c>
      <c r="AA88" s="83">
        <f>HRS(AA86,AA87)</f>
        <v>0</v>
      </c>
      <c r="AB88" s="83">
        <f>HRS(AB86,AB87)</f>
        <v>0</v>
      </c>
      <c r="AC88" s="83">
        <f>HRS(AC86,AC87)</f>
        <v>0</v>
      </c>
      <c r="AD88" s="83">
        <f>HRS(AD86,AD87)</f>
        <v>0</v>
      </c>
      <c r="AE88" s="83">
        <f>HRS(AE86,AE87)</f>
        <v>0</v>
      </c>
      <c r="AF88" s="83">
        <f>HRS(AF86,AF87)</f>
        <v>0</v>
      </c>
      <c r="AG88" s="83">
        <f>HRS(AG86,AG87)</f>
        <v>0</v>
      </c>
      <c r="AH88" s="83">
        <f>HRS(AH86,AH87)</f>
        <v>0</v>
      </c>
      <c r="AI88" s="83">
        <f>HRS(AI86,AI87)</f>
        <v>0</v>
      </c>
      <c r="AJ88" s="83">
        <f>HRS(AJ86,AJ87)</f>
        <v>0</v>
      </c>
      <c r="AK88" s="83">
        <f>HRS(AK86,AK87)</f>
        <v>0</v>
      </c>
      <c r="AL88" s="83">
        <f>HRS(AL86,AL87)</f>
        <v>0</v>
      </c>
      <c r="AM88" s="83">
        <f>HRS(AM86,AM87)</f>
        <v>0</v>
      </c>
      <c r="AN88" s="83">
        <f>HRS(AN86,AN87)</f>
        <v>0</v>
      </c>
      <c r="AO88" s="83">
        <f>HRS(AO86,AO87)</f>
        <v>0</v>
      </c>
      <c r="AP88" s="83">
        <f>HRS(AP86,AP87)</f>
        <v>0</v>
      </c>
      <c r="AQ88" s="83">
        <f>HRS(AQ86,AQ87)</f>
        <v>0</v>
      </c>
      <c r="AR88" s="83">
        <f>HRS(AR86,AR87)</f>
        <v>0</v>
      </c>
      <c r="AS88" s="83">
        <f>HRS(AS86,AS87)</f>
        <v>0</v>
      </c>
      <c r="AT88" s="83">
        <f>HRS(AT86,AT87)</f>
        <v>0</v>
      </c>
      <c r="AU88" s="83">
        <f>HRS(AU86,AU87)</f>
        <v>0</v>
      </c>
      <c r="AV88" s="83">
        <f>HRS(AV86,AV87)</f>
        <v>0</v>
      </c>
      <c r="AW88" s="83">
        <f>HRS(AW86,AW87)</f>
        <v>0</v>
      </c>
      <c r="AX88" s="83">
        <f>HRS(AX86,AX87)</f>
        <v>0</v>
      </c>
      <c r="AY88" s="83">
        <f>HRS(AY86,AY87)</f>
        <v>0</v>
      </c>
      <c r="AZ88" s="84">
        <f>HRS(AZ86,AZ87)</f>
        <v>0</v>
      </c>
    </row>
    <row r="89" spans="1:52" x14ac:dyDescent="0.2">
      <c r="A89" s="63" t="str">
        <f>IF(COUNTA(E89:AZ89)=1,"1 Valet",COUNTA(E89:AZ89)&amp;" Valets")</f>
        <v>1 Valet</v>
      </c>
      <c r="B89" s="64" t="s">
        <v>22</v>
      </c>
      <c r="C89" s="132"/>
      <c r="D89" s="66"/>
      <c r="E89" s="67"/>
      <c r="F89" s="68"/>
      <c r="G89" s="69"/>
      <c r="H89" s="68"/>
      <c r="I89" s="68"/>
      <c r="J89" s="69"/>
      <c r="K89" s="69"/>
      <c r="L89" s="68"/>
      <c r="M89" s="68"/>
      <c r="N89" s="69"/>
      <c r="O89" s="68"/>
      <c r="P89" s="68"/>
      <c r="Q89" s="68"/>
      <c r="R89" s="68">
        <v>0.6875</v>
      </c>
      <c r="S89" s="69"/>
      <c r="T89" s="68"/>
      <c r="U89" s="68"/>
      <c r="V89" s="68"/>
      <c r="W89" s="68"/>
      <c r="X89" s="68"/>
      <c r="Y89" s="68"/>
      <c r="Z89" s="68"/>
      <c r="AA89" s="69"/>
      <c r="AB89" s="68"/>
      <c r="AC89" s="68"/>
      <c r="AD89" s="68"/>
      <c r="AE89" s="69"/>
      <c r="AF89" s="68"/>
      <c r="AG89" s="69"/>
      <c r="AH89" s="69"/>
      <c r="AI89" s="68"/>
      <c r="AJ89" s="68"/>
      <c r="AK89" s="68"/>
      <c r="AL89" s="68"/>
      <c r="AM89" s="68"/>
      <c r="AN89" s="68"/>
      <c r="AO89" s="68"/>
      <c r="AP89" s="68"/>
      <c r="AQ89" s="68"/>
      <c r="AR89" s="68"/>
      <c r="AS89" s="68"/>
      <c r="AT89" s="68"/>
      <c r="AU89" s="68"/>
      <c r="AV89" s="68"/>
      <c r="AW89" s="68"/>
      <c r="AX89" s="68"/>
      <c r="AY89" s="68"/>
      <c r="AZ89" s="70"/>
    </row>
    <row r="90" spans="1:52" x14ac:dyDescent="0.2">
      <c r="A90" s="72" t="str">
        <f>A87</f>
        <v>Thursday</v>
      </c>
      <c r="B90" s="64" t="s">
        <v>23</v>
      </c>
      <c r="C90" s="132"/>
      <c r="D90" s="66"/>
      <c r="E90" s="74"/>
      <c r="F90" s="75"/>
      <c r="G90" s="76"/>
      <c r="H90" s="75"/>
      <c r="I90" s="75"/>
      <c r="J90" s="76"/>
      <c r="K90" s="75"/>
      <c r="L90" s="75"/>
      <c r="M90" s="75"/>
      <c r="N90" s="76"/>
      <c r="O90" s="75"/>
      <c r="P90" s="75"/>
      <c r="Q90" s="75"/>
      <c r="R90" s="75">
        <v>0.8125</v>
      </c>
      <c r="S90" s="75"/>
      <c r="T90" s="75"/>
      <c r="U90" s="75"/>
      <c r="V90" s="75"/>
      <c r="W90" s="75"/>
      <c r="X90" s="75"/>
      <c r="Y90" s="75"/>
      <c r="Z90" s="75"/>
      <c r="AA90" s="76"/>
      <c r="AB90" s="75"/>
      <c r="AC90" s="75"/>
      <c r="AD90" s="75"/>
      <c r="AE90" s="76"/>
      <c r="AF90" s="75"/>
      <c r="AG90" s="75"/>
      <c r="AH90" s="75"/>
      <c r="AI90" s="75"/>
      <c r="AJ90" s="75"/>
      <c r="AK90" s="75"/>
      <c r="AL90" s="75"/>
      <c r="AM90" s="75"/>
      <c r="AN90" s="75"/>
      <c r="AO90" s="75"/>
      <c r="AP90" s="75"/>
      <c r="AQ90" s="75"/>
      <c r="AR90" s="75"/>
      <c r="AS90" s="75"/>
      <c r="AT90" s="75"/>
      <c r="AU90" s="75"/>
      <c r="AV90" s="75"/>
      <c r="AW90" s="75"/>
      <c r="AX90" s="75"/>
      <c r="AY90" s="75"/>
      <c r="AZ90" s="77"/>
    </row>
    <row r="91" spans="1:52" s="88" customFormat="1" ht="12" thickBot="1" x14ac:dyDescent="0.25">
      <c r="A91" s="86">
        <f>A88</f>
        <v>42551</v>
      </c>
      <c r="B91" s="87" t="s">
        <v>46</v>
      </c>
      <c r="C91" s="403">
        <f>SHIFT(E89:AZ89,E90:AZ90,C90)</f>
        <v>3</v>
      </c>
      <c r="D91" s="422">
        <f>C91*15+(SUM(E91:AZ91)-C91)*13.5</f>
        <v>45</v>
      </c>
      <c r="E91" s="82">
        <f>HRS(E89,E90)</f>
        <v>0</v>
      </c>
      <c r="F91" s="83">
        <f>HRS(F89,F90)</f>
        <v>0</v>
      </c>
      <c r="G91" s="83">
        <f>HRS(G89,G90)</f>
        <v>0</v>
      </c>
      <c r="H91" s="83">
        <f>HRS(H89,H90)</f>
        <v>0</v>
      </c>
      <c r="I91" s="83">
        <f>HRS(I89,I90)</f>
        <v>0</v>
      </c>
      <c r="J91" s="83">
        <f>HRS(J89,J90)</f>
        <v>0</v>
      </c>
      <c r="K91" s="83">
        <f>HRS(K89,K90)</f>
        <v>0</v>
      </c>
      <c r="L91" s="83">
        <f>HRS(L89,L90)</f>
        <v>0</v>
      </c>
      <c r="M91" s="83">
        <f>HRS(M89,M90)</f>
        <v>0</v>
      </c>
      <c r="N91" s="83">
        <f>HRS(N89,N90)</f>
        <v>0</v>
      </c>
      <c r="O91" s="83">
        <f>HRS(O89,O90)</f>
        <v>0</v>
      </c>
      <c r="P91" s="83">
        <f>HRS(P89,P90)</f>
        <v>0</v>
      </c>
      <c r="Q91" s="83">
        <f>HRS(Q89,Q90)</f>
        <v>0</v>
      </c>
      <c r="R91" s="83">
        <f>HRS(R89,R90)</f>
        <v>3</v>
      </c>
      <c r="S91" s="83">
        <f>HRS(S89,S90)</f>
        <v>0</v>
      </c>
      <c r="T91" s="83">
        <f>HRS(T89,T90)</f>
        <v>0</v>
      </c>
      <c r="U91" s="83">
        <f>HRS(U89,U90)</f>
        <v>0</v>
      </c>
      <c r="V91" s="83">
        <f>HRS(V89,V90)</f>
        <v>0</v>
      </c>
      <c r="W91" s="83">
        <f>HRS(W89,W90)</f>
        <v>0</v>
      </c>
      <c r="X91" s="83">
        <f>HRS(X89,X90)</f>
        <v>0</v>
      </c>
      <c r="Y91" s="83">
        <f>HRS(Y89,Y90)</f>
        <v>0</v>
      </c>
      <c r="Z91" s="83">
        <f>HRS(Z89,Z90)</f>
        <v>0</v>
      </c>
      <c r="AA91" s="83">
        <f>HRS(AA89,AA90)</f>
        <v>0</v>
      </c>
      <c r="AB91" s="83">
        <f>HRS(AB89,AB90)</f>
        <v>0</v>
      </c>
      <c r="AC91" s="83">
        <f>HRS(AC89,AC90)</f>
        <v>0</v>
      </c>
      <c r="AD91" s="83">
        <f>HRS(AD89,AD90)</f>
        <v>0</v>
      </c>
      <c r="AE91" s="83">
        <f>HRS(AE89,AE90)</f>
        <v>0</v>
      </c>
      <c r="AF91" s="83">
        <f>HRS(AF89,AF90)</f>
        <v>0</v>
      </c>
      <c r="AG91" s="83">
        <f>HRS(AG89,AG90)</f>
        <v>0</v>
      </c>
      <c r="AH91" s="83">
        <f>HRS(AH89,AH90)</f>
        <v>0</v>
      </c>
      <c r="AI91" s="83">
        <f>HRS(AI89,AI90)</f>
        <v>0</v>
      </c>
      <c r="AJ91" s="83">
        <f>HRS(AJ89,AJ90)</f>
        <v>0</v>
      </c>
      <c r="AK91" s="83">
        <f>HRS(AK89,AK90)</f>
        <v>0</v>
      </c>
      <c r="AL91" s="83">
        <f>HRS(AL89,AL90)</f>
        <v>0</v>
      </c>
      <c r="AM91" s="83">
        <f>HRS(AM89,AM90)</f>
        <v>0</v>
      </c>
      <c r="AN91" s="83">
        <f>HRS(AN89,AN90)</f>
        <v>0</v>
      </c>
      <c r="AO91" s="83">
        <f>HRS(AO89,AO90)</f>
        <v>0</v>
      </c>
      <c r="AP91" s="83">
        <f>HRS(AP89,AP90)</f>
        <v>0</v>
      </c>
      <c r="AQ91" s="83">
        <f>HRS(AQ89,AQ90)</f>
        <v>0</v>
      </c>
      <c r="AR91" s="83">
        <f>HRS(AR89,AR90)</f>
        <v>0</v>
      </c>
      <c r="AS91" s="83">
        <f>HRS(AS89,AS90)</f>
        <v>0</v>
      </c>
      <c r="AT91" s="83">
        <f>HRS(AT89,AT90)</f>
        <v>0</v>
      </c>
      <c r="AU91" s="83">
        <f>HRS(AU89,AU90)</f>
        <v>0</v>
      </c>
      <c r="AV91" s="83">
        <f>HRS(AV89,AV90)</f>
        <v>0</v>
      </c>
      <c r="AW91" s="83">
        <f>HRS(AW89,AW90)</f>
        <v>0</v>
      </c>
      <c r="AX91" s="83">
        <f>HRS(AX89,AX90)</f>
        <v>0</v>
      </c>
      <c r="AY91" s="83">
        <f>HRS(AY89,AY90)</f>
        <v>0</v>
      </c>
      <c r="AZ91" s="84">
        <f>HRS(AZ89,AZ90)</f>
        <v>0</v>
      </c>
    </row>
    <row r="92" spans="1:52" x14ac:dyDescent="0.2">
      <c r="A92" s="63" t="str">
        <f>IF(COUNTA(E92:AZ92)=1,"1 Valet",COUNTA(E92:AZ92)&amp;" Valets")</f>
        <v>0 Valets</v>
      </c>
      <c r="B92" s="64" t="s">
        <v>20</v>
      </c>
      <c r="C92" s="132"/>
      <c r="D92" s="66"/>
      <c r="E92" s="67"/>
      <c r="F92" s="68"/>
      <c r="G92" s="69"/>
      <c r="H92" s="68"/>
      <c r="I92" s="68"/>
      <c r="J92" s="69"/>
      <c r="K92" s="69"/>
      <c r="L92" s="68"/>
      <c r="M92" s="68"/>
      <c r="N92" s="69"/>
      <c r="O92" s="68"/>
      <c r="P92" s="68"/>
      <c r="Q92" s="68"/>
      <c r="R92" s="68"/>
      <c r="S92" s="69"/>
      <c r="T92" s="68"/>
      <c r="U92" s="68"/>
      <c r="V92" s="68"/>
      <c r="W92" s="68"/>
      <c r="X92" s="68"/>
      <c r="Y92" s="68"/>
      <c r="Z92" s="68"/>
      <c r="AA92" s="69"/>
      <c r="AB92" s="68"/>
      <c r="AC92" s="68"/>
      <c r="AD92" s="68"/>
      <c r="AE92" s="69"/>
      <c r="AF92" s="68"/>
      <c r="AG92" s="69"/>
      <c r="AH92" s="69"/>
      <c r="AI92" s="68"/>
      <c r="AJ92" s="68"/>
      <c r="AK92" s="68"/>
      <c r="AL92" s="68"/>
      <c r="AM92" s="68"/>
      <c r="AN92" s="68"/>
      <c r="AO92" s="68"/>
      <c r="AP92" s="68"/>
      <c r="AQ92" s="68"/>
      <c r="AR92" s="68"/>
      <c r="AS92" s="68"/>
      <c r="AT92" s="68"/>
      <c r="AU92" s="68"/>
      <c r="AV92" s="68"/>
      <c r="AW92" s="68"/>
      <c r="AX92" s="68"/>
      <c r="AY92" s="68"/>
      <c r="AZ92" s="70"/>
    </row>
    <row r="93" spans="1:52" x14ac:dyDescent="0.2">
      <c r="A93" s="72" t="str">
        <f>TEXT(A94,"dddd")</f>
        <v/>
      </c>
      <c r="B93" s="64" t="s">
        <v>21</v>
      </c>
      <c r="C93" s="132"/>
      <c r="D93" s="66"/>
      <c r="E93" s="74"/>
      <c r="F93" s="75"/>
      <c r="G93" s="76"/>
      <c r="H93" s="75"/>
      <c r="I93" s="75"/>
      <c r="J93" s="76"/>
      <c r="K93" s="75"/>
      <c r="L93" s="75"/>
      <c r="M93" s="75"/>
      <c r="N93" s="76"/>
      <c r="O93" s="75"/>
      <c r="P93" s="75"/>
      <c r="Q93" s="75"/>
      <c r="R93" s="75"/>
      <c r="S93" s="75"/>
      <c r="T93" s="75"/>
      <c r="U93" s="75"/>
      <c r="V93" s="75"/>
      <c r="W93" s="75"/>
      <c r="X93" s="75"/>
      <c r="Y93" s="75"/>
      <c r="Z93" s="75"/>
      <c r="AA93" s="76"/>
      <c r="AB93" s="75"/>
      <c r="AC93" s="75"/>
      <c r="AD93" s="75"/>
      <c r="AE93" s="76"/>
      <c r="AF93" s="75"/>
      <c r="AG93" s="75"/>
      <c r="AH93" s="75"/>
      <c r="AI93" s="75"/>
      <c r="AJ93" s="75"/>
      <c r="AK93" s="75"/>
      <c r="AL93" s="75"/>
      <c r="AM93" s="75"/>
      <c r="AN93" s="75"/>
      <c r="AO93" s="75"/>
      <c r="AP93" s="75"/>
      <c r="AQ93" s="75"/>
      <c r="AR93" s="75"/>
      <c r="AS93" s="75"/>
      <c r="AT93" s="75"/>
      <c r="AU93" s="75"/>
      <c r="AV93" s="75"/>
      <c r="AW93" s="75"/>
      <c r="AX93" s="75"/>
      <c r="AY93" s="75"/>
      <c r="AZ93" s="77"/>
    </row>
    <row r="94" spans="1:52" s="88" customFormat="1" ht="12" thickBot="1" x14ac:dyDescent="0.25">
      <c r="A94" s="78" t="str">
        <f>IF(PayDay16&lt;&gt;"",PayDay16,"")</f>
        <v/>
      </c>
      <c r="B94" s="79" t="s">
        <v>47</v>
      </c>
      <c r="C94" s="80">
        <f>SHIFT(E92:AZ92,E93:AZ93,C93)</f>
        <v>0</v>
      </c>
      <c r="D94" s="421">
        <f>C94*15+(SUM(E94:AZ94)-C94)*13.5</f>
        <v>0</v>
      </c>
      <c r="E94" s="82">
        <f>HRS(E92,E93)</f>
        <v>0</v>
      </c>
      <c r="F94" s="83">
        <f>HRS(F92,F93)</f>
        <v>0</v>
      </c>
      <c r="G94" s="83">
        <f>HRS(G92,G93)</f>
        <v>0</v>
      </c>
      <c r="H94" s="83">
        <f>HRS(H92,H93)</f>
        <v>0</v>
      </c>
      <c r="I94" s="83">
        <f>HRS(I92,I93)</f>
        <v>0</v>
      </c>
      <c r="J94" s="83">
        <f>HRS(J92,J93)</f>
        <v>0</v>
      </c>
      <c r="K94" s="83">
        <f>HRS(K92,K93)</f>
        <v>0</v>
      </c>
      <c r="L94" s="83">
        <f>HRS(L92,L93)</f>
        <v>0</v>
      </c>
      <c r="M94" s="83">
        <f>HRS(M92,M93)</f>
        <v>0</v>
      </c>
      <c r="N94" s="83">
        <f>HRS(N92,N93)</f>
        <v>0</v>
      </c>
      <c r="O94" s="83">
        <f>HRS(O92,O93)</f>
        <v>0</v>
      </c>
      <c r="P94" s="83">
        <f>HRS(P92,P93)</f>
        <v>0</v>
      </c>
      <c r="Q94" s="83">
        <f>HRS(Q92,Q93)</f>
        <v>0</v>
      </c>
      <c r="R94" s="83">
        <f>HRS(R92,R93)</f>
        <v>0</v>
      </c>
      <c r="S94" s="83">
        <f>HRS(S92,S93)</f>
        <v>0</v>
      </c>
      <c r="T94" s="83">
        <f>HRS(T92,T93)</f>
        <v>0</v>
      </c>
      <c r="U94" s="83">
        <f>HRS(U92,U93)</f>
        <v>0</v>
      </c>
      <c r="V94" s="83">
        <f>HRS(V92,V93)</f>
        <v>0</v>
      </c>
      <c r="W94" s="83">
        <f>HRS(W92,W93)</f>
        <v>0</v>
      </c>
      <c r="X94" s="83">
        <f>HRS(X92,X93)</f>
        <v>0</v>
      </c>
      <c r="Y94" s="83">
        <f>HRS(Y92,Y93)</f>
        <v>0</v>
      </c>
      <c r="Z94" s="83">
        <f>HRS(Z92,Z93)</f>
        <v>0</v>
      </c>
      <c r="AA94" s="83">
        <f>HRS(AA92,AA93)</f>
        <v>0</v>
      </c>
      <c r="AB94" s="83">
        <f>HRS(AB92,AB93)</f>
        <v>0</v>
      </c>
      <c r="AC94" s="83">
        <f>HRS(AC92,AC93)</f>
        <v>0</v>
      </c>
      <c r="AD94" s="83">
        <f>HRS(AD92,AD93)</f>
        <v>0</v>
      </c>
      <c r="AE94" s="83">
        <f>HRS(AE92,AE93)</f>
        <v>0</v>
      </c>
      <c r="AF94" s="83">
        <f>HRS(AF92,AF93)</f>
        <v>0</v>
      </c>
      <c r="AG94" s="83">
        <f>HRS(AG92,AG93)</f>
        <v>0</v>
      </c>
      <c r="AH94" s="83">
        <f>HRS(AH92,AH93)</f>
        <v>0</v>
      </c>
      <c r="AI94" s="83">
        <f>HRS(AI92,AI93)</f>
        <v>0</v>
      </c>
      <c r="AJ94" s="83">
        <f>HRS(AJ92,AJ93)</f>
        <v>0</v>
      </c>
      <c r="AK94" s="83">
        <f>HRS(AK92,AK93)</f>
        <v>0</v>
      </c>
      <c r="AL94" s="83">
        <f>HRS(AL92,AL93)</f>
        <v>0</v>
      </c>
      <c r="AM94" s="83">
        <f>HRS(AM92,AM93)</f>
        <v>0</v>
      </c>
      <c r="AN94" s="83">
        <f>HRS(AN92,AN93)</f>
        <v>0</v>
      </c>
      <c r="AO94" s="83">
        <f>HRS(AO92,AO93)</f>
        <v>0</v>
      </c>
      <c r="AP94" s="83">
        <f>HRS(AP92,AP93)</f>
        <v>0</v>
      </c>
      <c r="AQ94" s="83">
        <f>HRS(AQ92,AQ93)</f>
        <v>0</v>
      </c>
      <c r="AR94" s="83">
        <f>HRS(AR92,AR93)</f>
        <v>0</v>
      </c>
      <c r="AS94" s="83">
        <f>HRS(AS92,AS93)</f>
        <v>0</v>
      </c>
      <c r="AT94" s="83">
        <f>HRS(AT92,AT93)</f>
        <v>0</v>
      </c>
      <c r="AU94" s="83">
        <f>HRS(AU92,AU93)</f>
        <v>0</v>
      </c>
      <c r="AV94" s="83">
        <f>HRS(AV92,AV93)</f>
        <v>0</v>
      </c>
      <c r="AW94" s="83">
        <f>HRS(AW92,AW93)</f>
        <v>0</v>
      </c>
      <c r="AX94" s="83">
        <f>HRS(AX92,AX93)</f>
        <v>0</v>
      </c>
      <c r="AY94" s="83">
        <f>HRS(AY92,AY93)</f>
        <v>0</v>
      </c>
      <c r="AZ94" s="84">
        <f>HRS(AZ92,AZ93)</f>
        <v>0</v>
      </c>
    </row>
    <row r="95" spans="1:52" x14ac:dyDescent="0.2">
      <c r="A95" s="63" t="str">
        <f>IF(COUNTA(E95:AZ95)=1,"1 Valet",COUNTA(E95:AZ95)&amp;" Valets")</f>
        <v>0 Valets</v>
      </c>
      <c r="B95" s="64" t="s">
        <v>22</v>
      </c>
      <c r="C95" s="132"/>
      <c r="D95" s="66"/>
      <c r="E95" s="67"/>
      <c r="F95" s="68"/>
      <c r="G95" s="69"/>
      <c r="H95" s="68"/>
      <c r="I95" s="68"/>
      <c r="J95" s="69"/>
      <c r="K95" s="69"/>
      <c r="L95" s="68"/>
      <c r="M95" s="68"/>
      <c r="N95" s="69"/>
      <c r="O95" s="68"/>
      <c r="P95" s="68"/>
      <c r="Q95" s="68"/>
      <c r="R95" s="68"/>
      <c r="S95" s="69"/>
      <c r="T95" s="68"/>
      <c r="U95" s="68"/>
      <c r="V95" s="68"/>
      <c r="W95" s="68"/>
      <c r="X95" s="68"/>
      <c r="Y95" s="68"/>
      <c r="Z95" s="68"/>
      <c r="AA95" s="69"/>
      <c r="AB95" s="68"/>
      <c r="AC95" s="68"/>
      <c r="AD95" s="68"/>
      <c r="AE95" s="69"/>
      <c r="AF95" s="68"/>
      <c r="AG95" s="69"/>
      <c r="AH95" s="69"/>
      <c r="AI95" s="68"/>
      <c r="AJ95" s="68"/>
      <c r="AK95" s="68"/>
      <c r="AL95" s="68"/>
      <c r="AM95" s="68"/>
      <c r="AN95" s="68"/>
      <c r="AO95" s="68"/>
      <c r="AP95" s="68"/>
      <c r="AQ95" s="68"/>
      <c r="AR95" s="68"/>
      <c r="AS95" s="68"/>
      <c r="AT95" s="68"/>
      <c r="AU95" s="68"/>
      <c r="AV95" s="68"/>
      <c r="AW95" s="68"/>
      <c r="AX95" s="68"/>
      <c r="AY95" s="68"/>
      <c r="AZ95" s="70"/>
    </row>
    <row r="96" spans="1:52" x14ac:dyDescent="0.2">
      <c r="A96" s="72" t="str">
        <f>A93</f>
        <v/>
      </c>
      <c r="B96" s="64" t="s">
        <v>23</v>
      </c>
      <c r="C96" s="132"/>
      <c r="D96" s="66"/>
      <c r="E96" s="74"/>
      <c r="F96" s="75"/>
      <c r="G96" s="76"/>
      <c r="H96" s="75"/>
      <c r="I96" s="75"/>
      <c r="J96" s="76"/>
      <c r="K96" s="75"/>
      <c r="L96" s="75"/>
      <c r="M96" s="75"/>
      <c r="N96" s="76"/>
      <c r="O96" s="75"/>
      <c r="P96" s="75"/>
      <c r="Q96" s="75"/>
      <c r="R96" s="75"/>
      <c r="S96" s="75"/>
      <c r="T96" s="75"/>
      <c r="U96" s="75"/>
      <c r="V96" s="75"/>
      <c r="W96" s="75"/>
      <c r="X96" s="75"/>
      <c r="Y96" s="75"/>
      <c r="Z96" s="75"/>
      <c r="AA96" s="76"/>
      <c r="AB96" s="75"/>
      <c r="AC96" s="75"/>
      <c r="AD96" s="75"/>
      <c r="AE96" s="76"/>
      <c r="AF96" s="75"/>
      <c r="AG96" s="75"/>
      <c r="AH96" s="75"/>
      <c r="AI96" s="75"/>
      <c r="AJ96" s="75"/>
      <c r="AK96" s="75"/>
      <c r="AL96" s="75"/>
      <c r="AM96" s="75"/>
      <c r="AN96" s="75"/>
      <c r="AO96" s="75"/>
      <c r="AP96" s="75"/>
      <c r="AQ96" s="75"/>
      <c r="AR96" s="75"/>
      <c r="AS96" s="75"/>
      <c r="AT96" s="75"/>
      <c r="AU96" s="75"/>
      <c r="AV96" s="75"/>
      <c r="AW96" s="75"/>
      <c r="AX96" s="75"/>
      <c r="AY96" s="75"/>
      <c r="AZ96" s="77"/>
    </row>
    <row r="97" spans="1:52" s="88" customFormat="1" ht="12" thickBot="1" x14ac:dyDescent="0.25">
      <c r="A97" s="90" t="str">
        <f>A94</f>
        <v/>
      </c>
      <c r="B97" s="91" t="s">
        <v>46</v>
      </c>
      <c r="C97" s="406">
        <f>SHIFT(E95:AZ95,E96:AZ96,C96)</f>
        <v>0</v>
      </c>
      <c r="D97" s="426">
        <f>C97*15+(SUM(E97:AZ97)-C97)*13.5</f>
        <v>0</v>
      </c>
      <c r="E97" s="423">
        <f>HRS(E95,E96)</f>
        <v>0</v>
      </c>
      <c r="F97" s="424">
        <f>HRS(F95,F96)</f>
        <v>0</v>
      </c>
      <c r="G97" s="424">
        <f>HRS(G95,G96)</f>
        <v>0</v>
      </c>
      <c r="H97" s="424">
        <f>HRS(H95,H96)</f>
        <v>0</v>
      </c>
      <c r="I97" s="424">
        <f>HRS(I95,I96)</f>
        <v>0</v>
      </c>
      <c r="J97" s="424">
        <f>HRS(J95,J96)</f>
        <v>0</v>
      </c>
      <c r="K97" s="424">
        <f>HRS(K95,K96)</f>
        <v>0</v>
      </c>
      <c r="L97" s="424">
        <f>HRS(L95,L96)</f>
        <v>0</v>
      </c>
      <c r="M97" s="424">
        <f>HRS(M95,M96)</f>
        <v>0</v>
      </c>
      <c r="N97" s="424">
        <f>HRS(N95,N96)</f>
        <v>0</v>
      </c>
      <c r="O97" s="424">
        <f>HRS(O95,O96)</f>
        <v>0</v>
      </c>
      <c r="P97" s="424">
        <f>HRS(P95,P96)</f>
        <v>0</v>
      </c>
      <c r="Q97" s="424">
        <f>HRS(Q95,Q96)</f>
        <v>0</v>
      </c>
      <c r="R97" s="424">
        <f>HRS(R95,R96)</f>
        <v>0</v>
      </c>
      <c r="S97" s="424">
        <f>HRS(S95,S96)</f>
        <v>0</v>
      </c>
      <c r="T97" s="424">
        <f>HRS(T95,T96)</f>
        <v>0</v>
      </c>
      <c r="U97" s="424">
        <f>HRS(U95,U96)</f>
        <v>0</v>
      </c>
      <c r="V97" s="424">
        <f>HRS(V95,V96)</f>
        <v>0</v>
      </c>
      <c r="W97" s="424">
        <f>HRS(W95,W96)</f>
        <v>0</v>
      </c>
      <c r="X97" s="424">
        <f>HRS(X95,X96)</f>
        <v>0</v>
      </c>
      <c r="Y97" s="424">
        <f>HRS(Y95,Y96)</f>
        <v>0</v>
      </c>
      <c r="Z97" s="424">
        <f>HRS(Z95,Z96)</f>
        <v>0</v>
      </c>
      <c r="AA97" s="424">
        <f>HRS(AA95,AA96)</f>
        <v>0</v>
      </c>
      <c r="AB97" s="424">
        <f>HRS(AB95,AB96)</f>
        <v>0</v>
      </c>
      <c r="AC97" s="424">
        <f>HRS(AC95,AC96)</f>
        <v>0</v>
      </c>
      <c r="AD97" s="424">
        <f>HRS(AD95,AD96)</f>
        <v>0</v>
      </c>
      <c r="AE97" s="424">
        <f>HRS(AE95,AE96)</f>
        <v>0</v>
      </c>
      <c r="AF97" s="424">
        <f>HRS(AF95,AF96)</f>
        <v>0</v>
      </c>
      <c r="AG97" s="424">
        <f>HRS(AG95,AG96)</f>
        <v>0</v>
      </c>
      <c r="AH97" s="424">
        <f>HRS(AH95,AH96)</f>
        <v>0</v>
      </c>
      <c r="AI97" s="424">
        <f>HRS(AI95,AI96)</f>
        <v>0</v>
      </c>
      <c r="AJ97" s="424">
        <f>HRS(AJ95,AJ96)</f>
        <v>0</v>
      </c>
      <c r="AK97" s="424">
        <f>HRS(AK95,AK96)</f>
        <v>0</v>
      </c>
      <c r="AL97" s="424">
        <f>HRS(AL95,AL96)</f>
        <v>0</v>
      </c>
      <c r="AM97" s="424">
        <f>HRS(AM95,AM96)</f>
        <v>0</v>
      </c>
      <c r="AN97" s="424">
        <f>HRS(AN95,AN96)</f>
        <v>0</v>
      </c>
      <c r="AO97" s="424">
        <f>HRS(AO95,AO96)</f>
        <v>0</v>
      </c>
      <c r="AP97" s="424">
        <f>HRS(AP95,AP96)</f>
        <v>0</v>
      </c>
      <c r="AQ97" s="424">
        <f>HRS(AQ95,AQ96)</f>
        <v>0</v>
      </c>
      <c r="AR97" s="424">
        <f>HRS(AR95,AR96)</f>
        <v>0</v>
      </c>
      <c r="AS97" s="424">
        <f>HRS(AS95,AS96)</f>
        <v>0</v>
      </c>
      <c r="AT97" s="424">
        <f>HRS(AT95,AT96)</f>
        <v>0</v>
      </c>
      <c r="AU97" s="424">
        <f>HRS(AU95,AU96)</f>
        <v>0</v>
      </c>
      <c r="AV97" s="424">
        <f>HRS(AV95,AV96)</f>
        <v>0</v>
      </c>
      <c r="AW97" s="424">
        <f>HRS(AW95,AW96)</f>
        <v>0</v>
      </c>
      <c r="AX97" s="424">
        <f>HRS(AX95,AX96)</f>
        <v>0</v>
      </c>
      <c r="AY97" s="424">
        <f>HRS(AY95,AY96)</f>
        <v>0</v>
      </c>
      <c r="AZ97" s="425">
        <f>HRS(AZ95,AZ96)</f>
        <v>0</v>
      </c>
    </row>
    <row r="98" spans="1:52" s="99" customFormat="1" ht="12" thickBot="1" x14ac:dyDescent="0.25">
      <c r="A98" s="92"/>
      <c r="B98" s="93"/>
      <c r="C98" s="94"/>
      <c r="D98" s="95"/>
      <c r="E98" s="96"/>
      <c r="F98" s="97"/>
      <c r="G98" s="97"/>
      <c r="H98" s="97"/>
      <c r="I98" s="97"/>
      <c r="J98" s="97"/>
      <c r="K98" s="97"/>
      <c r="L98" s="97"/>
      <c r="M98" s="97"/>
      <c r="N98" s="97"/>
      <c r="O98" s="97"/>
      <c r="P98" s="97"/>
      <c r="Q98" s="97"/>
      <c r="R98" s="97"/>
      <c r="S98" s="97"/>
      <c r="T98" s="97"/>
      <c r="U98" s="97"/>
      <c r="V98" s="97"/>
      <c r="W98" s="97"/>
      <c r="X98" s="97"/>
      <c r="Y98" s="97"/>
      <c r="Z98" s="97"/>
      <c r="AA98" s="97"/>
      <c r="AB98" s="97"/>
      <c r="AC98" s="97"/>
      <c r="AD98" s="97"/>
      <c r="AE98" s="97"/>
      <c r="AF98" s="97"/>
      <c r="AG98" s="97"/>
      <c r="AH98" s="97"/>
      <c r="AI98" s="97"/>
      <c r="AJ98" s="97"/>
      <c r="AK98" s="97"/>
      <c r="AL98" s="97"/>
      <c r="AM98" s="97"/>
      <c r="AN98" s="97"/>
      <c r="AO98" s="97"/>
      <c r="AP98" s="97"/>
      <c r="AQ98" s="97"/>
      <c r="AR98" s="97"/>
      <c r="AS98" s="97"/>
      <c r="AT98" s="97"/>
      <c r="AU98" s="97"/>
      <c r="AV98" s="97"/>
      <c r="AW98" s="97"/>
      <c r="AX98" s="97"/>
      <c r="AY98" s="97"/>
      <c r="AZ98" s="98"/>
    </row>
    <row r="99" spans="1:52" s="136" customFormat="1" ht="12" thickBot="1" x14ac:dyDescent="0.25">
      <c r="A99" s="100"/>
      <c r="B99" s="133" t="s">
        <v>3</v>
      </c>
      <c r="C99" s="102">
        <f>SUM(C100:C101)</f>
        <v>146</v>
      </c>
      <c r="D99" s="134">
        <f>C100*15+(SUM(E99:AZ99)-C100)*13.5</f>
        <v>2152.5</v>
      </c>
      <c r="E99" s="135">
        <f>SUM(E4,E7,E10,E13,E16,E19,E22,E25,E28,E31,E34,E37,E40,E43,E46,E49,E52,E55,E58,E61,E64,E67,E70,E73,E76,E79,E82,E85,E88,E91,E94,E97)</f>
        <v>12.5</v>
      </c>
      <c r="F99" s="102">
        <f>SUM(F4,F7,F10,F13,F16,F19,F22,F25,F28,F31,F34,F37,F40,F43,F46,F49,F52,F55,F58,F61,F64,F67,F70,F73,F76,F79,F82,F85,F88,F91,F94,F97)</f>
        <v>3.9999999999999991</v>
      </c>
      <c r="G99" s="102">
        <f>SUM(G4,G7,G10,G13,G16,G19,G22,G25,G28,G31,G34,G37,G40,G43,G46,G49,G52,G55,G58,G61,G64,G67,G70,G73,G76,G79,G82,G85,G88,G91,G94,G97)</f>
        <v>3.2499999999999991</v>
      </c>
      <c r="H99" s="102">
        <f>SUM(H4,H7,H10,H13,H16,H19,H22,H25,H28,H31,H34,H37,H40,H43,H46,H49,H52,H55,H58,H61,H64,H67,H70,H73,H76,H79,H82,H85,H88,H91,H94,H97)</f>
        <v>2.7500000000000009</v>
      </c>
      <c r="I99" s="102">
        <f>SUM(I4,I7,I10,I13,I16,I19,I22,I25,I28,I31,I34,I37,I40,I43,I46,I49,I52,I55,I58,I61,I64,I67,I70,I73,I76,I79,I82,I85,I88,I91,I94,I97)</f>
        <v>4</v>
      </c>
      <c r="J99" s="102">
        <f>SUM(J4,J7,J10,J13,J16,J19,J22,J25,J28,J31,J34,J37,J40,J43,J46,J49,J52,J55,J58,J61,J64,J67,J70,J73,J76,J79,J82,J85,J88,J91,J94,J97)</f>
        <v>3.2499999999999991</v>
      </c>
      <c r="K99" s="102">
        <f>SUM(K4,K7,K10,K13,K16,K19,K22,K25,K28,K31,K34,K37,K40,K43,K46,K49,K52,K55,K58,K61,K64,K67,K70,K73,K76,K79,K82,K85,K88,K91,K94,K97)</f>
        <v>5.0000000000000009</v>
      </c>
      <c r="L99" s="102">
        <f>SUM(L4,L7,L10,L13,L16,L19,L22,L25,L28,L31,L34,L37,L40,L43,L46,L49,L52,L55,L58,L61,L64,L67,L70,L73,L76,L79,L82,L85,L88,L91,L94,L97)</f>
        <v>3.5000000000000009</v>
      </c>
      <c r="M99" s="102">
        <f>SUM(M4,M7,M10,M13,M16,M19,M22,M25,M28,M31,M34,M37,M40,M43,M46,M49,M52,M55,M58,M61,M64,M67,M70,M73,M76,M79,M82,M85,M88,M91,M94,M97)</f>
        <v>5.25</v>
      </c>
      <c r="N99" s="102">
        <f>SUM(N4,N7,N10,N13,N16,N19,N22,N25,N28,N31,N34,N37,N40,N43,N46,N49,N52,N55,N58,N61,N64,N67,N70,N73,N76,N79,N82,N85,N88,N91,N94,N97)</f>
        <v>8.75</v>
      </c>
      <c r="O99" s="102">
        <f>SUM(O4,O7,O10,O13,O16,O19,O22,O25,O28,O31,O34,O37,O40,O43,O46,O49,O52,O55,O58,O61,O64,O67,O70,O73,O76,O79,O82,O85,O88,O91,O94,O97)</f>
        <v>10.5</v>
      </c>
      <c r="P99" s="102">
        <f>SUM(P4,P7,P10,P13,P16,P19,P22,P25,P28,P31,P34,P37,P40,P43,P46,P49,P52,P55,P58,P61,P64,P67,P70,P73,P76,P79,P82,P85,P88,P91,P94,P97)</f>
        <v>9.5</v>
      </c>
      <c r="Q99" s="102">
        <f>SUM(Q4,Q7,Q10,Q13,Q16,Q19,Q22,Q25,Q28,Q31,Q34,Q37,Q40,Q43,Q46,Q49,Q52,Q55,Q58,Q61,Q64,Q67,Q70,Q73,Q76,Q79,Q82,Q85,Q88,Q91,Q94,Q97)</f>
        <v>9.5</v>
      </c>
      <c r="R99" s="102">
        <f>SUM(R4,R7,R10,R13,R16,R19,R22,R25,R28,R31,R34,R37,R40,R43,R46,R49,R52,R55,R58,R61,R64,R67,R70,R73,R76,R79,R82,R85,R88,R91,R94,R97)</f>
        <v>6.9999999999999991</v>
      </c>
      <c r="S99" s="102">
        <f>SUM(S4,S7,S10,S13,S16,S19,S22,S25,S28,S31,S34,S37,S40,S43,S46,S49,S52,S55,S58,S61,S64,S67,S70,S73,S76,S79,S82,S85,S88,S91,S94,S97)</f>
        <v>3</v>
      </c>
      <c r="T99" s="102">
        <f>SUM(T4,T7,T10,T13,T16,T19,T22,T25,T28,T31,T34,T37,T40,T43,T46,T49,T52,T55,T58,T61,T64,T67,T70,T73,T76,T79,T82,T85,T88,T91,T94,T97)</f>
        <v>3.5000000000000009</v>
      </c>
      <c r="U99" s="102">
        <f>SUM(U4,U7,U10,U13,U16,U19,U22,U25,U28,U31,U34,U37,U40,U43,U46,U49,U52,U55,U58,U61,U64,U67,U70,U73,U76,U79,U82,U85,U88,U91,U94,U97)</f>
        <v>3.75</v>
      </c>
      <c r="V99" s="102">
        <f>SUM(V4,V7,V10,V13,V16,V19,V22,V25,V28,V31,V34,V37,V40,V43,V46,V49,V52,V55,V58,V61,V64,V67,V70,V73,V76,V79,V82,V85,V88,V91,V94,V97)</f>
        <v>8.25</v>
      </c>
      <c r="W99" s="102">
        <f>SUM(W4,W7,W10,W13,W16,W19,W22,W25,W28,W31,W34,W37,W40,W43,W46,W49,W52,W55,W58,W61,W64,W67,W70,W73,W76,W79,W82,W85,W88,W91,W94,W97)</f>
        <v>9</v>
      </c>
      <c r="X99" s="102">
        <f>SUM(X4,X7,X10,X13,X16,X19,X22,X25,X28,X31,X34,X37,X40,X43,X46,X49,X52,X55,X58,X61,X64,X67,X70,X73,X76,X79,X82,X85,X88,X91,X94,X97)</f>
        <v>10.999999999999998</v>
      </c>
      <c r="Y99" s="102">
        <f>SUM(Y4,Y7,Y10,Y13,Y16,Y19,Y22,Y25,Y28,Y31,Y34,Y37,Y40,Y43,Y46,Y49,Y52,Y55,Y58,Y61,Y64,Y67,Y70,Y73,Y76,Y79,Y82,Y85,Y88,Y91,Y94,Y97)</f>
        <v>14.749999999999996</v>
      </c>
      <c r="Z99" s="102">
        <f>SUM(Z4,Z7,Z10,Z13,Z16,Z19,Z22,Z25,Z28,Z31,Z34,Z37,Z40,Z43,Z46,Z49,Z52,Z55,Z58,Z61,Z64,Z67,Z70,Z73,Z76,Z79,Z82,Z85,Z88,Z91,Z94,Z97)</f>
        <v>3.9999999999999991</v>
      </c>
      <c r="AA99" s="102">
        <f>SUM(AA4,AA7,AA10,AA13,AA16,AA19,AA22,AA25,AA28,AA31,AA34,AA37,AA40,AA43,AA46,AA49,AA52,AA55,AA58,AA61,AA64,AA67,AA70,AA73,AA76,AA79,AA82,AA85,AA88,AA91,AA94,AA97)</f>
        <v>0</v>
      </c>
      <c r="AB99" s="102">
        <f>SUM(AB4,AB7,AB10,AB13,AB16,AB19,AB22,AB25,AB28,AB31,AB34,AB37,AB40,AB43,AB46,AB49,AB52,AB55,AB58,AB61,AB64,AB67,AB70,AB73,AB76,AB79,AB82,AB85,AB88,AB91,AB94,AB97)</f>
        <v>0</v>
      </c>
      <c r="AC99" s="102">
        <f>SUM(AC4,AC7,AC10,AC13,AC16,AC19,AC22,AC25,AC28,AC31,AC34,AC37,AC40,AC43,AC46,AC49,AC52,AC55,AC58,AC61,AC64,AC67,AC70,AC73,AC76,AC79,AC82,AC85,AC88,AC91,AC94,AC97)</f>
        <v>0</v>
      </c>
      <c r="AD99" s="102">
        <f>SUM(AD4,AD7,AD10,AD13,AD16,AD19,AD22,AD25,AD28,AD31,AD34,AD37,AD40,AD43,AD46,AD49,AD52,AD55,AD58,AD61,AD64,AD67,AD70,AD73,AD76,AD79,AD82,AD85,AD88,AD91,AD94,AD97)</f>
        <v>0</v>
      </c>
      <c r="AE99" s="102">
        <f>SUM(AE4,AE7,AE10,AE13,AE16,AE19,AE22,AE25,AE28,AE31,AE34,AE37,AE40,AE43,AE46,AE49,AE52,AE55,AE58,AE61,AE64,AE67,AE70,AE73,AE76,AE79,AE82,AE85,AE88,AE91,AE94,AE97)</f>
        <v>0</v>
      </c>
      <c r="AF99" s="102">
        <f>SUM(AF4,AF7,AF10,AF13,AF16,AF19,AF22,AF25,AF28,AF31,AF34,AF37,AF40,AF43,AF46,AF49,AF52,AF55,AF58,AF61,AF64,AF67,AF70,AF73,AF76,AF79,AF82,AF85,AF88,AF91,AF94,AF97)</f>
        <v>0</v>
      </c>
      <c r="AG99" s="102">
        <f>SUM(AG4,AG7,AG10,AG13,AG16,AG19,AG22,AG25,AG28,AG31,AG34,AG37,AG40,AG43,AG46,AG49,AG52,AG55,AG58,AG61,AG64,AG67,AG70,AG73,AG76,AG79,AG82,AG85,AG88,AG91,AG94,AG97)</f>
        <v>0</v>
      </c>
      <c r="AH99" s="102">
        <f>SUM(AH4,AH7,AH10,AH13,AH16,AH19,AH22,AH25,AH28,AH31,AH34,AH37,AH40,AH43,AH46,AH49,AH52,AH55,AH58,AH61,AH64,AH67,AH70,AH73,AH76,AH79,AH82,AH85,AH88,AH91,AH94,AH97)</f>
        <v>0</v>
      </c>
      <c r="AI99" s="102">
        <f>SUM(AI4,AI7,AI10,AI13,AI16,AI19,AI22,AI25,AI28,AI31,AI34,AI37,AI40,AI43,AI46,AI49,AI52,AI55,AI58,AI61,AI64,AI67,AI70,AI73,AI76,AI79,AI82,AI85,AI88,AI91,AI94,AI97)</f>
        <v>0</v>
      </c>
      <c r="AJ99" s="102">
        <f>SUM(AJ4,AJ7,AJ10,AJ13,AJ16,AJ19,AJ22,AJ25,AJ28,AJ31,AJ34,AJ37,AJ40,AJ43,AJ46,AJ49,AJ52,AJ55,AJ58,AJ61,AJ64,AJ67,AJ70,AJ73,AJ76,AJ79,AJ82,AJ85,AJ88,AJ91,AJ94,AJ97)</f>
        <v>0</v>
      </c>
      <c r="AK99" s="102">
        <f>SUM(AK4,AK7,AK10,AK13,AK16,AK19,AK22,AK25,AK28,AK31,AK34,AK37,AK40,AK43,AK46,AK49,AK52,AK55,AK58,AK61,AK64,AK67,AK70,AK73,AK76,AK79,AK82,AK85,AK88,AK91,AK94,AK97)</f>
        <v>0</v>
      </c>
      <c r="AL99" s="102">
        <f>SUM(AL4,AL7,AL10,AL13,AL16,AL19,AL22,AL25,AL28,AL31,AL34,AL37,AL40,AL43,AL46,AL49,AL52,AL55,AL58,AL61,AL64,AL67,AL70,AL73,AL76,AL79,AL82,AL85,AL88,AL91,AL94,AL97)</f>
        <v>0</v>
      </c>
      <c r="AM99" s="102">
        <f>SUM(AM4,AM7,AM10,AM13,AM16,AM19,AM22,AM25,AM28,AM31,AM34,AM37,AM40,AM43,AM46,AM49,AM52,AM55,AM58,AM61,AM64,AM67,AM70,AM73,AM76,AM79,AM82,AM85,AM88,AM91,AM94,AM97)</f>
        <v>0</v>
      </c>
      <c r="AN99" s="102">
        <f>SUM(AN4,AN7,AN10,AN13,AN16,AN19,AN22,AN25,AN28,AN31,AN34,AN37,AN40,AN43,AN46,AN49,AN52,AN55,AN58,AN61,AN64,AN67,AN70,AN73,AN76,AN79,AN82,AN85,AN88,AN91,AN94,AN97)</f>
        <v>0</v>
      </c>
      <c r="AO99" s="102">
        <f>SUM(AO4,AO7,AO10,AO13,AO16,AO19,AO22,AO25,AO28,AO31,AO34,AO37,AO40,AO43,AO46,AO49,AO52,AO55,AO58,AO61,AO64,AO67,AO70,AO73,AO76,AO79,AO82,AO85,AO88,AO91,AO94,AO97)</f>
        <v>0</v>
      </c>
      <c r="AP99" s="102">
        <f>SUM(AP4,AP7,AP10,AP13,AP16,AP19,AP22,AP25,AP28,AP31,AP34,AP37,AP40,AP43,AP46,AP49,AP52,AP55,AP58,AP61,AP64,AP67,AP70,AP73,AP76,AP79,AP82,AP85,AP88,AP91,AP94,AP97)</f>
        <v>0</v>
      </c>
      <c r="AQ99" s="102">
        <f>SUM(AQ4,AQ7,AQ10,AQ13,AQ16,AQ19,AQ22,AQ25,AQ28,AQ31,AQ34,AQ37,AQ40,AQ43,AQ46,AQ49,AQ52,AQ55,AQ58,AQ61,AQ64,AQ67,AQ70,AQ73,AQ76,AQ79,AQ82,AQ85,AQ88,AQ91,AQ94,AQ97)</f>
        <v>0</v>
      </c>
      <c r="AR99" s="102">
        <f>SUM(AR4,AR7,AR10,AR13,AR16,AR19,AR22,AR25,AR28,AR31,AR34,AR37,AR40,AR43,AR46,AR49,AR52,AR55,AR58,AR61,AR64,AR67,AR70,AR73,AR76,AR79,AR82,AR85,AR88,AR91,AR94,AR97)</f>
        <v>0</v>
      </c>
      <c r="AS99" s="102">
        <f>SUM(AS4,AS7,AS10,AS13,AS16,AS19,AS22,AS25,AS28,AS31,AS34,AS37,AS40,AS43,AS46,AS49,AS52,AS55,AS58,AS61,AS64,AS67,AS70,AS73,AS76,AS79,AS82,AS85,AS88,AS91,AS94,AS97)</f>
        <v>0</v>
      </c>
      <c r="AT99" s="102">
        <f>SUM(AT4,AT7,AT10,AT13,AT16,AT19,AT22,AT25,AT28,AT31,AT34,AT37,AT40,AT43,AT46,AT49,AT52,AT55,AT58,AT61,AT64,AT67,AT70,AT73,AT76,AT79,AT82,AT85,AT88,AT91,AT94,AT97)</f>
        <v>0</v>
      </c>
      <c r="AU99" s="102">
        <f>SUM(AU4,AU7,AU10,AU13,AU16,AU19,AU22,AU25,AU28,AU31,AU34,AU37,AU40,AU43,AU46,AU49,AU52,AU55,AU58,AU61,AU64,AU67,AU70,AU73,AU76,AU79,AU82,AU85,AU88,AU91,AU94,AU97)</f>
        <v>0</v>
      </c>
      <c r="AV99" s="102">
        <f>SUM(AV4,AV7,AV10,AV13,AV16,AV19,AV22,AV25,AV28,AV31,AV34,AV37,AV40,AV43,AV46,AV49,AV52,AV55,AV58,AV61,AV64,AV67,AV70,AV73,AV76,AV79,AV82,AV85,AV88,AV91,AV94,AV97)</f>
        <v>0</v>
      </c>
      <c r="AW99" s="102">
        <f>SUM(AW4,AW7,AW10,AW13,AW16,AW19,AW22,AW25,AW28,AW31,AW34,AW37,AW40,AW43,AW46,AW49,AW52,AW55,AW58,AW61,AW64,AW67,AW70,AW73,AW76,AW79,AW82,AW85,AW88,AW91,AW94,AW97)</f>
        <v>0</v>
      </c>
      <c r="AX99" s="102">
        <f>SUM(AX4,AX7,AX10,AX13,AX16,AX19,AX22,AX25,AX28,AX31,AX34,AX37,AX40,AX43,AX46,AX49,AX52,AX55,AX58,AX61,AX64,AX67,AX70,AX73,AX76,AX79,AX82,AX85,AX88,AX91,AX94,AX97)</f>
        <v>0</v>
      </c>
      <c r="AY99" s="102">
        <f>SUM(AY4,AY7,AY10,AY13,AY16,AY19,AY22,AY25,AY28,AY31,AY34,AY37,AY40,AY43,AY46,AY49,AY52,AY55,AY58,AY61,AY64,AY67,AY70,AY73,AY76,AY79,AY82,AY85,AY88,AY91,AY94,AY97)</f>
        <v>0</v>
      </c>
      <c r="AZ99" s="104">
        <f>SUM(AZ4,AZ7,AZ10,AZ13,AZ16,AZ19,AZ22,AZ25,AZ28,AZ31,AZ34,AZ37,AZ40,AZ43,AZ46,AZ49,AZ52,AZ55,AZ58,AZ61,AZ64,AZ67,AZ70,AZ73,AZ76,AZ79,AZ82,AZ85,AZ88,AZ91,AZ94,AZ97)</f>
        <v>0</v>
      </c>
    </row>
    <row r="100" spans="1:52" x14ac:dyDescent="0.2">
      <c r="A100" s="106"/>
      <c r="B100" s="107" t="s">
        <v>1</v>
      </c>
      <c r="C100" s="108">
        <f>SUM(C4,C7,C10,C13,C16,C19,C22,C25,C28,C31,C34,C37,C40,C43,C46,C49,C52,C55,C58,C61,C64,C67,C70,C73,C76,C79,C82,C85,C88,C91,C94,C97)</f>
        <v>121</v>
      </c>
      <c r="D100" s="109">
        <f>C100*15</f>
        <v>1815</v>
      </c>
      <c r="E100" s="110"/>
      <c r="F100" s="111"/>
      <c r="G100" s="111"/>
      <c r="J100" s="111"/>
      <c r="K100" s="111"/>
      <c r="L100" s="110"/>
      <c r="M100" s="111"/>
      <c r="O100" s="112"/>
      <c r="Q100" s="111"/>
      <c r="R100" s="111"/>
      <c r="U100" s="112"/>
      <c r="W100" s="112"/>
      <c r="Y100" s="112"/>
      <c r="Z100" s="111"/>
      <c r="AA100" s="111"/>
      <c r="AB100" s="111"/>
      <c r="AD100" s="111"/>
      <c r="AE100" s="111"/>
      <c r="AF100" s="111"/>
    </row>
    <row r="101" spans="1:52" ht="12" thickBot="1" x14ac:dyDescent="0.25">
      <c r="A101" s="106"/>
      <c r="B101" s="113" t="s">
        <v>2</v>
      </c>
      <c r="C101" s="114">
        <f>SUM(E99:AZ99)-C100</f>
        <v>25</v>
      </c>
      <c r="D101" s="115">
        <f>C101*13.5</f>
        <v>337.5</v>
      </c>
      <c r="E101" s="110"/>
      <c r="F101" s="111"/>
      <c r="G101" s="111"/>
      <c r="J101" s="111"/>
      <c r="K101" s="111"/>
      <c r="L101" s="110"/>
      <c r="M101" s="111"/>
      <c r="O101" s="112"/>
      <c r="Q101" s="111"/>
      <c r="R101" s="111"/>
      <c r="U101" s="112"/>
      <c r="W101" s="112"/>
      <c r="Y101" s="112"/>
      <c r="Z101" s="111"/>
      <c r="AA101" s="111"/>
      <c r="AB101" s="111"/>
      <c r="AD101" s="111"/>
      <c r="AE101" s="111"/>
      <c r="AF101" s="111"/>
    </row>
    <row r="102" spans="1:52" ht="12" thickBot="1" x14ac:dyDescent="0.25">
      <c r="A102" s="106"/>
      <c r="B102" s="116"/>
      <c r="C102" s="85"/>
      <c r="D102" s="117"/>
      <c r="E102" s="118"/>
      <c r="F102" s="111"/>
      <c r="G102" s="111"/>
      <c r="J102" s="111"/>
      <c r="K102" s="111"/>
      <c r="L102" s="110"/>
      <c r="M102" s="111"/>
      <c r="N102" s="111"/>
      <c r="O102" s="112"/>
      <c r="Q102" s="111"/>
      <c r="R102" s="111"/>
      <c r="S102" s="111"/>
      <c r="U102" s="112"/>
      <c r="V102" s="111"/>
      <c r="W102" s="112"/>
      <c r="Y102" s="112"/>
      <c r="Z102" s="111"/>
      <c r="AA102" s="111"/>
      <c r="AB102" s="111"/>
      <c r="AD102" s="111"/>
      <c r="AE102" s="111"/>
      <c r="AF102" s="111"/>
    </row>
    <row r="103" spans="1:52" ht="12" thickBot="1" x14ac:dyDescent="0.25">
      <c r="A103" s="106"/>
      <c r="B103" s="119" t="s">
        <v>11</v>
      </c>
      <c r="C103" s="120">
        <f>SUM(D100:D101)</f>
        <v>2152.5</v>
      </c>
      <c r="E103" s="118"/>
      <c r="F103" s="111"/>
      <c r="G103" s="111"/>
      <c r="J103" s="111"/>
      <c r="K103" s="111"/>
      <c r="L103" s="110"/>
      <c r="M103" s="111"/>
      <c r="N103" s="111"/>
      <c r="O103" s="97"/>
      <c r="Q103" s="111"/>
      <c r="R103" s="111"/>
      <c r="S103" s="111"/>
      <c r="U103" s="111"/>
      <c r="V103" s="111"/>
      <c r="W103" s="97"/>
      <c r="Y103" s="111"/>
      <c r="Z103" s="111"/>
      <c r="AA103" s="111"/>
      <c r="AB103" s="111"/>
      <c r="AD103" s="111"/>
      <c r="AE103" s="111"/>
      <c r="AF103" s="111"/>
    </row>
    <row r="104" spans="1:52" x14ac:dyDescent="0.2">
      <c r="A104" s="62"/>
      <c r="B104" s="122"/>
      <c r="E104" s="118"/>
      <c r="F104" s="111"/>
      <c r="G104" s="111"/>
      <c r="J104" s="111"/>
      <c r="K104" s="111"/>
      <c r="L104" s="110"/>
      <c r="M104" s="111"/>
      <c r="N104" s="111"/>
      <c r="O104" s="112"/>
      <c r="Q104" s="111"/>
      <c r="R104" s="111"/>
      <c r="S104" s="111"/>
      <c r="U104" s="111"/>
      <c r="V104" s="111"/>
      <c r="W104" s="112"/>
      <c r="Y104" s="111"/>
      <c r="Z104" s="111"/>
      <c r="AA104" s="111"/>
      <c r="AB104" s="111"/>
      <c r="AD104" s="111"/>
      <c r="AE104" s="111"/>
      <c r="AF104" s="111"/>
    </row>
    <row r="105" spans="1:52" x14ac:dyDescent="0.2">
      <c r="A105" s="99"/>
      <c r="B105" s="99"/>
      <c r="C105" s="123"/>
      <c r="E105" s="118"/>
      <c r="F105" s="111"/>
      <c r="G105" s="111"/>
      <c r="J105" s="111"/>
      <c r="K105" s="111"/>
      <c r="L105" s="110"/>
      <c r="M105" s="111"/>
      <c r="N105" s="111"/>
      <c r="O105" s="112"/>
      <c r="Q105" s="111"/>
      <c r="R105" s="111"/>
      <c r="S105" s="111"/>
      <c r="U105" s="111"/>
      <c r="V105" s="111"/>
      <c r="W105" s="112"/>
      <c r="Y105" s="111"/>
      <c r="Z105" s="111"/>
      <c r="AA105" s="111"/>
      <c r="AB105" s="111"/>
      <c r="AD105" s="111"/>
      <c r="AE105" s="111"/>
      <c r="AF105" s="111"/>
    </row>
    <row r="106" spans="1:52" x14ac:dyDescent="0.2">
      <c r="A106" s="99"/>
      <c r="B106" s="124"/>
      <c r="E106" s="118"/>
      <c r="F106" s="111"/>
      <c r="G106" s="111"/>
      <c r="J106" s="111"/>
      <c r="K106" s="111"/>
      <c r="L106" s="110"/>
      <c r="M106" s="111"/>
      <c r="N106" s="111"/>
      <c r="O106" s="112"/>
      <c r="Q106" s="111"/>
      <c r="R106" s="111"/>
      <c r="S106" s="111"/>
      <c r="U106" s="111"/>
      <c r="V106" s="111"/>
      <c r="W106" s="112"/>
      <c r="Y106" s="111"/>
      <c r="Z106" s="111"/>
      <c r="AA106" s="111"/>
      <c r="AB106" s="111"/>
      <c r="AD106" s="111"/>
      <c r="AE106" s="111"/>
      <c r="AF106" s="111"/>
    </row>
    <row r="107" spans="1:52" x14ac:dyDescent="0.2">
      <c r="A107" s="99"/>
      <c r="B107" s="124"/>
      <c r="E107" s="118"/>
      <c r="F107" s="111"/>
      <c r="G107" s="111"/>
      <c r="J107" s="111"/>
      <c r="K107" s="111"/>
      <c r="L107" s="110"/>
      <c r="M107" s="111"/>
      <c r="N107" s="111"/>
      <c r="O107" s="112"/>
      <c r="Q107" s="111"/>
      <c r="R107" s="111"/>
      <c r="S107" s="111"/>
      <c r="U107" s="111"/>
      <c r="V107" s="111"/>
      <c r="W107" s="112"/>
      <c r="Y107" s="111"/>
      <c r="Z107" s="111"/>
      <c r="AA107" s="111"/>
      <c r="AB107" s="111"/>
      <c r="AD107" s="111"/>
      <c r="AE107" s="111"/>
      <c r="AF107" s="111"/>
    </row>
    <row r="108" spans="1:52" x14ac:dyDescent="0.2">
      <c r="A108" s="99"/>
      <c r="B108" s="124"/>
      <c r="E108" s="118"/>
      <c r="F108" s="111"/>
      <c r="G108" s="111"/>
      <c r="J108" s="111"/>
      <c r="K108" s="111"/>
      <c r="L108" s="110"/>
      <c r="M108" s="111"/>
      <c r="N108" s="111"/>
      <c r="O108" s="112"/>
      <c r="Q108" s="111"/>
      <c r="R108" s="111"/>
      <c r="S108" s="111"/>
      <c r="U108" s="111"/>
      <c r="V108" s="111"/>
      <c r="W108" s="112"/>
      <c r="Y108" s="111"/>
      <c r="Z108" s="111"/>
      <c r="AA108" s="111"/>
      <c r="AB108" s="111"/>
      <c r="AD108" s="111"/>
      <c r="AE108" s="111"/>
      <c r="AF108" s="111"/>
    </row>
    <row r="109" spans="1:52" x14ac:dyDescent="0.2">
      <c r="A109" s="99"/>
      <c r="B109" s="124"/>
      <c r="E109" s="118"/>
      <c r="F109" s="111"/>
      <c r="G109" s="111"/>
      <c r="J109" s="111"/>
      <c r="K109" s="111"/>
      <c r="L109" s="110"/>
      <c r="M109" s="111"/>
      <c r="N109" s="111"/>
      <c r="O109" s="112"/>
      <c r="Q109" s="111"/>
      <c r="R109" s="111"/>
      <c r="S109" s="111"/>
      <c r="U109" s="111"/>
      <c r="V109" s="111"/>
      <c r="W109" s="112"/>
      <c r="Y109" s="111"/>
      <c r="Z109" s="111"/>
      <c r="AA109" s="111"/>
      <c r="AB109" s="111"/>
      <c r="AD109" s="111"/>
      <c r="AE109" s="111"/>
      <c r="AF109" s="111"/>
    </row>
    <row r="110" spans="1:52" x14ac:dyDescent="0.2">
      <c r="A110" s="99"/>
      <c r="B110" s="124"/>
      <c r="E110" s="118"/>
      <c r="F110" s="111"/>
      <c r="G110" s="111"/>
      <c r="J110" s="111"/>
      <c r="K110" s="111"/>
      <c r="L110" s="110"/>
      <c r="M110" s="111"/>
      <c r="N110" s="111"/>
      <c r="O110" s="112"/>
      <c r="Q110" s="111"/>
      <c r="R110" s="111"/>
      <c r="S110" s="111"/>
      <c r="U110" s="111"/>
      <c r="V110" s="111"/>
      <c r="W110" s="112"/>
      <c r="Y110" s="111"/>
      <c r="Z110" s="111"/>
      <c r="AA110" s="111"/>
      <c r="AB110" s="111"/>
      <c r="AD110" s="111"/>
      <c r="AE110" s="111"/>
      <c r="AF110" s="111"/>
    </row>
    <row r="111" spans="1:52" x14ac:dyDescent="0.2">
      <c r="A111" s="62"/>
      <c r="B111" s="125"/>
      <c r="E111" s="118"/>
      <c r="F111" s="111"/>
      <c r="G111" s="111"/>
      <c r="J111" s="111"/>
      <c r="K111" s="111"/>
      <c r="L111" s="110"/>
      <c r="M111" s="111"/>
      <c r="N111" s="111"/>
      <c r="O111" s="112"/>
      <c r="Q111" s="111"/>
      <c r="R111" s="111"/>
      <c r="S111" s="111"/>
      <c r="U111" s="111"/>
      <c r="V111" s="111"/>
      <c r="W111" s="112"/>
      <c r="Y111" s="111"/>
      <c r="Z111" s="111"/>
      <c r="AA111" s="111"/>
      <c r="AB111" s="111"/>
      <c r="AD111" s="111"/>
      <c r="AE111" s="111"/>
      <c r="AF111" s="111"/>
    </row>
    <row r="112" spans="1:52" x14ac:dyDescent="0.2">
      <c r="A112" s="62"/>
      <c r="B112" s="125"/>
      <c r="E112" s="126"/>
      <c r="F112" s="99"/>
      <c r="G112" s="99"/>
      <c r="H112" s="62"/>
      <c r="I112" s="62"/>
      <c r="J112" s="99"/>
      <c r="K112" s="99"/>
      <c r="L112" s="62"/>
      <c r="M112" s="111"/>
      <c r="N112" s="99"/>
      <c r="O112" s="112"/>
      <c r="P112" s="62"/>
      <c r="Q112" s="99"/>
      <c r="R112" s="99"/>
      <c r="S112" s="99"/>
      <c r="T112" s="62"/>
      <c r="U112" s="111"/>
      <c r="V112" s="99"/>
      <c r="W112" s="112"/>
      <c r="X112" s="62"/>
      <c r="Y112" s="111"/>
      <c r="Z112" s="111"/>
      <c r="AA112" s="111"/>
      <c r="AB112" s="99"/>
      <c r="AC112" s="62"/>
      <c r="AD112" s="99"/>
      <c r="AE112" s="99"/>
      <c r="AF112" s="111"/>
      <c r="AG112" s="62"/>
      <c r="AH112" s="62"/>
      <c r="AI112" s="62"/>
      <c r="AJ112" s="62"/>
      <c r="AK112" s="62"/>
      <c r="AL112" s="62"/>
      <c r="AM112" s="62"/>
      <c r="AN112" s="62"/>
      <c r="AO112" s="62"/>
      <c r="AP112" s="62"/>
      <c r="AQ112" s="62"/>
      <c r="AR112" s="62"/>
      <c r="AS112" s="62"/>
      <c r="AT112" s="62"/>
      <c r="AU112" s="62"/>
      <c r="AV112" s="62"/>
      <c r="AW112" s="62"/>
      <c r="AX112" s="62"/>
      <c r="AY112" s="62"/>
      <c r="AZ112" s="62"/>
    </row>
    <row r="113" spans="1:52" x14ac:dyDescent="0.2">
      <c r="A113" s="62"/>
      <c r="E113" s="126"/>
      <c r="F113" s="99"/>
      <c r="G113" s="99"/>
      <c r="H113" s="62"/>
      <c r="I113" s="62"/>
      <c r="J113" s="99"/>
      <c r="K113" s="99"/>
      <c r="L113" s="62"/>
      <c r="M113" s="111"/>
      <c r="N113" s="99"/>
      <c r="O113" s="112"/>
      <c r="P113" s="62"/>
      <c r="Q113" s="99"/>
      <c r="R113" s="99"/>
      <c r="S113" s="99"/>
      <c r="T113" s="62"/>
      <c r="U113" s="111"/>
      <c r="V113" s="99"/>
      <c r="W113" s="112"/>
      <c r="X113" s="62"/>
      <c r="Y113" s="111"/>
      <c r="Z113" s="111"/>
      <c r="AA113" s="111"/>
      <c r="AB113" s="99"/>
      <c r="AC113" s="62"/>
      <c r="AD113" s="99"/>
      <c r="AE113" s="99"/>
      <c r="AF113" s="111"/>
      <c r="AG113" s="62"/>
      <c r="AH113" s="62"/>
      <c r="AI113" s="62"/>
      <c r="AJ113" s="62"/>
      <c r="AK113" s="62"/>
      <c r="AL113" s="62"/>
      <c r="AM113" s="62"/>
      <c r="AN113" s="62"/>
      <c r="AO113" s="62"/>
      <c r="AP113" s="62"/>
      <c r="AQ113" s="62"/>
      <c r="AR113" s="62"/>
      <c r="AS113" s="62"/>
      <c r="AT113" s="62"/>
      <c r="AU113" s="62"/>
      <c r="AV113" s="62"/>
      <c r="AW113" s="62"/>
      <c r="AX113" s="62"/>
      <c r="AY113" s="62"/>
      <c r="AZ113" s="62"/>
    </row>
    <row r="114" spans="1:52" x14ac:dyDescent="0.2">
      <c r="A114" s="62"/>
      <c r="B114" s="125"/>
      <c r="E114" s="126"/>
      <c r="F114" s="99"/>
      <c r="G114" s="99"/>
      <c r="H114" s="62"/>
      <c r="I114" s="62"/>
      <c r="J114" s="99"/>
      <c r="K114" s="99"/>
      <c r="L114" s="62"/>
      <c r="M114" s="111"/>
      <c r="N114" s="99"/>
      <c r="O114" s="112"/>
      <c r="P114" s="62"/>
      <c r="Q114" s="99"/>
      <c r="R114" s="99"/>
      <c r="S114" s="99"/>
      <c r="T114" s="62"/>
      <c r="U114" s="111"/>
      <c r="V114" s="99"/>
      <c r="W114" s="112"/>
      <c r="X114" s="62"/>
      <c r="Y114" s="111"/>
      <c r="Z114" s="111"/>
      <c r="AA114" s="111"/>
      <c r="AB114" s="99"/>
      <c r="AC114" s="62"/>
      <c r="AD114" s="99"/>
      <c r="AE114" s="99"/>
      <c r="AF114" s="111"/>
      <c r="AG114" s="62"/>
      <c r="AH114" s="62"/>
      <c r="AI114" s="62"/>
      <c r="AJ114" s="62"/>
      <c r="AK114" s="62"/>
      <c r="AL114" s="62"/>
      <c r="AM114" s="62"/>
      <c r="AN114" s="62"/>
      <c r="AO114" s="62"/>
      <c r="AP114" s="62"/>
      <c r="AQ114" s="62"/>
      <c r="AR114" s="62"/>
      <c r="AS114" s="62"/>
      <c r="AT114" s="62"/>
      <c r="AU114" s="62"/>
      <c r="AV114" s="62"/>
      <c r="AW114" s="62"/>
      <c r="AX114" s="62"/>
      <c r="AY114" s="62"/>
      <c r="AZ114" s="62"/>
    </row>
    <row r="115" spans="1:52" x14ac:dyDescent="0.2">
      <c r="A115" s="62"/>
      <c r="B115" s="125"/>
      <c r="E115" s="126"/>
      <c r="F115" s="99"/>
      <c r="G115" s="99"/>
      <c r="H115" s="62"/>
      <c r="I115" s="62"/>
      <c r="J115" s="99"/>
      <c r="K115" s="99"/>
      <c r="L115" s="62"/>
      <c r="M115" s="111"/>
      <c r="N115" s="99"/>
      <c r="O115" s="112"/>
      <c r="P115" s="62"/>
      <c r="Q115" s="99"/>
      <c r="R115" s="99"/>
      <c r="S115" s="99"/>
      <c r="T115" s="62"/>
      <c r="U115" s="111"/>
      <c r="V115" s="99"/>
      <c r="W115" s="112"/>
      <c r="X115" s="62"/>
      <c r="Y115" s="111"/>
      <c r="Z115" s="111"/>
      <c r="AA115" s="111"/>
      <c r="AB115" s="99"/>
      <c r="AC115" s="62"/>
      <c r="AD115" s="99"/>
      <c r="AE115" s="99"/>
      <c r="AF115" s="111"/>
      <c r="AG115" s="62"/>
      <c r="AH115" s="62"/>
      <c r="AI115" s="62"/>
      <c r="AJ115" s="62"/>
      <c r="AK115" s="62"/>
      <c r="AL115" s="62"/>
      <c r="AM115" s="62"/>
      <c r="AN115" s="62"/>
      <c r="AO115" s="62"/>
      <c r="AP115" s="62"/>
      <c r="AQ115" s="62"/>
      <c r="AR115" s="62"/>
      <c r="AS115" s="62"/>
      <c r="AT115" s="62"/>
      <c r="AU115" s="62"/>
      <c r="AV115" s="62"/>
      <c r="AW115" s="62"/>
      <c r="AX115" s="62"/>
      <c r="AY115" s="62"/>
      <c r="AZ115" s="62"/>
    </row>
    <row r="116" spans="1:52" x14ac:dyDescent="0.2">
      <c r="A116" s="62"/>
      <c r="B116" s="125"/>
      <c r="E116" s="126"/>
      <c r="F116" s="99"/>
      <c r="G116" s="99"/>
      <c r="H116" s="62"/>
      <c r="I116" s="62"/>
      <c r="J116" s="99"/>
      <c r="K116" s="99"/>
      <c r="L116" s="62"/>
      <c r="M116" s="111"/>
      <c r="N116" s="99"/>
      <c r="O116" s="112"/>
      <c r="P116" s="62"/>
      <c r="Q116" s="99"/>
      <c r="R116" s="99"/>
      <c r="S116" s="99"/>
      <c r="T116" s="62"/>
      <c r="U116" s="111"/>
      <c r="V116" s="99"/>
      <c r="W116" s="112"/>
      <c r="X116" s="62"/>
      <c r="Y116" s="111"/>
      <c r="Z116" s="111"/>
      <c r="AA116" s="111"/>
      <c r="AB116" s="99"/>
      <c r="AC116" s="62"/>
      <c r="AD116" s="99"/>
      <c r="AE116" s="99"/>
      <c r="AF116" s="111"/>
      <c r="AG116" s="62"/>
      <c r="AH116" s="62"/>
      <c r="AI116" s="62"/>
      <c r="AJ116" s="62"/>
      <c r="AK116" s="62"/>
      <c r="AL116" s="62"/>
      <c r="AM116" s="62"/>
      <c r="AN116" s="62"/>
      <c r="AO116" s="62"/>
      <c r="AP116" s="62"/>
      <c r="AQ116" s="62"/>
      <c r="AR116" s="62"/>
      <c r="AS116" s="62"/>
      <c r="AT116" s="62"/>
      <c r="AU116" s="62"/>
      <c r="AV116" s="62"/>
      <c r="AW116" s="62"/>
      <c r="AX116" s="62"/>
      <c r="AY116" s="62"/>
      <c r="AZ116" s="62"/>
    </row>
    <row r="117" spans="1:52" x14ac:dyDescent="0.2">
      <c r="A117" s="62"/>
      <c r="B117" s="125"/>
      <c r="E117" s="126"/>
      <c r="F117" s="99"/>
      <c r="G117" s="99"/>
      <c r="H117" s="62"/>
      <c r="I117" s="62"/>
      <c r="J117" s="99"/>
      <c r="K117" s="99"/>
      <c r="L117" s="62"/>
      <c r="M117" s="111"/>
      <c r="N117" s="99"/>
      <c r="O117" s="112"/>
      <c r="P117" s="62"/>
      <c r="Q117" s="99"/>
      <c r="R117" s="99"/>
      <c r="S117" s="99"/>
      <c r="T117" s="62"/>
      <c r="U117" s="111"/>
      <c r="V117" s="99"/>
      <c r="W117" s="112"/>
      <c r="X117" s="62"/>
      <c r="Y117" s="111"/>
      <c r="Z117" s="111"/>
      <c r="AA117" s="111"/>
      <c r="AB117" s="99"/>
      <c r="AC117" s="62"/>
      <c r="AD117" s="99"/>
      <c r="AE117" s="99"/>
      <c r="AF117" s="111"/>
      <c r="AG117" s="62"/>
      <c r="AH117" s="62"/>
      <c r="AI117" s="62"/>
      <c r="AJ117" s="62"/>
      <c r="AK117" s="62"/>
      <c r="AL117" s="62"/>
      <c r="AM117" s="62"/>
      <c r="AN117" s="62"/>
      <c r="AO117" s="62"/>
      <c r="AP117" s="62"/>
      <c r="AQ117" s="62"/>
      <c r="AR117" s="62"/>
      <c r="AS117" s="62"/>
      <c r="AT117" s="62"/>
      <c r="AU117" s="62"/>
      <c r="AV117" s="62"/>
      <c r="AW117" s="62"/>
      <c r="AX117" s="62"/>
      <c r="AY117" s="62"/>
      <c r="AZ117" s="62"/>
    </row>
    <row r="118" spans="1:52" x14ac:dyDescent="0.2">
      <c r="A118" s="62"/>
      <c r="B118" s="125"/>
      <c r="E118" s="126"/>
      <c r="F118" s="99"/>
      <c r="G118" s="99"/>
      <c r="H118" s="62"/>
      <c r="I118" s="62"/>
      <c r="J118" s="99"/>
      <c r="K118" s="99"/>
      <c r="L118" s="62"/>
      <c r="M118" s="111"/>
      <c r="N118" s="99"/>
      <c r="O118" s="111"/>
      <c r="P118" s="62"/>
      <c r="Q118" s="99"/>
      <c r="R118" s="99"/>
      <c r="S118" s="99"/>
      <c r="T118" s="62"/>
      <c r="U118" s="111"/>
      <c r="V118" s="99"/>
      <c r="W118" s="111"/>
      <c r="X118" s="62"/>
      <c r="Y118" s="111"/>
      <c r="Z118" s="111"/>
      <c r="AA118" s="111"/>
      <c r="AB118" s="99"/>
      <c r="AC118" s="62"/>
      <c r="AD118" s="99"/>
      <c r="AE118" s="99"/>
      <c r="AF118" s="111"/>
      <c r="AG118" s="62"/>
      <c r="AH118" s="62"/>
      <c r="AI118" s="62"/>
      <c r="AJ118" s="62"/>
      <c r="AK118" s="62"/>
      <c r="AL118" s="62"/>
      <c r="AM118" s="62"/>
      <c r="AN118" s="62"/>
      <c r="AO118" s="62"/>
      <c r="AP118" s="62"/>
      <c r="AQ118" s="62"/>
      <c r="AR118" s="62"/>
      <c r="AS118" s="62"/>
      <c r="AT118" s="62"/>
      <c r="AU118" s="62"/>
      <c r="AV118" s="62"/>
      <c r="AW118" s="62"/>
      <c r="AX118" s="62"/>
      <c r="AY118" s="62"/>
      <c r="AZ118" s="62"/>
    </row>
    <row r="119" spans="1:52" x14ac:dyDescent="0.2">
      <c r="A119" s="62"/>
      <c r="B119" s="125"/>
      <c r="E119" s="126"/>
      <c r="F119" s="99"/>
      <c r="G119" s="99"/>
      <c r="H119" s="62"/>
      <c r="I119" s="62"/>
      <c r="J119" s="99"/>
      <c r="K119" s="99"/>
      <c r="L119" s="62"/>
      <c r="M119" s="111"/>
      <c r="N119" s="99"/>
      <c r="O119" s="111"/>
      <c r="P119" s="62"/>
      <c r="Q119" s="99"/>
      <c r="R119" s="99"/>
      <c r="S119" s="99"/>
      <c r="T119" s="62"/>
      <c r="U119" s="111"/>
      <c r="V119" s="99"/>
      <c r="W119" s="111"/>
      <c r="X119" s="62"/>
      <c r="Y119" s="111"/>
      <c r="Z119" s="111"/>
      <c r="AA119" s="111"/>
      <c r="AB119" s="99"/>
      <c r="AC119" s="62"/>
      <c r="AD119" s="99"/>
      <c r="AE119" s="99"/>
      <c r="AF119" s="111"/>
      <c r="AG119" s="62"/>
      <c r="AH119" s="62"/>
      <c r="AI119" s="62"/>
      <c r="AJ119" s="62"/>
      <c r="AK119" s="62"/>
      <c r="AL119" s="62"/>
      <c r="AM119" s="62"/>
      <c r="AN119" s="62"/>
      <c r="AO119" s="62"/>
      <c r="AP119" s="62"/>
      <c r="AQ119" s="62"/>
      <c r="AR119" s="62"/>
      <c r="AS119" s="62"/>
      <c r="AT119" s="62"/>
      <c r="AU119" s="62"/>
      <c r="AV119" s="62"/>
      <c r="AW119" s="62"/>
      <c r="AX119" s="62"/>
      <c r="AY119" s="62"/>
      <c r="AZ119" s="62"/>
    </row>
    <row r="120" spans="1:52" x14ac:dyDescent="0.2">
      <c r="A120" s="62"/>
      <c r="E120" s="126"/>
      <c r="F120" s="99"/>
      <c r="G120" s="99"/>
      <c r="H120" s="62"/>
      <c r="I120" s="62"/>
      <c r="J120" s="99"/>
      <c r="K120" s="99"/>
      <c r="L120" s="62"/>
      <c r="M120" s="111"/>
      <c r="N120" s="99"/>
      <c r="O120" s="111"/>
      <c r="P120" s="62"/>
      <c r="Q120" s="99"/>
      <c r="R120" s="99"/>
      <c r="S120" s="99"/>
      <c r="T120" s="62"/>
      <c r="U120" s="111"/>
      <c r="V120" s="99"/>
      <c r="W120" s="111"/>
      <c r="X120" s="62"/>
      <c r="Y120" s="111"/>
      <c r="Z120" s="111"/>
      <c r="AA120" s="111"/>
      <c r="AB120" s="99"/>
      <c r="AC120" s="62"/>
      <c r="AD120" s="99"/>
      <c r="AE120" s="99"/>
      <c r="AF120" s="111"/>
      <c r="AG120" s="62"/>
      <c r="AH120" s="62"/>
      <c r="AI120" s="62"/>
      <c r="AJ120" s="62"/>
      <c r="AK120" s="62"/>
      <c r="AL120" s="62"/>
      <c r="AM120" s="62"/>
      <c r="AN120" s="62"/>
      <c r="AO120" s="62"/>
      <c r="AP120" s="62"/>
      <c r="AQ120" s="62"/>
      <c r="AR120" s="62"/>
      <c r="AS120" s="62"/>
      <c r="AT120" s="62"/>
      <c r="AU120" s="62"/>
      <c r="AV120" s="62"/>
      <c r="AW120" s="62"/>
      <c r="AX120" s="62"/>
      <c r="AY120" s="62"/>
      <c r="AZ120" s="62"/>
    </row>
    <row r="121" spans="1:52" x14ac:dyDescent="0.2">
      <c r="A121" s="62"/>
      <c r="B121" s="125"/>
      <c r="E121" s="126"/>
      <c r="F121" s="99"/>
      <c r="G121" s="99"/>
      <c r="H121" s="62"/>
      <c r="I121" s="62"/>
      <c r="J121" s="99"/>
      <c r="K121" s="99"/>
      <c r="L121" s="62"/>
      <c r="M121" s="111"/>
      <c r="N121" s="99"/>
      <c r="O121" s="111"/>
      <c r="P121" s="62"/>
      <c r="Q121" s="99"/>
      <c r="R121" s="99"/>
      <c r="S121" s="99"/>
      <c r="T121" s="62"/>
      <c r="U121" s="111"/>
      <c r="V121" s="99"/>
      <c r="W121" s="111"/>
      <c r="X121" s="62"/>
      <c r="Y121" s="111"/>
      <c r="Z121" s="111"/>
      <c r="AA121" s="111"/>
      <c r="AB121" s="99"/>
      <c r="AC121" s="62"/>
      <c r="AD121" s="99"/>
      <c r="AE121" s="99"/>
      <c r="AF121" s="111"/>
      <c r="AG121" s="62"/>
      <c r="AH121" s="62"/>
      <c r="AI121" s="62"/>
      <c r="AJ121" s="62"/>
      <c r="AK121" s="62"/>
      <c r="AL121" s="62"/>
      <c r="AM121" s="62"/>
      <c r="AN121" s="62"/>
      <c r="AO121" s="62"/>
      <c r="AP121" s="62"/>
      <c r="AQ121" s="62"/>
      <c r="AR121" s="62"/>
      <c r="AS121" s="62"/>
      <c r="AT121" s="62"/>
      <c r="AU121" s="62"/>
      <c r="AV121" s="62"/>
      <c r="AW121" s="62"/>
      <c r="AX121" s="62"/>
      <c r="AY121" s="62"/>
      <c r="AZ121" s="62"/>
    </row>
    <row r="122" spans="1:52" x14ac:dyDescent="0.2">
      <c r="A122" s="62"/>
      <c r="B122" s="125"/>
      <c r="E122" s="126"/>
      <c r="F122" s="99"/>
      <c r="G122" s="99"/>
      <c r="H122" s="62"/>
      <c r="I122" s="62"/>
      <c r="J122" s="99"/>
      <c r="K122" s="99"/>
      <c r="L122" s="62"/>
      <c r="M122" s="111"/>
      <c r="N122" s="99"/>
      <c r="O122" s="111"/>
      <c r="P122" s="62"/>
      <c r="Q122" s="99"/>
      <c r="R122" s="99"/>
      <c r="S122" s="99"/>
      <c r="T122" s="62"/>
      <c r="U122" s="111"/>
      <c r="V122" s="99"/>
      <c r="W122" s="111"/>
      <c r="X122" s="62"/>
      <c r="Y122" s="111"/>
      <c r="Z122" s="111"/>
      <c r="AA122" s="111"/>
      <c r="AB122" s="99"/>
      <c r="AC122" s="62"/>
      <c r="AD122" s="99"/>
      <c r="AE122" s="99"/>
      <c r="AF122" s="111"/>
      <c r="AG122" s="62"/>
      <c r="AH122" s="62"/>
      <c r="AI122" s="62"/>
      <c r="AJ122" s="62"/>
      <c r="AK122" s="62"/>
      <c r="AL122" s="62"/>
      <c r="AM122" s="62"/>
      <c r="AN122" s="62"/>
      <c r="AO122" s="62"/>
      <c r="AP122" s="62"/>
      <c r="AQ122" s="62"/>
      <c r="AR122" s="62"/>
      <c r="AS122" s="62"/>
      <c r="AT122" s="62"/>
      <c r="AU122" s="62"/>
      <c r="AV122" s="62"/>
      <c r="AW122" s="62"/>
      <c r="AX122" s="62"/>
      <c r="AY122" s="62"/>
      <c r="AZ122" s="62"/>
    </row>
    <row r="123" spans="1:52" x14ac:dyDescent="0.2">
      <c r="E123" s="126"/>
      <c r="F123" s="99"/>
      <c r="G123" s="99"/>
      <c r="H123" s="62"/>
      <c r="I123" s="62"/>
      <c r="J123" s="99"/>
      <c r="K123" s="99"/>
      <c r="L123" s="62"/>
      <c r="M123" s="111"/>
      <c r="N123" s="99"/>
      <c r="O123" s="111"/>
      <c r="P123" s="62"/>
      <c r="Q123" s="99"/>
      <c r="R123" s="99"/>
      <c r="S123" s="99"/>
      <c r="T123" s="62"/>
      <c r="U123" s="111"/>
      <c r="V123" s="99"/>
      <c r="W123" s="111"/>
      <c r="X123" s="62"/>
      <c r="Y123" s="111"/>
      <c r="Z123" s="111"/>
      <c r="AA123" s="111"/>
      <c r="AB123" s="99"/>
      <c r="AC123" s="62"/>
      <c r="AD123" s="99"/>
      <c r="AE123" s="99"/>
      <c r="AF123" s="111"/>
      <c r="AG123" s="62"/>
      <c r="AH123" s="62"/>
      <c r="AI123" s="62"/>
      <c r="AJ123" s="62"/>
      <c r="AK123" s="62"/>
      <c r="AL123" s="62"/>
      <c r="AM123" s="62"/>
      <c r="AN123" s="62"/>
      <c r="AO123" s="62"/>
      <c r="AP123" s="62"/>
      <c r="AQ123" s="62"/>
      <c r="AR123" s="62"/>
      <c r="AS123" s="62"/>
      <c r="AT123" s="62"/>
      <c r="AU123" s="62"/>
      <c r="AV123" s="62"/>
      <c r="AW123" s="62"/>
      <c r="AX123" s="62"/>
      <c r="AY123" s="62"/>
      <c r="AZ123" s="62"/>
    </row>
    <row r="124" spans="1:52" x14ac:dyDescent="0.2">
      <c r="E124" s="126"/>
      <c r="F124" s="99"/>
      <c r="G124" s="99"/>
      <c r="H124" s="62"/>
      <c r="I124" s="62"/>
      <c r="J124" s="99"/>
      <c r="K124" s="99"/>
      <c r="L124" s="62"/>
      <c r="M124" s="111"/>
      <c r="N124" s="99"/>
      <c r="O124" s="111"/>
      <c r="P124" s="62"/>
      <c r="Q124" s="99"/>
      <c r="R124" s="99"/>
      <c r="S124" s="99"/>
      <c r="T124" s="62"/>
      <c r="U124" s="111"/>
      <c r="V124" s="99"/>
      <c r="W124" s="111"/>
      <c r="X124" s="62"/>
      <c r="Y124" s="111"/>
      <c r="Z124" s="111"/>
      <c r="AA124" s="111"/>
      <c r="AB124" s="99"/>
      <c r="AC124" s="62"/>
      <c r="AD124" s="99"/>
      <c r="AE124" s="99"/>
      <c r="AF124" s="111"/>
      <c r="AG124" s="62"/>
      <c r="AH124" s="62"/>
      <c r="AI124" s="62"/>
      <c r="AJ124" s="62"/>
      <c r="AK124" s="62"/>
      <c r="AL124" s="62"/>
      <c r="AM124" s="62"/>
      <c r="AN124" s="62"/>
      <c r="AO124" s="62"/>
      <c r="AP124" s="62"/>
      <c r="AQ124" s="62"/>
      <c r="AR124" s="62"/>
      <c r="AS124" s="62"/>
      <c r="AT124" s="62"/>
      <c r="AU124" s="62"/>
      <c r="AV124" s="62"/>
      <c r="AW124" s="62"/>
      <c r="AX124" s="62"/>
      <c r="AY124" s="62"/>
      <c r="AZ124" s="62"/>
    </row>
    <row r="125" spans="1:52" x14ac:dyDescent="0.2">
      <c r="E125" s="126"/>
      <c r="F125" s="99"/>
      <c r="G125" s="99"/>
      <c r="H125" s="62"/>
      <c r="I125" s="62"/>
      <c r="J125" s="99"/>
      <c r="K125" s="99"/>
      <c r="L125" s="62"/>
      <c r="M125" s="111"/>
      <c r="N125" s="99"/>
      <c r="O125" s="111"/>
      <c r="P125" s="62"/>
      <c r="Q125" s="99"/>
      <c r="R125" s="99"/>
      <c r="S125" s="99"/>
      <c r="T125" s="62"/>
      <c r="U125" s="111"/>
      <c r="V125" s="99"/>
      <c r="W125" s="111"/>
      <c r="X125" s="62"/>
      <c r="Y125" s="111"/>
      <c r="Z125" s="111"/>
      <c r="AA125" s="111"/>
      <c r="AB125" s="99"/>
      <c r="AC125" s="62"/>
      <c r="AD125" s="99"/>
      <c r="AE125" s="99"/>
      <c r="AF125" s="111"/>
      <c r="AG125" s="62"/>
      <c r="AH125" s="62"/>
      <c r="AI125" s="62"/>
      <c r="AJ125" s="62"/>
      <c r="AK125" s="62"/>
      <c r="AL125" s="62"/>
      <c r="AM125" s="62"/>
      <c r="AN125" s="62"/>
      <c r="AO125" s="62"/>
      <c r="AP125" s="62"/>
      <c r="AQ125" s="62"/>
      <c r="AR125" s="62"/>
      <c r="AS125" s="62"/>
      <c r="AT125" s="62"/>
      <c r="AU125" s="62"/>
      <c r="AV125" s="62"/>
      <c r="AW125" s="62"/>
      <c r="AX125" s="62"/>
      <c r="AY125" s="62"/>
      <c r="AZ125" s="62"/>
    </row>
    <row r="126" spans="1:52" x14ac:dyDescent="0.2">
      <c r="E126" s="126"/>
      <c r="F126" s="99"/>
      <c r="G126" s="99"/>
      <c r="H126" s="62"/>
      <c r="I126" s="62"/>
      <c r="J126" s="99"/>
      <c r="K126" s="99"/>
      <c r="L126" s="62"/>
      <c r="M126" s="111"/>
      <c r="N126" s="99"/>
      <c r="O126" s="111"/>
      <c r="P126" s="62"/>
      <c r="Q126" s="99"/>
      <c r="R126" s="99"/>
      <c r="S126" s="99"/>
      <c r="T126" s="62"/>
      <c r="U126" s="111"/>
      <c r="V126" s="99"/>
      <c r="W126" s="111"/>
      <c r="X126" s="62"/>
      <c r="Y126" s="111"/>
      <c r="Z126" s="111"/>
      <c r="AA126" s="111"/>
      <c r="AB126" s="99"/>
      <c r="AC126" s="62"/>
      <c r="AD126" s="99"/>
      <c r="AE126" s="99"/>
      <c r="AF126" s="111"/>
      <c r="AG126" s="62"/>
      <c r="AH126" s="62"/>
      <c r="AI126" s="62"/>
      <c r="AJ126" s="62"/>
      <c r="AK126" s="62"/>
      <c r="AL126" s="62"/>
      <c r="AM126" s="62"/>
      <c r="AN126" s="62"/>
      <c r="AO126" s="62"/>
      <c r="AP126" s="62"/>
      <c r="AQ126" s="62"/>
      <c r="AR126" s="62"/>
      <c r="AS126" s="62"/>
      <c r="AT126" s="62"/>
      <c r="AU126" s="62"/>
      <c r="AV126" s="62"/>
      <c r="AW126" s="62"/>
      <c r="AX126" s="62"/>
      <c r="AY126" s="62"/>
      <c r="AZ126" s="62"/>
    </row>
    <row r="127" spans="1:52" x14ac:dyDescent="0.2">
      <c r="E127" s="126"/>
      <c r="F127" s="99"/>
      <c r="G127" s="99"/>
      <c r="H127" s="62"/>
      <c r="I127" s="62"/>
      <c r="J127" s="99"/>
      <c r="K127" s="99"/>
      <c r="L127" s="62"/>
      <c r="M127" s="111"/>
      <c r="N127" s="99"/>
      <c r="O127" s="111"/>
      <c r="P127" s="62"/>
      <c r="Q127" s="99"/>
      <c r="R127" s="99"/>
      <c r="S127" s="99"/>
      <c r="T127" s="62"/>
      <c r="U127" s="111"/>
      <c r="V127" s="99"/>
      <c r="W127" s="111"/>
      <c r="X127" s="62"/>
      <c r="Y127" s="111"/>
      <c r="Z127" s="111"/>
      <c r="AA127" s="111"/>
      <c r="AB127" s="99"/>
      <c r="AC127" s="62"/>
      <c r="AD127" s="99"/>
      <c r="AE127" s="99"/>
      <c r="AF127" s="111"/>
      <c r="AG127" s="62"/>
      <c r="AH127" s="62"/>
      <c r="AI127" s="62"/>
      <c r="AJ127" s="62"/>
      <c r="AK127" s="62"/>
      <c r="AL127" s="62"/>
      <c r="AM127" s="62"/>
      <c r="AN127" s="62"/>
      <c r="AO127" s="62"/>
      <c r="AP127" s="62"/>
      <c r="AQ127" s="62"/>
      <c r="AR127" s="62"/>
      <c r="AS127" s="62"/>
      <c r="AT127" s="62"/>
      <c r="AU127" s="62"/>
      <c r="AV127" s="62"/>
      <c r="AW127" s="62"/>
      <c r="AX127" s="62"/>
      <c r="AY127" s="62"/>
      <c r="AZ127" s="62"/>
    </row>
  </sheetData>
  <sheetProtection algorithmName="SHA-512" hashValue="5Qf6IRkXcEK7B7ahYi7OpLLi/p7xTVuoNzLId2sLi65ZOqNMs9NVsW6mGbg9osEdfE7x1RjFxNOMDfhNzG40DQ==" saltValue="OrNy8k/HmntNvi1sM8Ywmw==" spinCount="100000" sheet="1" objects="1" scenarios="1"/>
  <sortState columnSort="1" ref="E1:AZ99">
    <sortCondition ref="E1:AZ1"/>
  </sortState>
  <dataConsolidate/>
  <customSheetViews>
    <customSheetView guid="{802CA4C3-1A0C-4029-B73F-1EE5B8B22311}">
      <pane xSplit="4" ySplit="1" topLeftCell="E2" activePane="bottomRight" state="frozen"/>
      <selection pane="bottomRight" activeCell="J23" sqref="J23:J24"/>
      <pageMargins left="0.7" right="0.7" top="0.75" bottom="0.75" header="0.3" footer="0.3"/>
      <pageSetup orientation="portrait" r:id="rId1"/>
    </customSheetView>
  </customSheetViews>
  <conditionalFormatting sqref="X1:Z1">
    <cfRule type="duplicateValues" dxfId="43" priority="19" stopIfTrue="1"/>
    <cfRule type="expression" dxfId="42" priority="23">
      <formula>OR(AND(X1="",X99&lt;&gt;0),AND(X99=0,X1&lt;&gt;""))</formula>
    </cfRule>
  </conditionalFormatting>
  <conditionalFormatting sqref="Y2:Z2 Y5:Z5 Y8:Z8 Y11:Z11 Y14:Z14 Y17:Z17 Y20:Z20 Y23:Z23 Y26:Z26 Y29:Z29 Y32:Z32 Y35:Z35 Y38:Z38 Y41:Z41 Y44:Z44 Y47:Z47 Y50:Z50 Y53:Z53 Y56:Z56 Y59:Z59 Y62:Z62 Y65:Z65 Y68:Z68 Y71:Z71 Y74:Z74 Y77:Z77 Y80:Z80 Y83:Z83 Y86:Z86 Y89:Z89 Y92:Z92 Y95:Z95">
    <cfRule type="expression" dxfId="41" priority="22">
      <formula>AND(Y2="",Y3&lt;&gt;"")</formula>
    </cfRule>
  </conditionalFormatting>
  <conditionalFormatting sqref="Y3:Z3 Y6:Z6 Y9:Z9 Y12:Z12 Y15:Z15 Y18:Z18 Y21:Z21 Y24:Z24 Y27:Z27 Y30:Z30 Y33:Z33 Y36:Z36 Y39:Z39 Y42:Z42 Y45:Z45 Y48:Z48 Y51:Z51 Y54:Z54 Y57:Z57 Y60:Z60 Y63:Z63 Y66:Z66 Y69:Z69 Y72:Z72 Y75:Z75 Y78:Z78 Y81:Z81 Y84:Z84 Y87:Z87 Y90:Z90 Y93:Z93 Y96:Z96">
    <cfRule type="expression" dxfId="40" priority="21">
      <formula>AND(Y3="",Y2&lt;&gt;"")</formula>
    </cfRule>
  </conditionalFormatting>
  <conditionalFormatting sqref="Y4:Z4 Y7:Z7 Y10:Z10 Y13:Z13 Y16:Z16 Y19:Z19 Y22:Z22 Y25:Z25 Y28:Z28 Y31:Z31 Y34:Z34 Y37:Z37 Y40:Z40 Y43:Z43 Y46:Z46 Y49:Z49 Y52:Z52 Y55:Z55 Y58:Z58 Y61:Z61 Y64:Z64 Y67:Z67 Y70:Z70 Y73:Z73 Y76:Z76 Y79:Z79 Y82:Z82 Y85:Z85 Y88:Z88 Y91:Z91 Y94:Z94">
    <cfRule type="expression" dxfId="39" priority="20">
      <formula>Y4&gt;10</formula>
    </cfRule>
  </conditionalFormatting>
  <conditionalFormatting sqref="X2 X5 X8 X11 X14 X17 X20 X23 X26 X29 X32 X35 X38 X41 X44 X47 X50 X53 X56 X59 X62 X65 X68 X71 X74 X77 X80 X83 X86 X89 X92 X95">
    <cfRule type="expression" dxfId="38" priority="18">
      <formula>AND(X2="",X3&lt;&gt;"")</formula>
    </cfRule>
  </conditionalFormatting>
  <conditionalFormatting sqref="X3 X6 X9 X12 X15 X18 X21 X24 X27 X30 X33 X36 X39 X42 X45 X48 X51 X54 X57 X60 X63 X66 X69 X72 X75 X78 X81 X84 X87 X90 X93 X96">
    <cfRule type="expression" dxfId="37" priority="17">
      <formula>AND(X3="",X2&lt;&gt;"")</formula>
    </cfRule>
  </conditionalFormatting>
  <conditionalFormatting sqref="X4 X7 X10 X13 X16 X19 X22 X25 X28 X31 X34 X37 X40 X43 X46 X49 X52 X55 X58 X61 X64 X67 X70 X73 X76 X79 X82 X85 X88 X91 X94">
    <cfRule type="expression" dxfId="36" priority="16">
      <formula>X4&gt;10</formula>
    </cfRule>
  </conditionalFormatting>
  <conditionalFormatting sqref="L1:W1">
    <cfRule type="duplicateValues" dxfId="35" priority="14" stopIfTrue="1"/>
    <cfRule type="expression" dxfId="34" priority="15">
      <formula>OR(AND(L1="",L99&lt;&gt;0),AND(L99=0,L1&lt;&gt;""))</formula>
    </cfRule>
  </conditionalFormatting>
  <conditionalFormatting sqref="L2:W2 L5:W5 L8:W8 L11:W11 L14:W14 L17:W17 E20:W20 E23:W23 E26:W26 E29:W29 E32:W32 E35:W35 E38:W38 E41:W41 E44:W44 E47:W47 E50:W50 E53:W53 E56:W56 E59:W59 E62:W62 E65:W65 E68:W68 E71:W71 E74:W74 E77:W77 E80:W80 E83:W83 E86:W86 E89:W89 E92:W92 E95:W95">
    <cfRule type="expression" dxfId="33" priority="13">
      <formula>AND(E2="",E3&lt;&gt;"")</formula>
    </cfRule>
  </conditionalFormatting>
  <conditionalFormatting sqref="L3:W3 L6:W6 L9:W9 L12:W12 L15:W15 L18:W18 E21:W21 E24:W24 E27:W27 E30:W30 E33:W33 E36:W36 E39:W39 E42:W42 E45:W45 E48:W48 E51:W51 E54:W54 E57:W57 E60:W60 E63:W63 E66:W66 E69:W69 E72:W72 E75:W75 E78:W78 E81:W81 E84:W84 E87:W87 E90:W90 E93:W93 E96:W96">
    <cfRule type="expression" dxfId="32" priority="12">
      <formula>AND(E3="",E2&lt;&gt;"")</formula>
    </cfRule>
  </conditionalFormatting>
  <conditionalFormatting sqref="L4:W4 L7:W7 L10:W10 L13:W13 L16:W16 L19:W19 E22:W22 E25:W25 E28:W28 E31:W31 E34:W34 E37:W37 E40:W40 E43:W43 E46:W46 E49:W49 E52:W52 E55:W55 E58:W58 E61:W61 E64:W64 E67:W67 E70:W70 E73:W73 E76:W76 E79:W79 E82:W82 E85:W85 E88:W88 E91:W91 E94:W94">
    <cfRule type="expression" dxfId="31" priority="11">
      <formula>E4&gt;10</formula>
    </cfRule>
  </conditionalFormatting>
  <conditionalFormatting sqref="J1:K1">
    <cfRule type="duplicateValues" dxfId="30" priority="9" stopIfTrue="1"/>
    <cfRule type="expression" dxfId="29" priority="10">
      <formula>OR(AND(J1="",J99&lt;&gt;0),AND(J99=0,J1&lt;&gt;""))</formula>
    </cfRule>
  </conditionalFormatting>
  <conditionalFormatting sqref="J2:K2 J5:K5 J8:K8 J11:K11 E14:K14 E17:K17">
    <cfRule type="expression" dxfId="28" priority="8">
      <formula>AND(E2="",E3&lt;&gt;"")</formula>
    </cfRule>
  </conditionalFormatting>
  <conditionalFormatting sqref="J3:K3 J6:K6 J9:K9 J12:K12 E15:K15 E18:K18">
    <cfRule type="expression" dxfId="27" priority="7">
      <formula>AND(E3="",E2&lt;&gt;"")</formula>
    </cfRule>
  </conditionalFormatting>
  <conditionalFormatting sqref="J4:K4 J7:K7 J10:K10 E13:K13 E16:K16 E19:K19">
    <cfRule type="expression" dxfId="26" priority="6">
      <formula>E4&gt;10</formula>
    </cfRule>
  </conditionalFormatting>
  <conditionalFormatting sqref="E1:I1">
    <cfRule type="duplicateValues" dxfId="25" priority="4" stopIfTrue="1"/>
    <cfRule type="expression" dxfId="24" priority="5">
      <formula>OR(AND(E1="",E99&lt;&gt;0),AND(E99=0,E1&lt;&gt;""))</formula>
    </cfRule>
  </conditionalFormatting>
  <conditionalFormatting sqref="E2:I2 E5:I5 E8:I8 E11:I11">
    <cfRule type="expression" dxfId="23" priority="3">
      <formula>AND(E2="",E3&lt;&gt;"")</formula>
    </cfRule>
  </conditionalFormatting>
  <conditionalFormatting sqref="E3:I3 E6:I6 E9:I9 E12:I12">
    <cfRule type="expression" dxfId="22" priority="2">
      <formula>AND(E3="",E2&lt;&gt;"")</formula>
    </cfRule>
  </conditionalFormatting>
  <conditionalFormatting sqref="E4:I4 E7:I7 E10:I10">
    <cfRule type="expression" dxfId="21" priority="1">
      <formula>E4&gt;10</formula>
    </cfRule>
  </conditionalFormatting>
  <dataValidations count="2">
    <dataValidation type="custom" allowBlank="1" showInputMessage="1" showErrorMessage="1" errorTitle="Invalid Entry" error="Please input time in 15 minute increments." sqref="E17:AZ18 E5:AZ6 E20:AZ21 E23:AZ24 E29:AZ30 E32:AZ33 E35:AZ36 E38:AZ39 E41:AZ42 E44:AZ45 E47:AZ48 E50:AZ51 E53:AZ54 E56:AZ57 E59:AZ60 E62:AZ63 E65:AZ66 E68:AZ69 E71:AZ72 E74:AZ75 E77:AZ78 E80:AZ81 E83:AZ84 E86:AZ87 E89:AZ90 E92:AZ93 E95:AZ96 E26:AZ27 E8:AZ9 E11:AZ12 E2:AZ3 E14:AZ15">
      <formula1>MOD(ROUND(E2*24,3),0.25)=0</formula1>
    </dataValidation>
    <dataValidation type="list" allowBlank="1" showDropDown="1" showErrorMessage="1" errorTitle="Invalid!" error="This is not a valid employee." promptTitle="Format" prompt="Enter name in the format [Last name, First initial] or select from dropdown list." sqref="E1:AZ1">
      <formula1>EmployeeList</formula1>
    </dataValidation>
  </dataValidations>
  <pageMargins left="0.7" right="0.7" top="0.75" bottom="0.75" header="0.3" footer="0.3"/>
  <pageSetup orientation="portrait" r:id="rId2"/>
  <ignoredErrors>
    <ignoredError sqref="B2 B5:B7 B3 B4" unlockedFormula="1"/>
    <ignoredError sqref="A3:A4 A6:A7 A9:A10 A12:A13 A15:A16 A18:A19 A21:A22 A24:A25 A27:A28 A30:A31 A33:A34 A36:A37 A39:A40 A42:A43 A45:A46 A48:A49 A51:A52 A54:A55 A57:A58 A60:A61 A63:A64 A66:A67 A69:A70 A72:A73 A75:A76 A78:A79 A81:A82 A84:A85 A87:A88 A90:A91 A93" formula="1"/>
  </ignoredErrors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00B0F0"/>
  </sheetPr>
  <dimension ref="A1:AO39"/>
  <sheetViews>
    <sheetView zoomScaleNormal="100" workbookViewId="0">
      <pane xSplit="7" ySplit="1" topLeftCell="H2" activePane="bottomRight" state="frozen"/>
      <selection pane="topRight" activeCell="H1" sqref="H1"/>
      <selection pane="bottomLeft" activeCell="A2" sqref="A2"/>
      <selection pane="bottomRight" activeCell="H1" sqref="H1:AO22"/>
    </sheetView>
  </sheetViews>
  <sheetFormatPr defaultColWidth="9.140625" defaultRowHeight="11.25" x14ac:dyDescent="0.2"/>
  <cols>
    <col min="1" max="1" width="19.28515625" style="127" bestFit="1" customWidth="1"/>
    <col min="2" max="2" width="14.140625" style="62" bestFit="1" customWidth="1"/>
    <col min="3" max="3" width="8.7109375" style="110" bestFit="1" customWidth="1"/>
    <col min="4" max="4" width="7.42578125" style="177" bestFit="1" customWidth="1"/>
    <col min="5" max="5" width="8.7109375" style="177" bestFit="1" customWidth="1"/>
    <col min="6" max="6" width="9.140625" style="178" bestFit="1" customWidth="1"/>
    <col min="7" max="7" width="8.42578125" style="188" bestFit="1" customWidth="1"/>
    <col min="8" max="8" width="7.42578125" style="62" bestFit="1" customWidth="1"/>
    <col min="9" max="10" width="8" style="110" bestFit="1" customWidth="1"/>
    <col min="11" max="11" width="7.42578125" style="110" bestFit="1" customWidth="1"/>
    <col min="12" max="13" width="6.5703125" style="62" bestFit="1" customWidth="1"/>
    <col min="14" max="14" width="6.42578125" style="62" bestFit="1" customWidth="1"/>
    <col min="15" max="15" width="6.5703125" style="62" bestFit="1" customWidth="1"/>
    <col min="16" max="17" width="6.42578125" style="62" bestFit="1" customWidth="1"/>
    <col min="18" max="41" width="4.85546875" style="62" bestFit="1" customWidth="1"/>
    <col min="42" max="16384" width="9.140625" style="62"/>
  </cols>
  <sheetData>
    <row r="1" spans="1:41" ht="12" thickBot="1" x14ac:dyDescent="0.25">
      <c r="A1" s="137" t="s">
        <v>16</v>
      </c>
      <c r="B1" s="138" t="s">
        <v>14</v>
      </c>
      <c r="C1" s="139" t="s">
        <v>9</v>
      </c>
      <c r="D1" s="140" t="s">
        <v>17</v>
      </c>
      <c r="E1" s="140" t="s">
        <v>6</v>
      </c>
      <c r="F1" s="141" t="s">
        <v>99</v>
      </c>
      <c r="G1" s="142" t="s">
        <v>15</v>
      </c>
      <c r="H1" s="534" t="s">
        <v>207</v>
      </c>
      <c r="I1" s="535" t="s">
        <v>155</v>
      </c>
      <c r="J1" s="535" t="s">
        <v>155</v>
      </c>
      <c r="K1" s="535" t="s">
        <v>192</v>
      </c>
      <c r="L1" s="535" t="s">
        <v>176</v>
      </c>
      <c r="M1" s="535"/>
      <c r="N1" s="535"/>
      <c r="O1" s="535"/>
      <c r="P1" s="535"/>
      <c r="Q1" s="535"/>
      <c r="R1" s="531"/>
      <c r="S1" s="535"/>
      <c r="T1" s="535"/>
      <c r="U1" s="535"/>
      <c r="V1" s="535"/>
      <c r="W1" s="531"/>
      <c r="X1" s="535"/>
      <c r="Y1" s="535"/>
      <c r="Z1" s="535"/>
      <c r="AA1" s="531"/>
      <c r="AB1" s="535"/>
      <c r="AC1" s="535"/>
      <c r="AD1" s="535"/>
      <c r="AE1" s="535"/>
      <c r="AF1" s="535"/>
      <c r="AG1" s="535"/>
      <c r="AH1" s="535"/>
      <c r="AI1" s="535"/>
      <c r="AJ1" s="535"/>
      <c r="AK1" s="535"/>
      <c r="AL1" s="535"/>
      <c r="AM1" s="535"/>
      <c r="AN1" s="535"/>
      <c r="AO1" s="536"/>
    </row>
    <row r="2" spans="1:41" x14ac:dyDescent="0.2">
      <c r="A2" s="427">
        <f>IF(Import!V7&lt;&gt;"",Import!V7,"")</f>
        <v>42537</v>
      </c>
      <c r="B2" s="548"/>
      <c r="C2" s="143">
        <f t="shared" ref="C2:C17" si="0">SUM(H2:AL2)</f>
        <v>5</v>
      </c>
      <c r="D2" s="144">
        <f t="shared" ref="D2:D17" si="1">SUMPRODUCT(H2:AO2,$H$19:$AO$19)</f>
        <v>60</v>
      </c>
      <c r="E2" s="144">
        <f>G2*8</f>
        <v>128</v>
      </c>
      <c r="F2" s="145">
        <f>E2-(D2*1.26)</f>
        <v>52.400000000000006</v>
      </c>
      <c r="G2" s="544">
        <v>16</v>
      </c>
      <c r="H2" s="146">
        <f>SUMIFS(Import!$G:$G,Import!$A:$A,H$1,Import!$B:$B,$A2,Import!$C:$C,$A$1,Import!$D:$D,H$21)</f>
        <v>5</v>
      </c>
      <c r="I2" s="147">
        <f>SUMIFS(Import!$G:$G,Import!$A:$A,I$1,Import!$B:$B,$A2,Import!$C:$C,$A$1,Import!$D:$D,I$21)</f>
        <v>0</v>
      </c>
      <c r="J2" s="147">
        <f>SUMIFS(Import!$G:$G,Import!$A:$A,J$1,Import!$B:$B,$A2,Import!$C:$C,$A$1,Import!$D:$D,J$21)</f>
        <v>0</v>
      </c>
      <c r="K2" s="147">
        <f>SUMIFS(Import!$G:$G,Import!$A:$A,K$1,Import!$B:$B,$A2,Import!$C:$C,$A$1,Import!$D:$D,K$21)</f>
        <v>0</v>
      </c>
      <c r="L2" s="147">
        <f>SUMIFS(Import!$G:$G,Import!$A:$A,L$1,Import!$B:$B,$A2,Import!$C:$C,$A$1,Import!$D:$D,L$21)</f>
        <v>0</v>
      </c>
      <c r="M2" s="147">
        <f>SUMIFS(Import!$G:$G,Import!$A:$A,M$1,Import!$B:$B,$A2,Import!$C:$C,$A$1,Import!$D:$D,M$21)</f>
        <v>0</v>
      </c>
      <c r="N2" s="147">
        <f>SUMIFS(Import!$G:$G,Import!$A:$A,N$1,Import!$B:$B,$A2,Import!$C:$C,$A$1,Import!$D:$D,N$21)</f>
        <v>0</v>
      </c>
      <c r="O2" s="147">
        <f>SUMIFS(Import!$G:$G,Import!$A:$A,O$1,Import!$B:$B,$A2,Import!$C:$C,$A$1,Import!$D:$D,O$21)</f>
        <v>0</v>
      </c>
      <c r="P2" s="147">
        <f>SUMIFS(Import!$G:$G,Import!$A:$A,P$1,Import!$B:$B,$A2,Import!$C:$C,$A$1,Import!$D:$D,P$21)</f>
        <v>0</v>
      </c>
      <c r="Q2" s="147">
        <f>SUMIFS(Import!$G:$G,Import!$A:$A,Q$1,Import!$B:$B,$A2,Import!$C:$C,$A$1,Import!$D:$D,Q$21)</f>
        <v>0</v>
      </c>
      <c r="R2" s="147">
        <f>SUMIFS(Import!$G:$G,Import!$A:$A,R$1,Import!$B:$B,$A2,Import!$C:$C,$A$1,Import!$D:$D,R$21)</f>
        <v>0</v>
      </c>
      <c r="S2" s="147">
        <f>SUMIFS(Import!$G:$G,Import!$A:$A,S$1,Import!$B:$B,$A2,Import!$C:$C,$A$1,Import!$D:$D,S$21)</f>
        <v>0</v>
      </c>
      <c r="T2" s="147">
        <f>SUMIFS(Import!$G:$G,Import!$A:$A,T$1,Import!$B:$B,$A2,Import!$C:$C,$A$1,Import!$D:$D,T$21)</f>
        <v>0</v>
      </c>
      <c r="U2" s="147">
        <f>SUMIFS(Import!$G:$G,Import!$A:$A,U$1,Import!$B:$B,$A2,Import!$C:$C,$A$1,Import!$D:$D,U$21)</f>
        <v>0</v>
      </c>
      <c r="V2" s="147">
        <f>SUMIFS(Import!$G:$G,Import!$A:$A,V$1,Import!$B:$B,$A2,Import!$C:$C,$A$1,Import!$D:$D,V$21)</f>
        <v>0</v>
      </c>
      <c r="W2" s="147">
        <f>SUMIFS(Import!$G:$G,Import!$A:$A,W$1,Import!$B:$B,$A2,Import!$C:$C,$A$1,Import!$D:$D,W$21)</f>
        <v>0</v>
      </c>
      <c r="X2" s="147">
        <f>SUMIFS(Import!$G:$G,Import!$A:$A,X$1,Import!$B:$B,$A2,Import!$C:$C,$A$1,Import!$D:$D,X$21)</f>
        <v>0</v>
      </c>
      <c r="Y2" s="147">
        <f>SUMIFS(Import!$G:$G,Import!$A:$A,Y$1,Import!$B:$B,$A2,Import!$C:$C,$A$1,Import!$D:$D,Y$21)</f>
        <v>0</v>
      </c>
      <c r="Z2" s="147">
        <f>SUMIFS(Import!$G:$G,Import!$A:$A,Z$1,Import!$B:$B,$A2,Import!$C:$C,$A$1,Import!$D:$D,Z$21)</f>
        <v>0</v>
      </c>
      <c r="AA2" s="147">
        <f>SUMIFS(Import!$G:$G,Import!$A:$A,AA$1,Import!$B:$B,$A2,Import!$C:$C,$A$1,Import!$D:$D,AA$21)</f>
        <v>0</v>
      </c>
      <c r="AB2" s="147">
        <f>SUMIFS(Import!$G:$G,Import!$A:$A,AB$1,Import!$B:$B,$A2,Import!$C:$C,$A$1,Import!$D:$D,AB$21)</f>
        <v>0</v>
      </c>
      <c r="AC2" s="147">
        <f>SUMIFS(Import!$G:$G,Import!$A:$A,AC$1,Import!$B:$B,$A2,Import!$C:$C,$A$1,Import!$D:$D,AC$21)</f>
        <v>0</v>
      </c>
      <c r="AD2" s="147">
        <f>SUMIFS(Import!$G:$G,Import!$A:$A,AD$1,Import!$B:$B,$A2,Import!$C:$C,$A$1,Import!$D:$D,AD$21)</f>
        <v>0</v>
      </c>
      <c r="AE2" s="147">
        <f>SUMIFS(Import!$G:$G,Import!$A:$A,AE$1,Import!$B:$B,$A2,Import!$C:$C,$A$1,Import!$D:$D,AE$21)</f>
        <v>0</v>
      </c>
      <c r="AF2" s="147">
        <f>SUMIFS(Import!$G:$G,Import!$A:$A,AF$1,Import!$B:$B,$A2,Import!$C:$C,$A$1,Import!$D:$D,AF$21)</f>
        <v>0</v>
      </c>
      <c r="AG2" s="147">
        <f>SUMIFS(Import!$G:$G,Import!$A:$A,AG$1,Import!$B:$B,$A2,Import!$C:$C,$A$1,Import!$D:$D,AG$21)</f>
        <v>0</v>
      </c>
      <c r="AH2" s="147">
        <f>SUMIFS(Import!$G:$G,Import!$A:$A,AH$1,Import!$B:$B,$A2,Import!$C:$C,$A$1,Import!$D:$D,AH$21)</f>
        <v>0</v>
      </c>
      <c r="AI2" s="147">
        <f>SUMIFS(Import!$G:$G,Import!$A:$A,AI$1,Import!$B:$B,$A2,Import!$C:$C,$A$1,Import!$D:$D,AI$21)</f>
        <v>0</v>
      </c>
      <c r="AJ2" s="147">
        <f>SUMIFS(Import!$G:$G,Import!$A:$A,AJ$1,Import!$B:$B,$A2,Import!$C:$C,$A$1,Import!$D:$D,AJ$21)</f>
        <v>0</v>
      </c>
      <c r="AK2" s="147">
        <f>SUMIFS(Import!$G:$G,Import!$A:$A,AK$1,Import!$B:$B,$A2,Import!$C:$C,$A$1,Import!$D:$D,AK$21)</f>
        <v>0</v>
      </c>
      <c r="AL2" s="147">
        <f>SUMIFS(Import!$G:$G,Import!$A:$A,AL$1,Import!$B:$B,$A2,Import!$C:$C,$A$1,Import!$D:$D,AL$21)</f>
        <v>0</v>
      </c>
      <c r="AM2" s="147">
        <f>SUMIFS(Import!$G:$G,Import!$A:$A,AM$1,Import!$B:$B,$A2,Import!$C:$C,$A$1,Import!$D:$D,AM$21)</f>
        <v>0</v>
      </c>
      <c r="AN2" s="147">
        <f>SUMIFS(Import!$G:$G,Import!$A:$A,AN$1,Import!$B:$B,$A2,Import!$C:$C,$A$1,Import!$D:$D,AN$21)</f>
        <v>0</v>
      </c>
      <c r="AO2" s="148">
        <f>SUMIFS(Import!$G:$G,Import!$A:$A,AO$1,Import!$B:$B,$A2,Import!$C:$C,$A$1,Import!$D:$D,AO$21)</f>
        <v>0</v>
      </c>
    </row>
    <row r="3" spans="1:41" x14ac:dyDescent="0.2">
      <c r="A3" s="428">
        <f>IF(Import!V8&lt;&gt;"",Import!V8,"")</f>
        <v>42538</v>
      </c>
      <c r="B3" s="548"/>
      <c r="C3" s="149">
        <f t="shared" si="0"/>
        <v>11</v>
      </c>
      <c r="D3" s="144">
        <f t="shared" si="1"/>
        <v>122</v>
      </c>
      <c r="E3" s="144">
        <f t="shared" ref="E3:E17" si="2">G3*8</f>
        <v>216</v>
      </c>
      <c r="F3" s="145">
        <f t="shared" ref="F3:F17" si="3">E3-(D3*1.26)</f>
        <v>62.28</v>
      </c>
      <c r="G3" s="545">
        <v>27</v>
      </c>
      <c r="H3" s="146">
        <f>SUMIFS(Import!$G:$G,Import!$A:$A,H$1,Import!$B:$B,$A3,Import!$C:$C,$A$1,Import!$D:$D,H$21)</f>
        <v>6</v>
      </c>
      <c r="I3" s="150">
        <f>SUMIFS(Import!$G:$G,Import!$A:$A,I$1,Import!$B:$B,$A3,Import!$C:$C,$A$1,Import!$D:$D,I$21)</f>
        <v>5</v>
      </c>
      <c r="J3" s="150">
        <f>SUMIFS(Import!$G:$G,Import!$A:$A,J$1,Import!$B:$B,$A3,Import!$C:$C,$A$1,Import!$D:$D,J$21)</f>
        <v>0</v>
      </c>
      <c r="K3" s="150">
        <f>SUMIFS(Import!$G:$G,Import!$A:$A,K$1,Import!$B:$B,$A3,Import!$C:$C,$A$1,Import!$D:$D,K$21)</f>
        <v>0</v>
      </c>
      <c r="L3" s="150">
        <f>SUMIFS(Import!$G:$G,Import!$A:$A,L$1,Import!$B:$B,$A3,Import!$C:$C,$A$1,Import!$D:$D,L$21)</f>
        <v>0</v>
      </c>
      <c r="M3" s="150">
        <f>SUMIFS(Import!$G:$G,Import!$A:$A,M$1,Import!$B:$B,$A3,Import!$C:$C,$A$1,Import!$D:$D,M$21)</f>
        <v>0</v>
      </c>
      <c r="N3" s="150">
        <f>SUMIFS(Import!$G:$G,Import!$A:$A,N$1,Import!$B:$B,$A3,Import!$C:$C,$A$1,Import!$D:$D,N$21)</f>
        <v>0</v>
      </c>
      <c r="O3" s="150">
        <f>SUMIFS(Import!$G:$G,Import!$A:$A,O$1,Import!$B:$B,$A3,Import!$C:$C,$A$1,Import!$D:$D,O$21)</f>
        <v>0</v>
      </c>
      <c r="P3" s="150">
        <f>SUMIFS(Import!$G:$G,Import!$A:$A,P$1,Import!$B:$B,$A3,Import!$C:$C,$A$1,Import!$D:$D,P$21)</f>
        <v>0</v>
      </c>
      <c r="Q3" s="150">
        <f>SUMIFS(Import!$G:$G,Import!$A:$A,Q$1,Import!$B:$B,$A3,Import!$C:$C,$A$1,Import!$D:$D,Q$21)</f>
        <v>0</v>
      </c>
      <c r="R3" s="150">
        <f>SUMIFS(Import!$G:$G,Import!$A:$A,R$1,Import!$B:$B,$A3,Import!$C:$C,$A$1,Import!$D:$D,R$21)</f>
        <v>0</v>
      </c>
      <c r="S3" s="150">
        <f>SUMIFS(Import!$G:$G,Import!$A:$A,S$1,Import!$B:$B,$A3,Import!$C:$C,$A$1,Import!$D:$D,S$21)</f>
        <v>0</v>
      </c>
      <c r="T3" s="150">
        <f>SUMIFS(Import!$G:$G,Import!$A:$A,T$1,Import!$B:$B,$A3,Import!$C:$C,$A$1,Import!$D:$D,T$21)</f>
        <v>0</v>
      </c>
      <c r="U3" s="150">
        <f>SUMIFS(Import!$G:$G,Import!$A:$A,U$1,Import!$B:$B,$A3,Import!$C:$C,$A$1,Import!$D:$D,U$21)</f>
        <v>0</v>
      </c>
      <c r="V3" s="150">
        <f>SUMIFS(Import!$G:$G,Import!$A:$A,V$1,Import!$B:$B,$A3,Import!$C:$C,$A$1,Import!$D:$D,V$21)</f>
        <v>0</v>
      </c>
      <c r="W3" s="150">
        <f>SUMIFS(Import!$G:$G,Import!$A:$A,W$1,Import!$B:$B,$A3,Import!$C:$C,$A$1,Import!$D:$D,W$21)</f>
        <v>0</v>
      </c>
      <c r="X3" s="150">
        <f>SUMIFS(Import!$G:$G,Import!$A:$A,X$1,Import!$B:$B,$A3,Import!$C:$C,$A$1,Import!$D:$D,X$21)</f>
        <v>0</v>
      </c>
      <c r="Y3" s="150">
        <f>SUMIFS(Import!$G:$G,Import!$A:$A,Y$1,Import!$B:$B,$A3,Import!$C:$C,$A$1,Import!$D:$D,Y$21)</f>
        <v>0</v>
      </c>
      <c r="Z3" s="150">
        <f>SUMIFS(Import!$G:$G,Import!$A:$A,Z$1,Import!$B:$B,$A3,Import!$C:$C,$A$1,Import!$D:$D,Z$21)</f>
        <v>0</v>
      </c>
      <c r="AA3" s="150">
        <f>SUMIFS(Import!$G:$G,Import!$A:$A,AA$1,Import!$B:$B,$A3,Import!$C:$C,$A$1,Import!$D:$D,AA$21)</f>
        <v>0</v>
      </c>
      <c r="AB3" s="150">
        <f>SUMIFS(Import!$G:$G,Import!$A:$A,AB$1,Import!$B:$B,$A3,Import!$C:$C,$A$1,Import!$D:$D,AB$21)</f>
        <v>0</v>
      </c>
      <c r="AC3" s="150">
        <f>SUMIFS(Import!$G:$G,Import!$A:$A,AC$1,Import!$B:$B,$A3,Import!$C:$C,$A$1,Import!$D:$D,AC$21)</f>
        <v>0</v>
      </c>
      <c r="AD3" s="150">
        <f>SUMIFS(Import!$G:$G,Import!$A:$A,AD$1,Import!$B:$B,$A3,Import!$C:$C,$A$1,Import!$D:$D,AD$21)</f>
        <v>0</v>
      </c>
      <c r="AE3" s="150">
        <f>SUMIFS(Import!$G:$G,Import!$A:$A,AE$1,Import!$B:$B,$A3,Import!$C:$C,$A$1,Import!$D:$D,AE$21)</f>
        <v>0</v>
      </c>
      <c r="AF3" s="150">
        <f>SUMIFS(Import!$G:$G,Import!$A:$A,AF$1,Import!$B:$B,$A3,Import!$C:$C,$A$1,Import!$D:$D,AF$21)</f>
        <v>0</v>
      </c>
      <c r="AG3" s="150">
        <f>SUMIFS(Import!$G:$G,Import!$A:$A,AG$1,Import!$B:$B,$A3,Import!$C:$C,$A$1,Import!$D:$D,AG$21)</f>
        <v>0</v>
      </c>
      <c r="AH3" s="150">
        <f>SUMIFS(Import!$G:$G,Import!$A:$A,AH$1,Import!$B:$B,$A3,Import!$C:$C,$A$1,Import!$D:$D,AH$21)</f>
        <v>0</v>
      </c>
      <c r="AI3" s="150">
        <f>SUMIFS(Import!$G:$G,Import!$A:$A,AI$1,Import!$B:$B,$A3,Import!$C:$C,$A$1,Import!$D:$D,AI$21)</f>
        <v>0</v>
      </c>
      <c r="AJ3" s="150">
        <f>SUMIFS(Import!$G:$G,Import!$A:$A,AJ$1,Import!$B:$B,$A3,Import!$C:$C,$A$1,Import!$D:$D,AJ$21)</f>
        <v>0</v>
      </c>
      <c r="AK3" s="150">
        <f>SUMIFS(Import!$G:$G,Import!$A:$A,AK$1,Import!$B:$B,$A3,Import!$C:$C,$A$1,Import!$D:$D,AK$21)</f>
        <v>0</v>
      </c>
      <c r="AL3" s="150">
        <f>SUMIFS(Import!$G:$G,Import!$A:$A,AL$1,Import!$B:$B,$A3,Import!$C:$C,$A$1,Import!$D:$D,AL$21)</f>
        <v>0</v>
      </c>
      <c r="AM3" s="150">
        <f>SUMIFS(Import!$G:$G,Import!$A:$A,AM$1,Import!$B:$B,$A3,Import!$C:$C,$A$1,Import!$D:$D,AM$21)</f>
        <v>0</v>
      </c>
      <c r="AN3" s="150">
        <f>SUMIFS(Import!$G:$G,Import!$A:$A,AN$1,Import!$B:$B,$A3,Import!$C:$C,$A$1,Import!$D:$D,AN$21)</f>
        <v>0</v>
      </c>
      <c r="AO3" s="151">
        <f>SUMIFS(Import!$G:$G,Import!$A:$A,AO$1,Import!$B:$B,$A3,Import!$C:$C,$A$1,Import!$D:$D,AO$21)</f>
        <v>0</v>
      </c>
    </row>
    <row r="4" spans="1:41" x14ac:dyDescent="0.2">
      <c r="A4" s="428">
        <f>IF(Import!V9&lt;&gt;"",Import!V9,"")</f>
        <v>42539</v>
      </c>
      <c r="B4" s="548"/>
      <c r="C4" s="149">
        <f t="shared" si="0"/>
        <v>16</v>
      </c>
      <c r="D4" s="144">
        <f t="shared" si="1"/>
        <v>172.5</v>
      </c>
      <c r="E4" s="144">
        <f t="shared" si="2"/>
        <v>336</v>
      </c>
      <c r="F4" s="145">
        <f t="shared" si="3"/>
        <v>118.65</v>
      </c>
      <c r="G4" s="546">
        <v>42</v>
      </c>
      <c r="H4" s="146">
        <f>SUMIFS(Import!$G:$G,Import!$A:$A,H$1,Import!$B:$B,$A4,Import!$C:$C,$A$1,Import!$D:$D,H$21)</f>
        <v>6.25</v>
      </c>
      <c r="I4" s="150">
        <f>SUMIFS(Import!$G:$G,Import!$A:$A,I$1,Import!$B:$B,$A4,Import!$C:$C,$A$1,Import!$D:$D,I$21)</f>
        <v>5.25</v>
      </c>
      <c r="J4" s="150">
        <f>SUMIFS(Import!$G:$G,Import!$A:$A,J$1,Import!$B:$B,$A4,Import!$C:$C,$A$1,Import!$D:$D,J$21)</f>
        <v>0</v>
      </c>
      <c r="K4" s="150">
        <f>SUMIFS(Import!$G:$G,Import!$A:$A,K$1,Import!$B:$B,$A4,Import!$C:$C,$A$1,Import!$D:$D,K$21)</f>
        <v>4.5</v>
      </c>
      <c r="L4" s="150">
        <f>SUMIFS(Import!$G:$G,Import!$A:$A,L$1,Import!$B:$B,$A4,Import!$C:$C,$A$1,Import!$D:$D,L$21)</f>
        <v>0</v>
      </c>
      <c r="M4" s="150">
        <f>SUMIFS(Import!$G:$G,Import!$A:$A,M$1,Import!$B:$B,$A4,Import!$C:$C,$A$1,Import!$D:$D,M$21)</f>
        <v>0</v>
      </c>
      <c r="N4" s="150">
        <f>SUMIFS(Import!$G:$G,Import!$A:$A,N$1,Import!$B:$B,$A4,Import!$C:$C,$A$1,Import!$D:$D,N$21)</f>
        <v>0</v>
      </c>
      <c r="O4" s="150">
        <f>SUMIFS(Import!$G:$G,Import!$A:$A,O$1,Import!$B:$B,$A4,Import!$C:$C,$A$1,Import!$D:$D,O$21)</f>
        <v>0</v>
      </c>
      <c r="P4" s="150">
        <f>SUMIFS(Import!$G:$G,Import!$A:$A,P$1,Import!$B:$B,$A4,Import!$C:$C,$A$1,Import!$D:$D,P$21)</f>
        <v>0</v>
      </c>
      <c r="Q4" s="150">
        <f>SUMIFS(Import!$G:$G,Import!$A:$A,Q$1,Import!$B:$B,$A4,Import!$C:$C,$A$1,Import!$D:$D,Q$21)</f>
        <v>0</v>
      </c>
      <c r="R4" s="150">
        <f>SUMIFS(Import!$G:$G,Import!$A:$A,R$1,Import!$B:$B,$A4,Import!$C:$C,$A$1,Import!$D:$D,R$21)</f>
        <v>0</v>
      </c>
      <c r="S4" s="150">
        <f>SUMIFS(Import!$G:$G,Import!$A:$A,S$1,Import!$B:$B,$A4,Import!$C:$C,$A$1,Import!$D:$D,S$21)</f>
        <v>0</v>
      </c>
      <c r="T4" s="150">
        <f>SUMIFS(Import!$G:$G,Import!$A:$A,T$1,Import!$B:$B,$A4,Import!$C:$C,$A$1,Import!$D:$D,T$21)</f>
        <v>0</v>
      </c>
      <c r="U4" s="150">
        <f>SUMIFS(Import!$G:$G,Import!$A:$A,U$1,Import!$B:$B,$A4,Import!$C:$C,$A$1,Import!$D:$D,U$21)</f>
        <v>0</v>
      </c>
      <c r="V4" s="150">
        <f>SUMIFS(Import!$G:$G,Import!$A:$A,V$1,Import!$B:$B,$A4,Import!$C:$C,$A$1,Import!$D:$D,V$21)</f>
        <v>0</v>
      </c>
      <c r="W4" s="150">
        <f>SUMIFS(Import!$G:$G,Import!$A:$A,W$1,Import!$B:$B,$A4,Import!$C:$C,$A$1,Import!$D:$D,W$21)</f>
        <v>0</v>
      </c>
      <c r="X4" s="150">
        <f>SUMIFS(Import!$G:$G,Import!$A:$A,X$1,Import!$B:$B,$A4,Import!$C:$C,$A$1,Import!$D:$D,X$21)</f>
        <v>0</v>
      </c>
      <c r="Y4" s="150">
        <f>SUMIFS(Import!$G:$G,Import!$A:$A,Y$1,Import!$B:$B,$A4,Import!$C:$C,$A$1,Import!$D:$D,Y$21)</f>
        <v>0</v>
      </c>
      <c r="Z4" s="150">
        <f>SUMIFS(Import!$G:$G,Import!$A:$A,Z$1,Import!$B:$B,$A4,Import!$C:$C,$A$1,Import!$D:$D,Z$21)</f>
        <v>0</v>
      </c>
      <c r="AA4" s="150">
        <f>SUMIFS(Import!$G:$G,Import!$A:$A,AA$1,Import!$B:$B,$A4,Import!$C:$C,$A$1,Import!$D:$D,AA$21)</f>
        <v>0</v>
      </c>
      <c r="AB4" s="150">
        <f>SUMIFS(Import!$G:$G,Import!$A:$A,AB$1,Import!$B:$B,$A4,Import!$C:$C,$A$1,Import!$D:$D,AB$21)</f>
        <v>0</v>
      </c>
      <c r="AC4" s="150">
        <f>SUMIFS(Import!$G:$G,Import!$A:$A,AC$1,Import!$B:$B,$A4,Import!$C:$C,$A$1,Import!$D:$D,AC$21)</f>
        <v>0</v>
      </c>
      <c r="AD4" s="150">
        <f>SUMIFS(Import!$G:$G,Import!$A:$A,AD$1,Import!$B:$B,$A4,Import!$C:$C,$A$1,Import!$D:$D,AD$21)</f>
        <v>0</v>
      </c>
      <c r="AE4" s="150">
        <f>SUMIFS(Import!$G:$G,Import!$A:$A,AE$1,Import!$B:$B,$A4,Import!$C:$C,$A$1,Import!$D:$D,AE$21)</f>
        <v>0</v>
      </c>
      <c r="AF4" s="150">
        <f>SUMIFS(Import!$G:$G,Import!$A:$A,AF$1,Import!$B:$B,$A4,Import!$C:$C,$A$1,Import!$D:$D,AF$21)</f>
        <v>0</v>
      </c>
      <c r="AG4" s="150">
        <f>SUMIFS(Import!$G:$G,Import!$A:$A,AG$1,Import!$B:$B,$A4,Import!$C:$C,$A$1,Import!$D:$D,AG$21)</f>
        <v>0</v>
      </c>
      <c r="AH4" s="150">
        <f>SUMIFS(Import!$G:$G,Import!$A:$A,AH$1,Import!$B:$B,$A4,Import!$C:$C,$A$1,Import!$D:$D,AH$21)</f>
        <v>0</v>
      </c>
      <c r="AI4" s="150">
        <f>SUMIFS(Import!$G:$G,Import!$A:$A,AI$1,Import!$B:$B,$A4,Import!$C:$C,$A$1,Import!$D:$D,AI$21)</f>
        <v>0</v>
      </c>
      <c r="AJ4" s="150">
        <f>SUMIFS(Import!$G:$G,Import!$A:$A,AJ$1,Import!$B:$B,$A4,Import!$C:$C,$A$1,Import!$D:$D,AJ$21)</f>
        <v>0</v>
      </c>
      <c r="AK4" s="150">
        <f>SUMIFS(Import!$G:$G,Import!$A:$A,AK$1,Import!$B:$B,$A4,Import!$C:$C,$A$1,Import!$D:$D,AK$21)</f>
        <v>0</v>
      </c>
      <c r="AL4" s="150">
        <f>SUMIFS(Import!$G:$G,Import!$A:$A,AL$1,Import!$B:$B,$A4,Import!$C:$C,$A$1,Import!$D:$D,AL$21)</f>
        <v>0</v>
      </c>
      <c r="AM4" s="150">
        <f>SUMIFS(Import!$G:$G,Import!$A:$A,AM$1,Import!$B:$B,$A4,Import!$C:$C,$A$1,Import!$D:$D,AM$21)</f>
        <v>0</v>
      </c>
      <c r="AN4" s="150">
        <f>SUMIFS(Import!$G:$G,Import!$A:$A,AN$1,Import!$B:$B,$A4,Import!$C:$C,$A$1,Import!$D:$D,AN$21)</f>
        <v>0</v>
      </c>
      <c r="AO4" s="151">
        <f>SUMIFS(Import!$G:$G,Import!$A:$A,AO$1,Import!$B:$B,$A4,Import!$C:$C,$A$1,Import!$D:$D,AO$21)</f>
        <v>0</v>
      </c>
    </row>
    <row r="5" spans="1:41" x14ac:dyDescent="0.2">
      <c r="A5" s="428">
        <f>IF(Import!V10&lt;&gt;"",Import!V10,"")</f>
        <v>42540</v>
      </c>
      <c r="B5" s="548"/>
      <c r="C5" s="149">
        <f t="shared" si="0"/>
        <v>9.75</v>
      </c>
      <c r="D5" s="144">
        <f t="shared" si="1"/>
        <v>108</v>
      </c>
      <c r="E5" s="144">
        <f t="shared" si="2"/>
        <v>328</v>
      </c>
      <c r="F5" s="145">
        <f t="shared" si="3"/>
        <v>191.92</v>
      </c>
      <c r="G5" s="545">
        <v>41</v>
      </c>
      <c r="H5" s="146">
        <f>SUMIFS(Import!$G:$G,Import!$A:$A,H$1,Import!$B:$B,$A5,Import!$C:$C,$A$1,Import!$D:$D,H$21)</f>
        <v>5.25</v>
      </c>
      <c r="I5" s="150">
        <f>SUMIFS(Import!$G:$G,Import!$A:$A,I$1,Import!$B:$B,$A5,Import!$C:$C,$A$1,Import!$D:$D,I$21)</f>
        <v>0</v>
      </c>
      <c r="J5" s="150">
        <f>SUMIFS(Import!$G:$G,Import!$A:$A,J$1,Import!$B:$B,$A5,Import!$C:$C,$A$1,Import!$D:$D,J$21)</f>
        <v>0</v>
      </c>
      <c r="K5" s="150">
        <f>SUMIFS(Import!$G:$G,Import!$A:$A,K$1,Import!$B:$B,$A5,Import!$C:$C,$A$1,Import!$D:$D,K$21)</f>
        <v>0</v>
      </c>
      <c r="L5" s="150">
        <f>SUMIFS(Import!$G:$G,Import!$A:$A,L$1,Import!$B:$B,$A5,Import!$C:$C,$A$1,Import!$D:$D,L$21)</f>
        <v>4.5</v>
      </c>
      <c r="M5" s="150">
        <f>SUMIFS(Import!$G:$G,Import!$A:$A,M$1,Import!$B:$B,$A5,Import!$C:$C,$A$1,Import!$D:$D,M$21)</f>
        <v>0</v>
      </c>
      <c r="N5" s="150">
        <f>SUMIFS(Import!$G:$G,Import!$A:$A,N$1,Import!$B:$B,$A5,Import!$C:$C,$A$1,Import!$D:$D,N$21)</f>
        <v>0</v>
      </c>
      <c r="O5" s="150">
        <f>SUMIFS(Import!$G:$G,Import!$A:$A,O$1,Import!$B:$B,$A5,Import!$C:$C,$A$1,Import!$D:$D,O$21)</f>
        <v>0</v>
      </c>
      <c r="P5" s="150">
        <f>SUMIFS(Import!$G:$G,Import!$A:$A,P$1,Import!$B:$B,$A5,Import!$C:$C,$A$1,Import!$D:$D,P$21)</f>
        <v>0</v>
      </c>
      <c r="Q5" s="150">
        <f>SUMIFS(Import!$G:$G,Import!$A:$A,Q$1,Import!$B:$B,$A5,Import!$C:$C,$A$1,Import!$D:$D,Q$21)</f>
        <v>0</v>
      </c>
      <c r="R5" s="150">
        <f>SUMIFS(Import!$G:$G,Import!$A:$A,R$1,Import!$B:$B,$A5,Import!$C:$C,$A$1,Import!$D:$D,R$21)</f>
        <v>0</v>
      </c>
      <c r="S5" s="150">
        <f>SUMIFS(Import!$G:$G,Import!$A:$A,S$1,Import!$B:$B,$A5,Import!$C:$C,$A$1,Import!$D:$D,S$21)</f>
        <v>0</v>
      </c>
      <c r="T5" s="150">
        <f>SUMIFS(Import!$G:$G,Import!$A:$A,T$1,Import!$B:$B,$A5,Import!$C:$C,$A$1,Import!$D:$D,T$21)</f>
        <v>0</v>
      </c>
      <c r="U5" s="150">
        <f>SUMIFS(Import!$G:$G,Import!$A:$A,U$1,Import!$B:$B,$A5,Import!$C:$C,$A$1,Import!$D:$D,U$21)</f>
        <v>0</v>
      </c>
      <c r="V5" s="150">
        <f>SUMIFS(Import!$G:$G,Import!$A:$A,V$1,Import!$B:$B,$A5,Import!$C:$C,$A$1,Import!$D:$D,V$21)</f>
        <v>0</v>
      </c>
      <c r="W5" s="150">
        <f>SUMIFS(Import!$G:$G,Import!$A:$A,W$1,Import!$B:$B,$A5,Import!$C:$C,$A$1,Import!$D:$D,W$21)</f>
        <v>0</v>
      </c>
      <c r="X5" s="150">
        <f>SUMIFS(Import!$G:$G,Import!$A:$A,X$1,Import!$B:$B,$A5,Import!$C:$C,$A$1,Import!$D:$D,X$21)</f>
        <v>0</v>
      </c>
      <c r="Y5" s="150">
        <f>SUMIFS(Import!$G:$G,Import!$A:$A,Y$1,Import!$B:$B,$A5,Import!$C:$C,$A$1,Import!$D:$D,Y$21)</f>
        <v>0</v>
      </c>
      <c r="Z5" s="150">
        <f>SUMIFS(Import!$G:$G,Import!$A:$A,Z$1,Import!$B:$B,$A5,Import!$C:$C,$A$1,Import!$D:$D,Z$21)</f>
        <v>0</v>
      </c>
      <c r="AA5" s="150">
        <f>SUMIFS(Import!$G:$G,Import!$A:$A,AA$1,Import!$B:$B,$A5,Import!$C:$C,$A$1,Import!$D:$D,AA$21)</f>
        <v>0</v>
      </c>
      <c r="AB5" s="150">
        <f>SUMIFS(Import!$G:$G,Import!$A:$A,AB$1,Import!$B:$B,$A5,Import!$C:$C,$A$1,Import!$D:$D,AB$21)</f>
        <v>0</v>
      </c>
      <c r="AC5" s="150">
        <f>SUMIFS(Import!$G:$G,Import!$A:$A,AC$1,Import!$B:$B,$A5,Import!$C:$C,$A$1,Import!$D:$D,AC$21)</f>
        <v>0</v>
      </c>
      <c r="AD5" s="150">
        <f>SUMIFS(Import!$G:$G,Import!$A:$A,AD$1,Import!$B:$B,$A5,Import!$C:$C,$A$1,Import!$D:$D,AD$21)</f>
        <v>0</v>
      </c>
      <c r="AE5" s="150">
        <f>SUMIFS(Import!$G:$G,Import!$A:$A,AE$1,Import!$B:$B,$A5,Import!$C:$C,$A$1,Import!$D:$D,AE$21)</f>
        <v>0</v>
      </c>
      <c r="AF5" s="150">
        <f>SUMIFS(Import!$G:$G,Import!$A:$A,AF$1,Import!$B:$B,$A5,Import!$C:$C,$A$1,Import!$D:$D,AF$21)</f>
        <v>0</v>
      </c>
      <c r="AG5" s="150">
        <f>SUMIFS(Import!$G:$G,Import!$A:$A,AG$1,Import!$B:$B,$A5,Import!$C:$C,$A$1,Import!$D:$D,AG$21)</f>
        <v>0</v>
      </c>
      <c r="AH5" s="150">
        <f>SUMIFS(Import!$G:$G,Import!$A:$A,AH$1,Import!$B:$B,$A5,Import!$C:$C,$A$1,Import!$D:$D,AH$21)</f>
        <v>0</v>
      </c>
      <c r="AI5" s="150">
        <f>SUMIFS(Import!$G:$G,Import!$A:$A,AI$1,Import!$B:$B,$A5,Import!$C:$C,$A$1,Import!$D:$D,AI$21)</f>
        <v>0</v>
      </c>
      <c r="AJ5" s="150">
        <f>SUMIFS(Import!$G:$G,Import!$A:$A,AJ$1,Import!$B:$B,$A5,Import!$C:$C,$A$1,Import!$D:$D,AJ$21)</f>
        <v>0</v>
      </c>
      <c r="AK5" s="150">
        <f>SUMIFS(Import!$G:$G,Import!$A:$A,AK$1,Import!$B:$B,$A5,Import!$C:$C,$A$1,Import!$D:$D,AK$21)</f>
        <v>0</v>
      </c>
      <c r="AL5" s="150">
        <f>SUMIFS(Import!$G:$G,Import!$A:$A,AL$1,Import!$B:$B,$A5,Import!$C:$C,$A$1,Import!$D:$D,AL$21)</f>
        <v>0</v>
      </c>
      <c r="AM5" s="150">
        <f>SUMIFS(Import!$G:$G,Import!$A:$A,AM$1,Import!$B:$B,$A5,Import!$C:$C,$A$1,Import!$D:$D,AM$21)</f>
        <v>0</v>
      </c>
      <c r="AN5" s="150">
        <f>SUMIFS(Import!$G:$G,Import!$A:$A,AN$1,Import!$B:$B,$A5,Import!$C:$C,$A$1,Import!$D:$D,AN$21)</f>
        <v>0</v>
      </c>
      <c r="AO5" s="151">
        <f>SUMIFS(Import!$G:$G,Import!$A:$A,AO$1,Import!$B:$B,$A5,Import!$C:$C,$A$1,Import!$D:$D,AO$21)</f>
        <v>0</v>
      </c>
    </row>
    <row r="6" spans="1:41" x14ac:dyDescent="0.2">
      <c r="A6" s="428">
        <f>IF(Import!V11&lt;&gt;"",Import!V11,"")</f>
        <v>42541</v>
      </c>
      <c r="B6" s="548"/>
      <c r="C6" s="149">
        <f t="shared" si="0"/>
        <v>0</v>
      </c>
      <c r="D6" s="144">
        <f t="shared" si="1"/>
        <v>0</v>
      </c>
      <c r="E6" s="144">
        <f t="shared" si="2"/>
        <v>0</v>
      </c>
      <c r="F6" s="145">
        <f t="shared" si="3"/>
        <v>0</v>
      </c>
      <c r="G6" s="546"/>
      <c r="H6" s="146">
        <f>SUMIFS(Import!$G:$G,Import!$A:$A,H$1,Import!$B:$B,$A6,Import!$C:$C,$A$1,Import!$D:$D,H$21)</f>
        <v>0</v>
      </c>
      <c r="I6" s="150">
        <f>SUMIFS(Import!$G:$G,Import!$A:$A,I$1,Import!$B:$B,$A6,Import!$C:$C,$A$1,Import!$D:$D,I$21)</f>
        <v>0</v>
      </c>
      <c r="J6" s="150">
        <f>SUMIFS(Import!$G:$G,Import!$A:$A,J$1,Import!$B:$B,$A6,Import!$C:$C,$A$1,Import!$D:$D,J$21)</f>
        <v>0</v>
      </c>
      <c r="K6" s="150">
        <f>SUMIFS(Import!$G:$G,Import!$A:$A,K$1,Import!$B:$B,$A6,Import!$C:$C,$A$1,Import!$D:$D,K$21)</f>
        <v>0</v>
      </c>
      <c r="L6" s="150">
        <f>SUMIFS(Import!$G:$G,Import!$A:$A,L$1,Import!$B:$B,$A6,Import!$C:$C,$A$1,Import!$D:$D,L$21)</f>
        <v>0</v>
      </c>
      <c r="M6" s="150">
        <f>SUMIFS(Import!$G:$G,Import!$A:$A,M$1,Import!$B:$B,$A6,Import!$C:$C,$A$1,Import!$D:$D,M$21)</f>
        <v>0</v>
      </c>
      <c r="N6" s="150">
        <f>SUMIFS(Import!$G:$G,Import!$A:$A,N$1,Import!$B:$B,$A6,Import!$C:$C,$A$1,Import!$D:$D,N$21)</f>
        <v>0</v>
      </c>
      <c r="O6" s="150">
        <f>SUMIFS(Import!$G:$G,Import!$A:$A,O$1,Import!$B:$B,$A6,Import!$C:$C,$A$1,Import!$D:$D,O$21)</f>
        <v>0</v>
      </c>
      <c r="P6" s="150">
        <f>SUMIFS(Import!$G:$G,Import!$A:$A,P$1,Import!$B:$B,$A6,Import!$C:$C,$A$1,Import!$D:$D,P$21)</f>
        <v>0</v>
      </c>
      <c r="Q6" s="150">
        <f>SUMIFS(Import!$G:$G,Import!$A:$A,Q$1,Import!$B:$B,$A6,Import!$C:$C,$A$1,Import!$D:$D,Q$21)</f>
        <v>0</v>
      </c>
      <c r="R6" s="150">
        <f>SUMIFS(Import!$G:$G,Import!$A:$A,R$1,Import!$B:$B,$A6,Import!$C:$C,$A$1,Import!$D:$D,R$21)</f>
        <v>0</v>
      </c>
      <c r="S6" s="150">
        <f>SUMIFS(Import!$G:$G,Import!$A:$A,S$1,Import!$B:$B,$A6,Import!$C:$C,$A$1,Import!$D:$D,S$21)</f>
        <v>0</v>
      </c>
      <c r="T6" s="150">
        <f>SUMIFS(Import!$G:$G,Import!$A:$A,T$1,Import!$B:$B,$A6,Import!$C:$C,$A$1,Import!$D:$D,T$21)</f>
        <v>0</v>
      </c>
      <c r="U6" s="150">
        <f>SUMIFS(Import!$G:$G,Import!$A:$A,U$1,Import!$B:$B,$A6,Import!$C:$C,$A$1,Import!$D:$D,U$21)</f>
        <v>0</v>
      </c>
      <c r="V6" s="150">
        <f>SUMIFS(Import!$G:$G,Import!$A:$A,V$1,Import!$B:$B,$A6,Import!$C:$C,$A$1,Import!$D:$D,V$21)</f>
        <v>0</v>
      </c>
      <c r="W6" s="150">
        <f>SUMIFS(Import!$G:$G,Import!$A:$A,W$1,Import!$B:$B,$A6,Import!$C:$C,$A$1,Import!$D:$D,W$21)</f>
        <v>0</v>
      </c>
      <c r="X6" s="150">
        <f>SUMIFS(Import!$G:$G,Import!$A:$A,X$1,Import!$B:$B,$A6,Import!$C:$C,$A$1,Import!$D:$D,X$21)</f>
        <v>0</v>
      </c>
      <c r="Y6" s="150">
        <f>SUMIFS(Import!$G:$G,Import!$A:$A,Y$1,Import!$B:$B,$A6,Import!$C:$C,$A$1,Import!$D:$D,Y$21)</f>
        <v>0</v>
      </c>
      <c r="Z6" s="150">
        <f>SUMIFS(Import!$G:$G,Import!$A:$A,Z$1,Import!$B:$B,$A6,Import!$C:$C,$A$1,Import!$D:$D,Z$21)</f>
        <v>0</v>
      </c>
      <c r="AA6" s="150">
        <f>SUMIFS(Import!$G:$G,Import!$A:$A,AA$1,Import!$B:$B,$A6,Import!$C:$C,$A$1,Import!$D:$D,AA$21)</f>
        <v>0</v>
      </c>
      <c r="AB6" s="150">
        <f>SUMIFS(Import!$G:$G,Import!$A:$A,AB$1,Import!$B:$B,$A6,Import!$C:$C,$A$1,Import!$D:$D,AB$21)</f>
        <v>0</v>
      </c>
      <c r="AC6" s="150">
        <f>SUMIFS(Import!$G:$G,Import!$A:$A,AC$1,Import!$B:$B,$A6,Import!$C:$C,$A$1,Import!$D:$D,AC$21)</f>
        <v>0</v>
      </c>
      <c r="AD6" s="150">
        <f>SUMIFS(Import!$G:$G,Import!$A:$A,AD$1,Import!$B:$B,$A6,Import!$C:$C,$A$1,Import!$D:$D,AD$21)</f>
        <v>0</v>
      </c>
      <c r="AE6" s="150">
        <f>SUMIFS(Import!$G:$G,Import!$A:$A,AE$1,Import!$B:$B,$A6,Import!$C:$C,$A$1,Import!$D:$D,AE$21)</f>
        <v>0</v>
      </c>
      <c r="AF6" s="150">
        <f>SUMIFS(Import!$G:$G,Import!$A:$A,AF$1,Import!$B:$B,$A6,Import!$C:$C,$A$1,Import!$D:$D,AF$21)</f>
        <v>0</v>
      </c>
      <c r="AG6" s="150">
        <f>SUMIFS(Import!$G:$G,Import!$A:$A,AG$1,Import!$B:$B,$A6,Import!$C:$C,$A$1,Import!$D:$D,AG$21)</f>
        <v>0</v>
      </c>
      <c r="AH6" s="150">
        <f>SUMIFS(Import!$G:$G,Import!$A:$A,AH$1,Import!$B:$B,$A6,Import!$C:$C,$A$1,Import!$D:$D,AH$21)</f>
        <v>0</v>
      </c>
      <c r="AI6" s="150">
        <f>SUMIFS(Import!$G:$G,Import!$A:$A,AI$1,Import!$B:$B,$A6,Import!$C:$C,$A$1,Import!$D:$D,AI$21)</f>
        <v>0</v>
      </c>
      <c r="AJ6" s="150">
        <f>SUMIFS(Import!$G:$G,Import!$A:$A,AJ$1,Import!$B:$B,$A6,Import!$C:$C,$A$1,Import!$D:$D,AJ$21)</f>
        <v>0</v>
      </c>
      <c r="AK6" s="150">
        <f>SUMIFS(Import!$G:$G,Import!$A:$A,AK$1,Import!$B:$B,$A6,Import!$C:$C,$A$1,Import!$D:$D,AK$21)</f>
        <v>0</v>
      </c>
      <c r="AL6" s="150">
        <f>SUMIFS(Import!$G:$G,Import!$A:$A,AL$1,Import!$B:$B,$A6,Import!$C:$C,$A$1,Import!$D:$D,AL$21)</f>
        <v>0</v>
      </c>
      <c r="AM6" s="150">
        <f>SUMIFS(Import!$G:$G,Import!$A:$A,AM$1,Import!$B:$B,$A6,Import!$C:$C,$A$1,Import!$D:$D,AM$21)</f>
        <v>0</v>
      </c>
      <c r="AN6" s="150">
        <f>SUMIFS(Import!$G:$G,Import!$A:$A,AN$1,Import!$B:$B,$A6,Import!$C:$C,$A$1,Import!$D:$D,AN$21)</f>
        <v>0</v>
      </c>
      <c r="AO6" s="151">
        <f>SUMIFS(Import!$G:$G,Import!$A:$A,AO$1,Import!$B:$B,$A6,Import!$C:$C,$A$1,Import!$D:$D,AO$21)</f>
        <v>0</v>
      </c>
    </row>
    <row r="7" spans="1:41" x14ac:dyDescent="0.2">
      <c r="A7" s="428">
        <f>IF(Import!V12&lt;&gt;"",Import!V12,"")</f>
        <v>42542</v>
      </c>
      <c r="B7" s="548"/>
      <c r="C7" s="149">
        <f t="shared" si="0"/>
        <v>5.25</v>
      </c>
      <c r="D7" s="144">
        <f t="shared" si="1"/>
        <v>63</v>
      </c>
      <c r="E7" s="144">
        <f t="shared" si="2"/>
        <v>88</v>
      </c>
      <c r="F7" s="145">
        <f t="shared" si="3"/>
        <v>8.6200000000000045</v>
      </c>
      <c r="G7" s="545">
        <v>11</v>
      </c>
      <c r="H7" s="146">
        <f>SUMIFS(Import!$G:$G,Import!$A:$A,H$1,Import!$B:$B,$A7,Import!$C:$C,$A$1,Import!$D:$D,H$21)</f>
        <v>0</v>
      </c>
      <c r="I7" s="150">
        <f>SUMIFS(Import!$G:$G,Import!$A:$A,I$1,Import!$B:$B,$A7,Import!$C:$C,$A$1,Import!$D:$D,I$21)</f>
        <v>0</v>
      </c>
      <c r="J7" s="150">
        <f>SUMIFS(Import!$G:$G,Import!$A:$A,J$1,Import!$B:$B,$A7,Import!$C:$C,$A$1,Import!$D:$D,J$21)</f>
        <v>5.25</v>
      </c>
      <c r="K7" s="150">
        <f>SUMIFS(Import!$G:$G,Import!$A:$A,K$1,Import!$B:$B,$A7,Import!$C:$C,$A$1,Import!$D:$D,K$21)</f>
        <v>0</v>
      </c>
      <c r="L7" s="150">
        <f>SUMIFS(Import!$G:$G,Import!$A:$A,L$1,Import!$B:$B,$A7,Import!$C:$C,$A$1,Import!$D:$D,L$21)</f>
        <v>0</v>
      </c>
      <c r="M7" s="150">
        <f>SUMIFS(Import!$G:$G,Import!$A:$A,M$1,Import!$B:$B,$A7,Import!$C:$C,$A$1,Import!$D:$D,M$21)</f>
        <v>0</v>
      </c>
      <c r="N7" s="150">
        <f>SUMIFS(Import!$G:$G,Import!$A:$A,N$1,Import!$B:$B,$A7,Import!$C:$C,$A$1,Import!$D:$D,N$21)</f>
        <v>0</v>
      </c>
      <c r="O7" s="150">
        <f>SUMIFS(Import!$G:$G,Import!$A:$A,O$1,Import!$B:$B,$A7,Import!$C:$C,$A$1,Import!$D:$D,O$21)</f>
        <v>0</v>
      </c>
      <c r="P7" s="150">
        <f>SUMIFS(Import!$G:$G,Import!$A:$A,P$1,Import!$B:$B,$A7,Import!$C:$C,$A$1,Import!$D:$D,P$21)</f>
        <v>0</v>
      </c>
      <c r="Q7" s="150">
        <f>SUMIFS(Import!$G:$G,Import!$A:$A,Q$1,Import!$B:$B,$A7,Import!$C:$C,$A$1,Import!$D:$D,Q$21)</f>
        <v>0</v>
      </c>
      <c r="R7" s="150">
        <f>SUMIFS(Import!$G:$G,Import!$A:$A,R$1,Import!$B:$B,$A7,Import!$C:$C,$A$1,Import!$D:$D,R$21)</f>
        <v>0</v>
      </c>
      <c r="S7" s="150">
        <f>SUMIFS(Import!$G:$G,Import!$A:$A,S$1,Import!$B:$B,$A7,Import!$C:$C,$A$1,Import!$D:$D,S$21)</f>
        <v>0</v>
      </c>
      <c r="T7" s="150">
        <f>SUMIFS(Import!$G:$G,Import!$A:$A,T$1,Import!$B:$B,$A7,Import!$C:$C,$A$1,Import!$D:$D,T$21)</f>
        <v>0</v>
      </c>
      <c r="U7" s="150">
        <f>SUMIFS(Import!$G:$G,Import!$A:$A,U$1,Import!$B:$B,$A7,Import!$C:$C,$A$1,Import!$D:$D,U$21)</f>
        <v>0</v>
      </c>
      <c r="V7" s="150">
        <f>SUMIFS(Import!$G:$G,Import!$A:$A,V$1,Import!$B:$B,$A7,Import!$C:$C,$A$1,Import!$D:$D,V$21)</f>
        <v>0</v>
      </c>
      <c r="W7" s="150">
        <f>SUMIFS(Import!$G:$G,Import!$A:$A,W$1,Import!$B:$B,$A7,Import!$C:$C,$A$1,Import!$D:$D,W$21)</f>
        <v>0</v>
      </c>
      <c r="X7" s="150">
        <f>SUMIFS(Import!$G:$G,Import!$A:$A,X$1,Import!$B:$B,$A7,Import!$C:$C,$A$1,Import!$D:$D,X$21)</f>
        <v>0</v>
      </c>
      <c r="Y7" s="150">
        <f>SUMIFS(Import!$G:$G,Import!$A:$A,Y$1,Import!$B:$B,$A7,Import!$C:$C,$A$1,Import!$D:$D,Y$21)</f>
        <v>0</v>
      </c>
      <c r="Z7" s="150">
        <f>SUMIFS(Import!$G:$G,Import!$A:$A,Z$1,Import!$B:$B,$A7,Import!$C:$C,$A$1,Import!$D:$D,Z$21)</f>
        <v>0</v>
      </c>
      <c r="AA7" s="150">
        <f>SUMIFS(Import!$G:$G,Import!$A:$A,AA$1,Import!$B:$B,$A7,Import!$C:$C,$A$1,Import!$D:$D,AA$21)</f>
        <v>0</v>
      </c>
      <c r="AB7" s="150">
        <f>SUMIFS(Import!$G:$G,Import!$A:$A,AB$1,Import!$B:$B,$A7,Import!$C:$C,$A$1,Import!$D:$D,AB$21)</f>
        <v>0</v>
      </c>
      <c r="AC7" s="150">
        <f>SUMIFS(Import!$G:$G,Import!$A:$A,AC$1,Import!$B:$B,$A7,Import!$C:$C,$A$1,Import!$D:$D,AC$21)</f>
        <v>0</v>
      </c>
      <c r="AD7" s="150">
        <f>SUMIFS(Import!$G:$G,Import!$A:$A,AD$1,Import!$B:$B,$A7,Import!$C:$C,$A$1,Import!$D:$D,AD$21)</f>
        <v>0</v>
      </c>
      <c r="AE7" s="150">
        <f>SUMIFS(Import!$G:$G,Import!$A:$A,AE$1,Import!$B:$B,$A7,Import!$C:$C,$A$1,Import!$D:$D,AE$21)</f>
        <v>0</v>
      </c>
      <c r="AF7" s="150">
        <f>SUMIFS(Import!$G:$G,Import!$A:$A,AF$1,Import!$B:$B,$A7,Import!$C:$C,$A$1,Import!$D:$D,AF$21)</f>
        <v>0</v>
      </c>
      <c r="AG7" s="150">
        <f>SUMIFS(Import!$G:$G,Import!$A:$A,AG$1,Import!$B:$B,$A7,Import!$C:$C,$A$1,Import!$D:$D,AG$21)</f>
        <v>0</v>
      </c>
      <c r="AH7" s="150">
        <f>SUMIFS(Import!$G:$G,Import!$A:$A,AH$1,Import!$B:$B,$A7,Import!$C:$C,$A$1,Import!$D:$D,AH$21)</f>
        <v>0</v>
      </c>
      <c r="AI7" s="150">
        <f>SUMIFS(Import!$G:$G,Import!$A:$A,AI$1,Import!$B:$B,$A7,Import!$C:$C,$A$1,Import!$D:$D,AI$21)</f>
        <v>0</v>
      </c>
      <c r="AJ7" s="150">
        <f>SUMIFS(Import!$G:$G,Import!$A:$A,AJ$1,Import!$B:$B,$A7,Import!$C:$C,$A$1,Import!$D:$D,AJ$21)</f>
        <v>0</v>
      </c>
      <c r="AK7" s="150">
        <f>SUMIFS(Import!$G:$G,Import!$A:$A,AK$1,Import!$B:$B,$A7,Import!$C:$C,$A$1,Import!$D:$D,AK$21)</f>
        <v>0</v>
      </c>
      <c r="AL7" s="150">
        <f>SUMIFS(Import!$G:$G,Import!$A:$A,AL$1,Import!$B:$B,$A7,Import!$C:$C,$A$1,Import!$D:$D,AL$21)</f>
        <v>0</v>
      </c>
      <c r="AM7" s="150">
        <f>SUMIFS(Import!$G:$G,Import!$A:$A,AM$1,Import!$B:$B,$A7,Import!$C:$C,$A$1,Import!$D:$D,AM$21)</f>
        <v>0</v>
      </c>
      <c r="AN7" s="150">
        <f>SUMIFS(Import!$G:$G,Import!$A:$A,AN$1,Import!$B:$B,$A7,Import!$C:$C,$A$1,Import!$D:$D,AN$21)</f>
        <v>0</v>
      </c>
      <c r="AO7" s="151">
        <f>SUMIFS(Import!$G:$G,Import!$A:$A,AO$1,Import!$B:$B,$A7,Import!$C:$C,$A$1,Import!$D:$D,AO$21)</f>
        <v>0</v>
      </c>
    </row>
    <row r="8" spans="1:41" x14ac:dyDescent="0.2">
      <c r="A8" s="428">
        <f>IF(Import!V13&lt;&gt;"",Import!V13,"")</f>
        <v>42543</v>
      </c>
      <c r="B8" s="548"/>
      <c r="C8" s="149">
        <f t="shared" si="0"/>
        <v>5.25</v>
      </c>
      <c r="D8" s="144">
        <f t="shared" si="1"/>
        <v>63</v>
      </c>
      <c r="E8" s="144">
        <f t="shared" si="2"/>
        <v>104</v>
      </c>
      <c r="F8" s="144">
        <f t="shared" si="3"/>
        <v>24.620000000000005</v>
      </c>
      <c r="G8" s="547">
        <v>13</v>
      </c>
      <c r="H8" s="146">
        <f>SUMIFS(Import!$G:$G,Import!$A:$A,H$1,Import!$B:$B,$A8,Import!$C:$C,$A$1,Import!$D:$D,H$21)</f>
        <v>5.25</v>
      </c>
      <c r="I8" s="150">
        <f>SUMIFS(Import!$G:$G,Import!$A:$A,I$1,Import!$B:$B,$A8,Import!$C:$C,$A$1,Import!$D:$D,I$21)</f>
        <v>0</v>
      </c>
      <c r="J8" s="150">
        <f>SUMIFS(Import!$G:$G,Import!$A:$A,J$1,Import!$B:$B,$A8,Import!$C:$C,$A$1,Import!$D:$D,J$21)</f>
        <v>0</v>
      </c>
      <c r="K8" s="150">
        <f>SUMIFS(Import!$G:$G,Import!$A:$A,K$1,Import!$B:$B,$A8,Import!$C:$C,$A$1,Import!$D:$D,K$21)</f>
        <v>0</v>
      </c>
      <c r="L8" s="150">
        <f>SUMIFS(Import!$G:$G,Import!$A:$A,L$1,Import!$B:$B,$A8,Import!$C:$C,$A$1,Import!$D:$D,L$21)</f>
        <v>0</v>
      </c>
      <c r="M8" s="150">
        <f>SUMIFS(Import!$G:$G,Import!$A:$A,M$1,Import!$B:$B,$A8,Import!$C:$C,$A$1,Import!$D:$D,M$21)</f>
        <v>0</v>
      </c>
      <c r="N8" s="150">
        <f>SUMIFS(Import!$G:$G,Import!$A:$A,N$1,Import!$B:$B,$A8,Import!$C:$C,$A$1,Import!$D:$D,N$21)</f>
        <v>0</v>
      </c>
      <c r="O8" s="150">
        <f>SUMIFS(Import!$G:$G,Import!$A:$A,O$1,Import!$B:$B,$A8,Import!$C:$C,$A$1,Import!$D:$D,O$21)</f>
        <v>0</v>
      </c>
      <c r="P8" s="150">
        <f>SUMIFS(Import!$G:$G,Import!$A:$A,P$1,Import!$B:$B,$A8,Import!$C:$C,$A$1,Import!$D:$D,P$21)</f>
        <v>0</v>
      </c>
      <c r="Q8" s="150">
        <f>SUMIFS(Import!$G:$G,Import!$A:$A,Q$1,Import!$B:$B,$A8,Import!$C:$C,$A$1,Import!$D:$D,Q$21)</f>
        <v>0</v>
      </c>
      <c r="R8" s="150">
        <f>SUMIFS(Import!$G:$G,Import!$A:$A,R$1,Import!$B:$B,$A8,Import!$C:$C,$A$1,Import!$D:$D,R$21)</f>
        <v>0</v>
      </c>
      <c r="S8" s="150">
        <f>SUMIFS(Import!$G:$G,Import!$A:$A,S$1,Import!$B:$B,$A8,Import!$C:$C,$A$1,Import!$D:$D,S$21)</f>
        <v>0</v>
      </c>
      <c r="T8" s="150">
        <f>SUMIFS(Import!$G:$G,Import!$A:$A,T$1,Import!$B:$B,$A8,Import!$C:$C,$A$1,Import!$D:$D,T$21)</f>
        <v>0</v>
      </c>
      <c r="U8" s="150">
        <f>SUMIFS(Import!$G:$G,Import!$A:$A,U$1,Import!$B:$B,$A8,Import!$C:$C,$A$1,Import!$D:$D,U$21)</f>
        <v>0</v>
      </c>
      <c r="V8" s="150">
        <f>SUMIFS(Import!$G:$G,Import!$A:$A,V$1,Import!$B:$B,$A8,Import!$C:$C,$A$1,Import!$D:$D,V$21)</f>
        <v>0</v>
      </c>
      <c r="W8" s="150">
        <f>SUMIFS(Import!$G:$G,Import!$A:$A,W$1,Import!$B:$B,$A8,Import!$C:$C,$A$1,Import!$D:$D,W$21)</f>
        <v>0</v>
      </c>
      <c r="X8" s="150">
        <f>SUMIFS(Import!$G:$G,Import!$A:$A,X$1,Import!$B:$B,$A8,Import!$C:$C,$A$1,Import!$D:$D,X$21)</f>
        <v>0</v>
      </c>
      <c r="Y8" s="150">
        <f>SUMIFS(Import!$G:$G,Import!$A:$A,Y$1,Import!$B:$B,$A8,Import!$C:$C,$A$1,Import!$D:$D,Y$21)</f>
        <v>0</v>
      </c>
      <c r="Z8" s="150">
        <f>SUMIFS(Import!$G:$G,Import!$A:$A,Z$1,Import!$B:$B,$A8,Import!$C:$C,$A$1,Import!$D:$D,Z$21)</f>
        <v>0</v>
      </c>
      <c r="AA8" s="150">
        <f>SUMIFS(Import!$G:$G,Import!$A:$A,AA$1,Import!$B:$B,$A8,Import!$C:$C,$A$1,Import!$D:$D,AA$21)</f>
        <v>0</v>
      </c>
      <c r="AB8" s="150">
        <f>SUMIFS(Import!$G:$G,Import!$A:$A,AB$1,Import!$B:$B,$A8,Import!$C:$C,$A$1,Import!$D:$D,AB$21)</f>
        <v>0</v>
      </c>
      <c r="AC8" s="150">
        <f>SUMIFS(Import!$G:$G,Import!$A:$A,AC$1,Import!$B:$B,$A8,Import!$C:$C,$A$1,Import!$D:$D,AC$21)</f>
        <v>0</v>
      </c>
      <c r="AD8" s="150">
        <f>SUMIFS(Import!$G:$G,Import!$A:$A,AD$1,Import!$B:$B,$A8,Import!$C:$C,$A$1,Import!$D:$D,AD$21)</f>
        <v>0</v>
      </c>
      <c r="AE8" s="150">
        <f>SUMIFS(Import!$G:$G,Import!$A:$A,AE$1,Import!$B:$B,$A8,Import!$C:$C,$A$1,Import!$D:$D,AE$21)</f>
        <v>0</v>
      </c>
      <c r="AF8" s="150">
        <f>SUMIFS(Import!$G:$G,Import!$A:$A,AF$1,Import!$B:$B,$A8,Import!$C:$C,$A$1,Import!$D:$D,AF$21)</f>
        <v>0</v>
      </c>
      <c r="AG8" s="150">
        <f>SUMIFS(Import!$G:$G,Import!$A:$A,AG$1,Import!$B:$B,$A8,Import!$C:$C,$A$1,Import!$D:$D,AG$21)</f>
        <v>0</v>
      </c>
      <c r="AH8" s="150">
        <f>SUMIFS(Import!$G:$G,Import!$A:$A,AH$1,Import!$B:$B,$A8,Import!$C:$C,$A$1,Import!$D:$D,AH$21)</f>
        <v>0</v>
      </c>
      <c r="AI8" s="150">
        <f>SUMIFS(Import!$G:$G,Import!$A:$A,AI$1,Import!$B:$B,$A8,Import!$C:$C,$A$1,Import!$D:$D,AI$21)</f>
        <v>0</v>
      </c>
      <c r="AJ8" s="150">
        <f>SUMIFS(Import!$G:$G,Import!$A:$A,AJ$1,Import!$B:$B,$A8,Import!$C:$C,$A$1,Import!$D:$D,AJ$21)</f>
        <v>0</v>
      </c>
      <c r="AK8" s="150">
        <f>SUMIFS(Import!$G:$G,Import!$A:$A,AK$1,Import!$B:$B,$A8,Import!$C:$C,$A$1,Import!$D:$D,AK$21)</f>
        <v>0</v>
      </c>
      <c r="AL8" s="150">
        <f>SUMIFS(Import!$G:$G,Import!$A:$A,AL$1,Import!$B:$B,$A8,Import!$C:$C,$A$1,Import!$D:$D,AL$21)</f>
        <v>0</v>
      </c>
      <c r="AM8" s="150">
        <f>SUMIFS(Import!$G:$G,Import!$A:$A,AM$1,Import!$B:$B,$A8,Import!$C:$C,$A$1,Import!$D:$D,AM$21)</f>
        <v>0</v>
      </c>
      <c r="AN8" s="150">
        <f>SUMIFS(Import!$G:$G,Import!$A:$A,AN$1,Import!$B:$B,$A8,Import!$C:$C,$A$1,Import!$D:$D,AN$21)</f>
        <v>0</v>
      </c>
      <c r="AO8" s="151">
        <f>SUMIFS(Import!$G:$G,Import!$A:$A,AO$1,Import!$B:$B,$A8,Import!$C:$C,$A$1,Import!$D:$D,AO$21)</f>
        <v>0</v>
      </c>
    </row>
    <row r="9" spans="1:41" x14ac:dyDescent="0.2">
      <c r="A9" s="428">
        <f>IF(Import!V14&lt;&gt;"",Import!V14,"")</f>
        <v>42544</v>
      </c>
      <c r="B9" s="548"/>
      <c r="C9" s="149">
        <f t="shared" si="0"/>
        <v>5</v>
      </c>
      <c r="D9" s="144">
        <f t="shared" si="1"/>
        <v>60</v>
      </c>
      <c r="E9" s="144">
        <f t="shared" si="2"/>
        <v>72</v>
      </c>
      <c r="F9" s="145">
        <f t="shared" si="3"/>
        <v>-3.5999999999999943</v>
      </c>
      <c r="G9" s="545">
        <v>9</v>
      </c>
      <c r="H9" s="146">
        <f>SUMIFS(Import!$G:$G,Import!$A:$A,H$1,Import!$B:$B,$A9,Import!$C:$C,$A$1,Import!$D:$D,H$21)</f>
        <v>0</v>
      </c>
      <c r="I9" s="150">
        <f>SUMIFS(Import!$G:$G,Import!$A:$A,I$1,Import!$B:$B,$A9,Import!$C:$C,$A$1,Import!$D:$D,I$21)</f>
        <v>0</v>
      </c>
      <c r="J9" s="150">
        <f>SUMIFS(Import!$G:$G,Import!$A:$A,J$1,Import!$B:$B,$A9,Import!$C:$C,$A$1,Import!$D:$D,J$21)</f>
        <v>5</v>
      </c>
      <c r="K9" s="150">
        <f>SUMIFS(Import!$G:$G,Import!$A:$A,K$1,Import!$B:$B,$A9,Import!$C:$C,$A$1,Import!$D:$D,K$21)</f>
        <v>0</v>
      </c>
      <c r="L9" s="150">
        <f>SUMIFS(Import!$G:$G,Import!$A:$A,L$1,Import!$B:$B,$A9,Import!$C:$C,$A$1,Import!$D:$D,L$21)</f>
        <v>0</v>
      </c>
      <c r="M9" s="150">
        <f>SUMIFS(Import!$G:$G,Import!$A:$A,M$1,Import!$B:$B,$A9,Import!$C:$C,$A$1,Import!$D:$D,M$21)</f>
        <v>0</v>
      </c>
      <c r="N9" s="150">
        <f>SUMIFS(Import!$G:$G,Import!$A:$A,N$1,Import!$B:$B,$A9,Import!$C:$C,$A$1,Import!$D:$D,N$21)</f>
        <v>0</v>
      </c>
      <c r="O9" s="150">
        <f>SUMIFS(Import!$G:$G,Import!$A:$A,O$1,Import!$B:$B,$A9,Import!$C:$C,$A$1,Import!$D:$D,O$21)</f>
        <v>0</v>
      </c>
      <c r="P9" s="150">
        <f>SUMIFS(Import!$G:$G,Import!$A:$A,P$1,Import!$B:$B,$A9,Import!$C:$C,$A$1,Import!$D:$D,P$21)</f>
        <v>0</v>
      </c>
      <c r="Q9" s="150">
        <f>SUMIFS(Import!$G:$G,Import!$A:$A,Q$1,Import!$B:$B,$A9,Import!$C:$C,$A$1,Import!$D:$D,Q$21)</f>
        <v>0</v>
      </c>
      <c r="R9" s="150">
        <f>SUMIFS(Import!$G:$G,Import!$A:$A,R$1,Import!$B:$B,$A9,Import!$C:$C,$A$1,Import!$D:$D,R$21)</f>
        <v>0</v>
      </c>
      <c r="S9" s="150">
        <f>SUMIFS(Import!$G:$G,Import!$A:$A,S$1,Import!$B:$B,$A9,Import!$C:$C,$A$1,Import!$D:$D,S$21)</f>
        <v>0</v>
      </c>
      <c r="T9" s="150">
        <f>SUMIFS(Import!$G:$G,Import!$A:$A,T$1,Import!$B:$B,$A9,Import!$C:$C,$A$1,Import!$D:$D,T$21)</f>
        <v>0</v>
      </c>
      <c r="U9" s="150">
        <f>SUMIFS(Import!$G:$G,Import!$A:$A,U$1,Import!$B:$B,$A9,Import!$C:$C,$A$1,Import!$D:$D,U$21)</f>
        <v>0</v>
      </c>
      <c r="V9" s="150">
        <f>SUMIFS(Import!$G:$G,Import!$A:$A,V$1,Import!$B:$B,$A9,Import!$C:$C,$A$1,Import!$D:$D,V$21)</f>
        <v>0</v>
      </c>
      <c r="W9" s="150">
        <f>SUMIFS(Import!$G:$G,Import!$A:$A,W$1,Import!$B:$B,$A9,Import!$C:$C,$A$1,Import!$D:$D,W$21)</f>
        <v>0</v>
      </c>
      <c r="X9" s="150">
        <f>SUMIFS(Import!$G:$G,Import!$A:$A,X$1,Import!$B:$B,$A9,Import!$C:$C,$A$1,Import!$D:$D,X$21)</f>
        <v>0</v>
      </c>
      <c r="Y9" s="150">
        <f>SUMIFS(Import!$G:$G,Import!$A:$A,Y$1,Import!$B:$B,$A9,Import!$C:$C,$A$1,Import!$D:$D,Y$21)</f>
        <v>0</v>
      </c>
      <c r="Z9" s="150">
        <f>SUMIFS(Import!$G:$G,Import!$A:$A,Z$1,Import!$B:$B,$A9,Import!$C:$C,$A$1,Import!$D:$D,Z$21)</f>
        <v>0</v>
      </c>
      <c r="AA9" s="150">
        <f>SUMIFS(Import!$G:$G,Import!$A:$A,AA$1,Import!$B:$B,$A9,Import!$C:$C,$A$1,Import!$D:$D,AA$21)</f>
        <v>0</v>
      </c>
      <c r="AB9" s="150">
        <f>SUMIFS(Import!$G:$G,Import!$A:$A,AB$1,Import!$B:$B,$A9,Import!$C:$C,$A$1,Import!$D:$D,AB$21)</f>
        <v>0</v>
      </c>
      <c r="AC9" s="150">
        <f>SUMIFS(Import!$G:$G,Import!$A:$A,AC$1,Import!$B:$B,$A9,Import!$C:$C,$A$1,Import!$D:$D,AC$21)</f>
        <v>0</v>
      </c>
      <c r="AD9" s="150">
        <f>SUMIFS(Import!$G:$G,Import!$A:$A,AD$1,Import!$B:$B,$A9,Import!$C:$C,$A$1,Import!$D:$D,AD$21)</f>
        <v>0</v>
      </c>
      <c r="AE9" s="150">
        <f>SUMIFS(Import!$G:$G,Import!$A:$A,AE$1,Import!$B:$B,$A9,Import!$C:$C,$A$1,Import!$D:$D,AE$21)</f>
        <v>0</v>
      </c>
      <c r="AF9" s="150">
        <f>SUMIFS(Import!$G:$G,Import!$A:$A,AF$1,Import!$B:$B,$A9,Import!$C:$C,$A$1,Import!$D:$D,AF$21)</f>
        <v>0</v>
      </c>
      <c r="AG9" s="150">
        <f>SUMIFS(Import!$G:$G,Import!$A:$A,AG$1,Import!$B:$B,$A9,Import!$C:$C,$A$1,Import!$D:$D,AG$21)</f>
        <v>0</v>
      </c>
      <c r="AH9" s="150">
        <f>SUMIFS(Import!$G:$G,Import!$A:$A,AH$1,Import!$B:$B,$A9,Import!$C:$C,$A$1,Import!$D:$D,AH$21)</f>
        <v>0</v>
      </c>
      <c r="AI9" s="150">
        <f>SUMIFS(Import!$G:$G,Import!$A:$A,AI$1,Import!$B:$B,$A9,Import!$C:$C,$A$1,Import!$D:$D,AI$21)</f>
        <v>0</v>
      </c>
      <c r="AJ9" s="150">
        <f>SUMIFS(Import!$G:$G,Import!$A:$A,AJ$1,Import!$B:$B,$A9,Import!$C:$C,$A$1,Import!$D:$D,AJ$21)</f>
        <v>0</v>
      </c>
      <c r="AK9" s="150">
        <f>SUMIFS(Import!$G:$G,Import!$A:$A,AK$1,Import!$B:$B,$A9,Import!$C:$C,$A$1,Import!$D:$D,AK$21)</f>
        <v>0</v>
      </c>
      <c r="AL9" s="150">
        <f>SUMIFS(Import!$G:$G,Import!$A:$A,AL$1,Import!$B:$B,$A9,Import!$C:$C,$A$1,Import!$D:$D,AL$21)</f>
        <v>0</v>
      </c>
      <c r="AM9" s="150">
        <f>SUMIFS(Import!$G:$G,Import!$A:$A,AM$1,Import!$B:$B,$A9,Import!$C:$C,$A$1,Import!$D:$D,AM$21)</f>
        <v>0</v>
      </c>
      <c r="AN9" s="150">
        <f>SUMIFS(Import!$G:$G,Import!$A:$A,AN$1,Import!$B:$B,$A9,Import!$C:$C,$A$1,Import!$D:$D,AN$21)</f>
        <v>0</v>
      </c>
      <c r="AO9" s="151">
        <f>SUMIFS(Import!$G:$G,Import!$A:$A,AO$1,Import!$B:$B,$A9,Import!$C:$C,$A$1,Import!$D:$D,AO$21)</f>
        <v>0</v>
      </c>
    </row>
    <row r="10" spans="1:41" x14ac:dyDescent="0.2">
      <c r="A10" s="428">
        <f>IF(Import!V15&lt;&gt;"",Import!V15,"")</f>
        <v>42545</v>
      </c>
      <c r="B10" s="548"/>
      <c r="C10" s="149">
        <f t="shared" si="0"/>
        <v>10.75</v>
      </c>
      <c r="D10" s="144">
        <f t="shared" si="1"/>
        <v>119</v>
      </c>
      <c r="E10" s="144">
        <f t="shared" si="2"/>
        <v>192</v>
      </c>
      <c r="F10" s="145">
        <f t="shared" si="3"/>
        <v>42.06</v>
      </c>
      <c r="G10" s="546">
        <v>24</v>
      </c>
      <c r="H10" s="146">
        <f>SUMIFS(Import!$G:$G,Import!$A:$A,H$1,Import!$B:$B,$A10,Import!$C:$C,$A$1,Import!$D:$D,H$21)</f>
        <v>0</v>
      </c>
      <c r="I10" s="150">
        <f>SUMIFS(Import!$G:$G,Import!$A:$A,I$1,Import!$B:$B,$A10,Import!$C:$C,$A$1,Import!$D:$D,I$21)</f>
        <v>0</v>
      </c>
      <c r="J10" s="150">
        <f>SUMIFS(Import!$G:$G,Import!$A:$A,J$1,Import!$B:$B,$A10,Import!$C:$C,$A$1,Import!$D:$D,J$21)</f>
        <v>5.75</v>
      </c>
      <c r="K10" s="150">
        <f>SUMIFS(Import!$G:$G,Import!$A:$A,K$1,Import!$B:$B,$A10,Import!$C:$C,$A$1,Import!$D:$D,K$21)</f>
        <v>5</v>
      </c>
      <c r="L10" s="150">
        <f>SUMIFS(Import!$G:$G,Import!$A:$A,L$1,Import!$B:$B,$A10,Import!$C:$C,$A$1,Import!$D:$D,L$21)</f>
        <v>0</v>
      </c>
      <c r="M10" s="150">
        <f>SUMIFS(Import!$G:$G,Import!$A:$A,M$1,Import!$B:$B,$A10,Import!$C:$C,$A$1,Import!$D:$D,M$21)</f>
        <v>0</v>
      </c>
      <c r="N10" s="150">
        <f>SUMIFS(Import!$G:$G,Import!$A:$A,N$1,Import!$B:$B,$A10,Import!$C:$C,$A$1,Import!$D:$D,N$21)</f>
        <v>0</v>
      </c>
      <c r="O10" s="150">
        <f>SUMIFS(Import!$G:$G,Import!$A:$A,O$1,Import!$B:$B,$A10,Import!$C:$C,$A$1,Import!$D:$D,O$21)</f>
        <v>0</v>
      </c>
      <c r="P10" s="150">
        <f>SUMIFS(Import!$G:$G,Import!$A:$A,P$1,Import!$B:$B,$A10,Import!$C:$C,$A$1,Import!$D:$D,P$21)</f>
        <v>0</v>
      </c>
      <c r="Q10" s="150">
        <f>SUMIFS(Import!$G:$G,Import!$A:$A,Q$1,Import!$B:$B,$A10,Import!$C:$C,$A$1,Import!$D:$D,Q$21)</f>
        <v>0</v>
      </c>
      <c r="R10" s="150">
        <f>SUMIFS(Import!$G:$G,Import!$A:$A,R$1,Import!$B:$B,$A10,Import!$C:$C,$A$1,Import!$D:$D,R$21)</f>
        <v>0</v>
      </c>
      <c r="S10" s="150">
        <f>SUMIFS(Import!$G:$G,Import!$A:$A,S$1,Import!$B:$B,$A10,Import!$C:$C,$A$1,Import!$D:$D,S$21)</f>
        <v>0</v>
      </c>
      <c r="T10" s="150">
        <f>SUMIFS(Import!$G:$G,Import!$A:$A,T$1,Import!$B:$B,$A10,Import!$C:$C,$A$1,Import!$D:$D,T$21)</f>
        <v>0</v>
      </c>
      <c r="U10" s="150">
        <f>SUMIFS(Import!$G:$G,Import!$A:$A,U$1,Import!$B:$B,$A10,Import!$C:$C,$A$1,Import!$D:$D,U$21)</f>
        <v>0</v>
      </c>
      <c r="V10" s="150">
        <f>SUMIFS(Import!$G:$G,Import!$A:$A,V$1,Import!$B:$B,$A10,Import!$C:$C,$A$1,Import!$D:$D,V$21)</f>
        <v>0</v>
      </c>
      <c r="W10" s="150">
        <f>SUMIFS(Import!$G:$G,Import!$A:$A,W$1,Import!$B:$B,$A10,Import!$C:$C,$A$1,Import!$D:$D,W$21)</f>
        <v>0</v>
      </c>
      <c r="X10" s="150">
        <f>SUMIFS(Import!$G:$G,Import!$A:$A,X$1,Import!$B:$B,$A10,Import!$C:$C,$A$1,Import!$D:$D,X$21)</f>
        <v>0</v>
      </c>
      <c r="Y10" s="150">
        <f>SUMIFS(Import!$G:$G,Import!$A:$A,Y$1,Import!$B:$B,$A10,Import!$C:$C,$A$1,Import!$D:$D,Y$21)</f>
        <v>0</v>
      </c>
      <c r="Z10" s="150">
        <f>SUMIFS(Import!$G:$G,Import!$A:$A,Z$1,Import!$B:$B,$A10,Import!$C:$C,$A$1,Import!$D:$D,Z$21)</f>
        <v>0</v>
      </c>
      <c r="AA10" s="150">
        <f>SUMIFS(Import!$G:$G,Import!$A:$A,AA$1,Import!$B:$B,$A10,Import!$C:$C,$A$1,Import!$D:$D,AA$21)</f>
        <v>0</v>
      </c>
      <c r="AB10" s="150">
        <f>SUMIFS(Import!$G:$G,Import!$A:$A,AB$1,Import!$B:$B,$A10,Import!$C:$C,$A$1,Import!$D:$D,AB$21)</f>
        <v>0</v>
      </c>
      <c r="AC10" s="150">
        <f>SUMIFS(Import!$G:$G,Import!$A:$A,AC$1,Import!$B:$B,$A10,Import!$C:$C,$A$1,Import!$D:$D,AC$21)</f>
        <v>0</v>
      </c>
      <c r="AD10" s="150">
        <f>SUMIFS(Import!$G:$G,Import!$A:$A,AD$1,Import!$B:$B,$A10,Import!$C:$C,$A$1,Import!$D:$D,AD$21)</f>
        <v>0</v>
      </c>
      <c r="AE10" s="150">
        <f>SUMIFS(Import!$G:$G,Import!$A:$A,AE$1,Import!$B:$B,$A10,Import!$C:$C,$A$1,Import!$D:$D,AE$21)</f>
        <v>0</v>
      </c>
      <c r="AF10" s="150">
        <f>SUMIFS(Import!$G:$G,Import!$A:$A,AF$1,Import!$B:$B,$A10,Import!$C:$C,$A$1,Import!$D:$D,AF$21)</f>
        <v>0</v>
      </c>
      <c r="AG10" s="150">
        <f>SUMIFS(Import!$G:$G,Import!$A:$A,AG$1,Import!$B:$B,$A10,Import!$C:$C,$A$1,Import!$D:$D,AG$21)</f>
        <v>0</v>
      </c>
      <c r="AH10" s="150">
        <f>SUMIFS(Import!$G:$G,Import!$A:$A,AH$1,Import!$B:$B,$A10,Import!$C:$C,$A$1,Import!$D:$D,AH$21)</f>
        <v>0</v>
      </c>
      <c r="AI10" s="150">
        <f>SUMIFS(Import!$G:$G,Import!$A:$A,AI$1,Import!$B:$B,$A10,Import!$C:$C,$A$1,Import!$D:$D,AI$21)</f>
        <v>0</v>
      </c>
      <c r="AJ10" s="150">
        <f>SUMIFS(Import!$G:$G,Import!$A:$A,AJ$1,Import!$B:$B,$A10,Import!$C:$C,$A$1,Import!$D:$D,AJ$21)</f>
        <v>0</v>
      </c>
      <c r="AK10" s="150">
        <f>SUMIFS(Import!$G:$G,Import!$A:$A,AK$1,Import!$B:$B,$A10,Import!$C:$C,$A$1,Import!$D:$D,AK$21)</f>
        <v>0</v>
      </c>
      <c r="AL10" s="150">
        <f>SUMIFS(Import!$G:$G,Import!$A:$A,AL$1,Import!$B:$B,$A10,Import!$C:$C,$A$1,Import!$D:$D,AL$21)</f>
        <v>0</v>
      </c>
      <c r="AM10" s="150">
        <f>SUMIFS(Import!$G:$G,Import!$A:$A,AM$1,Import!$B:$B,$A10,Import!$C:$C,$A$1,Import!$D:$D,AM$21)</f>
        <v>0</v>
      </c>
      <c r="AN10" s="150">
        <f>SUMIFS(Import!$G:$G,Import!$A:$A,AN$1,Import!$B:$B,$A10,Import!$C:$C,$A$1,Import!$D:$D,AN$21)</f>
        <v>0</v>
      </c>
      <c r="AO10" s="151">
        <f>SUMIFS(Import!$G:$G,Import!$A:$A,AO$1,Import!$B:$B,$A10,Import!$C:$C,$A$1,Import!$D:$D,AO$21)</f>
        <v>0</v>
      </c>
    </row>
    <row r="11" spans="1:41" x14ac:dyDescent="0.2">
      <c r="A11" s="428">
        <f>IF(Import!V16&lt;&gt;"",Import!V16,"")</f>
        <v>42546</v>
      </c>
      <c r="B11" s="548"/>
      <c r="C11" s="149">
        <f t="shared" si="0"/>
        <v>0</v>
      </c>
      <c r="D11" s="144">
        <f t="shared" si="1"/>
        <v>0</v>
      </c>
      <c r="E11" s="144">
        <f t="shared" si="2"/>
        <v>128</v>
      </c>
      <c r="F11" s="145">
        <f t="shared" si="3"/>
        <v>128</v>
      </c>
      <c r="G11" s="545">
        <v>16</v>
      </c>
      <c r="H11" s="146">
        <f>SUMIFS(Import!$G:$G,Import!$A:$A,H$1,Import!$B:$B,$A11,Import!$C:$C,$A$1,Import!$D:$D,H$21)</f>
        <v>0</v>
      </c>
      <c r="I11" s="150">
        <f>SUMIFS(Import!$G:$G,Import!$A:$A,I$1,Import!$B:$B,$A11,Import!$C:$C,$A$1,Import!$D:$D,I$21)</f>
        <v>0</v>
      </c>
      <c r="J11" s="150">
        <f>SUMIFS(Import!$G:$G,Import!$A:$A,J$1,Import!$B:$B,$A11,Import!$C:$C,$A$1,Import!$D:$D,J$21)</f>
        <v>0</v>
      </c>
      <c r="K11" s="150">
        <f>SUMIFS(Import!$G:$G,Import!$A:$A,K$1,Import!$B:$B,$A11,Import!$C:$C,$A$1,Import!$D:$D,K$21)</f>
        <v>0</v>
      </c>
      <c r="L11" s="150">
        <f>SUMIFS(Import!$G:$G,Import!$A:$A,L$1,Import!$B:$B,$A11,Import!$C:$C,$A$1,Import!$D:$D,L$21)</f>
        <v>0</v>
      </c>
      <c r="M11" s="150">
        <f>SUMIFS(Import!$G:$G,Import!$A:$A,M$1,Import!$B:$B,$A11,Import!$C:$C,$A$1,Import!$D:$D,M$21)</f>
        <v>0</v>
      </c>
      <c r="N11" s="150">
        <f>SUMIFS(Import!$G:$G,Import!$A:$A,N$1,Import!$B:$B,$A11,Import!$C:$C,$A$1,Import!$D:$D,N$21)</f>
        <v>0</v>
      </c>
      <c r="O11" s="150">
        <f>SUMIFS(Import!$G:$G,Import!$A:$A,O$1,Import!$B:$B,$A11,Import!$C:$C,$A$1,Import!$D:$D,O$21)</f>
        <v>0</v>
      </c>
      <c r="P11" s="150">
        <f>SUMIFS(Import!$G:$G,Import!$A:$A,P$1,Import!$B:$B,$A11,Import!$C:$C,$A$1,Import!$D:$D,P$21)</f>
        <v>0</v>
      </c>
      <c r="Q11" s="150">
        <f>SUMIFS(Import!$G:$G,Import!$A:$A,Q$1,Import!$B:$B,$A11,Import!$C:$C,$A$1,Import!$D:$D,Q$21)</f>
        <v>0</v>
      </c>
      <c r="R11" s="150">
        <f>SUMIFS(Import!$G:$G,Import!$A:$A,R$1,Import!$B:$B,$A11,Import!$C:$C,$A$1,Import!$D:$D,R$21)</f>
        <v>0</v>
      </c>
      <c r="S11" s="150">
        <f>SUMIFS(Import!$G:$G,Import!$A:$A,S$1,Import!$B:$B,$A11,Import!$C:$C,$A$1,Import!$D:$D,S$21)</f>
        <v>0</v>
      </c>
      <c r="T11" s="150">
        <f>SUMIFS(Import!$G:$G,Import!$A:$A,T$1,Import!$B:$B,$A11,Import!$C:$C,$A$1,Import!$D:$D,T$21)</f>
        <v>0</v>
      </c>
      <c r="U11" s="150">
        <f>SUMIFS(Import!$G:$G,Import!$A:$A,U$1,Import!$B:$B,$A11,Import!$C:$C,$A$1,Import!$D:$D,U$21)</f>
        <v>0</v>
      </c>
      <c r="V11" s="150">
        <f>SUMIFS(Import!$G:$G,Import!$A:$A,V$1,Import!$B:$B,$A11,Import!$C:$C,$A$1,Import!$D:$D,V$21)</f>
        <v>0</v>
      </c>
      <c r="W11" s="150">
        <f>SUMIFS(Import!$G:$G,Import!$A:$A,W$1,Import!$B:$B,$A11,Import!$C:$C,$A$1,Import!$D:$D,W$21)</f>
        <v>0</v>
      </c>
      <c r="X11" s="150">
        <f>SUMIFS(Import!$G:$G,Import!$A:$A,X$1,Import!$B:$B,$A11,Import!$C:$C,$A$1,Import!$D:$D,X$21)</f>
        <v>0</v>
      </c>
      <c r="Y11" s="150">
        <f>SUMIFS(Import!$G:$G,Import!$A:$A,Y$1,Import!$B:$B,$A11,Import!$C:$C,$A$1,Import!$D:$D,Y$21)</f>
        <v>0</v>
      </c>
      <c r="Z11" s="150">
        <f>SUMIFS(Import!$G:$G,Import!$A:$A,Z$1,Import!$B:$B,$A11,Import!$C:$C,$A$1,Import!$D:$D,Z$21)</f>
        <v>0</v>
      </c>
      <c r="AA11" s="150">
        <f>SUMIFS(Import!$G:$G,Import!$A:$A,AA$1,Import!$B:$B,$A11,Import!$C:$C,$A$1,Import!$D:$D,AA$21)</f>
        <v>0</v>
      </c>
      <c r="AB11" s="150">
        <f>SUMIFS(Import!$G:$G,Import!$A:$A,AB$1,Import!$B:$B,$A11,Import!$C:$C,$A$1,Import!$D:$D,AB$21)</f>
        <v>0</v>
      </c>
      <c r="AC11" s="150">
        <f>SUMIFS(Import!$G:$G,Import!$A:$A,AC$1,Import!$B:$B,$A11,Import!$C:$C,$A$1,Import!$D:$D,AC$21)</f>
        <v>0</v>
      </c>
      <c r="AD11" s="150">
        <f>SUMIFS(Import!$G:$G,Import!$A:$A,AD$1,Import!$B:$B,$A11,Import!$C:$C,$A$1,Import!$D:$D,AD$21)</f>
        <v>0</v>
      </c>
      <c r="AE11" s="150">
        <f>SUMIFS(Import!$G:$G,Import!$A:$A,AE$1,Import!$B:$B,$A11,Import!$C:$C,$A$1,Import!$D:$D,AE$21)</f>
        <v>0</v>
      </c>
      <c r="AF11" s="150">
        <f>SUMIFS(Import!$G:$G,Import!$A:$A,AF$1,Import!$B:$B,$A11,Import!$C:$C,$A$1,Import!$D:$D,AF$21)</f>
        <v>0</v>
      </c>
      <c r="AG11" s="150">
        <f>SUMIFS(Import!$G:$G,Import!$A:$A,AG$1,Import!$B:$B,$A11,Import!$C:$C,$A$1,Import!$D:$D,AG$21)</f>
        <v>0</v>
      </c>
      <c r="AH11" s="150">
        <f>SUMIFS(Import!$G:$G,Import!$A:$A,AH$1,Import!$B:$B,$A11,Import!$C:$C,$A$1,Import!$D:$D,AH$21)</f>
        <v>0</v>
      </c>
      <c r="AI11" s="150">
        <f>SUMIFS(Import!$G:$G,Import!$A:$A,AI$1,Import!$B:$B,$A11,Import!$C:$C,$A$1,Import!$D:$D,AI$21)</f>
        <v>0</v>
      </c>
      <c r="AJ11" s="150">
        <f>SUMIFS(Import!$G:$G,Import!$A:$A,AJ$1,Import!$B:$B,$A11,Import!$C:$C,$A$1,Import!$D:$D,AJ$21)</f>
        <v>0</v>
      </c>
      <c r="AK11" s="150">
        <f>SUMIFS(Import!$G:$G,Import!$A:$A,AK$1,Import!$B:$B,$A11,Import!$C:$C,$A$1,Import!$D:$D,AK$21)</f>
        <v>0</v>
      </c>
      <c r="AL11" s="150">
        <f>SUMIFS(Import!$G:$G,Import!$A:$A,AL$1,Import!$B:$B,$A11,Import!$C:$C,$A$1,Import!$D:$D,AL$21)</f>
        <v>0</v>
      </c>
      <c r="AM11" s="150">
        <f>SUMIFS(Import!$G:$G,Import!$A:$A,AM$1,Import!$B:$B,$A11,Import!$C:$C,$A$1,Import!$D:$D,AM$21)</f>
        <v>0</v>
      </c>
      <c r="AN11" s="150">
        <f>SUMIFS(Import!$G:$G,Import!$A:$A,AN$1,Import!$B:$B,$A11,Import!$C:$C,$A$1,Import!$D:$D,AN$21)</f>
        <v>0</v>
      </c>
      <c r="AO11" s="151">
        <f>SUMIFS(Import!$G:$G,Import!$A:$A,AO$1,Import!$B:$B,$A11,Import!$C:$C,$A$1,Import!$D:$D,AO$21)</f>
        <v>0</v>
      </c>
    </row>
    <row r="12" spans="1:41" x14ac:dyDescent="0.2">
      <c r="A12" s="428">
        <f>IF(Import!V17&lt;&gt;"",Import!V17,"")</f>
        <v>42547</v>
      </c>
      <c r="B12" s="548"/>
      <c r="C12" s="149">
        <f t="shared" si="0"/>
        <v>0</v>
      </c>
      <c r="D12" s="144">
        <f t="shared" si="1"/>
        <v>0</v>
      </c>
      <c r="E12" s="144">
        <f t="shared" si="2"/>
        <v>0</v>
      </c>
      <c r="F12" s="145">
        <f t="shared" si="3"/>
        <v>0</v>
      </c>
      <c r="G12" s="546"/>
      <c r="H12" s="146">
        <f>SUMIFS(Import!$G:$G,Import!$A:$A,H$1,Import!$B:$B,$A12,Import!$C:$C,$A$1,Import!$D:$D,H$21)</f>
        <v>0</v>
      </c>
      <c r="I12" s="150">
        <f>SUMIFS(Import!$G:$G,Import!$A:$A,I$1,Import!$B:$B,$A12,Import!$C:$C,$A$1,Import!$D:$D,I$21)</f>
        <v>0</v>
      </c>
      <c r="J12" s="150">
        <f>SUMIFS(Import!$G:$G,Import!$A:$A,J$1,Import!$B:$B,$A12,Import!$C:$C,$A$1,Import!$D:$D,J$21)</f>
        <v>0</v>
      </c>
      <c r="K12" s="150">
        <f>SUMIFS(Import!$G:$G,Import!$A:$A,K$1,Import!$B:$B,$A12,Import!$C:$C,$A$1,Import!$D:$D,K$21)</f>
        <v>0</v>
      </c>
      <c r="L12" s="150">
        <f>SUMIFS(Import!$G:$G,Import!$A:$A,L$1,Import!$B:$B,$A12,Import!$C:$C,$A$1,Import!$D:$D,L$21)</f>
        <v>0</v>
      </c>
      <c r="M12" s="150">
        <f>SUMIFS(Import!$G:$G,Import!$A:$A,M$1,Import!$B:$B,$A12,Import!$C:$C,$A$1,Import!$D:$D,M$21)</f>
        <v>0</v>
      </c>
      <c r="N12" s="150">
        <f>SUMIFS(Import!$G:$G,Import!$A:$A,N$1,Import!$B:$B,$A12,Import!$C:$C,$A$1,Import!$D:$D,N$21)</f>
        <v>0</v>
      </c>
      <c r="O12" s="150">
        <f>SUMIFS(Import!$G:$G,Import!$A:$A,O$1,Import!$B:$B,$A12,Import!$C:$C,$A$1,Import!$D:$D,O$21)</f>
        <v>0</v>
      </c>
      <c r="P12" s="150">
        <f>SUMIFS(Import!$G:$G,Import!$A:$A,P$1,Import!$B:$B,$A12,Import!$C:$C,$A$1,Import!$D:$D,P$21)</f>
        <v>0</v>
      </c>
      <c r="Q12" s="150">
        <f>SUMIFS(Import!$G:$G,Import!$A:$A,Q$1,Import!$B:$B,$A12,Import!$C:$C,$A$1,Import!$D:$D,Q$21)</f>
        <v>0</v>
      </c>
      <c r="R12" s="150">
        <f>SUMIFS(Import!$G:$G,Import!$A:$A,R$1,Import!$B:$B,$A12,Import!$C:$C,$A$1,Import!$D:$D,R$21)</f>
        <v>0</v>
      </c>
      <c r="S12" s="150">
        <f>SUMIFS(Import!$G:$G,Import!$A:$A,S$1,Import!$B:$B,$A12,Import!$C:$C,$A$1,Import!$D:$D,S$21)</f>
        <v>0</v>
      </c>
      <c r="T12" s="150">
        <f>SUMIFS(Import!$G:$G,Import!$A:$A,T$1,Import!$B:$B,$A12,Import!$C:$C,$A$1,Import!$D:$D,T$21)</f>
        <v>0</v>
      </c>
      <c r="U12" s="150">
        <f>SUMIFS(Import!$G:$G,Import!$A:$A,U$1,Import!$B:$B,$A12,Import!$C:$C,$A$1,Import!$D:$D,U$21)</f>
        <v>0</v>
      </c>
      <c r="V12" s="150">
        <f>SUMIFS(Import!$G:$G,Import!$A:$A,V$1,Import!$B:$B,$A12,Import!$C:$C,$A$1,Import!$D:$D,V$21)</f>
        <v>0</v>
      </c>
      <c r="W12" s="150">
        <f>SUMIFS(Import!$G:$G,Import!$A:$A,W$1,Import!$B:$B,$A12,Import!$C:$C,$A$1,Import!$D:$D,W$21)</f>
        <v>0</v>
      </c>
      <c r="X12" s="150">
        <f>SUMIFS(Import!$G:$G,Import!$A:$A,X$1,Import!$B:$B,$A12,Import!$C:$C,$A$1,Import!$D:$D,X$21)</f>
        <v>0</v>
      </c>
      <c r="Y12" s="150">
        <f>SUMIFS(Import!$G:$G,Import!$A:$A,Y$1,Import!$B:$B,$A12,Import!$C:$C,$A$1,Import!$D:$D,Y$21)</f>
        <v>0</v>
      </c>
      <c r="Z12" s="150">
        <f>SUMIFS(Import!$G:$G,Import!$A:$A,Z$1,Import!$B:$B,$A12,Import!$C:$C,$A$1,Import!$D:$D,Z$21)</f>
        <v>0</v>
      </c>
      <c r="AA12" s="150">
        <f>SUMIFS(Import!$G:$G,Import!$A:$A,AA$1,Import!$B:$B,$A12,Import!$C:$C,$A$1,Import!$D:$D,AA$21)</f>
        <v>0</v>
      </c>
      <c r="AB12" s="150">
        <f>SUMIFS(Import!$G:$G,Import!$A:$A,AB$1,Import!$B:$B,$A12,Import!$C:$C,$A$1,Import!$D:$D,AB$21)</f>
        <v>0</v>
      </c>
      <c r="AC12" s="150">
        <f>SUMIFS(Import!$G:$G,Import!$A:$A,AC$1,Import!$B:$B,$A12,Import!$C:$C,$A$1,Import!$D:$D,AC$21)</f>
        <v>0</v>
      </c>
      <c r="AD12" s="150">
        <f>SUMIFS(Import!$G:$G,Import!$A:$A,AD$1,Import!$B:$B,$A12,Import!$C:$C,$A$1,Import!$D:$D,AD$21)</f>
        <v>0</v>
      </c>
      <c r="AE12" s="150">
        <f>SUMIFS(Import!$G:$G,Import!$A:$A,AE$1,Import!$B:$B,$A12,Import!$C:$C,$A$1,Import!$D:$D,AE$21)</f>
        <v>0</v>
      </c>
      <c r="AF12" s="150">
        <f>SUMIFS(Import!$G:$G,Import!$A:$A,AF$1,Import!$B:$B,$A12,Import!$C:$C,$A$1,Import!$D:$D,AF$21)</f>
        <v>0</v>
      </c>
      <c r="AG12" s="150">
        <f>SUMIFS(Import!$G:$G,Import!$A:$A,AG$1,Import!$B:$B,$A12,Import!$C:$C,$A$1,Import!$D:$D,AG$21)</f>
        <v>0</v>
      </c>
      <c r="AH12" s="150">
        <f>SUMIFS(Import!$G:$G,Import!$A:$A,AH$1,Import!$B:$B,$A12,Import!$C:$C,$A$1,Import!$D:$D,AH$21)</f>
        <v>0</v>
      </c>
      <c r="AI12" s="150">
        <f>SUMIFS(Import!$G:$G,Import!$A:$A,AI$1,Import!$B:$B,$A12,Import!$C:$C,$A$1,Import!$D:$D,AI$21)</f>
        <v>0</v>
      </c>
      <c r="AJ12" s="150">
        <f>SUMIFS(Import!$G:$G,Import!$A:$A,AJ$1,Import!$B:$B,$A12,Import!$C:$C,$A$1,Import!$D:$D,AJ$21)</f>
        <v>0</v>
      </c>
      <c r="AK12" s="150">
        <f>SUMIFS(Import!$G:$G,Import!$A:$A,AK$1,Import!$B:$B,$A12,Import!$C:$C,$A$1,Import!$D:$D,AK$21)</f>
        <v>0</v>
      </c>
      <c r="AL12" s="150">
        <f>SUMIFS(Import!$G:$G,Import!$A:$A,AL$1,Import!$B:$B,$A12,Import!$C:$C,$A$1,Import!$D:$D,AL$21)</f>
        <v>0</v>
      </c>
      <c r="AM12" s="150">
        <f>SUMIFS(Import!$G:$G,Import!$A:$A,AM$1,Import!$B:$B,$A12,Import!$C:$C,$A$1,Import!$D:$D,AM$21)</f>
        <v>0</v>
      </c>
      <c r="AN12" s="150">
        <f>SUMIFS(Import!$G:$G,Import!$A:$A,AN$1,Import!$B:$B,$A12,Import!$C:$C,$A$1,Import!$D:$D,AN$21)</f>
        <v>0</v>
      </c>
      <c r="AO12" s="151">
        <f>SUMIFS(Import!$G:$G,Import!$A:$A,AO$1,Import!$B:$B,$A12,Import!$C:$C,$A$1,Import!$D:$D,AO$21)</f>
        <v>0</v>
      </c>
    </row>
    <row r="13" spans="1:41" x14ac:dyDescent="0.2">
      <c r="A13" s="428">
        <f>IF(Import!V18&lt;&gt;"",Import!V18,"")</f>
        <v>42548</v>
      </c>
      <c r="B13" s="548"/>
      <c r="C13" s="149">
        <f t="shared" si="0"/>
        <v>0</v>
      </c>
      <c r="D13" s="144">
        <f t="shared" si="1"/>
        <v>0</v>
      </c>
      <c r="E13" s="144">
        <f t="shared" si="2"/>
        <v>0</v>
      </c>
      <c r="F13" s="145">
        <f t="shared" si="3"/>
        <v>0</v>
      </c>
      <c r="G13" s="545"/>
      <c r="H13" s="146">
        <f>SUMIFS(Import!$G:$G,Import!$A:$A,H$1,Import!$B:$B,$A13,Import!$C:$C,$A$1,Import!$D:$D,H$21)</f>
        <v>0</v>
      </c>
      <c r="I13" s="150">
        <f>SUMIFS(Import!$G:$G,Import!$A:$A,I$1,Import!$B:$B,$A13,Import!$C:$C,$A$1,Import!$D:$D,I$21)</f>
        <v>0</v>
      </c>
      <c r="J13" s="150">
        <f>SUMIFS(Import!$G:$G,Import!$A:$A,J$1,Import!$B:$B,$A13,Import!$C:$C,$A$1,Import!$D:$D,J$21)</f>
        <v>0</v>
      </c>
      <c r="K13" s="150">
        <f>SUMIFS(Import!$G:$G,Import!$A:$A,K$1,Import!$B:$B,$A13,Import!$C:$C,$A$1,Import!$D:$D,K$21)</f>
        <v>0</v>
      </c>
      <c r="L13" s="150">
        <f>SUMIFS(Import!$G:$G,Import!$A:$A,L$1,Import!$B:$B,$A13,Import!$C:$C,$A$1,Import!$D:$D,L$21)</f>
        <v>0</v>
      </c>
      <c r="M13" s="150">
        <f>SUMIFS(Import!$G:$G,Import!$A:$A,M$1,Import!$B:$B,$A13,Import!$C:$C,$A$1,Import!$D:$D,M$21)</f>
        <v>0</v>
      </c>
      <c r="N13" s="150">
        <f>SUMIFS(Import!$G:$G,Import!$A:$A,N$1,Import!$B:$B,$A13,Import!$C:$C,$A$1,Import!$D:$D,N$21)</f>
        <v>0</v>
      </c>
      <c r="O13" s="150">
        <f>SUMIFS(Import!$G:$G,Import!$A:$A,O$1,Import!$B:$B,$A13,Import!$C:$C,$A$1,Import!$D:$D,O$21)</f>
        <v>0</v>
      </c>
      <c r="P13" s="150">
        <f>SUMIFS(Import!$G:$G,Import!$A:$A,P$1,Import!$B:$B,$A13,Import!$C:$C,$A$1,Import!$D:$D,P$21)</f>
        <v>0</v>
      </c>
      <c r="Q13" s="150">
        <f>SUMIFS(Import!$G:$G,Import!$A:$A,Q$1,Import!$B:$B,$A13,Import!$C:$C,$A$1,Import!$D:$D,Q$21)</f>
        <v>0</v>
      </c>
      <c r="R13" s="150">
        <f>SUMIFS(Import!$G:$G,Import!$A:$A,R$1,Import!$B:$B,$A13,Import!$C:$C,$A$1,Import!$D:$D,R$21)</f>
        <v>0</v>
      </c>
      <c r="S13" s="150">
        <f>SUMIFS(Import!$G:$G,Import!$A:$A,S$1,Import!$B:$B,$A13,Import!$C:$C,$A$1,Import!$D:$D,S$21)</f>
        <v>0</v>
      </c>
      <c r="T13" s="150">
        <f>SUMIFS(Import!$G:$G,Import!$A:$A,T$1,Import!$B:$B,$A13,Import!$C:$C,$A$1,Import!$D:$D,T$21)</f>
        <v>0</v>
      </c>
      <c r="U13" s="150">
        <f>SUMIFS(Import!$G:$G,Import!$A:$A,U$1,Import!$B:$B,$A13,Import!$C:$C,$A$1,Import!$D:$D,U$21)</f>
        <v>0</v>
      </c>
      <c r="V13" s="150">
        <f>SUMIFS(Import!$G:$G,Import!$A:$A,V$1,Import!$B:$B,$A13,Import!$C:$C,$A$1,Import!$D:$D,V$21)</f>
        <v>0</v>
      </c>
      <c r="W13" s="150">
        <f>SUMIFS(Import!$G:$G,Import!$A:$A,W$1,Import!$B:$B,$A13,Import!$C:$C,$A$1,Import!$D:$D,W$21)</f>
        <v>0</v>
      </c>
      <c r="X13" s="150">
        <f>SUMIFS(Import!$G:$G,Import!$A:$A,X$1,Import!$B:$B,$A13,Import!$C:$C,$A$1,Import!$D:$D,X$21)</f>
        <v>0</v>
      </c>
      <c r="Y13" s="150">
        <f>SUMIFS(Import!$G:$G,Import!$A:$A,Y$1,Import!$B:$B,$A13,Import!$C:$C,$A$1,Import!$D:$D,Y$21)</f>
        <v>0</v>
      </c>
      <c r="Z13" s="150">
        <f>SUMIFS(Import!$G:$G,Import!$A:$A,Z$1,Import!$B:$B,$A13,Import!$C:$C,$A$1,Import!$D:$D,Z$21)</f>
        <v>0</v>
      </c>
      <c r="AA13" s="150">
        <f>SUMIFS(Import!$G:$G,Import!$A:$A,AA$1,Import!$B:$B,$A13,Import!$C:$C,$A$1,Import!$D:$D,AA$21)</f>
        <v>0</v>
      </c>
      <c r="AB13" s="150">
        <f>SUMIFS(Import!$G:$G,Import!$A:$A,AB$1,Import!$B:$B,$A13,Import!$C:$C,$A$1,Import!$D:$D,AB$21)</f>
        <v>0</v>
      </c>
      <c r="AC13" s="150">
        <f>SUMIFS(Import!$G:$G,Import!$A:$A,AC$1,Import!$B:$B,$A13,Import!$C:$C,$A$1,Import!$D:$D,AC$21)</f>
        <v>0</v>
      </c>
      <c r="AD13" s="150">
        <f>SUMIFS(Import!$G:$G,Import!$A:$A,AD$1,Import!$B:$B,$A13,Import!$C:$C,$A$1,Import!$D:$D,AD$21)</f>
        <v>0</v>
      </c>
      <c r="AE13" s="150">
        <f>SUMIFS(Import!$G:$G,Import!$A:$A,AE$1,Import!$B:$B,$A13,Import!$C:$C,$A$1,Import!$D:$D,AE$21)</f>
        <v>0</v>
      </c>
      <c r="AF13" s="150">
        <f>SUMIFS(Import!$G:$G,Import!$A:$A,AF$1,Import!$B:$B,$A13,Import!$C:$C,$A$1,Import!$D:$D,AF$21)</f>
        <v>0</v>
      </c>
      <c r="AG13" s="150">
        <f>SUMIFS(Import!$G:$G,Import!$A:$A,AG$1,Import!$B:$B,$A13,Import!$C:$C,$A$1,Import!$D:$D,AG$21)</f>
        <v>0</v>
      </c>
      <c r="AH13" s="150">
        <f>SUMIFS(Import!$G:$G,Import!$A:$A,AH$1,Import!$B:$B,$A13,Import!$C:$C,$A$1,Import!$D:$D,AH$21)</f>
        <v>0</v>
      </c>
      <c r="AI13" s="150">
        <f>SUMIFS(Import!$G:$G,Import!$A:$A,AI$1,Import!$B:$B,$A13,Import!$C:$C,$A$1,Import!$D:$D,AI$21)</f>
        <v>0</v>
      </c>
      <c r="AJ13" s="150">
        <f>SUMIFS(Import!$G:$G,Import!$A:$A,AJ$1,Import!$B:$B,$A13,Import!$C:$C,$A$1,Import!$D:$D,AJ$21)</f>
        <v>0</v>
      </c>
      <c r="AK13" s="150">
        <f>SUMIFS(Import!$G:$G,Import!$A:$A,AK$1,Import!$B:$B,$A13,Import!$C:$C,$A$1,Import!$D:$D,AK$21)</f>
        <v>0</v>
      </c>
      <c r="AL13" s="150">
        <f>SUMIFS(Import!$G:$G,Import!$A:$A,AL$1,Import!$B:$B,$A13,Import!$C:$C,$A$1,Import!$D:$D,AL$21)</f>
        <v>0</v>
      </c>
      <c r="AM13" s="150">
        <f>SUMIFS(Import!$G:$G,Import!$A:$A,AM$1,Import!$B:$B,$A13,Import!$C:$C,$A$1,Import!$D:$D,AM$21)</f>
        <v>0</v>
      </c>
      <c r="AN13" s="150">
        <f>SUMIFS(Import!$G:$G,Import!$A:$A,AN$1,Import!$B:$B,$A13,Import!$C:$C,$A$1,Import!$D:$D,AN$21)</f>
        <v>0</v>
      </c>
      <c r="AO13" s="151">
        <f>SUMIFS(Import!$G:$G,Import!$A:$A,AO$1,Import!$B:$B,$A13,Import!$C:$C,$A$1,Import!$D:$D,AO$21)</f>
        <v>0</v>
      </c>
    </row>
    <row r="14" spans="1:41" x14ac:dyDescent="0.2">
      <c r="A14" s="428">
        <f>IF(Import!V19&lt;&gt;"",Import!V19,"")</f>
        <v>42549</v>
      </c>
      <c r="B14" s="548"/>
      <c r="C14" s="149">
        <f t="shared" si="0"/>
        <v>0</v>
      </c>
      <c r="D14" s="144">
        <f t="shared" si="1"/>
        <v>0</v>
      </c>
      <c r="E14" s="144">
        <f t="shared" si="2"/>
        <v>0</v>
      </c>
      <c r="F14" s="145">
        <f t="shared" si="3"/>
        <v>0</v>
      </c>
      <c r="G14" s="546"/>
      <c r="H14" s="146">
        <f>SUMIFS(Import!$G:$G,Import!$A:$A,H$1,Import!$B:$B,$A14,Import!$C:$C,$A$1,Import!$D:$D,H$21)</f>
        <v>0</v>
      </c>
      <c r="I14" s="150">
        <f>SUMIFS(Import!$G:$G,Import!$A:$A,I$1,Import!$B:$B,$A14,Import!$C:$C,$A$1,Import!$D:$D,I$21)</f>
        <v>0</v>
      </c>
      <c r="J14" s="150">
        <f>SUMIFS(Import!$G:$G,Import!$A:$A,J$1,Import!$B:$B,$A14,Import!$C:$C,$A$1,Import!$D:$D,J$21)</f>
        <v>0</v>
      </c>
      <c r="K14" s="150">
        <f>SUMIFS(Import!$G:$G,Import!$A:$A,K$1,Import!$B:$B,$A14,Import!$C:$C,$A$1,Import!$D:$D,K$21)</f>
        <v>0</v>
      </c>
      <c r="L14" s="150">
        <f>SUMIFS(Import!$G:$G,Import!$A:$A,L$1,Import!$B:$B,$A14,Import!$C:$C,$A$1,Import!$D:$D,L$21)</f>
        <v>0</v>
      </c>
      <c r="M14" s="150">
        <f>SUMIFS(Import!$G:$G,Import!$A:$A,M$1,Import!$B:$B,$A14,Import!$C:$C,$A$1,Import!$D:$D,M$21)</f>
        <v>0</v>
      </c>
      <c r="N14" s="150">
        <f>SUMIFS(Import!$G:$G,Import!$A:$A,N$1,Import!$B:$B,$A14,Import!$C:$C,$A$1,Import!$D:$D,N$21)</f>
        <v>0</v>
      </c>
      <c r="O14" s="150">
        <f>SUMIFS(Import!$G:$G,Import!$A:$A,O$1,Import!$B:$B,$A14,Import!$C:$C,$A$1,Import!$D:$D,O$21)</f>
        <v>0</v>
      </c>
      <c r="P14" s="150">
        <f>SUMIFS(Import!$G:$G,Import!$A:$A,P$1,Import!$B:$B,$A14,Import!$C:$C,$A$1,Import!$D:$D,P$21)</f>
        <v>0</v>
      </c>
      <c r="Q14" s="150">
        <f>SUMIFS(Import!$G:$G,Import!$A:$A,Q$1,Import!$B:$B,$A14,Import!$C:$C,$A$1,Import!$D:$D,Q$21)</f>
        <v>0</v>
      </c>
      <c r="R14" s="150">
        <f>SUMIFS(Import!$G:$G,Import!$A:$A,R$1,Import!$B:$B,$A14,Import!$C:$C,$A$1,Import!$D:$D,R$21)</f>
        <v>0</v>
      </c>
      <c r="S14" s="150">
        <f>SUMIFS(Import!$G:$G,Import!$A:$A,S$1,Import!$B:$B,$A14,Import!$C:$C,$A$1,Import!$D:$D,S$21)</f>
        <v>0</v>
      </c>
      <c r="T14" s="150">
        <f>SUMIFS(Import!$G:$G,Import!$A:$A,T$1,Import!$B:$B,$A14,Import!$C:$C,$A$1,Import!$D:$D,T$21)</f>
        <v>0</v>
      </c>
      <c r="U14" s="150">
        <f>SUMIFS(Import!$G:$G,Import!$A:$A,U$1,Import!$B:$B,$A14,Import!$C:$C,$A$1,Import!$D:$D,U$21)</f>
        <v>0</v>
      </c>
      <c r="V14" s="150">
        <f>SUMIFS(Import!$G:$G,Import!$A:$A,V$1,Import!$B:$B,$A14,Import!$C:$C,$A$1,Import!$D:$D,V$21)</f>
        <v>0</v>
      </c>
      <c r="W14" s="150">
        <f>SUMIFS(Import!$G:$G,Import!$A:$A,W$1,Import!$B:$B,$A14,Import!$C:$C,$A$1,Import!$D:$D,W$21)</f>
        <v>0</v>
      </c>
      <c r="X14" s="150">
        <f>SUMIFS(Import!$G:$G,Import!$A:$A,X$1,Import!$B:$B,$A14,Import!$C:$C,$A$1,Import!$D:$D,X$21)</f>
        <v>0</v>
      </c>
      <c r="Y14" s="150">
        <f>SUMIFS(Import!$G:$G,Import!$A:$A,Y$1,Import!$B:$B,$A14,Import!$C:$C,$A$1,Import!$D:$D,Y$21)</f>
        <v>0</v>
      </c>
      <c r="Z14" s="150">
        <f>SUMIFS(Import!$G:$G,Import!$A:$A,Z$1,Import!$B:$B,$A14,Import!$C:$C,$A$1,Import!$D:$D,Z$21)</f>
        <v>0</v>
      </c>
      <c r="AA14" s="150">
        <f>SUMIFS(Import!$G:$G,Import!$A:$A,AA$1,Import!$B:$B,$A14,Import!$C:$C,$A$1,Import!$D:$D,AA$21)</f>
        <v>0</v>
      </c>
      <c r="AB14" s="150">
        <f>SUMIFS(Import!$G:$G,Import!$A:$A,AB$1,Import!$B:$B,$A14,Import!$C:$C,$A$1,Import!$D:$D,AB$21)</f>
        <v>0</v>
      </c>
      <c r="AC14" s="150">
        <f>SUMIFS(Import!$G:$G,Import!$A:$A,AC$1,Import!$B:$B,$A14,Import!$C:$C,$A$1,Import!$D:$D,AC$21)</f>
        <v>0</v>
      </c>
      <c r="AD14" s="150">
        <f>SUMIFS(Import!$G:$G,Import!$A:$A,AD$1,Import!$B:$B,$A14,Import!$C:$C,$A$1,Import!$D:$D,AD$21)</f>
        <v>0</v>
      </c>
      <c r="AE14" s="150">
        <f>SUMIFS(Import!$G:$G,Import!$A:$A,AE$1,Import!$B:$B,$A14,Import!$C:$C,$A$1,Import!$D:$D,AE$21)</f>
        <v>0</v>
      </c>
      <c r="AF14" s="150">
        <f>SUMIFS(Import!$G:$G,Import!$A:$A,AF$1,Import!$B:$B,$A14,Import!$C:$C,$A$1,Import!$D:$D,AF$21)</f>
        <v>0</v>
      </c>
      <c r="AG14" s="150">
        <f>SUMIFS(Import!$G:$G,Import!$A:$A,AG$1,Import!$B:$B,$A14,Import!$C:$C,$A$1,Import!$D:$D,AG$21)</f>
        <v>0</v>
      </c>
      <c r="AH14" s="150">
        <f>SUMIFS(Import!$G:$G,Import!$A:$A,AH$1,Import!$B:$B,$A14,Import!$C:$C,$A$1,Import!$D:$D,AH$21)</f>
        <v>0</v>
      </c>
      <c r="AI14" s="150">
        <f>SUMIFS(Import!$G:$G,Import!$A:$A,AI$1,Import!$B:$B,$A14,Import!$C:$C,$A$1,Import!$D:$D,AI$21)</f>
        <v>0</v>
      </c>
      <c r="AJ14" s="150">
        <f>SUMIFS(Import!$G:$G,Import!$A:$A,AJ$1,Import!$B:$B,$A14,Import!$C:$C,$A$1,Import!$D:$D,AJ$21)</f>
        <v>0</v>
      </c>
      <c r="AK14" s="150">
        <f>SUMIFS(Import!$G:$G,Import!$A:$A,AK$1,Import!$B:$B,$A14,Import!$C:$C,$A$1,Import!$D:$D,AK$21)</f>
        <v>0</v>
      </c>
      <c r="AL14" s="150">
        <f>SUMIFS(Import!$G:$G,Import!$A:$A,AL$1,Import!$B:$B,$A14,Import!$C:$C,$A$1,Import!$D:$D,AL$21)</f>
        <v>0</v>
      </c>
      <c r="AM14" s="150">
        <f>SUMIFS(Import!$G:$G,Import!$A:$A,AM$1,Import!$B:$B,$A14,Import!$C:$C,$A$1,Import!$D:$D,AM$21)</f>
        <v>0</v>
      </c>
      <c r="AN14" s="150">
        <f>SUMIFS(Import!$G:$G,Import!$A:$A,AN$1,Import!$B:$B,$A14,Import!$C:$C,$A$1,Import!$D:$D,AN$21)</f>
        <v>0</v>
      </c>
      <c r="AO14" s="151">
        <f>SUMIFS(Import!$G:$G,Import!$A:$A,AO$1,Import!$B:$B,$A14,Import!$C:$C,$A$1,Import!$D:$D,AO$21)</f>
        <v>0</v>
      </c>
    </row>
    <row r="15" spans="1:41" x14ac:dyDescent="0.2">
      <c r="A15" s="428">
        <f>IF(Import!V20&lt;&gt;"",Import!V20,"")</f>
        <v>42550</v>
      </c>
      <c r="B15" s="548"/>
      <c r="C15" s="149">
        <f t="shared" si="0"/>
        <v>0</v>
      </c>
      <c r="D15" s="144">
        <f t="shared" si="1"/>
        <v>0</v>
      </c>
      <c r="E15" s="144">
        <f t="shared" si="2"/>
        <v>0</v>
      </c>
      <c r="F15" s="145">
        <f t="shared" si="3"/>
        <v>0</v>
      </c>
      <c r="G15" s="546"/>
      <c r="H15" s="146">
        <f>SUMIFS(Import!$G:$G,Import!$A:$A,H$1,Import!$B:$B,$A15,Import!$C:$C,$A$1,Import!$D:$D,H$21)</f>
        <v>0</v>
      </c>
      <c r="I15" s="150">
        <f>SUMIFS(Import!$G:$G,Import!$A:$A,I$1,Import!$B:$B,$A15,Import!$C:$C,$A$1,Import!$D:$D,I$21)</f>
        <v>0</v>
      </c>
      <c r="J15" s="150">
        <f>SUMIFS(Import!$G:$G,Import!$A:$A,J$1,Import!$B:$B,$A15,Import!$C:$C,$A$1,Import!$D:$D,J$21)</f>
        <v>0</v>
      </c>
      <c r="K15" s="150">
        <f>SUMIFS(Import!$G:$G,Import!$A:$A,K$1,Import!$B:$B,$A15,Import!$C:$C,$A$1,Import!$D:$D,K$21)</f>
        <v>0</v>
      </c>
      <c r="L15" s="150">
        <f>SUMIFS(Import!$G:$G,Import!$A:$A,L$1,Import!$B:$B,$A15,Import!$C:$C,$A$1,Import!$D:$D,L$21)</f>
        <v>0</v>
      </c>
      <c r="M15" s="150">
        <f>SUMIFS(Import!$G:$G,Import!$A:$A,M$1,Import!$B:$B,$A15,Import!$C:$C,$A$1,Import!$D:$D,M$21)</f>
        <v>0</v>
      </c>
      <c r="N15" s="150">
        <f>SUMIFS(Import!$G:$G,Import!$A:$A,N$1,Import!$B:$B,$A15,Import!$C:$C,$A$1,Import!$D:$D,N$21)</f>
        <v>0</v>
      </c>
      <c r="O15" s="150">
        <f>SUMIFS(Import!$G:$G,Import!$A:$A,O$1,Import!$B:$B,$A15,Import!$C:$C,$A$1,Import!$D:$D,O$21)</f>
        <v>0</v>
      </c>
      <c r="P15" s="150">
        <f>SUMIFS(Import!$G:$G,Import!$A:$A,P$1,Import!$B:$B,$A15,Import!$C:$C,$A$1,Import!$D:$D,P$21)</f>
        <v>0</v>
      </c>
      <c r="Q15" s="150">
        <f>SUMIFS(Import!$G:$G,Import!$A:$A,Q$1,Import!$B:$B,$A15,Import!$C:$C,$A$1,Import!$D:$D,Q$21)</f>
        <v>0</v>
      </c>
      <c r="R15" s="150">
        <f>SUMIFS(Import!$G:$G,Import!$A:$A,R$1,Import!$B:$B,$A15,Import!$C:$C,$A$1,Import!$D:$D,R$21)</f>
        <v>0</v>
      </c>
      <c r="S15" s="150">
        <f>SUMIFS(Import!$G:$G,Import!$A:$A,S$1,Import!$B:$B,$A15,Import!$C:$C,$A$1,Import!$D:$D,S$21)</f>
        <v>0</v>
      </c>
      <c r="T15" s="150">
        <f>SUMIFS(Import!$G:$G,Import!$A:$A,T$1,Import!$B:$B,$A15,Import!$C:$C,$A$1,Import!$D:$D,T$21)</f>
        <v>0</v>
      </c>
      <c r="U15" s="150">
        <f>SUMIFS(Import!$G:$G,Import!$A:$A,U$1,Import!$B:$B,$A15,Import!$C:$C,$A$1,Import!$D:$D,U$21)</f>
        <v>0</v>
      </c>
      <c r="V15" s="150">
        <f>SUMIFS(Import!$G:$G,Import!$A:$A,V$1,Import!$B:$B,$A15,Import!$C:$C,$A$1,Import!$D:$D,V$21)</f>
        <v>0</v>
      </c>
      <c r="W15" s="150">
        <f>SUMIFS(Import!$G:$G,Import!$A:$A,W$1,Import!$B:$B,$A15,Import!$C:$C,$A$1,Import!$D:$D,W$21)</f>
        <v>0</v>
      </c>
      <c r="X15" s="150">
        <f>SUMIFS(Import!$G:$G,Import!$A:$A,X$1,Import!$B:$B,$A15,Import!$C:$C,$A$1,Import!$D:$D,X$21)</f>
        <v>0</v>
      </c>
      <c r="Y15" s="150">
        <f>SUMIFS(Import!$G:$G,Import!$A:$A,Y$1,Import!$B:$B,$A15,Import!$C:$C,$A$1,Import!$D:$D,Y$21)</f>
        <v>0</v>
      </c>
      <c r="Z15" s="150">
        <f>SUMIFS(Import!$G:$G,Import!$A:$A,Z$1,Import!$B:$B,$A15,Import!$C:$C,$A$1,Import!$D:$D,Z$21)</f>
        <v>0</v>
      </c>
      <c r="AA15" s="150">
        <f>SUMIFS(Import!$G:$G,Import!$A:$A,AA$1,Import!$B:$B,$A15,Import!$C:$C,$A$1,Import!$D:$D,AA$21)</f>
        <v>0</v>
      </c>
      <c r="AB15" s="150">
        <f>SUMIFS(Import!$G:$G,Import!$A:$A,AB$1,Import!$B:$B,$A15,Import!$C:$C,$A$1,Import!$D:$D,AB$21)</f>
        <v>0</v>
      </c>
      <c r="AC15" s="150">
        <f>SUMIFS(Import!$G:$G,Import!$A:$A,AC$1,Import!$B:$B,$A15,Import!$C:$C,$A$1,Import!$D:$D,AC$21)</f>
        <v>0</v>
      </c>
      <c r="AD15" s="150">
        <f>SUMIFS(Import!$G:$G,Import!$A:$A,AD$1,Import!$B:$B,$A15,Import!$C:$C,$A$1,Import!$D:$D,AD$21)</f>
        <v>0</v>
      </c>
      <c r="AE15" s="150">
        <f>SUMIFS(Import!$G:$G,Import!$A:$A,AE$1,Import!$B:$B,$A15,Import!$C:$C,$A$1,Import!$D:$D,AE$21)</f>
        <v>0</v>
      </c>
      <c r="AF15" s="150">
        <f>SUMIFS(Import!$G:$G,Import!$A:$A,AF$1,Import!$B:$B,$A15,Import!$C:$C,$A$1,Import!$D:$D,AF$21)</f>
        <v>0</v>
      </c>
      <c r="AG15" s="150">
        <f>SUMIFS(Import!$G:$G,Import!$A:$A,AG$1,Import!$B:$B,$A15,Import!$C:$C,$A$1,Import!$D:$D,AG$21)</f>
        <v>0</v>
      </c>
      <c r="AH15" s="150">
        <f>SUMIFS(Import!$G:$G,Import!$A:$A,AH$1,Import!$B:$B,$A15,Import!$C:$C,$A$1,Import!$D:$D,AH$21)</f>
        <v>0</v>
      </c>
      <c r="AI15" s="150">
        <f>SUMIFS(Import!$G:$G,Import!$A:$A,AI$1,Import!$B:$B,$A15,Import!$C:$C,$A$1,Import!$D:$D,AI$21)</f>
        <v>0</v>
      </c>
      <c r="AJ15" s="150">
        <f>SUMIFS(Import!$G:$G,Import!$A:$A,AJ$1,Import!$B:$B,$A15,Import!$C:$C,$A$1,Import!$D:$D,AJ$21)</f>
        <v>0</v>
      </c>
      <c r="AK15" s="150">
        <f>SUMIFS(Import!$G:$G,Import!$A:$A,AK$1,Import!$B:$B,$A15,Import!$C:$C,$A$1,Import!$D:$D,AK$21)</f>
        <v>0</v>
      </c>
      <c r="AL15" s="150">
        <f>SUMIFS(Import!$G:$G,Import!$A:$A,AL$1,Import!$B:$B,$A15,Import!$C:$C,$A$1,Import!$D:$D,AL$21)</f>
        <v>0</v>
      </c>
      <c r="AM15" s="150">
        <f>SUMIFS(Import!$G:$G,Import!$A:$A,AM$1,Import!$B:$B,$A15,Import!$C:$C,$A$1,Import!$D:$D,AM$21)</f>
        <v>0</v>
      </c>
      <c r="AN15" s="150">
        <f>SUMIFS(Import!$G:$G,Import!$A:$A,AN$1,Import!$B:$B,$A15,Import!$C:$C,$A$1,Import!$D:$D,AN$21)</f>
        <v>0</v>
      </c>
      <c r="AO15" s="151">
        <f>SUMIFS(Import!$G:$G,Import!$A:$A,AO$1,Import!$B:$B,$A15,Import!$C:$C,$A$1,Import!$D:$D,AO$21)</f>
        <v>0</v>
      </c>
    </row>
    <row r="16" spans="1:41" x14ac:dyDescent="0.2">
      <c r="A16" s="428">
        <f>IF(Import!V21&lt;&gt;"",Import!V21,"")</f>
        <v>42551</v>
      </c>
      <c r="B16" s="548"/>
      <c r="C16" s="149">
        <f>SUM(H16:AL16)</f>
        <v>5.75</v>
      </c>
      <c r="D16" s="144">
        <f t="shared" si="1"/>
        <v>69</v>
      </c>
      <c r="E16" s="144">
        <f>G16*8</f>
        <v>0</v>
      </c>
      <c r="F16" s="145">
        <f>E16-(D16*1.26)</f>
        <v>-86.94</v>
      </c>
      <c r="G16" s="546"/>
      <c r="H16" s="146">
        <f>SUMIFS(Import!$G:$G,Import!$A:$A,H$1,Import!$B:$B,$A16,Import!$C:$C,$A$1,Import!$D:$D,H$21)</f>
        <v>5.75</v>
      </c>
      <c r="I16" s="150">
        <f>SUMIFS(Import!$G:$G,Import!$A:$A,I$1,Import!$B:$B,$A16,Import!$C:$C,$A$1,Import!$D:$D,I$21)</f>
        <v>0</v>
      </c>
      <c r="J16" s="150">
        <f>SUMIFS(Import!$G:$G,Import!$A:$A,J$1,Import!$B:$B,$A16,Import!$C:$C,$A$1,Import!$D:$D,J$21)</f>
        <v>0</v>
      </c>
      <c r="K16" s="150">
        <f>SUMIFS(Import!$G:$G,Import!$A:$A,K$1,Import!$B:$B,$A16,Import!$C:$C,$A$1,Import!$D:$D,K$21)</f>
        <v>0</v>
      </c>
      <c r="L16" s="150">
        <f>SUMIFS(Import!$G:$G,Import!$A:$A,L$1,Import!$B:$B,$A16,Import!$C:$C,$A$1,Import!$D:$D,L$21)</f>
        <v>0</v>
      </c>
      <c r="M16" s="150">
        <f>SUMIFS(Import!$G:$G,Import!$A:$A,M$1,Import!$B:$B,$A16,Import!$C:$C,$A$1,Import!$D:$D,M$21)</f>
        <v>0</v>
      </c>
      <c r="N16" s="150">
        <f>SUMIFS(Import!$G:$G,Import!$A:$A,N$1,Import!$B:$B,$A16,Import!$C:$C,$A$1,Import!$D:$D,N$21)</f>
        <v>0</v>
      </c>
      <c r="O16" s="150">
        <f>SUMIFS(Import!$G:$G,Import!$A:$A,O$1,Import!$B:$B,$A16,Import!$C:$C,$A$1,Import!$D:$D,O$21)</f>
        <v>0</v>
      </c>
      <c r="P16" s="150">
        <f>SUMIFS(Import!$G:$G,Import!$A:$A,P$1,Import!$B:$B,$A16,Import!$C:$C,$A$1,Import!$D:$D,P$21)</f>
        <v>0</v>
      </c>
      <c r="Q16" s="150">
        <f>SUMIFS(Import!$G:$G,Import!$A:$A,Q$1,Import!$B:$B,$A16,Import!$C:$C,$A$1,Import!$D:$D,Q$21)</f>
        <v>0</v>
      </c>
      <c r="R16" s="150">
        <f>SUMIFS(Import!$G:$G,Import!$A:$A,R$1,Import!$B:$B,$A16,Import!$C:$C,$A$1,Import!$D:$D,R$21)</f>
        <v>0</v>
      </c>
      <c r="S16" s="150">
        <f>SUMIFS(Import!$G:$G,Import!$A:$A,S$1,Import!$B:$B,$A16,Import!$C:$C,$A$1,Import!$D:$D,S$21)</f>
        <v>0</v>
      </c>
      <c r="T16" s="150">
        <f>SUMIFS(Import!$G:$G,Import!$A:$A,T$1,Import!$B:$B,$A16,Import!$C:$C,$A$1,Import!$D:$D,T$21)</f>
        <v>0</v>
      </c>
      <c r="U16" s="150">
        <f>SUMIFS(Import!$G:$G,Import!$A:$A,U$1,Import!$B:$B,$A16,Import!$C:$C,$A$1,Import!$D:$D,U$21)</f>
        <v>0</v>
      </c>
      <c r="V16" s="150">
        <f>SUMIFS(Import!$G:$G,Import!$A:$A,V$1,Import!$B:$B,$A16,Import!$C:$C,$A$1,Import!$D:$D,V$21)</f>
        <v>0</v>
      </c>
      <c r="W16" s="150">
        <f>SUMIFS(Import!$G:$G,Import!$A:$A,W$1,Import!$B:$B,$A16,Import!$C:$C,$A$1,Import!$D:$D,W$21)</f>
        <v>0</v>
      </c>
      <c r="X16" s="150">
        <f>SUMIFS(Import!$G:$G,Import!$A:$A,X$1,Import!$B:$B,$A16,Import!$C:$C,$A$1,Import!$D:$D,X$21)</f>
        <v>0</v>
      </c>
      <c r="Y16" s="150">
        <f>SUMIFS(Import!$G:$G,Import!$A:$A,Y$1,Import!$B:$B,$A16,Import!$C:$C,$A$1,Import!$D:$D,Y$21)</f>
        <v>0</v>
      </c>
      <c r="Z16" s="150">
        <f>SUMIFS(Import!$G:$G,Import!$A:$A,Z$1,Import!$B:$B,$A16,Import!$C:$C,$A$1,Import!$D:$D,Z$21)</f>
        <v>0</v>
      </c>
      <c r="AA16" s="150">
        <f>SUMIFS(Import!$G:$G,Import!$A:$A,AA$1,Import!$B:$B,$A16,Import!$C:$C,$A$1,Import!$D:$D,AA$21)</f>
        <v>0</v>
      </c>
      <c r="AB16" s="150">
        <f>SUMIFS(Import!$G:$G,Import!$A:$A,AB$1,Import!$B:$B,$A16,Import!$C:$C,$A$1,Import!$D:$D,AB$21)</f>
        <v>0</v>
      </c>
      <c r="AC16" s="150">
        <f>SUMIFS(Import!$G:$G,Import!$A:$A,AC$1,Import!$B:$B,$A16,Import!$C:$C,$A$1,Import!$D:$D,AC$21)</f>
        <v>0</v>
      </c>
      <c r="AD16" s="150">
        <f>SUMIFS(Import!$G:$G,Import!$A:$A,AD$1,Import!$B:$B,$A16,Import!$C:$C,$A$1,Import!$D:$D,AD$21)</f>
        <v>0</v>
      </c>
      <c r="AE16" s="150">
        <f>SUMIFS(Import!$G:$G,Import!$A:$A,AE$1,Import!$B:$B,$A16,Import!$C:$C,$A$1,Import!$D:$D,AE$21)</f>
        <v>0</v>
      </c>
      <c r="AF16" s="150">
        <f>SUMIFS(Import!$G:$G,Import!$A:$A,AF$1,Import!$B:$B,$A16,Import!$C:$C,$A$1,Import!$D:$D,AF$21)</f>
        <v>0</v>
      </c>
      <c r="AG16" s="150">
        <f>SUMIFS(Import!$G:$G,Import!$A:$A,AG$1,Import!$B:$B,$A16,Import!$C:$C,$A$1,Import!$D:$D,AG$21)</f>
        <v>0</v>
      </c>
      <c r="AH16" s="150">
        <f>SUMIFS(Import!$G:$G,Import!$A:$A,AH$1,Import!$B:$B,$A16,Import!$C:$C,$A$1,Import!$D:$D,AH$21)</f>
        <v>0</v>
      </c>
      <c r="AI16" s="150">
        <f>SUMIFS(Import!$G:$G,Import!$A:$A,AI$1,Import!$B:$B,$A16,Import!$C:$C,$A$1,Import!$D:$D,AI$21)</f>
        <v>0</v>
      </c>
      <c r="AJ16" s="150">
        <f>SUMIFS(Import!$G:$G,Import!$A:$A,AJ$1,Import!$B:$B,$A16,Import!$C:$C,$A$1,Import!$D:$D,AJ$21)</f>
        <v>0</v>
      </c>
      <c r="AK16" s="150">
        <f>SUMIFS(Import!$G:$G,Import!$A:$A,AK$1,Import!$B:$B,$A16,Import!$C:$C,$A$1,Import!$D:$D,AK$21)</f>
        <v>0</v>
      </c>
      <c r="AL16" s="150">
        <f>SUMIFS(Import!$G:$G,Import!$A:$A,AL$1,Import!$B:$B,$A16,Import!$C:$C,$A$1,Import!$D:$D,AL$21)</f>
        <v>0</v>
      </c>
      <c r="AM16" s="150">
        <f>SUMIFS(Import!$G:$G,Import!$A:$A,AM$1,Import!$B:$B,$A16,Import!$C:$C,$A$1,Import!$D:$D,AM$21)</f>
        <v>0</v>
      </c>
      <c r="AN16" s="150">
        <f>SUMIFS(Import!$G:$G,Import!$A:$A,AN$1,Import!$B:$B,$A16,Import!$C:$C,$A$1,Import!$D:$D,AN$21)</f>
        <v>0</v>
      </c>
      <c r="AO16" s="151">
        <f>SUMIFS(Import!$G:$G,Import!$A:$A,AO$1,Import!$B:$B,$A16,Import!$C:$C,$A$1,Import!$D:$D,AO$21)</f>
        <v>0</v>
      </c>
    </row>
    <row r="17" spans="1:41" ht="12" thickBot="1" x14ac:dyDescent="0.25">
      <c r="A17" s="429" t="str">
        <f>IF(Import!V22&lt;&gt;"",Import!V22,"")</f>
        <v/>
      </c>
      <c r="B17" s="548"/>
      <c r="C17" s="149">
        <f t="shared" si="0"/>
        <v>0</v>
      </c>
      <c r="D17" s="144">
        <f t="shared" si="1"/>
        <v>0</v>
      </c>
      <c r="E17" s="144">
        <f t="shared" si="2"/>
        <v>0</v>
      </c>
      <c r="F17" s="145">
        <f t="shared" si="3"/>
        <v>0</v>
      </c>
      <c r="G17" s="546"/>
      <c r="H17" s="146">
        <f>SUMIFS(Import!$G:$G,Import!$A:$A,H$1,Import!$B:$B,$A17,Import!$C:$C,$A$1,Import!$D:$D,H$21)</f>
        <v>0</v>
      </c>
      <c r="I17" s="150">
        <f>SUMIFS(Import!$G:$G,Import!$A:$A,I$1,Import!$B:$B,$A17,Import!$C:$C,$A$1,Import!$D:$D,I$21)</f>
        <v>0</v>
      </c>
      <c r="J17" s="150">
        <f>SUMIFS(Import!$G:$G,Import!$A:$A,J$1,Import!$B:$B,$A17,Import!$C:$C,$A$1,Import!$D:$D,J$21)</f>
        <v>0</v>
      </c>
      <c r="K17" s="150">
        <f>SUMIFS(Import!$G:$G,Import!$A:$A,K$1,Import!$B:$B,$A17,Import!$C:$C,$A$1,Import!$D:$D,K$21)</f>
        <v>0</v>
      </c>
      <c r="L17" s="150">
        <f>SUMIFS(Import!$G:$G,Import!$A:$A,L$1,Import!$B:$B,$A17,Import!$C:$C,$A$1,Import!$D:$D,L$21)</f>
        <v>0</v>
      </c>
      <c r="M17" s="150">
        <f>SUMIFS(Import!$G:$G,Import!$A:$A,M$1,Import!$B:$B,$A17,Import!$C:$C,$A$1,Import!$D:$D,M$21)</f>
        <v>0</v>
      </c>
      <c r="N17" s="150">
        <f>SUMIFS(Import!$G:$G,Import!$A:$A,N$1,Import!$B:$B,$A17,Import!$C:$C,$A$1,Import!$D:$D,N$21)</f>
        <v>0</v>
      </c>
      <c r="O17" s="150">
        <f>SUMIFS(Import!$G:$G,Import!$A:$A,O$1,Import!$B:$B,$A17,Import!$C:$C,$A$1,Import!$D:$D,O$21)</f>
        <v>0</v>
      </c>
      <c r="P17" s="150">
        <f>SUMIFS(Import!$G:$G,Import!$A:$A,P$1,Import!$B:$B,$A17,Import!$C:$C,$A$1,Import!$D:$D,P$21)</f>
        <v>0</v>
      </c>
      <c r="Q17" s="150">
        <f>SUMIFS(Import!$G:$G,Import!$A:$A,Q$1,Import!$B:$B,$A17,Import!$C:$C,$A$1,Import!$D:$D,Q$21)</f>
        <v>0</v>
      </c>
      <c r="R17" s="150">
        <f>SUMIFS(Import!$G:$G,Import!$A:$A,R$1,Import!$B:$B,$A17,Import!$C:$C,$A$1,Import!$D:$D,R$21)</f>
        <v>0</v>
      </c>
      <c r="S17" s="150">
        <f>SUMIFS(Import!$G:$G,Import!$A:$A,S$1,Import!$B:$B,$A17,Import!$C:$C,$A$1,Import!$D:$D,S$21)</f>
        <v>0</v>
      </c>
      <c r="T17" s="150">
        <f>SUMIFS(Import!$G:$G,Import!$A:$A,T$1,Import!$B:$B,$A17,Import!$C:$C,$A$1,Import!$D:$D,T$21)</f>
        <v>0</v>
      </c>
      <c r="U17" s="150">
        <f>SUMIFS(Import!$G:$G,Import!$A:$A,U$1,Import!$B:$B,$A17,Import!$C:$C,$A$1,Import!$D:$D,U$21)</f>
        <v>0</v>
      </c>
      <c r="V17" s="150">
        <f>SUMIFS(Import!$G:$G,Import!$A:$A,V$1,Import!$B:$B,$A17,Import!$C:$C,$A$1,Import!$D:$D,V$21)</f>
        <v>0</v>
      </c>
      <c r="W17" s="150">
        <f>SUMIFS(Import!$G:$G,Import!$A:$A,W$1,Import!$B:$B,$A17,Import!$C:$C,$A$1,Import!$D:$D,W$21)</f>
        <v>0</v>
      </c>
      <c r="X17" s="150">
        <f>SUMIFS(Import!$G:$G,Import!$A:$A,X$1,Import!$B:$B,$A17,Import!$C:$C,$A$1,Import!$D:$D,X$21)</f>
        <v>0</v>
      </c>
      <c r="Y17" s="150">
        <f>SUMIFS(Import!$G:$G,Import!$A:$A,Y$1,Import!$B:$B,$A17,Import!$C:$C,$A$1,Import!$D:$D,Y$21)</f>
        <v>0</v>
      </c>
      <c r="Z17" s="150">
        <f>SUMIFS(Import!$G:$G,Import!$A:$A,Z$1,Import!$B:$B,$A17,Import!$C:$C,$A$1,Import!$D:$D,Z$21)</f>
        <v>0</v>
      </c>
      <c r="AA17" s="150">
        <f>SUMIFS(Import!$G:$G,Import!$A:$A,AA$1,Import!$B:$B,$A17,Import!$C:$C,$A$1,Import!$D:$D,AA$21)</f>
        <v>0</v>
      </c>
      <c r="AB17" s="150">
        <f>SUMIFS(Import!$G:$G,Import!$A:$A,AB$1,Import!$B:$B,$A17,Import!$C:$C,$A$1,Import!$D:$D,AB$21)</f>
        <v>0</v>
      </c>
      <c r="AC17" s="150">
        <f>SUMIFS(Import!$G:$G,Import!$A:$A,AC$1,Import!$B:$B,$A17,Import!$C:$C,$A$1,Import!$D:$D,AC$21)</f>
        <v>0</v>
      </c>
      <c r="AD17" s="150">
        <f>SUMIFS(Import!$G:$G,Import!$A:$A,AD$1,Import!$B:$B,$A17,Import!$C:$C,$A$1,Import!$D:$D,AD$21)</f>
        <v>0</v>
      </c>
      <c r="AE17" s="150">
        <f>SUMIFS(Import!$G:$G,Import!$A:$A,AE$1,Import!$B:$B,$A17,Import!$C:$C,$A$1,Import!$D:$D,AE$21)</f>
        <v>0</v>
      </c>
      <c r="AF17" s="150">
        <f>SUMIFS(Import!$G:$G,Import!$A:$A,AF$1,Import!$B:$B,$A17,Import!$C:$C,$A$1,Import!$D:$D,AF$21)</f>
        <v>0</v>
      </c>
      <c r="AG17" s="150">
        <f>SUMIFS(Import!$G:$G,Import!$A:$A,AG$1,Import!$B:$B,$A17,Import!$C:$C,$A$1,Import!$D:$D,AG$21)</f>
        <v>0</v>
      </c>
      <c r="AH17" s="150">
        <f>SUMIFS(Import!$G:$G,Import!$A:$A,AH$1,Import!$B:$B,$A17,Import!$C:$C,$A$1,Import!$D:$D,AH$21)</f>
        <v>0</v>
      </c>
      <c r="AI17" s="150">
        <f>SUMIFS(Import!$G:$G,Import!$A:$A,AI$1,Import!$B:$B,$A17,Import!$C:$C,$A$1,Import!$D:$D,AI$21)</f>
        <v>0</v>
      </c>
      <c r="AJ17" s="150">
        <f>SUMIFS(Import!$G:$G,Import!$A:$A,AJ$1,Import!$B:$B,$A17,Import!$C:$C,$A$1,Import!$D:$D,AJ$21)</f>
        <v>0</v>
      </c>
      <c r="AK17" s="150">
        <f>SUMIFS(Import!$G:$G,Import!$A:$A,AK$1,Import!$B:$B,$A17,Import!$C:$C,$A$1,Import!$D:$D,AK$21)</f>
        <v>0</v>
      </c>
      <c r="AL17" s="150">
        <f>SUMIFS(Import!$G:$G,Import!$A:$A,AL$1,Import!$B:$B,$A17,Import!$C:$C,$A$1,Import!$D:$D,AL$21)</f>
        <v>0</v>
      </c>
      <c r="AM17" s="150">
        <f>SUMIFS(Import!$G:$G,Import!$A:$A,AM$1,Import!$B:$B,$A17,Import!$C:$C,$A$1,Import!$D:$D,AM$21)</f>
        <v>0</v>
      </c>
      <c r="AN17" s="150">
        <f>SUMIFS(Import!$G:$G,Import!$A:$A,AN$1,Import!$B:$B,$A17,Import!$C:$C,$A$1,Import!$D:$D,AN$21)</f>
        <v>0</v>
      </c>
      <c r="AO17" s="151">
        <f>SUMIFS(Import!$G:$G,Import!$A:$A,AO$1,Import!$B:$B,$A17,Import!$C:$C,$A$1,Import!$D:$D,AO$21)</f>
        <v>0</v>
      </c>
    </row>
    <row r="18" spans="1:41" s="105" customFormat="1" ht="12" thickBot="1" x14ac:dyDescent="0.25">
      <c r="A18" s="152"/>
      <c r="B18" s="153" t="s">
        <v>3</v>
      </c>
      <c r="C18" s="9">
        <f t="shared" ref="C18:G18" si="4">SUM(C2:C17)</f>
        <v>73.75</v>
      </c>
      <c r="D18" s="154">
        <f t="shared" si="4"/>
        <v>836.5</v>
      </c>
      <c r="E18" s="155">
        <f t="shared" si="4"/>
        <v>1592</v>
      </c>
      <c r="F18" s="156">
        <f t="shared" si="4"/>
        <v>538.01</v>
      </c>
      <c r="G18" s="157">
        <f t="shared" si="4"/>
        <v>199</v>
      </c>
      <c r="H18" s="135">
        <f>SUM(H2:H17)</f>
        <v>33.5</v>
      </c>
      <c r="I18" s="102">
        <f>SUM(I2:I17)</f>
        <v>10.25</v>
      </c>
      <c r="J18" s="102">
        <f>SUM(J2:J17)</f>
        <v>16</v>
      </c>
      <c r="K18" s="102">
        <f>SUM(K2:K17)</f>
        <v>9.5</v>
      </c>
      <c r="L18" s="102">
        <f>SUM(L2:L17)</f>
        <v>4.5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2">
        <f>SUM(AK2:AK17)</f>
        <v>0</v>
      </c>
      <c r="AL18" s="102">
        <f>SUM(AL2:AL17)</f>
        <v>0</v>
      </c>
      <c r="AM18" s="102">
        <f>SUM(AM2:AM17)</f>
        <v>0</v>
      </c>
      <c r="AN18" s="102">
        <f>SUM(AN2:AN17)</f>
        <v>0</v>
      </c>
      <c r="AO18" s="104">
        <f>SUM(AO2:AO17)</f>
        <v>0</v>
      </c>
    </row>
    <row r="19" spans="1:41" s="167" customFormat="1" ht="12" thickBot="1" x14ac:dyDescent="0.25">
      <c r="A19" s="158"/>
      <c r="B19" s="159" t="s">
        <v>41</v>
      </c>
      <c r="C19" s="160"/>
      <c r="D19" s="161">
        <f>IFERROR(D18/$C$18,0)</f>
        <v>11.342372881355931</v>
      </c>
      <c r="E19" s="162">
        <f>IFERROR(E18/$C$18,0)</f>
        <v>21.586440677966102</v>
      </c>
      <c r="F19" s="163">
        <f>IFERROR(F18/$C$18,0)</f>
        <v>7.2950508474576266</v>
      </c>
      <c r="G19" s="164" t="s">
        <v>35</v>
      </c>
      <c r="H19" s="164">
        <f>IF(H21="RF Lead",$C$21,SUMIF(Total!$Z:$Z,H1,Total!$B:$B))</f>
        <v>12</v>
      </c>
      <c r="I19" s="165">
        <f>IF(I21="RF Lead",$C$21,SUMIF(Total!$Z:$Z,I1,Total!$B:$B))</f>
        <v>10</v>
      </c>
      <c r="J19" s="165">
        <f>IF(J21="RF Lead",$C$21,SUMIF(Total!$Z:$Z,J1,Total!$B:$B))</f>
        <v>12</v>
      </c>
      <c r="K19" s="165">
        <f>IF(K21="RF Lead",$C$21,SUMIF(Total!$Z:$Z,K1,Total!$B:$B))</f>
        <v>10</v>
      </c>
      <c r="L19" s="165">
        <f>IF(L21="RF Lead",$C$21,SUMIF(Total!$Z:$Z,L1,Total!$B:$B))</f>
        <v>10</v>
      </c>
      <c r="M19" s="165">
        <f>IF(M21="RF Lead",$C$21,SUMIF(Total!$Z:$Z,M1,Total!$B:$B))</f>
        <v>12</v>
      </c>
      <c r="N19" s="165">
        <f>IF(N21="RF Lead",$C$21,SUMIF(Total!$Z:$Z,N1,Total!$B:$B))</f>
        <v>0</v>
      </c>
      <c r="O19" s="165">
        <f>IF(O21="RF Lead",$C$21,SUMIF(Total!$Z:$Z,O1,Total!$B:$B))</f>
        <v>12</v>
      </c>
      <c r="P19" s="165">
        <f>IF(P21="RF Lead",$C$21,SUMIF(Total!$Z:$Z,P1,Total!$B:$B))</f>
        <v>0</v>
      </c>
      <c r="Q19" s="165">
        <f>IF(Q21="RF Lead",$C$21,SUMIF(Total!$Z:$Z,Q1,Total!$B:$B))</f>
        <v>0</v>
      </c>
      <c r="R19" s="165">
        <f>IF(R21="RF Lead",$C$21,SUMIF(Total!$Z:$Z,R1,Total!$B:$B))</f>
        <v>0</v>
      </c>
      <c r="S19" s="165">
        <f>IF(S21="RF Lead",$C$21,SUMIF(Total!$Z:$Z,S1,Total!$B:$B))</f>
        <v>0</v>
      </c>
      <c r="T19" s="165">
        <f>IF(T21="RF Lead",$C$21,SUMIF(Total!$Z:$Z,T1,Total!$B:$B))</f>
        <v>0</v>
      </c>
      <c r="U19" s="165">
        <f>IF(U21="RF Lead",$C$21,SUMIF(Total!$Z:$Z,U1,Total!$B:$B))</f>
        <v>0</v>
      </c>
      <c r="V19" s="165">
        <f>IF(V21="RF Lead",$C$21,SUMIF(Total!$Z:$Z,V1,Total!$B:$B))</f>
        <v>0</v>
      </c>
      <c r="W19" s="165">
        <f>IF(W21="RF Lead",$C$21,SUMIF(Total!$Z:$Z,W1,Total!$B:$B))</f>
        <v>0</v>
      </c>
      <c r="X19" s="165">
        <f>IF(X21="RF Lead",$C$21,SUMIF(Total!$Z:$Z,X1,Total!$B:$B))</f>
        <v>0</v>
      </c>
      <c r="Y19" s="165">
        <f>IF(Y21="RF Lead",$C$21,SUMIF(Total!$Z:$Z,Y1,Total!$B:$B))</f>
        <v>0</v>
      </c>
      <c r="Z19" s="165">
        <f>IF(Z21="RF Lead",$C$21,SUMIF(Total!$Z:$Z,Z1,Total!$B:$B))</f>
        <v>0</v>
      </c>
      <c r="AA19" s="165">
        <f>IF(AA21="RF Lead",$C$21,SUMIF(Total!$Z:$Z,AA1,Total!$B:$B))</f>
        <v>0</v>
      </c>
      <c r="AB19" s="165">
        <f>IF(AB21="RF Lead",$C$21,SUMIF(Total!$Z:$Z,AB1,Total!$B:$B))</f>
        <v>0</v>
      </c>
      <c r="AC19" s="165">
        <f>IF(AC21="RF Lead",$C$21,SUMIF(Total!$Z:$Z,AC1,Total!$B:$B))</f>
        <v>0</v>
      </c>
      <c r="AD19" s="165">
        <f>IF(AD21="RF Lead",$C$21,SUMIF(Total!$Z:$Z,AD1,Total!$B:$B))</f>
        <v>0</v>
      </c>
      <c r="AE19" s="165">
        <f>IF(AE21="RF Lead",$C$21,SUMIF(Total!$Z:$Z,AE1,Total!$B:$B))</f>
        <v>0</v>
      </c>
      <c r="AF19" s="165">
        <f>IF(AF21="RF Lead",$C$21,SUMIF(Total!$Z:$Z,AF1,Total!$B:$B))</f>
        <v>0</v>
      </c>
      <c r="AG19" s="165">
        <f>IF(AG21="RF Lead",$C$21,SUMIF(Total!$Z:$Z,AG1,Total!$B:$B))</f>
        <v>0</v>
      </c>
      <c r="AH19" s="165">
        <f>IF(AH21="RF Lead",$C$21,SUMIF(Total!$Z:$Z,AH1,Total!$B:$B))</f>
        <v>0</v>
      </c>
      <c r="AI19" s="165">
        <f>IF(AI21="RF Lead",$C$21,SUMIF(Total!$Z:$Z,AI1,Total!$B:$B))</f>
        <v>0</v>
      </c>
      <c r="AJ19" s="165">
        <f>IF(AJ21="RF Lead",$C$21,SUMIF(Total!$Z:$Z,AJ1,Total!$B:$B))</f>
        <v>0</v>
      </c>
      <c r="AK19" s="165">
        <f>IF(AK21="RF Lead",$C$21,SUMIF(Total!$Z:$Z,AK1,Total!$B:$B))</f>
        <v>0</v>
      </c>
      <c r="AL19" s="165">
        <f>IF(AL21="RF Lead",$C$21,SUMIF(Total!$Z:$Z,AL1,Total!$B:$B))</f>
        <v>0</v>
      </c>
      <c r="AM19" s="165">
        <f>IF(AM21="RF Lead",$C$21,SUMIF(Total!$Z:$Z,AM1,Total!$B:$B))</f>
        <v>0</v>
      </c>
      <c r="AN19" s="165">
        <f>IF(AN21="RF Lead",$C$21,SUMIF(Total!$Z:$Z,AN1,Total!$B:$B))</f>
        <v>0</v>
      </c>
      <c r="AO19" s="166">
        <f>IF(AO21="RF Lead",$C$21,SUMIF(Total!$Z:$Z,AO1,Total!$B:$B))</f>
        <v>0</v>
      </c>
    </row>
    <row r="20" spans="1:41" ht="12" thickBot="1" x14ac:dyDescent="0.25">
      <c r="B20" s="167"/>
      <c r="C20" s="168"/>
      <c r="D20" s="169"/>
      <c r="E20" s="170"/>
      <c r="F20" s="171"/>
      <c r="G20" s="172" t="s">
        <v>42</v>
      </c>
      <c r="H20" s="173">
        <f>H18*H19</f>
        <v>402</v>
      </c>
      <c r="I20" s="174">
        <f>I18*I19</f>
        <v>102.5</v>
      </c>
      <c r="J20" s="174">
        <f>J18*J19</f>
        <v>192</v>
      </c>
      <c r="K20" s="174">
        <f>K18*K19</f>
        <v>95</v>
      </c>
      <c r="L20" s="174">
        <f>L18*L19</f>
        <v>45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4">
        <f>AK18*AK19</f>
        <v>0</v>
      </c>
      <c r="AL20" s="174">
        <f>AL18*AL19</f>
        <v>0</v>
      </c>
      <c r="AM20" s="174">
        <f>AM18*AM19</f>
        <v>0</v>
      </c>
      <c r="AN20" s="174">
        <f>AN18*AN19</f>
        <v>0</v>
      </c>
      <c r="AO20" s="175">
        <f>AO18*AO19</f>
        <v>0</v>
      </c>
    </row>
    <row r="21" spans="1:41" ht="12" thickBot="1" x14ac:dyDescent="0.25">
      <c r="B21" s="176" t="s">
        <v>67</v>
      </c>
      <c r="C21" s="456">
        <v>12</v>
      </c>
      <c r="D21" s="169"/>
      <c r="G21" s="179" t="s">
        <v>68</v>
      </c>
      <c r="H21" s="180" t="s">
        <v>67</v>
      </c>
      <c r="I21" s="181" t="s">
        <v>97</v>
      </c>
      <c r="J21" s="181" t="s">
        <v>67</v>
      </c>
      <c r="K21" s="181" t="s">
        <v>97</v>
      </c>
      <c r="L21" s="181" t="s">
        <v>97</v>
      </c>
      <c r="M21" s="181" t="s">
        <v>67</v>
      </c>
      <c r="N21" s="181" t="s">
        <v>97</v>
      </c>
      <c r="O21" s="181" t="s">
        <v>67</v>
      </c>
      <c r="P21" s="181" t="s">
        <v>97</v>
      </c>
      <c r="Q21" s="181" t="s">
        <v>97</v>
      </c>
      <c r="R21" s="181"/>
      <c r="S21" s="181"/>
      <c r="T21" s="181"/>
      <c r="U21" s="181"/>
      <c r="V21" s="181"/>
      <c r="W21" s="181"/>
      <c r="X21" s="181"/>
      <c r="Y21" s="181"/>
      <c r="Z21" s="181"/>
      <c r="AA21" s="181"/>
      <c r="AB21" s="181"/>
      <c r="AC21" s="181"/>
      <c r="AD21" s="181"/>
      <c r="AE21" s="181"/>
      <c r="AF21" s="181"/>
      <c r="AG21" s="181"/>
      <c r="AH21" s="181"/>
      <c r="AI21" s="181"/>
      <c r="AJ21" s="181"/>
      <c r="AK21" s="181"/>
      <c r="AL21" s="181"/>
      <c r="AM21" s="181"/>
      <c r="AN21" s="181"/>
      <c r="AO21" s="182"/>
    </row>
    <row r="22" spans="1:41" ht="12" thickBot="1" x14ac:dyDescent="0.25">
      <c r="B22" s="183" t="s">
        <v>97</v>
      </c>
      <c r="C22" s="455" t="s">
        <v>98</v>
      </c>
      <c r="D22" s="169"/>
      <c r="G22" s="184" t="s">
        <v>66</v>
      </c>
      <c r="H22" s="185">
        <f>IF(H21="RF Lead",($C$21-SUMIF(Total!$Z:$Z,H1,Total!$B:$B))*H18,0)</f>
        <v>67</v>
      </c>
      <c r="I22" s="186">
        <f>IF(I21="RF Lead",($C$21-SUMIF(Total!$Z:$Z,I1,Total!$B:$B))*I18,0)</f>
        <v>0</v>
      </c>
      <c r="J22" s="186">
        <f>IF(J21="RF Lead",($C$21-SUMIF(Total!$Z:$Z,J1,Total!$B:$B))*J18,0)</f>
        <v>32</v>
      </c>
      <c r="K22" s="186">
        <f>IF(K21="RF Lead",($C$21-SUMIF(Total!$Z:$Z,K1,Total!$B:$B))*K18,0)</f>
        <v>0</v>
      </c>
      <c r="L22" s="186">
        <f>IF(L21="RF Lead",($C$21-SUMIF(Total!$Z:$Z,L1,Total!$B:$B))*L18,0)</f>
        <v>0</v>
      </c>
      <c r="M22" s="186">
        <f>IF(M21="RF Lead",($C$21-SUMIF(Total!$Z:$Z,M1,Total!$B:$B))*M18,0)</f>
        <v>0</v>
      </c>
      <c r="N22" s="186">
        <f>IF(N21="RF Lead",($C$21-SUMIF(Total!$Z:$Z,N1,Total!$B:$B))*N18,0)</f>
        <v>0</v>
      </c>
      <c r="O22" s="186">
        <f>IF(O21="RF Lead",($C$21-SUMIF(Total!$Z:$Z,O1,Total!$B:$B))*O18,0)</f>
        <v>0</v>
      </c>
      <c r="P22" s="186">
        <f>IF(P21="RF Lead",($C$21-SUMIF(Total!$Z:$Z,P1,Total!$B:$B))*P18,0)</f>
        <v>0</v>
      </c>
      <c r="Q22" s="186">
        <f>IF(Q21="RF Lead",($C$21-SUMIF(Total!$Z:$Z,Q1,Total!$B:$B))*Q18,0)</f>
        <v>0</v>
      </c>
      <c r="R22" s="186">
        <f>IF(R21="RF Lead",($C$21-SUMIF(Total!$Z:$Z,R1,Total!$B:$B))*R18,0)</f>
        <v>0</v>
      </c>
      <c r="S22" s="186">
        <f>IF(S21="RF Lead",($C$21-SUMIF(Total!$Z:$Z,S1,Total!$B:$B))*S18,0)</f>
        <v>0</v>
      </c>
      <c r="T22" s="186">
        <f>IF(T21="RF Lead",($C$21-SUMIF(Total!$Z:$Z,T1,Total!$B:$B))*T18,0)</f>
        <v>0</v>
      </c>
      <c r="U22" s="186">
        <f>IF(U21="RF Lead",($C$21-SUMIF(Total!$Z:$Z,U1,Total!$B:$B))*U18,0)</f>
        <v>0</v>
      </c>
      <c r="V22" s="186">
        <f>IF(V21="RF Lead",($C$21-SUMIF(Total!$Z:$Z,V1,Total!$B:$B))*V18,0)</f>
        <v>0</v>
      </c>
      <c r="W22" s="186">
        <f>IF(W21="RF Lead",($C$21-SUMIF(Total!$Z:$Z,W1,Total!$B:$B))*W18,0)</f>
        <v>0</v>
      </c>
      <c r="X22" s="186">
        <f>IF(X21="RF Lead",($C$21-SUMIF(Total!$Z:$Z,X1,Total!$B:$B))*X18,0)</f>
        <v>0</v>
      </c>
      <c r="Y22" s="186">
        <f>IF(Y21="RF Lead",($C$21-SUMIF(Total!$Z:$Z,Y1,Total!$B:$B))*Y18,0)</f>
        <v>0</v>
      </c>
      <c r="Z22" s="186">
        <f>IF(Z21="RF Lead",($C$21-SUMIF(Total!$Z:$Z,Z1,Total!$B:$B))*Z18,0)</f>
        <v>0</v>
      </c>
      <c r="AA22" s="186">
        <f>IF(AA21="RF Lead",($C$21-SUMIF(Total!$Z:$Z,AA1,Total!$B:$B))*AA18,0)</f>
        <v>0</v>
      </c>
      <c r="AB22" s="186">
        <f>IF(AB21="RF Lead",($C$21-SUMIF(Total!$Z:$Z,AB1,Total!$B:$B))*AB18,0)</f>
        <v>0</v>
      </c>
      <c r="AC22" s="186">
        <f>IF(AC21="RF Lead",($C$21-SUMIF(Total!$Z:$Z,AC1,Total!$B:$B))*AC18,0)</f>
        <v>0</v>
      </c>
      <c r="AD22" s="186">
        <f>IF(AD21="RF Lead",($C$21-SUMIF(Total!$Z:$Z,AD1,Total!$B:$B))*AD18,0)</f>
        <v>0</v>
      </c>
      <c r="AE22" s="186">
        <f>IF(AE21="RF Lead",($C$21-SUMIF(Total!$Z:$Z,AE1,Total!$B:$B))*AE18,0)</f>
        <v>0</v>
      </c>
      <c r="AF22" s="186">
        <f>IF(AF21="RF Lead",($C$21-SUMIF(Total!$Z:$Z,AF1,Total!$B:$B))*AF18,0)</f>
        <v>0</v>
      </c>
      <c r="AG22" s="186">
        <f>IF(AG21="RF Lead",($C$21-SUMIF(Total!$Z:$Z,AG1,Total!$B:$B))*AG18,0)</f>
        <v>0</v>
      </c>
      <c r="AH22" s="186">
        <f>IF(AH21="RF Lead",($C$21-SUMIF(Total!$Z:$Z,AH1,Total!$B:$B))*AH18,0)</f>
        <v>0</v>
      </c>
      <c r="AI22" s="186">
        <f>IF(AI21="RF Lead",($C$21-SUMIF(Total!$Z:$Z,AI1,Total!$B:$B))*AI18,0)</f>
        <v>0</v>
      </c>
      <c r="AJ22" s="186">
        <f>IF(AJ21="RF Lead",($C$21-SUMIF(Total!$Z:$Z,AJ1,Total!$B:$B))*AJ18,0)</f>
        <v>0</v>
      </c>
      <c r="AK22" s="186">
        <f>IF(AK21="RF Lead",($C$21-SUMIF(Total!$Z:$Z,AK1,Total!$B:$B))*AK18,0)</f>
        <v>0</v>
      </c>
      <c r="AL22" s="186">
        <f>IF(AL21="RF Lead",($C$21-SUMIF(Total!$Z:$Z,AL1,Total!$B:$B))*AL18,0)</f>
        <v>0</v>
      </c>
      <c r="AM22" s="186">
        <f>IF(AM21="RF Lead",($C$21-SUMIF(Total!$Z:$Z,AM1,Total!$B:$B))*AM18,0)</f>
        <v>0</v>
      </c>
      <c r="AN22" s="186">
        <f>IF(AN21="RF Lead",($C$21-SUMIF(Total!$Z:$Z,AN1,Total!$B:$B))*AN18,0)</f>
        <v>0</v>
      </c>
      <c r="AO22" s="187">
        <f>IF(AO21="RF Lead",($C$21-SUMIF(Total!$Z:$Z,AO1,Total!$B:$B))*AO18,0)</f>
        <v>0</v>
      </c>
    </row>
    <row r="23" spans="1:41" ht="12" thickBot="1" x14ac:dyDescent="0.25">
      <c r="B23" s="167"/>
      <c r="C23" s="168"/>
      <c r="D23" s="169"/>
      <c r="I23" s="62"/>
      <c r="J23" s="62"/>
      <c r="K23" s="62"/>
      <c r="M23" s="110"/>
      <c r="N23" s="110"/>
      <c r="O23" s="110"/>
      <c r="P23" s="110"/>
      <c r="V23" s="110"/>
      <c r="Y23" s="110"/>
      <c r="AB23" s="110"/>
      <c r="AF23" s="110"/>
      <c r="AG23" s="110"/>
      <c r="AH23" s="110"/>
      <c r="AI23" s="110"/>
      <c r="AJ23" s="110"/>
      <c r="AK23" s="110"/>
      <c r="AL23" s="110"/>
      <c r="AM23" s="110"/>
      <c r="AN23" s="110"/>
      <c r="AO23" s="110"/>
    </row>
    <row r="24" spans="1:41" ht="12" thickBot="1" x14ac:dyDescent="0.25">
      <c r="B24" s="167"/>
      <c r="C24" s="189" t="s">
        <v>55</v>
      </c>
      <c r="D24" s="190" t="s">
        <v>3</v>
      </c>
      <c r="I24" s="62"/>
      <c r="J24" s="62"/>
      <c r="K24" s="62"/>
      <c r="M24" s="110"/>
      <c r="N24" s="110"/>
      <c r="O24" s="110"/>
      <c r="P24" s="110"/>
      <c r="Y24" s="110"/>
      <c r="AF24" s="110"/>
      <c r="AG24" s="110"/>
      <c r="AH24" s="110"/>
      <c r="AI24" s="110"/>
      <c r="AJ24" s="110"/>
      <c r="AK24" s="110"/>
      <c r="AL24" s="110"/>
      <c r="AM24" s="110"/>
      <c r="AN24" s="110"/>
      <c r="AO24" s="110"/>
    </row>
    <row r="25" spans="1:41" x14ac:dyDescent="0.2">
      <c r="B25" s="191" t="s">
        <v>38</v>
      </c>
      <c r="C25" s="192">
        <f>IFERROR(D25/$C$18,0)</f>
        <v>10.244067796610169</v>
      </c>
      <c r="D25" s="109">
        <f>E18-D18</f>
        <v>755.5</v>
      </c>
      <c r="I25" s="62"/>
      <c r="J25" s="62"/>
      <c r="K25" s="62"/>
      <c r="M25" s="110"/>
      <c r="N25" s="110"/>
      <c r="O25" s="110"/>
      <c r="P25" s="110"/>
      <c r="Y25" s="110"/>
      <c r="AF25" s="110"/>
      <c r="AG25" s="110"/>
      <c r="AH25" s="110"/>
      <c r="AI25" s="110"/>
      <c r="AJ25" s="110"/>
      <c r="AK25" s="110"/>
      <c r="AL25" s="110"/>
      <c r="AM25" s="110"/>
      <c r="AN25" s="110"/>
      <c r="AO25" s="110"/>
    </row>
    <row r="26" spans="1:41" x14ac:dyDescent="0.2">
      <c r="B26" s="107" t="s">
        <v>37</v>
      </c>
      <c r="C26" s="192">
        <f>IFERROR(D26/$C$18,0)</f>
        <v>7.2950508474576266</v>
      </c>
      <c r="D26" s="109">
        <f>E18-(1.26*D18)</f>
        <v>538.01</v>
      </c>
      <c r="F26" s="193"/>
      <c r="G26" s="62"/>
      <c r="I26" s="62"/>
      <c r="J26" s="62"/>
      <c r="K26" s="62"/>
      <c r="M26" s="110"/>
      <c r="N26" s="110"/>
      <c r="O26" s="110"/>
      <c r="P26" s="110"/>
      <c r="Y26" s="110"/>
      <c r="AF26" s="110"/>
      <c r="AG26" s="110"/>
      <c r="AH26" s="110"/>
      <c r="AI26" s="110"/>
      <c r="AJ26" s="110"/>
      <c r="AK26" s="110"/>
      <c r="AL26" s="110"/>
      <c r="AM26" s="110"/>
      <c r="AN26" s="110"/>
      <c r="AO26" s="110"/>
    </row>
    <row r="27" spans="1:41" ht="12" thickBot="1" x14ac:dyDescent="0.25">
      <c r="B27" s="113" t="s">
        <v>36</v>
      </c>
      <c r="C27" s="194">
        <f>IFERROR(D27/$C$18,0)</f>
        <v>6.2781016949152537</v>
      </c>
      <c r="D27" s="115">
        <f>D26-75</f>
        <v>463.01</v>
      </c>
      <c r="G27" s="62"/>
      <c r="I27" s="62"/>
      <c r="J27" s="62"/>
      <c r="K27" s="62"/>
      <c r="M27" s="110"/>
      <c r="N27" s="110"/>
      <c r="O27" s="110"/>
      <c r="P27" s="110"/>
      <c r="Y27" s="110"/>
      <c r="AF27" s="110"/>
      <c r="AG27" s="110"/>
      <c r="AH27" s="110"/>
      <c r="AI27" s="110"/>
      <c r="AJ27" s="110"/>
      <c r="AK27" s="110"/>
      <c r="AL27" s="110"/>
      <c r="AM27" s="110"/>
      <c r="AN27" s="110"/>
      <c r="AO27" s="110"/>
    </row>
    <row r="28" spans="1:41" x14ac:dyDescent="0.2">
      <c r="A28" s="62"/>
      <c r="E28" s="178"/>
      <c r="G28" s="62"/>
      <c r="I28" s="62"/>
      <c r="J28" s="62"/>
      <c r="K28" s="62"/>
      <c r="M28" s="110"/>
      <c r="N28" s="110"/>
      <c r="O28" s="110"/>
      <c r="P28" s="110"/>
      <c r="Y28" s="110"/>
      <c r="AF28" s="110"/>
      <c r="AG28" s="110"/>
      <c r="AH28" s="110"/>
      <c r="AI28" s="110"/>
      <c r="AJ28" s="110"/>
      <c r="AK28" s="110"/>
      <c r="AL28" s="110"/>
      <c r="AM28" s="110"/>
      <c r="AN28" s="110"/>
      <c r="AO28" s="110"/>
    </row>
    <row r="29" spans="1:41" x14ac:dyDescent="0.2">
      <c r="A29" s="62"/>
      <c r="C29" s="62"/>
      <c r="D29" s="95"/>
      <c r="E29" s="99"/>
      <c r="F29" s="99"/>
      <c r="G29" s="62"/>
      <c r="I29" s="62"/>
      <c r="J29" s="62"/>
      <c r="K29" s="62"/>
      <c r="M29" s="110"/>
      <c r="N29" s="110"/>
      <c r="O29" s="110"/>
      <c r="P29" s="110"/>
      <c r="Y29" s="110"/>
      <c r="AF29" s="110"/>
      <c r="AG29" s="110"/>
      <c r="AH29" s="110"/>
      <c r="AI29" s="110"/>
      <c r="AJ29" s="110"/>
      <c r="AK29" s="110"/>
      <c r="AL29" s="110"/>
      <c r="AM29" s="110"/>
      <c r="AN29" s="110"/>
      <c r="AO29" s="110"/>
    </row>
    <row r="30" spans="1:41" x14ac:dyDescent="0.2">
      <c r="A30" s="62"/>
      <c r="C30" s="62"/>
      <c r="D30" s="195"/>
      <c r="E30" s="99"/>
      <c r="F30" s="99"/>
      <c r="G30" s="62"/>
      <c r="I30" s="62"/>
      <c r="J30" s="62"/>
      <c r="K30" s="62"/>
      <c r="M30" s="110"/>
      <c r="N30" s="110"/>
      <c r="O30" s="110"/>
      <c r="P30" s="110"/>
      <c r="Y30" s="110"/>
      <c r="AF30" s="110"/>
      <c r="AG30" s="110"/>
      <c r="AH30" s="110"/>
      <c r="AI30" s="110"/>
      <c r="AJ30" s="110"/>
      <c r="AK30" s="110"/>
      <c r="AL30" s="110"/>
      <c r="AM30" s="110"/>
      <c r="AN30" s="110"/>
      <c r="AO30" s="110"/>
    </row>
    <row r="31" spans="1:41" x14ac:dyDescent="0.2">
      <c r="A31" s="62"/>
      <c r="C31" s="62"/>
      <c r="D31" s="196"/>
      <c r="E31" s="99"/>
      <c r="F31" s="99"/>
      <c r="G31" s="62"/>
      <c r="I31" s="62"/>
      <c r="J31" s="62"/>
      <c r="K31" s="62"/>
      <c r="M31" s="110"/>
      <c r="N31" s="110"/>
      <c r="O31" s="110"/>
      <c r="P31" s="110"/>
      <c r="Y31" s="110"/>
      <c r="AF31" s="110"/>
      <c r="AG31" s="110"/>
      <c r="AH31" s="110"/>
      <c r="AI31" s="110"/>
      <c r="AJ31" s="110"/>
      <c r="AK31" s="110"/>
      <c r="AL31" s="110"/>
      <c r="AM31" s="110"/>
      <c r="AN31" s="110"/>
      <c r="AO31" s="110"/>
    </row>
    <row r="32" spans="1:41" x14ac:dyDescent="0.2">
      <c r="A32" s="62"/>
      <c r="C32" s="62"/>
      <c r="D32" s="178"/>
      <c r="E32" s="62"/>
      <c r="F32" s="62"/>
      <c r="G32" s="62"/>
      <c r="I32" s="62"/>
      <c r="J32" s="62"/>
      <c r="K32" s="62"/>
      <c r="M32" s="110"/>
      <c r="N32" s="110"/>
      <c r="O32" s="110"/>
      <c r="P32" s="110"/>
      <c r="Y32" s="110"/>
      <c r="AF32" s="110"/>
      <c r="AG32" s="110"/>
      <c r="AH32" s="110"/>
      <c r="AI32" s="110"/>
      <c r="AJ32" s="110"/>
      <c r="AK32" s="110"/>
      <c r="AL32" s="110"/>
      <c r="AM32" s="110"/>
      <c r="AN32" s="110"/>
      <c r="AO32" s="110"/>
    </row>
    <row r="33" spans="1:31" x14ac:dyDescent="0.2">
      <c r="A33" s="62"/>
      <c r="C33" s="62"/>
      <c r="D33" s="62"/>
      <c r="E33" s="62"/>
      <c r="F33" s="62"/>
      <c r="I33" s="62"/>
      <c r="J33" s="62"/>
      <c r="K33" s="62"/>
      <c r="Y33" s="110"/>
      <c r="AD33" s="110"/>
      <c r="AE33" s="110"/>
    </row>
    <row r="34" spans="1:31" x14ac:dyDescent="0.2">
      <c r="A34" s="62"/>
      <c r="C34" s="62"/>
      <c r="D34" s="62"/>
      <c r="E34" s="62"/>
      <c r="F34" s="62"/>
      <c r="J34" s="62"/>
      <c r="K34" s="62"/>
      <c r="P34" s="110"/>
      <c r="AD34" s="110"/>
    </row>
    <row r="35" spans="1:31" x14ac:dyDescent="0.2">
      <c r="D35" s="62"/>
      <c r="E35" s="62"/>
      <c r="F35" s="62"/>
      <c r="I35" s="62"/>
      <c r="J35" s="62"/>
      <c r="K35" s="62"/>
      <c r="Q35" s="110"/>
      <c r="V35" s="110"/>
      <c r="Y35" s="110"/>
    </row>
    <row r="36" spans="1:31" x14ac:dyDescent="0.2">
      <c r="D36" s="62"/>
      <c r="I36" s="62"/>
      <c r="J36" s="62"/>
      <c r="K36" s="62"/>
      <c r="Q36" s="110"/>
      <c r="V36" s="110"/>
      <c r="Y36" s="110"/>
    </row>
    <row r="37" spans="1:31" x14ac:dyDescent="0.2">
      <c r="D37" s="62"/>
      <c r="I37" s="62"/>
      <c r="J37" s="62"/>
      <c r="K37" s="62"/>
      <c r="Q37" s="110"/>
      <c r="V37" s="110"/>
      <c r="Y37" s="110"/>
    </row>
    <row r="38" spans="1:31" x14ac:dyDescent="0.2">
      <c r="D38" s="62"/>
      <c r="I38" s="62"/>
      <c r="J38" s="62"/>
      <c r="K38" s="62"/>
      <c r="Q38" s="110"/>
      <c r="V38" s="110"/>
      <c r="Y38" s="110"/>
    </row>
    <row r="39" spans="1:31" x14ac:dyDescent="0.2">
      <c r="D39" s="62"/>
    </row>
  </sheetData>
  <sheetProtection algorithmName="SHA-512" hashValue="Xlj+1XsrdTxMQ4+0ofI2m/oGVDao0D/rvc7qEz24+7ymZk/wp8dk8MbfEYALSznvAuq/A0gJzFXvWW8wkw647Q==" saltValue="bR7W1lXpdyqJu5DD548mSg==" spinCount="100000" sheet="1" objects="1" scenarios="1"/>
  <sortState columnSort="1" ref="H1:AO22">
    <sortCondition ref="H1:AO1"/>
  </sortState>
  <dataConsolidate link="1"/>
  <customSheetViews>
    <customSheetView guid="{802CA4C3-1A0C-4029-B73F-1EE5B8B22311}">
      <pane xSplit="7" ySplit="1" topLeftCell="H2" activePane="bottomRight" state="frozen"/>
      <selection pane="bottomRight"/>
      <pageMargins left="0.7" right="0.7" top="0.75" bottom="0.75" header="0.3" footer="0.3"/>
      <pageSetup orientation="portrait" r:id="rId1"/>
    </customSheetView>
  </customSheetViews>
  <conditionalFormatting sqref="F2:F17">
    <cfRule type="cellIs" dxfId="20" priority="6" operator="lessThan">
      <formula>0</formula>
    </cfRule>
  </conditionalFormatting>
  <conditionalFormatting sqref="H1:AO1">
    <cfRule type="duplicateValues" dxfId="19" priority="2"/>
  </conditionalFormatting>
  <dataValidations count="2">
    <dataValidation type="list" showInputMessage="1" showErrorMessage="1" sqref="H21:AO21">
      <formula1>RFLead</formula1>
    </dataValidation>
    <dataValidation allowBlank="1" showDropDown="1" showErrorMessage="1" errorTitle="Invalid!" error="This is not a valid Employee. " sqref="H1:AO1"/>
  </dataValidations>
  <pageMargins left="0.7" right="0.7" top="0.75" bottom="0.75" header="0.3" footer="0.3"/>
  <pageSetup orientation="portrait" r:id="rId2"/>
  <ignoredErrors>
    <ignoredError sqref="C2" formulaRange="1"/>
  </ignoredErrors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theme="5" tint="-0.249977111117893"/>
  </sheetPr>
  <dimension ref="A1:AB122"/>
  <sheetViews>
    <sheetView workbookViewId="0">
      <pane xSplit="4" ySplit="1" topLeftCell="E8" activePane="bottomRight" state="frozen"/>
      <selection pane="topRight" activeCell="E1" sqref="E1"/>
      <selection pane="bottomLeft" activeCell="A2" sqref="A2"/>
      <selection pane="bottomRight" activeCell="F1" sqref="F1:Z38"/>
    </sheetView>
  </sheetViews>
  <sheetFormatPr defaultColWidth="9.140625" defaultRowHeight="11.25" x14ac:dyDescent="0.2"/>
  <cols>
    <col min="1" max="1" width="19.28515625" style="127" bestFit="1" customWidth="1"/>
    <col min="2" max="2" width="10" style="238" bestFit="1" customWidth="1"/>
    <col min="3" max="3" width="10.5703125" style="121" bestFit="1" customWidth="1"/>
    <col min="4" max="4" width="11.140625" style="95" bestFit="1" customWidth="1"/>
    <col min="5" max="5" width="7.7109375" style="95" bestFit="1" customWidth="1"/>
    <col min="6" max="6" width="8" style="95" bestFit="1" customWidth="1"/>
    <col min="7" max="7" width="9" style="233" bestFit="1" customWidth="1"/>
    <col min="8" max="8" width="8.5703125" style="226" bestFit="1" customWidth="1"/>
    <col min="9" max="26" width="4.85546875" style="226" bestFit="1" customWidth="1"/>
    <col min="27" max="28" width="5.28515625" style="226" bestFit="1" customWidth="1"/>
    <col min="29" max="29" width="5" style="62" bestFit="1" customWidth="1"/>
    <col min="30" max="16384" width="9.140625" style="62"/>
  </cols>
  <sheetData>
    <row r="1" spans="1:26" s="131" customFormat="1" ht="12" thickBot="1" x14ac:dyDescent="0.25">
      <c r="A1" s="197" t="s">
        <v>50</v>
      </c>
      <c r="B1" s="198" t="s">
        <v>9</v>
      </c>
      <c r="C1" s="199" t="s">
        <v>17</v>
      </c>
      <c r="D1" s="199" t="s">
        <v>34</v>
      </c>
      <c r="E1" s="199" t="s">
        <v>62</v>
      </c>
      <c r="F1" s="534" t="s">
        <v>155</v>
      </c>
      <c r="G1" s="535" t="s">
        <v>156</v>
      </c>
      <c r="H1" s="535" t="s">
        <v>157</v>
      </c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35"/>
      <c r="Z1" s="536"/>
    </row>
    <row r="2" spans="1:26" s="99" customFormat="1" x14ac:dyDescent="0.2">
      <c r="A2" s="289">
        <v>42522</v>
      </c>
      <c r="B2" s="616">
        <f t="shared" ref="B2:B16" si="0">SUM(F2:Z2)</f>
        <v>2</v>
      </c>
      <c r="C2" s="617">
        <f t="shared" ref="C2:C16" si="1">B2*12</f>
        <v>24</v>
      </c>
      <c r="D2" s="617">
        <f t="shared" ref="D2:D16" si="2">C2*0.26</f>
        <v>6.24</v>
      </c>
      <c r="E2" s="201"/>
      <c r="F2" s="18">
        <v>0</v>
      </c>
      <c r="G2" s="150">
        <v>2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150">
        <v>0</v>
      </c>
      <c r="Z2" s="151">
        <v>0</v>
      </c>
    </row>
    <row r="3" spans="1:26" s="99" customFormat="1" x14ac:dyDescent="0.2">
      <c r="A3" s="289">
        <v>42523</v>
      </c>
      <c r="B3" s="616">
        <f t="shared" si="0"/>
        <v>3</v>
      </c>
      <c r="C3" s="617">
        <f t="shared" si="1"/>
        <v>36</v>
      </c>
      <c r="D3" s="617">
        <f t="shared" si="2"/>
        <v>9.36</v>
      </c>
      <c r="E3" s="201"/>
      <c r="F3" s="150">
        <v>0</v>
      </c>
      <c r="G3" s="150">
        <v>3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150">
        <v>0</v>
      </c>
      <c r="Z3" s="151">
        <v>0</v>
      </c>
    </row>
    <row r="4" spans="1:26" s="99" customFormat="1" x14ac:dyDescent="0.2">
      <c r="A4" s="289">
        <v>42524</v>
      </c>
      <c r="B4" s="616">
        <f t="shared" si="0"/>
        <v>3.75</v>
      </c>
      <c r="C4" s="617">
        <f t="shared" si="1"/>
        <v>45</v>
      </c>
      <c r="D4" s="617">
        <f t="shared" si="2"/>
        <v>11.700000000000001</v>
      </c>
      <c r="E4" s="201"/>
      <c r="F4" s="150">
        <v>0</v>
      </c>
      <c r="G4" s="150">
        <v>3.75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150">
        <v>0</v>
      </c>
      <c r="Z4" s="151">
        <v>0</v>
      </c>
    </row>
    <row r="5" spans="1:26" s="99" customFormat="1" x14ac:dyDescent="0.2">
      <c r="A5" s="289">
        <v>42525</v>
      </c>
      <c r="B5" s="616">
        <f t="shared" si="0"/>
        <v>0</v>
      </c>
      <c r="C5" s="617">
        <f t="shared" si="1"/>
        <v>0</v>
      </c>
      <c r="D5" s="617">
        <f t="shared" si="2"/>
        <v>0</v>
      </c>
      <c r="E5" s="543"/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150">
        <v>0</v>
      </c>
      <c r="Z5" s="151">
        <v>0</v>
      </c>
    </row>
    <row r="6" spans="1:26" s="99" customFormat="1" x14ac:dyDescent="0.2">
      <c r="A6" s="289">
        <v>42526</v>
      </c>
      <c r="B6" s="616">
        <f t="shared" si="0"/>
        <v>0</v>
      </c>
      <c r="C6" s="617">
        <f t="shared" si="1"/>
        <v>0</v>
      </c>
      <c r="D6" s="617">
        <f t="shared" si="2"/>
        <v>0</v>
      </c>
      <c r="E6" s="543"/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150">
        <v>0</v>
      </c>
      <c r="Z6" s="151">
        <v>0</v>
      </c>
    </row>
    <row r="7" spans="1:26" s="99" customFormat="1" x14ac:dyDescent="0.2">
      <c r="A7" s="289">
        <v>42527</v>
      </c>
      <c r="B7" s="616">
        <f t="shared" si="0"/>
        <v>3.25</v>
      </c>
      <c r="C7" s="617">
        <f t="shared" si="1"/>
        <v>39</v>
      </c>
      <c r="D7" s="617">
        <f t="shared" si="2"/>
        <v>10.14</v>
      </c>
      <c r="E7" s="543"/>
      <c r="F7" s="150">
        <v>0</v>
      </c>
      <c r="G7" s="150">
        <v>3.25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150">
        <v>0</v>
      </c>
      <c r="Z7" s="151">
        <v>0</v>
      </c>
    </row>
    <row r="8" spans="1:26" s="99" customFormat="1" x14ac:dyDescent="0.2">
      <c r="A8" s="289">
        <v>42528</v>
      </c>
      <c r="B8" s="616">
        <f t="shared" si="0"/>
        <v>9</v>
      </c>
      <c r="C8" s="617">
        <f t="shared" si="1"/>
        <v>108</v>
      </c>
      <c r="D8" s="617">
        <f t="shared" si="2"/>
        <v>28.080000000000002</v>
      </c>
      <c r="E8" s="543"/>
      <c r="F8" s="150">
        <v>3</v>
      </c>
      <c r="G8" s="150">
        <v>3</v>
      </c>
      <c r="H8" s="150">
        <v>3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150">
        <v>0</v>
      </c>
      <c r="Z8" s="151">
        <v>0</v>
      </c>
    </row>
    <row r="9" spans="1:26" s="99" customFormat="1" x14ac:dyDescent="0.2">
      <c r="A9" s="289">
        <v>42529</v>
      </c>
      <c r="B9" s="616">
        <f t="shared" si="0"/>
        <v>3.25</v>
      </c>
      <c r="C9" s="617">
        <f t="shared" si="1"/>
        <v>39</v>
      </c>
      <c r="D9" s="617">
        <f t="shared" si="2"/>
        <v>10.14</v>
      </c>
      <c r="E9" s="543"/>
      <c r="F9" s="150">
        <v>3.25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150">
        <v>0</v>
      </c>
      <c r="Z9" s="151">
        <v>0</v>
      </c>
    </row>
    <row r="10" spans="1:26" s="99" customFormat="1" x14ac:dyDescent="0.2">
      <c r="A10" s="289">
        <v>42530</v>
      </c>
      <c r="B10" s="616">
        <f t="shared" si="0"/>
        <v>3</v>
      </c>
      <c r="C10" s="617">
        <f t="shared" si="1"/>
        <v>36</v>
      </c>
      <c r="D10" s="617">
        <f t="shared" si="2"/>
        <v>9.36</v>
      </c>
      <c r="E10" s="543"/>
      <c r="F10" s="150">
        <v>0</v>
      </c>
      <c r="G10" s="150">
        <v>3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150">
        <v>0</v>
      </c>
      <c r="Z10" s="151">
        <v>0</v>
      </c>
    </row>
    <row r="11" spans="1:26" s="99" customFormat="1" x14ac:dyDescent="0.2">
      <c r="A11" s="289">
        <v>42531</v>
      </c>
      <c r="B11" s="616">
        <f t="shared" si="0"/>
        <v>3</v>
      </c>
      <c r="C11" s="617">
        <f t="shared" si="1"/>
        <v>36</v>
      </c>
      <c r="D11" s="617">
        <f t="shared" si="2"/>
        <v>9.36</v>
      </c>
      <c r="E11" s="543"/>
      <c r="F11" s="150">
        <v>0</v>
      </c>
      <c r="G11" s="150">
        <v>3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150">
        <v>0</v>
      </c>
      <c r="Z11" s="151">
        <v>0</v>
      </c>
    </row>
    <row r="12" spans="1:26" s="99" customFormat="1" x14ac:dyDescent="0.2">
      <c r="A12" s="289">
        <v>42532</v>
      </c>
      <c r="B12" s="616">
        <f t="shared" si="0"/>
        <v>0</v>
      </c>
      <c r="C12" s="617">
        <f t="shared" si="1"/>
        <v>0</v>
      </c>
      <c r="D12" s="617">
        <f t="shared" si="2"/>
        <v>0</v>
      </c>
      <c r="E12" s="543"/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150">
        <v>0</v>
      </c>
      <c r="Z12" s="151">
        <v>0</v>
      </c>
    </row>
    <row r="13" spans="1:26" s="99" customFormat="1" x14ac:dyDescent="0.2">
      <c r="A13" s="289">
        <v>42533</v>
      </c>
      <c r="B13" s="616">
        <f t="shared" si="0"/>
        <v>0</v>
      </c>
      <c r="C13" s="617">
        <f t="shared" si="1"/>
        <v>0</v>
      </c>
      <c r="D13" s="617">
        <f t="shared" si="2"/>
        <v>0</v>
      </c>
      <c r="E13" s="543"/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150">
        <v>0</v>
      </c>
      <c r="Z13" s="151">
        <v>0</v>
      </c>
    </row>
    <row r="14" spans="1:26" s="99" customFormat="1" x14ac:dyDescent="0.2">
      <c r="A14" s="289">
        <v>42534</v>
      </c>
      <c r="B14" s="616">
        <f t="shared" si="0"/>
        <v>2</v>
      </c>
      <c r="C14" s="617">
        <f t="shared" si="1"/>
        <v>24</v>
      </c>
      <c r="D14" s="617">
        <f t="shared" si="2"/>
        <v>6.24</v>
      </c>
      <c r="E14" s="543"/>
      <c r="F14" s="150">
        <v>0</v>
      </c>
      <c r="G14" s="150">
        <v>2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150">
        <v>0</v>
      </c>
      <c r="Z14" s="151">
        <v>0</v>
      </c>
    </row>
    <row r="15" spans="1:26" s="99" customFormat="1" x14ac:dyDescent="0.2">
      <c r="A15" s="289">
        <v>42535</v>
      </c>
      <c r="B15" s="616">
        <f t="shared" si="0"/>
        <v>3</v>
      </c>
      <c r="C15" s="617">
        <f t="shared" si="1"/>
        <v>36</v>
      </c>
      <c r="D15" s="617">
        <f t="shared" si="2"/>
        <v>9.36</v>
      </c>
      <c r="E15" s="543"/>
      <c r="F15" s="150">
        <v>0</v>
      </c>
      <c r="G15" s="150">
        <v>3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150">
        <v>0</v>
      </c>
      <c r="Z15" s="151">
        <v>0</v>
      </c>
    </row>
    <row r="16" spans="1:26" s="99" customFormat="1" ht="12" thickBot="1" x14ac:dyDescent="0.25">
      <c r="A16" s="289">
        <v>42536</v>
      </c>
      <c r="B16" s="616">
        <f t="shared" si="0"/>
        <v>5</v>
      </c>
      <c r="C16" s="617">
        <f t="shared" si="1"/>
        <v>60</v>
      </c>
      <c r="D16" s="617">
        <f t="shared" si="2"/>
        <v>15.600000000000001</v>
      </c>
      <c r="E16" s="543"/>
      <c r="F16" s="150">
        <v>0</v>
      </c>
      <c r="G16" s="150">
        <v>5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150">
        <v>0</v>
      </c>
      <c r="Z16" s="151">
        <v>0</v>
      </c>
    </row>
    <row r="17" spans="1:28" s="208" customFormat="1" ht="12" thickBot="1" x14ac:dyDescent="0.25">
      <c r="A17" s="202" t="s">
        <v>51</v>
      </c>
      <c r="B17" s="203">
        <f>SUM(B2:B16)</f>
        <v>40.25</v>
      </c>
      <c r="C17" s="204">
        <f>SUM(C2:C16)-C18</f>
        <v>402.5</v>
      </c>
      <c r="D17" s="204">
        <f>SUM(D2:D16)-D18</f>
        <v>104.64999999999998</v>
      </c>
      <c r="E17" s="205">
        <f t="shared" ref="E17" si="3">SUM(E2:E16)</f>
        <v>0</v>
      </c>
      <c r="F17" s="206">
        <f>SUM(F2:F16)</f>
        <v>6.25</v>
      </c>
      <c r="G17" s="206">
        <f>SUM(G2:G16)</f>
        <v>31</v>
      </c>
      <c r="H17" s="206">
        <f>SUM(H2:H16)</f>
        <v>3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206">
        <f>SUM(Y2:Y16)</f>
        <v>0</v>
      </c>
      <c r="Z17" s="207">
        <f>SUM(Z2:Z16)</f>
        <v>0</v>
      </c>
    </row>
    <row r="18" spans="1:28" ht="12" thickBot="1" x14ac:dyDescent="0.25">
      <c r="A18" s="209" t="s">
        <v>53</v>
      </c>
      <c r="B18" s="210"/>
      <c r="C18" s="12">
        <f>SUM(F18:Z18)</f>
        <v>80.5</v>
      </c>
      <c r="D18" s="12">
        <f>C18*0.26</f>
        <v>20.93</v>
      </c>
      <c r="E18" s="211" t="s">
        <v>56</v>
      </c>
      <c r="F18" s="12">
        <f>SUM(F2:F16)*(12-F37)</f>
        <v>12.5</v>
      </c>
      <c r="G18" s="12">
        <f>SUM(G2:G16)*(12-G37)</f>
        <v>62</v>
      </c>
      <c r="H18" s="12">
        <f>SUM(H2:H16)*(12-H37)</f>
        <v>6</v>
      </c>
      <c r="I18" s="12">
        <f>SUM(I2:I16)*(12-I37)</f>
        <v>0</v>
      </c>
      <c r="J18" s="12">
        <f>SUM(J2:J16)*(12-J37)</f>
        <v>0</v>
      </c>
      <c r="K18" s="12">
        <f>SUM(K2:K16)*(12-K37)</f>
        <v>0</v>
      </c>
      <c r="L18" s="12">
        <f>SUM(L2:L16)*(12-L37)</f>
        <v>0</v>
      </c>
      <c r="M18" s="12">
        <f>SUM(M2:M16)*(12-M37)</f>
        <v>0</v>
      </c>
      <c r="N18" s="12">
        <f>SUM(N2:N16)*(12-N37)</f>
        <v>0</v>
      </c>
      <c r="O18" s="12">
        <f>SUM(O2:O16)*(12-O37)</f>
        <v>0</v>
      </c>
      <c r="P18" s="12">
        <f>SUM(P2:P16)*(12-P37)</f>
        <v>0</v>
      </c>
      <c r="Q18" s="12">
        <f>SUM(Q2:Q16)*(12-Q37)</f>
        <v>0</v>
      </c>
      <c r="R18" s="12">
        <f>SUM(R2:R16)*(12-R37)</f>
        <v>0</v>
      </c>
      <c r="S18" s="12">
        <f>SUM(S2:S16)*(12-S37)</f>
        <v>0</v>
      </c>
      <c r="T18" s="12">
        <f>SUM(T2:T16)*(12-T37)</f>
        <v>0</v>
      </c>
      <c r="U18" s="12">
        <f>SUM(U2:U16)*(12-U37)</f>
        <v>0</v>
      </c>
      <c r="V18" s="12">
        <f>SUM(V2:V16)*(12-V37)</f>
        <v>0</v>
      </c>
      <c r="W18" s="12">
        <f>SUM(W2:W16)*(12-W37)</f>
        <v>0</v>
      </c>
      <c r="X18" s="12">
        <f>SUM(X2:X16)*(12-X37)</f>
        <v>0</v>
      </c>
      <c r="Y18" s="12">
        <f>SUM(Y2:Y16)*(12-Y37)</f>
        <v>0</v>
      </c>
      <c r="Z18" s="13">
        <f>SUM(Z2:Z16)*(12-Z37)</f>
        <v>0</v>
      </c>
      <c r="AA18" s="62"/>
      <c r="AB18" s="62"/>
    </row>
    <row r="19" spans="1:28" x14ac:dyDescent="0.2">
      <c r="A19" s="290">
        <f>PayDay1 + 0</f>
        <v>42537</v>
      </c>
      <c r="B19" s="212">
        <f>SUM(F19:Z19)</f>
        <v>3</v>
      </c>
      <c r="C19" s="144">
        <f>B19*12</f>
        <v>36</v>
      </c>
      <c r="D19" s="144">
        <f>C19*0.26</f>
        <v>9.36</v>
      </c>
      <c r="E19" s="543"/>
      <c r="F19" s="150">
        <f>SUMIFS(Import!$G:$G,Import!$A:$A,F$1,Import!$B:$B,$A19,Import!$C:$C,$A$1)</f>
        <v>0</v>
      </c>
      <c r="G19" s="150">
        <f>SUMIFS(Import!$G:$G,Import!$A:$A,G$1,Import!$B:$B,$A19,Import!$C:$C,$A$1)</f>
        <v>3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150">
        <f>SUMIFS(Import!$G:$G,Import!$A:$A,Y$1,Import!$B:$B,$A19,Import!$C:$C,$A$1)</f>
        <v>0</v>
      </c>
      <c r="Z19" s="151">
        <f>SUMIFS(Import!$G:$G,Import!$A:$A,Z$1,Import!$B:$B,$A19,Import!$C:$C,$A$1)</f>
        <v>0</v>
      </c>
      <c r="AA19" s="62"/>
      <c r="AB19" s="62"/>
    </row>
    <row r="20" spans="1:28" x14ac:dyDescent="0.2">
      <c r="A20" s="290">
        <f>PayDay1 + 1</f>
        <v>42538</v>
      </c>
      <c r="B20" s="212">
        <f t="shared" ref="B20:B28" si="4">SUM(F20:Z20)</f>
        <v>2</v>
      </c>
      <c r="C20" s="144">
        <f t="shared" ref="C20:C28" si="5">B20*12</f>
        <v>24</v>
      </c>
      <c r="D20" s="144">
        <f t="shared" ref="D20:D28" si="6">C20*0.26</f>
        <v>6.24</v>
      </c>
      <c r="E20" s="543"/>
      <c r="F20" s="150">
        <f>SUMIFS(Import!$G:$G,Import!$A:$A,F$1,Import!$B:$B,$A20,Import!$C:$C,$A$1)</f>
        <v>0</v>
      </c>
      <c r="G20" s="150">
        <f>SUMIFS(Import!$G:$G,Import!$A:$A,G$1,Import!$B:$B,$A20,Import!$C:$C,$A$1)</f>
        <v>2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0">
        <f>SUMIFS(Import!$G:$G,Import!$A:$A,Y$1,Import!$B:$B,$A20,Import!$C:$C,$A$1)</f>
        <v>0</v>
      </c>
      <c r="Z20" s="151">
        <f>SUMIFS(Import!$G:$G,Import!$A:$A,Z$1,Import!$B:$B,$A20,Import!$C:$C,$A$1)</f>
        <v>0</v>
      </c>
      <c r="AA20" s="62"/>
      <c r="AB20" s="62"/>
    </row>
    <row r="21" spans="1:28" x14ac:dyDescent="0.2">
      <c r="A21" s="290">
        <f>PayDay1 + 2</f>
        <v>42539</v>
      </c>
      <c r="B21" s="212">
        <f>SUM(F21:Z21)</f>
        <v>0</v>
      </c>
      <c r="C21" s="144">
        <f>B21*12</f>
        <v>0</v>
      </c>
      <c r="D21" s="144">
        <f>C21*0.26</f>
        <v>0</v>
      </c>
      <c r="E21" s="543"/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0">
        <f>SUMIFS(Import!$G:$G,Import!$A:$A,Y$1,Import!$B:$B,$A21,Import!$C:$C,$A$1)</f>
        <v>0</v>
      </c>
      <c r="Z21" s="151">
        <f>SUMIFS(Import!$G:$G,Import!$A:$A,Z$1,Import!$B:$B,$A21,Import!$C:$C,$A$1)</f>
        <v>0</v>
      </c>
      <c r="AA21" s="62"/>
      <c r="AB21" s="62"/>
    </row>
    <row r="22" spans="1:28" x14ac:dyDescent="0.2">
      <c r="A22" s="290">
        <f>PayDay1 + 3</f>
        <v>42540</v>
      </c>
      <c r="B22" s="212">
        <f>SUM(F22:Z22)</f>
        <v>0</v>
      </c>
      <c r="C22" s="144">
        <f>B22*12</f>
        <v>0</v>
      </c>
      <c r="D22" s="144">
        <f>C22*0.26</f>
        <v>0</v>
      </c>
      <c r="E22" s="543"/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0">
        <f>SUMIFS(Import!$G:$G,Import!$A:$A,Y$1,Import!$B:$B,$A22,Import!$C:$C,$A$1)</f>
        <v>0</v>
      </c>
      <c r="Z22" s="151">
        <f>SUMIFS(Import!$G:$G,Import!$A:$A,Z$1,Import!$B:$B,$A22,Import!$C:$C,$A$1)</f>
        <v>0</v>
      </c>
      <c r="AA22" s="62"/>
      <c r="AB22" s="62"/>
    </row>
    <row r="23" spans="1:28" x14ac:dyDescent="0.2">
      <c r="A23" s="290">
        <f>PayDay1 + 4</f>
        <v>42541</v>
      </c>
      <c r="B23" s="212">
        <f>SUM(F23:Z23)</f>
        <v>3</v>
      </c>
      <c r="C23" s="144">
        <f>B23*12</f>
        <v>36</v>
      </c>
      <c r="D23" s="144">
        <f>C23*0.26</f>
        <v>9.36</v>
      </c>
      <c r="E23" s="543"/>
      <c r="F23" s="150">
        <f>SUMIFS(Import!$G:$G,Import!$A:$A,F$1,Import!$B:$B,$A23,Import!$C:$C,$A$1)</f>
        <v>0</v>
      </c>
      <c r="G23" s="150">
        <f>SUMIFS(Import!$G:$G,Import!$A:$A,G$1,Import!$B:$B,$A23,Import!$C:$C,$A$1)</f>
        <v>3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0">
        <f>SUMIFS(Import!$G:$G,Import!$A:$A,Y$1,Import!$B:$B,$A23,Import!$C:$C,$A$1)</f>
        <v>0</v>
      </c>
      <c r="Z23" s="151">
        <f>SUMIFS(Import!$G:$G,Import!$A:$A,Z$1,Import!$B:$B,$A23,Import!$C:$C,$A$1)</f>
        <v>0</v>
      </c>
      <c r="AA23" s="62"/>
      <c r="AB23" s="62"/>
    </row>
    <row r="24" spans="1:28" x14ac:dyDescent="0.2">
      <c r="A24" s="290">
        <f>PayDay1 + 5</f>
        <v>42542</v>
      </c>
      <c r="B24" s="212">
        <f>SUM(F24:Z24)</f>
        <v>3</v>
      </c>
      <c r="C24" s="144">
        <f>B24*12</f>
        <v>36</v>
      </c>
      <c r="D24" s="144">
        <f>C24*0.26</f>
        <v>9.36</v>
      </c>
      <c r="E24" s="543"/>
      <c r="F24" s="150">
        <f>SUMIFS(Import!$G:$G,Import!$A:$A,F$1,Import!$B:$B,$A24,Import!$C:$C,$A$1)</f>
        <v>0</v>
      </c>
      <c r="G24" s="150">
        <f>SUMIFS(Import!$G:$G,Import!$A:$A,G$1,Import!$B:$B,$A24,Import!$C:$C,$A$1)</f>
        <v>3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0">
        <f>SUMIFS(Import!$G:$G,Import!$A:$A,Y$1,Import!$B:$B,$A24,Import!$C:$C,$A$1)</f>
        <v>0</v>
      </c>
      <c r="Z24" s="151">
        <f>SUMIFS(Import!$G:$G,Import!$A:$A,Z$1,Import!$B:$B,$A24,Import!$C:$C,$A$1)</f>
        <v>0</v>
      </c>
      <c r="AA24" s="62"/>
      <c r="AB24" s="62"/>
    </row>
    <row r="25" spans="1:28" x14ac:dyDescent="0.2">
      <c r="A25" s="290">
        <f>PayDay1 + 6</f>
        <v>42543</v>
      </c>
      <c r="B25" s="212">
        <f t="shared" si="4"/>
        <v>3</v>
      </c>
      <c r="C25" s="144">
        <f t="shared" si="5"/>
        <v>36</v>
      </c>
      <c r="D25" s="144">
        <f t="shared" si="6"/>
        <v>9.36</v>
      </c>
      <c r="E25" s="543"/>
      <c r="F25" s="150">
        <f>SUMIFS(Import!$G:$G,Import!$A:$A,F$1,Import!$B:$B,$A25,Import!$C:$C,$A$1)</f>
        <v>0</v>
      </c>
      <c r="G25" s="150">
        <f>SUMIFS(Import!$G:$G,Import!$A:$A,G$1,Import!$B:$B,$A25,Import!$C:$C,$A$1)</f>
        <v>3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0">
        <f>SUMIFS(Import!$G:$G,Import!$A:$A,Y$1,Import!$B:$B,$A25,Import!$C:$C,$A$1)</f>
        <v>0</v>
      </c>
      <c r="Z25" s="151">
        <f>SUMIFS(Import!$G:$G,Import!$A:$A,Z$1,Import!$B:$B,$A25,Import!$C:$C,$A$1)</f>
        <v>0</v>
      </c>
      <c r="AA25" s="62"/>
      <c r="AB25" s="62"/>
    </row>
    <row r="26" spans="1:28" x14ac:dyDescent="0.2">
      <c r="A26" s="290">
        <f>PayDay1 + 7</f>
        <v>42544</v>
      </c>
      <c r="B26" s="212">
        <f t="shared" si="4"/>
        <v>4</v>
      </c>
      <c r="C26" s="144">
        <f t="shared" si="5"/>
        <v>48</v>
      </c>
      <c r="D26" s="144">
        <f t="shared" si="6"/>
        <v>12.48</v>
      </c>
      <c r="E26" s="543"/>
      <c r="F26" s="150">
        <f>SUMIFS(Import!$G:$G,Import!$A:$A,F$1,Import!$B:$B,$A26,Import!$C:$C,$A$1)</f>
        <v>0</v>
      </c>
      <c r="G26" s="150">
        <f>SUMIFS(Import!$G:$G,Import!$A:$A,G$1,Import!$B:$B,$A26,Import!$C:$C,$A$1)</f>
        <v>4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0">
        <f>SUMIFS(Import!$G:$G,Import!$A:$A,Y$1,Import!$B:$B,$A26,Import!$C:$C,$A$1)</f>
        <v>0</v>
      </c>
      <c r="Z26" s="151">
        <f>SUMIFS(Import!$G:$G,Import!$A:$A,Z$1,Import!$B:$B,$A26,Import!$C:$C,$A$1)</f>
        <v>0</v>
      </c>
      <c r="AA26" s="62"/>
      <c r="AB26" s="62"/>
    </row>
    <row r="27" spans="1:28" x14ac:dyDescent="0.2">
      <c r="A27" s="290">
        <f>PayDay1 + 8</f>
        <v>42545</v>
      </c>
      <c r="B27" s="212">
        <f t="shared" si="4"/>
        <v>2.75</v>
      </c>
      <c r="C27" s="144">
        <f t="shared" si="5"/>
        <v>33</v>
      </c>
      <c r="D27" s="144">
        <f t="shared" si="6"/>
        <v>8.58</v>
      </c>
      <c r="E27" s="543">
        <v>31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2.75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0">
        <f>SUMIFS(Import!$G:$G,Import!$A:$A,Y$1,Import!$B:$B,$A27,Import!$C:$C,$A$1)</f>
        <v>0</v>
      </c>
      <c r="Z27" s="151">
        <f>SUMIFS(Import!$G:$G,Import!$A:$A,Z$1,Import!$B:$B,$A27,Import!$C:$C,$A$1)</f>
        <v>0</v>
      </c>
      <c r="AA27" s="62"/>
      <c r="AB27" s="62"/>
    </row>
    <row r="28" spans="1:28" x14ac:dyDescent="0.2">
      <c r="A28" s="290">
        <f>PayDay1 + 9</f>
        <v>42546</v>
      </c>
      <c r="B28" s="212">
        <f t="shared" si="4"/>
        <v>0</v>
      </c>
      <c r="C28" s="144">
        <f t="shared" si="5"/>
        <v>0</v>
      </c>
      <c r="D28" s="144">
        <f t="shared" si="6"/>
        <v>0</v>
      </c>
      <c r="E28" s="543"/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0">
        <f>SUMIFS(Import!$G:$G,Import!$A:$A,Y$1,Import!$B:$B,$A28,Import!$C:$C,$A$1)</f>
        <v>0</v>
      </c>
      <c r="Z28" s="151">
        <f>SUMIFS(Import!$G:$G,Import!$A:$A,Z$1,Import!$B:$B,$A28,Import!$C:$C,$A$1)</f>
        <v>0</v>
      </c>
      <c r="AA28" s="62"/>
      <c r="AB28" s="62"/>
    </row>
    <row r="29" spans="1:28" x14ac:dyDescent="0.2">
      <c r="A29" s="290">
        <f>PayDay1 + 10</f>
        <v>42547</v>
      </c>
      <c r="B29" s="212">
        <f t="shared" ref="B29:B34" si="7">SUM(F29:Z29)</f>
        <v>0</v>
      </c>
      <c r="C29" s="144">
        <f t="shared" ref="C29:C34" si="8">B29*12</f>
        <v>0</v>
      </c>
      <c r="D29" s="144">
        <f t="shared" ref="D29:D34" si="9">C29*0.26</f>
        <v>0</v>
      </c>
      <c r="E29" s="543"/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0">
        <f>SUMIFS(Import!$G:$G,Import!$A:$A,Y$1,Import!$B:$B,$A29,Import!$C:$C,$A$1)</f>
        <v>0</v>
      </c>
      <c r="Z29" s="151">
        <f>SUMIFS(Import!$G:$G,Import!$A:$A,Z$1,Import!$B:$B,$A29,Import!$C:$C,$A$1)</f>
        <v>0</v>
      </c>
      <c r="AA29" s="62"/>
      <c r="AB29" s="62"/>
    </row>
    <row r="30" spans="1:28" x14ac:dyDescent="0.2">
      <c r="A30" s="290">
        <f>PayDay1 + 11</f>
        <v>42548</v>
      </c>
      <c r="B30" s="212">
        <f t="shared" si="7"/>
        <v>3</v>
      </c>
      <c r="C30" s="144">
        <f t="shared" si="8"/>
        <v>36</v>
      </c>
      <c r="D30" s="144">
        <f t="shared" si="9"/>
        <v>9.36</v>
      </c>
      <c r="E30" s="543"/>
      <c r="F30" s="150">
        <f>SUMIFS(Import!$G:$G,Import!$A:$A,F$1,Import!$B:$B,$A30,Import!$C:$C,$A$1)</f>
        <v>0</v>
      </c>
      <c r="G30" s="150">
        <f>SUMIFS(Import!$G:$G,Import!$A:$A,G$1,Import!$B:$B,$A30,Import!$C:$C,$A$1)</f>
        <v>3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0">
        <f>SUMIFS(Import!$G:$G,Import!$A:$A,Y$1,Import!$B:$B,$A30,Import!$C:$C,$A$1)</f>
        <v>0</v>
      </c>
      <c r="Z30" s="151">
        <f>SUMIFS(Import!$G:$G,Import!$A:$A,Z$1,Import!$B:$B,$A30,Import!$C:$C,$A$1)</f>
        <v>0</v>
      </c>
      <c r="AA30" s="62"/>
      <c r="AB30" s="62"/>
    </row>
    <row r="31" spans="1:28" x14ac:dyDescent="0.2">
      <c r="A31" s="290">
        <f>PayDay1 + 12</f>
        <v>42549</v>
      </c>
      <c r="B31" s="212">
        <f t="shared" si="7"/>
        <v>3</v>
      </c>
      <c r="C31" s="144">
        <f t="shared" si="8"/>
        <v>36</v>
      </c>
      <c r="D31" s="144">
        <f t="shared" si="9"/>
        <v>9.36</v>
      </c>
      <c r="E31" s="543"/>
      <c r="F31" s="150">
        <f>SUMIFS(Import!$G:$G,Import!$A:$A,F$1,Import!$B:$B,$A31,Import!$C:$C,$A$1)</f>
        <v>0</v>
      </c>
      <c r="G31" s="150">
        <f>SUMIFS(Import!$G:$G,Import!$A:$A,G$1,Import!$B:$B,$A31,Import!$C:$C,$A$1)</f>
        <v>3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0">
        <f>SUMIFS(Import!$G:$G,Import!$A:$A,Y$1,Import!$B:$B,$A31,Import!$C:$C,$A$1)</f>
        <v>0</v>
      </c>
      <c r="Z31" s="151">
        <f>SUMIFS(Import!$G:$G,Import!$A:$A,Z$1,Import!$B:$B,$A31,Import!$C:$C,$A$1)</f>
        <v>0</v>
      </c>
      <c r="AA31" s="62"/>
      <c r="AB31" s="62"/>
    </row>
    <row r="32" spans="1:28" x14ac:dyDescent="0.2">
      <c r="A32" s="290">
        <f>IF(PayDay14&gt;0,PayDay14,"")</f>
        <v>42550</v>
      </c>
      <c r="B32" s="212">
        <f t="shared" si="7"/>
        <v>3</v>
      </c>
      <c r="C32" s="144">
        <f t="shared" si="8"/>
        <v>36</v>
      </c>
      <c r="D32" s="144">
        <f t="shared" si="9"/>
        <v>9.36</v>
      </c>
      <c r="E32" s="543"/>
      <c r="F32" s="150">
        <f>SUMIFS(Import!$G:$G,Import!$A:$A,F$1,Import!$B:$B,$A32,Import!$C:$C,$A$1)</f>
        <v>0</v>
      </c>
      <c r="G32" s="150">
        <f>SUMIFS(Import!$G:$G,Import!$A:$A,G$1,Import!$B:$B,$A32,Import!$C:$C,$A$1)</f>
        <v>3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0">
        <f>SUMIFS(Import!$G:$G,Import!$A:$A,Y$1,Import!$B:$B,$A32,Import!$C:$C,$A$1)</f>
        <v>0</v>
      </c>
      <c r="Z32" s="151">
        <f>SUMIFS(Import!$G:$G,Import!$A:$A,Z$1,Import!$B:$B,$A32,Import!$C:$C,$A$1)</f>
        <v>0</v>
      </c>
      <c r="AA32" s="62"/>
      <c r="AB32" s="62"/>
    </row>
    <row r="33" spans="1:28" x14ac:dyDescent="0.2">
      <c r="A33" s="290">
        <f>IF(PayDay15&gt;0,PayDay15,"")</f>
        <v>42551</v>
      </c>
      <c r="B33" s="212">
        <f t="shared" si="7"/>
        <v>3</v>
      </c>
      <c r="C33" s="144">
        <f t="shared" si="8"/>
        <v>36</v>
      </c>
      <c r="D33" s="144">
        <f t="shared" si="9"/>
        <v>9.36</v>
      </c>
      <c r="E33" s="543"/>
      <c r="F33" s="150">
        <f>SUMIFS(Import!$G:$G,Import!$A:$A,F$1,Import!$B:$B,$A33,Import!$C:$C,$A$1)</f>
        <v>0</v>
      </c>
      <c r="G33" s="150">
        <f>SUMIFS(Import!$G:$G,Import!$A:$A,G$1,Import!$B:$B,$A33,Import!$C:$C,$A$1)</f>
        <v>3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0">
        <f>SUMIFS(Import!$G:$G,Import!$A:$A,Y$1,Import!$B:$B,$A33,Import!$C:$C,$A$1)</f>
        <v>0</v>
      </c>
      <c r="Z33" s="151">
        <f>SUMIFS(Import!$G:$G,Import!$A:$A,Z$1,Import!$B:$B,$A33,Import!$C:$C,$A$1)</f>
        <v>0</v>
      </c>
      <c r="AA33" s="62"/>
      <c r="AB33" s="62"/>
    </row>
    <row r="34" spans="1:28" s="105" customFormat="1" ht="12" thickBot="1" x14ac:dyDescent="0.25">
      <c r="A34" s="290" t="str">
        <f>IF(PayDay16&gt;0,PayDay16,"")</f>
        <v/>
      </c>
      <c r="B34" s="212">
        <f t="shared" si="7"/>
        <v>0</v>
      </c>
      <c r="C34" s="144">
        <f t="shared" si="8"/>
        <v>0</v>
      </c>
      <c r="D34" s="144">
        <f t="shared" si="9"/>
        <v>0</v>
      </c>
      <c r="E34" s="543"/>
      <c r="F34" s="150">
        <f>SUMIFS(Import!$G:$G,Import!$A:$A,F$1,Import!$B:$B,$A34,Import!$C:$C,$A$1)</f>
        <v>0</v>
      </c>
      <c r="G34" s="150">
        <f>SUMIFS(Import!$G:$G,Import!$A:$A,G$1,Import!$B:$B,$A34,Import!$C:$C,$A$1)</f>
        <v>0</v>
      </c>
      <c r="H34" s="150">
        <f>SUMIFS(Import!$G:$G,Import!$A:$A,H$1,Import!$B:$B,$A34,Import!$C:$C,$A$1)</f>
        <v>0</v>
      </c>
      <c r="I34" s="150">
        <f>SUMIFS(Import!$G:$G,Import!$A:$A,I$1,Import!$B:$B,$A34,Import!$C:$C,$A$1)</f>
        <v>0</v>
      </c>
      <c r="J34" s="150">
        <f>SUMIFS(Import!$G:$G,Import!$A:$A,J$1,Import!$B:$B,$A34,Import!$C:$C,$A$1)</f>
        <v>0</v>
      </c>
      <c r="K34" s="150">
        <f>SUMIFS(Import!$G:$G,Import!$A:$A,K$1,Import!$B:$B,$A34,Import!$C:$C,$A$1)</f>
        <v>0</v>
      </c>
      <c r="L34" s="150">
        <f>SUMIFS(Import!$G:$G,Import!$A:$A,L$1,Import!$B:$B,$A34,Import!$C:$C,$A$1)</f>
        <v>0</v>
      </c>
      <c r="M34" s="150">
        <f>SUMIFS(Import!$G:$G,Import!$A:$A,M$1,Import!$B:$B,$A34,Import!$C:$C,$A$1)</f>
        <v>0</v>
      </c>
      <c r="N34" s="150">
        <f>SUMIFS(Import!$G:$G,Import!$A:$A,N$1,Import!$B:$B,$A34,Import!$C:$C,$A$1)</f>
        <v>0</v>
      </c>
      <c r="O34" s="150">
        <f>SUMIFS(Import!$G:$G,Import!$A:$A,O$1,Import!$B:$B,$A34,Import!$C:$C,$A$1)</f>
        <v>0</v>
      </c>
      <c r="P34" s="150">
        <f>SUMIFS(Import!$G:$G,Import!$A:$A,P$1,Import!$B:$B,$A34,Import!$C:$C,$A$1)</f>
        <v>0</v>
      </c>
      <c r="Q34" s="150">
        <f>SUMIFS(Import!$G:$G,Import!$A:$A,Q$1,Import!$B:$B,$A34,Import!$C:$C,$A$1)</f>
        <v>0</v>
      </c>
      <c r="R34" s="150">
        <f>SUMIFS(Import!$G:$G,Import!$A:$A,R$1,Import!$B:$B,$A34,Import!$C:$C,$A$1)</f>
        <v>0</v>
      </c>
      <c r="S34" s="150">
        <f>SUMIFS(Import!$G:$G,Import!$A:$A,S$1,Import!$B:$B,$A34,Import!$C:$C,$A$1)</f>
        <v>0</v>
      </c>
      <c r="T34" s="150">
        <f>SUMIFS(Import!$G:$G,Import!$A:$A,T$1,Import!$B:$B,$A34,Import!$C:$C,$A$1)</f>
        <v>0</v>
      </c>
      <c r="U34" s="150">
        <f>SUMIFS(Import!$G:$G,Import!$A:$A,U$1,Import!$B:$B,$A34,Import!$C:$C,$A$1)</f>
        <v>0</v>
      </c>
      <c r="V34" s="150">
        <f>SUMIFS(Import!$G:$G,Import!$A:$A,V$1,Import!$B:$B,$A34,Import!$C:$C,$A$1)</f>
        <v>0</v>
      </c>
      <c r="W34" s="150">
        <f>SUMIFS(Import!$G:$G,Import!$A:$A,W$1,Import!$B:$B,$A34,Import!$C:$C,$A$1)</f>
        <v>0</v>
      </c>
      <c r="X34" s="150">
        <f>SUMIFS(Import!$G:$G,Import!$A:$A,X$1,Import!$B:$B,$A34,Import!$C:$C,$A$1)</f>
        <v>0</v>
      </c>
      <c r="Y34" s="150">
        <f>SUMIFS(Import!$G:$G,Import!$A:$A,Y$1,Import!$B:$B,$A34,Import!$C:$C,$A$1)</f>
        <v>0</v>
      </c>
      <c r="Z34" s="151">
        <f>SUMIFS(Import!$G:$G,Import!$A:$A,Z$1,Import!$B:$B,$A34,Import!$C:$C,$A$1)</f>
        <v>0</v>
      </c>
    </row>
    <row r="35" spans="1:28" ht="12" thickBot="1" x14ac:dyDescent="0.25">
      <c r="A35" s="213" t="s">
        <v>52</v>
      </c>
      <c r="B35" s="9">
        <f>SUM(B19:B34)</f>
        <v>32.75</v>
      </c>
      <c r="C35" s="134">
        <f>SUM(C19:C34)-C36</f>
        <v>327.5</v>
      </c>
      <c r="D35" s="134">
        <f>SUM(D19:D34)-D36</f>
        <v>85.149999999999991</v>
      </c>
      <c r="E35" s="214">
        <f t="shared" ref="E35" si="10">SUM(E19:E34)</f>
        <v>31</v>
      </c>
      <c r="F35" s="102">
        <f>SUM(F19:F34)</f>
        <v>0</v>
      </c>
      <c r="G35" s="102">
        <f>SUM(G19:G34)</f>
        <v>32.75</v>
      </c>
      <c r="H35" s="102">
        <f>SUM(H19:H34)</f>
        <v>0</v>
      </c>
      <c r="I35" s="102">
        <f>SUM(I19:I34)</f>
        <v>0</v>
      </c>
      <c r="J35" s="102">
        <f>SUM(J19:J34)</f>
        <v>0</v>
      </c>
      <c r="K35" s="102">
        <f>SUM(K19:K34)</f>
        <v>0</v>
      </c>
      <c r="L35" s="102">
        <f>SUM(L19:L34)</f>
        <v>0</v>
      </c>
      <c r="M35" s="102">
        <f>SUM(M19:M34)</f>
        <v>0</v>
      </c>
      <c r="N35" s="102">
        <f>SUM(N19:N34)</f>
        <v>0</v>
      </c>
      <c r="O35" s="102">
        <f>SUM(O19:O34)</f>
        <v>0</v>
      </c>
      <c r="P35" s="102">
        <f>SUM(P19:P34)</f>
        <v>0</v>
      </c>
      <c r="Q35" s="102">
        <f>SUM(Q19:Q34)</f>
        <v>0</v>
      </c>
      <c r="R35" s="102">
        <f>SUM(R19:R34)</f>
        <v>0</v>
      </c>
      <c r="S35" s="102">
        <f>SUM(S19:S34)</f>
        <v>0</v>
      </c>
      <c r="T35" s="102">
        <f>SUM(T19:T34)</f>
        <v>0</v>
      </c>
      <c r="U35" s="102">
        <f>SUM(U19:U34)</f>
        <v>0</v>
      </c>
      <c r="V35" s="102">
        <f>SUM(V19:V34)</f>
        <v>0</v>
      </c>
      <c r="W35" s="102">
        <f>SUM(W19:W34)</f>
        <v>0</v>
      </c>
      <c r="X35" s="102">
        <f>SUM(X19:X34)</f>
        <v>0</v>
      </c>
      <c r="Y35" s="102">
        <f>SUM(Y19:Y34)</f>
        <v>0</v>
      </c>
      <c r="Z35" s="104">
        <f>SUM(Z19:Z34)</f>
        <v>0</v>
      </c>
      <c r="AA35" s="62"/>
      <c r="AB35" s="62"/>
    </row>
    <row r="36" spans="1:28" ht="12" thickBot="1" x14ac:dyDescent="0.25">
      <c r="A36" s="215" t="s">
        <v>54</v>
      </c>
      <c r="B36" s="216"/>
      <c r="C36" s="12">
        <f>SUM(F36:Z36)</f>
        <v>65.5</v>
      </c>
      <c r="D36" s="12">
        <f>C36*0.26</f>
        <v>17.03</v>
      </c>
      <c r="E36" s="211" t="s">
        <v>56</v>
      </c>
      <c r="F36" s="12">
        <f>SUM(F19:F34)*(12-F37)</f>
        <v>0</v>
      </c>
      <c r="G36" s="12">
        <f>SUM(G19:G34)*(12-G37)</f>
        <v>65.5</v>
      </c>
      <c r="H36" s="12">
        <f>SUM(H19:H34)*(12-H37)</f>
        <v>0</v>
      </c>
      <c r="I36" s="12">
        <f>SUM(I19:I34)*(12-I37)</f>
        <v>0</v>
      </c>
      <c r="J36" s="12">
        <f>SUM(J19:J34)*(12-J37)</f>
        <v>0</v>
      </c>
      <c r="K36" s="12">
        <f>SUM(K19:K34)*(12-K37)</f>
        <v>0</v>
      </c>
      <c r="L36" s="12">
        <f>SUM(L19:L34)*(12-L37)</f>
        <v>0</v>
      </c>
      <c r="M36" s="12">
        <f>SUM(M19:M34)*(12-M37)</f>
        <v>0</v>
      </c>
      <c r="N36" s="12">
        <f>SUM(N19:N34)*(12-N37)</f>
        <v>0</v>
      </c>
      <c r="O36" s="12">
        <f>SUM(O19:O34)*(12-O37)</f>
        <v>0</v>
      </c>
      <c r="P36" s="12">
        <f>SUM(P19:P34)*(12-P37)</f>
        <v>0</v>
      </c>
      <c r="Q36" s="12">
        <f>SUM(Q19:Q34)*(12-Q37)</f>
        <v>0</v>
      </c>
      <c r="R36" s="12">
        <f>SUM(R19:R34)*(12-R37)</f>
        <v>0</v>
      </c>
      <c r="S36" s="12">
        <f>SUM(S19:S34)*(12-S37)</f>
        <v>0</v>
      </c>
      <c r="T36" s="12">
        <f>SUM(T19:T34)*(12-T37)</f>
        <v>0</v>
      </c>
      <c r="U36" s="12">
        <f>SUM(U19:U34)*(12-U37)</f>
        <v>0</v>
      </c>
      <c r="V36" s="12">
        <f>SUM(V19:V34)*(12-V37)</f>
        <v>0</v>
      </c>
      <c r="W36" s="12">
        <f>SUM(W19:W34)*(12-W37)</f>
        <v>0</v>
      </c>
      <c r="X36" s="12">
        <f>SUM(X19:X34)*(12-X37)</f>
        <v>0</v>
      </c>
      <c r="Y36" s="12">
        <f>SUM(Y19:Y34)*(12-Y37)</f>
        <v>0</v>
      </c>
      <c r="Z36" s="13">
        <f>SUM(Z19:Z34)*(12-Z37)</f>
        <v>0</v>
      </c>
      <c r="AA36" s="62"/>
      <c r="AB36" s="62"/>
    </row>
    <row r="37" spans="1:28" ht="12" thickBot="1" x14ac:dyDescent="0.25">
      <c r="A37" s="217"/>
      <c r="B37" s="105"/>
      <c r="C37" s="49"/>
      <c r="D37" s="218"/>
      <c r="E37" s="219" t="s">
        <v>35</v>
      </c>
      <c r="F37" s="194">
        <f>SUMIF(Total!$Z:$Z,F1,Total!$B:$B)</f>
        <v>10</v>
      </c>
      <c r="G37" s="194">
        <f>SUMIF(Total!$Z:$Z,G1,Total!$B:$B)</f>
        <v>10</v>
      </c>
      <c r="H37" s="194">
        <f>SUMIF(Total!$Z:$Z,H1,Total!$B:$B)</f>
        <v>10</v>
      </c>
      <c r="I37" s="194">
        <f>SUMIF(Total!$Z:$Z,I1,Total!$B:$B)</f>
        <v>0</v>
      </c>
      <c r="J37" s="194">
        <f>SUMIF(Total!$Z:$Z,J1,Total!$B:$B)</f>
        <v>0</v>
      </c>
      <c r="K37" s="194">
        <f>SUMIF(Total!$Z:$Z,K1,Total!$B:$B)</f>
        <v>0</v>
      </c>
      <c r="L37" s="194">
        <f>SUMIF(Total!$Z:$Z,L1,Total!$B:$B)</f>
        <v>0</v>
      </c>
      <c r="M37" s="194">
        <f>SUMIF(Total!$Z:$Z,M1,Total!$B:$B)</f>
        <v>0</v>
      </c>
      <c r="N37" s="194">
        <f>SUMIF(Total!$Z:$Z,N1,Total!$B:$B)</f>
        <v>0</v>
      </c>
      <c r="O37" s="194">
        <f>SUMIF(Total!$Z:$Z,O1,Total!$B:$B)</f>
        <v>0</v>
      </c>
      <c r="P37" s="194">
        <f>SUMIF(Total!$Z:$Z,P1,Total!$B:$B)</f>
        <v>0</v>
      </c>
      <c r="Q37" s="194">
        <f>SUMIF(Total!$Z:$Z,Q1,Total!$B:$B)</f>
        <v>0</v>
      </c>
      <c r="R37" s="194">
        <f>SUMIF(Total!$Z:$Z,R1,Total!$B:$B)</f>
        <v>0</v>
      </c>
      <c r="S37" s="194">
        <f>SUMIF(Total!$Z:$Z,S1,Total!$B:$B)</f>
        <v>0</v>
      </c>
      <c r="T37" s="194">
        <f>SUMIF(Total!$Z:$Z,T1,Total!$B:$B)</f>
        <v>0</v>
      </c>
      <c r="U37" s="194">
        <f>SUMIF(Total!$Z:$Z,U1,Total!$B:$B)</f>
        <v>0</v>
      </c>
      <c r="V37" s="194">
        <f>SUMIF(Total!$Z:$Z,V1,Total!$B:$B)</f>
        <v>0</v>
      </c>
      <c r="W37" s="194">
        <f>SUMIF(Total!$Z:$Z,W1,Total!$B:$B)</f>
        <v>0</v>
      </c>
      <c r="X37" s="194">
        <f>SUMIF(Total!$Z:$Z,X1,Total!$B:$B)</f>
        <v>0</v>
      </c>
      <c r="Y37" s="194">
        <f>SUMIF(Total!$Z:$Z,Y1,Total!$B:$B)</f>
        <v>0</v>
      </c>
      <c r="Z37" s="115">
        <f>SUMIF(Total!$Z:$Z,Z1,Total!$B:$B)</f>
        <v>0</v>
      </c>
      <c r="AA37" s="62"/>
      <c r="AB37" s="62"/>
    </row>
    <row r="38" spans="1:28" ht="12" thickBot="1" x14ac:dyDescent="0.25">
      <c r="A38" s="217"/>
      <c r="B38" s="208"/>
      <c r="C38" s="49"/>
      <c r="D38" s="218"/>
      <c r="E38" s="220" t="s">
        <v>42</v>
      </c>
      <c r="F38" s="174">
        <f>(F35+F17)*F37+F18+F36</f>
        <v>75</v>
      </c>
      <c r="G38" s="174">
        <f>(G35+G17)*G37+G18+G36</f>
        <v>765</v>
      </c>
      <c r="H38" s="174">
        <f>(H35+H17)*H37+H18+H36</f>
        <v>36</v>
      </c>
      <c r="I38" s="174">
        <f>(I35+I17)*I37+I18+I36</f>
        <v>0</v>
      </c>
      <c r="J38" s="174">
        <f>(J35+J17)*J37+J18+J36</f>
        <v>0</v>
      </c>
      <c r="K38" s="174">
        <f>(K35+K17)*K37+K18+K36</f>
        <v>0</v>
      </c>
      <c r="L38" s="174">
        <f>(L35+L17)*L37+L18+L36</f>
        <v>0</v>
      </c>
      <c r="M38" s="174">
        <f>(M35+M17)*M37+M18+M36</f>
        <v>0</v>
      </c>
      <c r="N38" s="174">
        <f>(N35+N17)*N37+N18+N36</f>
        <v>0</v>
      </c>
      <c r="O38" s="174">
        <f>(O35+O17)*O37+O18+O36</f>
        <v>0</v>
      </c>
      <c r="P38" s="174">
        <f>(P35+P17)*P37+P18+P36</f>
        <v>0</v>
      </c>
      <c r="Q38" s="174">
        <f>(Q35+Q17)*Q37+Q18+Q36</f>
        <v>0</v>
      </c>
      <c r="R38" s="174">
        <f>(R35+R17)*R37+R18+R36</f>
        <v>0</v>
      </c>
      <c r="S38" s="174">
        <f>(S35+S17)*S37+S18+S36</f>
        <v>0</v>
      </c>
      <c r="T38" s="174">
        <f>(T35+T17)*T37+T18+T36</f>
        <v>0</v>
      </c>
      <c r="U38" s="174">
        <f>(U35+U17)*U37+U18+U36</f>
        <v>0</v>
      </c>
      <c r="V38" s="174">
        <f>(V35+V17)*V37+V18+V36</f>
        <v>0</v>
      </c>
      <c r="W38" s="174">
        <f>(W35+W17)*W37+W18+W36</f>
        <v>0</v>
      </c>
      <c r="X38" s="174">
        <f>(X35+X17)*X37+X18+X36</f>
        <v>0</v>
      </c>
      <c r="Y38" s="174">
        <f>(Y35+Y17)*Y37+Y18+Y36</f>
        <v>0</v>
      </c>
      <c r="Z38" s="175">
        <f>(Z35+Z17)*Z37+Z18+Z36</f>
        <v>0</v>
      </c>
      <c r="AA38" s="62"/>
      <c r="AB38" s="62"/>
    </row>
    <row r="39" spans="1:28" ht="12" thickBot="1" x14ac:dyDescent="0.25">
      <c r="A39" s="221" t="s">
        <v>59</v>
      </c>
      <c r="B39" s="222" t="s">
        <v>63</v>
      </c>
      <c r="C39" s="120" t="s">
        <v>64</v>
      </c>
      <c r="D39" s="120" t="s">
        <v>3</v>
      </c>
      <c r="E39" s="62"/>
      <c r="F39" s="62"/>
      <c r="G39" s="62"/>
      <c r="H39" s="62"/>
      <c r="I39" s="62"/>
      <c r="J39" s="62"/>
      <c r="K39" s="62"/>
      <c r="L39" s="62"/>
      <c r="M39" s="62"/>
      <c r="N39" s="62"/>
      <c r="O39" s="62"/>
      <c r="P39" s="62"/>
      <c r="Q39" s="62"/>
      <c r="R39" s="62"/>
      <c r="S39" s="62"/>
      <c r="T39" s="62"/>
      <c r="U39" s="62"/>
      <c r="V39" s="62"/>
      <c r="W39" s="62"/>
      <c r="X39" s="62"/>
      <c r="Y39" s="62"/>
      <c r="Z39" s="62"/>
      <c r="AA39" s="62"/>
      <c r="AB39" s="62"/>
    </row>
    <row r="40" spans="1:28" x14ac:dyDescent="0.2">
      <c r="A40" s="223" t="s">
        <v>57</v>
      </c>
      <c r="B40" s="224">
        <f>SCi!G17</f>
        <v>504</v>
      </c>
      <c r="C40" s="225">
        <f>E17</f>
        <v>0</v>
      </c>
      <c r="D40" s="225">
        <f>SUM(B40:C40)</f>
        <v>504</v>
      </c>
      <c r="E40" s="226"/>
      <c r="F40" s="226"/>
      <c r="G40" s="226"/>
      <c r="T40" s="62"/>
      <c r="U40" s="62"/>
      <c r="V40" s="62"/>
      <c r="W40" s="62"/>
      <c r="X40" s="62"/>
      <c r="Y40" s="62"/>
      <c r="Z40" s="62"/>
      <c r="AA40" s="62"/>
      <c r="AB40" s="62"/>
    </row>
    <row r="41" spans="1:28" x14ac:dyDescent="0.2">
      <c r="A41" s="227" t="s">
        <v>58</v>
      </c>
      <c r="B41" s="224">
        <f>SCi!G34</f>
        <v>379</v>
      </c>
      <c r="C41" s="225">
        <f>E35</f>
        <v>31</v>
      </c>
      <c r="D41" s="225">
        <f>SUM(B41:C41)</f>
        <v>410</v>
      </c>
      <c r="E41" s="226"/>
      <c r="F41" s="226"/>
      <c r="G41" s="524"/>
      <c r="Q41" s="62"/>
      <c r="R41" s="62"/>
      <c r="S41" s="62"/>
      <c r="T41" s="62"/>
      <c r="U41" s="62"/>
      <c r="V41" s="62"/>
      <c r="W41" s="62"/>
      <c r="X41" s="62"/>
      <c r="Y41" s="62"/>
      <c r="Z41" s="62"/>
      <c r="AA41" s="62"/>
      <c r="AB41" s="62"/>
    </row>
    <row r="42" spans="1:28" ht="12" thickBot="1" x14ac:dyDescent="0.25">
      <c r="A42" s="228" t="s">
        <v>3</v>
      </c>
      <c r="B42" s="229">
        <f>SCi!G35</f>
        <v>883</v>
      </c>
      <c r="C42" s="230">
        <f>SUM(C40:C41)</f>
        <v>31</v>
      </c>
      <c r="D42" s="230">
        <f>SUM(B42:C42)</f>
        <v>914</v>
      </c>
      <c r="E42" s="226"/>
      <c r="F42" s="226"/>
      <c r="G42" s="226"/>
      <c r="R42" s="62"/>
      <c r="S42" s="62"/>
      <c r="T42" s="62"/>
      <c r="U42" s="62"/>
      <c r="V42" s="62"/>
      <c r="W42" s="62"/>
      <c r="X42" s="62"/>
      <c r="Y42" s="62"/>
      <c r="Z42" s="62"/>
      <c r="AA42" s="62"/>
      <c r="AB42" s="62"/>
    </row>
    <row r="43" spans="1:28" ht="12" thickBot="1" x14ac:dyDescent="0.25">
      <c r="A43" s="226"/>
      <c r="B43" s="226"/>
      <c r="C43" s="226"/>
      <c r="D43" s="226"/>
      <c r="E43" s="226"/>
      <c r="F43" s="226"/>
      <c r="G43" s="226"/>
      <c r="R43" s="62"/>
      <c r="S43" s="62"/>
      <c r="T43" s="62"/>
      <c r="U43" s="62"/>
      <c r="V43" s="62"/>
      <c r="W43" s="62"/>
      <c r="X43" s="62"/>
      <c r="Y43" s="62"/>
      <c r="Z43" s="62"/>
      <c r="AA43" s="62"/>
      <c r="AB43" s="62"/>
    </row>
    <row r="44" spans="1:28" x14ac:dyDescent="0.2">
      <c r="A44" s="231" t="s">
        <v>18</v>
      </c>
      <c r="B44" s="232">
        <f>SUM(C17:D18,C35:D36)</f>
        <v>1103.76</v>
      </c>
      <c r="C44" s="233"/>
      <c r="D44" s="233"/>
      <c r="E44" s="233"/>
      <c r="F44" s="226"/>
      <c r="G44" s="226"/>
      <c r="X44" s="62"/>
      <c r="Y44" s="62"/>
      <c r="Z44" s="62"/>
      <c r="AA44" s="62"/>
      <c r="AB44" s="62"/>
    </row>
    <row r="45" spans="1:28" ht="12" thickBot="1" x14ac:dyDescent="0.25">
      <c r="A45" s="234" t="s">
        <v>43</v>
      </c>
      <c r="B45" s="235">
        <f>SUM(B42:C42)-B44</f>
        <v>-189.76</v>
      </c>
      <c r="C45" s="233"/>
      <c r="D45" s="233"/>
      <c r="E45" s="233"/>
      <c r="F45" s="226"/>
      <c r="G45" s="226"/>
      <c r="X45" s="62"/>
      <c r="Y45" s="62"/>
      <c r="Z45" s="62"/>
      <c r="AA45" s="62"/>
      <c r="AB45" s="62"/>
    </row>
    <row r="46" spans="1:28" x14ac:dyDescent="0.2">
      <c r="A46" s="106"/>
      <c r="B46" s="236"/>
      <c r="C46" s="62"/>
      <c r="D46" s="233"/>
      <c r="E46" s="233"/>
      <c r="F46" s="62"/>
      <c r="G46" s="62"/>
      <c r="H46" s="99"/>
      <c r="I46" s="62"/>
      <c r="J46" s="62"/>
      <c r="K46" s="99"/>
      <c r="L46" s="62"/>
      <c r="M46" s="62"/>
      <c r="N46" s="62"/>
      <c r="O46" s="62"/>
      <c r="P46" s="62"/>
      <c r="Q46" s="62"/>
      <c r="R46" s="62"/>
      <c r="S46" s="62"/>
      <c r="T46" s="62"/>
      <c r="U46" s="62"/>
      <c r="V46" s="62"/>
      <c r="W46" s="62"/>
      <c r="X46" s="62"/>
      <c r="Y46" s="62"/>
      <c r="Z46" s="62"/>
      <c r="AA46" s="62"/>
      <c r="AB46" s="62"/>
    </row>
    <row r="47" spans="1:28" x14ac:dyDescent="0.2">
      <c r="B47" s="237"/>
      <c r="C47" s="62"/>
      <c r="D47" s="233"/>
      <c r="E47" s="99"/>
      <c r="F47" s="62"/>
      <c r="G47" s="62"/>
      <c r="H47" s="99"/>
      <c r="I47" s="62"/>
      <c r="J47" s="62"/>
      <c r="K47" s="99"/>
      <c r="L47" s="62"/>
      <c r="M47" s="62"/>
      <c r="N47" s="62"/>
      <c r="O47" s="62"/>
      <c r="P47" s="62"/>
      <c r="Q47" s="62"/>
      <c r="R47" s="62"/>
      <c r="S47" s="62"/>
      <c r="T47" s="62"/>
      <c r="U47" s="62"/>
      <c r="V47" s="62"/>
      <c r="W47" s="62"/>
      <c r="X47" s="62"/>
      <c r="Y47" s="62"/>
      <c r="Z47" s="62"/>
      <c r="AA47" s="62"/>
      <c r="AB47" s="62"/>
    </row>
    <row r="48" spans="1:28" x14ac:dyDescent="0.2">
      <c r="A48" s="62"/>
      <c r="B48" s="62"/>
      <c r="C48" s="62"/>
      <c r="D48" s="99"/>
      <c r="E48" s="99"/>
      <c r="F48" s="62"/>
      <c r="G48" s="62"/>
      <c r="H48" s="99"/>
      <c r="I48" s="62"/>
      <c r="J48" s="62"/>
      <c r="K48" s="99"/>
      <c r="L48" s="62"/>
      <c r="M48" s="62"/>
      <c r="N48" s="62"/>
      <c r="O48" s="62"/>
      <c r="P48" s="62"/>
      <c r="Q48" s="62"/>
      <c r="R48" s="62"/>
      <c r="S48" s="62"/>
      <c r="T48" s="62"/>
      <c r="U48" s="62"/>
      <c r="V48" s="62"/>
      <c r="W48" s="62"/>
      <c r="X48" s="62"/>
      <c r="Y48" s="62"/>
      <c r="Z48" s="62"/>
      <c r="AA48" s="62"/>
      <c r="AB48" s="62"/>
    </row>
    <row r="49" spans="1:28" x14ac:dyDescent="0.2">
      <c r="A49" s="62"/>
      <c r="B49" s="62"/>
      <c r="C49" s="62"/>
      <c r="D49" s="99"/>
      <c r="E49" s="99"/>
      <c r="F49" s="62"/>
      <c r="G49" s="62"/>
      <c r="H49" s="99"/>
      <c r="I49" s="62"/>
      <c r="J49" s="62"/>
      <c r="K49" s="99"/>
      <c r="L49" s="62"/>
      <c r="M49" s="62"/>
      <c r="N49" s="62"/>
      <c r="O49" s="62"/>
      <c r="P49" s="62"/>
      <c r="Q49" s="62"/>
      <c r="R49" s="62"/>
      <c r="S49" s="62"/>
      <c r="T49" s="62"/>
      <c r="U49" s="62"/>
      <c r="V49" s="62"/>
      <c r="W49" s="62"/>
      <c r="X49" s="62"/>
      <c r="Y49" s="62"/>
      <c r="Z49" s="62"/>
      <c r="AA49" s="62"/>
      <c r="AB49" s="62"/>
    </row>
    <row r="50" spans="1:28" x14ac:dyDescent="0.2">
      <c r="A50" s="62"/>
      <c r="B50" s="62"/>
      <c r="C50" s="62"/>
      <c r="D50" s="99"/>
      <c r="E50" s="99"/>
      <c r="F50" s="62"/>
      <c r="G50" s="62"/>
      <c r="H50" s="99"/>
      <c r="I50" s="62"/>
      <c r="J50" s="62"/>
      <c r="K50" s="99"/>
      <c r="L50" s="62"/>
      <c r="M50" s="62"/>
      <c r="N50" s="62"/>
      <c r="O50" s="62"/>
      <c r="P50" s="62"/>
      <c r="Q50" s="62"/>
      <c r="R50" s="62"/>
      <c r="S50" s="62"/>
      <c r="T50" s="62"/>
      <c r="U50" s="62"/>
      <c r="V50" s="62"/>
      <c r="W50" s="62"/>
      <c r="X50" s="62"/>
      <c r="Y50" s="62"/>
      <c r="Z50" s="62"/>
      <c r="AA50" s="62"/>
      <c r="AB50" s="62"/>
    </row>
    <row r="51" spans="1:28" x14ac:dyDescent="0.2">
      <c r="A51" s="62"/>
      <c r="B51" s="62"/>
      <c r="C51" s="62"/>
      <c r="D51" s="99"/>
      <c r="E51" s="99"/>
      <c r="F51" s="62"/>
      <c r="G51" s="62"/>
      <c r="H51" s="99"/>
      <c r="I51" s="62"/>
      <c r="J51" s="62"/>
      <c r="K51" s="99"/>
      <c r="L51" s="62"/>
      <c r="M51" s="62"/>
      <c r="N51" s="62"/>
      <c r="O51" s="62"/>
      <c r="P51" s="62"/>
      <c r="Q51" s="62"/>
      <c r="R51" s="62"/>
      <c r="S51" s="62"/>
      <c r="T51" s="62"/>
      <c r="U51" s="62"/>
      <c r="V51" s="62"/>
      <c r="W51" s="62"/>
      <c r="X51" s="62"/>
      <c r="Y51" s="62"/>
      <c r="Z51" s="62"/>
      <c r="AA51" s="62"/>
      <c r="AB51" s="62"/>
    </row>
    <row r="52" spans="1:28" x14ac:dyDescent="0.2">
      <c r="A52" s="62"/>
      <c r="B52" s="62"/>
      <c r="C52" s="62"/>
      <c r="D52" s="99"/>
      <c r="E52" s="99"/>
      <c r="F52" s="62"/>
      <c r="G52" s="62"/>
      <c r="H52" s="99"/>
      <c r="I52" s="62"/>
      <c r="J52" s="62"/>
      <c r="K52" s="99"/>
      <c r="L52" s="62"/>
      <c r="M52" s="62"/>
      <c r="N52" s="62"/>
      <c r="O52" s="62"/>
      <c r="P52" s="62"/>
      <c r="Q52" s="62"/>
      <c r="R52" s="62"/>
      <c r="S52" s="62"/>
      <c r="T52" s="62"/>
      <c r="U52" s="62"/>
      <c r="V52" s="62"/>
      <c r="W52" s="62"/>
      <c r="X52" s="62"/>
      <c r="Y52" s="62"/>
      <c r="Z52" s="62"/>
      <c r="AA52" s="62"/>
      <c r="AB52" s="62"/>
    </row>
    <row r="53" spans="1:28" x14ac:dyDescent="0.2">
      <c r="A53" s="62"/>
      <c r="B53" s="62"/>
      <c r="C53" s="62"/>
      <c r="D53" s="99"/>
      <c r="E53" s="99"/>
      <c r="F53" s="62"/>
      <c r="G53" s="62"/>
      <c r="H53" s="99"/>
      <c r="I53" s="62"/>
      <c r="J53" s="62"/>
      <c r="K53" s="99"/>
      <c r="L53" s="62"/>
      <c r="M53" s="62"/>
      <c r="N53" s="62"/>
      <c r="O53" s="62"/>
      <c r="P53" s="62"/>
      <c r="Q53" s="62"/>
      <c r="R53" s="62"/>
      <c r="S53" s="62"/>
      <c r="T53" s="62"/>
      <c r="U53" s="62"/>
      <c r="V53" s="62"/>
      <c r="W53" s="62"/>
      <c r="X53" s="62"/>
      <c r="Y53" s="62"/>
      <c r="Z53" s="62"/>
      <c r="AA53" s="62"/>
      <c r="AB53" s="62"/>
    </row>
    <row r="54" spans="1:28" x14ac:dyDescent="0.2">
      <c r="A54" s="62"/>
      <c r="B54" s="62"/>
      <c r="C54" s="62"/>
      <c r="D54" s="99"/>
      <c r="E54" s="99"/>
      <c r="F54" s="62"/>
      <c r="G54" s="62"/>
      <c r="H54" s="99"/>
      <c r="I54" s="62"/>
      <c r="J54" s="62"/>
      <c r="K54" s="99"/>
      <c r="L54" s="62"/>
      <c r="M54" s="62"/>
      <c r="N54" s="62"/>
      <c r="O54" s="62"/>
      <c r="P54" s="62"/>
      <c r="Q54" s="62"/>
      <c r="R54" s="62"/>
      <c r="S54" s="62"/>
      <c r="T54" s="62"/>
      <c r="U54" s="62"/>
      <c r="V54" s="62"/>
      <c r="W54" s="62"/>
      <c r="X54" s="62"/>
      <c r="Y54" s="62"/>
      <c r="Z54" s="62"/>
      <c r="AA54" s="62"/>
      <c r="AB54" s="62"/>
    </row>
    <row r="55" spans="1:28" x14ac:dyDescent="0.2">
      <c r="A55" s="62"/>
      <c r="B55" s="62"/>
      <c r="C55" s="62"/>
      <c r="D55" s="99"/>
      <c r="E55" s="99"/>
      <c r="F55" s="62"/>
      <c r="G55" s="62"/>
      <c r="H55" s="99"/>
      <c r="I55" s="62"/>
      <c r="J55" s="62"/>
      <c r="K55" s="99"/>
      <c r="L55" s="62"/>
      <c r="M55" s="62"/>
      <c r="N55" s="62"/>
      <c r="O55" s="62"/>
      <c r="P55" s="62"/>
      <c r="Q55" s="62"/>
      <c r="R55" s="62"/>
      <c r="S55" s="62"/>
      <c r="T55" s="62"/>
      <c r="U55" s="62"/>
      <c r="V55" s="62"/>
      <c r="W55" s="62"/>
      <c r="X55" s="62"/>
      <c r="Y55" s="62"/>
      <c r="Z55" s="62"/>
      <c r="AA55" s="62"/>
      <c r="AB55" s="62"/>
    </row>
    <row r="56" spans="1:28" x14ac:dyDescent="0.2">
      <c r="A56" s="62"/>
      <c r="B56" s="62"/>
      <c r="C56" s="62"/>
      <c r="D56" s="99"/>
      <c r="E56" s="99"/>
      <c r="F56" s="62"/>
      <c r="G56" s="62"/>
      <c r="H56" s="99"/>
      <c r="I56" s="62"/>
      <c r="J56" s="62"/>
      <c r="K56" s="99"/>
      <c r="L56" s="62"/>
      <c r="M56" s="62"/>
      <c r="N56" s="62"/>
      <c r="O56" s="62"/>
      <c r="P56" s="62"/>
      <c r="Q56" s="62"/>
      <c r="R56" s="62"/>
      <c r="S56" s="62"/>
      <c r="T56" s="62"/>
      <c r="U56" s="62"/>
      <c r="V56" s="62"/>
      <c r="W56" s="62"/>
      <c r="X56" s="62"/>
      <c r="Y56" s="62"/>
      <c r="Z56" s="62"/>
      <c r="AA56" s="62"/>
      <c r="AB56" s="62"/>
    </row>
    <row r="57" spans="1:28" x14ac:dyDescent="0.2">
      <c r="A57" s="62"/>
      <c r="B57" s="62"/>
      <c r="C57" s="62"/>
      <c r="D57" s="99"/>
      <c r="E57" s="99"/>
      <c r="F57" s="62"/>
      <c r="G57" s="62"/>
      <c r="H57" s="99"/>
      <c r="I57" s="62"/>
      <c r="J57" s="62"/>
      <c r="K57" s="99"/>
      <c r="L57" s="62"/>
      <c r="M57" s="62"/>
      <c r="N57" s="62"/>
      <c r="O57" s="62"/>
      <c r="P57" s="62"/>
      <c r="Q57" s="62"/>
      <c r="R57" s="62"/>
      <c r="S57" s="62"/>
      <c r="T57" s="62"/>
      <c r="U57" s="62"/>
      <c r="V57" s="62"/>
      <c r="W57" s="62"/>
      <c r="X57" s="62"/>
      <c r="Y57" s="62"/>
      <c r="Z57" s="62"/>
      <c r="AA57" s="62"/>
      <c r="AB57" s="62"/>
    </row>
    <row r="58" spans="1:28" x14ac:dyDescent="0.2">
      <c r="A58" s="62"/>
      <c r="B58" s="62"/>
      <c r="C58" s="62"/>
      <c r="D58" s="99"/>
      <c r="E58" s="99"/>
      <c r="F58" s="62"/>
      <c r="G58" s="62"/>
      <c r="H58" s="99"/>
      <c r="I58" s="62"/>
      <c r="J58" s="62"/>
      <c r="K58" s="99"/>
      <c r="L58" s="62"/>
      <c r="M58" s="62"/>
      <c r="N58" s="62"/>
      <c r="O58" s="62"/>
      <c r="P58" s="62"/>
      <c r="Q58" s="62"/>
      <c r="R58" s="62"/>
      <c r="S58" s="62"/>
      <c r="T58" s="62"/>
      <c r="U58" s="62"/>
      <c r="V58" s="62"/>
      <c r="W58" s="62"/>
      <c r="X58" s="62"/>
      <c r="Y58" s="62"/>
      <c r="Z58" s="62"/>
      <c r="AA58" s="62"/>
      <c r="AB58" s="62"/>
    </row>
    <row r="59" spans="1:28" x14ac:dyDescent="0.2">
      <c r="A59" s="62"/>
      <c r="B59" s="62"/>
      <c r="C59" s="62"/>
      <c r="D59" s="99"/>
      <c r="E59" s="99"/>
      <c r="F59" s="62"/>
      <c r="G59" s="62"/>
      <c r="H59" s="99"/>
      <c r="I59" s="62"/>
      <c r="J59" s="62"/>
      <c r="K59" s="99"/>
      <c r="L59" s="62"/>
      <c r="M59" s="62"/>
      <c r="N59" s="62"/>
      <c r="O59" s="62"/>
      <c r="P59" s="62"/>
      <c r="Q59" s="62"/>
      <c r="R59" s="62"/>
      <c r="S59" s="62"/>
      <c r="T59" s="62"/>
      <c r="U59" s="62"/>
      <c r="V59" s="62"/>
      <c r="W59" s="62"/>
      <c r="X59" s="62"/>
      <c r="Y59" s="62"/>
      <c r="Z59" s="62"/>
      <c r="AA59" s="62"/>
      <c r="AB59" s="62"/>
    </row>
    <row r="60" spans="1:28" x14ac:dyDescent="0.2">
      <c r="A60" s="62"/>
      <c r="B60" s="62"/>
      <c r="C60" s="62"/>
      <c r="D60" s="99"/>
      <c r="E60" s="99"/>
      <c r="F60" s="62"/>
      <c r="G60" s="62"/>
      <c r="H60" s="99"/>
      <c r="I60" s="62"/>
      <c r="J60" s="62"/>
      <c r="K60" s="99"/>
      <c r="L60" s="62"/>
      <c r="M60" s="62"/>
      <c r="N60" s="62"/>
      <c r="O60" s="62"/>
      <c r="P60" s="62"/>
      <c r="Q60" s="62"/>
      <c r="R60" s="62"/>
      <c r="S60" s="62"/>
      <c r="T60" s="62"/>
      <c r="U60" s="62"/>
      <c r="V60" s="62"/>
      <c r="W60" s="62"/>
      <c r="X60" s="62"/>
      <c r="Y60" s="62"/>
      <c r="Z60" s="62"/>
      <c r="AA60" s="62"/>
      <c r="AB60" s="62"/>
    </row>
    <row r="61" spans="1:28" x14ac:dyDescent="0.2">
      <c r="A61" s="62"/>
      <c r="B61" s="62"/>
      <c r="C61" s="62"/>
      <c r="D61" s="99"/>
      <c r="E61" s="99"/>
      <c r="F61" s="62"/>
      <c r="G61" s="62"/>
      <c r="H61" s="99"/>
      <c r="I61" s="62"/>
      <c r="J61" s="62"/>
      <c r="K61" s="99"/>
      <c r="L61" s="62"/>
      <c r="M61" s="62"/>
      <c r="N61" s="62"/>
      <c r="O61" s="62"/>
      <c r="P61" s="62"/>
      <c r="Q61" s="62"/>
      <c r="R61" s="62"/>
      <c r="S61" s="62"/>
      <c r="T61" s="62"/>
      <c r="U61" s="62"/>
      <c r="V61" s="62"/>
      <c r="W61" s="62"/>
      <c r="X61" s="62"/>
      <c r="Y61" s="62"/>
      <c r="Z61" s="62"/>
      <c r="AA61" s="62"/>
      <c r="AB61" s="62"/>
    </row>
    <row r="62" spans="1:28" x14ac:dyDescent="0.2">
      <c r="A62" s="62"/>
      <c r="B62" s="62"/>
      <c r="C62" s="62"/>
      <c r="D62" s="99"/>
      <c r="E62" s="99"/>
      <c r="F62" s="62"/>
      <c r="G62" s="62"/>
      <c r="H62" s="99"/>
      <c r="I62" s="62"/>
      <c r="J62" s="62"/>
      <c r="K62" s="99"/>
      <c r="L62" s="62"/>
      <c r="M62" s="62"/>
      <c r="N62" s="62"/>
      <c r="O62" s="62"/>
      <c r="P62" s="62"/>
      <c r="Q62" s="62"/>
      <c r="R62" s="62"/>
      <c r="S62" s="62"/>
      <c r="T62" s="62"/>
      <c r="U62" s="62"/>
      <c r="V62" s="62"/>
      <c r="W62" s="62"/>
      <c r="X62" s="62"/>
      <c r="Y62" s="62"/>
      <c r="Z62" s="62"/>
      <c r="AA62" s="62"/>
      <c r="AB62" s="62"/>
    </row>
    <row r="63" spans="1:28" x14ac:dyDescent="0.2">
      <c r="A63" s="62"/>
      <c r="B63" s="62"/>
      <c r="C63" s="62"/>
      <c r="D63" s="99"/>
      <c r="E63" s="99"/>
      <c r="F63" s="62"/>
      <c r="G63" s="62"/>
      <c r="H63" s="99"/>
      <c r="I63" s="62"/>
      <c r="J63" s="62"/>
      <c r="K63" s="99"/>
      <c r="L63" s="62"/>
      <c r="M63" s="62"/>
      <c r="N63" s="62"/>
      <c r="O63" s="62"/>
      <c r="P63" s="62"/>
      <c r="Q63" s="62"/>
      <c r="R63" s="62"/>
      <c r="S63" s="62"/>
      <c r="T63" s="62"/>
      <c r="U63" s="62"/>
      <c r="V63" s="62"/>
      <c r="W63" s="62"/>
      <c r="X63" s="62"/>
      <c r="Y63" s="62"/>
      <c r="Z63" s="62"/>
      <c r="AA63" s="62"/>
      <c r="AB63" s="62"/>
    </row>
    <row r="64" spans="1:28" x14ac:dyDescent="0.2">
      <c r="A64" s="62"/>
      <c r="B64" s="62"/>
      <c r="C64" s="62"/>
      <c r="D64" s="99"/>
      <c r="E64" s="99"/>
      <c r="F64" s="62"/>
      <c r="G64" s="62"/>
      <c r="H64" s="99"/>
      <c r="I64" s="62"/>
      <c r="J64" s="62"/>
      <c r="K64" s="99"/>
      <c r="L64" s="62"/>
      <c r="M64" s="62"/>
      <c r="N64" s="62"/>
      <c r="O64" s="62"/>
      <c r="P64" s="62"/>
      <c r="Q64" s="62"/>
      <c r="R64" s="62"/>
      <c r="S64" s="62"/>
      <c r="T64" s="62"/>
      <c r="U64" s="62"/>
      <c r="V64" s="62"/>
      <c r="W64" s="62"/>
      <c r="X64" s="62"/>
      <c r="Y64" s="62"/>
      <c r="Z64" s="62"/>
      <c r="AA64" s="62"/>
      <c r="AB64" s="62"/>
    </row>
    <row r="65" spans="1:28" x14ac:dyDescent="0.2">
      <c r="A65" s="62"/>
      <c r="B65" s="62"/>
      <c r="C65" s="62"/>
      <c r="D65" s="99"/>
      <c r="E65" s="99"/>
      <c r="F65" s="62"/>
      <c r="G65" s="62"/>
      <c r="H65" s="99"/>
      <c r="I65" s="62"/>
      <c r="J65" s="62"/>
      <c r="K65" s="99"/>
      <c r="L65" s="62"/>
      <c r="M65" s="62"/>
      <c r="N65" s="62"/>
      <c r="O65" s="62"/>
      <c r="P65" s="62"/>
      <c r="Q65" s="62"/>
      <c r="R65" s="62"/>
      <c r="S65" s="62"/>
      <c r="T65" s="62"/>
      <c r="U65" s="62"/>
      <c r="V65" s="62"/>
      <c r="W65" s="62"/>
      <c r="X65" s="62"/>
      <c r="Y65" s="62"/>
      <c r="Z65" s="62"/>
      <c r="AA65" s="62"/>
      <c r="AB65" s="62"/>
    </row>
    <row r="66" spans="1:28" x14ac:dyDescent="0.2">
      <c r="A66" s="62"/>
      <c r="B66" s="62"/>
      <c r="C66" s="62"/>
      <c r="D66" s="99"/>
      <c r="E66" s="99"/>
      <c r="F66" s="62"/>
      <c r="G66" s="62"/>
      <c r="H66" s="99"/>
      <c r="I66" s="62"/>
      <c r="J66" s="62"/>
      <c r="K66" s="99"/>
      <c r="L66" s="62"/>
      <c r="M66" s="62"/>
      <c r="N66" s="62"/>
      <c r="O66" s="62"/>
      <c r="P66" s="62"/>
      <c r="Q66" s="62"/>
      <c r="R66" s="62"/>
      <c r="S66" s="62"/>
      <c r="T66" s="62"/>
      <c r="U66" s="62"/>
      <c r="V66" s="62"/>
      <c r="W66" s="62"/>
      <c r="X66" s="62"/>
      <c r="Y66" s="62"/>
      <c r="Z66" s="62"/>
      <c r="AA66" s="62"/>
      <c r="AB66" s="62"/>
    </row>
    <row r="67" spans="1:28" x14ac:dyDescent="0.2">
      <c r="A67" s="62"/>
      <c r="B67" s="62"/>
      <c r="C67" s="62"/>
      <c r="D67" s="99"/>
      <c r="E67" s="99"/>
      <c r="F67" s="62"/>
      <c r="G67" s="62"/>
      <c r="H67" s="99"/>
      <c r="I67" s="62"/>
      <c r="J67" s="62"/>
      <c r="K67" s="99"/>
      <c r="L67" s="62"/>
      <c r="M67" s="62"/>
      <c r="N67" s="62"/>
      <c r="O67" s="62"/>
      <c r="P67" s="62"/>
      <c r="Q67" s="62"/>
      <c r="R67" s="62"/>
      <c r="S67" s="62"/>
      <c r="T67" s="62"/>
      <c r="U67" s="62"/>
      <c r="V67" s="62"/>
      <c r="W67" s="62"/>
      <c r="X67" s="62"/>
      <c r="Y67" s="62"/>
      <c r="Z67" s="62"/>
      <c r="AA67" s="62"/>
      <c r="AB67" s="62"/>
    </row>
    <row r="68" spans="1:28" x14ac:dyDescent="0.2">
      <c r="A68" s="62"/>
      <c r="B68" s="62"/>
      <c r="C68" s="62"/>
      <c r="D68" s="99"/>
      <c r="E68" s="99"/>
      <c r="F68" s="62"/>
      <c r="G68" s="62"/>
      <c r="H68" s="99"/>
      <c r="I68" s="62"/>
      <c r="J68" s="62"/>
      <c r="K68" s="99"/>
      <c r="L68" s="62"/>
      <c r="M68" s="62"/>
      <c r="N68" s="62"/>
      <c r="O68" s="62"/>
      <c r="P68" s="62"/>
      <c r="Q68" s="62"/>
      <c r="R68" s="62"/>
      <c r="S68" s="62"/>
      <c r="T68" s="62"/>
      <c r="U68" s="62"/>
      <c r="V68" s="62"/>
      <c r="W68" s="62"/>
      <c r="X68" s="62"/>
      <c r="Y68" s="62"/>
      <c r="Z68" s="62"/>
      <c r="AA68" s="62"/>
      <c r="AB68" s="62"/>
    </row>
    <row r="69" spans="1:28" x14ac:dyDescent="0.2">
      <c r="A69" s="62"/>
      <c r="B69" s="62"/>
      <c r="C69" s="62"/>
      <c r="D69" s="99"/>
      <c r="E69" s="99"/>
      <c r="F69" s="62"/>
      <c r="G69" s="62"/>
      <c r="H69" s="99"/>
      <c r="I69" s="62"/>
      <c r="J69" s="62"/>
      <c r="K69" s="99"/>
      <c r="L69" s="62"/>
      <c r="M69" s="62"/>
      <c r="N69" s="62"/>
      <c r="O69" s="62"/>
      <c r="P69" s="62"/>
      <c r="Q69" s="62"/>
      <c r="R69" s="62"/>
      <c r="S69" s="62"/>
      <c r="T69" s="62"/>
      <c r="U69" s="62"/>
      <c r="V69" s="62"/>
      <c r="W69" s="62"/>
      <c r="X69" s="62"/>
      <c r="Y69" s="62"/>
      <c r="Z69" s="62"/>
      <c r="AA69" s="62"/>
      <c r="AB69" s="62"/>
    </row>
    <row r="70" spans="1:28" x14ac:dyDescent="0.2">
      <c r="A70" s="62"/>
      <c r="B70" s="62"/>
      <c r="C70" s="62"/>
      <c r="D70" s="99"/>
      <c r="E70" s="99"/>
      <c r="F70" s="62"/>
      <c r="G70" s="62"/>
      <c r="H70" s="99"/>
      <c r="I70" s="62"/>
      <c r="J70" s="62"/>
      <c r="K70" s="99"/>
      <c r="L70" s="62"/>
      <c r="M70" s="62"/>
      <c r="N70" s="62"/>
      <c r="O70" s="62"/>
      <c r="P70" s="62"/>
      <c r="Q70" s="62"/>
      <c r="R70" s="62"/>
      <c r="S70" s="62"/>
      <c r="T70" s="62"/>
      <c r="U70" s="62"/>
      <c r="V70" s="62"/>
      <c r="W70" s="62"/>
      <c r="X70" s="62"/>
      <c r="Y70" s="62"/>
      <c r="Z70" s="62"/>
      <c r="AA70" s="62"/>
      <c r="AB70" s="62"/>
    </row>
    <row r="71" spans="1:28" x14ac:dyDescent="0.2">
      <c r="A71" s="62"/>
      <c r="B71" s="62"/>
      <c r="C71" s="62"/>
      <c r="D71" s="99"/>
      <c r="E71" s="99"/>
      <c r="F71" s="62"/>
      <c r="G71" s="62"/>
      <c r="H71" s="99"/>
      <c r="I71" s="62"/>
      <c r="J71" s="62"/>
      <c r="K71" s="99"/>
      <c r="L71" s="62"/>
      <c r="M71" s="62"/>
      <c r="N71" s="62"/>
      <c r="O71" s="62"/>
      <c r="P71" s="62"/>
      <c r="Q71" s="62"/>
      <c r="R71" s="62"/>
      <c r="S71" s="62"/>
      <c r="T71" s="62"/>
      <c r="U71" s="62"/>
      <c r="V71" s="62"/>
      <c r="W71" s="62"/>
      <c r="X71" s="62"/>
      <c r="Y71" s="62"/>
      <c r="Z71" s="62"/>
      <c r="AA71" s="62"/>
      <c r="AB71" s="62"/>
    </row>
    <row r="72" spans="1:28" x14ac:dyDescent="0.2">
      <c r="A72" s="62"/>
      <c r="B72" s="62"/>
      <c r="C72" s="62"/>
      <c r="D72" s="99"/>
      <c r="E72" s="99"/>
      <c r="F72" s="62"/>
      <c r="G72" s="62"/>
      <c r="H72" s="99"/>
      <c r="I72" s="62"/>
      <c r="J72" s="62"/>
      <c r="K72" s="99"/>
      <c r="L72" s="62"/>
      <c r="M72" s="62"/>
      <c r="N72" s="62"/>
      <c r="O72" s="62"/>
      <c r="P72" s="62"/>
      <c r="Q72" s="62"/>
      <c r="R72" s="62"/>
      <c r="S72" s="62"/>
      <c r="T72" s="62"/>
      <c r="U72" s="62"/>
      <c r="V72" s="62"/>
      <c r="W72" s="62"/>
      <c r="X72" s="62"/>
      <c r="Y72" s="62"/>
      <c r="Z72" s="62"/>
      <c r="AA72" s="62"/>
      <c r="AB72" s="62"/>
    </row>
    <row r="73" spans="1:28" x14ac:dyDescent="0.2">
      <c r="A73" s="62"/>
      <c r="B73" s="62"/>
      <c r="C73" s="62"/>
      <c r="D73" s="99"/>
      <c r="E73" s="99"/>
      <c r="F73" s="62"/>
      <c r="G73" s="62"/>
      <c r="H73" s="99"/>
      <c r="I73" s="62"/>
      <c r="J73" s="62"/>
      <c r="K73" s="99"/>
      <c r="L73" s="62"/>
      <c r="M73" s="62"/>
      <c r="N73" s="62"/>
      <c r="O73" s="62"/>
      <c r="P73" s="62"/>
      <c r="Q73" s="62"/>
      <c r="R73" s="62"/>
      <c r="S73" s="62"/>
      <c r="T73" s="62"/>
      <c r="U73" s="62"/>
      <c r="V73" s="62"/>
      <c r="W73" s="62"/>
      <c r="X73" s="62"/>
      <c r="Y73" s="62"/>
      <c r="Z73" s="62"/>
      <c r="AA73" s="62"/>
      <c r="AB73" s="62"/>
    </row>
    <row r="74" spans="1:28" x14ac:dyDescent="0.2">
      <c r="A74" s="62"/>
      <c r="B74" s="62"/>
      <c r="C74" s="62"/>
      <c r="D74" s="99"/>
      <c r="E74" s="99"/>
      <c r="F74" s="62"/>
      <c r="G74" s="62"/>
      <c r="H74" s="99"/>
      <c r="I74" s="62"/>
      <c r="J74" s="62"/>
      <c r="K74" s="99"/>
      <c r="L74" s="62"/>
      <c r="M74" s="62"/>
      <c r="N74" s="62"/>
      <c r="O74" s="62"/>
      <c r="P74" s="62"/>
      <c r="Q74" s="62"/>
      <c r="R74" s="62"/>
      <c r="S74" s="62"/>
      <c r="T74" s="62"/>
      <c r="U74" s="62"/>
      <c r="V74" s="62"/>
      <c r="W74" s="62"/>
      <c r="X74" s="62"/>
      <c r="Y74" s="62"/>
      <c r="Z74" s="62"/>
      <c r="AA74" s="62"/>
      <c r="AB74" s="62"/>
    </row>
    <row r="75" spans="1:28" x14ac:dyDescent="0.2">
      <c r="A75" s="62"/>
      <c r="B75" s="62"/>
      <c r="C75" s="62"/>
      <c r="D75" s="99"/>
      <c r="E75" s="99"/>
      <c r="F75" s="62"/>
      <c r="G75" s="62"/>
      <c r="H75" s="99"/>
      <c r="I75" s="62"/>
      <c r="J75" s="62"/>
      <c r="K75" s="99"/>
      <c r="L75" s="62"/>
      <c r="M75" s="62"/>
      <c r="N75" s="62"/>
      <c r="O75" s="62"/>
      <c r="P75" s="62"/>
      <c r="Q75" s="62"/>
      <c r="R75" s="62"/>
      <c r="S75" s="62"/>
      <c r="T75" s="62"/>
      <c r="U75" s="62"/>
      <c r="V75" s="62"/>
      <c r="W75" s="62"/>
      <c r="X75" s="62"/>
      <c r="Y75" s="62"/>
      <c r="Z75" s="62"/>
      <c r="AA75" s="62"/>
      <c r="AB75" s="62"/>
    </row>
    <row r="76" spans="1:28" x14ac:dyDescent="0.2">
      <c r="A76" s="62"/>
      <c r="B76" s="62"/>
      <c r="C76" s="62"/>
      <c r="D76" s="99"/>
      <c r="E76" s="99"/>
      <c r="F76" s="62"/>
      <c r="G76" s="62"/>
      <c r="H76" s="99"/>
      <c r="I76" s="62"/>
      <c r="J76" s="62"/>
      <c r="K76" s="99"/>
      <c r="L76" s="62"/>
      <c r="M76" s="62"/>
      <c r="N76" s="62"/>
      <c r="O76" s="62"/>
      <c r="P76" s="62"/>
      <c r="Q76" s="62"/>
      <c r="R76" s="62"/>
      <c r="S76" s="62"/>
      <c r="T76" s="62"/>
      <c r="U76" s="62"/>
      <c r="V76" s="62"/>
      <c r="W76" s="62"/>
      <c r="X76" s="62"/>
      <c r="Y76" s="62"/>
      <c r="Z76" s="62"/>
      <c r="AA76" s="62"/>
      <c r="AB76" s="62"/>
    </row>
    <row r="77" spans="1:28" x14ac:dyDescent="0.2">
      <c r="A77" s="62"/>
      <c r="B77" s="62"/>
      <c r="C77" s="62"/>
      <c r="D77" s="99"/>
      <c r="E77" s="99"/>
      <c r="F77" s="62"/>
      <c r="G77" s="62"/>
      <c r="H77" s="99"/>
      <c r="I77" s="62"/>
      <c r="J77" s="62"/>
      <c r="K77" s="99"/>
      <c r="L77" s="62"/>
      <c r="M77" s="62"/>
      <c r="N77" s="62"/>
      <c r="O77" s="62"/>
      <c r="P77" s="62"/>
      <c r="Q77" s="62"/>
      <c r="R77" s="62"/>
      <c r="S77" s="62"/>
      <c r="T77" s="62"/>
      <c r="U77" s="62"/>
      <c r="V77" s="62"/>
      <c r="W77" s="62"/>
      <c r="X77" s="62"/>
      <c r="Y77" s="62"/>
      <c r="Z77" s="62"/>
      <c r="AA77" s="62"/>
      <c r="AB77" s="62"/>
    </row>
    <row r="78" spans="1:28" x14ac:dyDescent="0.2">
      <c r="A78" s="62"/>
      <c r="B78" s="62"/>
      <c r="C78" s="62"/>
      <c r="D78" s="99"/>
      <c r="E78" s="99"/>
      <c r="F78" s="62"/>
      <c r="G78" s="62"/>
      <c r="H78" s="99"/>
      <c r="I78" s="62"/>
      <c r="J78" s="62"/>
      <c r="K78" s="99"/>
      <c r="L78" s="62"/>
      <c r="M78" s="62"/>
      <c r="N78" s="62"/>
      <c r="O78" s="62"/>
      <c r="P78" s="62"/>
      <c r="Q78" s="62"/>
      <c r="R78" s="62"/>
      <c r="S78" s="62"/>
      <c r="T78" s="62"/>
      <c r="U78" s="62"/>
      <c r="V78" s="62"/>
      <c r="W78" s="62"/>
      <c r="X78" s="62"/>
      <c r="Y78" s="62"/>
      <c r="Z78" s="62"/>
      <c r="AA78" s="62"/>
      <c r="AB78" s="62"/>
    </row>
    <row r="79" spans="1:28" x14ac:dyDescent="0.2">
      <c r="A79" s="62"/>
      <c r="B79" s="62"/>
      <c r="C79" s="62"/>
      <c r="D79" s="99"/>
      <c r="E79" s="99"/>
      <c r="F79" s="62"/>
      <c r="G79" s="62"/>
      <c r="H79" s="99"/>
      <c r="I79" s="62"/>
      <c r="J79" s="62"/>
      <c r="K79" s="99"/>
      <c r="L79" s="62"/>
      <c r="M79" s="62"/>
      <c r="N79" s="62"/>
      <c r="O79" s="62"/>
      <c r="P79" s="62"/>
      <c r="Q79" s="62"/>
      <c r="R79" s="62"/>
      <c r="S79" s="62"/>
      <c r="T79" s="62"/>
      <c r="U79" s="62"/>
      <c r="V79" s="62"/>
      <c r="W79" s="62"/>
      <c r="X79" s="62"/>
      <c r="Y79" s="62"/>
      <c r="Z79" s="62"/>
      <c r="AA79" s="62"/>
      <c r="AB79" s="62"/>
    </row>
    <row r="80" spans="1:28" x14ac:dyDescent="0.2">
      <c r="A80" s="62"/>
      <c r="B80" s="62"/>
      <c r="C80" s="62"/>
      <c r="D80" s="99"/>
      <c r="E80" s="99"/>
      <c r="F80" s="62"/>
      <c r="G80" s="62"/>
      <c r="H80" s="99"/>
      <c r="I80" s="62"/>
      <c r="J80" s="62"/>
      <c r="K80" s="99"/>
      <c r="L80" s="62"/>
      <c r="M80" s="62"/>
      <c r="N80" s="62"/>
      <c r="O80" s="62"/>
      <c r="P80" s="62"/>
      <c r="Q80" s="62"/>
      <c r="R80" s="62"/>
      <c r="S80" s="62"/>
      <c r="T80" s="62"/>
      <c r="U80" s="62"/>
      <c r="V80" s="62"/>
      <c r="W80" s="62"/>
      <c r="X80" s="62"/>
      <c r="Y80" s="62"/>
      <c r="Z80" s="62"/>
      <c r="AA80" s="62"/>
      <c r="AB80" s="62"/>
    </row>
    <row r="81" spans="1:28" x14ac:dyDescent="0.2">
      <c r="A81" s="62"/>
      <c r="B81" s="62"/>
      <c r="C81" s="62"/>
      <c r="D81" s="99"/>
      <c r="E81" s="99"/>
      <c r="F81" s="62"/>
      <c r="G81" s="62"/>
      <c r="H81" s="99"/>
      <c r="I81" s="62"/>
      <c r="J81" s="62"/>
      <c r="K81" s="99"/>
      <c r="L81" s="62"/>
      <c r="M81" s="62"/>
      <c r="N81" s="62"/>
      <c r="O81" s="62"/>
      <c r="P81" s="62"/>
      <c r="Q81" s="62"/>
      <c r="R81" s="62"/>
      <c r="S81" s="62"/>
      <c r="T81" s="62"/>
      <c r="U81" s="62"/>
      <c r="V81" s="62"/>
      <c r="W81" s="62"/>
      <c r="X81" s="62"/>
      <c r="Y81" s="62"/>
      <c r="Z81" s="62"/>
      <c r="AA81" s="62"/>
      <c r="AB81" s="62"/>
    </row>
    <row r="82" spans="1:28" x14ac:dyDescent="0.2">
      <c r="A82" s="62"/>
      <c r="B82" s="62"/>
      <c r="C82" s="62"/>
      <c r="D82" s="99"/>
      <c r="E82" s="99"/>
      <c r="F82" s="62"/>
      <c r="G82" s="62"/>
      <c r="H82" s="99"/>
      <c r="I82" s="62"/>
      <c r="J82" s="62"/>
      <c r="K82" s="99"/>
      <c r="L82" s="62"/>
      <c r="M82" s="62"/>
      <c r="N82" s="62"/>
      <c r="O82" s="62"/>
      <c r="P82" s="62"/>
      <c r="Q82" s="62"/>
      <c r="R82" s="62"/>
      <c r="S82" s="62"/>
      <c r="T82" s="62"/>
      <c r="U82" s="62"/>
      <c r="V82" s="62"/>
      <c r="W82" s="62"/>
      <c r="X82" s="62"/>
      <c r="Y82" s="62"/>
      <c r="Z82" s="62"/>
      <c r="AA82" s="62"/>
      <c r="AB82" s="62"/>
    </row>
    <row r="83" spans="1:28" x14ac:dyDescent="0.2">
      <c r="A83" s="62"/>
      <c r="B83" s="62"/>
      <c r="C83" s="62"/>
      <c r="D83" s="99"/>
      <c r="E83" s="99"/>
      <c r="F83" s="62"/>
      <c r="G83" s="62"/>
      <c r="H83" s="99"/>
      <c r="I83" s="62"/>
      <c r="J83" s="62"/>
      <c r="K83" s="99"/>
      <c r="L83" s="62"/>
      <c r="M83" s="62"/>
      <c r="N83" s="62"/>
      <c r="O83" s="62"/>
      <c r="P83" s="62"/>
      <c r="Q83" s="62"/>
      <c r="R83" s="62"/>
      <c r="S83" s="62"/>
      <c r="T83" s="62"/>
      <c r="U83" s="62"/>
      <c r="V83" s="62"/>
      <c r="W83" s="62"/>
      <c r="X83" s="62"/>
      <c r="Y83" s="62"/>
      <c r="Z83" s="62"/>
      <c r="AA83" s="62"/>
      <c r="AB83" s="62"/>
    </row>
    <row r="84" spans="1:28" x14ac:dyDescent="0.2">
      <c r="A84" s="62"/>
      <c r="B84" s="62"/>
      <c r="C84" s="62"/>
      <c r="D84" s="99"/>
      <c r="E84" s="99"/>
      <c r="F84" s="62"/>
      <c r="G84" s="62"/>
      <c r="H84" s="99"/>
      <c r="I84" s="62"/>
      <c r="J84" s="62"/>
      <c r="K84" s="99"/>
      <c r="L84" s="62"/>
      <c r="M84" s="62"/>
      <c r="N84" s="62"/>
      <c r="O84" s="62"/>
      <c r="P84" s="62"/>
      <c r="Q84" s="62"/>
      <c r="R84" s="62"/>
      <c r="S84" s="62"/>
      <c r="T84" s="62"/>
      <c r="U84" s="62"/>
      <c r="V84" s="62"/>
      <c r="W84" s="62"/>
      <c r="X84" s="62"/>
      <c r="Y84" s="62"/>
      <c r="Z84" s="62"/>
      <c r="AA84" s="62"/>
      <c r="AB84" s="62"/>
    </row>
    <row r="85" spans="1:28" x14ac:dyDescent="0.2">
      <c r="A85" s="62"/>
      <c r="B85" s="62"/>
      <c r="C85" s="62"/>
      <c r="D85" s="99"/>
      <c r="E85" s="99"/>
      <c r="F85" s="62"/>
      <c r="G85" s="62"/>
      <c r="H85" s="99"/>
      <c r="I85" s="62"/>
      <c r="J85" s="62"/>
      <c r="K85" s="99"/>
      <c r="L85" s="62"/>
      <c r="M85" s="62"/>
      <c r="N85" s="62"/>
      <c r="O85" s="62"/>
      <c r="P85" s="62"/>
      <c r="Q85" s="62"/>
      <c r="R85" s="62"/>
      <c r="S85" s="62"/>
      <c r="T85" s="62"/>
      <c r="U85" s="62"/>
      <c r="V85" s="62"/>
      <c r="W85" s="62"/>
      <c r="X85" s="62"/>
      <c r="Y85" s="62"/>
      <c r="Z85" s="62"/>
      <c r="AA85" s="62"/>
      <c r="AB85" s="62"/>
    </row>
    <row r="86" spans="1:28" x14ac:dyDescent="0.2">
      <c r="A86" s="62"/>
      <c r="B86" s="62"/>
      <c r="C86" s="62"/>
      <c r="D86" s="99"/>
      <c r="E86" s="99"/>
      <c r="F86" s="62"/>
      <c r="G86" s="62"/>
      <c r="H86" s="99"/>
      <c r="I86" s="62"/>
      <c r="J86" s="62"/>
      <c r="K86" s="99"/>
      <c r="L86" s="62"/>
      <c r="M86" s="62"/>
      <c r="N86" s="62"/>
      <c r="O86" s="62"/>
      <c r="P86" s="62"/>
      <c r="Q86" s="62"/>
      <c r="R86" s="62"/>
      <c r="S86" s="62"/>
      <c r="T86" s="62"/>
      <c r="U86" s="62"/>
      <c r="V86" s="62"/>
      <c r="W86" s="62"/>
      <c r="X86" s="62"/>
      <c r="Y86" s="62"/>
      <c r="Z86" s="62"/>
      <c r="AA86" s="62"/>
      <c r="AB86" s="62"/>
    </row>
    <row r="87" spans="1:28" x14ac:dyDescent="0.2">
      <c r="A87" s="62"/>
      <c r="B87" s="62"/>
      <c r="C87" s="62"/>
      <c r="D87" s="99"/>
      <c r="E87" s="99"/>
      <c r="F87" s="62"/>
      <c r="G87" s="62"/>
      <c r="H87" s="99"/>
      <c r="I87" s="62"/>
      <c r="J87" s="62"/>
      <c r="K87" s="99"/>
      <c r="L87" s="62"/>
      <c r="M87" s="62"/>
      <c r="N87" s="62"/>
      <c r="O87" s="62"/>
      <c r="P87" s="62"/>
      <c r="Q87" s="62"/>
      <c r="R87" s="62"/>
      <c r="S87" s="62"/>
      <c r="T87" s="62"/>
      <c r="U87" s="62"/>
      <c r="V87" s="62"/>
      <c r="W87" s="62"/>
      <c r="X87" s="62"/>
      <c r="Y87" s="62"/>
      <c r="Z87" s="62"/>
      <c r="AA87" s="62"/>
      <c r="AB87" s="62"/>
    </row>
    <row r="88" spans="1:28" x14ac:dyDescent="0.2">
      <c r="A88" s="62"/>
      <c r="B88" s="62"/>
      <c r="C88" s="62"/>
      <c r="D88" s="99"/>
      <c r="E88" s="99"/>
      <c r="F88" s="62"/>
      <c r="G88" s="62"/>
      <c r="H88" s="99"/>
      <c r="I88" s="62"/>
      <c r="J88" s="62"/>
      <c r="K88" s="99"/>
      <c r="L88" s="62"/>
      <c r="M88" s="62"/>
      <c r="N88" s="62"/>
      <c r="O88" s="62"/>
      <c r="P88" s="62"/>
      <c r="Q88" s="62"/>
      <c r="R88" s="62"/>
      <c r="S88" s="62"/>
      <c r="T88" s="62"/>
      <c r="U88" s="62"/>
      <c r="V88" s="62"/>
      <c r="W88" s="62"/>
      <c r="X88" s="62"/>
      <c r="Y88" s="62"/>
      <c r="Z88" s="62"/>
      <c r="AA88" s="62"/>
      <c r="AB88" s="62"/>
    </row>
    <row r="89" spans="1:28" x14ac:dyDescent="0.2">
      <c r="A89" s="62"/>
      <c r="B89" s="62"/>
      <c r="C89" s="62"/>
      <c r="D89" s="99"/>
      <c r="E89" s="99"/>
      <c r="F89" s="62"/>
      <c r="G89" s="62"/>
      <c r="H89" s="99"/>
      <c r="I89" s="62"/>
      <c r="J89" s="62"/>
      <c r="K89" s="99"/>
      <c r="L89" s="62"/>
      <c r="M89" s="62"/>
      <c r="N89" s="62"/>
      <c r="O89" s="62"/>
      <c r="P89" s="62"/>
      <c r="Q89" s="62"/>
      <c r="R89" s="62"/>
      <c r="S89" s="62"/>
      <c r="T89" s="62"/>
      <c r="U89" s="62"/>
      <c r="V89" s="62"/>
      <c r="W89" s="62"/>
      <c r="X89" s="62"/>
      <c r="Y89" s="62"/>
      <c r="Z89" s="62"/>
      <c r="AA89" s="62"/>
      <c r="AB89" s="62"/>
    </row>
    <row r="90" spans="1:28" x14ac:dyDescent="0.2">
      <c r="A90" s="62"/>
      <c r="B90" s="62"/>
      <c r="C90" s="62"/>
      <c r="D90" s="99"/>
      <c r="E90" s="99"/>
      <c r="F90" s="62"/>
      <c r="G90" s="62"/>
      <c r="H90" s="99"/>
      <c r="I90" s="62"/>
      <c r="J90" s="62"/>
      <c r="K90" s="99"/>
      <c r="L90" s="62"/>
      <c r="M90" s="62"/>
      <c r="N90" s="62"/>
      <c r="O90" s="62"/>
      <c r="P90" s="62"/>
      <c r="Q90" s="62"/>
      <c r="R90" s="62"/>
      <c r="S90" s="62"/>
      <c r="T90" s="62"/>
      <c r="U90" s="62"/>
      <c r="V90" s="62"/>
      <c r="W90" s="62"/>
      <c r="X90" s="62"/>
      <c r="Y90" s="62"/>
      <c r="Z90" s="62"/>
      <c r="AA90" s="62"/>
      <c r="AB90" s="62"/>
    </row>
    <row r="91" spans="1:28" x14ac:dyDescent="0.2">
      <c r="A91" s="62"/>
      <c r="B91" s="62"/>
      <c r="C91" s="62"/>
      <c r="D91" s="99"/>
      <c r="E91" s="99"/>
      <c r="F91" s="62"/>
      <c r="G91" s="62"/>
      <c r="H91" s="99"/>
      <c r="I91" s="62"/>
      <c r="J91" s="62"/>
      <c r="K91" s="99"/>
      <c r="L91" s="62"/>
      <c r="M91" s="62"/>
      <c r="N91" s="62"/>
      <c r="O91" s="62"/>
      <c r="P91" s="62"/>
      <c r="Q91" s="62"/>
      <c r="R91" s="62"/>
      <c r="S91" s="62"/>
      <c r="T91" s="62"/>
      <c r="U91" s="62"/>
      <c r="V91" s="62"/>
      <c r="W91" s="62"/>
      <c r="X91" s="62"/>
      <c r="Y91" s="62"/>
      <c r="Z91" s="62"/>
      <c r="AA91" s="62"/>
      <c r="AB91" s="62"/>
    </row>
    <row r="92" spans="1:28" x14ac:dyDescent="0.2">
      <c r="A92" s="62"/>
      <c r="B92" s="62"/>
      <c r="C92" s="62"/>
      <c r="D92" s="99"/>
      <c r="E92" s="99"/>
      <c r="F92" s="62"/>
      <c r="G92" s="62"/>
      <c r="H92" s="99"/>
      <c r="I92" s="62"/>
      <c r="J92" s="62"/>
      <c r="K92" s="99"/>
      <c r="L92" s="62"/>
      <c r="M92" s="62"/>
      <c r="N92" s="62"/>
      <c r="O92" s="62"/>
      <c r="P92" s="62"/>
      <c r="Q92" s="62"/>
      <c r="R92" s="62"/>
      <c r="S92" s="62"/>
      <c r="T92" s="62"/>
      <c r="U92" s="62"/>
      <c r="V92" s="62"/>
      <c r="W92" s="62"/>
      <c r="X92" s="62"/>
      <c r="Y92" s="62"/>
      <c r="Z92" s="62"/>
      <c r="AA92" s="62"/>
      <c r="AB92" s="62"/>
    </row>
    <row r="93" spans="1:28" x14ac:dyDescent="0.2">
      <c r="A93" s="62"/>
      <c r="B93" s="62"/>
      <c r="C93" s="62"/>
      <c r="D93" s="99"/>
      <c r="E93" s="99"/>
      <c r="F93" s="62"/>
      <c r="G93" s="62"/>
      <c r="H93" s="99"/>
      <c r="I93" s="62"/>
      <c r="J93" s="62"/>
      <c r="K93" s="99"/>
      <c r="L93" s="62"/>
      <c r="M93" s="62"/>
      <c r="N93" s="62"/>
      <c r="O93" s="62"/>
      <c r="P93" s="62"/>
      <c r="Q93" s="62"/>
      <c r="R93" s="62"/>
      <c r="S93" s="62"/>
      <c r="T93" s="62"/>
      <c r="U93" s="62"/>
      <c r="V93" s="62"/>
      <c r="W93" s="62"/>
      <c r="X93" s="62"/>
      <c r="Y93" s="62"/>
      <c r="Z93" s="62"/>
      <c r="AA93" s="62"/>
      <c r="AB93" s="62"/>
    </row>
    <row r="94" spans="1:28" x14ac:dyDescent="0.2">
      <c r="A94" s="62"/>
      <c r="B94" s="62"/>
      <c r="C94" s="62"/>
      <c r="D94" s="99"/>
      <c r="E94" s="99"/>
      <c r="F94" s="62"/>
      <c r="G94" s="62"/>
      <c r="H94" s="99"/>
      <c r="I94" s="62"/>
      <c r="J94" s="62"/>
      <c r="K94" s="99"/>
      <c r="L94" s="62"/>
      <c r="M94" s="62"/>
      <c r="N94" s="62"/>
      <c r="O94" s="62"/>
      <c r="P94" s="62"/>
      <c r="Q94" s="62"/>
      <c r="R94" s="62"/>
      <c r="S94" s="62"/>
      <c r="T94" s="62"/>
      <c r="U94" s="62"/>
      <c r="V94" s="62"/>
      <c r="W94" s="62"/>
      <c r="X94" s="62"/>
      <c r="Y94" s="62"/>
      <c r="Z94" s="62"/>
      <c r="AA94" s="62"/>
      <c r="AB94" s="62"/>
    </row>
    <row r="95" spans="1:28" x14ac:dyDescent="0.2">
      <c r="A95" s="62"/>
      <c r="B95" s="62"/>
      <c r="C95" s="62"/>
      <c r="D95" s="99"/>
      <c r="E95" s="99"/>
      <c r="F95" s="62"/>
      <c r="G95" s="62"/>
      <c r="H95" s="99"/>
      <c r="I95" s="62"/>
      <c r="J95" s="62"/>
      <c r="K95" s="99"/>
      <c r="L95" s="62"/>
      <c r="M95" s="62"/>
      <c r="N95" s="62"/>
      <c r="O95" s="62"/>
      <c r="P95" s="62"/>
      <c r="Q95" s="62"/>
      <c r="R95" s="62"/>
      <c r="S95" s="62"/>
      <c r="T95" s="62"/>
      <c r="U95" s="62"/>
      <c r="V95" s="62"/>
      <c r="W95" s="62"/>
      <c r="X95" s="62"/>
      <c r="Y95" s="62"/>
      <c r="Z95" s="62"/>
      <c r="AA95" s="62"/>
      <c r="AB95" s="62"/>
    </row>
    <row r="96" spans="1:28" x14ac:dyDescent="0.2">
      <c r="A96" s="62"/>
      <c r="B96" s="62"/>
      <c r="C96" s="62"/>
      <c r="D96" s="99"/>
      <c r="E96" s="99"/>
      <c r="F96" s="62"/>
      <c r="G96" s="62"/>
      <c r="H96" s="99"/>
      <c r="I96" s="62"/>
      <c r="J96" s="62"/>
      <c r="K96" s="99"/>
      <c r="L96" s="62"/>
      <c r="M96" s="62"/>
      <c r="N96" s="62"/>
      <c r="O96" s="62"/>
      <c r="P96" s="62"/>
      <c r="Q96" s="62"/>
      <c r="R96" s="62"/>
      <c r="S96" s="62"/>
      <c r="T96" s="62"/>
      <c r="U96" s="62"/>
      <c r="V96" s="62"/>
      <c r="W96" s="62"/>
      <c r="X96" s="62"/>
      <c r="Y96" s="62"/>
      <c r="Z96" s="62"/>
      <c r="AA96" s="62"/>
      <c r="AB96" s="62"/>
    </row>
    <row r="97" spans="1:28" x14ac:dyDescent="0.2">
      <c r="A97" s="62"/>
      <c r="B97" s="62"/>
      <c r="C97" s="62"/>
      <c r="D97" s="99"/>
      <c r="E97" s="99"/>
      <c r="F97" s="62"/>
      <c r="G97" s="62"/>
      <c r="H97" s="99"/>
      <c r="I97" s="62"/>
      <c r="J97" s="62"/>
      <c r="K97" s="99"/>
      <c r="L97" s="62"/>
      <c r="M97" s="62"/>
      <c r="N97" s="62"/>
      <c r="O97" s="62"/>
      <c r="P97" s="62"/>
      <c r="Q97" s="62"/>
      <c r="R97" s="62"/>
      <c r="S97" s="62"/>
      <c r="T97" s="62"/>
      <c r="U97" s="62"/>
      <c r="V97" s="62"/>
      <c r="W97" s="62"/>
      <c r="X97" s="62"/>
      <c r="Y97" s="62"/>
      <c r="Z97" s="62"/>
      <c r="AA97" s="62"/>
      <c r="AB97" s="62"/>
    </row>
    <row r="98" spans="1:28" x14ac:dyDescent="0.2">
      <c r="A98" s="62"/>
      <c r="B98" s="62"/>
      <c r="C98" s="62"/>
      <c r="D98" s="99"/>
      <c r="E98" s="99"/>
      <c r="F98" s="62"/>
      <c r="G98" s="62"/>
      <c r="H98" s="99"/>
      <c r="I98" s="62"/>
      <c r="J98" s="62"/>
      <c r="K98" s="99"/>
      <c r="L98" s="62"/>
      <c r="M98" s="62"/>
      <c r="N98" s="62"/>
      <c r="O98" s="62"/>
      <c r="P98" s="62"/>
      <c r="Q98" s="62"/>
      <c r="R98" s="62"/>
      <c r="S98" s="62"/>
      <c r="T98" s="62"/>
      <c r="U98" s="62"/>
      <c r="V98" s="62"/>
      <c r="W98" s="62"/>
      <c r="X98" s="62"/>
      <c r="Y98" s="62"/>
      <c r="Z98" s="62"/>
      <c r="AA98" s="62"/>
      <c r="AB98" s="62"/>
    </row>
    <row r="99" spans="1:28" x14ac:dyDescent="0.2">
      <c r="A99" s="62"/>
      <c r="B99" s="62"/>
      <c r="C99" s="62"/>
      <c r="D99" s="99"/>
      <c r="E99" s="99"/>
      <c r="F99" s="62"/>
      <c r="G99" s="62"/>
      <c r="H99" s="99"/>
      <c r="I99" s="62"/>
      <c r="J99" s="62"/>
      <c r="K99" s="99"/>
      <c r="L99" s="62"/>
      <c r="M99" s="62"/>
      <c r="N99" s="62"/>
      <c r="O99" s="62"/>
      <c r="P99" s="62"/>
      <c r="Q99" s="62"/>
      <c r="R99" s="62"/>
      <c r="S99" s="62"/>
      <c r="T99" s="62"/>
      <c r="U99" s="62"/>
      <c r="V99" s="62"/>
      <c r="W99" s="62"/>
      <c r="X99" s="62"/>
      <c r="Y99" s="62"/>
      <c r="Z99" s="62"/>
      <c r="AA99" s="62"/>
      <c r="AB99" s="62"/>
    </row>
    <row r="100" spans="1:28" x14ac:dyDescent="0.2">
      <c r="A100" s="62"/>
      <c r="B100" s="62"/>
      <c r="C100" s="62"/>
      <c r="D100" s="99"/>
      <c r="E100" s="99"/>
      <c r="F100" s="62"/>
      <c r="G100" s="62"/>
      <c r="H100" s="99"/>
      <c r="I100" s="62"/>
      <c r="J100" s="62"/>
      <c r="K100" s="99"/>
      <c r="L100" s="62"/>
      <c r="M100" s="62"/>
      <c r="N100" s="62"/>
      <c r="O100" s="62"/>
      <c r="P100" s="62"/>
      <c r="Q100" s="62"/>
      <c r="R100" s="62"/>
      <c r="S100" s="62"/>
      <c r="T100" s="62"/>
      <c r="U100" s="62"/>
      <c r="V100" s="62"/>
      <c r="W100" s="62"/>
      <c r="X100" s="62"/>
      <c r="Y100" s="62"/>
      <c r="Z100" s="62"/>
      <c r="AA100" s="62"/>
      <c r="AB100" s="62"/>
    </row>
    <row r="101" spans="1:28" x14ac:dyDescent="0.2">
      <c r="A101" s="62"/>
      <c r="B101" s="62"/>
      <c r="C101" s="62"/>
      <c r="D101" s="99"/>
      <c r="E101" s="99"/>
      <c r="F101" s="62"/>
      <c r="G101" s="62"/>
      <c r="H101" s="99"/>
      <c r="I101" s="62"/>
      <c r="J101" s="62"/>
      <c r="K101" s="99"/>
      <c r="L101" s="62"/>
      <c r="M101" s="62"/>
      <c r="N101" s="62"/>
      <c r="O101" s="62"/>
      <c r="P101" s="62"/>
      <c r="Q101" s="62"/>
      <c r="R101" s="62"/>
      <c r="S101" s="62"/>
      <c r="T101" s="62"/>
      <c r="U101" s="62"/>
      <c r="V101" s="62"/>
      <c r="W101" s="62"/>
      <c r="X101" s="62"/>
      <c r="Y101" s="62"/>
      <c r="Z101" s="62"/>
      <c r="AA101" s="62"/>
      <c r="AB101" s="62"/>
    </row>
    <row r="102" spans="1:28" x14ac:dyDescent="0.2">
      <c r="A102" s="62"/>
      <c r="B102" s="62"/>
      <c r="C102" s="62"/>
      <c r="D102" s="99"/>
      <c r="E102" s="99"/>
      <c r="F102" s="62"/>
      <c r="G102" s="62"/>
      <c r="H102" s="99"/>
      <c r="I102" s="62"/>
      <c r="J102" s="62"/>
      <c r="K102" s="99"/>
      <c r="L102" s="62"/>
      <c r="M102" s="62"/>
      <c r="N102" s="62"/>
      <c r="O102" s="62"/>
      <c r="P102" s="62"/>
      <c r="Q102" s="62"/>
      <c r="R102" s="62"/>
      <c r="S102" s="62"/>
      <c r="T102" s="62"/>
      <c r="U102" s="62"/>
      <c r="V102" s="62"/>
      <c r="W102" s="62"/>
      <c r="X102" s="62"/>
      <c r="Y102" s="62"/>
      <c r="Z102" s="62"/>
      <c r="AA102" s="62"/>
      <c r="AB102" s="62"/>
    </row>
    <row r="103" spans="1:28" x14ac:dyDescent="0.2">
      <c r="A103" s="62"/>
      <c r="B103" s="62"/>
      <c r="D103" s="99"/>
      <c r="E103" s="99"/>
      <c r="F103" s="62"/>
      <c r="G103" s="62"/>
      <c r="H103" s="99"/>
      <c r="I103" s="62"/>
      <c r="J103" s="62"/>
      <c r="K103" s="99"/>
      <c r="L103" s="62"/>
      <c r="M103" s="62"/>
      <c r="N103" s="62"/>
      <c r="O103" s="62"/>
      <c r="P103" s="62"/>
      <c r="Q103" s="62"/>
      <c r="R103" s="62"/>
      <c r="S103" s="62"/>
      <c r="T103" s="62"/>
      <c r="U103" s="62"/>
      <c r="V103" s="62"/>
      <c r="W103" s="62"/>
      <c r="X103" s="62"/>
      <c r="Y103" s="62"/>
      <c r="Z103" s="62"/>
      <c r="AA103" s="62"/>
      <c r="AB103" s="62"/>
    </row>
    <row r="104" spans="1:28" x14ac:dyDescent="0.2">
      <c r="A104" s="62"/>
      <c r="B104" s="62"/>
      <c r="C104" s="62"/>
      <c r="D104" s="99"/>
      <c r="E104" s="99"/>
      <c r="F104" s="62"/>
      <c r="G104" s="62"/>
      <c r="H104" s="99"/>
      <c r="I104" s="62"/>
      <c r="J104" s="62"/>
      <c r="K104" s="99"/>
      <c r="L104" s="62"/>
      <c r="M104" s="62"/>
      <c r="N104" s="62"/>
      <c r="O104" s="62"/>
      <c r="P104" s="62"/>
      <c r="Q104" s="62"/>
      <c r="R104" s="62"/>
      <c r="S104" s="62"/>
      <c r="T104" s="62"/>
      <c r="U104" s="62"/>
      <c r="V104" s="62"/>
      <c r="W104" s="62"/>
      <c r="X104" s="62"/>
      <c r="Y104" s="62"/>
      <c r="Z104" s="62"/>
      <c r="AA104" s="62"/>
      <c r="AB104" s="62"/>
    </row>
    <row r="105" spans="1:28" x14ac:dyDescent="0.2">
      <c r="A105" s="62"/>
      <c r="B105" s="62"/>
      <c r="D105" s="99"/>
      <c r="E105" s="99"/>
      <c r="F105" s="62"/>
      <c r="G105" s="62"/>
      <c r="H105" s="99"/>
      <c r="I105" s="62"/>
      <c r="J105" s="62"/>
      <c r="K105" s="99"/>
      <c r="L105" s="62"/>
      <c r="M105" s="62"/>
      <c r="N105" s="62"/>
      <c r="O105" s="62"/>
      <c r="P105" s="62"/>
      <c r="Q105" s="62"/>
      <c r="R105" s="62"/>
      <c r="S105" s="62"/>
      <c r="T105" s="62"/>
      <c r="U105" s="62"/>
      <c r="V105" s="62"/>
      <c r="W105" s="62"/>
      <c r="X105" s="62"/>
      <c r="Y105" s="62"/>
      <c r="Z105" s="62"/>
      <c r="AA105" s="62"/>
      <c r="AB105" s="62"/>
    </row>
    <row r="106" spans="1:28" x14ac:dyDescent="0.2">
      <c r="A106" s="62"/>
      <c r="B106" s="62"/>
      <c r="C106" s="62"/>
      <c r="D106" s="99"/>
      <c r="E106" s="99"/>
      <c r="F106" s="62"/>
      <c r="G106" s="62"/>
      <c r="H106" s="99"/>
      <c r="I106" s="62"/>
      <c r="J106" s="62"/>
      <c r="K106" s="99"/>
      <c r="L106" s="62"/>
      <c r="M106" s="62"/>
      <c r="N106" s="62"/>
      <c r="O106" s="62"/>
      <c r="P106" s="62"/>
      <c r="Q106" s="62"/>
      <c r="R106" s="62"/>
      <c r="S106" s="62"/>
      <c r="T106" s="62"/>
      <c r="U106" s="62"/>
      <c r="V106" s="62"/>
      <c r="W106" s="62"/>
      <c r="X106" s="62"/>
      <c r="Y106" s="62"/>
      <c r="Z106" s="62"/>
      <c r="AA106" s="62"/>
      <c r="AB106" s="62"/>
    </row>
    <row r="107" spans="1:28" x14ac:dyDescent="0.2">
      <c r="A107" s="62"/>
      <c r="B107" s="62"/>
      <c r="D107" s="99"/>
      <c r="E107" s="99"/>
      <c r="F107" s="62"/>
      <c r="G107" s="62"/>
      <c r="H107" s="99"/>
      <c r="I107" s="62"/>
      <c r="J107" s="62"/>
      <c r="K107" s="99"/>
      <c r="L107" s="62"/>
      <c r="M107" s="62"/>
      <c r="N107" s="62"/>
      <c r="O107" s="62"/>
      <c r="P107" s="62"/>
      <c r="Q107" s="62"/>
      <c r="R107" s="62"/>
      <c r="S107" s="62"/>
      <c r="T107" s="62"/>
      <c r="U107" s="62"/>
      <c r="V107" s="62"/>
      <c r="W107" s="62"/>
      <c r="X107" s="62"/>
      <c r="Y107" s="62"/>
      <c r="Z107" s="62"/>
    </row>
    <row r="108" spans="1:28" x14ac:dyDescent="0.2">
      <c r="A108" s="62"/>
      <c r="B108" s="62"/>
      <c r="C108" s="62"/>
      <c r="D108" s="99"/>
      <c r="E108" s="99"/>
      <c r="F108" s="226"/>
      <c r="G108" s="226"/>
      <c r="H108" s="95"/>
      <c r="K108" s="233"/>
      <c r="AA108" s="62"/>
      <c r="AB108" s="62"/>
    </row>
    <row r="109" spans="1:28" x14ac:dyDescent="0.2">
      <c r="A109" s="62"/>
      <c r="B109" s="62"/>
      <c r="F109" s="62"/>
      <c r="G109" s="62"/>
      <c r="H109" s="99"/>
      <c r="I109" s="62"/>
      <c r="J109" s="62"/>
      <c r="K109" s="99"/>
      <c r="L109" s="62"/>
      <c r="M109" s="62"/>
      <c r="N109" s="62"/>
      <c r="O109" s="62"/>
      <c r="P109" s="62"/>
      <c r="Q109" s="62"/>
      <c r="R109" s="62"/>
      <c r="S109" s="62"/>
      <c r="T109" s="62"/>
      <c r="U109" s="62"/>
      <c r="V109" s="62"/>
      <c r="W109" s="62"/>
      <c r="X109" s="62"/>
      <c r="Y109" s="62"/>
      <c r="Z109" s="62"/>
    </row>
    <row r="110" spans="1:28" x14ac:dyDescent="0.2">
      <c r="C110" s="62"/>
      <c r="D110" s="99"/>
      <c r="E110" s="99"/>
      <c r="F110" s="226"/>
      <c r="G110" s="226"/>
      <c r="H110" s="95"/>
      <c r="K110" s="233"/>
      <c r="AA110" s="62"/>
      <c r="AB110" s="62"/>
    </row>
    <row r="111" spans="1:28" x14ac:dyDescent="0.2">
      <c r="A111" s="62"/>
      <c r="B111" s="62"/>
      <c r="F111" s="62"/>
      <c r="G111" s="62"/>
      <c r="H111" s="99"/>
      <c r="I111" s="62"/>
      <c r="J111" s="62"/>
      <c r="K111" s="99"/>
      <c r="L111" s="62"/>
      <c r="M111" s="62"/>
      <c r="N111" s="62"/>
      <c r="O111" s="62"/>
      <c r="P111" s="62"/>
      <c r="Q111" s="62"/>
      <c r="R111" s="62"/>
      <c r="S111" s="62"/>
      <c r="T111" s="62"/>
      <c r="U111" s="62"/>
      <c r="V111" s="62"/>
      <c r="W111" s="62"/>
      <c r="X111" s="62"/>
      <c r="Y111" s="62"/>
      <c r="Z111" s="62"/>
    </row>
    <row r="112" spans="1:28" x14ac:dyDescent="0.2">
      <c r="C112" s="62"/>
      <c r="D112" s="99"/>
      <c r="E112" s="99"/>
      <c r="F112" s="226"/>
      <c r="G112" s="226"/>
      <c r="H112" s="95"/>
      <c r="K112" s="233"/>
      <c r="AA112" s="62"/>
      <c r="AB112" s="62"/>
    </row>
    <row r="113" spans="1:28" x14ac:dyDescent="0.2">
      <c r="A113" s="62"/>
      <c r="B113" s="62"/>
      <c r="F113" s="62"/>
      <c r="G113" s="62"/>
      <c r="H113" s="99"/>
      <c r="I113" s="62"/>
      <c r="J113" s="62"/>
      <c r="K113" s="99"/>
      <c r="L113" s="62"/>
      <c r="M113" s="62"/>
      <c r="N113" s="62"/>
      <c r="O113" s="62"/>
      <c r="P113" s="62"/>
      <c r="Q113" s="62"/>
      <c r="R113" s="62"/>
      <c r="S113" s="62"/>
      <c r="T113" s="62"/>
      <c r="U113" s="62"/>
      <c r="V113" s="62"/>
      <c r="W113" s="62"/>
      <c r="X113" s="62"/>
      <c r="Y113" s="62"/>
      <c r="Z113" s="62"/>
    </row>
    <row r="114" spans="1:28" x14ac:dyDescent="0.2">
      <c r="D114" s="99"/>
      <c r="E114" s="99"/>
      <c r="F114" s="226"/>
      <c r="G114" s="226"/>
      <c r="H114" s="95"/>
      <c r="K114" s="233"/>
    </row>
    <row r="115" spans="1:28" x14ac:dyDescent="0.2">
      <c r="A115" s="62"/>
      <c r="B115" s="62"/>
      <c r="F115" s="226"/>
      <c r="G115" s="226"/>
      <c r="H115" s="95"/>
      <c r="K115" s="233"/>
      <c r="AA115" s="62"/>
      <c r="AB115" s="62"/>
    </row>
    <row r="116" spans="1:28" x14ac:dyDescent="0.2">
      <c r="D116" s="62"/>
      <c r="E116" s="62"/>
      <c r="F116" s="62"/>
      <c r="G116" s="62"/>
      <c r="H116" s="62"/>
      <c r="I116" s="62"/>
      <c r="J116" s="62"/>
      <c r="K116" s="62"/>
      <c r="L116" s="62"/>
      <c r="M116" s="62"/>
      <c r="N116" s="62"/>
      <c r="O116" s="62"/>
      <c r="P116" s="62"/>
      <c r="Q116" s="62"/>
      <c r="R116" s="62"/>
      <c r="S116" s="62"/>
      <c r="T116" s="62"/>
      <c r="U116" s="62"/>
      <c r="V116" s="62"/>
      <c r="W116" s="62"/>
      <c r="X116" s="62"/>
      <c r="Y116" s="62"/>
      <c r="Z116" s="62"/>
    </row>
    <row r="117" spans="1:28" x14ac:dyDescent="0.2">
      <c r="F117" s="226"/>
      <c r="G117" s="226"/>
      <c r="H117" s="95"/>
      <c r="K117" s="233"/>
      <c r="AA117" s="62"/>
      <c r="AB117" s="62"/>
    </row>
    <row r="118" spans="1:28" x14ac:dyDescent="0.2">
      <c r="D118" s="62"/>
      <c r="E118" s="62"/>
      <c r="F118" s="62"/>
      <c r="G118" s="62"/>
      <c r="H118" s="62"/>
      <c r="I118" s="62"/>
      <c r="J118" s="62"/>
      <c r="K118" s="62"/>
      <c r="L118" s="62"/>
      <c r="M118" s="62"/>
      <c r="N118" s="62"/>
      <c r="O118" s="62"/>
      <c r="P118" s="62"/>
      <c r="Q118" s="62"/>
      <c r="R118" s="62"/>
      <c r="S118" s="62"/>
      <c r="T118" s="62"/>
      <c r="U118" s="62"/>
      <c r="V118" s="62"/>
      <c r="W118" s="62"/>
      <c r="X118" s="62"/>
      <c r="Y118" s="62"/>
      <c r="Z118" s="62"/>
    </row>
    <row r="119" spans="1:28" x14ac:dyDescent="0.2">
      <c r="F119" s="226"/>
      <c r="G119" s="226"/>
      <c r="H119" s="95"/>
      <c r="K119" s="233"/>
    </row>
    <row r="120" spans="1:28" x14ac:dyDescent="0.2">
      <c r="F120" s="226"/>
      <c r="G120" s="226"/>
      <c r="H120" s="95"/>
      <c r="K120" s="233"/>
    </row>
    <row r="121" spans="1:28" x14ac:dyDescent="0.2">
      <c r="F121" s="226"/>
      <c r="G121" s="62"/>
      <c r="H121" s="95"/>
      <c r="I121" s="62"/>
      <c r="J121" s="62"/>
      <c r="K121" s="233"/>
      <c r="M121" s="62"/>
      <c r="N121" s="62"/>
      <c r="O121" s="62"/>
      <c r="P121" s="62"/>
      <c r="Q121" s="62"/>
      <c r="R121" s="62"/>
      <c r="S121" s="62"/>
      <c r="T121" s="62"/>
      <c r="U121" s="62"/>
      <c r="V121" s="62"/>
      <c r="W121" s="62"/>
      <c r="X121" s="62"/>
      <c r="Y121" s="62"/>
      <c r="Z121" s="62"/>
      <c r="AA121" s="62"/>
      <c r="AB121" s="62"/>
    </row>
    <row r="122" spans="1:28" x14ac:dyDescent="0.2">
      <c r="F122" s="226"/>
      <c r="G122" s="62"/>
      <c r="H122" s="95"/>
      <c r="I122" s="62"/>
      <c r="J122" s="62"/>
      <c r="K122" s="233"/>
      <c r="M122" s="62"/>
      <c r="N122" s="62"/>
      <c r="O122" s="62"/>
      <c r="P122" s="62"/>
      <c r="Q122" s="62"/>
      <c r="R122" s="62"/>
      <c r="S122" s="62"/>
      <c r="T122" s="62"/>
      <c r="U122" s="62"/>
      <c r="V122" s="62"/>
      <c r="W122" s="62"/>
      <c r="X122" s="62"/>
      <c r="Y122" s="62"/>
      <c r="Z122" s="62"/>
      <c r="AA122" s="62"/>
      <c r="AB122" s="62"/>
    </row>
  </sheetData>
  <sheetProtection algorithmName="SHA-512" hashValue="m91zVReQHLqj/3G8Gb/mPQSt43R+8d6TSspRlBmanKAec10fhcRvlebKsHH9pVB2vJNHG+fijS5JKrhNwBvllw==" saltValue="XV9HMBohl9Mo4vbMVNs6QQ==" spinCount="100000" sheet="1" objects="1" scenarios="1"/>
  <sortState columnSort="1" ref="F1:Z38">
    <sortCondition ref="F1:Z1"/>
  </sortState>
  <dataConsolidate link="1"/>
  <customSheetViews>
    <customSheetView guid="{802CA4C3-1A0C-4029-B73F-1EE5B8B22311}">
      <pane xSplit="4" ySplit="1" topLeftCell="E2" activePane="bottomRight" state="frozen"/>
      <selection pane="bottomRight" activeCell="F13" sqref="F13"/>
      <pageMargins left="0.7" right="0.7" top="0.75" bottom="0.75" header="0.3" footer="0.3"/>
      <pageSetup orientation="portrait" r:id="rId1"/>
    </customSheetView>
  </customSheetViews>
  <conditionalFormatting sqref="F1:Z1">
    <cfRule type="duplicateValues" dxfId="18" priority="1"/>
  </conditionalFormatting>
  <dataValidations count="1">
    <dataValidation allowBlank="1" showDropDown="1" showInputMessage="1" showErrorMessage="1" errorTitle="Invalid!" error="This is not a valid employee." sqref="F1:Z1"/>
  </dataValidations>
  <pageMargins left="0.7" right="0.7" top="0.75" bottom="0.75" header="0.3" footer="0.3"/>
  <pageSetup orientation="portrait" r:id="rId2"/>
  <ignoredErrors>
    <ignoredError sqref="B25:B34 B19:B20" formulaRange="1"/>
  </ignoredErrors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8">
    <tabColor rgb="FFE0A5A4"/>
  </sheetPr>
  <dimension ref="A1:J39"/>
  <sheetViews>
    <sheetView topLeftCell="A10" workbookViewId="0">
      <selection activeCell="I27" sqref="I27"/>
    </sheetView>
  </sheetViews>
  <sheetFormatPr defaultColWidth="9.140625" defaultRowHeight="11.25" x14ac:dyDescent="0.2"/>
  <cols>
    <col min="1" max="1" width="19.28515625" style="522" bestFit="1" customWidth="1"/>
    <col min="2" max="2" width="9" style="522" bestFit="1" customWidth="1"/>
    <col min="3" max="3" width="9.5703125" style="62" bestFit="1" customWidth="1"/>
    <col min="4" max="4" width="7.7109375" style="519" bestFit="1" customWidth="1"/>
    <col min="5" max="5" width="9.140625" style="520" bestFit="1" customWidth="1"/>
    <col min="6" max="6" width="10.42578125" style="519" bestFit="1" customWidth="1"/>
    <col min="7" max="7" width="10" style="520" bestFit="1" customWidth="1"/>
    <col min="8" max="8" width="5.7109375" style="241" bestFit="1" customWidth="1"/>
    <col min="9" max="16384" width="9.140625" style="241"/>
  </cols>
  <sheetData>
    <row r="1" spans="1:8" s="504" customFormat="1" x14ac:dyDescent="0.2">
      <c r="A1" s="499" t="s">
        <v>65</v>
      </c>
      <c r="B1" s="499" t="s">
        <v>69</v>
      </c>
      <c r="C1" s="500" t="s">
        <v>128</v>
      </c>
      <c r="D1" s="501" t="s">
        <v>129</v>
      </c>
      <c r="E1" s="502" t="s">
        <v>130</v>
      </c>
      <c r="F1" s="503" t="s">
        <v>131</v>
      </c>
      <c r="G1" s="502" t="s">
        <v>63</v>
      </c>
      <c r="H1" s="502" t="s">
        <v>132</v>
      </c>
    </row>
    <row r="2" spans="1:8" x14ac:dyDescent="0.2">
      <c r="A2" s="542">
        <v>42522</v>
      </c>
      <c r="B2" s="539" t="s">
        <v>156</v>
      </c>
      <c r="C2" s="540" t="s">
        <v>158</v>
      </c>
      <c r="D2" s="541">
        <v>0</v>
      </c>
      <c r="E2" s="537"/>
      <c r="F2" s="505">
        <v>0</v>
      </c>
      <c r="G2" s="506">
        <v>0</v>
      </c>
      <c r="H2" s="537"/>
    </row>
    <row r="3" spans="1:8" x14ac:dyDescent="0.2">
      <c r="A3" s="542">
        <v>42523</v>
      </c>
      <c r="B3" s="539" t="s">
        <v>156</v>
      </c>
      <c r="C3" s="540" t="s">
        <v>159</v>
      </c>
      <c r="D3" s="541">
        <v>1</v>
      </c>
      <c r="E3" s="537">
        <v>31</v>
      </c>
      <c r="F3" s="505">
        <v>0</v>
      </c>
      <c r="G3" s="506">
        <v>31</v>
      </c>
      <c r="H3" s="537"/>
    </row>
    <row r="4" spans="1:8" x14ac:dyDescent="0.2">
      <c r="A4" s="542">
        <v>42524</v>
      </c>
      <c r="B4" s="539" t="s">
        <v>156</v>
      </c>
      <c r="C4" s="540" t="s">
        <v>160</v>
      </c>
      <c r="D4" s="541">
        <v>2</v>
      </c>
      <c r="E4" s="537">
        <v>68</v>
      </c>
      <c r="F4" s="505">
        <v>0</v>
      </c>
      <c r="G4" s="506">
        <v>68</v>
      </c>
      <c r="H4" s="538"/>
    </row>
    <row r="5" spans="1:8" x14ac:dyDescent="0.2">
      <c r="A5" s="542">
        <v>42525</v>
      </c>
      <c r="B5" s="539"/>
      <c r="C5" s="540"/>
      <c r="D5" s="541"/>
      <c r="E5" s="537"/>
      <c r="F5" s="505">
        <v>0</v>
      </c>
      <c r="G5" s="506">
        <v>0</v>
      </c>
      <c r="H5" s="537"/>
    </row>
    <row r="6" spans="1:8" x14ac:dyDescent="0.2">
      <c r="A6" s="542">
        <v>42526</v>
      </c>
      <c r="B6" s="539"/>
      <c r="C6" s="540"/>
      <c r="D6" s="541"/>
      <c r="E6" s="537"/>
      <c r="F6" s="505">
        <v>0</v>
      </c>
      <c r="G6" s="506">
        <v>0</v>
      </c>
      <c r="H6" s="537"/>
    </row>
    <row r="7" spans="1:8" x14ac:dyDescent="0.2">
      <c r="A7" s="542">
        <v>42527</v>
      </c>
      <c r="B7" s="539" t="s">
        <v>156</v>
      </c>
      <c r="C7" s="540" t="s">
        <v>161</v>
      </c>
      <c r="D7" s="541">
        <v>2</v>
      </c>
      <c r="E7" s="537">
        <v>62</v>
      </c>
      <c r="F7" s="505">
        <v>0</v>
      </c>
      <c r="G7" s="506">
        <v>62</v>
      </c>
      <c r="H7" s="537"/>
    </row>
    <row r="8" spans="1:8" x14ac:dyDescent="0.2">
      <c r="A8" s="542">
        <v>42528</v>
      </c>
      <c r="B8" s="539" t="s">
        <v>156</v>
      </c>
      <c r="C8" s="540" t="s">
        <v>162</v>
      </c>
      <c r="D8" s="541">
        <v>2</v>
      </c>
      <c r="E8" s="537">
        <v>78</v>
      </c>
      <c r="F8" s="505">
        <v>0</v>
      </c>
      <c r="G8" s="506">
        <v>78</v>
      </c>
      <c r="H8" s="537"/>
    </row>
    <row r="9" spans="1:8" x14ac:dyDescent="0.2">
      <c r="A9" s="542">
        <v>42529</v>
      </c>
      <c r="B9" s="539" t="s">
        <v>156</v>
      </c>
      <c r="C9" s="540" t="s">
        <v>163</v>
      </c>
      <c r="D9" s="541">
        <v>2</v>
      </c>
      <c r="E9" s="537">
        <v>60</v>
      </c>
      <c r="F9" s="505">
        <v>0</v>
      </c>
      <c r="G9" s="506">
        <v>60</v>
      </c>
      <c r="H9" s="537"/>
    </row>
    <row r="10" spans="1:8" x14ac:dyDescent="0.2">
      <c r="A10" s="542">
        <v>42530</v>
      </c>
      <c r="B10" s="539" t="s">
        <v>156</v>
      </c>
      <c r="C10" s="540" t="s">
        <v>164</v>
      </c>
      <c r="D10" s="541">
        <v>1</v>
      </c>
      <c r="E10" s="537">
        <v>26</v>
      </c>
      <c r="F10" s="505">
        <v>0</v>
      </c>
      <c r="G10" s="506">
        <v>26</v>
      </c>
      <c r="H10" s="537"/>
    </row>
    <row r="11" spans="1:8" x14ac:dyDescent="0.2">
      <c r="A11" s="542">
        <v>42531</v>
      </c>
      <c r="B11" s="539" t="s">
        <v>156</v>
      </c>
      <c r="C11" s="540" t="s">
        <v>165</v>
      </c>
      <c r="D11" s="541">
        <v>2</v>
      </c>
      <c r="E11" s="537">
        <v>62</v>
      </c>
      <c r="F11" s="505">
        <v>0</v>
      </c>
      <c r="G11" s="506">
        <v>62</v>
      </c>
      <c r="H11" s="537"/>
    </row>
    <row r="12" spans="1:8" x14ac:dyDescent="0.2">
      <c r="A12" s="542">
        <v>42532</v>
      </c>
      <c r="B12" s="539"/>
      <c r="C12" s="540"/>
      <c r="D12" s="541"/>
      <c r="E12" s="537"/>
      <c r="F12" s="505">
        <v>0</v>
      </c>
      <c r="G12" s="506">
        <v>0</v>
      </c>
      <c r="H12" s="537"/>
    </row>
    <row r="13" spans="1:8" x14ac:dyDescent="0.2">
      <c r="A13" s="542">
        <v>42533</v>
      </c>
      <c r="B13" s="539"/>
      <c r="C13" s="540"/>
      <c r="D13" s="541"/>
      <c r="E13" s="537"/>
      <c r="F13" s="505">
        <v>0</v>
      </c>
      <c r="G13" s="506">
        <v>0</v>
      </c>
      <c r="H13" s="537"/>
    </row>
    <row r="14" spans="1:8" x14ac:dyDescent="0.2">
      <c r="A14" s="542">
        <v>42534</v>
      </c>
      <c r="B14" s="539"/>
      <c r="C14" s="540" t="s">
        <v>158</v>
      </c>
      <c r="D14" s="541">
        <v>0</v>
      </c>
      <c r="E14" s="537"/>
      <c r="F14" s="505">
        <v>0</v>
      </c>
      <c r="G14" s="506">
        <v>0</v>
      </c>
      <c r="H14" s="537"/>
    </row>
    <row r="15" spans="1:8" x14ac:dyDescent="0.2">
      <c r="A15" s="542">
        <v>42535</v>
      </c>
      <c r="B15" s="539" t="s">
        <v>156</v>
      </c>
      <c r="C15" s="540" t="s">
        <v>166</v>
      </c>
      <c r="D15" s="541">
        <v>1</v>
      </c>
      <c r="E15" s="537">
        <v>18</v>
      </c>
      <c r="F15" s="505">
        <v>0</v>
      </c>
      <c r="G15" s="506">
        <v>18</v>
      </c>
      <c r="H15" s="537"/>
    </row>
    <row r="16" spans="1:8" ht="12" thickBot="1" x14ac:dyDescent="0.25">
      <c r="A16" s="542">
        <v>42536</v>
      </c>
      <c r="B16" s="539" t="s">
        <v>156</v>
      </c>
      <c r="C16" s="540" t="s">
        <v>167</v>
      </c>
      <c r="D16" s="541">
        <v>3</v>
      </c>
      <c r="E16" s="537">
        <v>99</v>
      </c>
      <c r="F16" s="505">
        <v>0</v>
      </c>
      <c r="G16" s="506">
        <v>99</v>
      </c>
      <c r="H16" s="537"/>
    </row>
    <row r="17" spans="1:10" ht="12" thickBot="1" x14ac:dyDescent="0.25">
      <c r="A17" s="507" t="s">
        <v>133</v>
      </c>
      <c r="B17" s="508"/>
      <c r="C17" s="508"/>
      <c r="D17" s="509">
        <f>SUM(D2:D16)</f>
        <v>16</v>
      </c>
      <c r="E17" s="510">
        <f>SUM(E2:E16)</f>
        <v>504</v>
      </c>
      <c r="F17" s="511">
        <f>SUM(F2:F16)</f>
        <v>0</v>
      </c>
      <c r="G17" s="510">
        <f>SUM(G2:G16)</f>
        <v>504</v>
      </c>
      <c r="H17" s="512"/>
    </row>
    <row r="18" spans="1:10" x14ac:dyDescent="0.2">
      <c r="A18" s="542">
        <f>PayDay1 + 0</f>
        <v>42537</v>
      </c>
      <c r="B18" s="539" t="s">
        <v>156</v>
      </c>
      <c r="C18" s="540" t="s">
        <v>241</v>
      </c>
      <c r="D18" s="541">
        <v>2</v>
      </c>
      <c r="E18" s="537">
        <v>54</v>
      </c>
      <c r="F18" s="505">
        <f>SUMIFS(Import!G:G,Import!D:D,"SC Doorman",Import!B:B,A18)</f>
        <v>0</v>
      </c>
      <c r="G18" s="506">
        <f t="shared" ref="G18:G32" si="0">E18+F18*23</f>
        <v>54</v>
      </c>
      <c r="H18" s="537"/>
    </row>
    <row r="19" spans="1:10" x14ac:dyDescent="0.2">
      <c r="A19" s="542">
        <f>PayDay1 + 1</f>
        <v>42538</v>
      </c>
      <c r="B19" s="539" t="s">
        <v>156</v>
      </c>
      <c r="C19" s="540" t="s">
        <v>158</v>
      </c>
      <c r="D19" s="541"/>
      <c r="E19" s="537">
        <v>0</v>
      </c>
      <c r="F19" s="505">
        <f>SUMIFS(Import!G:G,Import!D:D,"SC Doorman",Import!B:B,A19)</f>
        <v>0</v>
      </c>
      <c r="G19" s="506">
        <f t="shared" si="0"/>
        <v>0</v>
      </c>
      <c r="H19" s="537"/>
    </row>
    <row r="20" spans="1:10" x14ac:dyDescent="0.2">
      <c r="A20" s="542">
        <f>PayDay1 + 2</f>
        <v>42539</v>
      </c>
      <c r="B20" s="539"/>
      <c r="C20" s="540"/>
      <c r="D20" s="541"/>
      <c r="E20" s="537"/>
      <c r="F20" s="505">
        <f>SUMIFS(Import!G:G,Import!D:D,"SC Doorman",Import!B:B,A20)</f>
        <v>0</v>
      </c>
      <c r="G20" s="506">
        <f t="shared" si="0"/>
        <v>0</v>
      </c>
      <c r="H20" s="537"/>
    </row>
    <row r="21" spans="1:10" x14ac:dyDescent="0.2">
      <c r="A21" s="542">
        <f>PayDay1 + 3</f>
        <v>42540</v>
      </c>
      <c r="B21" s="539"/>
      <c r="C21" s="540"/>
      <c r="D21" s="541"/>
      <c r="E21" s="537"/>
      <c r="F21" s="505">
        <f>SUMIFS(Import!G:G,Import!D:D,"SC Doorman",Import!B:B,A21)</f>
        <v>0</v>
      </c>
      <c r="G21" s="506">
        <f t="shared" si="0"/>
        <v>0</v>
      </c>
      <c r="H21" s="537"/>
    </row>
    <row r="22" spans="1:10" x14ac:dyDescent="0.2">
      <c r="A22" s="542">
        <f>PayDay1 + 4</f>
        <v>42541</v>
      </c>
      <c r="B22" s="539" t="s">
        <v>156</v>
      </c>
      <c r="C22" s="540" t="s">
        <v>242</v>
      </c>
      <c r="D22" s="541">
        <v>1</v>
      </c>
      <c r="E22" s="537">
        <v>18</v>
      </c>
      <c r="F22" s="505">
        <f>SUMIFS(Import!G:G,Import!D:D,"SC Doorman",Import!B:B,A22)</f>
        <v>0</v>
      </c>
      <c r="G22" s="506">
        <f t="shared" si="0"/>
        <v>18</v>
      </c>
      <c r="H22" s="537"/>
    </row>
    <row r="23" spans="1:10" x14ac:dyDescent="0.2">
      <c r="A23" s="542">
        <f>PayDay1 + 5</f>
        <v>42542</v>
      </c>
      <c r="B23" s="539" t="s">
        <v>156</v>
      </c>
      <c r="C23" s="540" t="s">
        <v>243</v>
      </c>
      <c r="D23" s="541">
        <v>1</v>
      </c>
      <c r="E23" s="537">
        <v>31</v>
      </c>
      <c r="F23" s="505">
        <f>SUMIFS(Import!G:G,Import!D:D,"SC Doorman",Import!B:B,A23)</f>
        <v>0</v>
      </c>
      <c r="G23" s="506">
        <f t="shared" si="0"/>
        <v>31</v>
      </c>
      <c r="H23" s="537"/>
    </row>
    <row r="24" spans="1:10" x14ac:dyDescent="0.2">
      <c r="A24" s="542">
        <f>PayDay1 + 6</f>
        <v>42543</v>
      </c>
      <c r="B24" s="539" t="s">
        <v>156</v>
      </c>
      <c r="C24" s="540" t="s">
        <v>244</v>
      </c>
      <c r="D24" s="541">
        <v>1</v>
      </c>
      <c r="E24" s="537">
        <v>18</v>
      </c>
      <c r="F24" s="505">
        <f>SUMIFS(Import!G:G,Import!D:D,"SC Doorman",Import!B:B,A24)</f>
        <v>0</v>
      </c>
      <c r="G24" s="506">
        <f t="shared" si="0"/>
        <v>18</v>
      </c>
      <c r="H24" s="537"/>
    </row>
    <row r="25" spans="1:10" x14ac:dyDescent="0.2">
      <c r="A25" s="542">
        <f>PayDay1 + 7</f>
        <v>42544</v>
      </c>
      <c r="B25" s="539" t="s">
        <v>156</v>
      </c>
      <c r="C25" s="540" t="s">
        <v>245</v>
      </c>
      <c r="D25" s="541">
        <v>3</v>
      </c>
      <c r="E25" s="537">
        <v>78</v>
      </c>
      <c r="F25" s="505">
        <f>SUMIFS(Import!G:G,Import!D:D,"SC Doorman",Import!B:B,A25)</f>
        <v>0</v>
      </c>
      <c r="G25" s="506">
        <f t="shared" si="0"/>
        <v>78</v>
      </c>
      <c r="H25" s="537"/>
    </row>
    <row r="26" spans="1:10" x14ac:dyDescent="0.2">
      <c r="A26" s="542">
        <f>PayDay1 + 8</f>
        <v>42545</v>
      </c>
      <c r="B26" s="539" t="s">
        <v>156</v>
      </c>
      <c r="C26" s="540" t="s">
        <v>246</v>
      </c>
      <c r="D26" s="541">
        <v>1</v>
      </c>
      <c r="E26" s="537"/>
      <c r="F26" s="505">
        <f>SUMIFS(Import!G:G,Import!D:D,"SC Doorman",Import!B:B,A26)</f>
        <v>0</v>
      </c>
      <c r="G26" s="506">
        <f t="shared" si="0"/>
        <v>0</v>
      </c>
      <c r="H26" s="537"/>
    </row>
    <row r="27" spans="1:10" x14ac:dyDescent="0.2">
      <c r="A27" s="542">
        <f>PayDay1 + 9</f>
        <v>42546</v>
      </c>
      <c r="B27" s="539"/>
      <c r="C27" s="540"/>
      <c r="D27" s="541"/>
      <c r="E27" s="537"/>
      <c r="F27" s="505">
        <f>SUMIFS(Import!G:G,Import!D:D,"SC Doorman",Import!B:B,A27)</f>
        <v>0</v>
      </c>
      <c r="G27" s="506">
        <f t="shared" si="0"/>
        <v>0</v>
      </c>
      <c r="H27" s="537"/>
    </row>
    <row r="28" spans="1:10" x14ac:dyDescent="0.2">
      <c r="A28" s="542">
        <f>PayDay1 + 10</f>
        <v>42547</v>
      </c>
      <c r="B28" s="539"/>
      <c r="C28" s="540"/>
      <c r="D28" s="541"/>
      <c r="E28" s="537"/>
      <c r="F28" s="505">
        <f>SUMIFS(Import!G:G,Import!D:D,"SC Doorman",Import!B:B,A28)</f>
        <v>0</v>
      </c>
      <c r="G28" s="506">
        <f t="shared" si="0"/>
        <v>0</v>
      </c>
      <c r="H28" s="537"/>
    </row>
    <row r="29" spans="1:10" x14ac:dyDescent="0.2">
      <c r="A29" s="542">
        <f>PayDay1 + 11</f>
        <v>42548</v>
      </c>
      <c r="B29" s="539" t="s">
        <v>156</v>
      </c>
      <c r="C29" s="540" t="s">
        <v>247</v>
      </c>
      <c r="D29" s="541">
        <v>2</v>
      </c>
      <c r="E29" s="537">
        <v>49</v>
      </c>
      <c r="F29" s="505">
        <f>SUMIFS(Import!G:G,Import!D:D,"SC Doorman",Import!B:B,A29)</f>
        <v>0</v>
      </c>
      <c r="G29" s="506">
        <f t="shared" si="0"/>
        <v>49</v>
      </c>
      <c r="H29" s="537"/>
      <c r="J29" s="513"/>
    </row>
    <row r="30" spans="1:10" x14ac:dyDescent="0.2">
      <c r="A30" s="542">
        <f>PayDay1 + 12</f>
        <v>42549</v>
      </c>
      <c r="B30" s="539" t="s">
        <v>156</v>
      </c>
      <c r="C30" s="540" t="s">
        <v>248</v>
      </c>
      <c r="D30" s="541">
        <v>2</v>
      </c>
      <c r="E30" s="537">
        <v>74</v>
      </c>
      <c r="F30" s="505">
        <f>SUMIFS(Import!G:G,Import!D:D,"SC Doorman",Import!B:B,A30)</f>
        <v>0</v>
      </c>
      <c r="G30" s="506">
        <f t="shared" si="0"/>
        <v>74</v>
      </c>
      <c r="H30" s="537"/>
    </row>
    <row r="31" spans="1:10" x14ac:dyDescent="0.2">
      <c r="A31" s="542">
        <f>IF(PayDay14&gt;0,PayDay14,"")</f>
        <v>42550</v>
      </c>
      <c r="B31" s="539" t="s">
        <v>156</v>
      </c>
      <c r="C31" s="540" t="s">
        <v>249</v>
      </c>
      <c r="D31" s="541">
        <v>1</v>
      </c>
      <c r="E31" s="537">
        <v>26</v>
      </c>
      <c r="F31" s="505">
        <f>SUMIFS(Import!G:G,Import!D:D,"SC Doorman",Import!B:B,A31)</f>
        <v>0</v>
      </c>
      <c r="G31" s="506">
        <f t="shared" si="0"/>
        <v>26</v>
      </c>
      <c r="H31" s="537"/>
    </row>
    <row r="32" spans="1:10" x14ac:dyDescent="0.2">
      <c r="A32" s="542">
        <f>IF(PayDay15&gt;0,PayDay15,"")</f>
        <v>42551</v>
      </c>
      <c r="B32" s="539" t="s">
        <v>156</v>
      </c>
      <c r="C32" s="540" t="s">
        <v>250</v>
      </c>
      <c r="D32" s="541">
        <v>1</v>
      </c>
      <c r="E32" s="537">
        <v>31</v>
      </c>
      <c r="F32" s="505">
        <f>SUMIFS(Import!G:G,Import!D:D,"SC Doorman",Import!B:B,A32)</f>
        <v>0</v>
      </c>
      <c r="G32" s="506">
        <f t="shared" si="0"/>
        <v>31</v>
      </c>
      <c r="H32" s="537"/>
    </row>
    <row r="33" spans="1:8" ht="12" thickBot="1" x14ac:dyDescent="0.25">
      <c r="A33" s="542" t="str">
        <f>IF(PayDay16&gt;0,PayDay16,"")</f>
        <v/>
      </c>
      <c r="B33" s="539"/>
      <c r="C33" s="540"/>
      <c r="D33" s="541"/>
      <c r="E33" s="537"/>
      <c r="F33" s="505">
        <f>SUMIFS(Import!G:G,Import!D:D,"SC Doorman",Import!B:B,A33)</f>
        <v>0</v>
      </c>
      <c r="G33" s="506">
        <f>E33+F33*23</f>
        <v>0</v>
      </c>
      <c r="H33" s="537"/>
    </row>
    <row r="34" spans="1:8" ht="12" thickBot="1" x14ac:dyDescent="0.25">
      <c r="A34" s="507" t="s">
        <v>133</v>
      </c>
      <c r="B34" s="508"/>
      <c r="C34" s="508"/>
      <c r="D34" s="509">
        <f>SUM(D18:D33)</f>
        <v>15</v>
      </c>
      <c r="E34" s="510">
        <f>SUM(E18:E33)</f>
        <v>379</v>
      </c>
      <c r="F34" s="511">
        <f>SUM(F18:F33)</f>
        <v>0</v>
      </c>
      <c r="G34" s="510">
        <f>SUM(G18:G33)</f>
        <v>379</v>
      </c>
      <c r="H34" s="512"/>
    </row>
    <row r="35" spans="1:8" ht="12" thickBot="1" x14ac:dyDescent="0.25">
      <c r="A35" s="514" t="s">
        <v>134</v>
      </c>
      <c r="B35" s="508"/>
      <c r="C35" s="508"/>
      <c r="D35" s="515">
        <f>D17+D34</f>
        <v>31</v>
      </c>
      <c r="E35" s="516">
        <f>E17+E34</f>
        <v>883</v>
      </c>
      <c r="F35" s="517">
        <f>F17+F34</f>
        <v>0</v>
      </c>
      <c r="G35" s="516">
        <f>G17+G34</f>
        <v>883</v>
      </c>
      <c r="H35" s="518"/>
    </row>
    <row r="37" spans="1:8" x14ac:dyDescent="0.2">
      <c r="A37" s="519"/>
      <c r="B37" s="520"/>
      <c r="C37" s="241"/>
      <c r="D37" s="241"/>
      <c r="E37" s="521"/>
      <c r="F37" s="241"/>
      <c r="G37" s="521"/>
    </row>
    <row r="38" spans="1:8" x14ac:dyDescent="0.2">
      <c r="A38" s="519"/>
      <c r="B38" s="520"/>
      <c r="C38" s="241"/>
      <c r="D38" s="241"/>
      <c r="E38" s="521"/>
      <c r="F38" s="241"/>
      <c r="G38" s="521"/>
    </row>
    <row r="39" spans="1:8" x14ac:dyDescent="0.2">
      <c r="A39" s="519"/>
      <c r="B39" s="520"/>
      <c r="C39" s="241"/>
      <c r="D39" s="241"/>
      <c r="E39" s="521"/>
      <c r="F39" s="241"/>
      <c r="G39" s="521"/>
    </row>
  </sheetData>
  <sheetProtection algorithmName="SHA-512" hashValue="BFlCKCB/X4EkUs07gb/fXWN8iVKKSgGUq0Ga/+H7cLIGEMzuN4XwayK9p6fFb7yQx+vGYNguoSyUSSW4fVHC7w==" saltValue="8V8v3c77imRmF4x2aurFSQ==" spinCount="100000" sheet="1" objects="1" scenarios="1"/>
  <dataValidations count="1">
    <dataValidation type="list" showDropDown="1" showErrorMessage="1" errorTitle="Invalid Employee" error="This is not a valid employee." promptTitle="Format" prompt="Enter name in the format [Last name, First initial] or select from dropdown list. " sqref="B2:B16 B18:B33">
      <formula1>EmployeeList</formula1>
    </dataValidation>
  </dataValidations>
  <pageMargins left="0.7" right="0.7" top="0.75" bottom="0.75" header="0.3" footer="0.3"/>
  <ignoredErrors>
    <ignoredError sqref="C2:C16" numberStoredAsText="1"/>
  </ignoredErrors>
  <drawing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1">
    <tabColor theme="4" tint="-0.249977111117893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12.5703125" style="241" bestFit="1" customWidth="1"/>
    <col min="5" max="6" width="7.42578125" style="241" bestFit="1" customWidth="1"/>
    <col min="7" max="7" width="8.42578125" style="241" bestFit="1" customWidth="1"/>
    <col min="8" max="8" width="9" style="241" bestFit="1" customWidth="1"/>
    <col min="9" max="9" width="9.140625" style="241" bestFit="1" customWidth="1"/>
    <col min="10" max="37" width="4.85546875" style="241" bestFit="1" customWidth="1"/>
    <col min="38" max="16384" width="9.140625" style="241"/>
  </cols>
  <sheetData>
    <row r="1" spans="1:37" ht="12" thickBot="1" x14ac:dyDescent="0.25">
      <c r="A1" s="572" t="s">
        <v>145</v>
      </c>
      <c r="B1" s="292" t="s">
        <v>75</v>
      </c>
      <c r="C1" s="292" t="s">
        <v>40</v>
      </c>
      <c r="D1" s="533" t="s">
        <v>190</v>
      </c>
      <c r="E1" s="531" t="s">
        <v>180</v>
      </c>
      <c r="F1" s="531" t="s">
        <v>212</v>
      </c>
      <c r="G1" s="531" t="s">
        <v>214</v>
      </c>
      <c r="H1" s="531" t="s">
        <v>181</v>
      </c>
      <c r="I1" s="531" t="s">
        <v>182</v>
      </c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89.600000000000009</v>
      </c>
      <c r="C2" s="523">
        <f t="shared" ref="C2:C17" si="0">SUM(D2:AK2)</f>
        <v>8.9600000000000009</v>
      </c>
      <c r="D2" s="150">
        <f>SUMIFS(Import!$G:$G,Import!$A:$A,D$1,Import!$B:$B,$A2,Import!$C:$C,$A$1)</f>
        <v>0</v>
      </c>
      <c r="E2" s="150">
        <f>SUMIFS(Import!$G:$G,Import!$A:$A,E$1,Import!$B:$B,$A2,Import!$C:$C,$A$1)</f>
        <v>8.9600000000000009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0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85</v>
      </c>
      <c r="C3" s="523">
        <f t="shared" si="0"/>
        <v>8.5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8.5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67.5</v>
      </c>
      <c r="C4" s="523">
        <f t="shared" si="0"/>
        <v>6.75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4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2.75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117.5</v>
      </c>
      <c r="C5" s="523">
        <f t="shared" si="0"/>
        <v>11.75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6.25</v>
      </c>
      <c r="F5" s="150">
        <f>SUMIFS(Import!$G:$G,Import!$A:$A,F$1,Import!$B:$B,$A5,Import!$C:$C,$A$1)</f>
        <v>5.5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0</v>
      </c>
      <c r="C6" s="523">
        <f t="shared" si="0"/>
        <v>0</v>
      </c>
      <c r="D6" s="150">
        <f>SUMIFS(Import!$G:$G,Import!$A:$A,D$1,Import!$B:$B,$A6,Import!$C:$C,$A$1)</f>
        <v>0</v>
      </c>
      <c r="E6" s="150">
        <f>SUMIFS(Import!$G:$G,Import!$A:$A,E$1,Import!$B:$B,$A6,Import!$C:$C,$A$1)</f>
        <v>0</v>
      </c>
      <c r="F6" s="150">
        <f>SUMIFS(Import!$G:$G,Import!$A:$A,F$1,Import!$B:$B,$A6,Import!$C:$C,$A$1)</f>
        <v>0</v>
      </c>
      <c r="G6" s="150">
        <f>SUMIFS(Import!$G:$G,Import!$A:$A,G$1,Import!$B:$B,$A6,Import!$C:$C,$A$1)</f>
        <v>0</v>
      </c>
      <c r="H6" s="150">
        <f>SUMIFS(Import!$G:$G,Import!$A:$A,H$1,Import!$B:$B,$A6,Import!$C:$C,$A$1)</f>
        <v>0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87.5</v>
      </c>
      <c r="C8" s="523">
        <f t="shared" si="0"/>
        <v>8.75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8.75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82.5</v>
      </c>
      <c r="C9" s="523">
        <f t="shared" si="0"/>
        <v>8.25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8.25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77.5</v>
      </c>
      <c r="C10" s="523">
        <f t="shared" si="0"/>
        <v>7.75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7.75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147.5</v>
      </c>
      <c r="C11" s="523">
        <f t="shared" si="0"/>
        <v>14.75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10.25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4.5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100</v>
      </c>
      <c r="C12" s="523">
        <f t="shared" si="0"/>
        <v>10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6.25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3.75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0</v>
      </c>
      <c r="C13" s="523">
        <f t="shared" si="0"/>
        <v>0</v>
      </c>
      <c r="D13" s="150">
        <f>SUMIFS(Import!$G:$G,Import!$A:$A,D$1,Import!$B:$B,$A13,Import!$C:$C,$A$1)</f>
        <v>0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0</v>
      </c>
      <c r="H13" s="150">
        <f>SUMIFS(Import!$G:$G,Import!$A:$A,H$1,Import!$B:$B,$A13,Import!$C:$C,$A$1)</f>
        <v>0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85</v>
      </c>
      <c r="C15" s="523">
        <f t="shared" si="0"/>
        <v>8.5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8.5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72.5</v>
      </c>
      <c r="C16" s="523">
        <f t="shared" si="0"/>
        <v>7.25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7.25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1012.1</v>
      </c>
      <c r="C18" s="294">
        <f t="shared" si="2"/>
        <v>101.21000000000001</v>
      </c>
      <c r="D18" s="102">
        <f>SUM(D2:D17)</f>
        <v>0</v>
      </c>
      <c r="E18" s="102">
        <f>SUM(E2:E17)</f>
        <v>67.960000000000008</v>
      </c>
      <c r="F18" s="102">
        <f>SUM(F2:F17)</f>
        <v>13.75</v>
      </c>
      <c r="G18" s="102">
        <f>SUM(G2:G17)</f>
        <v>3.75</v>
      </c>
      <c r="H18" s="102">
        <f>SUM(H2:H17)</f>
        <v>11.25</v>
      </c>
      <c r="I18" s="102">
        <f>SUM(I2:I17)</f>
        <v>4.5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10</v>
      </c>
      <c r="I19" s="165">
        <f>SUMIF(Total!$Z:$Z,I1,Total!$B:$B)</f>
        <v>10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0</v>
      </c>
      <c r="E20" s="174">
        <f>E18*E19</f>
        <v>679.60000000000014</v>
      </c>
      <c r="F20" s="174">
        <f>F18*F19</f>
        <v>137.5</v>
      </c>
      <c r="G20" s="174">
        <f>G18*G19</f>
        <v>37.5</v>
      </c>
      <c r="H20" s="174">
        <f>H18*H19</f>
        <v>112.5</v>
      </c>
      <c r="I20" s="174">
        <f>I18*I19</f>
        <v>45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263.14600000000002</v>
      </c>
    </row>
    <row r="22" spans="1:37" ht="12" thickBot="1" x14ac:dyDescent="0.25">
      <c r="A22" s="297" t="s">
        <v>18</v>
      </c>
      <c r="B22" s="298">
        <f>B18+B21</f>
        <v>1275.2460000000001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du7wHYfIC6i5XMPITl1TBCYkmarTBQpVM0HSOkkQuAXxXcuqTtQCEKbADhG9g9IQ5W2q+hYj1uwZiEtofiqVjQ==" saltValue="VZLipnCqmohfQtnlr67xYw==" spinCount="100000" sheet="1" objects="1" scenarios="1"/>
  <sortState columnSort="1" ref="D1:AK20">
    <sortCondition ref="D1:AK1"/>
  </sortState>
  <conditionalFormatting sqref="D1:AK1">
    <cfRule type="duplicateValues" dxfId="17" priority="1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1"/>
  <legacy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>
    <tabColor theme="6" tint="-0.249977111117893"/>
  </sheetPr>
  <dimension ref="A1:AJ43"/>
  <sheetViews>
    <sheetView workbookViewId="0">
      <selection activeCell="E1" sqref="E1:Y36"/>
    </sheetView>
  </sheetViews>
  <sheetFormatPr defaultRowHeight="12.75" x14ac:dyDescent="0.2"/>
  <cols>
    <col min="1" max="1" width="19.28515625" bestFit="1" customWidth="1"/>
    <col min="2" max="2" width="10" bestFit="1" customWidth="1"/>
    <col min="3" max="3" width="6.5703125" bestFit="1" customWidth="1"/>
    <col min="4" max="4" width="11.140625" bestFit="1" customWidth="1"/>
    <col min="5" max="5" width="8.28515625" bestFit="1" customWidth="1"/>
    <col min="6" max="6" width="7.42578125" bestFit="1" customWidth="1"/>
    <col min="7" max="37" width="4.85546875" bestFit="1" customWidth="1"/>
  </cols>
  <sheetData>
    <row r="1" spans="1:36" ht="13.5" thickBot="1" x14ac:dyDescent="0.25">
      <c r="A1" s="608" t="s">
        <v>153</v>
      </c>
      <c r="B1" s="198" t="s">
        <v>9</v>
      </c>
      <c r="C1" s="199" t="s">
        <v>17</v>
      </c>
      <c r="D1" s="609" t="s">
        <v>34</v>
      </c>
      <c r="E1" s="535" t="s">
        <v>177</v>
      </c>
      <c r="F1" s="535" t="s">
        <v>176</v>
      </c>
      <c r="G1" s="535"/>
      <c r="H1" s="535"/>
      <c r="I1" s="535"/>
      <c r="J1" s="535"/>
      <c r="K1" s="535"/>
      <c r="L1" s="535"/>
      <c r="M1" s="535"/>
      <c r="N1" s="535"/>
      <c r="O1" s="535"/>
      <c r="P1" s="535"/>
      <c r="Q1" s="535"/>
      <c r="R1" s="535"/>
      <c r="S1" s="535"/>
      <c r="T1" s="535"/>
      <c r="U1" s="535"/>
      <c r="V1" s="535"/>
      <c r="W1" s="535"/>
      <c r="X1" s="535"/>
      <c r="Y1" s="584"/>
      <c r="Z1" s="582"/>
      <c r="AA1" s="582"/>
      <c r="AB1" s="582"/>
      <c r="AC1" s="582"/>
      <c r="AD1" s="582"/>
      <c r="AE1" s="583"/>
      <c r="AF1" s="583"/>
      <c r="AG1" s="583"/>
      <c r="AH1" s="583"/>
      <c r="AI1" s="583"/>
      <c r="AJ1" s="583"/>
    </row>
    <row r="2" spans="1:36" x14ac:dyDescent="0.2">
      <c r="A2" s="289">
        <v>42522</v>
      </c>
      <c r="B2" s="200">
        <v>0</v>
      </c>
      <c r="C2" s="144">
        <v>0</v>
      </c>
      <c r="D2" s="610">
        <v>0</v>
      </c>
      <c r="E2" s="147">
        <v>0</v>
      </c>
      <c r="F2" s="631">
        <v>0</v>
      </c>
      <c r="G2" s="150">
        <v>0</v>
      </c>
      <c r="H2" s="150">
        <v>0</v>
      </c>
      <c r="I2" s="150">
        <v>0</v>
      </c>
      <c r="J2" s="150">
        <v>0</v>
      </c>
      <c r="K2" s="150">
        <v>0</v>
      </c>
      <c r="L2" s="150">
        <v>0</v>
      </c>
      <c r="M2" s="150">
        <v>0</v>
      </c>
      <c r="N2" s="150">
        <v>0</v>
      </c>
      <c r="O2" s="150">
        <v>0</v>
      </c>
      <c r="P2" s="150">
        <v>0</v>
      </c>
      <c r="Q2" s="150">
        <v>0</v>
      </c>
      <c r="R2" s="150">
        <v>0</v>
      </c>
      <c r="S2" s="150">
        <v>0</v>
      </c>
      <c r="T2" s="150">
        <v>0</v>
      </c>
      <c r="U2" s="150">
        <v>0</v>
      </c>
      <c r="V2" s="150">
        <v>0</v>
      </c>
      <c r="W2" s="150">
        <v>0</v>
      </c>
      <c r="X2" s="150">
        <v>0</v>
      </c>
      <c r="Y2" s="585">
        <v>0</v>
      </c>
      <c r="Z2" s="325"/>
      <c r="AA2" s="325"/>
      <c r="AB2" s="325"/>
      <c r="AC2" s="325"/>
      <c r="AD2" s="325"/>
      <c r="AE2" s="325"/>
      <c r="AF2" s="325"/>
      <c r="AG2" s="325"/>
      <c r="AH2" s="325"/>
      <c r="AI2" s="325"/>
      <c r="AJ2" s="325"/>
    </row>
    <row r="3" spans="1:36" x14ac:dyDescent="0.2">
      <c r="A3" s="289">
        <v>42523</v>
      </c>
      <c r="B3" s="200">
        <v>0</v>
      </c>
      <c r="C3" s="144">
        <v>0</v>
      </c>
      <c r="D3" s="610">
        <v>0</v>
      </c>
      <c r="E3" s="150">
        <v>0</v>
      </c>
      <c r="F3" s="150">
        <v>0</v>
      </c>
      <c r="G3" s="150">
        <v>0</v>
      </c>
      <c r="H3" s="150">
        <v>0</v>
      </c>
      <c r="I3" s="150">
        <v>0</v>
      </c>
      <c r="J3" s="150">
        <v>0</v>
      </c>
      <c r="K3" s="150">
        <v>0</v>
      </c>
      <c r="L3" s="150">
        <v>0</v>
      </c>
      <c r="M3" s="150">
        <v>0</v>
      </c>
      <c r="N3" s="150">
        <v>0</v>
      </c>
      <c r="O3" s="150">
        <v>0</v>
      </c>
      <c r="P3" s="150">
        <v>0</v>
      </c>
      <c r="Q3" s="150">
        <v>0</v>
      </c>
      <c r="R3" s="150">
        <v>0</v>
      </c>
      <c r="S3" s="150">
        <v>0</v>
      </c>
      <c r="T3" s="150">
        <v>0</v>
      </c>
      <c r="U3" s="150">
        <v>0</v>
      </c>
      <c r="V3" s="150">
        <v>0</v>
      </c>
      <c r="W3" s="150">
        <v>0</v>
      </c>
      <c r="X3" s="150">
        <v>0</v>
      </c>
      <c r="Y3" s="586">
        <v>0</v>
      </c>
      <c r="Z3" s="325"/>
      <c r="AA3" s="325"/>
      <c r="AB3" s="325"/>
      <c r="AC3" s="325"/>
      <c r="AD3" s="325"/>
      <c r="AE3" s="325"/>
      <c r="AF3" s="325"/>
      <c r="AG3" s="325"/>
      <c r="AH3" s="325"/>
      <c r="AI3" s="325"/>
      <c r="AJ3" s="325"/>
    </row>
    <row r="4" spans="1:36" x14ac:dyDescent="0.2">
      <c r="A4" s="289">
        <v>42524</v>
      </c>
      <c r="B4" s="200">
        <v>0</v>
      </c>
      <c r="C4" s="144">
        <v>0</v>
      </c>
      <c r="D4" s="610">
        <v>0</v>
      </c>
      <c r="E4" s="150">
        <v>0</v>
      </c>
      <c r="F4" s="150">
        <v>0</v>
      </c>
      <c r="G4" s="150">
        <v>0</v>
      </c>
      <c r="H4" s="150">
        <v>0</v>
      </c>
      <c r="I4" s="150">
        <v>0</v>
      </c>
      <c r="J4" s="150">
        <v>0</v>
      </c>
      <c r="K4" s="150">
        <v>0</v>
      </c>
      <c r="L4" s="150">
        <v>0</v>
      </c>
      <c r="M4" s="150">
        <v>0</v>
      </c>
      <c r="N4" s="150">
        <v>0</v>
      </c>
      <c r="O4" s="150">
        <v>0</v>
      </c>
      <c r="P4" s="150">
        <v>0</v>
      </c>
      <c r="Q4" s="150">
        <v>0</v>
      </c>
      <c r="R4" s="150">
        <v>0</v>
      </c>
      <c r="S4" s="150">
        <v>0</v>
      </c>
      <c r="T4" s="150">
        <v>0</v>
      </c>
      <c r="U4" s="150">
        <v>0</v>
      </c>
      <c r="V4" s="150">
        <v>0</v>
      </c>
      <c r="W4" s="150">
        <v>0</v>
      </c>
      <c r="X4" s="150">
        <v>0</v>
      </c>
      <c r="Y4" s="586">
        <v>0</v>
      </c>
      <c r="Z4" s="325"/>
      <c r="AA4" s="325"/>
      <c r="AB4" s="325"/>
      <c r="AC4" s="325"/>
      <c r="AD4" s="325"/>
      <c r="AE4" s="325"/>
      <c r="AF4" s="325"/>
      <c r="AG4" s="325"/>
      <c r="AH4" s="325"/>
      <c r="AI4" s="325"/>
      <c r="AJ4" s="325"/>
    </row>
    <row r="5" spans="1:36" x14ac:dyDescent="0.2">
      <c r="A5" s="289">
        <v>42525</v>
      </c>
      <c r="B5" s="200">
        <v>0</v>
      </c>
      <c r="C5" s="144">
        <v>0</v>
      </c>
      <c r="D5" s="610">
        <v>0</v>
      </c>
      <c r="E5" s="150">
        <v>0</v>
      </c>
      <c r="F5" s="150">
        <v>0</v>
      </c>
      <c r="G5" s="150">
        <v>0</v>
      </c>
      <c r="H5" s="150">
        <v>0</v>
      </c>
      <c r="I5" s="150">
        <v>0</v>
      </c>
      <c r="J5" s="150">
        <v>0</v>
      </c>
      <c r="K5" s="150">
        <v>0</v>
      </c>
      <c r="L5" s="150">
        <v>0</v>
      </c>
      <c r="M5" s="150">
        <v>0</v>
      </c>
      <c r="N5" s="150">
        <v>0</v>
      </c>
      <c r="O5" s="150">
        <v>0</v>
      </c>
      <c r="P5" s="150">
        <v>0</v>
      </c>
      <c r="Q5" s="150">
        <v>0</v>
      </c>
      <c r="R5" s="150">
        <v>0</v>
      </c>
      <c r="S5" s="150">
        <v>0</v>
      </c>
      <c r="T5" s="150">
        <v>0</v>
      </c>
      <c r="U5" s="150">
        <v>0</v>
      </c>
      <c r="V5" s="150">
        <v>0</v>
      </c>
      <c r="W5" s="150">
        <v>0</v>
      </c>
      <c r="X5" s="150">
        <v>0</v>
      </c>
      <c r="Y5" s="586">
        <v>0</v>
      </c>
      <c r="Z5" s="325"/>
      <c r="AA5" s="325"/>
      <c r="AB5" s="325"/>
      <c r="AC5" s="325"/>
      <c r="AD5" s="325"/>
      <c r="AE5" s="325"/>
      <c r="AF5" s="325"/>
      <c r="AG5" s="325"/>
      <c r="AH5" s="325"/>
      <c r="AI5" s="325"/>
      <c r="AJ5" s="325"/>
    </row>
    <row r="6" spans="1:36" x14ac:dyDescent="0.2">
      <c r="A6" s="289">
        <v>42526</v>
      </c>
      <c r="B6" s="200">
        <v>0</v>
      </c>
      <c r="C6" s="144">
        <v>0</v>
      </c>
      <c r="D6" s="610">
        <v>0</v>
      </c>
      <c r="E6" s="150">
        <v>0</v>
      </c>
      <c r="F6" s="150">
        <v>0</v>
      </c>
      <c r="G6" s="150">
        <v>0</v>
      </c>
      <c r="H6" s="150">
        <v>0</v>
      </c>
      <c r="I6" s="150">
        <v>0</v>
      </c>
      <c r="J6" s="150">
        <v>0</v>
      </c>
      <c r="K6" s="150">
        <v>0</v>
      </c>
      <c r="L6" s="150">
        <v>0</v>
      </c>
      <c r="M6" s="150">
        <v>0</v>
      </c>
      <c r="N6" s="150">
        <v>0</v>
      </c>
      <c r="O6" s="150">
        <v>0</v>
      </c>
      <c r="P6" s="150">
        <v>0</v>
      </c>
      <c r="Q6" s="150">
        <v>0</v>
      </c>
      <c r="R6" s="150">
        <v>0</v>
      </c>
      <c r="S6" s="150">
        <v>0</v>
      </c>
      <c r="T6" s="150">
        <v>0</v>
      </c>
      <c r="U6" s="150">
        <v>0</v>
      </c>
      <c r="V6" s="150">
        <v>0</v>
      </c>
      <c r="W6" s="150">
        <v>0</v>
      </c>
      <c r="X6" s="150">
        <v>0</v>
      </c>
      <c r="Y6" s="586">
        <v>0</v>
      </c>
      <c r="Z6" s="325"/>
      <c r="AA6" s="325"/>
      <c r="AB6" s="325"/>
      <c r="AC6" s="325"/>
      <c r="AD6" s="325"/>
      <c r="AE6" s="325"/>
      <c r="AF6" s="325"/>
      <c r="AG6" s="325"/>
      <c r="AH6" s="325"/>
      <c r="AI6" s="325"/>
      <c r="AJ6" s="325"/>
    </row>
    <row r="7" spans="1:36" x14ac:dyDescent="0.2">
      <c r="A7" s="289">
        <v>42527</v>
      </c>
      <c r="B7" s="200">
        <v>0</v>
      </c>
      <c r="C7" s="144">
        <v>0</v>
      </c>
      <c r="D7" s="610">
        <v>0</v>
      </c>
      <c r="E7" s="150">
        <v>0</v>
      </c>
      <c r="F7" s="150">
        <v>0</v>
      </c>
      <c r="G7" s="150">
        <v>0</v>
      </c>
      <c r="H7" s="150">
        <v>0</v>
      </c>
      <c r="I7" s="150">
        <v>0</v>
      </c>
      <c r="J7" s="150">
        <v>0</v>
      </c>
      <c r="K7" s="150">
        <v>0</v>
      </c>
      <c r="L7" s="150">
        <v>0</v>
      </c>
      <c r="M7" s="150">
        <v>0</v>
      </c>
      <c r="N7" s="150">
        <v>0</v>
      </c>
      <c r="O7" s="150">
        <v>0</v>
      </c>
      <c r="P7" s="150">
        <v>0</v>
      </c>
      <c r="Q7" s="150">
        <v>0</v>
      </c>
      <c r="R7" s="150">
        <v>0</v>
      </c>
      <c r="S7" s="150">
        <v>0</v>
      </c>
      <c r="T7" s="150">
        <v>0</v>
      </c>
      <c r="U7" s="150">
        <v>0</v>
      </c>
      <c r="V7" s="150">
        <v>0</v>
      </c>
      <c r="W7" s="150">
        <v>0</v>
      </c>
      <c r="X7" s="150">
        <v>0</v>
      </c>
      <c r="Y7" s="586">
        <v>0</v>
      </c>
      <c r="Z7" s="325"/>
      <c r="AA7" s="325"/>
      <c r="AB7" s="325"/>
      <c r="AC7" s="325"/>
      <c r="AD7" s="325"/>
      <c r="AE7" s="325"/>
      <c r="AF7" s="325"/>
      <c r="AG7" s="325"/>
      <c r="AH7" s="325"/>
      <c r="AI7" s="325"/>
      <c r="AJ7" s="325"/>
    </row>
    <row r="8" spans="1:36" x14ac:dyDescent="0.2">
      <c r="A8" s="289">
        <v>42528</v>
      </c>
      <c r="B8" s="200">
        <v>0</v>
      </c>
      <c r="C8" s="144">
        <v>0</v>
      </c>
      <c r="D8" s="610">
        <v>0</v>
      </c>
      <c r="E8" s="150">
        <v>0</v>
      </c>
      <c r="F8" s="150">
        <v>0</v>
      </c>
      <c r="G8" s="150">
        <v>0</v>
      </c>
      <c r="H8" s="150">
        <v>0</v>
      </c>
      <c r="I8" s="150">
        <v>0</v>
      </c>
      <c r="J8" s="150">
        <v>0</v>
      </c>
      <c r="K8" s="150">
        <v>0</v>
      </c>
      <c r="L8" s="150">
        <v>0</v>
      </c>
      <c r="M8" s="150">
        <v>0</v>
      </c>
      <c r="N8" s="150">
        <v>0</v>
      </c>
      <c r="O8" s="150">
        <v>0</v>
      </c>
      <c r="P8" s="150">
        <v>0</v>
      </c>
      <c r="Q8" s="150">
        <v>0</v>
      </c>
      <c r="R8" s="150">
        <v>0</v>
      </c>
      <c r="S8" s="150">
        <v>0</v>
      </c>
      <c r="T8" s="150">
        <v>0</v>
      </c>
      <c r="U8" s="150">
        <v>0</v>
      </c>
      <c r="V8" s="150">
        <v>0</v>
      </c>
      <c r="W8" s="150">
        <v>0</v>
      </c>
      <c r="X8" s="150">
        <v>0</v>
      </c>
      <c r="Y8" s="586">
        <v>0</v>
      </c>
      <c r="Z8" s="325"/>
      <c r="AA8" s="325"/>
      <c r="AB8" s="325"/>
      <c r="AC8" s="325"/>
      <c r="AD8" s="325"/>
      <c r="AE8" s="325"/>
      <c r="AF8" s="325"/>
      <c r="AG8" s="325"/>
      <c r="AH8" s="325"/>
      <c r="AI8" s="325"/>
      <c r="AJ8" s="325"/>
    </row>
    <row r="9" spans="1:36" x14ac:dyDescent="0.2">
      <c r="A9" s="289">
        <v>42529</v>
      </c>
      <c r="B9" s="200">
        <v>0</v>
      </c>
      <c r="C9" s="144">
        <v>0</v>
      </c>
      <c r="D9" s="610">
        <v>0</v>
      </c>
      <c r="E9" s="150">
        <v>0</v>
      </c>
      <c r="F9" s="150">
        <v>0</v>
      </c>
      <c r="G9" s="150">
        <v>0</v>
      </c>
      <c r="H9" s="150">
        <v>0</v>
      </c>
      <c r="I9" s="150">
        <v>0</v>
      </c>
      <c r="J9" s="150">
        <v>0</v>
      </c>
      <c r="K9" s="150">
        <v>0</v>
      </c>
      <c r="L9" s="150">
        <v>0</v>
      </c>
      <c r="M9" s="150">
        <v>0</v>
      </c>
      <c r="N9" s="150">
        <v>0</v>
      </c>
      <c r="O9" s="150">
        <v>0</v>
      </c>
      <c r="P9" s="150">
        <v>0</v>
      </c>
      <c r="Q9" s="150">
        <v>0</v>
      </c>
      <c r="R9" s="150">
        <v>0</v>
      </c>
      <c r="S9" s="150">
        <v>0</v>
      </c>
      <c r="T9" s="150">
        <v>0</v>
      </c>
      <c r="U9" s="150">
        <v>0</v>
      </c>
      <c r="V9" s="150">
        <v>0</v>
      </c>
      <c r="W9" s="150">
        <v>0</v>
      </c>
      <c r="X9" s="150">
        <v>0</v>
      </c>
      <c r="Y9" s="586">
        <v>0</v>
      </c>
      <c r="Z9" s="325"/>
      <c r="AA9" s="325"/>
      <c r="AB9" s="325"/>
      <c r="AC9" s="325"/>
      <c r="AD9" s="325"/>
      <c r="AE9" s="325"/>
      <c r="AF9" s="325"/>
      <c r="AG9" s="325"/>
      <c r="AH9" s="325"/>
      <c r="AI9" s="325"/>
      <c r="AJ9" s="325"/>
    </row>
    <row r="10" spans="1:36" x14ac:dyDescent="0.2">
      <c r="A10" s="289">
        <v>42530</v>
      </c>
      <c r="B10" s="200">
        <v>0</v>
      </c>
      <c r="C10" s="144">
        <v>0</v>
      </c>
      <c r="D10" s="610">
        <v>0</v>
      </c>
      <c r="E10" s="150">
        <v>0</v>
      </c>
      <c r="F10" s="150">
        <v>0</v>
      </c>
      <c r="G10" s="150">
        <v>0</v>
      </c>
      <c r="H10" s="150">
        <v>0</v>
      </c>
      <c r="I10" s="150">
        <v>0</v>
      </c>
      <c r="J10" s="150">
        <v>0</v>
      </c>
      <c r="K10" s="150">
        <v>0</v>
      </c>
      <c r="L10" s="150">
        <v>0</v>
      </c>
      <c r="M10" s="150">
        <v>0</v>
      </c>
      <c r="N10" s="150">
        <v>0</v>
      </c>
      <c r="O10" s="150">
        <v>0</v>
      </c>
      <c r="P10" s="150">
        <v>0</v>
      </c>
      <c r="Q10" s="150">
        <v>0</v>
      </c>
      <c r="R10" s="150">
        <v>0</v>
      </c>
      <c r="S10" s="150">
        <v>0</v>
      </c>
      <c r="T10" s="150">
        <v>0</v>
      </c>
      <c r="U10" s="150">
        <v>0</v>
      </c>
      <c r="V10" s="150">
        <v>0</v>
      </c>
      <c r="W10" s="150">
        <v>0</v>
      </c>
      <c r="X10" s="150">
        <v>0</v>
      </c>
      <c r="Y10" s="586">
        <v>0</v>
      </c>
      <c r="Z10" s="325"/>
      <c r="AA10" s="325"/>
      <c r="AB10" s="325"/>
      <c r="AC10" s="325"/>
      <c r="AD10" s="325"/>
      <c r="AE10" s="325"/>
      <c r="AF10" s="325"/>
      <c r="AG10" s="325"/>
      <c r="AH10" s="325"/>
      <c r="AI10" s="325"/>
      <c r="AJ10" s="325"/>
    </row>
    <row r="11" spans="1:36" x14ac:dyDescent="0.2">
      <c r="A11" s="289">
        <v>42531</v>
      </c>
      <c r="B11" s="200">
        <v>0</v>
      </c>
      <c r="C11" s="144">
        <v>0</v>
      </c>
      <c r="D11" s="610">
        <v>0</v>
      </c>
      <c r="E11" s="150">
        <v>0</v>
      </c>
      <c r="F11" s="150">
        <v>0</v>
      </c>
      <c r="G11" s="150">
        <v>0</v>
      </c>
      <c r="H11" s="150">
        <v>0</v>
      </c>
      <c r="I11" s="150">
        <v>0</v>
      </c>
      <c r="J11" s="150">
        <v>0</v>
      </c>
      <c r="K11" s="150">
        <v>0</v>
      </c>
      <c r="L11" s="150">
        <v>0</v>
      </c>
      <c r="M11" s="150">
        <v>0</v>
      </c>
      <c r="N11" s="150">
        <v>0</v>
      </c>
      <c r="O11" s="150">
        <v>0</v>
      </c>
      <c r="P11" s="150">
        <v>0</v>
      </c>
      <c r="Q11" s="150">
        <v>0</v>
      </c>
      <c r="R11" s="150">
        <v>0</v>
      </c>
      <c r="S11" s="150">
        <v>0</v>
      </c>
      <c r="T11" s="150">
        <v>0</v>
      </c>
      <c r="U11" s="150">
        <v>0</v>
      </c>
      <c r="V11" s="150">
        <v>0</v>
      </c>
      <c r="W11" s="150">
        <v>0</v>
      </c>
      <c r="X11" s="150">
        <v>0</v>
      </c>
      <c r="Y11" s="586">
        <v>0</v>
      </c>
      <c r="Z11" s="325"/>
      <c r="AA11" s="325"/>
      <c r="AB11" s="325"/>
      <c r="AC11" s="325"/>
      <c r="AD11" s="325"/>
      <c r="AE11" s="325"/>
      <c r="AF11" s="325"/>
      <c r="AG11" s="325"/>
      <c r="AH11" s="325"/>
      <c r="AI11" s="325"/>
      <c r="AJ11" s="325"/>
    </row>
    <row r="12" spans="1:36" x14ac:dyDescent="0.2">
      <c r="A12" s="289">
        <v>42532</v>
      </c>
      <c r="B12" s="200">
        <v>0</v>
      </c>
      <c r="C12" s="144">
        <v>0</v>
      </c>
      <c r="D12" s="610">
        <v>0</v>
      </c>
      <c r="E12" s="150">
        <v>0</v>
      </c>
      <c r="F12" s="150">
        <v>0</v>
      </c>
      <c r="G12" s="150">
        <v>0</v>
      </c>
      <c r="H12" s="150">
        <v>0</v>
      </c>
      <c r="I12" s="150">
        <v>0</v>
      </c>
      <c r="J12" s="150">
        <v>0</v>
      </c>
      <c r="K12" s="150">
        <v>0</v>
      </c>
      <c r="L12" s="150">
        <v>0</v>
      </c>
      <c r="M12" s="150">
        <v>0</v>
      </c>
      <c r="N12" s="150">
        <v>0</v>
      </c>
      <c r="O12" s="150">
        <v>0</v>
      </c>
      <c r="P12" s="150">
        <v>0</v>
      </c>
      <c r="Q12" s="150">
        <v>0</v>
      </c>
      <c r="R12" s="150">
        <v>0</v>
      </c>
      <c r="S12" s="150">
        <v>0</v>
      </c>
      <c r="T12" s="150">
        <v>0</v>
      </c>
      <c r="U12" s="150">
        <v>0</v>
      </c>
      <c r="V12" s="150">
        <v>0</v>
      </c>
      <c r="W12" s="150">
        <v>0</v>
      </c>
      <c r="X12" s="150">
        <v>0</v>
      </c>
      <c r="Y12" s="586">
        <v>0</v>
      </c>
      <c r="Z12" s="325"/>
      <c r="AA12" s="325"/>
      <c r="AB12" s="325"/>
      <c r="AC12" s="325"/>
      <c r="AD12" s="325"/>
      <c r="AE12" s="325"/>
      <c r="AF12" s="325"/>
      <c r="AG12" s="325"/>
      <c r="AH12" s="325"/>
      <c r="AI12" s="325"/>
      <c r="AJ12" s="325"/>
    </row>
    <row r="13" spans="1:36" x14ac:dyDescent="0.2">
      <c r="A13" s="289">
        <v>42533</v>
      </c>
      <c r="B13" s="200">
        <v>0</v>
      </c>
      <c r="C13" s="144">
        <v>0</v>
      </c>
      <c r="D13" s="610">
        <v>0</v>
      </c>
      <c r="E13" s="150">
        <v>0</v>
      </c>
      <c r="F13" s="150">
        <v>0</v>
      </c>
      <c r="G13" s="150">
        <v>0</v>
      </c>
      <c r="H13" s="150">
        <v>0</v>
      </c>
      <c r="I13" s="150">
        <v>0</v>
      </c>
      <c r="J13" s="150">
        <v>0</v>
      </c>
      <c r="K13" s="150">
        <v>0</v>
      </c>
      <c r="L13" s="150">
        <v>0</v>
      </c>
      <c r="M13" s="150">
        <v>0</v>
      </c>
      <c r="N13" s="150">
        <v>0</v>
      </c>
      <c r="O13" s="150">
        <v>0</v>
      </c>
      <c r="P13" s="150">
        <v>0</v>
      </c>
      <c r="Q13" s="150">
        <v>0</v>
      </c>
      <c r="R13" s="150">
        <v>0</v>
      </c>
      <c r="S13" s="150">
        <v>0</v>
      </c>
      <c r="T13" s="150">
        <v>0</v>
      </c>
      <c r="U13" s="150">
        <v>0</v>
      </c>
      <c r="V13" s="150">
        <v>0</v>
      </c>
      <c r="W13" s="150">
        <v>0</v>
      </c>
      <c r="X13" s="150">
        <v>0</v>
      </c>
      <c r="Y13" s="586">
        <v>0</v>
      </c>
      <c r="Z13" s="325"/>
      <c r="AA13" s="325"/>
      <c r="AB13" s="325"/>
      <c r="AC13" s="325"/>
      <c r="AD13" s="325"/>
      <c r="AE13" s="325"/>
      <c r="AF13" s="325"/>
      <c r="AG13" s="325"/>
      <c r="AH13" s="325"/>
      <c r="AI13" s="325"/>
      <c r="AJ13" s="325"/>
    </row>
    <row r="14" spans="1:36" x14ac:dyDescent="0.2">
      <c r="A14" s="289">
        <v>42534</v>
      </c>
      <c r="B14" s="200">
        <v>0</v>
      </c>
      <c r="C14" s="144">
        <v>0</v>
      </c>
      <c r="D14" s="610">
        <v>0</v>
      </c>
      <c r="E14" s="150">
        <v>0</v>
      </c>
      <c r="F14" s="150">
        <v>0</v>
      </c>
      <c r="G14" s="150">
        <v>0</v>
      </c>
      <c r="H14" s="150">
        <v>0</v>
      </c>
      <c r="I14" s="150">
        <v>0</v>
      </c>
      <c r="J14" s="150">
        <v>0</v>
      </c>
      <c r="K14" s="150">
        <v>0</v>
      </c>
      <c r="L14" s="150">
        <v>0</v>
      </c>
      <c r="M14" s="150">
        <v>0</v>
      </c>
      <c r="N14" s="150">
        <v>0</v>
      </c>
      <c r="O14" s="150">
        <v>0</v>
      </c>
      <c r="P14" s="150">
        <v>0</v>
      </c>
      <c r="Q14" s="150">
        <v>0</v>
      </c>
      <c r="R14" s="150">
        <v>0</v>
      </c>
      <c r="S14" s="150">
        <v>0</v>
      </c>
      <c r="T14" s="150">
        <v>0</v>
      </c>
      <c r="U14" s="150">
        <v>0</v>
      </c>
      <c r="V14" s="150">
        <v>0</v>
      </c>
      <c r="W14" s="150">
        <v>0</v>
      </c>
      <c r="X14" s="150">
        <v>0</v>
      </c>
      <c r="Y14" s="586">
        <v>0</v>
      </c>
      <c r="Z14" s="325"/>
      <c r="AA14" s="325"/>
      <c r="AB14" s="325"/>
      <c r="AC14" s="325"/>
      <c r="AD14" s="325"/>
      <c r="AE14" s="325"/>
      <c r="AF14" s="325"/>
      <c r="AG14" s="325"/>
      <c r="AH14" s="325"/>
      <c r="AI14" s="325"/>
      <c r="AJ14" s="325"/>
    </row>
    <row r="15" spans="1:36" x14ac:dyDescent="0.2">
      <c r="A15" s="289">
        <v>42535</v>
      </c>
      <c r="B15" s="200">
        <v>0</v>
      </c>
      <c r="C15" s="144">
        <v>0</v>
      </c>
      <c r="D15" s="610">
        <v>0</v>
      </c>
      <c r="E15" s="150">
        <v>0</v>
      </c>
      <c r="F15" s="150">
        <v>0</v>
      </c>
      <c r="G15" s="150">
        <v>0</v>
      </c>
      <c r="H15" s="150">
        <v>0</v>
      </c>
      <c r="I15" s="150">
        <v>0</v>
      </c>
      <c r="J15" s="150">
        <v>0</v>
      </c>
      <c r="K15" s="150">
        <v>0</v>
      </c>
      <c r="L15" s="150">
        <v>0</v>
      </c>
      <c r="M15" s="150">
        <v>0</v>
      </c>
      <c r="N15" s="150">
        <v>0</v>
      </c>
      <c r="O15" s="150">
        <v>0</v>
      </c>
      <c r="P15" s="150">
        <v>0</v>
      </c>
      <c r="Q15" s="150">
        <v>0</v>
      </c>
      <c r="R15" s="150">
        <v>0</v>
      </c>
      <c r="S15" s="150">
        <v>0</v>
      </c>
      <c r="T15" s="150">
        <v>0</v>
      </c>
      <c r="U15" s="150">
        <v>0</v>
      </c>
      <c r="V15" s="150">
        <v>0</v>
      </c>
      <c r="W15" s="150">
        <v>0</v>
      </c>
      <c r="X15" s="150">
        <v>0</v>
      </c>
      <c r="Y15" s="586">
        <v>0</v>
      </c>
      <c r="Z15" s="325"/>
      <c r="AA15" s="325"/>
      <c r="AB15" s="325"/>
      <c r="AC15" s="325"/>
      <c r="AD15" s="325"/>
      <c r="AE15" s="325"/>
      <c r="AF15" s="325"/>
      <c r="AG15" s="325"/>
      <c r="AH15" s="325"/>
      <c r="AI15" s="325"/>
      <c r="AJ15" s="325"/>
    </row>
    <row r="16" spans="1:36" ht="13.5" thickBot="1" x14ac:dyDescent="0.25">
      <c r="A16" s="289">
        <v>42536</v>
      </c>
      <c r="B16" s="200">
        <v>0</v>
      </c>
      <c r="C16" s="144">
        <v>0</v>
      </c>
      <c r="D16" s="610">
        <v>0</v>
      </c>
      <c r="E16" s="150">
        <v>0</v>
      </c>
      <c r="F16" s="150">
        <v>0</v>
      </c>
      <c r="G16" s="150">
        <v>0</v>
      </c>
      <c r="H16" s="150">
        <v>0</v>
      </c>
      <c r="I16" s="150">
        <v>0</v>
      </c>
      <c r="J16" s="150">
        <v>0</v>
      </c>
      <c r="K16" s="150">
        <v>0</v>
      </c>
      <c r="L16" s="150">
        <v>0</v>
      </c>
      <c r="M16" s="150">
        <v>0</v>
      </c>
      <c r="N16" s="150">
        <v>0</v>
      </c>
      <c r="O16" s="150">
        <v>0</v>
      </c>
      <c r="P16" s="150">
        <v>0</v>
      </c>
      <c r="Q16" s="150">
        <v>0</v>
      </c>
      <c r="R16" s="150">
        <v>0</v>
      </c>
      <c r="S16" s="150">
        <v>0</v>
      </c>
      <c r="T16" s="150">
        <v>0</v>
      </c>
      <c r="U16" s="150">
        <v>0</v>
      </c>
      <c r="V16" s="150">
        <v>0</v>
      </c>
      <c r="W16" s="150">
        <v>0</v>
      </c>
      <c r="X16" s="150">
        <v>0</v>
      </c>
      <c r="Y16" s="587">
        <v>0</v>
      </c>
      <c r="Z16" s="325"/>
      <c r="AA16" s="325"/>
      <c r="AB16" s="325"/>
      <c r="AC16" s="325"/>
      <c r="AD16" s="325"/>
      <c r="AE16" s="325"/>
      <c r="AF16" s="325"/>
      <c r="AG16" s="325"/>
      <c r="AH16" s="325"/>
      <c r="AI16" s="325"/>
      <c r="AJ16" s="325"/>
    </row>
    <row r="17" spans="1:36" x14ac:dyDescent="0.2">
      <c r="A17" s="202" t="s">
        <v>51</v>
      </c>
      <c r="B17" s="203">
        <f t="shared" ref="B17:D17" si="0">SUM(B2:B16)</f>
        <v>0</v>
      </c>
      <c r="C17" s="204">
        <f t="shared" si="0"/>
        <v>0</v>
      </c>
      <c r="D17" s="611">
        <f t="shared" si="0"/>
        <v>0</v>
      </c>
      <c r="E17" s="206">
        <f>SUM(E2:E16)</f>
        <v>0</v>
      </c>
      <c r="F17" s="206">
        <f>SUM(F2:F16)</f>
        <v>0</v>
      </c>
      <c r="G17" s="206">
        <f>SUM(G2:G16)</f>
        <v>0</v>
      </c>
      <c r="H17" s="206">
        <f>SUM(H2:H16)</f>
        <v>0</v>
      </c>
      <c r="I17" s="206">
        <f>SUM(I2:I16)</f>
        <v>0</v>
      </c>
      <c r="J17" s="206">
        <f>SUM(J2:J16)</f>
        <v>0</v>
      </c>
      <c r="K17" s="206">
        <f>SUM(K2:K16)</f>
        <v>0</v>
      </c>
      <c r="L17" s="206">
        <f>SUM(L2:L16)</f>
        <v>0</v>
      </c>
      <c r="M17" s="206">
        <f>SUM(M2:M16)</f>
        <v>0</v>
      </c>
      <c r="N17" s="206">
        <f>SUM(N2:N16)</f>
        <v>0</v>
      </c>
      <c r="O17" s="206">
        <f>SUM(O2:O16)</f>
        <v>0</v>
      </c>
      <c r="P17" s="206">
        <f>SUM(P2:P16)</f>
        <v>0</v>
      </c>
      <c r="Q17" s="206">
        <f>SUM(Q2:Q16)</f>
        <v>0</v>
      </c>
      <c r="R17" s="206">
        <f>SUM(R2:R16)</f>
        <v>0</v>
      </c>
      <c r="S17" s="206">
        <f>SUM(S2:S16)</f>
        <v>0</v>
      </c>
      <c r="T17" s="206">
        <f>SUM(T2:T16)</f>
        <v>0</v>
      </c>
      <c r="U17" s="206">
        <f>SUM(U2:U16)</f>
        <v>0</v>
      </c>
      <c r="V17" s="206">
        <f>SUM(V2:V16)</f>
        <v>0</v>
      </c>
      <c r="W17" s="206">
        <f>SUM(W2:W16)</f>
        <v>0</v>
      </c>
      <c r="X17" s="206">
        <f>SUM(X2:X16)</f>
        <v>0</v>
      </c>
      <c r="Y17" s="588">
        <f>SUM(Y2:Y16)</f>
        <v>0</v>
      </c>
      <c r="Z17" s="325"/>
      <c r="AA17" s="325"/>
      <c r="AB17" s="325"/>
      <c r="AC17" s="325"/>
      <c r="AD17" s="325"/>
      <c r="AE17" s="325"/>
      <c r="AF17" s="325"/>
      <c r="AG17" s="325"/>
      <c r="AH17" s="325"/>
      <c r="AI17" s="325"/>
      <c r="AJ17" s="325"/>
    </row>
    <row r="18" spans="1:36" x14ac:dyDescent="0.2">
      <c r="A18" s="290">
        <f>PayDay1 + 0</f>
        <v>42537</v>
      </c>
      <c r="B18" s="212">
        <f>SUM(E18:Y18)</f>
        <v>0</v>
      </c>
      <c r="C18" s="144">
        <f>SUMPRODUCT(E18:Y18,$E$19:$Y$19)</f>
        <v>0</v>
      </c>
      <c r="D18" s="610">
        <f>C18*0.26</f>
        <v>0</v>
      </c>
      <c r="E18" s="150">
        <f>SUMIFS(Import!$G:$G,Import!$A:$A,E$1,Import!$B:$B,$A18,Import!$C:$C,$A$1)</f>
        <v>0</v>
      </c>
      <c r="F18" s="150">
        <f>SUMIFS(Import!$G:$G,Import!$A:$A,F$1,Import!$B:$B,$A18,Import!$C:$C,$A$1)</f>
        <v>0</v>
      </c>
      <c r="G18" s="150">
        <f>SUMIFS(Import!$G:$G,Import!$A:$A,G$1,Import!$B:$B,$A18,Import!$C:$C,$A$1)</f>
        <v>0</v>
      </c>
      <c r="H18" s="150">
        <f>SUMIFS(Import!$G:$G,Import!$A:$A,H$1,Import!$B:$B,$A18,Import!$C:$C,$A$1)</f>
        <v>0</v>
      </c>
      <c r="I18" s="150">
        <f>SUMIFS(Import!$G:$G,Import!$A:$A,I$1,Import!$B:$B,$A18,Import!$C:$C,$A$1)</f>
        <v>0</v>
      </c>
      <c r="J18" s="150">
        <f>SUMIFS(Import!$G:$G,Import!$A:$A,J$1,Import!$B:$B,$A18,Import!$C:$C,$A$1)</f>
        <v>0</v>
      </c>
      <c r="K18" s="150">
        <f>SUMIFS(Import!$G:$G,Import!$A:$A,K$1,Import!$B:$B,$A18,Import!$C:$C,$A$1)</f>
        <v>0</v>
      </c>
      <c r="L18" s="150">
        <f>SUMIFS(Import!$G:$G,Import!$A:$A,L$1,Import!$B:$B,$A18,Import!$C:$C,$A$1)</f>
        <v>0</v>
      </c>
      <c r="M18" s="150">
        <f>SUMIFS(Import!$G:$G,Import!$A:$A,M$1,Import!$B:$B,$A18,Import!$C:$C,$A$1)</f>
        <v>0</v>
      </c>
      <c r="N18" s="150">
        <f>SUMIFS(Import!$G:$G,Import!$A:$A,N$1,Import!$B:$B,$A18,Import!$C:$C,$A$1)</f>
        <v>0</v>
      </c>
      <c r="O18" s="150">
        <f>SUMIFS(Import!$G:$G,Import!$A:$A,O$1,Import!$B:$B,$A18,Import!$C:$C,$A$1)</f>
        <v>0</v>
      </c>
      <c r="P18" s="150">
        <f>SUMIFS(Import!$G:$G,Import!$A:$A,P$1,Import!$B:$B,$A18,Import!$C:$C,$A$1)</f>
        <v>0</v>
      </c>
      <c r="Q18" s="150">
        <f>SUMIFS(Import!$G:$G,Import!$A:$A,Q$1,Import!$B:$B,$A18,Import!$C:$C,$A$1)</f>
        <v>0</v>
      </c>
      <c r="R18" s="150">
        <f>SUMIFS(Import!$G:$G,Import!$A:$A,R$1,Import!$B:$B,$A18,Import!$C:$C,$A$1)</f>
        <v>0</v>
      </c>
      <c r="S18" s="150">
        <f>SUMIFS(Import!$G:$G,Import!$A:$A,S$1,Import!$B:$B,$A18,Import!$C:$C,$A$1)</f>
        <v>0</v>
      </c>
      <c r="T18" s="150">
        <f>SUMIFS(Import!$G:$G,Import!$A:$A,T$1,Import!$B:$B,$A18,Import!$C:$C,$A$1)</f>
        <v>0</v>
      </c>
      <c r="U18" s="150">
        <f>SUMIFS(Import!$G:$G,Import!$A:$A,U$1,Import!$B:$B,$A18,Import!$C:$C,$A$1)</f>
        <v>0</v>
      </c>
      <c r="V18" s="150">
        <f>SUMIFS(Import!$G:$G,Import!$A:$A,V$1,Import!$B:$B,$A18,Import!$C:$C,$A$1)</f>
        <v>0</v>
      </c>
      <c r="W18" s="150">
        <f>SUMIFS(Import!$G:$G,Import!$A:$A,W$1,Import!$B:$B,$A18,Import!$C:$C,$A$1)</f>
        <v>0</v>
      </c>
      <c r="X18" s="150">
        <f>SUMIFS(Import!$G:$G,Import!$A:$A,X$1,Import!$B:$B,$A18,Import!$C:$C,$A$1)</f>
        <v>0</v>
      </c>
      <c r="Y18" s="586">
        <f>SUMIFS(Import!$G:$G,Import!$A:$A,Y$1,Import!$B:$B,$A18,Import!$C:$C,$A$1)</f>
        <v>0</v>
      </c>
      <c r="Z18" s="218"/>
      <c r="AA18" s="218"/>
      <c r="AB18" s="218"/>
      <c r="AC18" s="218"/>
      <c r="AD18" s="218"/>
      <c r="AE18" s="218"/>
      <c r="AF18" s="218"/>
      <c r="AG18" s="218"/>
      <c r="AH18" s="218"/>
      <c r="AI18" s="218"/>
      <c r="AJ18" s="218"/>
    </row>
    <row r="19" spans="1:36" x14ac:dyDescent="0.2">
      <c r="A19" s="290">
        <f>PayDay1 + 1</f>
        <v>42538</v>
      </c>
      <c r="B19" s="212">
        <f t="shared" ref="B19:B33" si="1">SUM(E19:Y19)</f>
        <v>5.5</v>
      </c>
      <c r="C19" s="144">
        <f t="shared" ref="C19:C33" si="2">SUMPRODUCT(E19:Y19,$E$19:$Y$19)</f>
        <v>30.25</v>
      </c>
      <c r="D19" s="610">
        <f t="shared" ref="D19:D33" si="3">C19*0.26</f>
        <v>7.8650000000000002</v>
      </c>
      <c r="E19" s="150">
        <f>SUMIFS(Import!$G:$G,Import!$A:$A,E$1,Import!$B:$B,$A19,Import!$C:$C,$A$1)</f>
        <v>0</v>
      </c>
      <c r="F19" s="150">
        <f>SUMIFS(Import!$G:$G,Import!$A:$A,F$1,Import!$B:$B,$A19,Import!$C:$C,$A$1)</f>
        <v>5.5</v>
      </c>
      <c r="G19" s="150">
        <f>SUMIFS(Import!$G:$G,Import!$A:$A,G$1,Import!$B:$B,$A19,Import!$C:$C,$A$1)</f>
        <v>0</v>
      </c>
      <c r="H19" s="150">
        <f>SUMIFS(Import!$G:$G,Import!$A:$A,H$1,Import!$B:$B,$A19,Import!$C:$C,$A$1)</f>
        <v>0</v>
      </c>
      <c r="I19" s="150">
        <f>SUMIFS(Import!$G:$G,Import!$A:$A,I$1,Import!$B:$B,$A19,Import!$C:$C,$A$1)</f>
        <v>0</v>
      </c>
      <c r="J19" s="150">
        <f>SUMIFS(Import!$G:$G,Import!$A:$A,J$1,Import!$B:$B,$A19,Import!$C:$C,$A$1)</f>
        <v>0</v>
      </c>
      <c r="K19" s="150">
        <f>SUMIFS(Import!$G:$G,Import!$A:$A,K$1,Import!$B:$B,$A19,Import!$C:$C,$A$1)</f>
        <v>0</v>
      </c>
      <c r="L19" s="150">
        <f>SUMIFS(Import!$G:$G,Import!$A:$A,L$1,Import!$B:$B,$A19,Import!$C:$C,$A$1)</f>
        <v>0</v>
      </c>
      <c r="M19" s="150">
        <f>SUMIFS(Import!$G:$G,Import!$A:$A,M$1,Import!$B:$B,$A19,Import!$C:$C,$A$1)</f>
        <v>0</v>
      </c>
      <c r="N19" s="150">
        <f>SUMIFS(Import!$G:$G,Import!$A:$A,N$1,Import!$B:$B,$A19,Import!$C:$C,$A$1)</f>
        <v>0</v>
      </c>
      <c r="O19" s="150">
        <f>SUMIFS(Import!$G:$G,Import!$A:$A,O$1,Import!$B:$B,$A19,Import!$C:$C,$A$1)</f>
        <v>0</v>
      </c>
      <c r="P19" s="150">
        <f>SUMIFS(Import!$G:$G,Import!$A:$A,P$1,Import!$B:$B,$A19,Import!$C:$C,$A$1)</f>
        <v>0</v>
      </c>
      <c r="Q19" s="150">
        <f>SUMIFS(Import!$G:$G,Import!$A:$A,Q$1,Import!$B:$B,$A19,Import!$C:$C,$A$1)</f>
        <v>0</v>
      </c>
      <c r="R19" s="150">
        <f>SUMIFS(Import!$G:$G,Import!$A:$A,R$1,Import!$B:$B,$A19,Import!$C:$C,$A$1)</f>
        <v>0</v>
      </c>
      <c r="S19" s="150">
        <f>SUMIFS(Import!$G:$G,Import!$A:$A,S$1,Import!$B:$B,$A19,Import!$C:$C,$A$1)</f>
        <v>0</v>
      </c>
      <c r="T19" s="150">
        <f>SUMIFS(Import!$G:$G,Import!$A:$A,T$1,Import!$B:$B,$A19,Import!$C:$C,$A$1)</f>
        <v>0</v>
      </c>
      <c r="U19" s="150">
        <f>SUMIFS(Import!$G:$G,Import!$A:$A,U$1,Import!$B:$B,$A19,Import!$C:$C,$A$1)</f>
        <v>0</v>
      </c>
      <c r="V19" s="150">
        <f>SUMIFS(Import!$G:$G,Import!$A:$A,V$1,Import!$B:$B,$A19,Import!$C:$C,$A$1)</f>
        <v>0</v>
      </c>
      <c r="W19" s="150">
        <f>SUMIFS(Import!$G:$G,Import!$A:$A,W$1,Import!$B:$B,$A19,Import!$C:$C,$A$1)</f>
        <v>0</v>
      </c>
      <c r="X19" s="150">
        <f>SUMIFS(Import!$G:$G,Import!$A:$A,X$1,Import!$B:$B,$A19,Import!$C:$C,$A$1)</f>
        <v>0</v>
      </c>
      <c r="Y19" s="586">
        <f>SUMIFS(Import!$G:$G,Import!$A:$A,Y$1,Import!$B:$B,$A19,Import!$C:$C,$A$1)</f>
        <v>0</v>
      </c>
      <c r="Z19" s="218"/>
      <c r="AA19" s="218"/>
      <c r="AB19" s="218"/>
      <c r="AC19" s="218"/>
      <c r="AD19" s="218"/>
      <c r="AE19" s="218"/>
      <c r="AF19" s="218"/>
      <c r="AG19" s="218"/>
      <c r="AH19" s="218"/>
      <c r="AI19" s="218"/>
      <c r="AJ19" s="218"/>
    </row>
    <row r="20" spans="1:36" x14ac:dyDescent="0.2">
      <c r="A20" s="290">
        <f>PayDay1 + 2</f>
        <v>42539</v>
      </c>
      <c r="B20" s="212">
        <f>SUM(E20:Y20)</f>
        <v>5.5</v>
      </c>
      <c r="C20" s="144">
        <f t="shared" si="2"/>
        <v>30.25</v>
      </c>
      <c r="D20" s="610">
        <f>C20*0.26</f>
        <v>7.8650000000000002</v>
      </c>
      <c r="E20" s="150">
        <f>SUMIFS(Import!$G:$G,Import!$A:$A,E$1,Import!$B:$B,$A20,Import!$C:$C,$A$1)</f>
        <v>0</v>
      </c>
      <c r="F20" s="150">
        <f>SUMIFS(Import!$G:$G,Import!$A:$A,F$1,Import!$B:$B,$A20,Import!$C:$C,$A$1)</f>
        <v>5.5</v>
      </c>
      <c r="G20" s="150">
        <f>SUMIFS(Import!$G:$G,Import!$A:$A,G$1,Import!$B:$B,$A20,Import!$C:$C,$A$1)</f>
        <v>0</v>
      </c>
      <c r="H20" s="150">
        <f>SUMIFS(Import!$G:$G,Import!$A:$A,H$1,Import!$B:$B,$A20,Import!$C:$C,$A$1)</f>
        <v>0</v>
      </c>
      <c r="I20" s="150">
        <f>SUMIFS(Import!$G:$G,Import!$A:$A,I$1,Import!$B:$B,$A20,Import!$C:$C,$A$1)</f>
        <v>0</v>
      </c>
      <c r="J20" s="150">
        <f>SUMIFS(Import!$G:$G,Import!$A:$A,J$1,Import!$B:$B,$A20,Import!$C:$C,$A$1)</f>
        <v>0</v>
      </c>
      <c r="K20" s="150">
        <f>SUMIFS(Import!$G:$G,Import!$A:$A,K$1,Import!$B:$B,$A20,Import!$C:$C,$A$1)</f>
        <v>0</v>
      </c>
      <c r="L20" s="150">
        <f>SUMIFS(Import!$G:$G,Import!$A:$A,L$1,Import!$B:$B,$A20,Import!$C:$C,$A$1)</f>
        <v>0</v>
      </c>
      <c r="M20" s="150">
        <f>SUMIFS(Import!$G:$G,Import!$A:$A,M$1,Import!$B:$B,$A20,Import!$C:$C,$A$1)</f>
        <v>0</v>
      </c>
      <c r="N20" s="150">
        <f>SUMIFS(Import!$G:$G,Import!$A:$A,N$1,Import!$B:$B,$A20,Import!$C:$C,$A$1)</f>
        <v>0</v>
      </c>
      <c r="O20" s="150">
        <f>SUMIFS(Import!$G:$G,Import!$A:$A,O$1,Import!$B:$B,$A20,Import!$C:$C,$A$1)</f>
        <v>0</v>
      </c>
      <c r="P20" s="150">
        <f>SUMIFS(Import!$G:$G,Import!$A:$A,P$1,Import!$B:$B,$A20,Import!$C:$C,$A$1)</f>
        <v>0</v>
      </c>
      <c r="Q20" s="150">
        <f>SUMIFS(Import!$G:$G,Import!$A:$A,Q$1,Import!$B:$B,$A20,Import!$C:$C,$A$1)</f>
        <v>0</v>
      </c>
      <c r="R20" s="150">
        <f>SUMIFS(Import!$G:$G,Import!$A:$A,R$1,Import!$B:$B,$A20,Import!$C:$C,$A$1)</f>
        <v>0</v>
      </c>
      <c r="S20" s="150">
        <f>SUMIFS(Import!$G:$G,Import!$A:$A,S$1,Import!$B:$B,$A20,Import!$C:$C,$A$1)</f>
        <v>0</v>
      </c>
      <c r="T20" s="150">
        <f>SUMIFS(Import!$G:$G,Import!$A:$A,T$1,Import!$B:$B,$A20,Import!$C:$C,$A$1)</f>
        <v>0</v>
      </c>
      <c r="U20" s="150">
        <f>SUMIFS(Import!$G:$G,Import!$A:$A,U$1,Import!$B:$B,$A20,Import!$C:$C,$A$1)</f>
        <v>0</v>
      </c>
      <c r="V20" s="150">
        <f>SUMIFS(Import!$G:$G,Import!$A:$A,V$1,Import!$B:$B,$A20,Import!$C:$C,$A$1)</f>
        <v>0</v>
      </c>
      <c r="W20" s="150">
        <f>SUMIFS(Import!$G:$G,Import!$A:$A,W$1,Import!$B:$B,$A20,Import!$C:$C,$A$1)</f>
        <v>0</v>
      </c>
      <c r="X20" s="150">
        <f>SUMIFS(Import!$G:$G,Import!$A:$A,X$1,Import!$B:$B,$A20,Import!$C:$C,$A$1)</f>
        <v>0</v>
      </c>
      <c r="Y20" s="151">
        <f>SUMIFS(Import!$G:$G,Import!$A:$A,Y$1,Import!$B:$B,$A20,Import!$C:$C,$A$1)</f>
        <v>0</v>
      </c>
      <c r="Z20" s="241"/>
      <c r="AA20" s="241"/>
      <c r="AB20" s="241"/>
      <c r="AC20" s="241"/>
      <c r="AD20" s="241"/>
      <c r="AE20" s="241"/>
      <c r="AF20" s="241"/>
      <c r="AG20" s="241"/>
      <c r="AH20" s="241"/>
      <c r="AI20" s="241"/>
      <c r="AJ20" s="241"/>
    </row>
    <row r="21" spans="1:36" x14ac:dyDescent="0.2">
      <c r="A21" s="290">
        <f>PayDay1 + 3</f>
        <v>42540</v>
      </c>
      <c r="B21" s="212">
        <f>SUM(E21:Y21)</f>
        <v>0</v>
      </c>
      <c r="C21" s="144">
        <f t="shared" si="2"/>
        <v>0</v>
      </c>
      <c r="D21" s="610">
        <f>C21*0.26</f>
        <v>0</v>
      </c>
      <c r="E21" s="150">
        <f>SUMIFS(Import!$G:$G,Import!$A:$A,E$1,Import!$B:$B,$A21,Import!$C:$C,$A$1)</f>
        <v>0</v>
      </c>
      <c r="F21" s="150">
        <f>SUMIFS(Import!$G:$G,Import!$A:$A,F$1,Import!$B:$B,$A21,Import!$C:$C,$A$1)</f>
        <v>0</v>
      </c>
      <c r="G21" s="150">
        <f>SUMIFS(Import!$G:$G,Import!$A:$A,G$1,Import!$B:$B,$A21,Import!$C:$C,$A$1)</f>
        <v>0</v>
      </c>
      <c r="H21" s="150">
        <f>SUMIFS(Import!$G:$G,Import!$A:$A,H$1,Import!$B:$B,$A21,Import!$C:$C,$A$1)</f>
        <v>0</v>
      </c>
      <c r="I21" s="150">
        <f>SUMIFS(Import!$G:$G,Import!$A:$A,I$1,Import!$B:$B,$A21,Import!$C:$C,$A$1)</f>
        <v>0</v>
      </c>
      <c r="J21" s="150">
        <f>SUMIFS(Import!$G:$G,Import!$A:$A,J$1,Import!$B:$B,$A21,Import!$C:$C,$A$1)</f>
        <v>0</v>
      </c>
      <c r="K21" s="150">
        <f>SUMIFS(Import!$G:$G,Import!$A:$A,K$1,Import!$B:$B,$A21,Import!$C:$C,$A$1)</f>
        <v>0</v>
      </c>
      <c r="L21" s="150">
        <f>SUMIFS(Import!$G:$G,Import!$A:$A,L$1,Import!$B:$B,$A21,Import!$C:$C,$A$1)</f>
        <v>0</v>
      </c>
      <c r="M21" s="150">
        <f>SUMIFS(Import!$G:$G,Import!$A:$A,M$1,Import!$B:$B,$A21,Import!$C:$C,$A$1)</f>
        <v>0</v>
      </c>
      <c r="N21" s="150">
        <f>SUMIFS(Import!$G:$G,Import!$A:$A,N$1,Import!$B:$B,$A21,Import!$C:$C,$A$1)</f>
        <v>0</v>
      </c>
      <c r="O21" s="150">
        <f>SUMIFS(Import!$G:$G,Import!$A:$A,O$1,Import!$B:$B,$A21,Import!$C:$C,$A$1)</f>
        <v>0</v>
      </c>
      <c r="P21" s="150">
        <f>SUMIFS(Import!$G:$G,Import!$A:$A,P$1,Import!$B:$B,$A21,Import!$C:$C,$A$1)</f>
        <v>0</v>
      </c>
      <c r="Q21" s="150">
        <f>SUMIFS(Import!$G:$G,Import!$A:$A,Q$1,Import!$B:$B,$A21,Import!$C:$C,$A$1)</f>
        <v>0</v>
      </c>
      <c r="R21" s="150">
        <f>SUMIFS(Import!$G:$G,Import!$A:$A,R$1,Import!$B:$B,$A21,Import!$C:$C,$A$1)</f>
        <v>0</v>
      </c>
      <c r="S21" s="150">
        <f>SUMIFS(Import!$G:$G,Import!$A:$A,S$1,Import!$B:$B,$A21,Import!$C:$C,$A$1)</f>
        <v>0</v>
      </c>
      <c r="T21" s="150">
        <f>SUMIFS(Import!$G:$G,Import!$A:$A,T$1,Import!$B:$B,$A21,Import!$C:$C,$A$1)</f>
        <v>0</v>
      </c>
      <c r="U21" s="150">
        <f>SUMIFS(Import!$G:$G,Import!$A:$A,U$1,Import!$B:$B,$A21,Import!$C:$C,$A$1)</f>
        <v>0</v>
      </c>
      <c r="V21" s="150">
        <f>SUMIFS(Import!$G:$G,Import!$A:$A,V$1,Import!$B:$B,$A21,Import!$C:$C,$A$1)</f>
        <v>0</v>
      </c>
      <c r="W21" s="150">
        <f>SUMIFS(Import!$G:$G,Import!$A:$A,W$1,Import!$B:$B,$A21,Import!$C:$C,$A$1)</f>
        <v>0</v>
      </c>
      <c r="X21" s="150">
        <f>SUMIFS(Import!$G:$G,Import!$A:$A,X$1,Import!$B:$B,$A21,Import!$C:$C,$A$1)</f>
        <v>0</v>
      </c>
      <c r="Y21" s="151">
        <f>SUMIFS(Import!$G:$G,Import!$A:$A,Y$1,Import!$B:$B,$A21,Import!$C:$C,$A$1)</f>
        <v>0</v>
      </c>
      <c r="Z21" s="241"/>
      <c r="AA21" s="241"/>
      <c r="AB21" s="241"/>
      <c r="AC21" s="241"/>
      <c r="AD21" s="241"/>
      <c r="AE21" s="241"/>
      <c r="AF21" s="241"/>
      <c r="AG21" s="241"/>
      <c r="AH21" s="241"/>
      <c r="AI21" s="241"/>
      <c r="AJ21" s="241"/>
    </row>
    <row r="22" spans="1:36" x14ac:dyDescent="0.2">
      <c r="A22" s="290">
        <f>PayDay1 + 4</f>
        <v>42541</v>
      </c>
      <c r="B22" s="212">
        <f>SUM(E22:Y22)</f>
        <v>0</v>
      </c>
      <c r="C22" s="144">
        <f t="shared" si="2"/>
        <v>0</v>
      </c>
      <c r="D22" s="610">
        <f>C22*0.26</f>
        <v>0</v>
      </c>
      <c r="E22" s="150">
        <f>SUMIFS(Import!$G:$G,Import!$A:$A,E$1,Import!$B:$B,$A22,Import!$C:$C,$A$1)</f>
        <v>0</v>
      </c>
      <c r="F22" s="150">
        <f>SUMIFS(Import!$G:$G,Import!$A:$A,F$1,Import!$B:$B,$A22,Import!$C:$C,$A$1)</f>
        <v>0</v>
      </c>
      <c r="G22" s="150">
        <f>SUMIFS(Import!$G:$G,Import!$A:$A,G$1,Import!$B:$B,$A22,Import!$C:$C,$A$1)</f>
        <v>0</v>
      </c>
      <c r="H22" s="150">
        <f>SUMIFS(Import!$G:$G,Import!$A:$A,H$1,Import!$B:$B,$A22,Import!$C:$C,$A$1)</f>
        <v>0</v>
      </c>
      <c r="I22" s="150">
        <f>SUMIFS(Import!$G:$G,Import!$A:$A,I$1,Import!$B:$B,$A22,Import!$C:$C,$A$1)</f>
        <v>0</v>
      </c>
      <c r="J22" s="150">
        <f>SUMIFS(Import!$G:$G,Import!$A:$A,J$1,Import!$B:$B,$A22,Import!$C:$C,$A$1)</f>
        <v>0</v>
      </c>
      <c r="K22" s="150">
        <f>SUMIFS(Import!$G:$G,Import!$A:$A,K$1,Import!$B:$B,$A22,Import!$C:$C,$A$1)</f>
        <v>0</v>
      </c>
      <c r="L22" s="150">
        <f>SUMIFS(Import!$G:$G,Import!$A:$A,L$1,Import!$B:$B,$A22,Import!$C:$C,$A$1)</f>
        <v>0</v>
      </c>
      <c r="M22" s="150">
        <f>SUMIFS(Import!$G:$G,Import!$A:$A,M$1,Import!$B:$B,$A22,Import!$C:$C,$A$1)</f>
        <v>0</v>
      </c>
      <c r="N22" s="150">
        <f>SUMIFS(Import!$G:$G,Import!$A:$A,N$1,Import!$B:$B,$A22,Import!$C:$C,$A$1)</f>
        <v>0</v>
      </c>
      <c r="O22" s="150">
        <f>SUMIFS(Import!$G:$G,Import!$A:$A,O$1,Import!$B:$B,$A22,Import!$C:$C,$A$1)</f>
        <v>0</v>
      </c>
      <c r="P22" s="150">
        <f>SUMIFS(Import!$G:$G,Import!$A:$A,P$1,Import!$B:$B,$A22,Import!$C:$C,$A$1)</f>
        <v>0</v>
      </c>
      <c r="Q22" s="150">
        <f>SUMIFS(Import!$G:$G,Import!$A:$A,Q$1,Import!$B:$B,$A22,Import!$C:$C,$A$1)</f>
        <v>0</v>
      </c>
      <c r="R22" s="150">
        <f>SUMIFS(Import!$G:$G,Import!$A:$A,R$1,Import!$B:$B,$A22,Import!$C:$C,$A$1)</f>
        <v>0</v>
      </c>
      <c r="S22" s="150">
        <f>SUMIFS(Import!$G:$G,Import!$A:$A,S$1,Import!$B:$B,$A22,Import!$C:$C,$A$1)</f>
        <v>0</v>
      </c>
      <c r="T22" s="150">
        <f>SUMIFS(Import!$G:$G,Import!$A:$A,T$1,Import!$B:$B,$A22,Import!$C:$C,$A$1)</f>
        <v>0</v>
      </c>
      <c r="U22" s="150">
        <f>SUMIFS(Import!$G:$G,Import!$A:$A,U$1,Import!$B:$B,$A22,Import!$C:$C,$A$1)</f>
        <v>0</v>
      </c>
      <c r="V22" s="150">
        <f>SUMIFS(Import!$G:$G,Import!$A:$A,V$1,Import!$B:$B,$A22,Import!$C:$C,$A$1)</f>
        <v>0</v>
      </c>
      <c r="W22" s="150">
        <f>SUMIFS(Import!$G:$G,Import!$A:$A,W$1,Import!$B:$B,$A22,Import!$C:$C,$A$1)</f>
        <v>0</v>
      </c>
      <c r="X22" s="150">
        <f>SUMIFS(Import!$G:$G,Import!$A:$A,X$1,Import!$B:$B,$A22,Import!$C:$C,$A$1)</f>
        <v>0</v>
      </c>
      <c r="Y22" s="151">
        <f>SUMIFS(Import!$G:$G,Import!$A:$A,Y$1,Import!$B:$B,$A22,Import!$C:$C,$A$1)</f>
        <v>0</v>
      </c>
    </row>
    <row r="23" spans="1:36" x14ac:dyDescent="0.2">
      <c r="A23" s="290">
        <f>PayDay1 + 5</f>
        <v>42542</v>
      </c>
      <c r="B23" s="212">
        <f>SUM(E23:Y23)</f>
        <v>0</v>
      </c>
      <c r="C23" s="144">
        <f t="shared" si="2"/>
        <v>0</v>
      </c>
      <c r="D23" s="610">
        <f>C23*0.26</f>
        <v>0</v>
      </c>
      <c r="E23" s="150">
        <f>SUMIFS(Import!$G:$G,Import!$A:$A,E$1,Import!$B:$B,$A23,Import!$C:$C,$A$1)</f>
        <v>0</v>
      </c>
      <c r="F23" s="150">
        <f>SUMIFS(Import!$G:$G,Import!$A:$A,F$1,Import!$B:$B,$A23,Import!$C:$C,$A$1)</f>
        <v>0</v>
      </c>
      <c r="G23" s="150">
        <f>SUMIFS(Import!$G:$G,Import!$A:$A,G$1,Import!$B:$B,$A23,Import!$C:$C,$A$1)</f>
        <v>0</v>
      </c>
      <c r="H23" s="150">
        <f>SUMIFS(Import!$G:$G,Import!$A:$A,H$1,Import!$B:$B,$A23,Import!$C:$C,$A$1)</f>
        <v>0</v>
      </c>
      <c r="I23" s="150">
        <f>SUMIFS(Import!$G:$G,Import!$A:$A,I$1,Import!$B:$B,$A23,Import!$C:$C,$A$1)</f>
        <v>0</v>
      </c>
      <c r="J23" s="150">
        <f>SUMIFS(Import!$G:$G,Import!$A:$A,J$1,Import!$B:$B,$A23,Import!$C:$C,$A$1)</f>
        <v>0</v>
      </c>
      <c r="K23" s="150">
        <f>SUMIFS(Import!$G:$G,Import!$A:$A,K$1,Import!$B:$B,$A23,Import!$C:$C,$A$1)</f>
        <v>0</v>
      </c>
      <c r="L23" s="150">
        <f>SUMIFS(Import!$G:$G,Import!$A:$A,L$1,Import!$B:$B,$A23,Import!$C:$C,$A$1)</f>
        <v>0</v>
      </c>
      <c r="M23" s="150">
        <f>SUMIFS(Import!$G:$G,Import!$A:$A,M$1,Import!$B:$B,$A23,Import!$C:$C,$A$1)</f>
        <v>0</v>
      </c>
      <c r="N23" s="150">
        <f>SUMIFS(Import!$G:$G,Import!$A:$A,N$1,Import!$B:$B,$A23,Import!$C:$C,$A$1)</f>
        <v>0</v>
      </c>
      <c r="O23" s="150">
        <f>SUMIFS(Import!$G:$G,Import!$A:$A,O$1,Import!$B:$B,$A23,Import!$C:$C,$A$1)</f>
        <v>0</v>
      </c>
      <c r="P23" s="150">
        <f>SUMIFS(Import!$G:$G,Import!$A:$A,P$1,Import!$B:$B,$A23,Import!$C:$C,$A$1)</f>
        <v>0</v>
      </c>
      <c r="Q23" s="150">
        <f>SUMIFS(Import!$G:$G,Import!$A:$A,Q$1,Import!$B:$B,$A23,Import!$C:$C,$A$1)</f>
        <v>0</v>
      </c>
      <c r="R23" s="150">
        <f>SUMIFS(Import!$G:$G,Import!$A:$A,R$1,Import!$B:$B,$A23,Import!$C:$C,$A$1)</f>
        <v>0</v>
      </c>
      <c r="S23" s="150">
        <f>SUMIFS(Import!$G:$G,Import!$A:$A,S$1,Import!$B:$B,$A23,Import!$C:$C,$A$1)</f>
        <v>0</v>
      </c>
      <c r="T23" s="150">
        <f>SUMIFS(Import!$G:$G,Import!$A:$A,T$1,Import!$B:$B,$A23,Import!$C:$C,$A$1)</f>
        <v>0</v>
      </c>
      <c r="U23" s="150">
        <f>SUMIFS(Import!$G:$G,Import!$A:$A,U$1,Import!$B:$B,$A23,Import!$C:$C,$A$1)</f>
        <v>0</v>
      </c>
      <c r="V23" s="150">
        <f>SUMIFS(Import!$G:$G,Import!$A:$A,V$1,Import!$B:$B,$A23,Import!$C:$C,$A$1)</f>
        <v>0</v>
      </c>
      <c r="W23" s="150">
        <f>SUMIFS(Import!$G:$G,Import!$A:$A,W$1,Import!$B:$B,$A23,Import!$C:$C,$A$1)</f>
        <v>0</v>
      </c>
      <c r="X23" s="150">
        <f>SUMIFS(Import!$G:$G,Import!$A:$A,X$1,Import!$B:$B,$A23,Import!$C:$C,$A$1)</f>
        <v>0</v>
      </c>
      <c r="Y23" s="151">
        <f>SUMIFS(Import!$G:$G,Import!$A:$A,Y$1,Import!$B:$B,$A23,Import!$C:$C,$A$1)</f>
        <v>0</v>
      </c>
    </row>
    <row r="24" spans="1:36" x14ac:dyDescent="0.2">
      <c r="A24" s="290">
        <f>PayDay1 + 6</f>
        <v>42543</v>
      </c>
      <c r="B24" s="212">
        <f t="shared" si="1"/>
        <v>0</v>
      </c>
      <c r="C24" s="144">
        <f t="shared" si="2"/>
        <v>0</v>
      </c>
      <c r="D24" s="610">
        <f t="shared" si="3"/>
        <v>0</v>
      </c>
      <c r="E24" s="150">
        <f>SUMIFS(Import!$G:$G,Import!$A:$A,E$1,Import!$B:$B,$A24,Import!$C:$C,$A$1)</f>
        <v>0</v>
      </c>
      <c r="F24" s="150">
        <f>SUMIFS(Import!$G:$G,Import!$A:$A,F$1,Import!$B:$B,$A24,Import!$C:$C,$A$1)</f>
        <v>0</v>
      </c>
      <c r="G24" s="150">
        <f>SUMIFS(Import!$G:$G,Import!$A:$A,G$1,Import!$B:$B,$A24,Import!$C:$C,$A$1)</f>
        <v>0</v>
      </c>
      <c r="H24" s="150">
        <f>SUMIFS(Import!$G:$G,Import!$A:$A,H$1,Import!$B:$B,$A24,Import!$C:$C,$A$1)</f>
        <v>0</v>
      </c>
      <c r="I24" s="150">
        <f>SUMIFS(Import!$G:$G,Import!$A:$A,I$1,Import!$B:$B,$A24,Import!$C:$C,$A$1)</f>
        <v>0</v>
      </c>
      <c r="J24" s="150">
        <f>SUMIFS(Import!$G:$G,Import!$A:$A,J$1,Import!$B:$B,$A24,Import!$C:$C,$A$1)</f>
        <v>0</v>
      </c>
      <c r="K24" s="150">
        <f>SUMIFS(Import!$G:$G,Import!$A:$A,K$1,Import!$B:$B,$A24,Import!$C:$C,$A$1)</f>
        <v>0</v>
      </c>
      <c r="L24" s="150">
        <f>SUMIFS(Import!$G:$G,Import!$A:$A,L$1,Import!$B:$B,$A24,Import!$C:$C,$A$1)</f>
        <v>0</v>
      </c>
      <c r="M24" s="150">
        <f>SUMIFS(Import!$G:$G,Import!$A:$A,M$1,Import!$B:$B,$A24,Import!$C:$C,$A$1)</f>
        <v>0</v>
      </c>
      <c r="N24" s="150">
        <f>SUMIFS(Import!$G:$G,Import!$A:$A,N$1,Import!$B:$B,$A24,Import!$C:$C,$A$1)</f>
        <v>0</v>
      </c>
      <c r="O24" s="150">
        <f>SUMIFS(Import!$G:$G,Import!$A:$A,O$1,Import!$B:$B,$A24,Import!$C:$C,$A$1)</f>
        <v>0</v>
      </c>
      <c r="P24" s="150">
        <f>SUMIFS(Import!$G:$G,Import!$A:$A,P$1,Import!$B:$B,$A24,Import!$C:$C,$A$1)</f>
        <v>0</v>
      </c>
      <c r="Q24" s="150">
        <f>SUMIFS(Import!$G:$G,Import!$A:$A,Q$1,Import!$B:$B,$A24,Import!$C:$C,$A$1)</f>
        <v>0</v>
      </c>
      <c r="R24" s="150">
        <f>SUMIFS(Import!$G:$G,Import!$A:$A,R$1,Import!$B:$B,$A24,Import!$C:$C,$A$1)</f>
        <v>0</v>
      </c>
      <c r="S24" s="150">
        <f>SUMIFS(Import!$G:$G,Import!$A:$A,S$1,Import!$B:$B,$A24,Import!$C:$C,$A$1)</f>
        <v>0</v>
      </c>
      <c r="T24" s="150">
        <f>SUMIFS(Import!$G:$G,Import!$A:$A,T$1,Import!$B:$B,$A24,Import!$C:$C,$A$1)</f>
        <v>0</v>
      </c>
      <c r="U24" s="150">
        <f>SUMIFS(Import!$G:$G,Import!$A:$A,U$1,Import!$B:$B,$A24,Import!$C:$C,$A$1)</f>
        <v>0</v>
      </c>
      <c r="V24" s="150">
        <f>SUMIFS(Import!$G:$G,Import!$A:$A,V$1,Import!$B:$B,$A24,Import!$C:$C,$A$1)</f>
        <v>0</v>
      </c>
      <c r="W24" s="150">
        <f>SUMIFS(Import!$G:$G,Import!$A:$A,W$1,Import!$B:$B,$A24,Import!$C:$C,$A$1)</f>
        <v>0</v>
      </c>
      <c r="X24" s="150">
        <f>SUMIFS(Import!$G:$G,Import!$A:$A,X$1,Import!$B:$B,$A24,Import!$C:$C,$A$1)</f>
        <v>0</v>
      </c>
      <c r="Y24" s="151">
        <f>SUMIFS(Import!$G:$G,Import!$A:$A,Y$1,Import!$B:$B,$A24,Import!$C:$C,$A$1)</f>
        <v>0</v>
      </c>
    </row>
    <row r="25" spans="1:36" x14ac:dyDescent="0.2">
      <c r="A25" s="290">
        <f>PayDay1 + 7</f>
        <v>42544</v>
      </c>
      <c r="B25" s="212">
        <f t="shared" si="1"/>
        <v>0</v>
      </c>
      <c r="C25" s="144">
        <f t="shared" si="2"/>
        <v>0</v>
      </c>
      <c r="D25" s="610">
        <f t="shared" si="3"/>
        <v>0</v>
      </c>
      <c r="E25" s="150">
        <f>SUMIFS(Import!$G:$G,Import!$A:$A,E$1,Import!$B:$B,$A25,Import!$C:$C,$A$1)</f>
        <v>0</v>
      </c>
      <c r="F25" s="150">
        <f>SUMIFS(Import!$G:$G,Import!$A:$A,F$1,Import!$B:$B,$A25,Import!$C:$C,$A$1)</f>
        <v>0</v>
      </c>
      <c r="G25" s="150">
        <f>SUMIFS(Import!$G:$G,Import!$A:$A,G$1,Import!$B:$B,$A25,Import!$C:$C,$A$1)</f>
        <v>0</v>
      </c>
      <c r="H25" s="150">
        <f>SUMIFS(Import!$G:$G,Import!$A:$A,H$1,Import!$B:$B,$A25,Import!$C:$C,$A$1)</f>
        <v>0</v>
      </c>
      <c r="I25" s="150">
        <f>SUMIFS(Import!$G:$G,Import!$A:$A,I$1,Import!$B:$B,$A25,Import!$C:$C,$A$1)</f>
        <v>0</v>
      </c>
      <c r="J25" s="150">
        <f>SUMIFS(Import!$G:$G,Import!$A:$A,J$1,Import!$B:$B,$A25,Import!$C:$C,$A$1)</f>
        <v>0</v>
      </c>
      <c r="K25" s="150">
        <f>SUMIFS(Import!$G:$G,Import!$A:$A,K$1,Import!$B:$B,$A25,Import!$C:$C,$A$1)</f>
        <v>0</v>
      </c>
      <c r="L25" s="150">
        <f>SUMIFS(Import!$G:$G,Import!$A:$A,L$1,Import!$B:$B,$A25,Import!$C:$C,$A$1)</f>
        <v>0</v>
      </c>
      <c r="M25" s="150">
        <f>SUMIFS(Import!$G:$G,Import!$A:$A,M$1,Import!$B:$B,$A25,Import!$C:$C,$A$1)</f>
        <v>0</v>
      </c>
      <c r="N25" s="150">
        <f>SUMIFS(Import!$G:$G,Import!$A:$A,N$1,Import!$B:$B,$A25,Import!$C:$C,$A$1)</f>
        <v>0</v>
      </c>
      <c r="O25" s="150">
        <f>SUMIFS(Import!$G:$G,Import!$A:$A,O$1,Import!$B:$B,$A25,Import!$C:$C,$A$1)</f>
        <v>0</v>
      </c>
      <c r="P25" s="150">
        <f>SUMIFS(Import!$G:$G,Import!$A:$A,P$1,Import!$B:$B,$A25,Import!$C:$C,$A$1)</f>
        <v>0</v>
      </c>
      <c r="Q25" s="150">
        <f>SUMIFS(Import!$G:$G,Import!$A:$A,Q$1,Import!$B:$B,$A25,Import!$C:$C,$A$1)</f>
        <v>0</v>
      </c>
      <c r="R25" s="150">
        <f>SUMIFS(Import!$G:$G,Import!$A:$A,R$1,Import!$B:$B,$A25,Import!$C:$C,$A$1)</f>
        <v>0</v>
      </c>
      <c r="S25" s="150">
        <f>SUMIFS(Import!$G:$G,Import!$A:$A,S$1,Import!$B:$B,$A25,Import!$C:$C,$A$1)</f>
        <v>0</v>
      </c>
      <c r="T25" s="150">
        <f>SUMIFS(Import!$G:$G,Import!$A:$A,T$1,Import!$B:$B,$A25,Import!$C:$C,$A$1)</f>
        <v>0</v>
      </c>
      <c r="U25" s="150">
        <f>SUMIFS(Import!$G:$G,Import!$A:$A,U$1,Import!$B:$B,$A25,Import!$C:$C,$A$1)</f>
        <v>0</v>
      </c>
      <c r="V25" s="150">
        <f>SUMIFS(Import!$G:$G,Import!$A:$A,V$1,Import!$B:$B,$A25,Import!$C:$C,$A$1)</f>
        <v>0</v>
      </c>
      <c r="W25" s="150">
        <f>SUMIFS(Import!$G:$G,Import!$A:$A,W$1,Import!$B:$B,$A25,Import!$C:$C,$A$1)</f>
        <v>0</v>
      </c>
      <c r="X25" s="150">
        <f>SUMIFS(Import!$G:$G,Import!$A:$A,X$1,Import!$B:$B,$A25,Import!$C:$C,$A$1)</f>
        <v>0</v>
      </c>
      <c r="Y25" s="151">
        <f>SUMIFS(Import!$G:$G,Import!$A:$A,Y$1,Import!$B:$B,$A25,Import!$C:$C,$A$1)</f>
        <v>0</v>
      </c>
    </row>
    <row r="26" spans="1:36" x14ac:dyDescent="0.2">
      <c r="A26" s="290">
        <f>PayDay1 + 8</f>
        <v>42545</v>
      </c>
      <c r="B26" s="212">
        <f t="shared" si="1"/>
        <v>4.5</v>
      </c>
      <c r="C26" s="144">
        <f t="shared" si="2"/>
        <v>0</v>
      </c>
      <c r="D26" s="610">
        <f t="shared" si="3"/>
        <v>0</v>
      </c>
      <c r="E26" s="150">
        <f>SUMIFS(Import!$G:$G,Import!$A:$A,E$1,Import!$B:$B,$A26,Import!$C:$C,$A$1)</f>
        <v>4.5</v>
      </c>
      <c r="F26" s="150">
        <f>SUMIFS(Import!$G:$G,Import!$A:$A,F$1,Import!$B:$B,$A26,Import!$C:$C,$A$1)</f>
        <v>0</v>
      </c>
      <c r="G26" s="150">
        <f>SUMIFS(Import!$G:$G,Import!$A:$A,G$1,Import!$B:$B,$A26,Import!$C:$C,$A$1)</f>
        <v>0</v>
      </c>
      <c r="H26" s="150">
        <f>SUMIFS(Import!$G:$G,Import!$A:$A,H$1,Import!$B:$B,$A26,Import!$C:$C,$A$1)</f>
        <v>0</v>
      </c>
      <c r="I26" s="150">
        <f>SUMIFS(Import!$G:$G,Import!$A:$A,I$1,Import!$B:$B,$A26,Import!$C:$C,$A$1)</f>
        <v>0</v>
      </c>
      <c r="J26" s="150">
        <f>SUMIFS(Import!$G:$G,Import!$A:$A,J$1,Import!$B:$B,$A26,Import!$C:$C,$A$1)</f>
        <v>0</v>
      </c>
      <c r="K26" s="150">
        <f>SUMIFS(Import!$G:$G,Import!$A:$A,K$1,Import!$B:$B,$A26,Import!$C:$C,$A$1)</f>
        <v>0</v>
      </c>
      <c r="L26" s="150">
        <f>SUMIFS(Import!$G:$G,Import!$A:$A,L$1,Import!$B:$B,$A26,Import!$C:$C,$A$1)</f>
        <v>0</v>
      </c>
      <c r="M26" s="150">
        <f>SUMIFS(Import!$G:$G,Import!$A:$A,M$1,Import!$B:$B,$A26,Import!$C:$C,$A$1)</f>
        <v>0</v>
      </c>
      <c r="N26" s="150">
        <f>SUMIFS(Import!$G:$G,Import!$A:$A,N$1,Import!$B:$B,$A26,Import!$C:$C,$A$1)</f>
        <v>0</v>
      </c>
      <c r="O26" s="150">
        <f>SUMIFS(Import!$G:$G,Import!$A:$A,O$1,Import!$B:$B,$A26,Import!$C:$C,$A$1)</f>
        <v>0</v>
      </c>
      <c r="P26" s="150">
        <f>SUMIFS(Import!$G:$G,Import!$A:$A,P$1,Import!$B:$B,$A26,Import!$C:$C,$A$1)</f>
        <v>0</v>
      </c>
      <c r="Q26" s="150">
        <f>SUMIFS(Import!$G:$G,Import!$A:$A,Q$1,Import!$B:$B,$A26,Import!$C:$C,$A$1)</f>
        <v>0</v>
      </c>
      <c r="R26" s="150">
        <f>SUMIFS(Import!$G:$G,Import!$A:$A,R$1,Import!$B:$B,$A26,Import!$C:$C,$A$1)</f>
        <v>0</v>
      </c>
      <c r="S26" s="150">
        <f>SUMIFS(Import!$G:$G,Import!$A:$A,S$1,Import!$B:$B,$A26,Import!$C:$C,$A$1)</f>
        <v>0</v>
      </c>
      <c r="T26" s="150">
        <f>SUMIFS(Import!$G:$G,Import!$A:$A,T$1,Import!$B:$B,$A26,Import!$C:$C,$A$1)</f>
        <v>0</v>
      </c>
      <c r="U26" s="150">
        <f>SUMIFS(Import!$G:$G,Import!$A:$A,U$1,Import!$B:$B,$A26,Import!$C:$C,$A$1)</f>
        <v>0</v>
      </c>
      <c r="V26" s="150">
        <f>SUMIFS(Import!$G:$G,Import!$A:$A,V$1,Import!$B:$B,$A26,Import!$C:$C,$A$1)</f>
        <v>0</v>
      </c>
      <c r="W26" s="150">
        <f>SUMIFS(Import!$G:$G,Import!$A:$A,W$1,Import!$B:$B,$A26,Import!$C:$C,$A$1)</f>
        <v>0</v>
      </c>
      <c r="X26" s="150">
        <f>SUMIFS(Import!$G:$G,Import!$A:$A,X$1,Import!$B:$B,$A26,Import!$C:$C,$A$1)</f>
        <v>0</v>
      </c>
      <c r="Y26" s="151">
        <f>SUMIFS(Import!$G:$G,Import!$A:$A,Y$1,Import!$B:$B,$A26,Import!$C:$C,$A$1)</f>
        <v>0</v>
      </c>
    </row>
    <row r="27" spans="1:36" x14ac:dyDescent="0.2">
      <c r="A27" s="290">
        <f>PayDay1 + 9</f>
        <v>42546</v>
      </c>
      <c r="B27" s="212">
        <f t="shared" si="1"/>
        <v>4.25</v>
      </c>
      <c r="C27" s="144">
        <f t="shared" si="2"/>
        <v>0</v>
      </c>
      <c r="D27" s="610">
        <f t="shared" si="3"/>
        <v>0</v>
      </c>
      <c r="E27" s="150">
        <f>SUMIFS(Import!$G:$G,Import!$A:$A,E$1,Import!$B:$B,$A27,Import!$C:$C,$A$1)</f>
        <v>4.25</v>
      </c>
      <c r="F27" s="150">
        <f>SUMIFS(Import!$G:$G,Import!$A:$A,F$1,Import!$B:$B,$A27,Import!$C:$C,$A$1)</f>
        <v>0</v>
      </c>
      <c r="G27" s="150">
        <f>SUMIFS(Import!$G:$G,Import!$A:$A,G$1,Import!$B:$B,$A27,Import!$C:$C,$A$1)</f>
        <v>0</v>
      </c>
      <c r="H27" s="150">
        <f>SUMIFS(Import!$G:$G,Import!$A:$A,H$1,Import!$B:$B,$A27,Import!$C:$C,$A$1)</f>
        <v>0</v>
      </c>
      <c r="I27" s="150">
        <f>SUMIFS(Import!$G:$G,Import!$A:$A,I$1,Import!$B:$B,$A27,Import!$C:$C,$A$1)</f>
        <v>0</v>
      </c>
      <c r="J27" s="150">
        <f>SUMIFS(Import!$G:$G,Import!$A:$A,J$1,Import!$B:$B,$A27,Import!$C:$C,$A$1)</f>
        <v>0</v>
      </c>
      <c r="K27" s="150">
        <f>SUMIFS(Import!$G:$G,Import!$A:$A,K$1,Import!$B:$B,$A27,Import!$C:$C,$A$1)</f>
        <v>0</v>
      </c>
      <c r="L27" s="150">
        <f>SUMIFS(Import!$G:$G,Import!$A:$A,L$1,Import!$B:$B,$A27,Import!$C:$C,$A$1)</f>
        <v>0</v>
      </c>
      <c r="M27" s="150">
        <f>SUMIFS(Import!$G:$G,Import!$A:$A,M$1,Import!$B:$B,$A27,Import!$C:$C,$A$1)</f>
        <v>0</v>
      </c>
      <c r="N27" s="150">
        <f>SUMIFS(Import!$G:$G,Import!$A:$A,N$1,Import!$B:$B,$A27,Import!$C:$C,$A$1)</f>
        <v>0</v>
      </c>
      <c r="O27" s="150">
        <f>SUMIFS(Import!$G:$G,Import!$A:$A,O$1,Import!$B:$B,$A27,Import!$C:$C,$A$1)</f>
        <v>0</v>
      </c>
      <c r="P27" s="150">
        <f>SUMIFS(Import!$G:$G,Import!$A:$A,P$1,Import!$B:$B,$A27,Import!$C:$C,$A$1)</f>
        <v>0</v>
      </c>
      <c r="Q27" s="150">
        <f>SUMIFS(Import!$G:$G,Import!$A:$A,Q$1,Import!$B:$B,$A27,Import!$C:$C,$A$1)</f>
        <v>0</v>
      </c>
      <c r="R27" s="150">
        <f>SUMIFS(Import!$G:$G,Import!$A:$A,R$1,Import!$B:$B,$A27,Import!$C:$C,$A$1)</f>
        <v>0</v>
      </c>
      <c r="S27" s="150">
        <f>SUMIFS(Import!$G:$G,Import!$A:$A,S$1,Import!$B:$B,$A27,Import!$C:$C,$A$1)</f>
        <v>0</v>
      </c>
      <c r="T27" s="150">
        <f>SUMIFS(Import!$G:$G,Import!$A:$A,T$1,Import!$B:$B,$A27,Import!$C:$C,$A$1)</f>
        <v>0</v>
      </c>
      <c r="U27" s="150">
        <f>SUMIFS(Import!$G:$G,Import!$A:$A,U$1,Import!$B:$B,$A27,Import!$C:$C,$A$1)</f>
        <v>0</v>
      </c>
      <c r="V27" s="150">
        <f>SUMIFS(Import!$G:$G,Import!$A:$A,V$1,Import!$B:$B,$A27,Import!$C:$C,$A$1)</f>
        <v>0</v>
      </c>
      <c r="W27" s="150">
        <f>SUMIFS(Import!$G:$G,Import!$A:$A,W$1,Import!$B:$B,$A27,Import!$C:$C,$A$1)</f>
        <v>0</v>
      </c>
      <c r="X27" s="150">
        <f>SUMIFS(Import!$G:$G,Import!$A:$A,X$1,Import!$B:$B,$A27,Import!$C:$C,$A$1)</f>
        <v>0</v>
      </c>
      <c r="Y27" s="151">
        <f>SUMIFS(Import!$G:$G,Import!$A:$A,Y$1,Import!$B:$B,$A27,Import!$C:$C,$A$1)</f>
        <v>0</v>
      </c>
    </row>
    <row r="28" spans="1:36" x14ac:dyDescent="0.2">
      <c r="A28" s="290">
        <f>PayDay1 + 10</f>
        <v>42547</v>
      </c>
      <c r="B28" s="212">
        <f t="shared" si="1"/>
        <v>0</v>
      </c>
      <c r="C28" s="144">
        <f t="shared" si="2"/>
        <v>0</v>
      </c>
      <c r="D28" s="610">
        <f t="shared" si="3"/>
        <v>0</v>
      </c>
      <c r="E28" s="150">
        <f>SUMIFS(Import!$G:$G,Import!$A:$A,E$1,Import!$B:$B,$A28,Import!$C:$C,$A$1)</f>
        <v>0</v>
      </c>
      <c r="F28" s="150">
        <f>SUMIFS(Import!$G:$G,Import!$A:$A,F$1,Import!$B:$B,$A28,Import!$C:$C,$A$1)</f>
        <v>0</v>
      </c>
      <c r="G28" s="150">
        <f>SUMIFS(Import!$G:$G,Import!$A:$A,G$1,Import!$B:$B,$A28,Import!$C:$C,$A$1)</f>
        <v>0</v>
      </c>
      <c r="H28" s="150">
        <f>SUMIFS(Import!$G:$G,Import!$A:$A,H$1,Import!$B:$B,$A28,Import!$C:$C,$A$1)</f>
        <v>0</v>
      </c>
      <c r="I28" s="150">
        <f>SUMIFS(Import!$G:$G,Import!$A:$A,I$1,Import!$B:$B,$A28,Import!$C:$C,$A$1)</f>
        <v>0</v>
      </c>
      <c r="J28" s="150">
        <f>SUMIFS(Import!$G:$G,Import!$A:$A,J$1,Import!$B:$B,$A28,Import!$C:$C,$A$1)</f>
        <v>0</v>
      </c>
      <c r="K28" s="150">
        <f>SUMIFS(Import!$G:$G,Import!$A:$A,K$1,Import!$B:$B,$A28,Import!$C:$C,$A$1)</f>
        <v>0</v>
      </c>
      <c r="L28" s="150">
        <f>SUMIFS(Import!$G:$G,Import!$A:$A,L$1,Import!$B:$B,$A28,Import!$C:$C,$A$1)</f>
        <v>0</v>
      </c>
      <c r="M28" s="150">
        <f>SUMIFS(Import!$G:$G,Import!$A:$A,M$1,Import!$B:$B,$A28,Import!$C:$C,$A$1)</f>
        <v>0</v>
      </c>
      <c r="N28" s="150">
        <f>SUMIFS(Import!$G:$G,Import!$A:$A,N$1,Import!$B:$B,$A28,Import!$C:$C,$A$1)</f>
        <v>0</v>
      </c>
      <c r="O28" s="150">
        <f>SUMIFS(Import!$G:$G,Import!$A:$A,O$1,Import!$B:$B,$A28,Import!$C:$C,$A$1)</f>
        <v>0</v>
      </c>
      <c r="P28" s="150">
        <f>SUMIFS(Import!$G:$G,Import!$A:$A,P$1,Import!$B:$B,$A28,Import!$C:$C,$A$1)</f>
        <v>0</v>
      </c>
      <c r="Q28" s="150">
        <f>SUMIFS(Import!$G:$G,Import!$A:$A,Q$1,Import!$B:$B,$A28,Import!$C:$C,$A$1)</f>
        <v>0</v>
      </c>
      <c r="R28" s="150">
        <f>SUMIFS(Import!$G:$G,Import!$A:$A,R$1,Import!$B:$B,$A28,Import!$C:$C,$A$1)</f>
        <v>0</v>
      </c>
      <c r="S28" s="150">
        <f>SUMIFS(Import!$G:$G,Import!$A:$A,S$1,Import!$B:$B,$A28,Import!$C:$C,$A$1)</f>
        <v>0</v>
      </c>
      <c r="T28" s="150">
        <f>SUMIFS(Import!$G:$G,Import!$A:$A,T$1,Import!$B:$B,$A28,Import!$C:$C,$A$1)</f>
        <v>0</v>
      </c>
      <c r="U28" s="150">
        <f>SUMIFS(Import!$G:$G,Import!$A:$A,U$1,Import!$B:$B,$A28,Import!$C:$C,$A$1)</f>
        <v>0</v>
      </c>
      <c r="V28" s="150">
        <f>SUMIFS(Import!$G:$G,Import!$A:$A,V$1,Import!$B:$B,$A28,Import!$C:$C,$A$1)</f>
        <v>0</v>
      </c>
      <c r="W28" s="150">
        <f>SUMIFS(Import!$G:$G,Import!$A:$A,W$1,Import!$B:$B,$A28,Import!$C:$C,$A$1)</f>
        <v>0</v>
      </c>
      <c r="X28" s="150">
        <f>SUMIFS(Import!$G:$G,Import!$A:$A,X$1,Import!$B:$B,$A28,Import!$C:$C,$A$1)</f>
        <v>0</v>
      </c>
      <c r="Y28" s="151">
        <f>SUMIFS(Import!$G:$G,Import!$A:$A,Y$1,Import!$B:$B,$A28,Import!$C:$C,$A$1)</f>
        <v>0</v>
      </c>
    </row>
    <row r="29" spans="1:36" x14ac:dyDescent="0.2">
      <c r="A29" s="290">
        <f>PayDay1 + 11</f>
        <v>42548</v>
      </c>
      <c r="B29" s="212">
        <f t="shared" si="1"/>
        <v>0</v>
      </c>
      <c r="C29" s="144">
        <f t="shared" si="2"/>
        <v>0</v>
      </c>
      <c r="D29" s="610">
        <f t="shared" si="3"/>
        <v>0</v>
      </c>
      <c r="E29" s="150">
        <f>SUMIFS(Import!$G:$G,Import!$A:$A,E$1,Import!$B:$B,$A29,Import!$C:$C,$A$1)</f>
        <v>0</v>
      </c>
      <c r="F29" s="150">
        <f>SUMIFS(Import!$G:$G,Import!$A:$A,F$1,Import!$B:$B,$A29,Import!$C:$C,$A$1)</f>
        <v>0</v>
      </c>
      <c r="G29" s="150">
        <f>SUMIFS(Import!$G:$G,Import!$A:$A,G$1,Import!$B:$B,$A29,Import!$C:$C,$A$1)</f>
        <v>0</v>
      </c>
      <c r="H29" s="150">
        <f>SUMIFS(Import!$G:$G,Import!$A:$A,H$1,Import!$B:$B,$A29,Import!$C:$C,$A$1)</f>
        <v>0</v>
      </c>
      <c r="I29" s="150">
        <f>SUMIFS(Import!$G:$G,Import!$A:$A,I$1,Import!$B:$B,$A29,Import!$C:$C,$A$1)</f>
        <v>0</v>
      </c>
      <c r="J29" s="150">
        <f>SUMIFS(Import!$G:$G,Import!$A:$A,J$1,Import!$B:$B,$A29,Import!$C:$C,$A$1)</f>
        <v>0</v>
      </c>
      <c r="K29" s="150">
        <f>SUMIFS(Import!$G:$G,Import!$A:$A,K$1,Import!$B:$B,$A29,Import!$C:$C,$A$1)</f>
        <v>0</v>
      </c>
      <c r="L29" s="150">
        <f>SUMIFS(Import!$G:$G,Import!$A:$A,L$1,Import!$B:$B,$A29,Import!$C:$C,$A$1)</f>
        <v>0</v>
      </c>
      <c r="M29" s="150">
        <f>SUMIFS(Import!$G:$G,Import!$A:$A,M$1,Import!$B:$B,$A29,Import!$C:$C,$A$1)</f>
        <v>0</v>
      </c>
      <c r="N29" s="150">
        <f>SUMIFS(Import!$G:$G,Import!$A:$A,N$1,Import!$B:$B,$A29,Import!$C:$C,$A$1)</f>
        <v>0</v>
      </c>
      <c r="O29" s="150">
        <f>SUMIFS(Import!$G:$G,Import!$A:$A,O$1,Import!$B:$B,$A29,Import!$C:$C,$A$1)</f>
        <v>0</v>
      </c>
      <c r="P29" s="150">
        <f>SUMIFS(Import!$G:$G,Import!$A:$A,P$1,Import!$B:$B,$A29,Import!$C:$C,$A$1)</f>
        <v>0</v>
      </c>
      <c r="Q29" s="150">
        <f>SUMIFS(Import!$G:$G,Import!$A:$A,Q$1,Import!$B:$B,$A29,Import!$C:$C,$A$1)</f>
        <v>0</v>
      </c>
      <c r="R29" s="150">
        <f>SUMIFS(Import!$G:$G,Import!$A:$A,R$1,Import!$B:$B,$A29,Import!$C:$C,$A$1)</f>
        <v>0</v>
      </c>
      <c r="S29" s="150">
        <f>SUMIFS(Import!$G:$G,Import!$A:$A,S$1,Import!$B:$B,$A29,Import!$C:$C,$A$1)</f>
        <v>0</v>
      </c>
      <c r="T29" s="150">
        <f>SUMIFS(Import!$G:$G,Import!$A:$A,T$1,Import!$B:$B,$A29,Import!$C:$C,$A$1)</f>
        <v>0</v>
      </c>
      <c r="U29" s="150">
        <f>SUMIFS(Import!$G:$G,Import!$A:$A,U$1,Import!$B:$B,$A29,Import!$C:$C,$A$1)</f>
        <v>0</v>
      </c>
      <c r="V29" s="150">
        <f>SUMIFS(Import!$G:$G,Import!$A:$A,V$1,Import!$B:$B,$A29,Import!$C:$C,$A$1)</f>
        <v>0</v>
      </c>
      <c r="W29" s="150">
        <f>SUMIFS(Import!$G:$G,Import!$A:$A,W$1,Import!$B:$B,$A29,Import!$C:$C,$A$1)</f>
        <v>0</v>
      </c>
      <c r="X29" s="150">
        <f>SUMIFS(Import!$G:$G,Import!$A:$A,X$1,Import!$B:$B,$A29,Import!$C:$C,$A$1)</f>
        <v>0</v>
      </c>
      <c r="Y29" s="151">
        <f>SUMIFS(Import!$G:$G,Import!$A:$A,Y$1,Import!$B:$B,$A29,Import!$C:$C,$A$1)</f>
        <v>0</v>
      </c>
    </row>
    <row r="30" spans="1:36" x14ac:dyDescent="0.2">
      <c r="A30" s="290">
        <f>PayDay1 + 12</f>
        <v>42549</v>
      </c>
      <c r="B30" s="212">
        <f t="shared" si="1"/>
        <v>0</v>
      </c>
      <c r="C30" s="144">
        <f t="shared" si="2"/>
        <v>0</v>
      </c>
      <c r="D30" s="610">
        <f t="shared" si="3"/>
        <v>0</v>
      </c>
      <c r="E30" s="150">
        <f>SUMIFS(Import!$G:$G,Import!$A:$A,E$1,Import!$B:$B,$A30,Import!$C:$C,$A$1)</f>
        <v>0</v>
      </c>
      <c r="F30" s="150">
        <f>SUMIFS(Import!$G:$G,Import!$A:$A,F$1,Import!$B:$B,$A30,Import!$C:$C,$A$1)</f>
        <v>0</v>
      </c>
      <c r="G30" s="150">
        <f>SUMIFS(Import!$G:$G,Import!$A:$A,G$1,Import!$B:$B,$A30,Import!$C:$C,$A$1)</f>
        <v>0</v>
      </c>
      <c r="H30" s="150">
        <f>SUMIFS(Import!$G:$G,Import!$A:$A,H$1,Import!$B:$B,$A30,Import!$C:$C,$A$1)</f>
        <v>0</v>
      </c>
      <c r="I30" s="150">
        <f>SUMIFS(Import!$G:$G,Import!$A:$A,I$1,Import!$B:$B,$A30,Import!$C:$C,$A$1)</f>
        <v>0</v>
      </c>
      <c r="J30" s="150">
        <f>SUMIFS(Import!$G:$G,Import!$A:$A,J$1,Import!$B:$B,$A30,Import!$C:$C,$A$1)</f>
        <v>0</v>
      </c>
      <c r="K30" s="150">
        <f>SUMIFS(Import!$G:$G,Import!$A:$A,K$1,Import!$B:$B,$A30,Import!$C:$C,$A$1)</f>
        <v>0</v>
      </c>
      <c r="L30" s="150">
        <f>SUMIFS(Import!$G:$G,Import!$A:$A,L$1,Import!$B:$B,$A30,Import!$C:$C,$A$1)</f>
        <v>0</v>
      </c>
      <c r="M30" s="150">
        <f>SUMIFS(Import!$G:$G,Import!$A:$A,M$1,Import!$B:$B,$A30,Import!$C:$C,$A$1)</f>
        <v>0</v>
      </c>
      <c r="N30" s="150">
        <f>SUMIFS(Import!$G:$G,Import!$A:$A,N$1,Import!$B:$B,$A30,Import!$C:$C,$A$1)</f>
        <v>0</v>
      </c>
      <c r="O30" s="150">
        <f>SUMIFS(Import!$G:$G,Import!$A:$A,O$1,Import!$B:$B,$A30,Import!$C:$C,$A$1)</f>
        <v>0</v>
      </c>
      <c r="P30" s="150">
        <f>SUMIFS(Import!$G:$G,Import!$A:$A,P$1,Import!$B:$B,$A30,Import!$C:$C,$A$1)</f>
        <v>0</v>
      </c>
      <c r="Q30" s="150">
        <f>SUMIFS(Import!$G:$G,Import!$A:$A,Q$1,Import!$B:$B,$A30,Import!$C:$C,$A$1)</f>
        <v>0</v>
      </c>
      <c r="R30" s="150">
        <f>SUMIFS(Import!$G:$G,Import!$A:$A,R$1,Import!$B:$B,$A30,Import!$C:$C,$A$1)</f>
        <v>0</v>
      </c>
      <c r="S30" s="150">
        <f>SUMIFS(Import!$G:$G,Import!$A:$A,S$1,Import!$B:$B,$A30,Import!$C:$C,$A$1)</f>
        <v>0</v>
      </c>
      <c r="T30" s="150">
        <f>SUMIFS(Import!$G:$G,Import!$A:$A,T$1,Import!$B:$B,$A30,Import!$C:$C,$A$1)</f>
        <v>0</v>
      </c>
      <c r="U30" s="150">
        <f>SUMIFS(Import!$G:$G,Import!$A:$A,U$1,Import!$B:$B,$A30,Import!$C:$C,$A$1)</f>
        <v>0</v>
      </c>
      <c r="V30" s="150">
        <f>SUMIFS(Import!$G:$G,Import!$A:$A,V$1,Import!$B:$B,$A30,Import!$C:$C,$A$1)</f>
        <v>0</v>
      </c>
      <c r="W30" s="150">
        <f>SUMIFS(Import!$G:$G,Import!$A:$A,W$1,Import!$B:$B,$A30,Import!$C:$C,$A$1)</f>
        <v>0</v>
      </c>
      <c r="X30" s="150">
        <f>SUMIFS(Import!$G:$G,Import!$A:$A,X$1,Import!$B:$B,$A30,Import!$C:$C,$A$1)</f>
        <v>0</v>
      </c>
      <c r="Y30" s="151">
        <f>SUMIFS(Import!$G:$G,Import!$A:$A,Y$1,Import!$B:$B,$A30,Import!$C:$C,$A$1)</f>
        <v>0</v>
      </c>
    </row>
    <row r="31" spans="1:36" x14ac:dyDescent="0.2">
      <c r="A31" s="290">
        <f>IF(PayDay14&gt;0,PayDay14,"")</f>
        <v>42550</v>
      </c>
      <c r="B31" s="212">
        <f t="shared" si="1"/>
        <v>0</v>
      </c>
      <c r="C31" s="144">
        <f t="shared" si="2"/>
        <v>0</v>
      </c>
      <c r="D31" s="610">
        <f t="shared" si="3"/>
        <v>0</v>
      </c>
      <c r="E31" s="150">
        <f>SUMIFS(Import!$G:$G,Import!$A:$A,E$1,Import!$B:$B,$A31,Import!$C:$C,$A$1)</f>
        <v>0</v>
      </c>
      <c r="F31" s="150">
        <f>SUMIFS(Import!$G:$G,Import!$A:$A,F$1,Import!$B:$B,$A31,Import!$C:$C,$A$1)</f>
        <v>0</v>
      </c>
      <c r="G31" s="150">
        <f>SUMIFS(Import!$G:$G,Import!$A:$A,G$1,Import!$B:$B,$A31,Import!$C:$C,$A$1)</f>
        <v>0</v>
      </c>
      <c r="H31" s="150">
        <f>SUMIFS(Import!$G:$G,Import!$A:$A,H$1,Import!$B:$B,$A31,Import!$C:$C,$A$1)</f>
        <v>0</v>
      </c>
      <c r="I31" s="150">
        <f>SUMIFS(Import!$G:$G,Import!$A:$A,I$1,Import!$B:$B,$A31,Import!$C:$C,$A$1)</f>
        <v>0</v>
      </c>
      <c r="J31" s="150">
        <f>SUMIFS(Import!$G:$G,Import!$A:$A,J$1,Import!$B:$B,$A31,Import!$C:$C,$A$1)</f>
        <v>0</v>
      </c>
      <c r="K31" s="150">
        <f>SUMIFS(Import!$G:$G,Import!$A:$A,K$1,Import!$B:$B,$A31,Import!$C:$C,$A$1)</f>
        <v>0</v>
      </c>
      <c r="L31" s="150">
        <f>SUMIFS(Import!$G:$G,Import!$A:$A,L$1,Import!$B:$B,$A31,Import!$C:$C,$A$1)</f>
        <v>0</v>
      </c>
      <c r="M31" s="150">
        <f>SUMIFS(Import!$G:$G,Import!$A:$A,M$1,Import!$B:$B,$A31,Import!$C:$C,$A$1)</f>
        <v>0</v>
      </c>
      <c r="N31" s="150">
        <f>SUMIFS(Import!$G:$G,Import!$A:$A,N$1,Import!$B:$B,$A31,Import!$C:$C,$A$1)</f>
        <v>0</v>
      </c>
      <c r="O31" s="150">
        <f>SUMIFS(Import!$G:$G,Import!$A:$A,O$1,Import!$B:$B,$A31,Import!$C:$C,$A$1)</f>
        <v>0</v>
      </c>
      <c r="P31" s="150">
        <f>SUMIFS(Import!$G:$G,Import!$A:$A,P$1,Import!$B:$B,$A31,Import!$C:$C,$A$1)</f>
        <v>0</v>
      </c>
      <c r="Q31" s="150">
        <f>SUMIFS(Import!$G:$G,Import!$A:$A,Q$1,Import!$B:$B,$A31,Import!$C:$C,$A$1)</f>
        <v>0</v>
      </c>
      <c r="R31" s="150">
        <f>SUMIFS(Import!$G:$G,Import!$A:$A,R$1,Import!$B:$B,$A31,Import!$C:$C,$A$1)</f>
        <v>0</v>
      </c>
      <c r="S31" s="150">
        <f>SUMIFS(Import!$G:$G,Import!$A:$A,S$1,Import!$B:$B,$A31,Import!$C:$C,$A$1)</f>
        <v>0</v>
      </c>
      <c r="T31" s="150">
        <f>SUMIFS(Import!$G:$G,Import!$A:$A,T$1,Import!$B:$B,$A31,Import!$C:$C,$A$1)</f>
        <v>0</v>
      </c>
      <c r="U31" s="150">
        <f>SUMIFS(Import!$G:$G,Import!$A:$A,U$1,Import!$B:$B,$A31,Import!$C:$C,$A$1)</f>
        <v>0</v>
      </c>
      <c r="V31" s="150">
        <f>SUMIFS(Import!$G:$G,Import!$A:$A,V$1,Import!$B:$B,$A31,Import!$C:$C,$A$1)</f>
        <v>0</v>
      </c>
      <c r="W31" s="150">
        <f>SUMIFS(Import!$G:$G,Import!$A:$A,W$1,Import!$B:$B,$A31,Import!$C:$C,$A$1)</f>
        <v>0</v>
      </c>
      <c r="X31" s="150">
        <f>SUMIFS(Import!$G:$G,Import!$A:$A,X$1,Import!$B:$B,$A31,Import!$C:$C,$A$1)</f>
        <v>0</v>
      </c>
      <c r="Y31" s="151">
        <f>SUMIFS(Import!$G:$G,Import!$A:$A,Y$1,Import!$B:$B,$A31,Import!$C:$C,$A$1)</f>
        <v>0</v>
      </c>
    </row>
    <row r="32" spans="1:36" x14ac:dyDescent="0.2">
      <c r="A32" s="290">
        <f>IF(PayDay15&gt;0,PayDay15,"")</f>
        <v>42551</v>
      </c>
      <c r="B32" s="212">
        <f t="shared" si="1"/>
        <v>0</v>
      </c>
      <c r="C32" s="144">
        <f t="shared" si="2"/>
        <v>0</v>
      </c>
      <c r="D32" s="610">
        <f t="shared" si="3"/>
        <v>0</v>
      </c>
      <c r="E32" s="150">
        <f>SUMIFS(Import!$G:$G,Import!$A:$A,E$1,Import!$B:$B,$A32,Import!$C:$C,$A$1)</f>
        <v>0</v>
      </c>
      <c r="F32" s="150">
        <f>SUMIFS(Import!$G:$G,Import!$A:$A,F$1,Import!$B:$B,$A32,Import!$C:$C,$A$1)</f>
        <v>0</v>
      </c>
      <c r="G32" s="150">
        <f>SUMIFS(Import!$G:$G,Import!$A:$A,G$1,Import!$B:$B,$A32,Import!$C:$C,$A$1)</f>
        <v>0</v>
      </c>
      <c r="H32" s="150">
        <f>SUMIFS(Import!$G:$G,Import!$A:$A,H$1,Import!$B:$B,$A32,Import!$C:$C,$A$1)</f>
        <v>0</v>
      </c>
      <c r="I32" s="150">
        <f>SUMIFS(Import!$G:$G,Import!$A:$A,I$1,Import!$B:$B,$A32,Import!$C:$C,$A$1)</f>
        <v>0</v>
      </c>
      <c r="J32" s="150">
        <f>SUMIFS(Import!$G:$G,Import!$A:$A,J$1,Import!$B:$B,$A32,Import!$C:$C,$A$1)</f>
        <v>0</v>
      </c>
      <c r="K32" s="150">
        <f>SUMIFS(Import!$G:$G,Import!$A:$A,K$1,Import!$B:$B,$A32,Import!$C:$C,$A$1)</f>
        <v>0</v>
      </c>
      <c r="L32" s="150">
        <f>SUMIFS(Import!$G:$G,Import!$A:$A,L$1,Import!$B:$B,$A32,Import!$C:$C,$A$1)</f>
        <v>0</v>
      </c>
      <c r="M32" s="150">
        <f>SUMIFS(Import!$G:$G,Import!$A:$A,M$1,Import!$B:$B,$A32,Import!$C:$C,$A$1)</f>
        <v>0</v>
      </c>
      <c r="N32" s="150">
        <f>SUMIFS(Import!$G:$G,Import!$A:$A,N$1,Import!$B:$B,$A32,Import!$C:$C,$A$1)</f>
        <v>0</v>
      </c>
      <c r="O32" s="150">
        <f>SUMIFS(Import!$G:$G,Import!$A:$A,O$1,Import!$B:$B,$A32,Import!$C:$C,$A$1)</f>
        <v>0</v>
      </c>
      <c r="P32" s="150">
        <f>SUMIFS(Import!$G:$G,Import!$A:$A,P$1,Import!$B:$B,$A32,Import!$C:$C,$A$1)</f>
        <v>0</v>
      </c>
      <c r="Q32" s="150">
        <f>SUMIFS(Import!$G:$G,Import!$A:$A,Q$1,Import!$B:$B,$A32,Import!$C:$C,$A$1)</f>
        <v>0</v>
      </c>
      <c r="R32" s="150">
        <f>SUMIFS(Import!$G:$G,Import!$A:$A,R$1,Import!$B:$B,$A32,Import!$C:$C,$A$1)</f>
        <v>0</v>
      </c>
      <c r="S32" s="150">
        <f>SUMIFS(Import!$G:$G,Import!$A:$A,S$1,Import!$B:$B,$A32,Import!$C:$C,$A$1)</f>
        <v>0</v>
      </c>
      <c r="T32" s="150">
        <f>SUMIFS(Import!$G:$G,Import!$A:$A,T$1,Import!$B:$B,$A32,Import!$C:$C,$A$1)</f>
        <v>0</v>
      </c>
      <c r="U32" s="150">
        <f>SUMIFS(Import!$G:$G,Import!$A:$A,U$1,Import!$B:$B,$A32,Import!$C:$C,$A$1)</f>
        <v>0</v>
      </c>
      <c r="V32" s="150">
        <f>SUMIFS(Import!$G:$G,Import!$A:$A,V$1,Import!$B:$B,$A32,Import!$C:$C,$A$1)</f>
        <v>0</v>
      </c>
      <c r="W32" s="150">
        <f>SUMIFS(Import!$G:$G,Import!$A:$A,W$1,Import!$B:$B,$A32,Import!$C:$C,$A$1)</f>
        <v>0</v>
      </c>
      <c r="X32" s="150">
        <f>SUMIFS(Import!$G:$G,Import!$A:$A,X$1,Import!$B:$B,$A32,Import!$C:$C,$A$1)</f>
        <v>0</v>
      </c>
      <c r="Y32" s="151">
        <f>SUMIFS(Import!$G:$G,Import!$A:$A,Y$1,Import!$B:$B,$A32,Import!$C:$C,$A$1)</f>
        <v>0</v>
      </c>
    </row>
    <row r="33" spans="1:26" ht="13.5" thickBot="1" x14ac:dyDescent="0.25">
      <c r="A33" s="290" t="str">
        <f>IF(PayDay16&gt;0,PayDay16,"")</f>
        <v/>
      </c>
      <c r="B33" s="212">
        <f t="shared" si="1"/>
        <v>0</v>
      </c>
      <c r="C33" s="144">
        <f t="shared" si="2"/>
        <v>0</v>
      </c>
      <c r="D33" s="610">
        <f t="shared" si="3"/>
        <v>0</v>
      </c>
      <c r="E33" s="150">
        <f>SUMIFS(Import!$G:$G,Import!$A:$A,E$1,Import!$B:$B,$A33,Import!$C:$C,$A$1)</f>
        <v>0</v>
      </c>
      <c r="F33" s="150">
        <f>SUMIFS(Import!$G:$G,Import!$A:$A,F$1,Import!$B:$B,$A33,Import!$C:$C,$A$1)</f>
        <v>0</v>
      </c>
      <c r="G33" s="150">
        <f>SUMIFS(Import!$G:$G,Import!$A:$A,G$1,Import!$B:$B,$A33,Import!$C:$C,$A$1)</f>
        <v>0</v>
      </c>
      <c r="H33" s="150">
        <f>SUMIFS(Import!$G:$G,Import!$A:$A,H$1,Import!$B:$B,$A33,Import!$C:$C,$A$1)</f>
        <v>0</v>
      </c>
      <c r="I33" s="150">
        <f>SUMIFS(Import!$G:$G,Import!$A:$A,I$1,Import!$B:$B,$A33,Import!$C:$C,$A$1)</f>
        <v>0</v>
      </c>
      <c r="J33" s="150">
        <f>SUMIFS(Import!$G:$G,Import!$A:$A,J$1,Import!$B:$B,$A33,Import!$C:$C,$A$1)</f>
        <v>0</v>
      </c>
      <c r="K33" s="150">
        <f>SUMIFS(Import!$G:$G,Import!$A:$A,K$1,Import!$B:$B,$A33,Import!$C:$C,$A$1)</f>
        <v>0</v>
      </c>
      <c r="L33" s="150">
        <f>SUMIFS(Import!$G:$G,Import!$A:$A,L$1,Import!$B:$B,$A33,Import!$C:$C,$A$1)</f>
        <v>0</v>
      </c>
      <c r="M33" s="150">
        <f>SUMIFS(Import!$G:$G,Import!$A:$A,M$1,Import!$B:$B,$A33,Import!$C:$C,$A$1)</f>
        <v>0</v>
      </c>
      <c r="N33" s="150">
        <f>SUMIFS(Import!$G:$G,Import!$A:$A,N$1,Import!$B:$B,$A33,Import!$C:$C,$A$1)</f>
        <v>0</v>
      </c>
      <c r="O33" s="150">
        <f>SUMIFS(Import!$G:$G,Import!$A:$A,O$1,Import!$B:$B,$A33,Import!$C:$C,$A$1)</f>
        <v>0</v>
      </c>
      <c r="P33" s="150">
        <f>SUMIFS(Import!$G:$G,Import!$A:$A,P$1,Import!$B:$B,$A33,Import!$C:$C,$A$1)</f>
        <v>0</v>
      </c>
      <c r="Q33" s="150">
        <f>SUMIFS(Import!$G:$G,Import!$A:$A,Q$1,Import!$B:$B,$A33,Import!$C:$C,$A$1)</f>
        <v>0</v>
      </c>
      <c r="R33" s="150">
        <f>SUMIFS(Import!$G:$G,Import!$A:$A,R$1,Import!$B:$B,$A33,Import!$C:$C,$A$1)</f>
        <v>0</v>
      </c>
      <c r="S33" s="150">
        <f>SUMIFS(Import!$G:$G,Import!$A:$A,S$1,Import!$B:$B,$A33,Import!$C:$C,$A$1)</f>
        <v>0</v>
      </c>
      <c r="T33" s="150">
        <f>SUMIFS(Import!$G:$G,Import!$A:$A,T$1,Import!$B:$B,$A33,Import!$C:$C,$A$1)</f>
        <v>0</v>
      </c>
      <c r="U33" s="150">
        <f>SUMIFS(Import!$G:$G,Import!$A:$A,U$1,Import!$B:$B,$A33,Import!$C:$C,$A$1)</f>
        <v>0</v>
      </c>
      <c r="V33" s="150">
        <f>SUMIFS(Import!$G:$G,Import!$A:$A,V$1,Import!$B:$B,$A33,Import!$C:$C,$A$1)</f>
        <v>0</v>
      </c>
      <c r="W33" s="150">
        <f>SUMIFS(Import!$G:$G,Import!$A:$A,W$1,Import!$B:$B,$A33,Import!$C:$C,$A$1)</f>
        <v>0</v>
      </c>
      <c r="X33" s="150">
        <f>SUMIFS(Import!$G:$G,Import!$A:$A,X$1,Import!$B:$B,$A33,Import!$C:$C,$A$1)</f>
        <v>0</v>
      </c>
      <c r="Y33" s="151">
        <f>SUMIFS(Import!$G:$G,Import!$A:$A,Y$1,Import!$B:$B,$A33,Import!$C:$C,$A$1)</f>
        <v>0</v>
      </c>
    </row>
    <row r="34" spans="1:26" ht="13.5" thickBot="1" x14ac:dyDescent="0.25">
      <c r="A34" s="213" t="s">
        <v>52</v>
      </c>
      <c r="B34" s="9">
        <f t="shared" ref="B34:D34" si="4">SUM(B18:B33)</f>
        <v>19.75</v>
      </c>
      <c r="C34" s="134">
        <f t="shared" si="4"/>
        <v>60.5</v>
      </c>
      <c r="D34" s="103">
        <f t="shared" si="4"/>
        <v>15.73</v>
      </c>
      <c r="E34" s="102">
        <f>SUM(E18:E33)</f>
        <v>8.75</v>
      </c>
      <c r="F34" s="102">
        <f>SUM(F18:F33)</f>
        <v>11</v>
      </c>
      <c r="G34" s="102">
        <f>SUM(G18:G33)</f>
        <v>0</v>
      </c>
      <c r="H34" s="102">
        <f>SUM(H18:H33)</f>
        <v>0</v>
      </c>
      <c r="I34" s="102">
        <f>SUM(I18:I33)</f>
        <v>0</v>
      </c>
      <c r="J34" s="102">
        <f>SUM(J18:J33)</f>
        <v>0</v>
      </c>
      <c r="K34" s="102">
        <f>SUM(K18:K33)</f>
        <v>0</v>
      </c>
      <c r="L34" s="102">
        <f>SUM(L18:L33)</f>
        <v>0</v>
      </c>
      <c r="M34" s="102">
        <f>SUM(M18:M33)</f>
        <v>0</v>
      </c>
      <c r="N34" s="102">
        <f>SUM(N18:N33)</f>
        <v>0</v>
      </c>
      <c r="O34" s="102">
        <f>SUM(O18:O33)</f>
        <v>0</v>
      </c>
      <c r="P34" s="102">
        <f>SUM(P18:P33)</f>
        <v>0</v>
      </c>
      <c r="Q34" s="102">
        <f>SUM(Q18:Q33)</f>
        <v>0</v>
      </c>
      <c r="R34" s="102">
        <f>SUM(R18:R33)</f>
        <v>0</v>
      </c>
      <c r="S34" s="102">
        <f>SUM(S18:S33)</f>
        <v>0</v>
      </c>
      <c r="T34" s="102">
        <f>SUM(T18:T33)</f>
        <v>0</v>
      </c>
      <c r="U34" s="102">
        <f>SUM(U18:U33)</f>
        <v>0</v>
      </c>
      <c r="V34" s="102">
        <f>SUM(V18:V33)</f>
        <v>0</v>
      </c>
      <c r="W34" s="102">
        <f>SUM(W18:W33)</f>
        <v>0</v>
      </c>
      <c r="X34" s="102">
        <f>SUM(X18:X33)</f>
        <v>0</v>
      </c>
      <c r="Y34" s="104">
        <f>SUM(Y18:Y33)</f>
        <v>0</v>
      </c>
    </row>
    <row r="35" spans="1:26" ht="13.5" thickBot="1" x14ac:dyDescent="0.25">
      <c r="A35" s="217"/>
      <c r="B35" s="105"/>
      <c r="C35" s="49"/>
      <c r="D35" s="612" t="s">
        <v>35</v>
      </c>
      <c r="E35" s="194">
        <f>SUMIF(Total!$Z:$Z,E1,Total!$B:$B)</f>
        <v>10</v>
      </c>
      <c r="F35" s="194">
        <f>SUMIF(Total!$Z:$Z,F1,Total!$B:$B)</f>
        <v>10</v>
      </c>
      <c r="G35" s="194">
        <f>SUMIF(Total!$Z:$Z,G1,Total!$B:$B)</f>
        <v>0</v>
      </c>
      <c r="H35" s="194">
        <f>SUMIF(Total!$Z:$Z,H1,Total!$B:$B)</f>
        <v>0</v>
      </c>
      <c r="I35" s="194">
        <f>SUMIF(Total!$Z:$Z,I1,Total!$B:$B)</f>
        <v>0</v>
      </c>
      <c r="J35" s="194">
        <f>SUMIF(Total!$Z:$Z,J1,Total!$B:$B)</f>
        <v>0</v>
      </c>
      <c r="K35" s="194">
        <f>SUMIF(Total!$Z:$Z,K1,Total!$B:$B)</f>
        <v>0</v>
      </c>
      <c r="L35" s="194">
        <f>SUMIF(Total!$Z:$Z,L1,Total!$B:$B)</f>
        <v>0</v>
      </c>
      <c r="M35" s="194">
        <f>SUMIF(Total!$Z:$Z,M1,Total!$B:$B)</f>
        <v>0</v>
      </c>
      <c r="N35" s="194">
        <f>SUMIF(Total!$Z:$Z,N1,Total!$B:$B)</f>
        <v>0</v>
      </c>
      <c r="O35" s="194">
        <f>SUMIF(Total!$Z:$Z,O1,Total!$B:$B)</f>
        <v>0</v>
      </c>
      <c r="P35" s="194">
        <f>SUMIF(Total!$Z:$Z,P1,Total!$B:$B)</f>
        <v>0</v>
      </c>
      <c r="Q35" s="194">
        <f>SUMIF(Total!$Z:$Z,Q1,Total!$B:$B)</f>
        <v>0</v>
      </c>
      <c r="R35" s="194">
        <f>SUMIF(Total!$Z:$Z,R1,Total!$B:$B)</f>
        <v>0</v>
      </c>
      <c r="S35" s="194">
        <f>SUMIF(Total!$Z:$Z,S1,Total!$B:$B)</f>
        <v>0</v>
      </c>
      <c r="T35" s="194">
        <f>SUMIF(Total!$Z:$Z,T1,Total!$B:$B)</f>
        <v>0</v>
      </c>
      <c r="U35" s="194">
        <f>SUMIF(Total!$Z:$Z,U1,Total!$B:$B)</f>
        <v>0</v>
      </c>
      <c r="V35" s="194">
        <f>SUMIF(Total!$Z:$Z,V1,Total!$B:$B)</f>
        <v>0</v>
      </c>
      <c r="W35" s="194">
        <f>SUMIF(Total!$Z:$Z,W1,Total!$B:$B)</f>
        <v>0</v>
      </c>
      <c r="X35" s="194">
        <f>SUMIF(Total!$Z:$Z,X1,Total!$B:$B)</f>
        <v>0</v>
      </c>
      <c r="Y35" s="115">
        <f>SUMIF(Total!$Z:$Z,Y1,Total!$B:$B)</f>
        <v>0</v>
      </c>
    </row>
    <row r="36" spans="1:26" ht="13.5" thickBot="1" x14ac:dyDescent="0.25">
      <c r="A36" s="217"/>
      <c r="B36" s="208"/>
      <c r="C36" s="49"/>
      <c r="D36" s="613" t="s">
        <v>42</v>
      </c>
      <c r="E36" s="174">
        <f>(E34+E17)*E35</f>
        <v>87.5</v>
      </c>
      <c r="F36" s="174">
        <f>(F34+F17)*F35</f>
        <v>110</v>
      </c>
      <c r="G36" s="174">
        <f>(G34+G17)*G35</f>
        <v>0</v>
      </c>
      <c r="H36" s="174">
        <f>(H34+H17)*H35</f>
        <v>0</v>
      </c>
      <c r="I36" s="174">
        <f>(I34+I17)*I35</f>
        <v>0</v>
      </c>
      <c r="J36" s="174">
        <f>(J34+J17)*J35</f>
        <v>0</v>
      </c>
      <c r="K36" s="174">
        <f>(K34+K17)*K35</f>
        <v>0</v>
      </c>
      <c r="L36" s="174">
        <f>(L34+L17)*L35</f>
        <v>0</v>
      </c>
      <c r="M36" s="174">
        <f>(M34+M17)*M35</f>
        <v>0</v>
      </c>
      <c r="N36" s="174">
        <f>(N34+N17)*N35</f>
        <v>0</v>
      </c>
      <c r="O36" s="174">
        <f>(O34+O17)*O35</f>
        <v>0</v>
      </c>
      <c r="P36" s="174">
        <f>(P34+P17)*P35</f>
        <v>0</v>
      </c>
      <c r="Q36" s="174">
        <f>(Q34+Q17)*Q35</f>
        <v>0</v>
      </c>
      <c r="R36" s="174">
        <f>(R34+R17)*R35</f>
        <v>0</v>
      </c>
      <c r="S36" s="174">
        <f>(S34+S17)*S35</f>
        <v>0</v>
      </c>
      <c r="T36" s="174">
        <f>(T34+T17)*T35</f>
        <v>0</v>
      </c>
      <c r="U36" s="174">
        <f>(U34+U17)*U35</f>
        <v>0</v>
      </c>
      <c r="V36" s="174">
        <f>(V34+V17)*V35</f>
        <v>0</v>
      </c>
      <c r="W36" s="174">
        <f>(W34+W17)*W35</f>
        <v>0</v>
      </c>
      <c r="X36" s="174">
        <f>(X34+X17)*X35</f>
        <v>0</v>
      </c>
      <c r="Y36" s="175">
        <f>(Y34+Y17)*Y35</f>
        <v>0</v>
      </c>
    </row>
    <row r="37" spans="1:26" ht="13.5" thickBot="1" x14ac:dyDescent="0.25">
      <c r="A37" s="221" t="s">
        <v>59</v>
      </c>
      <c r="B37" s="222" t="s">
        <v>63</v>
      </c>
      <c r="C37" s="62"/>
      <c r="D37" s="62"/>
      <c r="E37" s="62"/>
      <c r="F37" s="62"/>
      <c r="G37" s="62"/>
      <c r="H37" s="62"/>
      <c r="I37" s="62"/>
      <c r="J37" s="62"/>
      <c r="K37" s="62"/>
      <c r="L37" s="62"/>
      <c r="M37" s="62"/>
      <c r="N37" s="62"/>
      <c r="O37" s="62"/>
      <c r="P37" s="62"/>
      <c r="Q37" s="62"/>
      <c r="R37" s="62"/>
      <c r="S37" s="62"/>
      <c r="T37" s="62"/>
      <c r="U37" s="62"/>
      <c r="V37" s="62"/>
      <c r="W37" s="62"/>
      <c r="X37" s="62"/>
    </row>
    <row r="38" spans="1:26" x14ac:dyDescent="0.2">
      <c r="A38" s="223" t="s">
        <v>57</v>
      </c>
      <c r="B38" s="224">
        <f>B17*15</f>
        <v>0</v>
      </c>
      <c r="C38" s="226"/>
      <c r="D38" s="226"/>
      <c r="E38" s="226"/>
      <c r="F38" s="226"/>
      <c r="G38" s="226"/>
      <c r="H38" s="226"/>
      <c r="I38" s="226"/>
      <c r="J38" s="226"/>
      <c r="K38" s="226"/>
      <c r="L38" s="226"/>
      <c r="M38" s="226"/>
      <c r="N38" s="226"/>
      <c r="O38" s="226"/>
      <c r="P38" s="226"/>
      <c r="Q38" s="226"/>
      <c r="R38" s="62"/>
      <c r="S38" s="62"/>
      <c r="T38" s="62"/>
      <c r="U38" s="62"/>
      <c r="V38" s="62"/>
      <c r="W38" s="62"/>
      <c r="X38" s="62"/>
    </row>
    <row r="39" spans="1:26" x14ac:dyDescent="0.2">
      <c r="A39" s="227" t="s">
        <v>58</v>
      </c>
      <c r="B39" s="224">
        <f>B34*15</f>
        <v>296.25</v>
      </c>
      <c r="C39" s="226"/>
      <c r="D39" s="226"/>
      <c r="E39" s="524"/>
      <c r="F39" s="226"/>
      <c r="G39" s="226"/>
      <c r="H39" s="226"/>
      <c r="I39" s="226"/>
      <c r="J39" s="226"/>
      <c r="K39" s="226"/>
      <c r="L39" s="226"/>
      <c r="M39" s="226"/>
      <c r="N39" s="226"/>
      <c r="O39" s="62"/>
      <c r="P39" s="62"/>
      <c r="Q39" s="62"/>
      <c r="R39" s="62"/>
      <c r="S39" s="62"/>
      <c r="T39" s="62"/>
      <c r="U39" s="62"/>
      <c r="V39" s="62"/>
      <c r="W39" s="62"/>
      <c r="X39" s="62"/>
    </row>
    <row r="40" spans="1:26" ht="13.5" thickBot="1" x14ac:dyDescent="0.25">
      <c r="A40" s="228" t="s">
        <v>3</v>
      </c>
      <c r="B40" s="229">
        <f>SUM(B38:B39)</f>
        <v>296.25</v>
      </c>
      <c r="C40" s="226"/>
      <c r="D40" s="226"/>
      <c r="E40" s="226"/>
      <c r="F40" s="226"/>
      <c r="G40" s="226"/>
      <c r="H40" s="226"/>
      <c r="I40" s="226"/>
      <c r="J40" s="226"/>
      <c r="K40" s="226"/>
      <c r="L40" s="226"/>
      <c r="M40" s="226"/>
      <c r="N40" s="226"/>
      <c r="O40" s="226"/>
      <c r="P40" s="62"/>
      <c r="Q40" s="62"/>
      <c r="R40" s="62"/>
      <c r="S40" s="62"/>
      <c r="T40" s="62"/>
      <c r="U40" s="62"/>
      <c r="V40" s="62"/>
      <c r="W40" s="62"/>
      <c r="X40" s="62"/>
    </row>
    <row r="41" spans="1:26" ht="13.5" thickBot="1" x14ac:dyDescent="0.25">
      <c r="A41" s="226"/>
      <c r="B41" s="226"/>
      <c r="C41" s="226"/>
      <c r="D41" s="226"/>
      <c r="E41" s="226"/>
      <c r="F41" s="226"/>
      <c r="G41" s="226"/>
      <c r="H41" s="226"/>
      <c r="I41" s="226"/>
      <c r="J41" s="226"/>
      <c r="K41" s="226"/>
      <c r="L41" s="226"/>
      <c r="M41" s="226"/>
      <c r="N41" s="226"/>
      <c r="O41" s="226"/>
      <c r="P41" s="226"/>
      <c r="Q41" s="226"/>
      <c r="R41" s="62"/>
      <c r="S41" s="62"/>
      <c r="T41" s="62"/>
      <c r="U41" s="62"/>
      <c r="V41" s="62"/>
      <c r="W41" s="62"/>
      <c r="X41" s="62"/>
      <c r="Y41" s="62"/>
      <c r="Z41" s="62"/>
    </row>
    <row r="42" spans="1:26" x14ac:dyDescent="0.2">
      <c r="A42" s="231" t="s">
        <v>18</v>
      </c>
      <c r="B42" s="232">
        <f>SUM(C17:D17,C34:D34)</f>
        <v>76.23</v>
      </c>
      <c r="C42" s="233"/>
      <c r="D42" s="233"/>
      <c r="E42" s="233"/>
      <c r="F42" s="226"/>
      <c r="G42" s="226"/>
      <c r="H42" s="226"/>
      <c r="I42" s="226"/>
      <c r="J42" s="226"/>
      <c r="K42" s="226"/>
      <c r="L42" s="226"/>
      <c r="M42" s="226"/>
      <c r="N42" s="226"/>
      <c r="O42" s="226"/>
      <c r="P42" s="226"/>
      <c r="Q42" s="226"/>
      <c r="R42" s="226"/>
      <c r="S42" s="226"/>
      <c r="T42" s="226"/>
      <c r="U42" s="226"/>
      <c r="V42" s="226"/>
      <c r="W42" s="226"/>
      <c r="X42" s="62"/>
      <c r="Y42" s="62"/>
      <c r="Z42" s="62"/>
    </row>
    <row r="43" spans="1:26" ht="13.5" thickBot="1" x14ac:dyDescent="0.25">
      <c r="A43" s="234" t="s">
        <v>43</v>
      </c>
      <c r="B43" s="235">
        <f>B40-B42</f>
        <v>220.01999999999998</v>
      </c>
      <c r="C43" s="233"/>
      <c r="D43" s="233"/>
      <c r="E43" s="233"/>
      <c r="F43" s="226"/>
      <c r="G43" s="226"/>
      <c r="H43" s="226"/>
      <c r="I43" s="226"/>
      <c r="J43" s="226"/>
      <c r="K43" s="226"/>
      <c r="L43" s="226"/>
      <c r="M43" s="226"/>
      <c r="N43" s="226"/>
      <c r="O43" s="226"/>
      <c r="P43" s="226"/>
      <c r="Q43" s="226"/>
      <c r="R43" s="226"/>
      <c r="S43" s="226"/>
      <c r="T43" s="226"/>
      <c r="U43" s="226"/>
      <c r="V43" s="226"/>
      <c r="W43" s="226"/>
      <c r="X43" s="62"/>
      <c r="Y43" s="62"/>
      <c r="Z43" s="62"/>
    </row>
  </sheetData>
  <sheetProtection algorithmName="SHA-512" hashValue="0+tmvveqTCWj6WfdChuLlShpeR6Ema8+rsU0F2FkIwH+4K5CnIZIungg4T/qY3uysb5SJym1nw7yzS1/TH3Acw==" saltValue="5ueZNqK1t1dkKDG7ix8lPQ==" spinCount="100000" sheet="1" objects="1" scenarios="1"/>
  <sortState columnSort="1" ref="E1:Y36">
    <sortCondition ref="E1:Y1"/>
  </sortState>
  <conditionalFormatting sqref="Z1:AJ1">
    <cfRule type="duplicateValues" dxfId="16" priority="2"/>
  </conditionalFormatting>
  <conditionalFormatting sqref="E1:Y1">
    <cfRule type="duplicateValues" dxfId="15" priority="1"/>
  </conditionalFormatting>
  <dataValidations count="1">
    <dataValidation allowBlank="1" showDropDown="1" showInputMessage="1" showErrorMessage="1" errorTitle="Invalid!" error="This is not a valid employee." sqref="E1:AJ1"/>
  </dataValidations>
  <pageMargins left="0.7" right="0.7" top="0.75" bottom="0.75" header="0.3" footer="0.3"/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theme="0" tint="-0.499984740745262"/>
  </sheetPr>
  <dimension ref="A1:AK26"/>
  <sheetViews>
    <sheetView workbookViewId="0">
      <selection activeCell="D1" sqref="D1:AK20"/>
    </sheetView>
  </sheetViews>
  <sheetFormatPr defaultColWidth="9.140625" defaultRowHeight="11.25" x14ac:dyDescent="0.2"/>
  <cols>
    <col min="1" max="1" width="19.28515625" style="241" bestFit="1" customWidth="1"/>
    <col min="2" max="2" width="8.85546875" style="241" bestFit="1" customWidth="1"/>
    <col min="3" max="3" width="9.140625" style="241" bestFit="1" customWidth="1"/>
    <col min="4" max="4" width="7.140625" style="241" bestFit="1" customWidth="1"/>
    <col min="5" max="5" width="8.42578125" style="241" bestFit="1" customWidth="1"/>
    <col min="6" max="6" width="8.28515625" style="241" bestFit="1" customWidth="1"/>
    <col min="7" max="7" width="6.5703125" style="241" bestFit="1" customWidth="1"/>
    <col min="8" max="8" width="9.42578125" style="241" bestFit="1" customWidth="1"/>
    <col min="9" max="37" width="4.85546875" style="241" bestFit="1" customWidth="1"/>
    <col min="38" max="16384" width="9.140625" style="241"/>
  </cols>
  <sheetData>
    <row r="1" spans="1:37" ht="12" thickBot="1" x14ac:dyDescent="0.25">
      <c r="A1" s="291" t="s">
        <v>119</v>
      </c>
      <c r="B1" s="292" t="s">
        <v>75</v>
      </c>
      <c r="C1" s="292" t="s">
        <v>40</v>
      </c>
      <c r="D1" s="533" t="s">
        <v>207</v>
      </c>
      <c r="E1" s="531" t="s">
        <v>213</v>
      </c>
      <c r="F1" s="531" t="s">
        <v>233</v>
      </c>
      <c r="G1" s="531" t="s">
        <v>176</v>
      </c>
      <c r="H1" s="531" t="s">
        <v>186</v>
      </c>
      <c r="I1" s="531"/>
      <c r="J1" s="531"/>
      <c r="K1" s="531"/>
      <c r="L1" s="531"/>
      <c r="M1" s="531"/>
      <c r="N1" s="531"/>
      <c r="O1" s="531"/>
      <c r="P1" s="531"/>
      <c r="Q1" s="531"/>
      <c r="R1" s="531"/>
      <c r="S1" s="531"/>
      <c r="T1" s="531"/>
      <c r="U1" s="531"/>
      <c r="V1" s="531"/>
      <c r="W1" s="531"/>
      <c r="X1" s="531"/>
      <c r="Y1" s="531"/>
      <c r="Z1" s="531"/>
      <c r="AA1" s="531"/>
      <c r="AB1" s="531"/>
      <c r="AC1" s="531"/>
      <c r="AD1" s="531"/>
      <c r="AE1" s="531"/>
      <c r="AF1" s="535"/>
      <c r="AG1" s="535"/>
      <c r="AH1" s="535"/>
      <c r="AI1" s="535"/>
      <c r="AJ1" s="535"/>
      <c r="AK1" s="536"/>
    </row>
    <row r="2" spans="1:37" x14ac:dyDescent="0.2">
      <c r="A2" s="290">
        <f>IF(Import!V7&lt;&gt;"",Import!V7,"")</f>
        <v>42537</v>
      </c>
      <c r="B2" s="293">
        <f>SUMPRODUCT(D2:AK2,$D$19:$AK$19)</f>
        <v>35</v>
      </c>
      <c r="C2" s="523">
        <f t="shared" ref="C2:C17" si="0">SUM(D2:AK2)</f>
        <v>3.5</v>
      </c>
      <c r="D2" s="150">
        <f>SUMIFS(Import!$G:$G,Import!$A:$A,D$1,Import!$B:$B,$A2,Import!$C:$C,$A$1)</f>
        <v>1.75</v>
      </c>
      <c r="E2" s="150">
        <f>SUMIFS(Import!$G:$G,Import!$A:$A,E$1,Import!$B:$B,$A2,Import!$C:$C,$A$1)</f>
        <v>0</v>
      </c>
      <c r="F2" s="150">
        <f>SUMIFS(Import!$G:$G,Import!$A:$A,F$1,Import!$B:$B,$A2,Import!$C:$C,$A$1)</f>
        <v>0</v>
      </c>
      <c r="G2" s="150">
        <f>SUMIFS(Import!$G:$G,Import!$A:$A,G$1,Import!$B:$B,$A2,Import!$C:$C,$A$1)</f>
        <v>1.75</v>
      </c>
      <c r="H2" s="150">
        <f>SUMIFS(Import!$G:$G,Import!$A:$A,H$1,Import!$B:$B,$A2,Import!$C:$C,$A$1)</f>
        <v>0</v>
      </c>
      <c r="I2" s="150">
        <f>SUMIFS(Import!$G:$G,Import!$A:$A,I$1,Import!$B:$B,$A2,Import!$C:$C,$A$1)</f>
        <v>0</v>
      </c>
      <c r="J2" s="150">
        <f>SUMIFS(Import!$G:$G,Import!$A:$A,J$1,Import!$B:$B,$A2,Import!$C:$C,$A$1)</f>
        <v>0</v>
      </c>
      <c r="K2" s="150">
        <f>SUMIFS(Import!$G:$G,Import!$A:$A,K$1,Import!$B:$B,$A2,Import!$C:$C,$A$1)</f>
        <v>0</v>
      </c>
      <c r="L2" s="150">
        <f>SUMIFS(Import!$G:$G,Import!$A:$A,L$1,Import!$B:$B,$A2,Import!$C:$C,$A$1)</f>
        <v>0</v>
      </c>
      <c r="M2" s="150">
        <f>SUMIFS(Import!$G:$G,Import!$A:$A,M$1,Import!$B:$B,$A2,Import!$C:$C,$A$1)</f>
        <v>0</v>
      </c>
      <c r="N2" s="150">
        <f>SUMIFS(Import!$G:$G,Import!$A:$A,N$1,Import!$B:$B,$A2,Import!$C:$C,$A$1)</f>
        <v>0</v>
      </c>
      <c r="O2" s="150">
        <f>SUMIFS(Import!$G:$G,Import!$A:$A,O$1,Import!$B:$B,$A2,Import!$C:$C,$A$1)</f>
        <v>0</v>
      </c>
      <c r="P2" s="150">
        <f>SUMIFS(Import!$G:$G,Import!$A:$A,P$1,Import!$B:$B,$A2,Import!$C:$C,$A$1)</f>
        <v>0</v>
      </c>
      <c r="Q2" s="150">
        <f>SUMIFS(Import!$G:$G,Import!$A:$A,Q$1,Import!$B:$B,$A2,Import!$C:$C,$A$1)</f>
        <v>0</v>
      </c>
      <c r="R2" s="150">
        <f>SUMIFS(Import!$G:$G,Import!$A:$A,R$1,Import!$B:$B,$A2,Import!$C:$C,$A$1)</f>
        <v>0</v>
      </c>
      <c r="S2" s="150">
        <f>SUMIFS(Import!$G:$G,Import!$A:$A,S$1,Import!$B:$B,$A2,Import!$C:$C,$A$1)</f>
        <v>0</v>
      </c>
      <c r="T2" s="150">
        <f>SUMIFS(Import!$G:$G,Import!$A:$A,T$1,Import!$B:$B,$A2,Import!$C:$C,$A$1)</f>
        <v>0</v>
      </c>
      <c r="U2" s="150">
        <f>SUMIFS(Import!$G:$G,Import!$A:$A,U$1,Import!$B:$B,$A2,Import!$C:$C,$A$1)</f>
        <v>0</v>
      </c>
      <c r="V2" s="150">
        <f>SUMIFS(Import!$G:$G,Import!$A:$A,V$1,Import!$B:$B,$A2,Import!$C:$C,$A$1)</f>
        <v>0</v>
      </c>
      <c r="W2" s="150">
        <f>SUMIFS(Import!$G:$G,Import!$A:$A,W$1,Import!$B:$B,$A2,Import!$C:$C,$A$1)</f>
        <v>0</v>
      </c>
      <c r="X2" s="150">
        <f>SUMIFS(Import!$G:$G,Import!$A:$A,X$1,Import!$B:$B,$A2,Import!$C:$C,$A$1)</f>
        <v>0</v>
      </c>
      <c r="Y2" s="150">
        <f>SUMIFS(Import!$G:$G,Import!$A:$A,Y$1,Import!$B:$B,$A2,Import!$C:$C,$A$1)</f>
        <v>0</v>
      </c>
      <c r="Z2" s="150">
        <f>SUMIFS(Import!$G:$G,Import!$A:$A,Z$1,Import!$B:$B,$A2,Import!$C:$C,$A$1)</f>
        <v>0</v>
      </c>
      <c r="AA2" s="150">
        <f>SUMIFS(Import!$G:$G,Import!$A:$A,AA$1,Import!$B:$B,$A2,Import!$C:$C,$A$1)</f>
        <v>0</v>
      </c>
      <c r="AB2" s="150">
        <f>SUMIFS(Import!$G:$G,Import!$A:$A,AB$1,Import!$B:$B,$A2,Import!$C:$C,$A$1)</f>
        <v>0</v>
      </c>
      <c r="AC2" s="150">
        <f>SUMIFS(Import!$G:$G,Import!$A:$A,AC$1,Import!$B:$B,$A2,Import!$C:$C,$A$1)</f>
        <v>0</v>
      </c>
      <c r="AD2" s="150">
        <f>SUMIFS(Import!$G:$G,Import!$A:$A,AD$1,Import!$B:$B,$A2,Import!$C:$C,$A$1)</f>
        <v>0</v>
      </c>
      <c r="AE2" s="150">
        <f>SUMIFS(Import!$G:$G,Import!$A:$A,AE$1,Import!$B:$B,$A2,Import!$C:$C,$A$1)</f>
        <v>0</v>
      </c>
      <c r="AF2" s="150">
        <f>SUMIFS(Import!$G:$G,Import!$A:$A,AF$1,Import!$B:$B,$A2,Import!$C:$C,$A$1)</f>
        <v>0</v>
      </c>
      <c r="AG2" s="150">
        <f>SUMIFS(Import!$G:$G,Import!$A:$A,AG$1,Import!$B:$B,$A2,Import!$C:$C,$A$1)</f>
        <v>0</v>
      </c>
      <c r="AH2" s="150">
        <f>SUMIFS(Import!$G:$G,Import!$A:$A,AH$1,Import!$B:$B,$A2,Import!$C:$C,$A$1)</f>
        <v>0</v>
      </c>
      <c r="AI2" s="150">
        <f>SUMIFS(Import!$G:$G,Import!$A:$A,AI$1,Import!$B:$B,$A2,Import!$C:$C,$A$1)</f>
        <v>0</v>
      </c>
      <c r="AJ2" s="150">
        <f>SUMIFS(Import!$G:$G,Import!$A:$A,AJ$1,Import!$B:$B,$A2,Import!$C:$C,$A$1)</f>
        <v>0</v>
      </c>
      <c r="AK2" s="151">
        <f>SUMIFS(Import!$G:$G,Import!$A:$A,AK$1,Import!$B:$B,$A2,Import!$C:$C,$A$1)</f>
        <v>0</v>
      </c>
    </row>
    <row r="3" spans="1:37" x14ac:dyDescent="0.2">
      <c r="A3" s="290">
        <f>IF(Import!V8&lt;&gt;"",Import!V8,"")</f>
        <v>42538</v>
      </c>
      <c r="B3" s="293">
        <f t="shared" ref="B3:B17" si="1">SUMPRODUCT(D3:AK3,$D$19:$AK$19)</f>
        <v>0</v>
      </c>
      <c r="C3" s="523">
        <f t="shared" si="0"/>
        <v>0</v>
      </c>
      <c r="D3" s="150">
        <f>SUMIFS(Import!$G:$G,Import!$A:$A,D$1,Import!$B:$B,$A3,Import!$C:$C,$A$1)</f>
        <v>0</v>
      </c>
      <c r="E3" s="150">
        <f>SUMIFS(Import!$G:$G,Import!$A:$A,E$1,Import!$B:$B,$A3,Import!$C:$C,$A$1)</f>
        <v>0</v>
      </c>
      <c r="F3" s="150">
        <f>SUMIFS(Import!$G:$G,Import!$A:$A,F$1,Import!$B:$B,$A3,Import!$C:$C,$A$1)</f>
        <v>0</v>
      </c>
      <c r="G3" s="150">
        <f>SUMIFS(Import!$G:$G,Import!$A:$A,G$1,Import!$B:$B,$A3,Import!$C:$C,$A$1)</f>
        <v>0</v>
      </c>
      <c r="H3" s="150">
        <f>SUMIFS(Import!$G:$G,Import!$A:$A,H$1,Import!$B:$B,$A3,Import!$C:$C,$A$1)</f>
        <v>0</v>
      </c>
      <c r="I3" s="150">
        <f>SUMIFS(Import!$G:$G,Import!$A:$A,I$1,Import!$B:$B,$A3,Import!$C:$C,$A$1)</f>
        <v>0</v>
      </c>
      <c r="J3" s="150">
        <f>SUMIFS(Import!$G:$G,Import!$A:$A,J$1,Import!$B:$B,$A3,Import!$C:$C,$A$1)</f>
        <v>0</v>
      </c>
      <c r="K3" s="150">
        <f>SUMIFS(Import!$G:$G,Import!$A:$A,K$1,Import!$B:$B,$A3,Import!$C:$C,$A$1)</f>
        <v>0</v>
      </c>
      <c r="L3" s="150">
        <f>SUMIFS(Import!$G:$G,Import!$A:$A,L$1,Import!$B:$B,$A3,Import!$C:$C,$A$1)</f>
        <v>0</v>
      </c>
      <c r="M3" s="150">
        <f>SUMIFS(Import!$G:$G,Import!$A:$A,M$1,Import!$B:$B,$A3,Import!$C:$C,$A$1)</f>
        <v>0</v>
      </c>
      <c r="N3" s="150">
        <f>SUMIFS(Import!$G:$G,Import!$A:$A,N$1,Import!$B:$B,$A3,Import!$C:$C,$A$1)</f>
        <v>0</v>
      </c>
      <c r="O3" s="150">
        <f>SUMIFS(Import!$G:$G,Import!$A:$A,O$1,Import!$B:$B,$A3,Import!$C:$C,$A$1)</f>
        <v>0</v>
      </c>
      <c r="P3" s="150">
        <f>SUMIFS(Import!$G:$G,Import!$A:$A,P$1,Import!$B:$B,$A3,Import!$C:$C,$A$1)</f>
        <v>0</v>
      </c>
      <c r="Q3" s="150">
        <f>SUMIFS(Import!$G:$G,Import!$A:$A,Q$1,Import!$B:$B,$A3,Import!$C:$C,$A$1)</f>
        <v>0</v>
      </c>
      <c r="R3" s="150">
        <f>SUMIFS(Import!$G:$G,Import!$A:$A,R$1,Import!$B:$B,$A3,Import!$C:$C,$A$1)</f>
        <v>0</v>
      </c>
      <c r="S3" s="150">
        <f>SUMIFS(Import!$G:$G,Import!$A:$A,S$1,Import!$B:$B,$A3,Import!$C:$C,$A$1)</f>
        <v>0</v>
      </c>
      <c r="T3" s="150">
        <f>SUMIFS(Import!$G:$G,Import!$A:$A,T$1,Import!$B:$B,$A3,Import!$C:$C,$A$1)</f>
        <v>0</v>
      </c>
      <c r="U3" s="150">
        <f>SUMIFS(Import!$G:$G,Import!$A:$A,U$1,Import!$B:$B,$A3,Import!$C:$C,$A$1)</f>
        <v>0</v>
      </c>
      <c r="V3" s="150">
        <f>SUMIFS(Import!$G:$G,Import!$A:$A,V$1,Import!$B:$B,$A3,Import!$C:$C,$A$1)</f>
        <v>0</v>
      </c>
      <c r="W3" s="150">
        <f>SUMIFS(Import!$G:$G,Import!$A:$A,W$1,Import!$B:$B,$A3,Import!$C:$C,$A$1)</f>
        <v>0</v>
      </c>
      <c r="X3" s="150">
        <f>SUMIFS(Import!$G:$G,Import!$A:$A,X$1,Import!$B:$B,$A3,Import!$C:$C,$A$1)</f>
        <v>0</v>
      </c>
      <c r="Y3" s="150">
        <f>SUMIFS(Import!$G:$G,Import!$A:$A,Y$1,Import!$B:$B,$A3,Import!$C:$C,$A$1)</f>
        <v>0</v>
      </c>
      <c r="Z3" s="150">
        <f>SUMIFS(Import!$G:$G,Import!$A:$A,Z$1,Import!$B:$B,$A3,Import!$C:$C,$A$1)</f>
        <v>0</v>
      </c>
      <c r="AA3" s="150">
        <f>SUMIFS(Import!$G:$G,Import!$A:$A,AA$1,Import!$B:$B,$A3,Import!$C:$C,$A$1)</f>
        <v>0</v>
      </c>
      <c r="AB3" s="150">
        <f>SUMIFS(Import!$G:$G,Import!$A:$A,AB$1,Import!$B:$B,$A3,Import!$C:$C,$A$1)</f>
        <v>0</v>
      </c>
      <c r="AC3" s="150">
        <f>SUMIFS(Import!$G:$G,Import!$A:$A,AC$1,Import!$B:$B,$A3,Import!$C:$C,$A$1)</f>
        <v>0</v>
      </c>
      <c r="AD3" s="150">
        <f>SUMIFS(Import!$G:$G,Import!$A:$A,AD$1,Import!$B:$B,$A3,Import!$C:$C,$A$1)</f>
        <v>0</v>
      </c>
      <c r="AE3" s="150">
        <f>SUMIFS(Import!$G:$G,Import!$A:$A,AE$1,Import!$B:$B,$A3,Import!$C:$C,$A$1)</f>
        <v>0</v>
      </c>
      <c r="AF3" s="150">
        <f>SUMIFS(Import!$G:$G,Import!$A:$A,AF$1,Import!$B:$B,$A3,Import!$C:$C,$A$1)</f>
        <v>0</v>
      </c>
      <c r="AG3" s="150">
        <f>SUMIFS(Import!$G:$G,Import!$A:$A,AG$1,Import!$B:$B,$A3,Import!$C:$C,$A$1)</f>
        <v>0</v>
      </c>
      <c r="AH3" s="150">
        <f>SUMIFS(Import!$G:$G,Import!$A:$A,AH$1,Import!$B:$B,$A3,Import!$C:$C,$A$1)</f>
        <v>0</v>
      </c>
      <c r="AI3" s="150">
        <f>SUMIFS(Import!$G:$G,Import!$A:$A,AI$1,Import!$B:$B,$A3,Import!$C:$C,$A$1)</f>
        <v>0</v>
      </c>
      <c r="AJ3" s="150">
        <f>SUMIFS(Import!$G:$G,Import!$A:$A,AJ$1,Import!$B:$B,$A3,Import!$C:$C,$A$1)</f>
        <v>0</v>
      </c>
      <c r="AK3" s="151">
        <f>SUMIFS(Import!$G:$G,Import!$A:$A,AK$1,Import!$B:$B,$A3,Import!$C:$C,$A$1)</f>
        <v>0</v>
      </c>
    </row>
    <row r="4" spans="1:37" x14ac:dyDescent="0.2">
      <c r="A4" s="290">
        <f>IF(Import!V9&lt;&gt;"",Import!V9,"")</f>
        <v>42539</v>
      </c>
      <c r="B4" s="293">
        <f t="shared" si="1"/>
        <v>0</v>
      </c>
      <c r="C4" s="523">
        <f t="shared" si="0"/>
        <v>0</v>
      </c>
      <c r="D4" s="150">
        <f>SUMIFS(Import!$G:$G,Import!$A:$A,D$1,Import!$B:$B,$A4,Import!$C:$C,$A$1)</f>
        <v>0</v>
      </c>
      <c r="E4" s="150">
        <f>SUMIFS(Import!$G:$G,Import!$A:$A,E$1,Import!$B:$B,$A4,Import!$C:$C,$A$1)</f>
        <v>0</v>
      </c>
      <c r="F4" s="150">
        <f>SUMIFS(Import!$G:$G,Import!$A:$A,F$1,Import!$B:$B,$A4,Import!$C:$C,$A$1)</f>
        <v>0</v>
      </c>
      <c r="G4" s="150">
        <f>SUMIFS(Import!$G:$G,Import!$A:$A,G$1,Import!$B:$B,$A4,Import!$C:$C,$A$1)</f>
        <v>0</v>
      </c>
      <c r="H4" s="150">
        <f>SUMIFS(Import!$G:$G,Import!$A:$A,H$1,Import!$B:$B,$A4,Import!$C:$C,$A$1)</f>
        <v>0</v>
      </c>
      <c r="I4" s="150">
        <f>SUMIFS(Import!$G:$G,Import!$A:$A,I$1,Import!$B:$B,$A4,Import!$C:$C,$A$1)</f>
        <v>0</v>
      </c>
      <c r="J4" s="150">
        <f>SUMIFS(Import!$G:$G,Import!$A:$A,J$1,Import!$B:$B,$A4,Import!$C:$C,$A$1)</f>
        <v>0</v>
      </c>
      <c r="K4" s="150">
        <f>SUMIFS(Import!$G:$G,Import!$A:$A,K$1,Import!$B:$B,$A4,Import!$C:$C,$A$1)</f>
        <v>0</v>
      </c>
      <c r="L4" s="150">
        <f>SUMIFS(Import!$G:$G,Import!$A:$A,L$1,Import!$B:$B,$A4,Import!$C:$C,$A$1)</f>
        <v>0</v>
      </c>
      <c r="M4" s="150">
        <f>SUMIFS(Import!$G:$G,Import!$A:$A,M$1,Import!$B:$B,$A4,Import!$C:$C,$A$1)</f>
        <v>0</v>
      </c>
      <c r="N4" s="150">
        <f>SUMIFS(Import!$G:$G,Import!$A:$A,N$1,Import!$B:$B,$A4,Import!$C:$C,$A$1)</f>
        <v>0</v>
      </c>
      <c r="O4" s="150">
        <f>SUMIFS(Import!$G:$G,Import!$A:$A,O$1,Import!$B:$B,$A4,Import!$C:$C,$A$1)</f>
        <v>0</v>
      </c>
      <c r="P4" s="150">
        <f>SUMIFS(Import!$G:$G,Import!$A:$A,P$1,Import!$B:$B,$A4,Import!$C:$C,$A$1)</f>
        <v>0</v>
      </c>
      <c r="Q4" s="150">
        <f>SUMIFS(Import!$G:$G,Import!$A:$A,Q$1,Import!$B:$B,$A4,Import!$C:$C,$A$1)</f>
        <v>0</v>
      </c>
      <c r="R4" s="150">
        <f>SUMIFS(Import!$G:$G,Import!$A:$A,R$1,Import!$B:$B,$A4,Import!$C:$C,$A$1)</f>
        <v>0</v>
      </c>
      <c r="S4" s="150">
        <f>SUMIFS(Import!$G:$G,Import!$A:$A,S$1,Import!$B:$B,$A4,Import!$C:$C,$A$1)</f>
        <v>0</v>
      </c>
      <c r="T4" s="150">
        <f>SUMIFS(Import!$G:$G,Import!$A:$A,T$1,Import!$B:$B,$A4,Import!$C:$C,$A$1)</f>
        <v>0</v>
      </c>
      <c r="U4" s="150">
        <f>SUMIFS(Import!$G:$G,Import!$A:$A,U$1,Import!$B:$B,$A4,Import!$C:$C,$A$1)</f>
        <v>0</v>
      </c>
      <c r="V4" s="150">
        <f>SUMIFS(Import!$G:$G,Import!$A:$A,V$1,Import!$B:$B,$A4,Import!$C:$C,$A$1)</f>
        <v>0</v>
      </c>
      <c r="W4" s="150">
        <f>SUMIFS(Import!$G:$G,Import!$A:$A,W$1,Import!$B:$B,$A4,Import!$C:$C,$A$1)</f>
        <v>0</v>
      </c>
      <c r="X4" s="150">
        <f>SUMIFS(Import!$G:$G,Import!$A:$A,X$1,Import!$B:$B,$A4,Import!$C:$C,$A$1)</f>
        <v>0</v>
      </c>
      <c r="Y4" s="150">
        <f>SUMIFS(Import!$G:$G,Import!$A:$A,Y$1,Import!$B:$B,$A4,Import!$C:$C,$A$1)</f>
        <v>0</v>
      </c>
      <c r="Z4" s="150">
        <f>SUMIFS(Import!$G:$G,Import!$A:$A,Z$1,Import!$B:$B,$A4,Import!$C:$C,$A$1)</f>
        <v>0</v>
      </c>
      <c r="AA4" s="150">
        <f>SUMIFS(Import!$G:$G,Import!$A:$A,AA$1,Import!$B:$B,$A4,Import!$C:$C,$A$1)</f>
        <v>0</v>
      </c>
      <c r="AB4" s="150">
        <f>SUMIFS(Import!$G:$G,Import!$A:$A,AB$1,Import!$B:$B,$A4,Import!$C:$C,$A$1)</f>
        <v>0</v>
      </c>
      <c r="AC4" s="150">
        <f>SUMIFS(Import!$G:$G,Import!$A:$A,AC$1,Import!$B:$B,$A4,Import!$C:$C,$A$1)</f>
        <v>0</v>
      </c>
      <c r="AD4" s="150">
        <f>SUMIFS(Import!$G:$G,Import!$A:$A,AD$1,Import!$B:$B,$A4,Import!$C:$C,$A$1)</f>
        <v>0</v>
      </c>
      <c r="AE4" s="150">
        <f>SUMIFS(Import!$G:$G,Import!$A:$A,AE$1,Import!$B:$B,$A4,Import!$C:$C,$A$1)</f>
        <v>0</v>
      </c>
      <c r="AF4" s="150">
        <f>SUMIFS(Import!$G:$G,Import!$A:$A,AF$1,Import!$B:$B,$A4,Import!$C:$C,$A$1)</f>
        <v>0</v>
      </c>
      <c r="AG4" s="150">
        <f>SUMIFS(Import!$G:$G,Import!$A:$A,AG$1,Import!$B:$B,$A4,Import!$C:$C,$A$1)</f>
        <v>0</v>
      </c>
      <c r="AH4" s="150">
        <f>SUMIFS(Import!$G:$G,Import!$A:$A,AH$1,Import!$B:$B,$A4,Import!$C:$C,$A$1)</f>
        <v>0</v>
      </c>
      <c r="AI4" s="150">
        <f>SUMIFS(Import!$G:$G,Import!$A:$A,AI$1,Import!$B:$B,$A4,Import!$C:$C,$A$1)</f>
        <v>0</v>
      </c>
      <c r="AJ4" s="150">
        <f>SUMIFS(Import!$G:$G,Import!$A:$A,AJ$1,Import!$B:$B,$A4,Import!$C:$C,$A$1)</f>
        <v>0</v>
      </c>
      <c r="AK4" s="151">
        <f>SUMIFS(Import!$G:$G,Import!$A:$A,AK$1,Import!$B:$B,$A4,Import!$C:$C,$A$1)</f>
        <v>0</v>
      </c>
    </row>
    <row r="5" spans="1:37" x14ac:dyDescent="0.2">
      <c r="A5" s="290">
        <f>IF(Import!V10&lt;&gt;"",Import!V10,"")</f>
        <v>42540</v>
      </c>
      <c r="B5" s="293">
        <f t="shared" si="1"/>
        <v>0</v>
      </c>
      <c r="C5" s="523">
        <f t="shared" si="0"/>
        <v>0</v>
      </c>
      <c r="D5" s="150">
        <f>SUMIFS(Import!$G:$G,Import!$A:$A,D$1,Import!$B:$B,$A5,Import!$C:$C,$A$1)</f>
        <v>0</v>
      </c>
      <c r="E5" s="150">
        <f>SUMIFS(Import!$G:$G,Import!$A:$A,E$1,Import!$B:$B,$A5,Import!$C:$C,$A$1)</f>
        <v>0</v>
      </c>
      <c r="F5" s="150">
        <f>SUMIFS(Import!$G:$G,Import!$A:$A,F$1,Import!$B:$B,$A5,Import!$C:$C,$A$1)</f>
        <v>0</v>
      </c>
      <c r="G5" s="150">
        <f>SUMIFS(Import!$G:$G,Import!$A:$A,G$1,Import!$B:$B,$A5,Import!$C:$C,$A$1)</f>
        <v>0</v>
      </c>
      <c r="H5" s="150">
        <f>SUMIFS(Import!$G:$G,Import!$A:$A,H$1,Import!$B:$B,$A5,Import!$C:$C,$A$1)</f>
        <v>0</v>
      </c>
      <c r="I5" s="150">
        <f>SUMIFS(Import!$G:$G,Import!$A:$A,I$1,Import!$B:$B,$A5,Import!$C:$C,$A$1)</f>
        <v>0</v>
      </c>
      <c r="J5" s="150">
        <f>SUMIFS(Import!$G:$G,Import!$A:$A,J$1,Import!$B:$B,$A5,Import!$C:$C,$A$1)</f>
        <v>0</v>
      </c>
      <c r="K5" s="150">
        <f>SUMIFS(Import!$G:$G,Import!$A:$A,K$1,Import!$B:$B,$A5,Import!$C:$C,$A$1)</f>
        <v>0</v>
      </c>
      <c r="L5" s="150">
        <f>SUMIFS(Import!$G:$G,Import!$A:$A,L$1,Import!$B:$B,$A5,Import!$C:$C,$A$1)</f>
        <v>0</v>
      </c>
      <c r="M5" s="150">
        <f>SUMIFS(Import!$G:$G,Import!$A:$A,M$1,Import!$B:$B,$A5,Import!$C:$C,$A$1)</f>
        <v>0</v>
      </c>
      <c r="N5" s="150">
        <f>SUMIFS(Import!$G:$G,Import!$A:$A,N$1,Import!$B:$B,$A5,Import!$C:$C,$A$1)</f>
        <v>0</v>
      </c>
      <c r="O5" s="150">
        <f>SUMIFS(Import!$G:$G,Import!$A:$A,O$1,Import!$B:$B,$A5,Import!$C:$C,$A$1)</f>
        <v>0</v>
      </c>
      <c r="P5" s="150">
        <f>SUMIFS(Import!$G:$G,Import!$A:$A,P$1,Import!$B:$B,$A5,Import!$C:$C,$A$1)</f>
        <v>0</v>
      </c>
      <c r="Q5" s="150">
        <f>SUMIFS(Import!$G:$G,Import!$A:$A,Q$1,Import!$B:$B,$A5,Import!$C:$C,$A$1)</f>
        <v>0</v>
      </c>
      <c r="R5" s="150">
        <f>SUMIFS(Import!$G:$G,Import!$A:$A,R$1,Import!$B:$B,$A5,Import!$C:$C,$A$1)</f>
        <v>0</v>
      </c>
      <c r="S5" s="150">
        <f>SUMIFS(Import!$G:$G,Import!$A:$A,S$1,Import!$B:$B,$A5,Import!$C:$C,$A$1)</f>
        <v>0</v>
      </c>
      <c r="T5" s="150">
        <f>SUMIFS(Import!$G:$G,Import!$A:$A,T$1,Import!$B:$B,$A5,Import!$C:$C,$A$1)</f>
        <v>0</v>
      </c>
      <c r="U5" s="150">
        <f>SUMIFS(Import!$G:$G,Import!$A:$A,U$1,Import!$B:$B,$A5,Import!$C:$C,$A$1)</f>
        <v>0</v>
      </c>
      <c r="V5" s="150">
        <f>SUMIFS(Import!$G:$G,Import!$A:$A,V$1,Import!$B:$B,$A5,Import!$C:$C,$A$1)</f>
        <v>0</v>
      </c>
      <c r="W5" s="150">
        <f>SUMIFS(Import!$G:$G,Import!$A:$A,W$1,Import!$B:$B,$A5,Import!$C:$C,$A$1)</f>
        <v>0</v>
      </c>
      <c r="X5" s="150">
        <f>SUMIFS(Import!$G:$G,Import!$A:$A,X$1,Import!$B:$B,$A5,Import!$C:$C,$A$1)</f>
        <v>0</v>
      </c>
      <c r="Y5" s="150">
        <f>SUMIFS(Import!$G:$G,Import!$A:$A,Y$1,Import!$B:$B,$A5,Import!$C:$C,$A$1)</f>
        <v>0</v>
      </c>
      <c r="Z5" s="150">
        <f>SUMIFS(Import!$G:$G,Import!$A:$A,Z$1,Import!$B:$B,$A5,Import!$C:$C,$A$1)</f>
        <v>0</v>
      </c>
      <c r="AA5" s="150">
        <f>SUMIFS(Import!$G:$G,Import!$A:$A,AA$1,Import!$B:$B,$A5,Import!$C:$C,$A$1)</f>
        <v>0</v>
      </c>
      <c r="AB5" s="150">
        <f>SUMIFS(Import!$G:$G,Import!$A:$A,AB$1,Import!$B:$B,$A5,Import!$C:$C,$A$1)</f>
        <v>0</v>
      </c>
      <c r="AC5" s="150">
        <f>SUMIFS(Import!$G:$G,Import!$A:$A,AC$1,Import!$B:$B,$A5,Import!$C:$C,$A$1)</f>
        <v>0</v>
      </c>
      <c r="AD5" s="150">
        <f>SUMIFS(Import!$G:$G,Import!$A:$A,AD$1,Import!$B:$B,$A5,Import!$C:$C,$A$1)</f>
        <v>0</v>
      </c>
      <c r="AE5" s="150">
        <f>SUMIFS(Import!$G:$G,Import!$A:$A,AE$1,Import!$B:$B,$A5,Import!$C:$C,$A$1)</f>
        <v>0</v>
      </c>
      <c r="AF5" s="150">
        <f>SUMIFS(Import!$G:$G,Import!$A:$A,AF$1,Import!$B:$B,$A5,Import!$C:$C,$A$1)</f>
        <v>0</v>
      </c>
      <c r="AG5" s="150">
        <f>SUMIFS(Import!$G:$G,Import!$A:$A,AG$1,Import!$B:$B,$A5,Import!$C:$C,$A$1)</f>
        <v>0</v>
      </c>
      <c r="AH5" s="150">
        <f>SUMIFS(Import!$G:$G,Import!$A:$A,AH$1,Import!$B:$B,$A5,Import!$C:$C,$A$1)</f>
        <v>0</v>
      </c>
      <c r="AI5" s="150">
        <f>SUMIFS(Import!$G:$G,Import!$A:$A,AI$1,Import!$B:$B,$A5,Import!$C:$C,$A$1)</f>
        <v>0</v>
      </c>
      <c r="AJ5" s="150">
        <f>SUMIFS(Import!$G:$G,Import!$A:$A,AJ$1,Import!$B:$B,$A5,Import!$C:$C,$A$1)</f>
        <v>0</v>
      </c>
      <c r="AK5" s="151">
        <f>SUMIFS(Import!$G:$G,Import!$A:$A,AK$1,Import!$B:$B,$A5,Import!$C:$C,$A$1)</f>
        <v>0</v>
      </c>
    </row>
    <row r="6" spans="1:37" x14ac:dyDescent="0.2">
      <c r="A6" s="290">
        <f>IF(Import!V11&lt;&gt;"",Import!V11,"")</f>
        <v>42541</v>
      </c>
      <c r="B6" s="293">
        <f t="shared" si="1"/>
        <v>78</v>
      </c>
      <c r="C6" s="523">
        <f t="shared" si="0"/>
        <v>7.75</v>
      </c>
      <c r="D6" s="150">
        <f>SUMIFS(Import!$G:$G,Import!$A:$A,D$1,Import!$B:$B,$A6,Import!$C:$C,$A$1)</f>
        <v>1.5</v>
      </c>
      <c r="E6" s="150">
        <f>SUMIFS(Import!$G:$G,Import!$A:$A,E$1,Import!$B:$B,$A6,Import!$C:$C,$A$1)</f>
        <v>1.25</v>
      </c>
      <c r="F6" s="150">
        <f>SUMIFS(Import!$G:$G,Import!$A:$A,F$1,Import!$B:$B,$A6,Import!$C:$C,$A$1)</f>
        <v>1.25</v>
      </c>
      <c r="G6" s="150">
        <f>SUMIFS(Import!$G:$G,Import!$A:$A,G$1,Import!$B:$B,$A6,Import!$C:$C,$A$1)</f>
        <v>2.75</v>
      </c>
      <c r="H6" s="150">
        <f>SUMIFS(Import!$G:$G,Import!$A:$A,H$1,Import!$B:$B,$A6,Import!$C:$C,$A$1)</f>
        <v>1</v>
      </c>
      <c r="I6" s="150">
        <f>SUMIFS(Import!$G:$G,Import!$A:$A,I$1,Import!$B:$B,$A6,Import!$C:$C,$A$1)</f>
        <v>0</v>
      </c>
      <c r="J6" s="150">
        <f>SUMIFS(Import!$G:$G,Import!$A:$A,J$1,Import!$B:$B,$A6,Import!$C:$C,$A$1)</f>
        <v>0</v>
      </c>
      <c r="K6" s="150">
        <f>SUMIFS(Import!$G:$G,Import!$A:$A,K$1,Import!$B:$B,$A6,Import!$C:$C,$A$1)</f>
        <v>0</v>
      </c>
      <c r="L6" s="150">
        <f>SUMIFS(Import!$G:$G,Import!$A:$A,L$1,Import!$B:$B,$A6,Import!$C:$C,$A$1)</f>
        <v>0</v>
      </c>
      <c r="M6" s="150">
        <f>SUMIFS(Import!$G:$G,Import!$A:$A,M$1,Import!$B:$B,$A6,Import!$C:$C,$A$1)</f>
        <v>0</v>
      </c>
      <c r="N6" s="150">
        <f>SUMIFS(Import!$G:$G,Import!$A:$A,N$1,Import!$B:$B,$A6,Import!$C:$C,$A$1)</f>
        <v>0</v>
      </c>
      <c r="O6" s="150">
        <f>SUMIFS(Import!$G:$G,Import!$A:$A,O$1,Import!$B:$B,$A6,Import!$C:$C,$A$1)</f>
        <v>0</v>
      </c>
      <c r="P6" s="150">
        <f>SUMIFS(Import!$G:$G,Import!$A:$A,P$1,Import!$B:$B,$A6,Import!$C:$C,$A$1)</f>
        <v>0</v>
      </c>
      <c r="Q6" s="150">
        <f>SUMIFS(Import!$G:$G,Import!$A:$A,Q$1,Import!$B:$B,$A6,Import!$C:$C,$A$1)</f>
        <v>0</v>
      </c>
      <c r="R6" s="150">
        <f>SUMIFS(Import!$G:$G,Import!$A:$A,R$1,Import!$B:$B,$A6,Import!$C:$C,$A$1)</f>
        <v>0</v>
      </c>
      <c r="S6" s="150">
        <f>SUMIFS(Import!$G:$G,Import!$A:$A,S$1,Import!$B:$B,$A6,Import!$C:$C,$A$1)</f>
        <v>0</v>
      </c>
      <c r="T6" s="150">
        <f>SUMIFS(Import!$G:$G,Import!$A:$A,T$1,Import!$B:$B,$A6,Import!$C:$C,$A$1)</f>
        <v>0</v>
      </c>
      <c r="U6" s="150">
        <f>SUMIFS(Import!$G:$G,Import!$A:$A,U$1,Import!$B:$B,$A6,Import!$C:$C,$A$1)</f>
        <v>0</v>
      </c>
      <c r="V6" s="150">
        <f>SUMIFS(Import!$G:$G,Import!$A:$A,V$1,Import!$B:$B,$A6,Import!$C:$C,$A$1)</f>
        <v>0</v>
      </c>
      <c r="W6" s="150">
        <f>SUMIFS(Import!$G:$G,Import!$A:$A,W$1,Import!$B:$B,$A6,Import!$C:$C,$A$1)</f>
        <v>0</v>
      </c>
      <c r="X6" s="150">
        <f>SUMIFS(Import!$G:$G,Import!$A:$A,X$1,Import!$B:$B,$A6,Import!$C:$C,$A$1)</f>
        <v>0</v>
      </c>
      <c r="Y6" s="150">
        <f>SUMIFS(Import!$G:$G,Import!$A:$A,Y$1,Import!$B:$B,$A6,Import!$C:$C,$A$1)</f>
        <v>0</v>
      </c>
      <c r="Z6" s="150">
        <f>SUMIFS(Import!$G:$G,Import!$A:$A,Z$1,Import!$B:$B,$A6,Import!$C:$C,$A$1)</f>
        <v>0</v>
      </c>
      <c r="AA6" s="150">
        <f>SUMIFS(Import!$G:$G,Import!$A:$A,AA$1,Import!$B:$B,$A6,Import!$C:$C,$A$1)</f>
        <v>0</v>
      </c>
      <c r="AB6" s="150">
        <f>SUMIFS(Import!$G:$G,Import!$A:$A,AB$1,Import!$B:$B,$A6,Import!$C:$C,$A$1)</f>
        <v>0</v>
      </c>
      <c r="AC6" s="150">
        <f>SUMIFS(Import!$G:$G,Import!$A:$A,AC$1,Import!$B:$B,$A6,Import!$C:$C,$A$1)</f>
        <v>0</v>
      </c>
      <c r="AD6" s="150">
        <f>SUMIFS(Import!$G:$G,Import!$A:$A,AD$1,Import!$B:$B,$A6,Import!$C:$C,$A$1)</f>
        <v>0</v>
      </c>
      <c r="AE6" s="150">
        <f>SUMIFS(Import!$G:$G,Import!$A:$A,AE$1,Import!$B:$B,$A6,Import!$C:$C,$A$1)</f>
        <v>0</v>
      </c>
      <c r="AF6" s="150">
        <f>SUMIFS(Import!$G:$G,Import!$A:$A,AF$1,Import!$B:$B,$A6,Import!$C:$C,$A$1)</f>
        <v>0</v>
      </c>
      <c r="AG6" s="150">
        <f>SUMIFS(Import!$G:$G,Import!$A:$A,AG$1,Import!$B:$B,$A6,Import!$C:$C,$A$1)</f>
        <v>0</v>
      </c>
      <c r="AH6" s="150">
        <f>SUMIFS(Import!$G:$G,Import!$A:$A,AH$1,Import!$B:$B,$A6,Import!$C:$C,$A$1)</f>
        <v>0</v>
      </c>
      <c r="AI6" s="150">
        <f>SUMIFS(Import!$G:$G,Import!$A:$A,AI$1,Import!$B:$B,$A6,Import!$C:$C,$A$1)</f>
        <v>0</v>
      </c>
      <c r="AJ6" s="150">
        <f>SUMIFS(Import!$G:$G,Import!$A:$A,AJ$1,Import!$B:$B,$A6,Import!$C:$C,$A$1)</f>
        <v>0</v>
      </c>
      <c r="AK6" s="151">
        <f>SUMIFS(Import!$G:$G,Import!$A:$A,AK$1,Import!$B:$B,$A6,Import!$C:$C,$A$1)</f>
        <v>0</v>
      </c>
    </row>
    <row r="7" spans="1:37" x14ac:dyDescent="0.2">
      <c r="A7" s="290">
        <f>IF(Import!V12&lt;&gt;"",Import!V12,"")</f>
        <v>42542</v>
      </c>
      <c r="B7" s="293">
        <f t="shared" si="1"/>
        <v>0</v>
      </c>
      <c r="C7" s="523">
        <f t="shared" si="0"/>
        <v>0</v>
      </c>
      <c r="D7" s="150">
        <f>SUMIFS(Import!$G:$G,Import!$A:$A,D$1,Import!$B:$B,$A7,Import!$C:$C,$A$1)</f>
        <v>0</v>
      </c>
      <c r="E7" s="150">
        <f>SUMIFS(Import!$G:$G,Import!$A:$A,E$1,Import!$B:$B,$A7,Import!$C:$C,$A$1)</f>
        <v>0</v>
      </c>
      <c r="F7" s="150">
        <f>SUMIFS(Import!$G:$G,Import!$A:$A,F$1,Import!$B:$B,$A7,Import!$C:$C,$A$1)</f>
        <v>0</v>
      </c>
      <c r="G7" s="150">
        <f>SUMIFS(Import!$G:$G,Import!$A:$A,G$1,Import!$B:$B,$A7,Import!$C:$C,$A$1)</f>
        <v>0</v>
      </c>
      <c r="H7" s="150">
        <f>SUMIFS(Import!$G:$G,Import!$A:$A,H$1,Import!$B:$B,$A7,Import!$C:$C,$A$1)</f>
        <v>0</v>
      </c>
      <c r="I7" s="150">
        <f>SUMIFS(Import!$G:$G,Import!$A:$A,I$1,Import!$B:$B,$A7,Import!$C:$C,$A$1)</f>
        <v>0</v>
      </c>
      <c r="J7" s="150">
        <f>SUMIFS(Import!$G:$G,Import!$A:$A,J$1,Import!$B:$B,$A7,Import!$C:$C,$A$1)</f>
        <v>0</v>
      </c>
      <c r="K7" s="150">
        <f>SUMIFS(Import!$G:$G,Import!$A:$A,K$1,Import!$B:$B,$A7,Import!$C:$C,$A$1)</f>
        <v>0</v>
      </c>
      <c r="L7" s="150">
        <f>SUMIFS(Import!$G:$G,Import!$A:$A,L$1,Import!$B:$B,$A7,Import!$C:$C,$A$1)</f>
        <v>0</v>
      </c>
      <c r="M7" s="150">
        <f>SUMIFS(Import!$G:$G,Import!$A:$A,M$1,Import!$B:$B,$A7,Import!$C:$C,$A$1)</f>
        <v>0</v>
      </c>
      <c r="N7" s="150">
        <f>SUMIFS(Import!$G:$G,Import!$A:$A,N$1,Import!$B:$B,$A7,Import!$C:$C,$A$1)</f>
        <v>0</v>
      </c>
      <c r="O7" s="150">
        <f>SUMIFS(Import!$G:$G,Import!$A:$A,O$1,Import!$B:$B,$A7,Import!$C:$C,$A$1)</f>
        <v>0</v>
      </c>
      <c r="P7" s="150">
        <f>SUMIFS(Import!$G:$G,Import!$A:$A,P$1,Import!$B:$B,$A7,Import!$C:$C,$A$1)</f>
        <v>0</v>
      </c>
      <c r="Q7" s="150">
        <f>SUMIFS(Import!$G:$G,Import!$A:$A,Q$1,Import!$B:$B,$A7,Import!$C:$C,$A$1)</f>
        <v>0</v>
      </c>
      <c r="R7" s="150">
        <f>SUMIFS(Import!$G:$G,Import!$A:$A,R$1,Import!$B:$B,$A7,Import!$C:$C,$A$1)</f>
        <v>0</v>
      </c>
      <c r="S7" s="150">
        <f>SUMIFS(Import!$G:$G,Import!$A:$A,S$1,Import!$B:$B,$A7,Import!$C:$C,$A$1)</f>
        <v>0</v>
      </c>
      <c r="T7" s="150">
        <f>SUMIFS(Import!$G:$G,Import!$A:$A,T$1,Import!$B:$B,$A7,Import!$C:$C,$A$1)</f>
        <v>0</v>
      </c>
      <c r="U7" s="150">
        <f>SUMIFS(Import!$G:$G,Import!$A:$A,U$1,Import!$B:$B,$A7,Import!$C:$C,$A$1)</f>
        <v>0</v>
      </c>
      <c r="V7" s="150">
        <f>SUMIFS(Import!$G:$G,Import!$A:$A,V$1,Import!$B:$B,$A7,Import!$C:$C,$A$1)</f>
        <v>0</v>
      </c>
      <c r="W7" s="150">
        <f>SUMIFS(Import!$G:$G,Import!$A:$A,W$1,Import!$B:$B,$A7,Import!$C:$C,$A$1)</f>
        <v>0</v>
      </c>
      <c r="X7" s="150">
        <f>SUMIFS(Import!$G:$G,Import!$A:$A,X$1,Import!$B:$B,$A7,Import!$C:$C,$A$1)</f>
        <v>0</v>
      </c>
      <c r="Y7" s="150">
        <f>SUMIFS(Import!$G:$G,Import!$A:$A,Y$1,Import!$B:$B,$A7,Import!$C:$C,$A$1)</f>
        <v>0</v>
      </c>
      <c r="Z7" s="150">
        <f>SUMIFS(Import!$G:$G,Import!$A:$A,Z$1,Import!$B:$B,$A7,Import!$C:$C,$A$1)</f>
        <v>0</v>
      </c>
      <c r="AA7" s="150">
        <f>SUMIFS(Import!$G:$G,Import!$A:$A,AA$1,Import!$B:$B,$A7,Import!$C:$C,$A$1)</f>
        <v>0</v>
      </c>
      <c r="AB7" s="150">
        <f>SUMIFS(Import!$G:$G,Import!$A:$A,AB$1,Import!$B:$B,$A7,Import!$C:$C,$A$1)</f>
        <v>0</v>
      </c>
      <c r="AC7" s="150">
        <f>SUMIFS(Import!$G:$G,Import!$A:$A,AC$1,Import!$B:$B,$A7,Import!$C:$C,$A$1)</f>
        <v>0</v>
      </c>
      <c r="AD7" s="150">
        <f>SUMIFS(Import!$G:$G,Import!$A:$A,AD$1,Import!$B:$B,$A7,Import!$C:$C,$A$1)</f>
        <v>0</v>
      </c>
      <c r="AE7" s="150">
        <f>SUMIFS(Import!$G:$G,Import!$A:$A,AE$1,Import!$B:$B,$A7,Import!$C:$C,$A$1)</f>
        <v>0</v>
      </c>
      <c r="AF7" s="150">
        <f>SUMIFS(Import!$G:$G,Import!$A:$A,AF$1,Import!$B:$B,$A7,Import!$C:$C,$A$1)</f>
        <v>0</v>
      </c>
      <c r="AG7" s="150">
        <f>SUMIFS(Import!$G:$G,Import!$A:$A,AG$1,Import!$B:$B,$A7,Import!$C:$C,$A$1)</f>
        <v>0</v>
      </c>
      <c r="AH7" s="150">
        <f>SUMIFS(Import!$G:$G,Import!$A:$A,AH$1,Import!$B:$B,$A7,Import!$C:$C,$A$1)</f>
        <v>0</v>
      </c>
      <c r="AI7" s="150">
        <f>SUMIFS(Import!$G:$G,Import!$A:$A,AI$1,Import!$B:$B,$A7,Import!$C:$C,$A$1)</f>
        <v>0</v>
      </c>
      <c r="AJ7" s="150">
        <f>SUMIFS(Import!$G:$G,Import!$A:$A,AJ$1,Import!$B:$B,$A7,Import!$C:$C,$A$1)</f>
        <v>0</v>
      </c>
      <c r="AK7" s="151">
        <f>SUMIFS(Import!$G:$G,Import!$A:$A,AK$1,Import!$B:$B,$A7,Import!$C:$C,$A$1)</f>
        <v>0</v>
      </c>
    </row>
    <row r="8" spans="1:37" x14ac:dyDescent="0.2">
      <c r="A8" s="290">
        <f>IF(Import!V13&lt;&gt;"",Import!V13,"")</f>
        <v>42543</v>
      </c>
      <c r="B8" s="293">
        <f t="shared" si="1"/>
        <v>0</v>
      </c>
      <c r="C8" s="523">
        <f t="shared" si="0"/>
        <v>0</v>
      </c>
      <c r="D8" s="150">
        <f>SUMIFS(Import!$G:$G,Import!$A:$A,D$1,Import!$B:$B,$A8,Import!$C:$C,$A$1)</f>
        <v>0</v>
      </c>
      <c r="E8" s="150">
        <f>SUMIFS(Import!$G:$G,Import!$A:$A,E$1,Import!$B:$B,$A8,Import!$C:$C,$A$1)</f>
        <v>0</v>
      </c>
      <c r="F8" s="150">
        <f>SUMIFS(Import!$G:$G,Import!$A:$A,F$1,Import!$B:$B,$A8,Import!$C:$C,$A$1)</f>
        <v>0</v>
      </c>
      <c r="G8" s="150">
        <f>SUMIFS(Import!$G:$G,Import!$A:$A,G$1,Import!$B:$B,$A8,Import!$C:$C,$A$1)</f>
        <v>0</v>
      </c>
      <c r="H8" s="150">
        <f>SUMIFS(Import!$G:$G,Import!$A:$A,H$1,Import!$B:$B,$A8,Import!$C:$C,$A$1)</f>
        <v>0</v>
      </c>
      <c r="I8" s="150">
        <f>SUMIFS(Import!$G:$G,Import!$A:$A,I$1,Import!$B:$B,$A8,Import!$C:$C,$A$1)</f>
        <v>0</v>
      </c>
      <c r="J8" s="150">
        <f>SUMIFS(Import!$G:$G,Import!$A:$A,J$1,Import!$B:$B,$A8,Import!$C:$C,$A$1)</f>
        <v>0</v>
      </c>
      <c r="K8" s="150">
        <f>SUMIFS(Import!$G:$G,Import!$A:$A,K$1,Import!$B:$B,$A8,Import!$C:$C,$A$1)</f>
        <v>0</v>
      </c>
      <c r="L8" s="150">
        <f>SUMIFS(Import!$G:$G,Import!$A:$A,L$1,Import!$B:$B,$A8,Import!$C:$C,$A$1)</f>
        <v>0</v>
      </c>
      <c r="M8" s="150">
        <f>SUMIFS(Import!$G:$G,Import!$A:$A,M$1,Import!$B:$B,$A8,Import!$C:$C,$A$1)</f>
        <v>0</v>
      </c>
      <c r="N8" s="150">
        <f>SUMIFS(Import!$G:$G,Import!$A:$A,N$1,Import!$B:$B,$A8,Import!$C:$C,$A$1)</f>
        <v>0</v>
      </c>
      <c r="O8" s="150">
        <f>SUMIFS(Import!$G:$G,Import!$A:$A,O$1,Import!$B:$B,$A8,Import!$C:$C,$A$1)</f>
        <v>0</v>
      </c>
      <c r="P8" s="150">
        <f>SUMIFS(Import!$G:$G,Import!$A:$A,P$1,Import!$B:$B,$A8,Import!$C:$C,$A$1)</f>
        <v>0</v>
      </c>
      <c r="Q8" s="150">
        <f>SUMIFS(Import!$G:$G,Import!$A:$A,Q$1,Import!$B:$B,$A8,Import!$C:$C,$A$1)</f>
        <v>0</v>
      </c>
      <c r="R8" s="150">
        <f>SUMIFS(Import!$G:$G,Import!$A:$A,R$1,Import!$B:$B,$A8,Import!$C:$C,$A$1)</f>
        <v>0</v>
      </c>
      <c r="S8" s="150">
        <f>SUMIFS(Import!$G:$G,Import!$A:$A,S$1,Import!$B:$B,$A8,Import!$C:$C,$A$1)</f>
        <v>0</v>
      </c>
      <c r="T8" s="150">
        <f>SUMIFS(Import!$G:$G,Import!$A:$A,T$1,Import!$B:$B,$A8,Import!$C:$C,$A$1)</f>
        <v>0</v>
      </c>
      <c r="U8" s="150">
        <f>SUMIFS(Import!$G:$G,Import!$A:$A,U$1,Import!$B:$B,$A8,Import!$C:$C,$A$1)</f>
        <v>0</v>
      </c>
      <c r="V8" s="150">
        <f>SUMIFS(Import!$G:$G,Import!$A:$A,V$1,Import!$B:$B,$A8,Import!$C:$C,$A$1)</f>
        <v>0</v>
      </c>
      <c r="W8" s="150">
        <f>SUMIFS(Import!$G:$G,Import!$A:$A,W$1,Import!$B:$B,$A8,Import!$C:$C,$A$1)</f>
        <v>0</v>
      </c>
      <c r="X8" s="150">
        <f>SUMIFS(Import!$G:$G,Import!$A:$A,X$1,Import!$B:$B,$A8,Import!$C:$C,$A$1)</f>
        <v>0</v>
      </c>
      <c r="Y8" s="150">
        <f>SUMIFS(Import!$G:$G,Import!$A:$A,Y$1,Import!$B:$B,$A8,Import!$C:$C,$A$1)</f>
        <v>0</v>
      </c>
      <c r="Z8" s="150">
        <f>SUMIFS(Import!$G:$G,Import!$A:$A,Z$1,Import!$B:$B,$A8,Import!$C:$C,$A$1)</f>
        <v>0</v>
      </c>
      <c r="AA8" s="150">
        <f>SUMIFS(Import!$G:$G,Import!$A:$A,AA$1,Import!$B:$B,$A8,Import!$C:$C,$A$1)</f>
        <v>0</v>
      </c>
      <c r="AB8" s="150">
        <f>SUMIFS(Import!$G:$G,Import!$A:$A,AB$1,Import!$B:$B,$A8,Import!$C:$C,$A$1)</f>
        <v>0</v>
      </c>
      <c r="AC8" s="150">
        <f>SUMIFS(Import!$G:$G,Import!$A:$A,AC$1,Import!$B:$B,$A8,Import!$C:$C,$A$1)</f>
        <v>0</v>
      </c>
      <c r="AD8" s="150">
        <f>SUMIFS(Import!$G:$G,Import!$A:$A,AD$1,Import!$B:$B,$A8,Import!$C:$C,$A$1)</f>
        <v>0</v>
      </c>
      <c r="AE8" s="150">
        <f>SUMIFS(Import!$G:$G,Import!$A:$A,AE$1,Import!$B:$B,$A8,Import!$C:$C,$A$1)</f>
        <v>0</v>
      </c>
      <c r="AF8" s="150">
        <f>SUMIFS(Import!$G:$G,Import!$A:$A,AF$1,Import!$B:$B,$A8,Import!$C:$C,$A$1)</f>
        <v>0</v>
      </c>
      <c r="AG8" s="150">
        <f>SUMIFS(Import!$G:$G,Import!$A:$A,AG$1,Import!$B:$B,$A8,Import!$C:$C,$A$1)</f>
        <v>0</v>
      </c>
      <c r="AH8" s="150">
        <f>SUMIFS(Import!$G:$G,Import!$A:$A,AH$1,Import!$B:$B,$A8,Import!$C:$C,$A$1)</f>
        <v>0</v>
      </c>
      <c r="AI8" s="150">
        <f>SUMIFS(Import!$G:$G,Import!$A:$A,AI$1,Import!$B:$B,$A8,Import!$C:$C,$A$1)</f>
        <v>0</v>
      </c>
      <c r="AJ8" s="150">
        <f>SUMIFS(Import!$G:$G,Import!$A:$A,AJ$1,Import!$B:$B,$A8,Import!$C:$C,$A$1)</f>
        <v>0</v>
      </c>
      <c r="AK8" s="151">
        <f>SUMIFS(Import!$G:$G,Import!$A:$A,AK$1,Import!$B:$B,$A8,Import!$C:$C,$A$1)</f>
        <v>0</v>
      </c>
    </row>
    <row r="9" spans="1:37" x14ac:dyDescent="0.2">
      <c r="A9" s="290">
        <f>IF(Import!V14&lt;&gt;"",Import!V14,"")</f>
        <v>42544</v>
      </c>
      <c r="B9" s="293">
        <f t="shared" si="1"/>
        <v>0</v>
      </c>
      <c r="C9" s="523">
        <f t="shared" si="0"/>
        <v>0</v>
      </c>
      <c r="D9" s="150">
        <f>SUMIFS(Import!$G:$G,Import!$A:$A,D$1,Import!$B:$B,$A9,Import!$C:$C,$A$1)</f>
        <v>0</v>
      </c>
      <c r="E9" s="150">
        <f>SUMIFS(Import!$G:$G,Import!$A:$A,E$1,Import!$B:$B,$A9,Import!$C:$C,$A$1)</f>
        <v>0</v>
      </c>
      <c r="F9" s="150">
        <f>SUMIFS(Import!$G:$G,Import!$A:$A,F$1,Import!$B:$B,$A9,Import!$C:$C,$A$1)</f>
        <v>0</v>
      </c>
      <c r="G9" s="150">
        <f>SUMIFS(Import!$G:$G,Import!$A:$A,G$1,Import!$B:$B,$A9,Import!$C:$C,$A$1)</f>
        <v>0</v>
      </c>
      <c r="H9" s="150">
        <f>SUMIFS(Import!$G:$G,Import!$A:$A,H$1,Import!$B:$B,$A9,Import!$C:$C,$A$1)</f>
        <v>0</v>
      </c>
      <c r="I9" s="150">
        <f>SUMIFS(Import!$G:$G,Import!$A:$A,I$1,Import!$B:$B,$A9,Import!$C:$C,$A$1)</f>
        <v>0</v>
      </c>
      <c r="J9" s="150">
        <f>SUMIFS(Import!$G:$G,Import!$A:$A,J$1,Import!$B:$B,$A9,Import!$C:$C,$A$1)</f>
        <v>0</v>
      </c>
      <c r="K9" s="150">
        <f>SUMIFS(Import!$G:$G,Import!$A:$A,K$1,Import!$B:$B,$A9,Import!$C:$C,$A$1)</f>
        <v>0</v>
      </c>
      <c r="L9" s="150">
        <f>SUMIFS(Import!$G:$G,Import!$A:$A,L$1,Import!$B:$B,$A9,Import!$C:$C,$A$1)</f>
        <v>0</v>
      </c>
      <c r="M9" s="150">
        <f>SUMIFS(Import!$G:$G,Import!$A:$A,M$1,Import!$B:$B,$A9,Import!$C:$C,$A$1)</f>
        <v>0</v>
      </c>
      <c r="N9" s="150">
        <f>SUMIFS(Import!$G:$G,Import!$A:$A,N$1,Import!$B:$B,$A9,Import!$C:$C,$A$1)</f>
        <v>0</v>
      </c>
      <c r="O9" s="150">
        <f>SUMIFS(Import!$G:$G,Import!$A:$A,O$1,Import!$B:$B,$A9,Import!$C:$C,$A$1)</f>
        <v>0</v>
      </c>
      <c r="P9" s="150">
        <f>SUMIFS(Import!$G:$G,Import!$A:$A,P$1,Import!$B:$B,$A9,Import!$C:$C,$A$1)</f>
        <v>0</v>
      </c>
      <c r="Q9" s="150">
        <f>SUMIFS(Import!$G:$G,Import!$A:$A,Q$1,Import!$B:$B,$A9,Import!$C:$C,$A$1)</f>
        <v>0</v>
      </c>
      <c r="R9" s="150">
        <f>SUMIFS(Import!$G:$G,Import!$A:$A,R$1,Import!$B:$B,$A9,Import!$C:$C,$A$1)</f>
        <v>0</v>
      </c>
      <c r="S9" s="150">
        <f>SUMIFS(Import!$G:$G,Import!$A:$A,S$1,Import!$B:$B,$A9,Import!$C:$C,$A$1)</f>
        <v>0</v>
      </c>
      <c r="T9" s="150">
        <f>SUMIFS(Import!$G:$G,Import!$A:$A,T$1,Import!$B:$B,$A9,Import!$C:$C,$A$1)</f>
        <v>0</v>
      </c>
      <c r="U9" s="150">
        <f>SUMIFS(Import!$G:$G,Import!$A:$A,U$1,Import!$B:$B,$A9,Import!$C:$C,$A$1)</f>
        <v>0</v>
      </c>
      <c r="V9" s="150">
        <f>SUMIFS(Import!$G:$G,Import!$A:$A,V$1,Import!$B:$B,$A9,Import!$C:$C,$A$1)</f>
        <v>0</v>
      </c>
      <c r="W9" s="150">
        <f>SUMIFS(Import!$G:$G,Import!$A:$A,W$1,Import!$B:$B,$A9,Import!$C:$C,$A$1)</f>
        <v>0</v>
      </c>
      <c r="X9" s="150">
        <f>SUMIFS(Import!$G:$G,Import!$A:$A,X$1,Import!$B:$B,$A9,Import!$C:$C,$A$1)</f>
        <v>0</v>
      </c>
      <c r="Y9" s="150">
        <f>SUMIFS(Import!$G:$G,Import!$A:$A,Y$1,Import!$B:$B,$A9,Import!$C:$C,$A$1)</f>
        <v>0</v>
      </c>
      <c r="Z9" s="150">
        <f>SUMIFS(Import!$G:$G,Import!$A:$A,Z$1,Import!$B:$B,$A9,Import!$C:$C,$A$1)</f>
        <v>0</v>
      </c>
      <c r="AA9" s="150">
        <f>SUMIFS(Import!$G:$G,Import!$A:$A,AA$1,Import!$B:$B,$A9,Import!$C:$C,$A$1)</f>
        <v>0</v>
      </c>
      <c r="AB9" s="150">
        <f>SUMIFS(Import!$G:$G,Import!$A:$A,AB$1,Import!$B:$B,$A9,Import!$C:$C,$A$1)</f>
        <v>0</v>
      </c>
      <c r="AC9" s="150">
        <f>SUMIFS(Import!$G:$G,Import!$A:$A,AC$1,Import!$B:$B,$A9,Import!$C:$C,$A$1)</f>
        <v>0</v>
      </c>
      <c r="AD9" s="150">
        <f>SUMIFS(Import!$G:$G,Import!$A:$A,AD$1,Import!$B:$B,$A9,Import!$C:$C,$A$1)</f>
        <v>0</v>
      </c>
      <c r="AE9" s="150">
        <f>SUMIFS(Import!$G:$G,Import!$A:$A,AE$1,Import!$B:$B,$A9,Import!$C:$C,$A$1)</f>
        <v>0</v>
      </c>
      <c r="AF9" s="150">
        <f>SUMIFS(Import!$G:$G,Import!$A:$A,AF$1,Import!$B:$B,$A9,Import!$C:$C,$A$1)</f>
        <v>0</v>
      </c>
      <c r="AG9" s="150">
        <f>SUMIFS(Import!$G:$G,Import!$A:$A,AG$1,Import!$B:$B,$A9,Import!$C:$C,$A$1)</f>
        <v>0</v>
      </c>
      <c r="AH9" s="150">
        <f>SUMIFS(Import!$G:$G,Import!$A:$A,AH$1,Import!$B:$B,$A9,Import!$C:$C,$A$1)</f>
        <v>0</v>
      </c>
      <c r="AI9" s="150">
        <f>SUMIFS(Import!$G:$G,Import!$A:$A,AI$1,Import!$B:$B,$A9,Import!$C:$C,$A$1)</f>
        <v>0</v>
      </c>
      <c r="AJ9" s="150">
        <f>SUMIFS(Import!$G:$G,Import!$A:$A,AJ$1,Import!$B:$B,$A9,Import!$C:$C,$A$1)</f>
        <v>0</v>
      </c>
      <c r="AK9" s="151">
        <f>SUMIFS(Import!$G:$G,Import!$A:$A,AK$1,Import!$B:$B,$A9,Import!$C:$C,$A$1)</f>
        <v>0</v>
      </c>
    </row>
    <row r="10" spans="1:37" x14ac:dyDescent="0.2">
      <c r="A10" s="290">
        <f>IF(Import!V15&lt;&gt;"",Import!V15,"")</f>
        <v>42545</v>
      </c>
      <c r="B10" s="293">
        <f t="shared" si="1"/>
        <v>0</v>
      </c>
      <c r="C10" s="523">
        <f t="shared" si="0"/>
        <v>0</v>
      </c>
      <c r="D10" s="150">
        <f>SUMIFS(Import!$G:$G,Import!$A:$A,D$1,Import!$B:$B,$A10,Import!$C:$C,$A$1)</f>
        <v>0</v>
      </c>
      <c r="E10" s="150">
        <f>SUMIFS(Import!$G:$G,Import!$A:$A,E$1,Import!$B:$B,$A10,Import!$C:$C,$A$1)</f>
        <v>0</v>
      </c>
      <c r="F10" s="150">
        <f>SUMIFS(Import!$G:$G,Import!$A:$A,F$1,Import!$B:$B,$A10,Import!$C:$C,$A$1)</f>
        <v>0</v>
      </c>
      <c r="G10" s="150">
        <f>SUMIFS(Import!$G:$G,Import!$A:$A,G$1,Import!$B:$B,$A10,Import!$C:$C,$A$1)</f>
        <v>0</v>
      </c>
      <c r="H10" s="150">
        <f>SUMIFS(Import!$G:$G,Import!$A:$A,H$1,Import!$B:$B,$A10,Import!$C:$C,$A$1)</f>
        <v>0</v>
      </c>
      <c r="I10" s="150">
        <f>SUMIFS(Import!$G:$G,Import!$A:$A,I$1,Import!$B:$B,$A10,Import!$C:$C,$A$1)</f>
        <v>0</v>
      </c>
      <c r="J10" s="150">
        <f>SUMIFS(Import!$G:$G,Import!$A:$A,J$1,Import!$B:$B,$A10,Import!$C:$C,$A$1)</f>
        <v>0</v>
      </c>
      <c r="K10" s="150">
        <f>SUMIFS(Import!$G:$G,Import!$A:$A,K$1,Import!$B:$B,$A10,Import!$C:$C,$A$1)</f>
        <v>0</v>
      </c>
      <c r="L10" s="150">
        <f>SUMIFS(Import!$G:$G,Import!$A:$A,L$1,Import!$B:$B,$A10,Import!$C:$C,$A$1)</f>
        <v>0</v>
      </c>
      <c r="M10" s="150">
        <f>SUMIFS(Import!$G:$G,Import!$A:$A,M$1,Import!$B:$B,$A10,Import!$C:$C,$A$1)</f>
        <v>0</v>
      </c>
      <c r="N10" s="150">
        <f>SUMIFS(Import!$G:$G,Import!$A:$A,N$1,Import!$B:$B,$A10,Import!$C:$C,$A$1)</f>
        <v>0</v>
      </c>
      <c r="O10" s="150">
        <f>SUMIFS(Import!$G:$G,Import!$A:$A,O$1,Import!$B:$B,$A10,Import!$C:$C,$A$1)</f>
        <v>0</v>
      </c>
      <c r="P10" s="150">
        <f>SUMIFS(Import!$G:$G,Import!$A:$A,P$1,Import!$B:$B,$A10,Import!$C:$C,$A$1)</f>
        <v>0</v>
      </c>
      <c r="Q10" s="150">
        <f>SUMIFS(Import!$G:$G,Import!$A:$A,Q$1,Import!$B:$B,$A10,Import!$C:$C,$A$1)</f>
        <v>0</v>
      </c>
      <c r="R10" s="150">
        <f>SUMIFS(Import!$G:$G,Import!$A:$A,R$1,Import!$B:$B,$A10,Import!$C:$C,$A$1)</f>
        <v>0</v>
      </c>
      <c r="S10" s="150">
        <f>SUMIFS(Import!$G:$G,Import!$A:$A,S$1,Import!$B:$B,$A10,Import!$C:$C,$A$1)</f>
        <v>0</v>
      </c>
      <c r="T10" s="150">
        <f>SUMIFS(Import!$G:$G,Import!$A:$A,T$1,Import!$B:$B,$A10,Import!$C:$C,$A$1)</f>
        <v>0</v>
      </c>
      <c r="U10" s="150">
        <f>SUMIFS(Import!$G:$G,Import!$A:$A,U$1,Import!$B:$B,$A10,Import!$C:$C,$A$1)</f>
        <v>0</v>
      </c>
      <c r="V10" s="150">
        <f>SUMIFS(Import!$G:$G,Import!$A:$A,V$1,Import!$B:$B,$A10,Import!$C:$C,$A$1)</f>
        <v>0</v>
      </c>
      <c r="W10" s="150">
        <f>SUMIFS(Import!$G:$G,Import!$A:$A,W$1,Import!$B:$B,$A10,Import!$C:$C,$A$1)</f>
        <v>0</v>
      </c>
      <c r="X10" s="150">
        <f>SUMIFS(Import!$G:$G,Import!$A:$A,X$1,Import!$B:$B,$A10,Import!$C:$C,$A$1)</f>
        <v>0</v>
      </c>
      <c r="Y10" s="150">
        <f>SUMIFS(Import!$G:$G,Import!$A:$A,Y$1,Import!$B:$B,$A10,Import!$C:$C,$A$1)</f>
        <v>0</v>
      </c>
      <c r="Z10" s="150">
        <f>SUMIFS(Import!$G:$G,Import!$A:$A,Z$1,Import!$B:$B,$A10,Import!$C:$C,$A$1)</f>
        <v>0</v>
      </c>
      <c r="AA10" s="150">
        <f>SUMIFS(Import!$G:$G,Import!$A:$A,AA$1,Import!$B:$B,$A10,Import!$C:$C,$A$1)</f>
        <v>0</v>
      </c>
      <c r="AB10" s="150">
        <f>SUMIFS(Import!$G:$G,Import!$A:$A,AB$1,Import!$B:$B,$A10,Import!$C:$C,$A$1)</f>
        <v>0</v>
      </c>
      <c r="AC10" s="150">
        <f>SUMIFS(Import!$G:$G,Import!$A:$A,AC$1,Import!$B:$B,$A10,Import!$C:$C,$A$1)</f>
        <v>0</v>
      </c>
      <c r="AD10" s="150">
        <f>SUMIFS(Import!$G:$G,Import!$A:$A,AD$1,Import!$B:$B,$A10,Import!$C:$C,$A$1)</f>
        <v>0</v>
      </c>
      <c r="AE10" s="150">
        <f>SUMIFS(Import!$G:$G,Import!$A:$A,AE$1,Import!$B:$B,$A10,Import!$C:$C,$A$1)</f>
        <v>0</v>
      </c>
      <c r="AF10" s="150">
        <f>SUMIFS(Import!$G:$G,Import!$A:$A,AF$1,Import!$B:$B,$A10,Import!$C:$C,$A$1)</f>
        <v>0</v>
      </c>
      <c r="AG10" s="150">
        <f>SUMIFS(Import!$G:$G,Import!$A:$A,AG$1,Import!$B:$B,$A10,Import!$C:$C,$A$1)</f>
        <v>0</v>
      </c>
      <c r="AH10" s="150">
        <f>SUMIFS(Import!$G:$G,Import!$A:$A,AH$1,Import!$B:$B,$A10,Import!$C:$C,$A$1)</f>
        <v>0</v>
      </c>
      <c r="AI10" s="150">
        <f>SUMIFS(Import!$G:$G,Import!$A:$A,AI$1,Import!$B:$B,$A10,Import!$C:$C,$A$1)</f>
        <v>0</v>
      </c>
      <c r="AJ10" s="150">
        <f>SUMIFS(Import!$G:$G,Import!$A:$A,AJ$1,Import!$B:$B,$A10,Import!$C:$C,$A$1)</f>
        <v>0</v>
      </c>
      <c r="AK10" s="151">
        <f>SUMIFS(Import!$G:$G,Import!$A:$A,AK$1,Import!$B:$B,$A10,Import!$C:$C,$A$1)</f>
        <v>0</v>
      </c>
    </row>
    <row r="11" spans="1:37" x14ac:dyDescent="0.2">
      <c r="A11" s="290">
        <f>IF(Import!V16&lt;&gt;"",Import!V16,"")</f>
        <v>42546</v>
      </c>
      <c r="B11" s="293">
        <f t="shared" si="1"/>
        <v>0</v>
      </c>
      <c r="C11" s="523">
        <f t="shared" si="0"/>
        <v>0</v>
      </c>
      <c r="D11" s="150">
        <f>SUMIFS(Import!$G:$G,Import!$A:$A,D$1,Import!$B:$B,$A11,Import!$C:$C,$A$1)</f>
        <v>0</v>
      </c>
      <c r="E11" s="150">
        <f>SUMIFS(Import!$G:$G,Import!$A:$A,E$1,Import!$B:$B,$A11,Import!$C:$C,$A$1)</f>
        <v>0</v>
      </c>
      <c r="F11" s="150">
        <f>SUMIFS(Import!$G:$G,Import!$A:$A,F$1,Import!$B:$B,$A11,Import!$C:$C,$A$1)</f>
        <v>0</v>
      </c>
      <c r="G11" s="150">
        <f>SUMIFS(Import!$G:$G,Import!$A:$A,G$1,Import!$B:$B,$A11,Import!$C:$C,$A$1)</f>
        <v>0</v>
      </c>
      <c r="H11" s="150">
        <f>SUMIFS(Import!$G:$G,Import!$A:$A,H$1,Import!$B:$B,$A11,Import!$C:$C,$A$1)</f>
        <v>0</v>
      </c>
      <c r="I11" s="150">
        <f>SUMIFS(Import!$G:$G,Import!$A:$A,I$1,Import!$B:$B,$A11,Import!$C:$C,$A$1)</f>
        <v>0</v>
      </c>
      <c r="J11" s="150">
        <f>SUMIFS(Import!$G:$G,Import!$A:$A,J$1,Import!$B:$B,$A11,Import!$C:$C,$A$1)</f>
        <v>0</v>
      </c>
      <c r="K11" s="150">
        <f>SUMIFS(Import!$G:$G,Import!$A:$A,K$1,Import!$B:$B,$A11,Import!$C:$C,$A$1)</f>
        <v>0</v>
      </c>
      <c r="L11" s="150">
        <f>SUMIFS(Import!$G:$G,Import!$A:$A,L$1,Import!$B:$B,$A11,Import!$C:$C,$A$1)</f>
        <v>0</v>
      </c>
      <c r="M11" s="150">
        <f>SUMIFS(Import!$G:$G,Import!$A:$A,M$1,Import!$B:$B,$A11,Import!$C:$C,$A$1)</f>
        <v>0</v>
      </c>
      <c r="N11" s="150">
        <f>SUMIFS(Import!$G:$G,Import!$A:$A,N$1,Import!$B:$B,$A11,Import!$C:$C,$A$1)</f>
        <v>0</v>
      </c>
      <c r="O11" s="150">
        <f>SUMIFS(Import!$G:$G,Import!$A:$A,O$1,Import!$B:$B,$A11,Import!$C:$C,$A$1)</f>
        <v>0</v>
      </c>
      <c r="P11" s="150">
        <f>SUMIFS(Import!$G:$G,Import!$A:$A,P$1,Import!$B:$B,$A11,Import!$C:$C,$A$1)</f>
        <v>0</v>
      </c>
      <c r="Q11" s="150">
        <f>SUMIFS(Import!$G:$G,Import!$A:$A,Q$1,Import!$B:$B,$A11,Import!$C:$C,$A$1)</f>
        <v>0</v>
      </c>
      <c r="R11" s="150">
        <f>SUMIFS(Import!$G:$G,Import!$A:$A,R$1,Import!$B:$B,$A11,Import!$C:$C,$A$1)</f>
        <v>0</v>
      </c>
      <c r="S11" s="150">
        <f>SUMIFS(Import!$G:$G,Import!$A:$A,S$1,Import!$B:$B,$A11,Import!$C:$C,$A$1)</f>
        <v>0</v>
      </c>
      <c r="T11" s="150">
        <f>SUMIFS(Import!$G:$G,Import!$A:$A,T$1,Import!$B:$B,$A11,Import!$C:$C,$A$1)</f>
        <v>0</v>
      </c>
      <c r="U11" s="150">
        <f>SUMIFS(Import!$G:$G,Import!$A:$A,U$1,Import!$B:$B,$A11,Import!$C:$C,$A$1)</f>
        <v>0</v>
      </c>
      <c r="V11" s="150">
        <f>SUMIFS(Import!$G:$G,Import!$A:$A,V$1,Import!$B:$B,$A11,Import!$C:$C,$A$1)</f>
        <v>0</v>
      </c>
      <c r="W11" s="150">
        <f>SUMIFS(Import!$G:$G,Import!$A:$A,W$1,Import!$B:$B,$A11,Import!$C:$C,$A$1)</f>
        <v>0</v>
      </c>
      <c r="X11" s="150">
        <f>SUMIFS(Import!$G:$G,Import!$A:$A,X$1,Import!$B:$B,$A11,Import!$C:$C,$A$1)</f>
        <v>0</v>
      </c>
      <c r="Y11" s="150">
        <f>SUMIFS(Import!$G:$G,Import!$A:$A,Y$1,Import!$B:$B,$A11,Import!$C:$C,$A$1)</f>
        <v>0</v>
      </c>
      <c r="Z11" s="150">
        <f>SUMIFS(Import!$G:$G,Import!$A:$A,Z$1,Import!$B:$B,$A11,Import!$C:$C,$A$1)</f>
        <v>0</v>
      </c>
      <c r="AA11" s="150">
        <f>SUMIFS(Import!$G:$G,Import!$A:$A,AA$1,Import!$B:$B,$A11,Import!$C:$C,$A$1)</f>
        <v>0</v>
      </c>
      <c r="AB11" s="150">
        <f>SUMIFS(Import!$G:$G,Import!$A:$A,AB$1,Import!$B:$B,$A11,Import!$C:$C,$A$1)</f>
        <v>0</v>
      </c>
      <c r="AC11" s="150">
        <f>SUMIFS(Import!$G:$G,Import!$A:$A,AC$1,Import!$B:$B,$A11,Import!$C:$C,$A$1)</f>
        <v>0</v>
      </c>
      <c r="AD11" s="150">
        <f>SUMIFS(Import!$G:$G,Import!$A:$A,AD$1,Import!$B:$B,$A11,Import!$C:$C,$A$1)</f>
        <v>0</v>
      </c>
      <c r="AE11" s="150">
        <f>SUMIFS(Import!$G:$G,Import!$A:$A,AE$1,Import!$B:$B,$A11,Import!$C:$C,$A$1)</f>
        <v>0</v>
      </c>
      <c r="AF11" s="150">
        <f>SUMIFS(Import!$G:$G,Import!$A:$A,AF$1,Import!$B:$B,$A11,Import!$C:$C,$A$1)</f>
        <v>0</v>
      </c>
      <c r="AG11" s="150">
        <f>SUMIFS(Import!$G:$G,Import!$A:$A,AG$1,Import!$B:$B,$A11,Import!$C:$C,$A$1)</f>
        <v>0</v>
      </c>
      <c r="AH11" s="150">
        <f>SUMIFS(Import!$G:$G,Import!$A:$A,AH$1,Import!$B:$B,$A11,Import!$C:$C,$A$1)</f>
        <v>0</v>
      </c>
      <c r="AI11" s="150">
        <f>SUMIFS(Import!$G:$G,Import!$A:$A,AI$1,Import!$B:$B,$A11,Import!$C:$C,$A$1)</f>
        <v>0</v>
      </c>
      <c r="AJ11" s="150">
        <f>SUMIFS(Import!$G:$G,Import!$A:$A,AJ$1,Import!$B:$B,$A11,Import!$C:$C,$A$1)</f>
        <v>0</v>
      </c>
      <c r="AK11" s="151">
        <f>SUMIFS(Import!$G:$G,Import!$A:$A,AK$1,Import!$B:$B,$A11,Import!$C:$C,$A$1)</f>
        <v>0</v>
      </c>
    </row>
    <row r="12" spans="1:37" x14ac:dyDescent="0.2">
      <c r="A12" s="290">
        <f>IF(Import!V17&lt;&gt;"",Import!V17,"")</f>
        <v>42547</v>
      </c>
      <c r="B12" s="293">
        <f t="shared" si="1"/>
        <v>0</v>
      </c>
      <c r="C12" s="523">
        <f t="shared" si="0"/>
        <v>0</v>
      </c>
      <c r="D12" s="150">
        <f>SUMIFS(Import!$G:$G,Import!$A:$A,D$1,Import!$B:$B,$A12,Import!$C:$C,$A$1)</f>
        <v>0</v>
      </c>
      <c r="E12" s="150">
        <f>SUMIFS(Import!$G:$G,Import!$A:$A,E$1,Import!$B:$B,$A12,Import!$C:$C,$A$1)</f>
        <v>0</v>
      </c>
      <c r="F12" s="150">
        <f>SUMIFS(Import!$G:$G,Import!$A:$A,F$1,Import!$B:$B,$A12,Import!$C:$C,$A$1)</f>
        <v>0</v>
      </c>
      <c r="G12" s="150">
        <f>SUMIFS(Import!$G:$G,Import!$A:$A,G$1,Import!$B:$B,$A12,Import!$C:$C,$A$1)</f>
        <v>0</v>
      </c>
      <c r="H12" s="150">
        <f>SUMIFS(Import!$G:$G,Import!$A:$A,H$1,Import!$B:$B,$A12,Import!$C:$C,$A$1)</f>
        <v>0</v>
      </c>
      <c r="I12" s="150">
        <f>SUMIFS(Import!$G:$G,Import!$A:$A,I$1,Import!$B:$B,$A12,Import!$C:$C,$A$1)</f>
        <v>0</v>
      </c>
      <c r="J12" s="150">
        <f>SUMIFS(Import!$G:$G,Import!$A:$A,J$1,Import!$B:$B,$A12,Import!$C:$C,$A$1)</f>
        <v>0</v>
      </c>
      <c r="K12" s="150">
        <f>SUMIFS(Import!$G:$G,Import!$A:$A,K$1,Import!$B:$B,$A12,Import!$C:$C,$A$1)</f>
        <v>0</v>
      </c>
      <c r="L12" s="150">
        <f>SUMIFS(Import!$G:$G,Import!$A:$A,L$1,Import!$B:$B,$A12,Import!$C:$C,$A$1)</f>
        <v>0</v>
      </c>
      <c r="M12" s="150">
        <f>SUMIFS(Import!$G:$G,Import!$A:$A,M$1,Import!$B:$B,$A12,Import!$C:$C,$A$1)</f>
        <v>0</v>
      </c>
      <c r="N12" s="150">
        <f>SUMIFS(Import!$G:$G,Import!$A:$A,N$1,Import!$B:$B,$A12,Import!$C:$C,$A$1)</f>
        <v>0</v>
      </c>
      <c r="O12" s="150">
        <f>SUMIFS(Import!$G:$G,Import!$A:$A,O$1,Import!$B:$B,$A12,Import!$C:$C,$A$1)</f>
        <v>0</v>
      </c>
      <c r="P12" s="150">
        <f>SUMIFS(Import!$G:$G,Import!$A:$A,P$1,Import!$B:$B,$A12,Import!$C:$C,$A$1)</f>
        <v>0</v>
      </c>
      <c r="Q12" s="150">
        <f>SUMIFS(Import!$G:$G,Import!$A:$A,Q$1,Import!$B:$B,$A12,Import!$C:$C,$A$1)</f>
        <v>0</v>
      </c>
      <c r="R12" s="150">
        <f>SUMIFS(Import!$G:$G,Import!$A:$A,R$1,Import!$B:$B,$A12,Import!$C:$C,$A$1)</f>
        <v>0</v>
      </c>
      <c r="S12" s="150">
        <f>SUMIFS(Import!$G:$G,Import!$A:$A,S$1,Import!$B:$B,$A12,Import!$C:$C,$A$1)</f>
        <v>0</v>
      </c>
      <c r="T12" s="150">
        <f>SUMIFS(Import!$G:$G,Import!$A:$A,T$1,Import!$B:$B,$A12,Import!$C:$C,$A$1)</f>
        <v>0</v>
      </c>
      <c r="U12" s="150">
        <f>SUMIFS(Import!$G:$G,Import!$A:$A,U$1,Import!$B:$B,$A12,Import!$C:$C,$A$1)</f>
        <v>0</v>
      </c>
      <c r="V12" s="150">
        <f>SUMIFS(Import!$G:$G,Import!$A:$A,V$1,Import!$B:$B,$A12,Import!$C:$C,$A$1)</f>
        <v>0</v>
      </c>
      <c r="W12" s="150">
        <f>SUMIFS(Import!$G:$G,Import!$A:$A,W$1,Import!$B:$B,$A12,Import!$C:$C,$A$1)</f>
        <v>0</v>
      </c>
      <c r="X12" s="150">
        <f>SUMIFS(Import!$G:$G,Import!$A:$A,X$1,Import!$B:$B,$A12,Import!$C:$C,$A$1)</f>
        <v>0</v>
      </c>
      <c r="Y12" s="150">
        <f>SUMIFS(Import!$G:$G,Import!$A:$A,Y$1,Import!$B:$B,$A12,Import!$C:$C,$A$1)</f>
        <v>0</v>
      </c>
      <c r="Z12" s="150">
        <f>SUMIFS(Import!$G:$G,Import!$A:$A,Z$1,Import!$B:$B,$A12,Import!$C:$C,$A$1)</f>
        <v>0</v>
      </c>
      <c r="AA12" s="150">
        <f>SUMIFS(Import!$G:$G,Import!$A:$A,AA$1,Import!$B:$B,$A12,Import!$C:$C,$A$1)</f>
        <v>0</v>
      </c>
      <c r="AB12" s="150">
        <f>SUMIFS(Import!$G:$G,Import!$A:$A,AB$1,Import!$B:$B,$A12,Import!$C:$C,$A$1)</f>
        <v>0</v>
      </c>
      <c r="AC12" s="150">
        <f>SUMIFS(Import!$G:$G,Import!$A:$A,AC$1,Import!$B:$B,$A12,Import!$C:$C,$A$1)</f>
        <v>0</v>
      </c>
      <c r="AD12" s="150">
        <f>SUMIFS(Import!$G:$G,Import!$A:$A,AD$1,Import!$B:$B,$A12,Import!$C:$C,$A$1)</f>
        <v>0</v>
      </c>
      <c r="AE12" s="150">
        <f>SUMIFS(Import!$G:$G,Import!$A:$A,AE$1,Import!$B:$B,$A12,Import!$C:$C,$A$1)</f>
        <v>0</v>
      </c>
      <c r="AF12" s="150">
        <f>SUMIFS(Import!$G:$G,Import!$A:$A,AF$1,Import!$B:$B,$A12,Import!$C:$C,$A$1)</f>
        <v>0</v>
      </c>
      <c r="AG12" s="150">
        <f>SUMIFS(Import!$G:$G,Import!$A:$A,AG$1,Import!$B:$B,$A12,Import!$C:$C,$A$1)</f>
        <v>0</v>
      </c>
      <c r="AH12" s="150">
        <f>SUMIFS(Import!$G:$G,Import!$A:$A,AH$1,Import!$B:$B,$A12,Import!$C:$C,$A$1)</f>
        <v>0</v>
      </c>
      <c r="AI12" s="150">
        <f>SUMIFS(Import!$G:$G,Import!$A:$A,AI$1,Import!$B:$B,$A12,Import!$C:$C,$A$1)</f>
        <v>0</v>
      </c>
      <c r="AJ12" s="150">
        <f>SUMIFS(Import!$G:$G,Import!$A:$A,AJ$1,Import!$B:$B,$A12,Import!$C:$C,$A$1)</f>
        <v>0</v>
      </c>
      <c r="AK12" s="151">
        <f>SUMIFS(Import!$G:$G,Import!$A:$A,AK$1,Import!$B:$B,$A12,Import!$C:$C,$A$1)</f>
        <v>0</v>
      </c>
    </row>
    <row r="13" spans="1:37" x14ac:dyDescent="0.2">
      <c r="A13" s="290">
        <f>IF(Import!V18&lt;&gt;"",Import!V18,"")</f>
        <v>42548</v>
      </c>
      <c r="B13" s="293">
        <f t="shared" si="1"/>
        <v>53.25</v>
      </c>
      <c r="C13" s="523">
        <f t="shared" si="0"/>
        <v>5.25</v>
      </c>
      <c r="D13" s="150">
        <f>SUMIFS(Import!$G:$G,Import!$A:$A,D$1,Import!$B:$B,$A13,Import!$C:$C,$A$1)</f>
        <v>1.5</v>
      </c>
      <c r="E13" s="150">
        <f>SUMIFS(Import!$G:$G,Import!$A:$A,E$1,Import!$B:$B,$A13,Import!$C:$C,$A$1)</f>
        <v>0</v>
      </c>
      <c r="F13" s="150">
        <f>SUMIFS(Import!$G:$G,Import!$A:$A,F$1,Import!$B:$B,$A13,Import!$C:$C,$A$1)</f>
        <v>0</v>
      </c>
      <c r="G13" s="150">
        <f>SUMIFS(Import!$G:$G,Import!$A:$A,G$1,Import!$B:$B,$A13,Import!$C:$C,$A$1)</f>
        <v>2.25</v>
      </c>
      <c r="H13" s="150">
        <f>SUMIFS(Import!$G:$G,Import!$A:$A,H$1,Import!$B:$B,$A13,Import!$C:$C,$A$1)</f>
        <v>1.5</v>
      </c>
      <c r="I13" s="150">
        <f>SUMIFS(Import!$G:$G,Import!$A:$A,I$1,Import!$B:$B,$A13,Import!$C:$C,$A$1)</f>
        <v>0</v>
      </c>
      <c r="J13" s="150">
        <f>SUMIFS(Import!$G:$G,Import!$A:$A,J$1,Import!$B:$B,$A13,Import!$C:$C,$A$1)</f>
        <v>0</v>
      </c>
      <c r="K13" s="150">
        <f>SUMIFS(Import!$G:$G,Import!$A:$A,K$1,Import!$B:$B,$A13,Import!$C:$C,$A$1)</f>
        <v>0</v>
      </c>
      <c r="L13" s="150">
        <f>SUMIFS(Import!$G:$G,Import!$A:$A,L$1,Import!$B:$B,$A13,Import!$C:$C,$A$1)</f>
        <v>0</v>
      </c>
      <c r="M13" s="150">
        <f>SUMIFS(Import!$G:$G,Import!$A:$A,M$1,Import!$B:$B,$A13,Import!$C:$C,$A$1)</f>
        <v>0</v>
      </c>
      <c r="N13" s="150">
        <f>SUMIFS(Import!$G:$G,Import!$A:$A,N$1,Import!$B:$B,$A13,Import!$C:$C,$A$1)</f>
        <v>0</v>
      </c>
      <c r="O13" s="150">
        <f>SUMIFS(Import!$G:$G,Import!$A:$A,O$1,Import!$B:$B,$A13,Import!$C:$C,$A$1)</f>
        <v>0</v>
      </c>
      <c r="P13" s="150">
        <f>SUMIFS(Import!$G:$G,Import!$A:$A,P$1,Import!$B:$B,$A13,Import!$C:$C,$A$1)</f>
        <v>0</v>
      </c>
      <c r="Q13" s="150">
        <f>SUMIFS(Import!$G:$G,Import!$A:$A,Q$1,Import!$B:$B,$A13,Import!$C:$C,$A$1)</f>
        <v>0</v>
      </c>
      <c r="R13" s="150">
        <f>SUMIFS(Import!$G:$G,Import!$A:$A,R$1,Import!$B:$B,$A13,Import!$C:$C,$A$1)</f>
        <v>0</v>
      </c>
      <c r="S13" s="150">
        <f>SUMIFS(Import!$G:$G,Import!$A:$A,S$1,Import!$B:$B,$A13,Import!$C:$C,$A$1)</f>
        <v>0</v>
      </c>
      <c r="T13" s="150">
        <f>SUMIFS(Import!$G:$G,Import!$A:$A,T$1,Import!$B:$B,$A13,Import!$C:$C,$A$1)</f>
        <v>0</v>
      </c>
      <c r="U13" s="150">
        <f>SUMIFS(Import!$G:$G,Import!$A:$A,U$1,Import!$B:$B,$A13,Import!$C:$C,$A$1)</f>
        <v>0</v>
      </c>
      <c r="V13" s="150">
        <f>SUMIFS(Import!$G:$G,Import!$A:$A,V$1,Import!$B:$B,$A13,Import!$C:$C,$A$1)</f>
        <v>0</v>
      </c>
      <c r="W13" s="150">
        <f>SUMIFS(Import!$G:$G,Import!$A:$A,W$1,Import!$B:$B,$A13,Import!$C:$C,$A$1)</f>
        <v>0</v>
      </c>
      <c r="X13" s="150">
        <f>SUMIFS(Import!$G:$G,Import!$A:$A,X$1,Import!$B:$B,$A13,Import!$C:$C,$A$1)</f>
        <v>0</v>
      </c>
      <c r="Y13" s="150">
        <f>SUMIFS(Import!$G:$G,Import!$A:$A,Y$1,Import!$B:$B,$A13,Import!$C:$C,$A$1)</f>
        <v>0</v>
      </c>
      <c r="Z13" s="150">
        <f>SUMIFS(Import!$G:$G,Import!$A:$A,Z$1,Import!$B:$B,$A13,Import!$C:$C,$A$1)</f>
        <v>0</v>
      </c>
      <c r="AA13" s="150">
        <f>SUMIFS(Import!$G:$G,Import!$A:$A,AA$1,Import!$B:$B,$A13,Import!$C:$C,$A$1)</f>
        <v>0</v>
      </c>
      <c r="AB13" s="150">
        <f>SUMIFS(Import!$G:$G,Import!$A:$A,AB$1,Import!$B:$B,$A13,Import!$C:$C,$A$1)</f>
        <v>0</v>
      </c>
      <c r="AC13" s="150">
        <f>SUMIFS(Import!$G:$G,Import!$A:$A,AC$1,Import!$B:$B,$A13,Import!$C:$C,$A$1)</f>
        <v>0</v>
      </c>
      <c r="AD13" s="150">
        <f>SUMIFS(Import!$G:$G,Import!$A:$A,AD$1,Import!$B:$B,$A13,Import!$C:$C,$A$1)</f>
        <v>0</v>
      </c>
      <c r="AE13" s="150">
        <f>SUMIFS(Import!$G:$G,Import!$A:$A,AE$1,Import!$B:$B,$A13,Import!$C:$C,$A$1)</f>
        <v>0</v>
      </c>
      <c r="AF13" s="150">
        <f>SUMIFS(Import!$G:$G,Import!$A:$A,AF$1,Import!$B:$B,$A13,Import!$C:$C,$A$1)</f>
        <v>0</v>
      </c>
      <c r="AG13" s="150">
        <f>SUMIFS(Import!$G:$G,Import!$A:$A,AG$1,Import!$B:$B,$A13,Import!$C:$C,$A$1)</f>
        <v>0</v>
      </c>
      <c r="AH13" s="150">
        <f>SUMIFS(Import!$G:$G,Import!$A:$A,AH$1,Import!$B:$B,$A13,Import!$C:$C,$A$1)</f>
        <v>0</v>
      </c>
      <c r="AI13" s="150">
        <f>SUMIFS(Import!$G:$G,Import!$A:$A,AI$1,Import!$B:$B,$A13,Import!$C:$C,$A$1)</f>
        <v>0</v>
      </c>
      <c r="AJ13" s="150">
        <f>SUMIFS(Import!$G:$G,Import!$A:$A,AJ$1,Import!$B:$B,$A13,Import!$C:$C,$A$1)</f>
        <v>0</v>
      </c>
      <c r="AK13" s="151">
        <f>SUMIFS(Import!$G:$G,Import!$A:$A,AK$1,Import!$B:$B,$A13,Import!$C:$C,$A$1)</f>
        <v>0</v>
      </c>
    </row>
    <row r="14" spans="1:37" x14ac:dyDescent="0.2">
      <c r="A14" s="290">
        <f>IF(Import!V19&lt;&gt;"",Import!V19,"")</f>
        <v>42549</v>
      </c>
      <c r="B14" s="293">
        <f t="shared" si="1"/>
        <v>0</v>
      </c>
      <c r="C14" s="523">
        <f t="shared" si="0"/>
        <v>0</v>
      </c>
      <c r="D14" s="150">
        <f>SUMIFS(Import!$G:$G,Import!$A:$A,D$1,Import!$B:$B,$A14,Import!$C:$C,$A$1)</f>
        <v>0</v>
      </c>
      <c r="E14" s="150">
        <f>SUMIFS(Import!$G:$G,Import!$A:$A,E$1,Import!$B:$B,$A14,Import!$C:$C,$A$1)</f>
        <v>0</v>
      </c>
      <c r="F14" s="150">
        <f>SUMIFS(Import!$G:$G,Import!$A:$A,F$1,Import!$B:$B,$A14,Import!$C:$C,$A$1)</f>
        <v>0</v>
      </c>
      <c r="G14" s="150">
        <f>SUMIFS(Import!$G:$G,Import!$A:$A,G$1,Import!$B:$B,$A14,Import!$C:$C,$A$1)</f>
        <v>0</v>
      </c>
      <c r="H14" s="150">
        <f>SUMIFS(Import!$G:$G,Import!$A:$A,H$1,Import!$B:$B,$A14,Import!$C:$C,$A$1)</f>
        <v>0</v>
      </c>
      <c r="I14" s="150">
        <f>SUMIFS(Import!$G:$G,Import!$A:$A,I$1,Import!$B:$B,$A14,Import!$C:$C,$A$1)</f>
        <v>0</v>
      </c>
      <c r="J14" s="150">
        <f>SUMIFS(Import!$G:$G,Import!$A:$A,J$1,Import!$B:$B,$A14,Import!$C:$C,$A$1)</f>
        <v>0</v>
      </c>
      <c r="K14" s="150">
        <f>SUMIFS(Import!$G:$G,Import!$A:$A,K$1,Import!$B:$B,$A14,Import!$C:$C,$A$1)</f>
        <v>0</v>
      </c>
      <c r="L14" s="150">
        <f>SUMIFS(Import!$G:$G,Import!$A:$A,L$1,Import!$B:$B,$A14,Import!$C:$C,$A$1)</f>
        <v>0</v>
      </c>
      <c r="M14" s="150">
        <f>SUMIFS(Import!$G:$G,Import!$A:$A,M$1,Import!$B:$B,$A14,Import!$C:$C,$A$1)</f>
        <v>0</v>
      </c>
      <c r="N14" s="150">
        <f>SUMIFS(Import!$G:$G,Import!$A:$A,N$1,Import!$B:$B,$A14,Import!$C:$C,$A$1)</f>
        <v>0</v>
      </c>
      <c r="O14" s="150">
        <f>SUMIFS(Import!$G:$G,Import!$A:$A,O$1,Import!$B:$B,$A14,Import!$C:$C,$A$1)</f>
        <v>0</v>
      </c>
      <c r="P14" s="150">
        <f>SUMIFS(Import!$G:$G,Import!$A:$A,P$1,Import!$B:$B,$A14,Import!$C:$C,$A$1)</f>
        <v>0</v>
      </c>
      <c r="Q14" s="150">
        <f>SUMIFS(Import!$G:$G,Import!$A:$A,Q$1,Import!$B:$B,$A14,Import!$C:$C,$A$1)</f>
        <v>0</v>
      </c>
      <c r="R14" s="150">
        <f>SUMIFS(Import!$G:$G,Import!$A:$A,R$1,Import!$B:$B,$A14,Import!$C:$C,$A$1)</f>
        <v>0</v>
      </c>
      <c r="S14" s="150">
        <f>SUMIFS(Import!$G:$G,Import!$A:$A,S$1,Import!$B:$B,$A14,Import!$C:$C,$A$1)</f>
        <v>0</v>
      </c>
      <c r="T14" s="150">
        <f>SUMIFS(Import!$G:$G,Import!$A:$A,T$1,Import!$B:$B,$A14,Import!$C:$C,$A$1)</f>
        <v>0</v>
      </c>
      <c r="U14" s="150">
        <f>SUMIFS(Import!$G:$G,Import!$A:$A,U$1,Import!$B:$B,$A14,Import!$C:$C,$A$1)</f>
        <v>0</v>
      </c>
      <c r="V14" s="150">
        <f>SUMIFS(Import!$G:$G,Import!$A:$A,V$1,Import!$B:$B,$A14,Import!$C:$C,$A$1)</f>
        <v>0</v>
      </c>
      <c r="W14" s="150">
        <f>SUMIFS(Import!$G:$G,Import!$A:$A,W$1,Import!$B:$B,$A14,Import!$C:$C,$A$1)</f>
        <v>0</v>
      </c>
      <c r="X14" s="150">
        <f>SUMIFS(Import!$G:$G,Import!$A:$A,X$1,Import!$B:$B,$A14,Import!$C:$C,$A$1)</f>
        <v>0</v>
      </c>
      <c r="Y14" s="150">
        <f>SUMIFS(Import!$G:$G,Import!$A:$A,Y$1,Import!$B:$B,$A14,Import!$C:$C,$A$1)</f>
        <v>0</v>
      </c>
      <c r="Z14" s="150">
        <f>SUMIFS(Import!$G:$G,Import!$A:$A,Z$1,Import!$B:$B,$A14,Import!$C:$C,$A$1)</f>
        <v>0</v>
      </c>
      <c r="AA14" s="150">
        <f>SUMIFS(Import!$G:$G,Import!$A:$A,AA$1,Import!$B:$B,$A14,Import!$C:$C,$A$1)</f>
        <v>0</v>
      </c>
      <c r="AB14" s="150">
        <f>SUMIFS(Import!$G:$G,Import!$A:$A,AB$1,Import!$B:$B,$A14,Import!$C:$C,$A$1)</f>
        <v>0</v>
      </c>
      <c r="AC14" s="150">
        <f>SUMIFS(Import!$G:$G,Import!$A:$A,AC$1,Import!$B:$B,$A14,Import!$C:$C,$A$1)</f>
        <v>0</v>
      </c>
      <c r="AD14" s="150">
        <f>SUMIFS(Import!$G:$G,Import!$A:$A,AD$1,Import!$B:$B,$A14,Import!$C:$C,$A$1)</f>
        <v>0</v>
      </c>
      <c r="AE14" s="150">
        <f>SUMIFS(Import!$G:$G,Import!$A:$A,AE$1,Import!$B:$B,$A14,Import!$C:$C,$A$1)</f>
        <v>0</v>
      </c>
      <c r="AF14" s="150">
        <f>SUMIFS(Import!$G:$G,Import!$A:$A,AF$1,Import!$B:$B,$A14,Import!$C:$C,$A$1)</f>
        <v>0</v>
      </c>
      <c r="AG14" s="150">
        <f>SUMIFS(Import!$G:$G,Import!$A:$A,AG$1,Import!$B:$B,$A14,Import!$C:$C,$A$1)</f>
        <v>0</v>
      </c>
      <c r="AH14" s="150">
        <f>SUMIFS(Import!$G:$G,Import!$A:$A,AH$1,Import!$B:$B,$A14,Import!$C:$C,$A$1)</f>
        <v>0</v>
      </c>
      <c r="AI14" s="150">
        <f>SUMIFS(Import!$G:$G,Import!$A:$A,AI$1,Import!$B:$B,$A14,Import!$C:$C,$A$1)</f>
        <v>0</v>
      </c>
      <c r="AJ14" s="150">
        <f>SUMIFS(Import!$G:$G,Import!$A:$A,AJ$1,Import!$B:$B,$A14,Import!$C:$C,$A$1)</f>
        <v>0</v>
      </c>
      <c r="AK14" s="151">
        <f>SUMIFS(Import!$G:$G,Import!$A:$A,AK$1,Import!$B:$B,$A14,Import!$C:$C,$A$1)</f>
        <v>0</v>
      </c>
    </row>
    <row r="15" spans="1:37" x14ac:dyDescent="0.2">
      <c r="A15" s="290">
        <f>IF(Import!V20&lt;&gt;"",Import!V20,"")</f>
        <v>42550</v>
      </c>
      <c r="B15" s="293">
        <f t="shared" si="1"/>
        <v>0</v>
      </c>
      <c r="C15" s="523">
        <f t="shared" si="0"/>
        <v>0</v>
      </c>
      <c r="D15" s="150">
        <f>SUMIFS(Import!$G:$G,Import!$A:$A,D$1,Import!$B:$B,$A15,Import!$C:$C,$A$1)</f>
        <v>0</v>
      </c>
      <c r="E15" s="150">
        <f>SUMIFS(Import!$G:$G,Import!$A:$A,E$1,Import!$B:$B,$A15,Import!$C:$C,$A$1)</f>
        <v>0</v>
      </c>
      <c r="F15" s="150">
        <f>SUMIFS(Import!$G:$G,Import!$A:$A,F$1,Import!$B:$B,$A15,Import!$C:$C,$A$1)</f>
        <v>0</v>
      </c>
      <c r="G15" s="150">
        <f>SUMIFS(Import!$G:$G,Import!$A:$A,G$1,Import!$B:$B,$A15,Import!$C:$C,$A$1)</f>
        <v>0</v>
      </c>
      <c r="H15" s="150">
        <f>SUMIFS(Import!$G:$G,Import!$A:$A,H$1,Import!$B:$B,$A15,Import!$C:$C,$A$1)</f>
        <v>0</v>
      </c>
      <c r="I15" s="150">
        <f>SUMIFS(Import!$G:$G,Import!$A:$A,I$1,Import!$B:$B,$A15,Import!$C:$C,$A$1)</f>
        <v>0</v>
      </c>
      <c r="J15" s="150">
        <f>SUMIFS(Import!$G:$G,Import!$A:$A,J$1,Import!$B:$B,$A15,Import!$C:$C,$A$1)</f>
        <v>0</v>
      </c>
      <c r="K15" s="150">
        <f>SUMIFS(Import!$G:$G,Import!$A:$A,K$1,Import!$B:$B,$A15,Import!$C:$C,$A$1)</f>
        <v>0</v>
      </c>
      <c r="L15" s="150">
        <f>SUMIFS(Import!$G:$G,Import!$A:$A,L$1,Import!$B:$B,$A15,Import!$C:$C,$A$1)</f>
        <v>0</v>
      </c>
      <c r="M15" s="150">
        <f>SUMIFS(Import!$G:$G,Import!$A:$A,M$1,Import!$B:$B,$A15,Import!$C:$C,$A$1)</f>
        <v>0</v>
      </c>
      <c r="N15" s="150">
        <f>SUMIFS(Import!$G:$G,Import!$A:$A,N$1,Import!$B:$B,$A15,Import!$C:$C,$A$1)</f>
        <v>0</v>
      </c>
      <c r="O15" s="150">
        <f>SUMIFS(Import!$G:$G,Import!$A:$A,O$1,Import!$B:$B,$A15,Import!$C:$C,$A$1)</f>
        <v>0</v>
      </c>
      <c r="P15" s="150">
        <f>SUMIFS(Import!$G:$G,Import!$A:$A,P$1,Import!$B:$B,$A15,Import!$C:$C,$A$1)</f>
        <v>0</v>
      </c>
      <c r="Q15" s="150">
        <f>SUMIFS(Import!$G:$G,Import!$A:$A,Q$1,Import!$B:$B,$A15,Import!$C:$C,$A$1)</f>
        <v>0</v>
      </c>
      <c r="R15" s="150">
        <f>SUMIFS(Import!$G:$G,Import!$A:$A,R$1,Import!$B:$B,$A15,Import!$C:$C,$A$1)</f>
        <v>0</v>
      </c>
      <c r="S15" s="150">
        <f>SUMIFS(Import!$G:$G,Import!$A:$A,S$1,Import!$B:$B,$A15,Import!$C:$C,$A$1)</f>
        <v>0</v>
      </c>
      <c r="T15" s="150">
        <f>SUMIFS(Import!$G:$G,Import!$A:$A,T$1,Import!$B:$B,$A15,Import!$C:$C,$A$1)</f>
        <v>0</v>
      </c>
      <c r="U15" s="150">
        <f>SUMIFS(Import!$G:$G,Import!$A:$A,U$1,Import!$B:$B,$A15,Import!$C:$C,$A$1)</f>
        <v>0</v>
      </c>
      <c r="V15" s="150">
        <f>SUMIFS(Import!$G:$G,Import!$A:$A,V$1,Import!$B:$B,$A15,Import!$C:$C,$A$1)</f>
        <v>0</v>
      </c>
      <c r="W15" s="150">
        <f>SUMIFS(Import!$G:$G,Import!$A:$A,W$1,Import!$B:$B,$A15,Import!$C:$C,$A$1)</f>
        <v>0</v>
      </c>
      <c r="X15" s="150">
        <f>SUMIFS(Import!$G:$G,Import!$A:$A,X$1,Import!$B:$B,$A15,Import!$C:$C,$A$1)</f>
        <v>0</v>
      </c>
      <c r="Y15" s="150">
        <f>SUMIFS(Import!$G:$G,Import!$A:$A,Y$1,Import!$B:$B,$A15,Import!$C:$C,$A$1)</f>
        <v>0</v>
      </c>
      <c r="Z15" s="150">
        <f>SUMIFS(Import!$G:$G,Import!$A:$A,Z$1,Import!$B:$B,$A15,Import!$C:$C,$A$1)</f>
        <v>0</v>
      </c>
      <c r="AA15" s="150">
        <f>SUMIFS(Import!$G:$G,Import!$A:$A,AA$1,Import!$B:$B,$A15,Import!$C:$C,$A$1)</f>
        <v>0</v>
      </c>
      <c r="AB15" s="150">
        <f>SUMIFS(Import!$G:$G,Import!$A:$A,AB$1,Import!$B:$B,$A15,Import!$C:$C,$A$1)</f>
        <v>0</v>
      </c>
      <c r="AC15" s="150">
        <f>SUMIFS(Import!$G:$G,Import!$A:$A,AC$1,Import!$B:$B,$A15,Import!$C:$C,$A$1)</f>
        <v>0</v>
      </c>
      <c r="AD15" s="150">
        <f>SUMIFS(Import!$G:$G,Import!$A:$A,AD$1,Import!$B:$B,$A15,Import!$C:$C,$A$1)</f>
        <v>0</v>
      </c>
      <c r="AE15" s="150">
        <f>SUMIFS(Import!$G:$G,Import!$A:$A,AE$1,Import!$B:$B,$A15,Import!$C:$C,$A$1)</f>
        <v>0</v>
      </c>
      <c r="AF15" s="150">
        <f>SUMIFS(Import!$G:$G,Import!$A:$A,AF$1,Import!$B:$B,$A15,Import!$C:$C,$A$1)</f>
        <v>0</v>
      </c>
      <c r="AG15" s="150">
        <f>SUMIFS(Import!$G:$G,Import!$A:$A,AG$1,Import!$B:$B,$A15,Import!$C:$C,$A$1)</f>
        <v>0</v>
      </c>
      <c r="AH15" s="150">
        <f>SUMIFS(Import!$G:$G,Import!$A:$A,AH$1,Import!$B:$B,$A15,Import!$C:$C,$A$1)</f>
        <v>0</v>
      </c>
      <c r="AI15" s="150">
        <f>SUMIFS(Import!$G:$G,Import!$A:$A,AI$1,Import!$B:$B,$A15,Import!$C:$C,$A$1)</f>
        <v>0</v>
      </c>
      <c r="AJ15" s="150">
        <f>SUMIFS(Import!$G:$G,Import!$A:$A,AJ$1,Import!$B:$B,$A15,Import!$C:$C,$A$1)</f>
        <v>0</v>
      </c>
      <c r="AK15" s="151">
        <f>SUMIFS(Import!$G:$G,Import!$A:$A,AK$1,Import!$B:$B,$A15,Import!$C:$C,$A$1)</f>
        <v>0</v>
      </c>
    </row>
    <row r="16" spans="1:37" x14ac:dyDescent="0.2">
      <c r="A16" s="290">
        <f>IF(Import!V21&lt;&gt;"",Import!V21,"")</f>
        <v>42551</v>
      </c>
      <c r="B16" s="293">
        <f t="shared" si="1"/>
        <v>0</v>
      </c>
      <c r="C16" s="523">
        <f t="shared" si="0"/>
        <v>0</v>
      </c>
      <c r="D16" s="150">
        <f>SUMIFS(Import!$G:$G,Import!$A:$A,D$1,Import!$B:$B,$A16,Import!$C:$C,$A$1)</f>
        <v>0</v>
      </c>
      <c r="E16" s="150">
        <f>SUMIFS(Import!$G:$G,Import!$A:$A,E$1,Import!$B:$B,$A16,Import!$C:$C,$A$1)</f>
        <v>0</v>
      </c>
      <c r="F16" s="150">
        <f>SUMIFS(Import!$G:$G,Import!$A:$A,F$1,Import!$B:$B,$A16,Import!$C:$C,$A$1)</f>
        <v>0</v>
      </c>
      <c r="G16" s="150">
        <f>SUMIFS(Import!$G:$G,Import!$A:$A,G$1,Import!$B:$B,$A16,Import!$C:$C,$A$1)</f>
        <v>0</v>
      </c>
      <c r="H16" s="150">
        <f>SUMIFS(Import!$G:$G,Import!$A:$A,H$1,Import!$B:$B,$A16,Import!$C:$C,$A$1)</f>
        <v>0</v>
      </c>
      <c r="I16" s="150">
        <f>SUMIFS(Import!$G:$G,Import!$A:$A,I$1,Import!$B:$B,$A16,Import!$C:$C,$A$1)</f>
        <v>0</v>
      </c>
      <c r="J16" s="150">
        <f>SUMIFS(Import!$G:$G,Import!$A:$A,J$1,Import!$B:$B,$A16,Import!$C:$C,$A$1)</f>
        <v>0</v>
      </c>
      <c r="K16" s="150">
        <f>SUMIFS(Import!$G:$G,Import!$A:$A,K$1,Import!$B:$B,$A16,Import!$C:$C,$A$1)</f>
        <v>0</v>
      </c>
      <c r="L16" s="150">
        <f>SUMIFS(Import!$G:$G,Import!$A:$A,L$1,Import!$B:$B,$A16,Import!$C:$C,$A$1)</f>
        <v>0</v>
      </c>
      <c r="M16" s="150">
        <f>SUMIFS(Import!$G:$G,Import!$A:$A,M$1,Import!$B:$B,$A16,Import!$C:$C,$A$1)</f>
        <v>0</v>
      </c>
      <c r="N16" s="150">
        <f>SUMIFS(Import!$G:$G,Import!$A:$A,N$1,Import!$B:$B,$A16,Import!$C:$C,$A$1)</f>
        <v>0</v>
      </c>
      <c r="O16" s="150">
        <f>SUMIFS(Import!$G:$G,Import!$A:$A,O$1,Import!$B:$B,$A16,Import!$C:$C,$A$1)</f>
        <v>0</v>
      </c>
      <c r="P16" s="150">
        <f>SUMIFS(Import!$G:$G,Import!$A:$A,P$1,Import!$B:$B,$A16,Import!$C:$C,$A$1)</f>
        <v>0</v>
      </c>
      <c r="Q16" s="150">
        <f>SUMIFS(Import!$G:$G,Import!$A:$A,Q$1,Import!$B:$B,$A16,Import!$C:$C,$A$1)</f>
        <v>0</v>
      </c>
      <c r="R16" s="150">
        <f>SUMIFS(Import!$G:$G,Import!$A:$A,R$1,Import!$B:$B,$A16,Import!$C:$C,$A$1)</f>
        <v>0</v>
      </c>
      <c r="S16" s="150">
        <f>SUMIFS(Import!$G:$G,Import!$A:$A,S$1,Import!$B:$B,$A16,Import!$C:$C,$A$1)</f>
        <v>0</v>
      </c>
      <c r="T16" s="150">
        <f>SUMIFS(Import!$G:$G,Import!$A:$A,T$1,Import!$B:$B,$A16,Import!$C:$C,$A$1)</f>
        <v>0</v>
      </c>
      <c r="U16" s="150">
        <f>SUMIFS(Import!$G:$G,Import!$A:$A,U$1,Import!$B:$B,$A16,Import!$C:$C,$A$1)</f>
        <v>0</v>
      </c>
      <c r="V16" s="150">
        <f>SUMIFS(Import!$G:$G,Import!$A:$A,V$1,Import!$B:$B,$A16,Import!$C:$C,$A$1)</f>
        <v>0</v>
      </c>
      <c r="W16" s="150">
        <f>SUMIFS(Import!$G:$G,Import!$A:$A,W$1,Import!$B:$B,$A16,Import!$C:$C,$A$1)</f>
        <v>0</v>
      </c>
      <c r="X16" s="150">
        <f>SUMIFS(Import!$G:$G,Import!$A:$A,X$1,Import!$B:$B,$A16,Import!$C:$C,$A$1)</f>
        <v>0</v>
      </c>
      <c r="Y16" s="150">
        <f>SUMIFS(Import!$G:$G,Import!$A:$A,Y$1,Import!$B:$B,$A16,Import!$C:$C,$A$1)</f>
        <v>0</v>
      </c>
      <c r="Z16" s="150">
        <f>SUMIFS(Import!$G:$G,Import!$A:$A,Z$1,Import!$B:$B,$A16,Import!$C:$C,$A$1)</f>
        <v>0</v>
      </c>
      <c r="AA16" s="150">
        <f>SUMIFS(Import!$G:$G,Import!$A:$A,AA$1,Import!$B:$B,$A16,Import!$C:$C,$A$1)</f>
        <v>0</v>
      </c>
      <c r="AB16" s="150">
        <f>SUMIFS(Import!$G:$G,Import!$A:$A,AB$1,Import!$B:$B,$A16,Import!$C:$C,$A$1)</f>
        <v>0</v>
      </c>
      <c r="AC16" s="150">
        <f>SUMIFS(Import!$G:$G,Import!$A:$A,AC$1,Import!$B:$B,$A16,Import!$C:$C,$A$1)</f>
        <v>0</v>
      </c>
      <c r="AD16" s="150">
        <f>SUMIFS(Import!$G:$G,Import!$A:$A,AD$1,Import!$B:$B,$A16,Import!$C:$C,$A$1)</f>
        <v>0</v>
      </c>
      <c r="AE16" s="150">
        <f>SUMIFS(Import!$G:$G,Import!$A:$A,AE$1,Import!$B:$B,$A16,Import!$C:$C,$A$1)</f>
        <v>0</v>
      </c>
      <c r="AF16" s="150">
        <f>SUMIFS(Import!$G:$G,Import!$A:$A,AF$1,Import!$B:$B,$A16,Import!$C:$C,$A$1)</f>
        <v>0</v>
      </c>
      <c r="AG16" s="150">
        <f>SUMIFS(Import!$G:$G,Import!$A:$A,AG$1,Import!$B:$B,$A16,Import!$C:$C,$A$1)</f>
        <v>0</v>
      </c>
      <c r="AH16" s="150">
        <f>SUMIFS(Import!$G:$G,Import!$A:$A,AH$1,Import!$B:$B,$A16,Import!$C:$C,$A$1)</f>
        <v>0</v>
      </c>
      <c r="AI16" s="150">
        <f>SUMIFS(Import!$G:$G,Import!$A:$A,AI$1,Import!$B:$B,$A16,Import!$C:$C,$A$1)</f>
        <v>0</v>
      </c>
      <c r="AJ16" s="150">
        <f>SUMIFS(Import!$G:$G,Import!$A:$A,AJ$1,Import!$B:$B,$A16,Import!$C:$C,$A$1)</f>
        <v>0</v>
      </c>
      <c r="AK16" s="151">
        <f>SUMIFS(Import!$G:$G,Import!$A:$A,AK$1,Import!$B:$B,$A16,Import!$C:$C,$A$1)</f>
        <v>0</v>
      </c>
    </row>
    <row r="17" spans="1:37" ht="12" thickBot="1" x14ac:dyDescent="0.25">
      <c r="A17" s="290" t="str">
        <f>IF(Import!V22&lt;&gt;"",Import!V22,"")</f>
        <v/>
      </c>
      <c r="B17" s="293">
        <f t="shared" si="1"/>
        <v>0</v>
      </c>
      <c r="C17" s="523">
        <f t="shared" si="0"/>
        <v>0</v>
      </c>
      <c r="D17" s="150">
        <f>SUMIFS(Import!$G:$G,Import!$A:$A,D$1,Import!$B:$B,$A17,Import!$C:$C,$A$1)</f>
        <v>0</v>
      </c>
      <c r="E17" s="150">
        <f>SUMIFS(Import!$G:$G,Import!$A:$A,E$1,Import!$B:$B,$A17,Import!$C:$C,$A$1)</f>
        <v>0</v>
      </c>
      <c r="F17" s="150">
        <f>SUMIFS(Import!$G:$G,Import!$A:$A,F$1,Import!$B:$B,$A17,Import!$C:$C,$A$1)</f>
        <v>0</v>
      </c>
      <c r="G17" s="150">
        <f>SUMIFS(Import!$G:$G,Import!$A:$A,G$1,Import!$B:$B,$A17,Import!$C:$C,$A$1)</f>
        <v>0</v>
      </c>
      <c r="H17" s="150">
        <f>SUMIFS(Import!$G:$G,Import!$A:$A,H$1,Import!$B:$B,$A17,Import!$C:$C,$A$1)</f>
        <v>0</v>
      </c>
      <c r="I17" s="150">
        <f>SUMIFS(Import!$G:$G,Import!$A:$A,I$1,Import!$B:$B,$A17,Import!$C:$C,$A$1)</f>
        <v>0</v>
      </c>
      <c r="J17" s="150">
        <f>SUMIFS(Import!$G:$G,Import!$A:$A,J$1,Import!$B:$B,$A17,Import!$C:$C,$A$1)</f>
        <v>0</v>
      </c>
      <c r="K17" s="150">
        <f>SUMIFS(Import!$G:$G,Import!$A:$A,K$1,Import!$B:$B,$A17,Import!$C:$C,$A$1)</f>
        <v>0</v>
      </c>
      <c r="L17" s="150">
        <f>SUMIFS(Import!$G:$G,Import!$A:$A,L$1,Import!$B:$B,$A17,Import!$C:$C,$A$1)</f>
        <v>0</v>
      </c>
      <c r="M17" s="150">
        <f>SUMIFS(Import!$G:$G,Import!$A:$A,M$1,Import!$B:$B,$A17,Import!$C:$C,$A$1)</f>
        <v>0</v>
      </c>
      <c r="N17" s="150">
        <f>SUMIFS(Import!$G:$G,Import!$A:$A,N$1,Import!$B:$B,$A17,Import!$C:$C,$A$1)</f>
        <v>0</v>
      </c>
      <c r="O17" s="150">
        <f>SUMIFS(Import!$G:$G,Import!$A:$A,O$1,Import!$B:$B,$A17,Import!$C:$C,$A$1)</f>
        <v>0</v>
      </c>
      <c r="P17" s="150">
        <f>SUMIFS(Import!$G:$G,Import!$A:$A,P$1,Import!$B:$B,$A17,Import!$C:$C,$A$1)</f>
        <v>0</v>
      </c>
      <c r="Q17" s="150">
        <f>SUMIFS(Import!$G:$G,Import!$A:$A,Q$1,Import!$B:$B,$A17,Import!$C:$C,$A$1)</f>
        <v>0</v>
      </c>
      <c r="R17" s="150">
        <f>SUMIFS(Import!$G:$G,Import!$A:$A,R$1,Import!$B:$B,$A17,Import!$C:$C,$A$1)</f>
        <v>0</v>
      </c>
      <c r="S17" s="150">
        <f>SUMIFS(Import!$G:$G,Import!$A:$A,S$1,Import!$B:$B,$A17,Import!$C:$C,$A$1)</f>
        <v>0</v>
      </c>
      <c r="T17" s="150">
        <f>SUMIFS(Import!$G:$G,Import!$A:$A,T$1,Import!$B:$B,$A17,Import!$C:$C,$A$1)</f>
        <v>0</v>
      </c>
      <c r="U17" s="150">
        <f>SUMIFS(Import!$G:$G,Import!$A:$A,U$1,Import!$B:$B,$A17,Import!$C:$C,$A$1)</f>
        <v>0</v>
      </c>
      <c r="V17" s="150">
        <f>SUMIFS(Import!$G:$G,Import!$A:$A,V$1,Import!$B:$B,$A17,Import!$C:$C,$A$1)</f>
        <v>0</v>
      </c>
      <c r="W17" s="150">
        <f>SUMIFS(Import!$G:$G,Import!$A:$A,W$1,Import!$B:$B,$A17,Import!$C:$C,$A$1)</f>
        <v>0</v>
      </c>
      <c r="X17" s="150">
        <f>SUMIFS(Import!$G:$G,Import!$A:$A,X$1,Import!$B:$B,$A17,Import!$C:$C,$A$1)</f>
        <v>0</v>
      </c>
      <c r="Y17" s="150">
        <f>SUMIFS(Import!$G:$G,Import!$A:$A,Y$1,Import!$B:$B,$A17,Import!$C:$C,$A$1)</f>
        <v>0</v>
      </c>
      <c r="Z17" s="150">
        <f>SUMIFS(Import!$G:$G,Import!$A:$A,Z$1,Import!$B:$B,$A17,Import!$C:$C,$A$1)</f>
        <v>0</v>
      </c>
      <c r="AA17" s="150">
        <f>SUMIFS(Import!$G:$G,Import!$A:$A,AA$1,Import!$B:$B,$A17,Import!$C:$C,$A$1)</f>
        <v>0</v>
      </c>
      <c r="AB17" s="150">
        <f>SUMIFS(Import!$G:$G,Import!$A:$A,AB$1,Import!$B:$B,$A17,Import!$C:$C,$A$1)</f>
        <v>0</v>
      </c>
      <c r="AC17" s="150">
        <f>SUMIFS(Import!$G:$G,Import!$A:$A,AC$1,Import!$B:$B,$A17,Import!$C:$C,$A$1)</f>
        <v>0</v>
      </c>
      <c r="AD17" s="150">
        <f>SUMIFS(Import!$G:$G,Import!$A:$A,AD$1,Import!$B:$B,$A17,Import!$C:$C,$A$1)</f>
        <v>0</v>
      </c>
      <c r="AE17" s="150">
        <f>SUMIFS(Import!$G:$G,Import!$A:$A,AE$1,Import!$B:$B,$A17,Import!$C:$C,$A$1)</f>
        <v>0</v>
      </c>
      <c r="AF17" s="150">
        <f>SUMIFS(Import!$G:$G,Import!$A:$A,AF$1,Import!$B:$B,$A17,Import!$C:$C,$A$1)</f>
        <v>0</v>
      </c>
      <c r="AG17" s="150">
        <f>SUMIFS(Import!$G:$G,Import!$A:$A,AG$1,Import!$B:$B,$A17,Import!$C:$C,$A$1)</f>
        <v>0</v>
      </c>
      <c r="AH17" s="150">
        <f>SUMIFS(Import!$G:$G,Import!$A:$A,AH$1,Import!$B:$B,$A17,Import!$C:$C,$A$1)</f>
        <v>0</v>
      </c>
      <c r="AI17" s="150">
        <f>SUMIFS(Import!$G:$G,Import!$A:$A,AI$1,Import!$B:$B,$A17,Import!$C:$C,$A$1)</f>
        <v>0</v>
      </c>
      <c r="AJ17" s="150">
        <f>SUMIFS(Import!$G:$G,Import!$A:$A,AJ$1,Import!$B:$B,$A17,Import!$C:$C,$A$1)</f>
        <v>0</v>
      </c>
      <c r="AK17" s="151">
        <f>SUMIFS(Import!$G:$G,Import!$A:$A,AK$1,Import!$B:$B,$A17,Import!$C:$C,$A$1)</f>
        <v>0</v>
      </c>
    </row>
    <row r="18" spans="1:37" ht="12" thickBot="1" x14ac:dyDescent="0.25">
      <c r="A18" s="213" t="s">
        <v>3</v>
      </c>
      <c r="B18" s="134">
        <f t="shared" ref="B18:C18" si="2">SUM(B2:B17)</f>
        <v>166.25</v>
      </c>
      <c r="C18" s="294">
        <f t="shared" si="2"/>
        <v>16.5</v>
      </c>
      <c r="D18" s="102">
        <f>SUM(D2:D17)</f>
        <v>4.75</v>
      </c>
      <c r="E18" s="102">
        <f>SUM(E2:E17)</f>
        <v>1.25</v>
      </c>
      <c r="F18" s="102">
        <f>SUM(F2:F17)</f>
        <v>1.25</v>
      </c>
      <c r="G18" s="102">
        <f>SUM(G2:G17)</f>
        <v>6.75</v>
      </c>
      <c r="H18" s="102">
        <f>SUM(H2:H17)</f>
        <v>2.5</v>
      </c>
      <c r="I18" s="102">
        <f>SUM(I2:I17)</f>
        <v>0</v>
      </c>
      <c r="J18" s="102">
        <f>SUM(J2:J17)</f>
        <v>0</v>
      </c>
      <c r="K18" s="102">
        <f>SUM(K2:K17)</f>
        <v>0</v>
      </c>
      <c r="L18" s="102">
        <f>SUM(L2:L17)</f>
        <v>0</v>
      </c>
      <c r="M18" s="102">
        <f>SUM(M2:M17)</f>
        <v>0</v>
      </c>
      <c r="N18" s="102">
        <f>SUM(N2:N17)</f>
        <v>0</v>
      </c>
      <c r="O18" s="102">
        <f>SUM(O2:O17)</f>
        <v>0</v>
      </c>
      <c r="P18" s="102">
        <f>SUM(P2:P17)</f>
        <v>0</v>
      </c>
      <c r="Q18" s="102">
        <f>SUM(Q2:Q17)</f>
        <v>0</v>
      </c>
      <c r="R18" s="102">
        <f>SUM(R2:R17)</f>
        <v>0</v>
      </c>
      <c r="S18" s="102">
        <f>SUM(S2:S17)</f>
        <v>0</v>
      </c>
      <c r="T18" s="102">
        <f>SUM(T2:T17)</f>
        <v>0</v>
      </c>
      <c r="U18" s="102">
        <f>SUM(U2:U17)</f>
        <v>0</v>
      </c>
      <c r="V18" s="102">
        <f>SUM(V2:V17)</f>
        <v>0</v>
      </c>
      <c r="W18" s="102">
        <f>SUM(W2:W17)</f>
        <v>0</v>
      </c>
      <c r="X18" s="102">
        <f>SUM(X2:X17)</f>
        <v>0</v>
      </c>
      <c r="Y18" s="102">
        <f>SUM(Y2:Y17)</f>
        <v>0</v>
      </c>
      <c r="Z18" s="102">
        <f>SUM(Z2:Z17)</f>
        <v>0</v>
      </c>
      <c r="AA18" s="102">
        <f>SUM(AA2:AA17)</f>
        <v>0</v>
      </c>
      <c r="AB18" s="102">
        <f>SUM(AB2:AB17)</f>
        <v>0</v>
      </c>
      <c r="AC18" s="102">
        <f>SUM(AC2:AC17)</f>
        <v>0</v>
      </c>
      <c r="AD18" s="102">
        <f>SUM(AD2:AD17)</f>
        <v>0</v>
      </c>
      <c r="AE18" s="102">
        <f>SUM(AE2:AE17)</f>
        <v>0</v>
      </c>
      <c r="AF18" s="102">
        <f>SUM(AF2:AF17)</f>
        <v>0</v>
      </c>
      <c r="AG18" s="102">
        <f>SUM(AG2:AG17)</f>
        <v>0</v>
      </c>
      <c r="AH18" s="102">
        <f>SUM(AH2:AH17)</f>
        <v>0</v>
      </c>
      <c r="AI18" s="102">
        <f>SUM(AI2:AI17)</f>
        <v>0</v>
      </c>
      <c r="AJ18" s="102">
        <f>SUM(AJ2:AJ17)</f>
        <v>0</v>
      </c>
      <c r="AK18" s="104">
        <f>SUM(AK2:AK17)</f>
        <v>0</v>
      </c>
    </row>
    <row r="19" spans="1:37" ht="12" thickBot="1" x14ac:dyDescent="0.25">
      <c r="C19" s="239" t="s">
        <v>35</v>
      </c>
      <c r="D19" s="164">
        <f>SUMIF(Total!$Z:$Z,D1,Total!$B:$B)</f>
        <v>10</v>
      </c>
      <c r="E19" s="165">
        <f>SUMIF(Total!$Z:$Z,E1,Total!$B:$B)</f>
        <v>10</v>
      </c>
      <c r="F19" s="165">
        <f>SUMIF(Total!$Z:$Z,F1,Total!$B:$B)</f>
        <v>10</v>
      </c>
      <c r="G19" s="165">
        <f>SUMIF(Total!$Z:$Z,G1,Total!$B:$B)</f>
        <v>10</v>
      </c>
      <c r="H19" s="165">
        <f>SUMIF(Total!$Z:$Z,H1,Total!$B:$B)</f>
        <v>10.5</v>
      </c>
      <c r="I19" s="165">
        <f>SUMIF(Total!$Z:$Z,I1,Total!$B:$B)</f>
        <v>0</v>
      </c>
      <c r="J19" s="165">
        <f>SUMIF(Total!$Z:$Z,J1,Total!$B:$B)</f>
        <v>0</v>
      </c>
      <c r="K19" s="165">
        <f>SUMIF(Total!$Z:$Z,K1,Total!$B:$B)</f>
        <v>0</v>
      </c>
      <c r="L19" s="165">
        <f>SUMIF(Total!$Z:$Z,L1,Total!$B:$B)</f>
        <v>0</v>
      </c>
      <c r="M19" s="165">
        <f>SUMIF(Total!$Z:$Z,M1,Total!$B:$B)</f>
        <v>0</v>
      </c>
      <c r="N19" s="165">
        <f>SUMIF(Total!$Z:$Z,N1,Total!$B:$B)</f>
        <v>0</v>
      </c>
      <c r="O19" s="165">
        <f>SUMIF(Total!$Z:$Z,O1,Total!$B:$B)</f>
        <v>0</v>
      </c>
      <c r="P19" s="165">
        <f>SUMIF(Total!$Z:$Z,P1,Total!$B:$B)</f>
        <v>0</v>
      </c>
      <c r="Q19" s="165">
        <f>SUMIF(Total!$Z:$Z,Q1,Total!$B:$B)</f>
        <v>0</v>
      </c>
      <c r="R19" s="165">
        <f>SUMIF(Total!$Z:$Z,R1,Total!$B:$B)</f>
        <v>0</v>
      </c>
      <c r="S19" s="165">
        <f>SUMIF(Total!$Z:$Z,S1,Total!$B:$B)</f>
        <v>0</v>
      </c>
      <c r="T19" s="165">
        <f>SUMIF(Total!$Z:$Z,T1,Total!$B:$B)</f>
        <v>0</v>
      </c>
      <c r="U19" s="165">
        <f>SUMIF(Total!$Z:$Z,U1,Total!$B:$B)</f>
        <v>0</v>
      </c>
      <c r="V19" s="165">
        <f>SUMIF(Total!$Z:$Z,V1,Total!$B:$B)</f>
        <v>0</v>
      </c>
      <c r="W19" s="165">
        <f>SUMIF(Total!$Z:$Z,W1,Total!$B:$B)</f>
        <v>0</v>
      </c>
      <c r="X19" s="165">
        <f>SUMIF(Total!$Z:$Z,X1,Total!$B:$B)</f>
        <v>0</v>
      </c>
      <c r="Y19" s="165">
        <f>SUMIF(Total!$Z:$Z,Y1,Total!$B:$B)</f>
        <v>0</v>
      </c>
      <c r="Z19" s="165">
        <f>SUMIF(Total!$Z:$Z,Z1,Total!$B:$B)</f>
        <v>0</v>
      </c>
      <c r="AA19" s="165">
        <f>SUMIF(Total!$Z:$Z,AA1,Total!$B:$B)</f>
        <v>0</v>
      </c>
      <c r="AB19" s="165">
        <f>SUMIF(Total!$Z:$Z,AB1,Total!$B:$B)</f>
        <v>0</v>
      </c>
      <c r="AC19" s="165">
        <f>SUMIF(Total!$Z:$Z,AC1,Total!$B:$B)</f>
        <v>0</v>
      </c>
      <c r="AD19" s="165">
        <f>SUMIF(Total!$Z:$Z,AD1,Total!$B:$B)</f>
        <v>0</v>
      </c>
      <c r="AE19" s="165">
        <f>SUMIF(Total!$Z:$Z,AE1,Total!$B:$B)</f>
        <v>0</v>
      </c>
      <c r="AF19" s="165">
        <f>SUMIF(Total!$Z:$Z,AF1,Total!$B:$B)</f>
        <v>0</v>
      </c>
      <c r="AG19" s="165">
        <f>SUMIF(Total!$Z:$Z,AG1,Total!$B:$B)</f>
        <v>0</v>
      </c>
      <c r="AH19" s="165">
        <f>SUMIF(Total!$Z:$Z,AH1,Total!$B:$B)</f>
        <v>0</v>
      </c>
      <c r="AI19" s="165">
        <f>SUMIF(Total!$Z:$Z,AI1,Total!$B:$B)</f>
        <v>0</v>
      </c>
      <c r="AJ19" s="165">
        <f>SUMIF(Total!$Z:$Z,AJ1,Total!$B:$B)</f>
        <v>0</v>
      </c>
      <c r="AK19" s="166">
        <f>SUMIF(Total!$Z:$Z,AK1,Total!$B:$B)</f>
        <v>0</v>
      </c>
    </row>
    <row r="20" spans="1:37" ht="12" thickBot="1" x14ac:dyDescent="0.25">
      <c r="C20" s="240" t="s">
        <v>42</v>
      </c>
      <c r="D20" s="173">
        <f>D18*D19</f>
        <v>47.5</v>
      </c>
      <c r="E20" s="174">
        <f>E18*E19</f>
        <v>12.5</v>
      </c>
      <c r="F20" s="174">
        <f>F18*F19</f>
        <v>12.5</v>
      </c>
      <c r="G20" s="174">
        <f>G18*G19</f>
        <v>67.5</v>
      </c>
      <c r="H20" s="174">
        <f>H18*H19</f>
        <v>26.25</v>
      </c>
      <c r="I20" s="174">
        <f>I18*I19</f>
        <v>0</v>
      </c>
      <c r="J20" s="174">
        <f>J18*J19</f>
        <v>0</v>
      </c>
      <c r="K20" s="174">
        <f>K18*K19</f>
        <v>0</v>
      </c>
      <c r="L20" s="174">
        <f>L18*L19</f>
        <v>0</v>
      </c>
      <c r="M20" s="174">
        <f>M18*M19</f>
        <v>0</v>
      </c>
      <c r="N20" s="174">
        <f>N18*N19</f>
        <v>0</v>
      </c>
      <c r="O20" s="174">
        <f>O18*O19</f>
        <v>0</v>
      </c>
      <c r="P20" s="174">
        <f>P18*P19</f>
        <v>0</v>
      </c>
      <c r="Q20" s="174">
        <f>Q18*Q19</f>
        <v>0</v>
      </c>
      <c r="R20" s="174">
        <f>R18*R19</f>
        <v>0</v>
      </c>
      <c r="S20" s="174">
        <f>S18*S19</f>
        <v>0</v>
      </c>
      <c r="T20" s="174">
        <f>T18*T19</f>
        <v>0</v>
      </c>
      <c r="U20" s="174">
        <f>U18*U19</f>
        <v>0</v>
      </c>
      <c r="V20" s="174">
        <f>V18*V19</f>
        <v>0</v>
      </c>
      <c r="W20" s="174">
        <f>W18*W19</f>
        <v>0</v>
      </c>
      <c r="X20" s="174">
        <f>X18*X19</f>
        <v>0</v>
      </c>
      <c r="Y20" s="174">
        <f>Y18*Y19</f>
        <v>0</v>
      </c>
      <c r="Z20" s="174">
        <f>Z18*Z19</f>
        <v>0</v>
      </c>
      <c r="AA20" s="174">
        <f>AA18*AA19</f>
        <v>0</v>
      </c>
      <c r="AB20" s="174">
        <f>AB18*AB19</f>
        <v>0</v>
      </c>
      <c r="AC20" s="174">
        <f>AC18*AC19</f>
        <v>0</v>
      </c>
      <c r="AD20" s="174">
        <f>AD18*AD19</f>
        <v>0</v>
      </c>
      <c r="AE20" s="174">
        <f>AE18*AE19</f>
        <v>0</v>
      </c>
      <c r="AF20" s="174">
        <f>AF18*AF19</f>
        <v>0</v>
      </c>
      <c r="AG20" s="174">
        <f>AG18*AG19</f>
        <v>0</v>
      </c>
      <c r="AH20" s="174">
        <f>AH18*AH19</f>
        <v>0</v>
      </c>
      <c r="AI20" s="174">
        <f>AI18*AI19</f>
        <v>0</v>
      </c>
      <c r="AJ20" s="174">
        <f>AJ18*AJ19</f>
        <v>0</v>
      </c>
      <c r="AK20" s="175">
        <f>AK18*AK19</f>
        <v>0</v>
      </c>
    </row>
    <row r="21" spans="1:37" x14ac:dyDescent="0.2">
      <c r="A21" s="295" t="s">
        <v>76</v>
      </c>
      <c r="B21" s="296">
        <f>B18*0.26</f>
        <v>43.225000000000001</v>
      </c>
    </row>
    <row r="22" spans="1:37" ht="12" thickBot="1" x14ac:dyDescent="0.25">
      <c r="A22" s="297" t="s">
        <v>18</v>
      </c>
      <c r="B22" s="298">
        <f>B18+B21</f>
        <v>209.47499999999999</v>
      </c>
    </row>
    <row r="23" spans="1:37" x14ac:dyDescent="0.2">
      <c r="A23" s="440"/>
      <c r="H23" s="454"/>
    </row>
    <row r="24" spans="1:37" x14ac:dyDescent="0.2">
      <c r="B24" s="299"/>
      <c r="C24" s="299"/>
    </row>
    <row r="25" spans="1:37" x14ac:dyDescent="0.2">
      <c r="B25" s="299"/>
      <c r="C25" s="299"/>
    </row>
    <row r="26" spans="1:37" x14ac:dyDescent="0.2">
      <c r="B26" s="299"/>
      <c r="C26" s="299"/>
    </row>
  </sheetData>
  <sheetProtection algorithmName="SHA-512" hashValue="avqJS0bPL51Gln9t79DMtfQajx8Zvl7qzDnU4mhRl7nm6o1xACsyz+nmkcWfCT3I+aCk1Sg/BDRRlE86qB/bfQ==" saltValue="mZy7oR7SYMgRiZ3y2WniXw==" spinCount="100000" sheet="1" objects="1" scenarios="1"/>
  <sortState columnSort="1" ref="D1:AK20">
    <sortCondition ref="D1:AK1"/>
  </sortState>
  <customSheetViews>
    <customSheetView guid="{802CA4C3-1A0C-4029-B73F-1EE5B8B22311}">
      <pageMargins left="0.7" right="0.7" top="0.75" bottom="0.75" header="0.3" footer="0.3"/>
      <pageSetup orientation="portrait" r:id="rId1"/>
    </customSheetView>
  </customSheetViews>
  <conditionalFormatting sqref="D1:AK1">
    <cfRule type="duplicateValues" dxfId="14" priority="6"/>
  </conditionalFormatting>
  <dataValidations count="1">
    <dataValidation allowBlank="1" showDropDown="1" showInputMessage="1" showErrorMessage="1" errorTitle="Invalid!" error="This is not a valid employee." sqref="D1:AK1"/>
  </dataValidations>
  <pageMargins left="0.7" right="0.7" top="0.75" bottom="0.75" header="0.3" footer="0.3"/>
  <pageSetup orientation="portrait"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tabColor theme="0"/>
  </sheetPr>
  <dimension ref="A1:BL247"/>
  <sheetViews>
    <sheetView zoomScale="85" zoomScaleNormal="85"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I17" sqref="I17"/>
    </sheetView>
  </sheetViews>
  <sheetFormatPr defaultColWidth="14" defaultRowHeight="11.25" x14ac:dyDescent="0.2"/>
  <cols>
    <col min="1" max="1" width="19.28515625" style="286" bestFit="1" customWidth="1"/>
    <col min="2" max="2" width="11.7109375" style="246" bestFit="1" customWidth="1"/>
    <col min="3" max="3" width="10.28515625" style="246" bestFit="1" customWidth="1"/>
    <col min="4" max="4" width="8" style="246" bestFit="1" customWidth="1"/>
    <col min="5" max="5" width="8.7109375" style="246" bestFit="1" customWidth="1"/>
    <col min="6" max="6" width="8.42578125" style="246" bestFit="1" customWidth="1"/>
    <col min="7" max="7" width="10.28515625" style="246" bestFit="1" customWidth="1"/>
    <col min="8" max="9" width="9" style="246" bestFit="1" customWidth="1"/>
    <col min="10" max="10" width="10.42578125" style="246" bestFit="1" customWidth="1"/>
    <col min="11" max="11" width="9.42578125" style="246" bestFit="1" customWidth="1"/>
    <col min="12" max="12" width="9" style="246" bestFit="1" customWidth="1"/>
    <col min="13" max="13" width="8.5703125" style="246" bestFit="1" customWidth="1"/>
    <col min="14" max="14" width="8" style="246" bestFit="1" customWidth="1"/>
    <col min="15" max="15" width="7.5703125" style="246" bestFit="1" customWidth="1"/>
    <col min="16" max="16" width="7.140625" style="246" bestFit="1" customWidth="1"/>
    <col min="17" max="17" width="7" style="246" bestFit="1" customWidth="1"/>
    <col min="18" max="18" width="7.42578125" style="246" bestFit="1" customWidth="1"/>
    <col min="19" max="19" width="10.28515625" style="246" bestFit="1" customWidth="1"/>
    <col min="20" max="20" width="9.28515625" style="246" bestFit="1" customWidth="1"/>
    <col min="21" max="21" width="7.5703125" style="246" bestFit="1" customWidth="1"/>
    <col min="22" max="22" width="11.5703125" style="246" bestFit="1" customWidth="1"/>
    <col min="23" max="23" width="14.140625" style="246" bestFit="1" customWidth="1"/>
    <col min="24" max="24" width="8" style="246" bestFit="1" customWidth="1"/>
    <col min="25" max="25" width="9.28515625" style="246" bestFit="1" customWidth="1"/>
    <col min="26" max="26" width="10.85546875" style="246" bestFit="1" customWidth="1"/>
    <col min="27" max="27" width="10.5703125" style="246" bestFit="1" customWidth="1"/>
    <col min="28" max="28" width="9.7109375" style="246" bestFit="1" customWidth="1"/>
    <col min="29" max="29" width="9.85546875" style="246" bestFit="1" customWidth="1"/>
    <col min="30" max="30" width="10.5703125" style="246" bestFit="1" customWidth="1"/>
    <col min="31" max="31" width="7" style="246" bestFit="1" customWidth="1"/>
    <col min="32" max="32" width="9.42578125" style="246" bestFit="1" customWidth="1"/>
    <col min="33" max="33" width="9.85546875" style="246" bestFit="1" customWidth="1"/>
    <col min="34" max="34" width="7.5703125" style="246" bestFit="1" customWidth="1"/>
    <col min="35" max="35" width="9" style="246" bestFit="1" customWidth="1"/>
    <col min="36" max="36" width="9.42578125" style="246" bestFit="1" customWidth="1"/>
    <col min="37" max="51" width="6.7109375" style="246" bestFit="1" customWidth="1"/>
    <col min="52" max="16384" width="14" style="246"/>
  </cols>
  <sheetData>
    <row r="1" spans="1:51" ht="12" thickBot="1" x14ac:dyDescent="0.25">
      <c r="A1" s="242" t="s">
        <v>10</v>
      </c>
      <c r="B1" s="243" t="s">
        <v>8</v>
      </c>
      <c r="C1" s="244" t="str">
        <f>Total!$Z5</f>
        <v>Anderson Jo</v>
      </c>
      <c r="D1" s="245" t="str">
        <f>Total!$Z6</f>
        <v>Arroyo Ty</v>
      </c>
      <c r="E1" s="245" t="str">
        <f>Total!$Z7</f>
        <v>Barnyak Al</v>
      </c>
      <c r="F1" s="245" t="str">
        <f>Total!$Z8</f>
        <v>Brewer Be</v>
      </c>
      <c r="G1" s="245" t="str">
        <f>Total!$Z9</f>
        <v>Bringgold Ch</v>
      </c>
      <c r="H1" s="245" t="str">
        <f>Total!$Z10</f>
        <v>Cannon Da</v>
      </c>
      <c r="I1" s="245" t="str">
        <f>Total!$Z11</f>
        <v>Cardelli Ma</v>
      </c>
      <c r="J1" s="245" t="str">
        <f>Total!$Z12</f>
        <v>Carmenita Ja</v>
      </c>
      <c r="K1" s="245" t="str">
        <f>Total!$Z13</f>
        <v>Ellescas Ad</v>
      </c>
      <c r="L1" s="245" t="str">
        <f>Total!$Z14</f>
        <v>Esquivel Je</v>
      </c>
      <c r="M1" s="245" t="str">
        <f>Total!$Z15</f>
        <v>Flores Os</v>
      </c>
      <c r="N1" s="245" t="str">
        <f>Total!$Z16</f>
        <v>Grecin An</v>
      </c>
      <c r="O1" s="245" t="str">
        <f>Total!$Z17</f>
        <v>Heflin Jo</v>
      </c>
      <c r="P1" s="245" t="str">
        <f>Total!$Z18</f>
        <v>Kane Ro</v>
      </c>
      <c r="Q1" s="245" t="str">
        <f>Total!$Z19</f>
        <v>Klein Mi</v>
      </c>
      <c r="R1" s="245" t="str">
        <f>Total!$Z20</f>
        <v>Knight Al</v>
      </c>
      <c r="S1" s="245" t="str">
        <f>Total!$Z21</f>
        <v>Levesque Qu</v>
      </c>
      <c r="T1" s="245" t="str">
        <f>Total!$Z22</f>
        <v>Madkins Ty</v>
      </c>
      <c r="U1" s="245" t="str">
        <f>Total!$Z23</f>
        <v>Martin Ni</v>
      </c>
      <c r="V1" s="245" t="str">
        <f>Total!$Z24</f>
        <v>McLaughlin Da</v>
      </c>
      <c r="W1" s="245" t="str">
        <f>Total!$Z25</f>
        <v>Ocampo-Mora Ce</v>
      </c>
      <c r="X1" s="245" t="str">
        <f>Total!$Z26</f>
        <v>Pribilo Ch</v>
      </c>
      <c r="Y1" s="245" t="str">
        <f>Total!$Z27</f>
        <v>Ramsier Sa</v>
      </c>
      <c r="Z1" s="245" t="str">
        <f>Total!$Z28</f>
        <v>Rochester Da</v>
      </c>
      <c r="AA1" s="245" t="str">
        <f>Total!$Z29</f>
        <v>Rodriguez Be</v>
      </c>
      <c r="AB1" s="245" t="str">
        <f>Total!$Z30</f>
        <v>Semeryuk Ti</v>
      </c>
      <c r="AC1" s="245" t="str">
        <f>Total!$Z31</f>
        <v>Simmons Br</v>
      </c>
      <c r="AD1" s="245" t="str">
        <f>Total!$Z32</f>
        <v>Skogberg Ma</v>
      </c>
      <c r="AE1" s="245" t="str">
        <f>Total!$Z33</f>
        <v>Snow Ky</v>
      </c>
      <c r="AF1" s="245" t="str">
        <f>Total!$Z34</f>
        <v>Tedeschi Tr</v>
      </c>
      <c r="AG1" s="245" t="str">
        <f>Total!$Z35</f>
        <v>Thimmes Se</v>
      </c>
      <c r="AH1" s="245" t="str">
        <f>Total!$Z36</f>
        <v>Torres Vi</v>
      </c>
      <c r="AI1" s="245" t="str">
        <f>Total!$Z37</f>
        <v>Veilleux Ma</v>
      </c>
      <c r="AJ1" s="245" t="str">
        <f>Total!$Z38</f>
        <v>Wedman Ke</v>
      </c>
      <c r="AK1" s="245" t="str">
        <f>Total!$Z39</f>
        <v xml:space="preserve"> </v>
      </c>
      <c r="AL1" s="245" t="str">
        <f>Total!$Z40</f>
        <v xml:space="preserve"> </v>
      </c>
      <c r="AM1" s="245" t="str">
        <f>Total!$Z41</f>
        <v xml:space="preserve"> </v>
      </c>
      <c r="AN1" s="245" t="str">
        <f>Total!$Z42</f>
        <v xml:space="preserve"> </v>
      </c>
      <c r="AO1" s="245" t="str">
        <f>Total!$Z43</f>
        <v xml:space="preserve"> </v>
      </c>
      <c r="AP1" s="245" t="str">
        <f>Total!$Z44</f>
        <v xml:space="preserve"> </v>
      </c>
      <c r="AQ1" s="245" t="str">
        <f>Total!$Z45</f>
        <v xml:space="preserve"> </v>
      </c>
      <c r="AR1" s="245" t="str">
        <f>Total!$Z46</f>
        <v xml:space="preserve"> </v>
      </c>
      <c r="AS1" s="245" t="str">
        <f>Total!$Z47</f>
        <v xml:space="preserve"> </v>
      </c>
      <c r="AT1" s="245" t="str">
        <f>Total!$Z48</f>
        <v xml:space="preserve"> </v>
      </c>
      <c r="AU1" s="245" t="str">
        <f>Total!$Z49</f>
        <v xml:space="preserve"> </v>
      </c>
      <c r="AV1" s="245" t="str">
        <f>Total!$Z50</f>
        <v xml:space="preserve"> </v>
      </c>
      <c r="AW1" s="245" t="str">
        <f>Total!$Z51</f>
        <v xml:space="preserve"> </v>
      </c>
      <c r="AX1" s="245" t="str">
        <f>Total!$Z52</f>
        <v xml:space="preserve"> </v>
      </c>
      <c r="AY1" s="466" t="str">
        <f>Total!$Z53</f>
        <v xml:space="preserve"> </v>
      </c>
    </row>
    <row r="2" spans="1:51" x14ac:dyDescent="0.2">
      <c r="A2" s="247">
        <f>Import!V7</f>
        <v>42537</v>
      </c>
      <c r="B2" s="248" t="s">
        <v>77</v>
      </c>
      <c r="C2" s="249">
        <f>SUMPRODUCT((Driver!$A$2:$A$17=$A2)*(DriverEmp=C$1),Driver!$C$2:$V$17)</f>
        <v>0</v>
      </c>
      <c r="D2" s="250">
        <f>SUMPRODUCT((Driver!$A$2:$A$17=$A2)*(DriverEmp=D$1),Driver!$C$2:$V$17)</f>
        <v>0</v>
      </c>
      <c r="E2" s="250">
        <f>SUMPRODUCT((Driver!$A$2:$A$17=$A2)*(DriverEmp=E$1),Driver!$C$2:$V$17)</f>
        <v>0</v>
      </c>
      <c r="F2" s="250">
        <f>SUMPRODUCT((Driver!$A$2:$A$17=$A2)*(DriverEmp=F$1),Driver!$C$2:$V$17)</f>
        <v>0</v>
      </c>
      <c r="G2" s="250">
        <f>SUMPRODUCT((Driver!$A$2:$A$17=$A2)*(DriverEmp=G$1),Driver!$C$2:$V$17)</f>
        <v>0</v>
      </c>
      <c r="H2" s="250">
        <f>SUMPRODUCT((Driver!$A$2:$A$17=$A2)*(DriverEmp=H$1),Driver!$C$2:$V$17)</f>
        <v>0</v>
      </c>
      <c r="I2" s="250">
        <f>SUMPRODUCT((Driver!$A$2:$A$17=$A2)*(DriverEmp=I$1),Driver!$C$2:$V$17)</f>
        <v>0</v>
      </c>
      <c r="J2" s="250">
        <f>SUMPRODUCT((Driver!$A$2:$A$17=$A2)*(DriverEmp=J$1),Driver!$C$2:$V$17)</f>
        <v>0</v>
      </c>
      <c r="K2" s="250">
        <f>SUMPRODUCT((Driver!$A$2:$A$17=$A2)*(DriverEmp=K$1),Driver!$C$2:$V$17)</f>
        <v>0</v>
      </c>
      <c r="L2" s="250">
        <f>SUMPRODUCT((Driver!$A$2:$A$17=$A2)*(DriverEmp=L$1),Driver!$C$2:$V$17)</f>
        <v>0</v>
      </c>
      <c r="M2" s="250">
        <f>SUMPRODUCT((Driver!$A$2:$A$17=$A2)*(DriverEmp=M$1),Driver!$C$2:$V$17)</f>
        <v>0</v>
      </c>
      <c r="N2" s="250">
        <f>SUMPRODUCT((Driver!$A$2:$A$17=$A2)*(DriverEmp=N$1),Driver!$C$2:$V$17)</f>
        <v>0</v>
      </c>
      <c r="O2" s="250">
        <f>SUMPRODUCT((Driver!$A$2:$A$17=$A2)*(DriverEmp=O$1),Driver!$C$2:$V$17)</f>
        <v>0</v>
      </c>
      <c r="P2" s="250">
        <f>SUMPRODUCT((Driver!$A$2:$A$17=$A2)*(DriverEmp=P$1),Driver!$C$2:$V$17)</f>
        <v>0</v>
      </c>
      <c r="Q2" s="250">
        <f>SUMPRODUCT((Driver!$A$2:$A$17=$A2)*(DriverEmp=Q$1),Driver!$C$2:$V$17)</f>
        <v>0</v>
      </c>
      <c r="R2" s="250">
        <f>SUMPRODUCT((Driver!$A$2:$A$17=$A2)*(DriverEmp=R$1),Driver!$C$2:$V$17)</f>
        <v>0</v>
      </c>
      <c r="S2" s="250">
        <f>SUMPRODUCT((Driver!$A$2:$A$17=$A2)*(DriverEmp=S$1),Driver!$C$2:$V$17)</f>
        <v>0</v>
      </c>
      <c r="T2" s="250">
        <f>SUMPRODUCT((Driver!$A$2:$A$17=$A2)*(DriverEmp=T$1),Driver!$C$2:$V$17)</f>
        <v>0</v>
      </c>
      <c r="U2" s="250">
        <f>SUMPRODUCT((Driver!$A$2:$A$17=$A2)*(DriverEmp=U$1),Driver!$C$2:$V$17)</f>
        <v>0</v>
      </c>
      <c r="V2" s="250">
        <f>SUMPRODUCT((Driver!$A$2:$A$17=$A2)*(DriverEmp=V$1),Driver!$C$2:$V$17)</f>
        <v>0</v>
      </c>
      <c r="W2" s="250">
        <f>SUMPRODUCT((Driver!$A$2:$A$17=$A2)*(DriverEmp=W$1),Driver!$C$2:$V$17)</f>
        <v>0</v>
      </c>
      <c r="X2" s="250">
        <f>SUMPRODUCT((Driver!$A$2:$A$17=$A2)*(DriverEmp=X$1),Driver!$C$2:$V$17)</f>
        <v>0</v>
      </c>
      <c r="Y2" s="250">
        <f>SUMPRODUCT((Driver!$A$2:$A$17=$A2)*(DriverEmp=Y$1),Driver!$C$2:$V$17)</f>
        <v>0</v>
      </c>
      <c r="Z2" s="250">
        <f>SUMPRODUCT((Driver!$A$2:$A$17=$A2)*(DriverEmp=Z$1),Driver!$C$2:$V$17)</f>
        <v>0</v>
      </c>
      <c r="AA2" s="250">
        <f>SUMPRODUCT((Driver!$A$2:$A$17=$A2)*(DriverEmp=AA$1),Driver!$C$2:$V$17)</f>
        <v>0</v>
      </c>
      <c r="AB2" s="250">
        <f>SUMPRODUCT((Driver!$A$2:$A$17=$A2)*(DriverEmp=AB$1),Driver!$C$2:$V$17)</f>
        <v>0</v>
      </c>
      <c r="AC2" s="250">
        <f>SUMPRODUCT((Driver!$A$2:$A$17=$A2)*(DriverEmp=AC$1),Driver!$C$2:$V$17)</f>
        <v>0</v>
      </c>
      <c r="AD2" s="250">
        <f>SUMPRODUCT((Driver!$A$2:$A$17=$A2)*(DriverEmp=AD$1),Driver!$C$2:$V$17)</f>
        <v>0</v>
      </c>
      <c r="AE2" s="250">
        <f>SUMPRODUCT((Driver!$A$2:$A$17=$A2)*(DriverEmp=AE$1),Driver!$C$2:$V$17)</f>
        <v>0</v>
      </c>
      <c r="AF2" s="250">
        <f>SUMPRODUCT((Driver!$A$2:$A$17=$A2)*(DriverEmp=AF$1),Driver!$C$2:$V$17)</f>
        <v>0</v>
      </c>
      <c r="AG2" s="250">
        <f>SUMPRODUCT((Driver!$A$2:$A$17=$A2)*(DriverEmp=AG$1),Driver!$C$2:$V$17)</f>
        <v>0</v>
      </c>
      <c r="AH2" s="250">
        <f>SUMPRODUCT((Driver!$A$2:$A$17=$A2)*(DriverEmp=AH$1),Driver!$C$2:$V$17)</f>
        <v>0</v>
      </c>
      <c r="AI2" s="250">
        <f>SUMPRODUCT((Driver!$A$2:$A$17=$A2)*(DriverEmp=AI$1),Driver!$C$2:$V$17)</f>
        <v>0</v>
      </c>
      <c r="AJ2" s="250">
        <f>SUMPRODUCT((Driver!$A$2:$A$17=$A2)*(DriverEmp=AJ$1),Driver!$C$2:$V$17)</f>
        <v>0</v>
      </c>
      <c r="AK2" s="250">
        <f>SUMPRODUCT((Driver!$A$2:$A$17=$A2)*(DriverEmp=AK$1),Driver!$C$2:$V$17)</f>
        <v>0</v>
      </c>
      <c r="AL2" s="250">
        <f>SUMPRODUCT((Driver!$A$2:$A$17=$A2)*(DriverEmp=AL$1),Driver!$C$2:$V$17)</f>
        <v>0</v>
      </c>
      <c r="AM2" s="250">
        <f>SUMPRODUCT((Driver!$A$2:$A$17=$A2)*(DriverEmp=AM$1),Driver!$C$2:$V$17)</f>
        <v>0</v>
      </c>
      <c r="AN2" s="250">
        <f>SUMPRODUCT((Driver!$A$2:$A$17=$A2)*(DriverEmp=AN$1),Driver!$C$2:$V$17)</f>
        <v>0</v>
      </c>
      <c r="AO2" s="250">
        <f>SUMPRODUCT((Driver!$A$2:$A$17=$A2)*(DriverEmp=AO$1),Driver!$C$2:$V$17)</f>
        <v>0</v>
      </c>
      <c r="AP2" s="250">
        <f>SUMPRODUCT((Driver!$A$2:$A$17=$A2)*(DriverEmp=AP$1),Driver!$C$2:$V$17)</f>
        <v>0</v>
      </c>
      <c r="AQ2" s="250">
        <f>SUMPRODUCT((Driver!$A$2:$A$17=$A2)*(DriverEmp=AQ$1),Driver!$C$2:$V$17)</f>
        <v>0</v>
      </c>
      <c r="AR2" s="250">
        <f>SUMPRODUCT((Driver!$A$2:$A$17=$A2)*(DriverEmp=AR$1),Driver!$C$2:$V$17)</f>
        <v>0</v>
      </c>
      <c r="AS2" s="250">
        <f>SUMPRODUCT((Driver!$A$2:$A$17=$A2)*(DriverEmp=AS$1),Driver!$C$2:$V$17)</f>
        <v>0</v>
      </c>
      <c r="AT2" s="250">
        <f>SUMPRODUCT((Driver!$A$2:$A$17=$A2)*(DriverEmp=AT$1),Driver!$C$2:$V$17)</f>
        <v>0</v>
      </c>
      <c r="AU2" s="250">
        <f>SUMPRODUCT((Driver!$A$2:$A$17=$A2)*(DriverEmp=AU$1),Driver!$C$2:$V$17)</f>
        <v>0</v>
      </c>
      <c r="AV2" s="250">
        <f>SUMPRODUCT((Driver!$A$2:$A$17=$A2)*(DriverEmp=AV$1),Driver!$C$2:$V$17)</f>
        <v>0</v>
      </c>
      <c r="AW2" s="250">
        <f>SUMPRODUCT((Driver!$A$2:$A$17=$A2)*(DriverEmp=AW$1),Driver!$C$2:$V$17)</f>
        <v>0</v>
      </c>
      <c r="AX2" s="250">
        <f>SUMPRODUCT((Driver!$A$2:$A$17=$A2)*(DriverEmp=AX$1),Driver!$C$2:$V$17)</f>
        <v>0</v>
      </c>
      <c r="AY2" s="467">
        <f>SUMPRODUCT((Driver!$A$2:$A$17=$A2)*(DriverEmp=AY$1),Driver!$C$2:$V$17)</f>
        <v>0</v>
      </c>
    </row>
    <row r="3" spans="1:51" x14ac:dyDescent="0.2">
      <c r="A3" s="247">
        <f>A2</f>
        <v>42537</v>
      </c>
      <c r="B3" s="251" t="str">
        <f>Total!$H$1</f>
        <v>PP</v>
      </c>
      <c r="C3" s="249">
        <f>SUMPRODUCT((PP!$A$2:$A$80=$A3)*(PPEmp=C$1),PP!$D$2:$BD$80)</f>
        <v>0</v>
      </c>
      <c r="D3" s="250">
        <f>SUMPRODUCT((PP!$A$2:$A$80=$A3)*(PPEmp=D$1),PP!$D$2:$BD$80)</f>
        <v>0</v>
      </c>
      <c r="E3" s="250">
        <f>SUMPRODUCT((PP!$A$2:$A$80=$A3)*(PPEmp=E$1),PP!$D$2:$BD$80)</f>
        <v>0</v>
      </c>
      <c r="F3" s="250">
        <f>SUMPRODUCT((PP!$A$2:$A$80=$A3)*(PPEmp=F$1),PP!$D$2:$BD$80)</f>
        <v>0</v>
      </c>
      <c r="G3" s="250">
        <f>SUMPRODUCT((PP!$A$2:$A$80=$A3)*(PPEmp=G$1),PP!$D$2:$BD$80)</f>
        <v>0</v>
      </c>
      <c r="H3" s="250">
        <f>SUMPRODUCT((PP!$A$2:$A$80=$A3)*(PPEmp=H$1),PP!$D$2:$BD$80)</f>
        <v>0</v>
      </c>
      <c r="I3" s="250">
        <f>SUMPRODUCT((PP!$A$2:$A$80=$A3)*(PPEmp=I$1),PP!$D$2:$BD$80)</f>
        <v>0</v>
      </c>
      <c r="J3" s="250">
        <f>SUMPRODUCT((PP!$A$2:$A$80=$A3)*(PPEmp=J$1),PP!$D$2:$BD$80)</f>
        <v>0</v>
      </c>
      <c r="K3" s="250">
        <f>SUMPRODUCT((PP!$A$2:$A$80=$A3)*(PPEmp=K$1),PP!$D$2:$BD$80)</f>
        <v>0</v>
      </c>
      <c r="L3" s="250">
        <f>SUMPRODUCT((PP!$A$2:$A$80=$A3)*(PPEmp=L$1),PP!$D$2:$BD$80)</f>
        <v>0</v>
      </c>
      <c r="M3" s="250">
        <f>SUMPRODUCT((PP!$A$2:$A$80=$A3)*(PPEmp=M$1),PP!$D$2:$BD$80)</f>
        <v>0</v>
      </c>
      <c r="N3" s="250">
        <f>SUMPRODUCT((PP!$A$2:$A$80=$A3)*(PPEmp=N$1),PP!$D$2:$BD$80)</f>
        <v>0</v>
      </c>
      <c r="O3" s="250">
        <f>SUMPRODUCT((PP!$A$2:$A$80=$A3)*(PPEmp=O$1),PP!$D$2:$BD$80)</f>
        <v>0</v>
      </c>
      <c r="P3" s="250">
        <f>SUMPRODUCT((PP!$A$2:$A$80=$A3)*(PPEmp=P$1),PP!$D$2:$BD$80)</f>
        <v>0</v>
      </c>
      <c r="Q3" s="250">
        <f>SUMPRODUCT((PP!$A$2:$A$80=$A3)*(PPEmp=Q$1),PP!$D$2:$BD$80)</f>
        <v>0</v>
      </c>
      <c r="R3" s="250">
        <f>SUMPRODUCT((PP!$A$2:$A$80=$A3)*(PPEmp=R$1),PP!$D$2:$BD$80)</f>
        <v>0</v>
      </c>
      <c r="S3" s="250">
        <f>SUMPRODUCT((PP!$A$2:$A$80=$A3)*(PPEmp=S$1),PP!$D$2:$BD$80)</f>
        <v>0</v>
      </c>
      <c r="T3" s="250">
        <f>SUMPRODUCT((PP!$A$2:$A$80=$A3)*(PPEmp=T$1),PP!$D$2:$BD$80)</f>
        <v>0</v>
      </c>
      <c r="U3" s="250">
        <f>SUMPRODUCT((PP!$A$2:$A$80=$A3)*(PPEmp=U$1),PP!$D$2:$BD$80)</f>
        <v>0</v>
      </c>
      <c r="V3" s="250">
        <f>SUMPRODUCT((PP!$A$2:$A$80=$A3)*(PPEmp=V$1),PP!$D$2:$BD$80)</f>
        <v>0</v>
      </c>
      <c r="W3" s="250">
        <f>SUMPRODUCT((PP!$A$2:$A$80=$A3)*(PPEmp=W$1),PP!$D$2:$BD$80)</f>
        <v>0</v>
      </c>
      <c r="X3" s="250">
        <f>SUMPRODUCT((PP!$A$2:$A$80=$A3)*(PPEmp=X$1),PP!$D$2:$BD$80)</f>
        <v>0</v>
      </c>
      <c r="Y3" s="250">
        <f>SUMPRODUCT((PP!$A$2:$A$80=$A3)*(PPEmp=Y$1),PP!$D$2:$BD$80)</f>
        <v>0</v>
      </c>
      <c r="Z3" s="250">
        <f>SUMPRODUCT((PP!$A$2:$A$80=$A3)*(PPEmp=Z$1),PP!$D$2:$BD$80)</f>
        <v>0</v>
      </c>
      <c r="AA3" s="250">
        <f>SUMPRODUCT((PP!$A$2:$A$80=$A3)*(PPEmp=AA$1),PP!$D$2:$BD$80)</f>
        <v>0</v>
      </c>
      <c r="AB3" s="250">
        <f>SUMPRODUCT((PP!$A$2:$A$80=$A3)*(PPEmp=AB$1),PP!$D$2:$BD$80)</f>
        <v>0</v>
      </c>
      <c r="AC3" s="250">
        <f>SUMPRODUCT((PP!$A$2:$A$80=$A3)*(PPEmp=AC$1),PP!$D$2:$BD$80)</f>
        <v>0</v>
      </c>
      <c r="AD3" s="250">
        <f>SUMPRODUCT((PP!$A$2:$A$80=$A3)*(PPEmp=AD$1),PP!$D$2:$BD$80)</f>
        <v>0</v>
      </c>
      <c r="AE3" s="250">
        <f>SUMPRODUCT((PP!$A$2:$A$80=$A3)*(PPEmp=AE$1),PP!$D$2:$BD$80)</f>
        <v>0</v>
      </c>
      <c r="AF3" s="250">
        <f>SUMPRODUCT((PP!$A$2:$A$80=$A3)*(PPEmp=AF$1),PP!$D$2:$BD$80)</f>
        <v>0</v>
      </c>
      <c r="AG3" s="250">
        <f>SUMPRODUCT((PP!$A$2:$A$80=$A3)*(PPEmp=AG$1),PP!$D$2:$BD$80)</f>
        <v>0</v>
      </c>
      <c r="AH3" s="250">
        <f>SUMPRODUCT((PP!$A$2:$A$80=$A3)*(PPEmp=AH$1),PP!$D$2:$BD$80)</f>
        <v>0</v>
      </c>
      <c r="AI3" s="250">
        <f>SUMPRODUCT((PP!$A$2:$A$80=$A3)*(PPEmp=AI$1),PP!$D$2:$BD$80)</f>
        <v>0</v>
      </c>
      <c r="AJ3" s="250">
        <f>SUMPRODUCT((PP!$A$2:$A$80=$A3)*(PPEmp=AJ$1),PP!$D$2:$BD$80)</f>
        <v>0</v>
      </c>
      <c r="AK3" s="250">
        <f>SUMPRODUCT((PP!$A$2:$A$80=$A3)*(PPEmp=AK$1),PP!$D$2:$BD$80)</f>
        <v>0</v>
      </c>
      <c r="AL3" s="250">
        <f>SUMPRODUCT((PP!$A$2:$A$80=$A3)*(PPEmp=AL$1),PP!$D$2:$BD$80)</f>
        <v>0</v>
      </c>
      <c r="AM3" s="250">
        <f>SUMPRODUCT((PP!$A$2:$A$80=$A3)*(PPEmp=AM$1),PP!$D$2:$BD$80)</f>
        <v>0</v>
      </c>
      <c r="AN3" s="250">
        <f>SUMPRODUCT((PP!$A$2:$A$80=$A3)*(PPEmp=AN$1),PP!$D$2:$BD$80)</f>
        <v>0</v>
      </c>
      <c r="AO3" s="250">
        <f>SUMPRODUCT((PP!$A$2:$A$80=$A3)*(PPEmp=AO$1),PP!$D$2:$BD$80)</f>
        <v>0</v>
      </c>
      <c r="AP3" s="250">
        <f>SUMPRODUCT((PP!$A$2:$A$80=$A3)*(PPEmp=AP$1),PP!$D$2:$BD$80)</f>
        <v>0</v>
      </c>
      <c r="AQ3" s="250">
        <f>SUMPRODUCT((PP!$A$2:$A$80=$A3)*(PPEmp=AQ$1),PP!$D$2:$BD$80)</f>
        <v>0</v>
      </c>
      <c r="AR3" s="250">
        <f>SUMPRODUCT((PP!$A$2:$A$80=$A3)*(PPEmp=AR$1),PP!$D$2:$BD$80)</f>
        <v>0</v>
      </c>
      <c r="AS3" s="250">
        <f>SUMPRODUCT((PP!$A$2:$A$80=$A3)*(PPEmp=AS$1),PP!$D$2:$BD$80)</f>
        <v>0</v>
      </c>
      <c r="AT3" s="250">
        <f>SUMPRODUCT((PP!$A$2:$A$80=$A3)*(PPEmp=AT$1),PP!$D$2:$BD$80)</f>
        <v>0</v>
      </c>
      <c r="AU3" s="250">
        <f>SUMPRODUCT((PP!$A$2:$A$80=$A3)*(PPEmp=AU$1),PP!$D$2:$BD$80)</f>
        <v>0</v>
      </c>
      <c r="AV3" s="250">
        <f>SUMPRODUCT((PP!$A$2:$A$80=$A3)*(PPEmp=AV$1),PP!$D$2:$BD$80)</f>
        <v>0</v>
      </c>
      <c r="AW3" s="250">
        <f>SUMPRODUCT((PP!$A$2:$A$80=$A3)*(PPEmp=AW$1),PP!$D$2:$BD$80)</f>
        <v>0</v>
      </c>
      <c r="AX3" s="250">
        <f>SUMPRODUCT((PP!$A$2:$A$80=$A3)*(PPEmp=AX$1),PP!$D$2:$BD$80)</f>
        <v>0</v>
      </c>
      <c r="AY3" s="467">
        <f>SUMPRODUCT((PP!$A$2:$A$80=$A3)*(PPEmp=AY$1),PP!$D$2:$BD$80)</f>
        <v>0</v>
      </c>
    </row>
    <row r="4" spans="1:51" x14ac:dyDescent="0.2">
      <c r="A4" s="247">
        <f t="shared" ref="A4:A14" si="0">A3</f>
        <v>42537</v>
      </c>
      <c r="B4" s="252" t="str">
        <f>Total!$J$1</f>
        <v>FH</v>
      </c>
      <c r="C4" s="249">
        <f>SUMPRODUCT((FH!$A$2:$A$97=$A4)*(FHEmp=C$1),FH!$E$2:$AZ$97)</f>
        <v>0</v>
      </c>
      <c r="D4" s="250">
        <f>SUMPRODUCT((FH!$A$2:$A$97=$A4)*(FHEmp=D$1),FH!$E$2:$AZ$97)</f>
        <v>0</v>
      </c>
      <c r="E4" s="250">
        <f>SUMPRODUCT((FH!$A$2:$A$97=$A4)*(FHEmp=E$1),FH!$E$2:$AZ$97)</f>
        <v>0</v>
      </c>
      <c r="F4" s="250">
        <f>SUMPRODUCT((FH!$A$2:$A$97=$A4)*(FHEmp=F$1),FH!$E$2:$AZ$97)</f>
        <v>0</v>
      </c>
      <c r="G4" s="250">
        <f>SUMPRODUCT((FH!$A$2:$A$97=$A4)*(FHEmp=G$1),FH!$E$2:$AZ$97)</f>
        <v>0</v>
      </c>
      <c r="H4" s="250">
        <f>SUMPRODUCT((FH!$A$2:$A$97=$A4)*(FHEmp=H$1),FH!$E$2:$AZ$97)</f>
        <v>4.2500000000000009</v>
      </c>
      <c r="I4" s="250">
        <f>SUMPRODUCT((FH!$A$2:$A$97=$A4)*(FHEmp=I$1),FH!$E$2:$AZ$97)</f>
        <v>4.2500000000000009</v>
      </c>
      <c r="J4" s="250">
        <f>SUMPRODUCT((FH!$A$2:$A$97=$A4)*(FHEmp=J$1),FH!$E$2:$AZ$97)</f>
        <v>0</v>
      </c>
      <c r="K4" s="250">
        <f>SUMPRODUCT((FH!$A$2:$A$97=$A4)*(FHEmp=K$1),FH!$E$2:$AZ$97)</f>
        <v>0</v>
      </c>
      <c r="L4" s="250">
        <f>SUMPRODUCT((FH!$A$2:$A$97=$A4)*(FHEmp=L$1),FH!$E$2:$AZ$97)</f>
        <v>0</v>
      </c>
      <c r="M4" s="250">
        <f>SUMPRODUCT((FH!$A$2:$A$97=$A4)*(FHEmp=M$1),FH!$E$2:$AZ$97)</f>
        <v>0</v>
      </c>
      <c r="N4" s="250">
        <f>SUMPRODUCT((FH!$A$2:$A$97=$A4)*(FHEmp=N$1),FH!$E$2:$AZ$97)</f>
        <v>0</v>
      </c>
      <c r="O4" s="250">
        <f>SUMPRODUCT((FH!$A$2:$A$97=$A4)*(FHEmp=O$1),FH!$E$2:$AZ$97)</f>
        <v>0</v>
      </c>
      <c r="P4" s="250">
        <f>SUMPRODUCT((FH!$A$2:$A$97=$A4)*(FHEmp=P$1),FH!$E$2:$AZ$97)</f>
        <v>0</v>
      </c>
      <c r="Q4" s="250">
        <f>SUMPRODUCT((FH!$A$2:$A$97=$A4)*(FHEmp=Q$1),FH!$E$2:$AZ$97)</f>
        <v>0</v>
      </c>
      <c r="R4" s="250">
        <f>SUMPRODUCT((FH!$A$2:$A$97=$A4)*(FHEmp=R$1),FH!$E$2:$AZ$97)</f>
        <v>0</v>
      </c>
      <c r="S4" s="250">
        <f>SUMPRODUCT((FH!$A$2:$A$97=$A4)*(FHEmp=S$1),FH!$E$2:$AZ$97)</f>
        <v>0</v>
      </c>
      <c r="T4" s="250">
        <f>SUMPRODUCT((FH!$A$2:$A$97=$A4)*(FHEmp=T$1),FH!$E$2:$AZ$97)</f>
        <v>0</v>
      </c>
      <c r="U4" s="250">
        <f>SUMPRODUCT((FH!$A$2:$A$97=$A4)*(FHEmp=U$1),FH!$E$2:$AZ$97)</f>
        <v>0</v>
      </c>
      <c r="V4" s="250">
        <f>SUMPRODUCT((FH!$A$2:$A$97=$A4)*(FHEmp=V$1),FH!$E$2:$AZ$97)</f>
        <v>4.5</v>
      </c>
      <c r="W4" s="250">
        <f>SUMPRODUCT((FH!$A$2:$A$97=$A4)*(FHEmp=W$1),FH!$E$2:$AZ$97)</f>
        <v>0</v>
      </c>
      <c r="X4" s="250">
        <f>SUMPRODUCT((FH!$A$2:$A$97=$A4)*(FHEmp=X$1),FH!$E$2:$AZ$97)</f>
        <v>0</v>
      </c>
      <c r="Y4" s="250">
        <f>SUMPRODUCT((FH!$A$2:$A$97=$A4)*(FHEmp=Y$1),FH!$E$2:$AZ$97)</f>
        <v>0</v>
      </c>
      <c r="Z4" s="250">
        <f>SUMPRODUCT((FH!$A$2:$A$97=$A4)*(FHEmp=Z$1),FH!$E$2:$AZ$97)</f>
        <v>0</v>
      </c>
      <c r="AA4" s="250">
        <f>SUMPRODUCT((FH!$A$2:$A$97=$A4)*(FHEmp=AA$1),FH!$E$2:$AZ$97)</f>
        <v>0</v>
      </c>
      <c r="AB4" s="250">
        <f>SUMPRODUCT((FH!$A$2:$A$97=$A4)*(FHEmp=AB$1),FH!$E$2:$AZ$97)</f>
        <v>0</v>
      </c>
      <c r="AC4" s="250">
        <f>SUMPRODUCT((FH!$A$2:$A$97=$A4)*(FHEmp=AC$1),FH!$E$2:$AZ$97)</f>
        <v>0</v>
      </c>
      <c r="AD4" s="250">
        <f>SUMPRODUCT((FH!$A$2:$A$97=$A4)*(FHEmp=AD$1),FH!$E$2:$AZ$97)</f>
        <v>0</v>
      </c>
      <c r="AE4" s="250">
        <f>SUMPRODUCT((FH!$A$2:$A$97=$A4)*(FHEmp=AE$1),FH!$E$2:$AZ$97)</f>
        <v>0</v>
      </c>
      <c r="AF4" s="250">
        <f>SUMPRODUCT((FH!$A$2:$A$97=$A4)*(FHEmp=AF$1),FH!$E$2:$AZ$97)</f>
        <v>0</v>
      </c>
      <c r="AG4" s="250">
        <f>SUMPRODUCT((FH!$A$2:$A$97=$A4)*(FHEmp=AG$1),FH!$E$2:$AZ$97)</f>
        <v>0</v>
      </c>
      <c r="AH4" s="250">
        <f>SUMPRODUCT((FH!$A$2:$A$97=$A4)*(FHEmp=AH$1),FH!$E$2:$AZ$97)</f>
        <v>0</v>
      </c>
      <c r="AI4" s="250">
        <f>SUMPRODUCT((FH!$A$2:$A$97=$A4)*(FHEmp=AI$1),FH!$E$2:$AZ$97)</f>
        <v>0</v>
      </c>
      <c r="AJ4" s="250">
        <f>SUMPRODUCT((FH!$A$2:$A$97=$A4)*(FHEmp=AJ$1),FH!$E$2:$AZ$97)</f>
        <v>5.25</v>
      </c>
      <c r="AK4" s="250">
        <f>SUMPRODUCT((FH!$A$2:$A$97=$A4)*(FHEmp=AK$1),FH!$E$2:$AZ$97)</f>
        <v>0</v>
      </c>
      <c r="AL4" s="250">
        <f>SUMPRODUCT((FH!$A$2:$A$97=$A4)*(FHEmp=AL$1),FH!$E$2:$AZ$97)</f>
        <v>0</v>
      </c>
      <c r="AM4" s="250">
        <f>SUMPRODUCT((FH!$A$2:$A$97=$A4)*(FHEmp=AM$1),FH!$E$2:$AZ$97)</f>
        <v>0</v>
      </c>
      <c r="AN4" s="250">
        <f>SUMPRODUCT((FH!$A$2:$A$97=$A4)*(FHEmp=AN$1),FH!$E$2:$AZ$97)</f>
        <v>0</v>
      </c>
      <c r="AO4" s="250">
        <f>SUMPRODUCT((FH!$A$2:$A$97=$A4)*(FHEmp=AO$1),FH!$E$2:$AZ$97)</f>
        <v>0</v>
      </c>
      <c r="AP4" s="250">
        <f>SUMPRODUCT((FH!$A$2:$A$97=$A4)*(FHEmp=AP$1),FH!$E$2:$AZ$97)</f>
        <v>0</v>
      </c>
      <c r="AQ4" s="250">
        <f>SUMPRODUCT((FH!$A$2:$A$97=$A4)*(FHEmp=AQ$1),FH!$E$2:$AZ$97)</f>
        <v>0</v>
      </c>
      <c r="AR4" s="250">
        <f>SUMPRODUCT((FH!$A$2:$A$97=$A4)*(FHEmp=AR$1),FH!$E$2:$AZ$97)</f>
        <v>0</v>
      </c>
      <c r="AS4" s="250">
        <f>SUMPRODUCT((FH!$A$2:$A$97=$A4)*(FHEmp=AS$1),FH!$E$2:$AZ$97)</f>
        <v>0</v>
      </c>
      <c r="AT4" s="250">
        <f>SUMPRODUCT((FH!$A$2:$A$97=$A4)*(FHEmp=AT$1),FH!$E$2:$AZ$97)</f>
        <v>0</v>
      </c>
      <c r="AU4" s="250">
        <f>SUMPRODUCT((FH!$A$2:$A$97=$A4)*(FHEmp=AU$1),FH!$E$2:$AZ$97)</f>
        <v>0</v>
      </c>
      <c r="AV4" s="250">
        <f>SUMPRODUCT((FH!$A$2:$A$97=$A4)*(FHEmp=AV$1),FH!$E$2:$AZ$97)</f>
        <v>0</v>
      </c>
      <c r="AW4" s="250">
        <f>SUMPRODUCT((FH!$A$2:$A$97=$A4)*(FHEmp=AW$1),FH!$E$2:$AZ$97)</f>
        <v>0</v>
      </c>
      <c r="AX4" s="250">
        <f>SUMPRODUCT((FH!$A$2:$A$97=$A4)*(FHEmp=AX$1),FH!$E$2:$AZ$97)</f>
        <v>0</v>
      </c>
      <c r="AY4" s="467">
        <f>SUMPRODUCT((FH!$A$2:$A$97=$A4)*(FHEmp=AY$1),FH!$E$2:$AZ$97)</f>
        <v>0</v>
      </c>
    </row>
    <row r="5" spans="1:51" x14ac:dyDescent="0.2">
      <c r="A5" s="247">
        <f t="shared" si="0"/>
        <v>42537</v>
      </c>
      <c r="B5" s="253" t="str">
        <f>Total!$K$1</f>
        <v>T22</v>
      </c>
      <c r="C5" s="249">
        <f>SUMPRODUCT(('T22'!$A$2:$A$97=$A5)*(T22Emp=C$1),'T22'!$E$2:$AZ$97)</f>
        <v>0</v>
      </c>
      <c r="D5" s="250">
        <f>SUMPRODUCT(('T22'!$A$2:$A$97=$A5)*(T22Emp=D$1),'T22'!$E$2:$AZ$97)</f>
        <v>0</v>
      </c>
      <c r="E5" s="250">
        <f>SUMPRODUCT(('T22'!$A$2:$A$97=$A5)*(T22Emp=E$1),'T22'!$E$2:$AZ$97)</f>
        <v>0</v>
      </c>
      <c r="F5" s="250">
        <f>SUMPRODUCT(('T22'!$A$2:$A$97=$A5)*(T22Emp=F$1),'T22'!$E$2:$AZ$97)</f>
        <v>0</v>
      </c>
      <c r="G5" s="250">
        <f>SUMPRODUCT(('T22'!$A$2:$A$97=$A5)*(T22Emp=G$1),'T22'!$E$2:$AZ$97)</f>
        <v>0</v>
      </c>
      <c r="H5" s="250">
        <f>SUMPRODUCT(('T22'!$A$2:$A$97=$A5)*(T22Emp=H$1),'T22'!$E$2:$AZ$97)</f>
        <v>0</v>
      </c>
      <c r="I5" s="250">
        <f>SUMPRODUCT(('T22'!$A$2:$A$97=$A5)*(T22Emp=I$1),'T22'!$E$2:$AZ$97)</f>
        <v>0</v>
      </c>
      <c r="J5" s="250">
        <f>SUMPRODUCT(('T22'!$A$2:$A$97=$A5)*(T22Emp=J$1),'T22'!$E$2:$AZ$97)</f>
        <v>0</v>
      </c>
      <c r="K5" s="250">
        <f>SUMPRODUCT(('T22'!$A$2:$A$97=$A5)*(T22Emp=K$1),'T22'!$E$2:$AZ$97)</f>
        <v>0</v>
      </c>
      <c r="L5" s="250">
        <f>SUMPRODUCT(('T22'!$A$2:$A$97=$A5)*(T22Emp=L$1),'T22'!$E$2:$AZ$97)</f>
        <v>0</v>
      </c>
      <c r="M5" s="250">
        <f>SUMPRODUCT(('T22'!$A$2:$A$97=$A5)*(T22Emp=M$1),'T22'!$E$2:$AZ$97)</f>
        <v>0</v>
      </c>
      <c r="N5" s="250">
        <f>SUMPRODUCT(('T22'!$A$2:$A$97=$A5)*(T22Emp=N$1),'T22'!$E$2:$AZ$97)</f>
        <v>0</v>
      </c>
      <c r="O5" s="250">
        <f>SUMPRODUCT(('T22'!$A$2:$A$97=$A5)*(T22Emp=O$1),'T22'!$E$2:$AZ$97)</f>
        <v>0</v>
      </c>
      <c r="P5" s="250">
        <f>SUMPRODUCT(('T22'!$A$2:$A$97=$A5)*(T22Emp=P$1),'T22'!$E$2:$AZ$97)</f>
        <v>3.2499999999999991</v>
      </c>
      <c r="Q5" s="250">
        <f>SUMPRODUCT(('T22'!$A$2:$A$97=$A5)*(T22Emp=Q$1),'T22'!$E$2:$AZ$97)</f>
        <v>0</v>
      </c>
      <c r="R5" s="250">
        <f>SUMPRODUCT(('T22'!$A$2:$A$97=$A5)*(T22Emp=R$1),'T22'!$E$2:$AZ$97)</f>
        <v>0</v>
      </c>
      <c r="S5" s="250">
        <f>SUMPRODUCT(('T22'!$A$2:$A$97=$A5)*(T22Emp=S$1),'T22'!$E$2:$AZ$97)</f>
        <v>0</v>
      </c>
      <c r="T5" s="250">
        <f>SUMPRODUCT(('T22'!$A$2:$A$97=$A5)*(T22Emp=T$1),'T22'!$E$2:$AZ$97)</f>
        <v>0</v>
      </c>
      <c r="U5" s="250">
        <f>SUMPRODUCT(('T22'!$A$2:$A$97=$A5)*(T22Emp=U$1),'T22'!$E$2:$AZ$97)</f>
        <v>0</v>
      </c>
      <c r="V5" s="250">
        <f>SUMPRODUCT(('T22'!$A$2:$A$97=$A5)*(T22Emp=V$1),'T22'!$E$2:$AZ$97)</f>
        <v>0</v>
      </c>
      <c r="W5" s="250">
        <f>SUMPRODUCT(('T22'!$A$2:$A$97=$A5)*(T22Emp=W$1),'T22'!$E$2:$AZ$97)</f>
        <v>0</v>
      </c>
      <c r="X5" s="250">
        <f>SUMPRODUCT(('T22'!$A$2:$A$97=$A5)*(T22Emp=X$1),'T22'!$E$2:$AZ$97)</f>
        <v>0</v>
      </c>
      <c r="Y5" s="250">
        <f>SUMPRODUCT(('T22'!$A$2:$A$97=$A5)*(T22Emp=Y$1),'T22'!$E$2:$AZ$97)</f>
        <v>0</v>
      </c>
      <c r="Z5" s="250">
        <f>SUMPRODUCT(('T22'!$A$2:$A$97=$A5)*(T22Emp=Z$1),'T22'!$E$2:$AZ$97)</f>
        <v>0</v>
      </c>
      <c r="AA5" s="250">
        <f>SUMPRODUCT(('T22'!$A$2:$A$97=$A5)*(T22Emp=AA$1),'T22'!$E$2:$AZ$97)</f>
        <v>0</v>
      </c>
      <c r="AB5" s="250">
        <f>SUMPRODUCT(('T22'!$A$2:$A$97=$A5)*(T22Emp=AB$1),'T22'!$E$2:$AZ$97)</f>
        <v>0</v>
      </c>
      <c r="AC5" s="250">
        <f>SUMPRODUCT(('T22'!$A$2:$A$97=$A5)*(T22Emp=AC$1),'T22'!$E$2:$AZ$97)</f>
        <v>0</v>
      </c>
      <c r="AD5" s="250">
        <f>SUMPRODUCT(('T22'!$A$2:$A$97=$A5)*(T22Emp=AD$1),'T22'!$E$2:$AZ$97)</f>
        <v>0</v>
      </c>
      <c r="AE5" s="250">
        <f>SUMPRODUCT(('T22'!$A$2:$A$97=$A5)*(T22Emp=AE$1),'T22'!$E$2:$AZ$97)</f>
        <v>0</v>
      </c>
      <c r="AF5" s="250">
        <f>SUMPRODUCT(('T22'!$A$2:$A$97=$A5)*(T22Emp=AF$1),'T22'!$E$2:$AZ$97)</f>
        <v>0</v>
      </c>
      <c r="AG5" s="250">
        <f>SUMPRODUCT(('T22'!$A$2:$A$97=$A5)*(T22Emp=AG$1),'T22'!$E$2:$AZ$97)</f>
        <v>5.4999999999999991</v>
      </c>
      <c r="AH5" s="250">
        <f>SUMPRODUCT(('T22'!$A$2:$A$97=$A5)*(T22Emp=AH$1),'T22'!$E$2:$AZ$97)</f>
        <v>0</v>
      </c>
      <c r="AI5" s="250">
        <f>SUMPRODUCT(('T22'!$A$2:$A$97=$A5)*(T22Emp=AI$1),'T22'!$E$2:$AZ$97)</f>
        <v>0</v>
      </c>
      <c r="AJ5" s="250">
        <f>SUMPRODUCT(('T22'!$A$2:$A$97=$A5)*(T22Emp=AJ$1),'T22'!$E$2:$AZ$97)</f>
        <v>0</v>
      </c>
      <c r="AK5" s="250">
        <f>SUMPRODUCT(('T22'!$A$2:$A$97=$A5)*(T22Emp=AK$1),'T22'!$E$2:$AZ$97)</f>
        <v>0</v>
      </c>
      <c r="AL5" s="250">
        <f>SUMPRODUCT(('T22'!$A$2:$A$97=$A5)*(T22Emp=AL$1),'T22'!$E$2:$AZ$97)</f>
        <v>0</v>
      </c>
      <c r="AM5" s="250">
        <f>SUMPRODUCT(('T22'!$A$2:$A$97=$A5)*(T22Emp=AM$1),'T22'!$E$2:$AZ$97)</f>
        <v>0</v>
      </c>
      <c r="AN5" s="250">
        <f>SUMPRODUCT(('T22'!$A$2:$A$97=$A5)*(T22Emp=AN$1),'T22'!$E$2:$AZ$97)</f>
        <v>0</v>
      </c>
      <c r="AO5" s="250">
        <f>SUMPRODUCT(('T22'!$A$2:$A$97=$A5)*(T22Emp=AO$1),'T22'!$E$2:$AZ$97)</f>
        <v>0</v>
      </c>
      <c r="AP5" s="250">
        <f>SUMPRODUCT(('T22'!$A$2:$A$97=$A5)*(T22Emp=AP$1),'T22'!$E$2:$AZ$97)</f>
        <v>0</v>
      </c>
      <c r="AQ5" s="250">
        <f>SUMPRODUCT(('T22'!$A$2:$A$97=$A5)*(T22Emp=AQ$1),'T22'!$E$2:$AZ$97)</f>
        <v>0</v>
      </c>
      <c r="AR5" s="250">
        <f>SUMPRODUCT(('T22'!$A$2:$A$97=$A5)*(T22Emp=AR$1),'T22'!$E$2:$AZ$97)</f>
        <v>0</v>
      </c>
      <c r="AS5" s="250">
        <f>SUMPRODUCT(('T22'!$A$2:$A$97=$A5)*(T22Emp=AS$1),'T22'!$E$2:$AZ$97)</f>
        <v>0</v>
      </c>
      <c r="AT5" s="250">
        <f>SUMPRODUCT(('T22'!$A$2:$A$97=$A5)*(T22Emp=AT$1),'T22'!$E$2:$AZ$97)</f>
        <v>0</v>
      </c>
      <c r="AU5" s="250">
        <f>SUMPRODUCT(('T22'!$A$2:$A$97=$A5)*(T22Emp=AU$1),'T22'!$E$2:$AZ$97)</f>
        <v>0</v>
      </c>
      <c r="AV5" s="250">
        <f>SUMPRODUCT(('T22'!$A$2:$A$97=$A5)*(T22Emp=AV$1),'T22'!$E$2:$AZ$97)</f>
        <v>0</v>
      </c>
      <c r="AW5" s="250">
        <f>SUMPRODUCT(('T22'!$A$2:$A$97=$A5)*(T22Emp=AW$1),'T22'!$E$2:$AZ$97)</f>
        <v>0</v>
      </c>
      <c r="AX5" s="250">
        <f>SUMPRODUCT(('T22'!$A$2:$A$97=$A5)*(T22Emp=AX$1),'T22'!$E$2:$AZ$97)</f>
        <v>0</v>
      </c>
      <c r="AY5" s="467">
        <f>SUMPRODUCT(('T22'!$A$2:$A$97=$A5)*(T22Emp=AY$1),'T22'!$E$2:$AZ$97)</f>
        <v>0</v>
      </c>
    </row>
    <row r="6" spans="1:51" x14ac:dyDescent="0.2">
      <c r="A6" s="247">
        <f t="shared" si="0"/>
        <v>42537</v>
      </c>
      <c r="B6" s="254" t="str">
        <f>Total!$L$1</f>
        <v>RF</v>
      </c>
      <c r="C6" s="249">
        <f>SUMPRODUCT((RF!$A$2:$A$17=$A6)*(RFEmp=C$1)*(RF!$H$21:$AO$21="RF Valet"),RF!$H$2:$AO$17)</f>
        <v>0</v>
      </c>
      <c r="D6" s="250">
        <f>SUMPRODUCT((RF!$A$2:$A$17=$A6)*(RFEmp=D$1)*(RF!$H$21:$AO$21="RF Valet"),RF!$H$2:$AO$17)</f>
        <v>0</v>
      </c>
      <c r="E6" s="250">
        <f>SUMPRODUCT((RF!$A$2:$A$17=$A6)*(RFEmp=E$1)*(RF!$H$21:$AO$21="RF Valet"),RF!$H$2:$AO$17)</f>
        <v>0</v>
      </c>
      <c r="F6" s="250">
        <f>SUMPRODUCT((RF!$A$2:$A$17=$A6)*(RFEmp=F$1)*(RF!$H$21:$AO$21="RF Valet"),RF!$H$2:$AO$17)</f>
        <v>0</v>
      </c>
      <c r="G6" s="250">
        <f>SUMPRODUCT((RF!$A$2:$A$17=$A6)*(RFEmp=G$1)*(RF!$H$21:$AO$21="RF Valet"),RF!$H$2:$AO$17)</f>
        <v>0</v>
      </c>
      <c r="H6" s="250">
        <f>SUMPRODUCT((RF!$A$2:$A$17=$A6)*(RFEmp=H$1)*(RF!$H$21:$AO$21="RF Valet"),RF!$H$2:$AO$17)</f>
        <v>0</v>
      </c>
      <c r="I6" s="250">
        <f>SUMPRODUCT((RF!$A$2:$A$17=$A6)*(RFEmp=I$1)*(RF!$H$21:$AO$21="RF Valet"),RF!$H$2:$AO$17)</f>
        <v>0</v>
      </c>
      <c r="J6" s="250">
        <f>SUMPRODUCT((RF!$A$2:$A$17=$A6)*(RFEmp=J$1)*(RF!$H$21:$AO$21="RF Valet"),RF!$H$2:$AO$17)</f>
        <v>0</v>
      </c>
      <c r="K6" s="250">
        <f>SUMPRODUCT((RF!$A$2:$A$17=$A6)*(RFEmp=K$1)*(RF!$H$21:$AO$21="RF Valet"),RF!$H$2:$AO$17)</f>
        <v>0</v>
      </c>
      <c r="L6" s="250">
        <f>SUMPRODUCT((RF!$A$2:$A$17=$A6)*(RFEmp=L$1)*(RF!$H$21:$AO$21="RF Valet"),RF!$H$2:$AO$17)</f>
        <v>0</v>
      </c>
      <c r="M6" s="250">
        <f>SUMPRODUCT((RF!$A$2:$A$17=$A6)*(RFEmp=M$1)*(RF!$H$21:$AO$21="RF Valet"),RF!$H$2:$AO$17)</f>
        <v>0</v>
      </c>
      <c r="N6" s="250">
        <f>SUMPRODUCT((RF!$A$2:$A$17=$A6)*(RFEmp=N$1)*(RF!$H$21:$AO$21="RF Valet"),RF!$H$2:$AO$17)</f>
        <v>0</v>
      </c>
      <c r="O6" s="250">
        <f>SUMPRODUCT((RF!$A$2:$A$17=$A6)*(RFEmp=O$1)*(RF!$H$21:$AO$21="RF Valet"),RF!$H$2:$AO$17)</f>
        <v>0</v>
      </c>
      <c r="P6" s="250">
        <f>SUMPRODUCT((RF!$A$2:$A$17=$A6)*(RFEmp=P$1)*(RF!$H$21:$AO$21="RF Valet"),RF!$H$2:$AO$17)</f>
        <v>0</v>
      </c>
      <c r="Q6" s="250">
        <f>SUMPRODUCT((RF!$A$2:$A$17=$A6)*(RFEmp=Q$1)*(RF!$H$21:$AO$21="RF Valet"),RF!$H$2:$AO$17)</f>
        <v>0</v>
      </c>
      <c r="R6" s="250">
        <f>SUMPRODUCT((RF!$A$2:$A$17=$A6)*(RFEmp=R$1)*(RF!$H$21:$AO$21="RF Valet"),RF!$H$2:$AO$17)</f>
        <v>0</v>
      </c>
      <c r="S6" s="250">
        <f>SUMPRODUCT((RF!$A$2:$A$17=$A6)*(RFEmp=S$1)*(RF!$H$21:$AO$21="RF Valet"),RF!$H$2:$AO$17)</f>
        <v>0</v>
      </c>
      <c r="T6" s="250">
        <f>SUMPRODUCT((RF!$A$2:$A$17=$A6)*(RFEmp=T$1)*(RF!$H$21:$AO$21="RF Valet"),RF!$H$2:$AO$17)</f>
        <v>0</v>
      </c>
      <c r="U6" s="250">
        <f>SUMPRODUCT((RF!$A$2:$A$17=$A6)*(RFEmp=U$1)*(RF!$H$21:$AO$21="RF Valet"),RF!$H$2:$AO$17)</f>
        <v>0</v>
      </c>
      <c r="V6" s="250">
        <f>SUMPRODUCT((RF!$A$2:$A$17=$A6)*(RFEmp=V$1)*(RF!$H$21:$AO$21="RF Valet"),RF!$H$2:$AO$17)</f>
        <v>0</v>
      </c>
      <c r="W6" s="250">
        <f>SUMPRODUCT((RF!$A$2:$A$17=$A6)*(RFEmp=W$1)*(RF!$H$21:$AO$21="RF Valet"),RF!$H$2:$AO$17)</f>
        <v>0</v>
      </c>
      <c r="X6" s="250">
        <f>SUMPRODUCT((RF!$A$2:$A$17=$A6)*(RFEmp=X$1)*(RF!$H$21:$AO$21="RF Valet"),RF!$H$2:$AO$17)</f>
        <v>0</v>
      </c>
      <c r="Y6" s="250">
        <f>SUMPRODUCT((RF!$A$2:$A$17=$A6)*(RFEmp=Y$1)*(RF!$H$21:$AO$21="RF Valet"),RF!$H$2:$AO$17)</f>
        <v>0</v>
      </c>
      <c r="Z6" s="250">
        <f>SUMPRODUCT((RF!$A$2:$A$17=$A6)*(RFEmp=Z$1)*(RF!$H$21:$AO$21="RF Valet"),RF!$H$2:$AO$17)</f>
        <v>0</v>
      </c>
      <c r="AA6" s="250">
        <f>SUMPRODUCT((RF!$A$2:$A$17=$A6)*(RFEmp=AA$1)*(RF!$H$21:$AO$21="RF Valet"),RF!$H$2:$AO$17)</f>
        <v>0</v>
      </c>
      <c r="AB6" s="250">
        <f>SUMPRODUCT((RF!$A$2:$A$17=$A6)*(RFEmp=AB$1)*(RF!$H$21:$AO$21="RF Valet"),RF!$H$2:$AO$17)</f>
        <v>0</v>
      </c>
      <c r="AC6" s="250">
        <f>SUMPRODUCT((RF!$A$2:$A$17=$A6)*(RFEmp=AC$1)*(RF!$H$21:$AO$21="RF Valet"),RF!$H$2:$AO$17)</f>
        <v>0</v>
      </c>
      <c r="AD6" s="250">
        <f>SUMPRODUCT((RF!$A$2:$A$17=$A6)*(RFEmp=AD$1)*(RF!$H$21:$AO$21="RF Valet"),RF!$H$2:$AO$17)</f>
        <v>0</v>
      </c>
      <c r="AE6" s="250">
        <f>SUMPRODUCT((RF!$A$2:$A$17=$A6)*(RFEmp=AE$1)*(RF!$H$21:$AO$21="RF Valet"),RF!$H$2:$AO$17)</f>
        <v>0</v>
      </c>
      <c r="AF6" s="250">
        <f>SUMPRODUCT((RF!$A$2:$A$17=$A6)*(RFEmp=AF$1)*(RF!$H$21:$AO$21="RF Valet"),RF!$H$2:$AO$17)</f>
        <v>0</v>
      </c>
      <c r="AG6" s="250">
        <f>SUMPRODUCT((RF!$A$2:$A$17=$A6)*(RFEmp=AG$1)*(RF!$H$21:$AO$21="RF Valet"),RF!$H$2:$AO$17)</f>
        <v>0</v>
      </c>
      <c r="AH6" s="250">
        <f>SUMPRODUCT((RF!$A$2:$A$17=$A6)*(RFEmp=AH$1)*(RF!$H$21:$AO$21="RF Valet"),RF!$H$2:$AO$17)</f>
        <v>0</v>
      </c>
      <c r="AI6" s="250">
        <f>SUMPRODUCT((RF!$A$2:$A$17=$A6)*(RFEmp=AI$1)*(RF!$H$21:$AO$21="RF Valet"),RF!$H$2:$AO$17)</f>
        <v>0</v>
      </c>
      <c r="AJ6" s="250">
        <f>SUMPRODUCT((RF!$A$2:$A$17=$A6)*(RFEmp=AJ$1)*(RF!$H$21:$AO$21="RF Valet"),RF!$H$2:$AO$17)</f>
        <v>0</v>
      </c>
      <c r="AK6" s="250">
        <f>SUMPRODUCT((RF!$A$2:$A$17=$A6)*(RFEmp=AK$1)*(RF!$H$21:$AO$21="RF Valet"),RF!$H$2:$AO$17)</f>
        <v>0</v>
      </c>
      <c r="AL6" s="250">
        <f>SUMPRODUCT((RF!$A$2:$A$17=$A6)*(RFEmp=AL$1)*(RF!$H$21:$AO$21="RF Valet"),RF!$H$2:$AO$17)</f>
        <v>0</v>
      </c>
      <c r="AM6" s="250">
        <f>SUMPRODUCT((RF!$A$2:$A$17=$A6)*(RFEmp=AM$1)*(RF!$H$21:$AO$21="RF Valet"),RF!$H$2:$AO$17)</f>
        <v>0</v>
      </c>
      <c r="AN6" s="250">
        <f>SUMPRODUCT((RF!$A$2:$A$17=$A6)*(RFEmp=AN$1)*(RF!$H$21:$AO$21="RF Valet"),RF!$H$2:$AO$17)</f>
        <v>0</v>
      </c>
      <c r="AO6" s="250">
        <f>SUMPRODUCT((RF!$A$2:$A$17=$A6)*(RFEmp=AO$1)*(RF!$H$21:$AO$21="RF Valet"),RF!$H$2:$AO$17)</f>
        <v>0</v>
      </c>
      <c r="AP6" s="250">
        <f>SUMPRODUCT((RF!$A$2:$A$17=$A6)*(RFEmp=AP$1)*(RF!$H$21:$AO$21="RF Valet"),RF!$H$2:$AO$17)</f>
        <v>0</v>
      </c>
      <c r="AQ6" s="250">
        <f>SUMPRODUCT((RF!$A$2:$A$17=$A6)*(RFEmp=AQ$1)*(RF!$H$21:$AO$21="RF Valet"),RF!$H$2:$AO$17)</f>
        <v>0</v>
      </c>
      <c r="AR6" s="250">
        <f>SUMPRODUCT((RF!$A$2:$A$17=$A6)*(RFEmp=AR$1)*(RF!$H$21:$AO$21="RF Valet"),RF!$H$2:$AO$17)</f>
        <v>0</v>
      </c>
      <c r="AS6" s="250">
        <f>SUMPRODUCT((RF!$A$2:$A$17=$A6)*(RFEmp=AS$1)*(RF!$H$21:$AO$21="RF Valet"),RF!$H$2:$AO$17)</f>
        <v>0</v>
      </c>
      <c r="AT6" s="250">
        <f>SUMPRODUCT((RF!$A$2:$A$17=$A6)*(RFEmp=AT$1)*(RF!$H$21:$AO$21="RF Valet"),RF!$H$2:$AO$17)</f>
        <v>0</v>
      </c>
      <c r="AU6" s="250">
        <f>SUMPRODUCT((RF!$A$2:$A$17=$A6)*(RFEmp=AU$1)*(RF!$H$21:$AO$21="RF Valet"),RF!$H$2:$AO$17)</f>
        <v>0</v>
      </c>
      <c r="AV6" s="250">
        <f>SUMPRODUCT((RF!$A$2:$A$17=$A6)*(RFEmp=AV$1)*(RF!$H$21:$AO$21="RF Valet"),RF!$H$2:$AO$17)</f>
        <v>0</v>
      </c>
      <c r="AW6" s="250">
        <f>SUMPRODUCT((RF!$A$2:$A$17=$A6)*(RFEmp=AW$1)*(RF!$H$21:$AO$21="RF Valet"),RF!$H$2:$AO$17)</f>
        <v>0</v>
      </c>
      <c r="AX6" s="250">
        <f>SUMPRODUCT((RF!$A$2:$A$17=$A6)*(RFEmp=AX$1)*(RF!$H$21:$AO$21="RF Valet"),RF!$H$2:$AO$17)</f>
        <v>0</v>
      </c>
      <c r="AY6" s="467">
        <f>SUMPRODUCT((RF!$A$2:$A$17=$A6)*(RFEmp=AY$1)*(RF!$H$21:$AO$21="RF Valet"),RF!$H$2:$AO$17)</f>
        <v>0</v>
      </c>
    </row>
    <row r="7" spans="1:51" x14ac:dyDescent="0.2">
      <c r="A7" s="247">
        <f t="shared" si="0"/>
        <v>42537</v>
      </c>
      <c r="B7" s="571" t="s">
        <v>140</v>
      </c>
      <c r="C7" s="249">
        <f>SUMPRODUCT(('RC'!$A$2:$A$17=$A7)*(RCEmp=C$1),'RC'!$D$2:$AK$17)</f>
        <v>0</v>
      </c>
      <c r="D7" s="250">
        <f>SUMPRODUCT(('RC'!$A$2:$A$17=$A7)*(RCEmp=D$1),'RC'!$D$2:$AK$17)</f>
        <v>0</v>
      </c>
      <c r="E7" s="250">
        <f>SUMPRODUCT(('RC'!$A$2:$A$17=$A7)*(RCEmp=E$1),'RC'!$D$2:$AK$17)</f>
        <v>0</v>
      </c>
      <c r="F7" s="250">
        <f>SUMPRODUCT(('RC'!$A$2:$A$17=$A7)*(RCEmp=F$1),'RC'!$D$2:$AK$17)</f>
        <v>0</v>
      </c>
      <c r="G7" s="250">
        <f>SUMPRODUCT(('RC'!$A$2:$A$17=$A7)*(RCEmp=G$1),'RC'!$D$2:$AK$17)</f>
        <v>0</v>
      </c>
      <c r="H7" s="250">
        <f>SUMPRODUCT(('RC'!$A$2:$A$17=$A7)*(RCEmp=H$1),'RC'!$D$2:$AK$17)</f>
        <v>0</v>
      </c>
      <c r="I7" s="250">
        <f>SUMPRODUCT(('RC'!$A$2:$A$17=$A7)*(RCEmp=I$1),'RC'!$D$2:$AK$17)</f>
        <v>0</v>
      </c>
      <c r="J7" s="250">
        <f>SUMPRODUCT(('RC'!$A$2:$A$17=$A7)*(RCEmp=J$1),'RC'!$D$2:$AK$17)</f>
        <v>0</v>
      </c>
      <c r="K7" s="250">
        <f>SUMPRODUCT(('RC'!$A$2:$A$17=$A7)*(RCEmp=K$1),'RC'!$D$2:$AK$17)</f>
        <v>0</v>
      </c>
      <c r="L7" s="250">
        <f>SUMPRODUCT(('RC'!$A$2:$A$17=$A7)*(RCEmp=L$1),'RC'!$D$2:$AK$17)</f>
        <v>0</v>
      </c>
      <c r="M7" s="250">
        <f>SUMPRODUCT(('RC'!$A$2:$A$17=$A7)*(RCEmp=M$1),'RC'!$D$2:$AK$17)</f>
        <v>8.9600000000000009</v>
      </c>
      <c r="N7" s="250">
        <f>SUMPRODUCT(('RC'!$A$2:$A$17=$A7)*(RCEmp=N$1),'RC'!$D$2:$AK$17)</f>
        <v>0</v>
      </c>
      <c r="O7" s="250">
        <f>SUMPRODUCT(('RC'!$A$2:$A$17=$A7)*(RCEmp=O$1),'RC'!$D$2:$AK$17)</f>
        <v>0</v>
      </c>
      <c r="P7" s="250">
        <f>SUMPRODUCT(('RC'!$A$2:$A$17=$A7)*(RCEmp=P$1),'RC'!$D$2:$AK$17)</f>
        <v>0</v>
      </c>
      <c r="Q7" s="250">
        <f>SUMPRODUCT(('RC'!$A$2:$A$17=$A7)*(RCEmp=Q$1),'RC'!$D$2:$AK$17)</f>
        <v>0</v>
      </c>
      <c r="R7" s="250">
        <f>SUMPRODUCT(('RC'!$A$2:$A$17=$A7)*(RCEmp=R$1),'RC'!$D$2:$AK$17)</f>
        <v>0</v>
      </c>
      <c r="S7" s="250">
        <f>SUMPRODUCT(('RC'!$A$2:$A$17=$A7)*(RCEmp=S$1),'RC'!$D$2:$AK$17)</f>
        <v>0</v>
      </c>
      <c r="T7" s="250">
        <f>SUMPRODUCT(('RC'!$A$2:$A$17=$A7)*(RCEmp=T$1),'RC'!$D$2:$AK$17)</f>
        <v>0</v>
      </c>
      <c r="U7" s="250">
        <f>SUMPRODUCT(('RC'!$A$2:$A$17=$A7)*(RCEmp=U$1),'RC'!$D$2:$AK$17)</f>
        <v>0</v>
      </c>
      <c r="V7" s="250">
        <f>SUMPRODUCT(('RC'!$A$2:$A$17=$A7)*(RCEmp=V$1),'RC'!$D$2:$AK$17)</f>
        <v>0</v>
      </c>
      <c r="W7" s="250">
        <f>SUMPRODUCT(('RC'!$A$2:$A$17=$A7)*(RCEmp=W$1),'RC'!$D$2:$AK$17)</f>
        <v>0</v>
      </c>
      <c r="X7" s="250">
        <f>SUMPRODUCT(('RC'!$A$2:$A$17=$A7)*(RCEmp=X$1),'RC'!$D$2:$AK$17)</f>
        <v>0</v>
      </c>
      <c r="Y7" s="250">
        <f>SUMPRODUCT(('RC'!$A$2:$A$17=$A7)*(RCEmp=Y$1),'RC'!$D$2:$AK$17)</f>
        <v>0</v>
      </c>
      <c r="Z7" s="250">
        <f>SUMPRODUCT(('RC'!$A$2:$A$17=$A7)*(RCEmp=Z$1),'RC'!$D$2:$AK$17)</f>
        <v>0</v>
      </c>
      <c r="AA7" s="250">
        <f>SUMPRODUCT(('RC'!$A$2:$A$17=$A7)*(RCEmp=AA$1),'RC'!$D$2:$AK$17)</f>
        <v>0</v>
      </c>
      <c r="AB7" s="250">
        <f>SUMPRODUCT(('RC'!$A$2:$A$17=$A7)*(RCEmp=AB$1),'RC'!$D$2:$AK$17)</f>
        <v>0</v>
      </c>
      <c r="AC7" s="250">
        <f>SUMPRODUCT(('RC'!$A$2:$A$17=$A7)*(RCEmp=AC$1),'RC'!$D$2:$AK$17)</f>
        <v>0</v>
      </c>
      <c r="AD7" s="250">
        <f>SUMPRODUCT(('RC'!$A$2:$A$17=$A7)*(RCEmp=AD$1),'RC'!$D$2:$AK$17)</f>
        <v>0</v>
      </c>
      <c r="AE7" s="250">
        <f>SUMPRODUCT(('RC'!$A$2:$A$17=$A7)*(RCEmp=AE$1),'RC'!$D$2:$AK$17)</f>
        <v>0</v>
      </c>
      <c r="AF7" s="250">
        <f>SUMPRODUCT(('RC'!$A$2:$A$17=$A7)*(RCEmp=AF$1),'RC'!$D$2:$AK$17)</f>
        <v>0</v>
      </c>
      <c r="AG7" s="250">
        <f>SUMPRODUCT(('RC'!$A$2:$A$17=$A7)*(RCEmp=AG$1),'RC'!$D$2:$AK$17)</f>
        <v>0</v>
      </c>
      <c r="AH7" s="250">
        <f>SUMPRODUCT(('RC'!$A$2:$A$17=$A7)*(RCEmp=AH$1),'RC'!$D$2:$AK$17)</f>
        <v>0</v>
      </c>
      <c r="AI7" s="250">
        <f>SUMPRODUCT(('RC'!$A$2:$A$17=$A7)*(RCEmp=AI$1),'RC'!$D$2:$AK$17)</f>
        <v>0</v>
      </c>
      <c r="AJ7" s="250">
        <f>SUMPRODUCT(('RC'!$A$2:$A$17=$A7)*(RCEmp=AJ$1),'RC'!$D$2:$AK$17)</f>
        <v>0</v>
      </c>
      <c r="AK7" s="250">
        <f>SUMPRODUCT(('RC'!$A$2:$A$17=$A7)*(RCEmp=AK$1),'RC'!$D$2:$AK$17)</f>
        <v>0</v>
      </c>
      <c r="AL7" s="250">
        <f>SUMPRODUCT(('RC'!$A$2:$A$17=$A7)*(RCEmp=AL$1),'RC'!$D$2:$AK$17)</f>
        <v>0</v>
      </c>
      <c r="AM7" s="250">
        <f>SUMPRODUCT(('RC'!$A$2:$A$17=$A7)*(RCEmp=AM$1),'RC'!$D$2:$AK$17)</f>
        <v>0</v>
      </c>
      <c r="AN7" s="250">
        <f>SUMPRODUCT(('RC'!$A$2:$A$17=$A7)*(RCEmp=AN$1),'RC'!$D$2:$AK$17)</f>
        <v>0</v>
      </c>
      <c r="AO7" s="250">
        <f>SUMPRODUCT(('RC'!$A$2:$A$17=$A7)*(RCEmp=AO$1),'RC'!$D$2:$AK$17)</f>
        <v>0</v>
      </c>
      <c r="AP7" s="250">
        <f>SUMPRODUCT(('RC'!$A$2:$A$17=$A7)*(RCEmp=AP$1),'RC'!$D$2:$AK$17)</f>
        <v>0</v>
      </c>
      <c r="AQ7" s="250">
        <f>SUMPRODUCT(('RC'!$A$2:$A$17=$A7)*(RCEmp=AQ$1),'RC'!$D$2:$AK$17)</f>
        <v>0</v>
      </c>
      <c r="AR7" s="250">
        <f>SUMPRODUCT(('RC'!$A$2:$A$17=$A7)*(RCEmp=AR$1),'RC'!$D$2:$AK$17)</f>
        <v>0</v>
      </c>
      <c r="AS7" s="250">
        <f>SUMPRODUCT(('RC'!$A$2:$A$17=$A7)*(RCEmp=AS$1),'RC'!$D$2:$AK$17)</f>
        <v>0</v>
      </c>
      <c r="AT7" s="250">
        <f>SUMPRODUCT(('RC'!$A$2:$A$17=$A7)*(RCEmp=AT$1),'RC'!$D$2:$AK$17)</f>
        <v>0</v>
      </c>
      <c r="AU7" s="250">
        <f>SUMPRODUCT(('RC'!$A$2:$A$17=$A7)*(RCEmp=AU$1),'RC'!$D$2:$AK$17)</f>
        <v>0</v>
      </c>
      <c r="AV7" s="250">
        <f>SUMPRODUCT(('RC'!$A$2:$A$17=$A7)*(RCEmp=AV$1),'RC'!$D$2:$AK$17)</f>
        <v>0</v>
      </c>
      <c r="AW7" s="250">
        <f>SUMPRODUCT(('RC'!$A$2:$A$17=$A7)*(RCEmp=AW$1),'RC'!$D$2:$AK$17)</f>
        <v>0</v>
      </c>
      <c r="AX7" s="250">
        <f>SUMPRODUCT(('RC'!$A$2:$A$17=$A7)*(RCEmp=AX$1),'RC'!$D$2:$AK$17)</f>
        <v>0</v>
      </c>
      <c r="AY7" s="467">
        <f>SUMPRODUCT(('RC'!$A$2:$A$17=$A7)*(RCEmp=AY$1),'RC'!$D$2:$AK$17)</f>
        <v>0</v>
      </c>
    </row>
    <row r="8" spans="1:51" x14ac:dyDescent="0.2">
      <c r="A8" s="247">
        <f t="shared" si="0"/>
        <v>42537</v>
      </c>
      <c r="B8" s="614" t="s">
        <v>154</v>
      </c>
      <c r="C8" s="249">
        <f>SUMPRODUCT((HoO!$A$2:$A$34=$A8)*(HoOEmp=C$1),HoO!$E$2:$Y$34)</f>
        <v>0</v>
      </c>
      <c r="D8" s="250">
        <f>SUMPRODUCT((HoO!$A$2:$A$34=$A8)*(HoOEmp=D$1),HoO!$E$2:$Y$34)</f>
        <v>0</v>
      </c>
      <c r="E8" s="250">
        <f>SUMPRODUCT((HoO!$A$2:$A$34=$A8)*(HoOEmp=E$1),HoO!$E$2:$Y$34)</f>
        <v>0</v>
      </c>
      <c r="F8" s="250">
        <f>SUMPRODUCT((HoO!$A$2:$A$34=$A8)*(HoOEmp=F$1),HoO!$E$2:$Y$34)</f>
        <v>0</v>
      </c>
      <c r="G8" s="250">
        <f>SUMPRODUCT((HoO!$A$2:$A$34=$A8)*(HoOEmp=G$1),HoO!$E$2:$Y$34)</f>
        <v>0</v>
      </c>
      <c r="H8" s="250">
        <f>SUMPRODUCT((HoO!$A$2:$A$34=$A8)*(HoOEmp=H$1),HoO!$E$2:$Y$34)</f>
        <v>0</v>
      </c>
      <c r="I8" s="250">
        <f>SUMPRODUCT((HoO!$A$2:$A$34=$A8)*(HoOEmp=I$1),HoO!$E$2:$Y$34)</f>
        <v>0</v>
      </c>
      <c r="J8" s="250">
        <f>SUMPRODUCT((HoO!$A$2:$A$34=$A8)*(HoOEmp=J$1),HoO!$E$2:$Y$34)</f>
        <v>0</v>
      </c>
      <c r="K8" s="250">
        <f>SUMPRODUCT((HoO!$A$2:$A$34=$A8)*(HoOEmp=K$1),HoO!$E$2:$Y$34)</f>
        <v>0</v>
      </c>
      <c r="L8" s="250">
        <f>SUMPRODUCT((HoO!$A$2:$A$34=$A8)*(HoOEmp=L$1),HoO!$E$2:$Y$34)</f>
        <v>0</v>
      </c>
      <c r="M8" s="250">
        <f>SUMPRODUCT((HoO!$A$2:$A$34=$A8)*(HoOEmp=M$1),HoO!$E$2:$Y$34)</f>
        <v>0</v>
      </c>
      <c r="N8" s="250">
        <f>SUMPRODUCT((HoO!$A$2:$A$34=$A8)*(HoOEmp=N$1),HoO!$E$2:$Y$34)</f>
        <v>0</v>
      </c>
      <c r="O8" s="250">
        <f>SUMPRODUCT((HoO!$A$2:$A$34=$A8)*(HoOEmp=O$1),HoO!$E$2:$Y$34)</f>
        <v>0</v>
      </c>
      <c r="P8" s="250">
        <f>SUMPRODUCT((HoO!$A$2:$A$34=$A8)*(HoOEmp=P$1),HoO!$E$2:$Y$34)</f>
        <v>0</v>
      </c>
      <c r="Q8" s="250">
        <f>SUMPRODUCT((HoO!$A$2:$A$34=$A8)*(HoOEmp=Q$1),HoO!$E$2:$Y$34)</f>
        <v>0</v>
      </c>
      <c r="R8" s="250">
        <f>SUMPRODUCT((HoO!$A$2:$A$34=$A8)*(HoOEmp=R$1),HoO!$E$2:$Y$34)</f>
        <v>0</v>
      </c>
      <c r="S8" s="250">
        <f>SUMPRODUCT((HoO!$A$2:$A$34=$A8)*(HoOEmp=S$1),HoO!$E$2:$Y$34)</f>
        <v>0</v>
      </c>
      <c r="T8" s="250">
        <f>SUMPRODUCT((HoO!$A$2:$A$34=$A8)*(HoOEmp=T$1),HoO!$E$2:$Y$34)</f>
        <v>0</v>
      </c>
      <c r="U8" s="250">
        <f>SUMPRODUCT((HoO!$A$2:$A$34=$A8)*(HoOEmp=U$1),HoO!$E$2:$Y$34)</f>
        <v>0</v>
      </c>
      <c r="V8" s="250">
        <f>SUMPRODUCT((HoO!$A$2:$A$34=$A8)*(HoOEmp=V$1),HoO!$E$2:$Y$34)</f>
        <v>0</v>
      </c>
      <c r="W8" s="250">
        <f>SUMPRODUCT((HoO!$A$2:$A$34=$A8)*(HoOEmp=W$1),HoO!$E$2:$Y$34)</f>
        <v>0</v>
      </c>
      <c r="X8" s="250">
        <f>SUMPRODUCT((HoO!$A$2:$A$34=$A8)*(HoOEmp=X$1),HoO!$E$2:$Y$34)</f>
        <v>0</v>
      </c>
      <c r="Y8" s="250">
        <f>SUMPRODUCT((HoO!$A$2:$A$34=$A8)*(HoOEmp=Y$1),HoO!$E$2:$Y$34)</f>
        <v>0</v>
      </c>
      <c r="Z8" s="250">
        <f>SUMPRODUCT((HoO!$A$2:$A$34=$A8)*(HoOEmp=Z$1),HoO!$E$2:$Y$34)</f>
        <v>0</v>
      </c>
      <c r="AA8" s="250">
        <f>SUMPRODUCT((HoO!$A$2:$A$34=$A8)*(HoOEmp=AA$1),HoO!$E$2:$Y$34)</f>
        <v>0</v>
      </c>
      <c r="AB8" s="250">
        <f>SUMPRODUCT((HoO!$A$2:$A$34=$A8)*(HoOEmp=AB$1),HoO!$E$2:$Y$34)</f>
        <v>0</v>
      </c>
      <c r="AC8" s="250">
        <f>SUMPRODUCT((HoO!$A$2:$A$34=$A8)*(HoOEmp=AC$1),HoO!$E$2:$Y$34)</f>
        <v>0</v>
      </c>
      <c r="AD8" s="250">
        <f>SUMPRODUCT((HoO!$A$2:$A$34=$A8)*(HoOEmp=AD$1),HoO!$E$2:$Y$34)</f>
        <v>0</v>
      </c>
      <c r="AE8" s="250">
        <f>SUMPRODUCT((HoO!$A$2:$A$34=$A8)*(HoOEmp=AE$1),HoO!$E$2:$Y$34)</f>
        <v>0</v>
      </c>
      <c r="AF8" s="250">
        <f>SUMPRODUCT((HoO!$A$2:$A$34=$A8)*(HoOEmp=AF$1),HoO!$E$2:$Y$34)</f>
        <v>0</v>
      </c>
      <c r="AG8" s="250">
        <f>SUMPRODUCT((HoO!$A$2:$A$34=$A8)*(HoOEmp=AG$1),HoO!$E$2:$Y$34)</f>
        <v>0</v>
      </c>
      <c r="AH8" s="250">
        <f>SUMPRODUCT((HoO!$A$2:$A$34=$A8)*(HoOEmp=AH$1),HoO!$E$2:$Y$34)</f>
        <v>0</v>
      </c>
      <c r="AI8" s="250">
        <f>SUMPRODUCT((HoO!$A$2:$A$34=$A8)*(HoOEmp=AI$1),HoO!$E$2:$Y$34)</f>
        <v>0</v>
      </c>
      <c r="AJ8" s="250">
        <f>SUMPRODUCT((HoO!$A$2:$A$34=$A8)*(HoOEmp=AJ$1),HoO!$E$2:$Y$34)</f>
        <v>0</v>
      </c>
      <c r="AK8" s="250">
        <f>SUMPRODUCT((HoO!$A$2:$A$34=$A8)*(HoOEmp=AK$1),HoO!$E$2:$Y$34)</f>
        <v>0</v>
      </c>
      <c r="AL8" s="250">
        <f>SUMPRODUCT((HoO!$A$2:$A$34=$A8)*(HoOEmp=AL$1),HoO!$E$2:$Y$34)</f>
        <v>0</v>
      </c>
      <c r="AM8" s="250">
        <f>SUMPRODUCT((HoO!$A$2:$A$34=$A8)*(HoOEmp=AM$1),HoO!$E$2:$Y$34)</f>
        <v>0</v>
      </c>
      <c r="AN8" s="250">
        <f>SUMPRODUCT((HoO!$A$2:$A$34=$A8)*(HoOEmp=AN$1),HoO!$E$2:$Y$34)</f>
        <v>0</v>
      </c>
      <c r="AO8" s="250">
        <f>SUMPRODUCT((HoO!$A$2:$A$34=$A8)*(HoOEmp=AO$1),HoO!$E$2:$Y$34)</f>
        <v>0</v>
      </c>
      <c r="AP8" s="250">
        <f>SUMPRODUCT((HoO!$A$2:$A$34=$A8)*(HoOEmp=AP$1),HoO!$E$2:$Y$34)</f>
        <v>0</v>
      </c>
      <c r="AQ8" s="250">
        <f>SUMPRODUCT((HoO!$A$2:$A$34=$A8)*(HoOEmp=AQ$1),HoO!$E$2:$Y$34)</f>
        <v>0</v>
      </c>
      <c r="AR8" s="250">
        <f>SUMPRODUCT((HoO!$A$2:$A$34=$A8)*(HoOEmp=AR$1),HoO!$E$2:$Y$34)</f>
        <v>0</v>
      </c>
      <c r="AS8" s="250">
        <f>SUMPRODUCT((HoO!$A$2:$A$34=$A8)*(HoOEmp=AS$1),HoO!$E$2:$Y$34)</f>
        <v>0</v>
      </c>
      <c r="AT8" s="250">
        <f>SUMPRODUCT((HoO!$A$2:$A$34=$A8)*(HoOEmp=AT$1),HoO!$E$2:$Y$34)</f>
        <v>0</v>
      </c>
      <c r="AU8" s="250">
        <f>SUMPRODUCT((HoO!$A$2:$A$34=$A8)*(HoOEmp=AU$1),HoO!$E$2:$Y$34)</f>
        <v>0</v>
      </c>
      <c r="AV8" s="250">
        <f>SUMPRODUCT((HoO!$A$2:$A$34=$A8)*(HoOEmp=AV$1),HoO!$E$2:$Y$34)</f>
        <v>0</v>
      </c>
      <c r="AW8" s="250">
        <f>SUMPRODUCT((HoO!$A$2:$A$34=$A8)*(HoOEmp=AW$1),HoO!$E$2:$Y$34)</f>
        <v>0</v>
      </c>
      <c r="AX8" s="250">
        <f>SUMPRODUCT((HoO!$A$2:$A$34=$A8)*(HoOEmp=AX$1),HoO!$E$2:$Y$34)</f>
        <v>0</v>
      </c>
      <c r="AY8" s="467">
        <f>SUMPRODUCT((HoO!$A$2:$A$34=$A8)*(HoOEmp=AY$1),HoO!$E$2:$Y$34)</f>
        <v>0</v>
      </c>
    </row>
    <row r="9" spans="1:51" x14ac:dyDescent="0.2">
      <c r="A9" s="247">
        <f t="shared" si="0"/>
        <v>42537</v>
      </c>
      <c r="B9" s="255" t="s">
        <v>74</v>
      </c>
      <c r="C9" s="249">
        <f>SUMPRODUCT((TM!$A$2:$A$17=$A9)*(TMEmp=C$1),TM!$D$2:$AK$17)</f>
        <v>0</v>
      </c>
      <c r="D9" s="250">
        <f>SUMPRODUCT((TM!$A$2:$A$17=$A9)*(TMEmp=D$1),TM!$D$2:$AK$17)</f>
        <v>1.75</v>
      </c>
      <c r="E9" s="250">
        <f>SUMPRODUCT((TM!$A$2:$A$17=$A9)*(TMEmp=E$1),TM!$D$2:$AK$17)</f>
        <v>0</v>
      </c>
      <c r="F9" s="250">
        <f>SUMPRODUCT((TM!$A$2:$A$17=$A9)*(TMEmp=F$1),TM!$D$2:$AK$17)</f>
        <v>0</v>
      </c>
      <c r="G9" s="250">
        <f>SUMPRODUCT((TM!$A$2:$A$17=$A9)*(TMEmp=G$1),TM!$D$2:$AK$17)</f>
        <v>0</v>
      </c>
      <c r="H9" s="250">
        <f>SUMPRODUCT((TM!$A$2:$A$17=$A9)*(TMEmp=H$1),TM!$D$2:$AK$17)</f>
        <v>0</v>
      </c>
      <c r="I9" s="250">
        <f>SUMPRODUCT((TM!$A$2:$A$17=$A9)*(TMEmp=I$1),TM!$D$2:$AK$17)</f>
        <v>0</v>
      </c>
      <c r="J9" s="250">
        <f>SUMPRODUCT((TM!$A$2:$A$17=$A9)*(TMEmp=J$1),TM!$D$2:$AK$17)</f>
        <v>0</v>
      </c>
      <c r="K9" s="250">
        <f>SUMPRODUCT((TM!$A$2:$A$17=$A9)*(TMEmp=K$1),TM!$D$2:$AK$17)</f>
        <v>0</v>
      </c>
      <c r="L9" s="250">
        <f>SUMPRODUCT((TM!$A$2:$A$17=$A9)*(TMEmp=L$1),TM!$D$2:$AK$17)</f>
        <v>0</v>
      </c>
      <c r="M9" s="250">
        <f>SUMPRODUCT((TM!$A$2:$A$17=$A9)*(TMEmp=M$1),TM!$D$2:$AK$17)</f>
        <v>0</v>
      </c>
      <c r="N9" s="250">
        <f>SUMPRODUCT((TM!$A$2:$A$17=$A9)*(TMEmp=N$1),TM!$D$2:$AK$17)</f>
        <v>0</v>
      </c>
      <c r="O9" s="250">
        <f>SUMPRODUCT((TM!$A$2:$A$17=$A9)*(TMEmp=O$1),TM!$D$2:$AK$17)</f>
        <v>0</v>
      </c>
      <c r="P9" s="250">
        <f>SUMPRODUCT((TM!$A$2:$A$17=$A9)*(TMEmp=P$1),TM!$D$2:$AK$17)</f>
        <v>1.75</v>
      </c>
      <c r="Q9" s="250">
        <f>SUMPRODUCT((TM!$A$2:$A$17=$A9)*(TMEmp=Q$1),TM!$D$2:$AK$17)</f>
        <v>0</v>
      </c>
      <c r="R9" s="250">
        <f>SUMPRODUCT((TM!$A$2:$A$17=$A9)*(TMEmp=R$1),TM!$D$2:$AK$17)</f>
        <v>0</v>
      </c>
      <c r="S9" s="250">
        <f>SUMPRODUCT((TM!$A$2:$A$17=$A9)*(TMEmp=S$1),TM!$D$2:$AK$17)</f>
        <v>0</v>
      </c>
      <c r="T9" s="250">
        <f>SUMPRODUCT((TM!$A$2:$A$17=$A9)*(TMEmp=T$1),TM!$D$2:$AK$17)</f>
        <v>0</v>
      </c>
      <c r="U9" s="250">
        <f>SUMPRODUCT((TM!$A$2:$A$17=$A9)*(TMEmp=U$1),TM!$D$2:$AK$17)</f>
        <v>0</v>
      </c>
      <c r="V9" s="250">
        <f>SUMPRODUCT((TM!$A$2:$A$17=$A9)*(TMEmp=V$1),TM!$D$2:$AK$17)</f>
        <v>0</v>
      </c>
      <c r="W9" s="250">
        <f>SUMPRODUCT((TM!$A$2:$A$17=$A9)*(TMEmp=W$1),TM!$D$2:$AK$17)</f>
        <v>0</v>
      </c>
      <c r="X9" s="250">
        <f>SUMPRODUCT((TM!$A$2:$A$17=$A9)*(TMEmp=X$1),TM!$D$2:$AK$17)</f>
        <v>0</v>
      </c>
      <c r="Y9" s="250">
        <f>SUMPRODUCT((TM!$A$2:$A$17=$A9)*(TMEmp=Y$1),TM!$D$2:$AK$17)</f>
        <v>0</v>
      </c>
      <c r="Z9" s="250">
        <f>SUMPRODUCT((TM!$A$2:$A$17=$A9)*(TMEmp=Z$1),TM!$D$2:$AK$17)</f>
        <v>0</v>
      </c>
      <c r="AA9" s="250">
        <f>SUMPRODUCT((TM!$A$2:$A$17=$A9)*(TMEmp=AA$1),TM!$D$2:$AK$17)</f>
        <v>0</v>
      </c>
      <c r="AB9" s="250">
        <f>SUMPRODUCT((TM!$A$2:$A$17=$A9)*(TMEmp=AB$1),TM!$D$2:$AK$17)</f>
        <v>0</v>
      </c>
      <c r="AC9" s="250">
        <f>SUMPRODUCT((TM!$A$2:$A$17=$A9)*(TMEmp=AC$1),TM!$D$2:$AK$17)</f>
        <v>0</v>
      </c>
      <c r="AD9" s="250">
        <f>SUMPRODUCT((TM!$A$2:$A$17=$A9)*(TMEmp=AD$1),TM!$D$2:$AK$17)</f>
        <v>0</v>
      </c>
      <c r="AE9" s="250">
        <f>SUMPRODUCT((TM!$A$2:$A$17=$A9)*(TMEmp=AE$1),TM!$D$2:$AK$17)</f>
        <v>0</v>
      </c>
      <c r="AF9" s="250">
        <f>SUMPRODUCT((TM!$A$2:$A$17=$A9)*(TMEmp=AF$1),TM!$D$2:$AK$17)</f>
        <v>0</v>
      </c>
      <c r="AG9" s="250">
        <f>SUMPRODUCT((TM!$A$2:$A$17=$A9)*(TMEmp=AG$1),TM!$D$2:$AK$17)</f>
        <v>0</v>
      </c>
      <c r="AH9" s="250">
        <f>SUMPRODUCT((TM!$A$2:$A$17=$A9)*(TMEmp=AH$1),TM!$D$2:$AK$17)</f>
        <v>0</v>
      </c>
      <c r="AI9" s="250">
        <f>SUMPRODUCT((TM!$A$2:$A$17=$A9)*(TMEmp=AI$1),TM!$D$2:$AK$17)</f>
        <v>0</v>
      </c>
      <c r="AJ9" s="250">
        <f>SUMPRODUCT((TM!$A$2:$A$17=$A9)*(TMEmp=AJ$1),TM!$D$2:$AK$17)</f>
        <v>0</v>
      </c>
      <c r="AK9" s="250">
        <f>SUMPRODUCT((TM!$A$2:$A$17=$A9)*(TMEmp=AK$1),TM!$D$2:$AK$17)</f>
        <v>0</v>
      </c>
      <c r="AL9" s="250">
        <f>SUMPRODUCT((TM!$A$2:$A$17=$A9)*(TMEmp=AL$1),TM!$D$2:$AK$17)</f>
        <v>0</v>
      </c>
      <c r="AM9" s="250">
        <f>SUMPRODUCT((TM!$A$2:$A$17=$A9)*(TMEmp=AM$1),TM!$D$2:$AK$17)</f>
        <v>0</v>
      </c>
      <c r="AN9" s="250">
        <f>SUMPRODUCT((TM!$A$2:$A$17=$A9)*(TMEmp=AN$1),TM!$D$2:$AK$17)</f>
        <v>0</v>
      </c>
      <c r="AO9" s="250">
        <f>SUMPRODUCT((TM!$A$2:$A$17=$A9)*(TMEmp=AO$1),TM!$D$2:$AK$17)</f>
        <v>0</v>
      </c>
      <c r="AP9" s="250">
        <f>SUMPRODUCT((TM!$A$2:$A$17=$A9)*(TMEmp=AP$1),TM!$D$2:$AK$17)</f>
        <v>0</v>
      </c>
      <c r="AQ9" s="250">
        <f>SUMPRODUCT((TM!$A$2:$A$17=$A9)*(TMEmp=AQ$1),TM!$D$2:$AK$17)</f>
        <v>0</v>
      </c>
      <c r="AR9" s="250">
        <f>SUMPRODUCT((TM!$A$2:$A$17=$A9)*(TMEmp=AR$1),TM!$D$2:$AK$17)</f>
        <v>0</v>
      </c>
      <c r="AS9" s="250">
        <f>SUMPRODUCT((TM!$A$2:$A$17=$A9)*(TMEmp=AS$1),TM!$D$2:$AK$17)</f>
        <v>0</v>
      </c>
      <c r="AT9" s="250">
        <f>SUMPRODUCT((TM!$A$2:$A$17=$A9)*(TMEmp=AT$1),TM!$D$2:$AK$17)</f>
        <v>0</v>
      </c>
      <c r="AU9" s="250">
        <f>SUMPRODUCT((TM!$A$2:$A$17=$A9)*(TMEmp=AU$1),TM!$D$2:$AK$17)</f>
        <v>0</v>
      </c>
      <c r="AV9" s="250">
        <f>SUMPRODUCT((TM!$A$2:$A$17=$A9)*(TMEmp=AV$1),TM!$D$2:$AK$17)</f>
        <v>0</v>
      </c>
      <c r="AW9" s="250">
        <f>SUMPRODUCT((TM!$A$2:$A$17=$A9)*(TMEmp=AW$1),TM!$D$2:$AK$17)</f>
        <v>0</v>
      </c>
      <c r="AX9" s="250">
        <f>SUMPRODUCT((TM!$A$2:$A$17=$A9)*(TMEmp=AX$1),TM!$D$2:$AK$17)</f>
        <v>0</v>
      </c>
      <c r="AY9" s="467">
        <f>SUMPRODUCT((TM!$A$2:$A$17=$A9)*(TMEmp=AY$1),TM!$D$2:$AK$17)</f>
        <v>0</v>
      </c>
    </row>
    <row r="10" spans="1:51" x14ac:dyDescent="0.2">
      <c r="A10" s="256">
        <f t="shared" si="0"/>
        <v>42537</v>
      </c>
      <c r="B10" s="257" t="s">
        <v>72</v>
      </c>
      <c r="C10" s="258">
        <f>SUMPRODUCT((PC!$A$2:$A$80=$A10)*(PCEmp=C$1),PC!$D$2:$BD$80)</f>
        <v>0</v>
      </c>
      <c r="D10" s="259">
        <f>SUMPRODUCT((PC!$A$2:$A$80=$A10)*(PCEmp=D$1),PC!$D$2:$BD$80)</f>
        <v>0</v>
      </c>
      <c r="E10" s="259">
        <f>SUMPRODUCT((PC!$A$2:$A$80=$A10)*(PCEmp=E$1),PC!$D$2:$BD$80)</f>
        <v>0</v>
      </c>
      <c r="F10" s="259">
        <f>SUMPRODUCT((PC!$A$2:$A$80=$A10)*(PCEmp=F$1),PC!$D$2:$BD$80)</f>
        <v>0</v>
      </c>
      <c r="G10" s="259">
        <f>SUMPRODUCT((PC!$A$2:$A$80=$A10)*(PCEmp=G$1),PC!$D$2:$BD$80)</f>
        <v>0</v>
      </c>
      <c r="H10" s="259">
        <f>SUMPRODUCT((PC!$A$2:$A$80=$A10)*(PCEmp=H$1),PC!$D$2:$BD$80)</f>
        <v>0</v>
      </c>
      <c r="I10" s="259">
        <f>SUMPRODUCT((PC!$A$2:$A$80=$A10)*(PCEmp=I$1),PC!$D$2:$BD$80)</f>
        <v>0</v>
      </c>
      <c r="J10" s="259">
        <f>SUMPRODUCT((PC!$A$2:$A$80=$A10)*(PCEmp=J$1),PC!$D$2:$BD$80)</f>
        <v>0</v>
      </c>
      <c r="K10" s="259">
        <f>SUMPRODUCT((PC!$A$2:$A$80=$A10)*(PCEmp=K$1),PC!$D$2:$BD$80)</f>
        <v>0</v>
      </c>
      <c r="L10" s="259">
        <f>SUMPRODUCT((PC!$A$2:$A$80=$A10)*(PCEmp=L$1),PC!$D$2:$BD$80)</f>
        <v>0</v>
      </c>
      <c r="M10" s="259">
        <f>SUMPRODUCT((PC!$A$2:$A$80=$A10)*(PCEmp=M$1),PC!$D$2:$BD$80)</f>
        <v>0</v>
      </c>
      <c r="N10" s="259">
        <f>SUMPRODUCT((PC!$A$2:$A$80=$A10)*(PCEmp=N$1),PC!$D$2:$BD$80)</f>
        <v>0</v>
      </c>
      <c r="O10" s="259">
        <f>SUMPRODUCT((PC!$A$2:$A$80=$A10)*(PCEmp=O$1),PC!$D$2:$BD$80)</f>
        <v>0</v>
      </c>
      <c r="P10" s="259">
        <f>SUMPRODUCT((PC!$A$2:$A$80=$A10)*(PCEmp=P$1),PC!$D$2:$BD$80)</f>
        <v>0</v>
      </c>
      <c r="Q10" s="259">
        <f>SUMPRODUCT((PC!$A$2:$A$80=$A10)*(PCEmp=Q$1),PC!$D$2:$BD$80)</f>
        <v>0</v>
      </c>
      <c r="R10" s="259">
        <f>SUMPRODUCT((PC!$A$2:$A$80=$A10)*(PCEmp=R$1),PC!$D$2:$BD$80)</f>
        <v>0</v>
      </c>
      <c r="S10" s="259">
        <f>SUMPRODUCT((PC!$A$2:$A$80=$A10)*(PCEmp=S$1),PC!$D$2:$BD$80)</f>
        <v>0</v>
      </c>
      <c r="T10" s="259">
        <f>SUMPRODUCT((PC!$A$2:$A$80=$A10)*(PCEmp=T$1),PC!$D$2:$BD$80)</f>
        <v>0</v>
      </c>
      <c r="U10" s="259">
        <f>SUMPRODUCT((PC!$A$2:$A$80=$A10)*(PCEmp=U$1),PC!$D$2:$BD$80)</f>
        <v>0</v>
      </c>
      <c r="V10" s="259">
        <f>SUMPRODUCT((PC!$A$2:$A$80=$A10)*(PCEmp=V$1),PC!$D$2:$BD$80)</f>
        <v>0</v>
      </c>
      <c r="W10" s="259">
        <f>SUMPRODUCT((PC!$A$2:$A$80=$A10)*(PCEmp=W$1),PC!$D$2:$BD$80)</f>
        <v>0</v>
      </c>
      <c r="X10" s="259">
        <f>SUMPRODUCT((PC!$A$2:$A$80=$A10)*(PCEmp=X$1),PC!$D$2:$BD$80)</f>
        <v>0</v>
      </c>
      <c r="Y10" s="259">
        <f>SUMPRODUCT((PC!$A$2:$A$80=$A10)*(PCEmp=Y$1),PC!$D$2:$BD$80)</f>
        <v>0</v>
      </c>
      <c r="Z10" s="259">
        <f>SUMPRODUCT((PC!$A$2:$A$80=$A10)*(PCEmp=Z$1),PC!$D$2:$BD$80)</f>
        <v>0</v>
      </c>
      <c r="AA10" s="259">
        <f>SUMPRODUCT((PC!$A$2:$A$80=$A10)*(PCEmp=AA$1),PC!$D$2:$BD$80)</f>
        <v>0</v>
      </c>
      <c r="AB10" s="259">
        <f>SUMPRODUCT((PC!$A$2:$A$80=$A10)*(PCEmp=AB$1),PC!$D$2:$BD$80)</f>
        <v>0</v>
      </c>
      <c r="AC10" s="259">
        <f>SUMPRODUCT((PC!$A$2:$A$80=$A10)*(PCEmp=AC$1),PC!$D$2:$BD$80)</f>
        <v>0</v>
      </c>
      <c r="AD10" s="259">
        <f>SUMPRODUCT((PC!$A$2:$A$80=$A10)*(PCEmp=AD$1),PC!$D$2:$BD$80)</f>
        <v>0</v>
      </c>
      <c r="AE10" s="259">
        <f>SUMPRODUCT((PC!$A$2:$A$80=$A10)*(PCEmp=AE$1),PC!$D$2:$BD$80)</f>
        <v>0</v>
      </c>
      <c r="AF10" s="259">
        <f>SUMPRODUCT((PC!$A$2:$A$80=$A10)*(PCEmp=AF$1),PC!$D$2:$BD$80)</f>
        <v>0</v>
      </c>
      <c r="AG10" s="259">
        <f>SUMPRODUCT((PC!$A$2:$A$80=$A10)*(PCEmp=AG$1),PC!$D$2:$BD$80)</f>
        <v>0</v>
      </c>
      <c r="AH10" s="259">
        <f>SUMPRODUCT((PC!$A$2:$A$80=$A10)*(PCEmp=AH$1),PC!$D$2:$BD$80)</f>
        <v>0</v>
      </c>
      <c r="AI10" s="259">
        <f>SUMPRODUCT((PC!$A$2:$A$80=$A10)*(PCEmp=AI$1),PC!$D$2:$BD$80)</f>
        <v>0</v>
      </c>
      <c r="AJ10" s="259">
        <f>SUMPRODUCT((PC!$A$2:$A$80=$A10)*(PCEmp=AJ$1),PC!$D$2:$BD$80)</f>
        <v>0</v>
      </c>
      <c r="AK10" s="259">
        <f>SUMPRODUCT((PC!$A$2:$A$80=$A10)*(PCEmp=AK$1),PC!$D$2:$BD$80)</f>
        <v>0</v>
      </c>
      <c r="AL10" s="259">
        <f>SUMPRODUCT((PC!$A$2:$A$80=$A10)*(PCEmp=AL$1),PC!$D$2:$BD$80)</f>
        <v>0</v>
      </c>
      <c r="AM10" s="259">
        <f>SUMPRODUCT((PC!$A$2:$A$80=$A10)*(PCEmp=AM$1),PC!$D$2:$BD$80)</f>
        <v>0</v>
      </c>
      <c r="AN10" s="259">
        <f>SUMPRODUCT((PC!$A$2:$A$80=$A10)*(PCEmp=AN$1),PC!$D$2:$BD$80)</f>
        <v>0</v>
      </c>
      <c r="AO10" s="259">
        <f>SUMPRODUCT((PC!$A$2:$A$80=$A10)*(PCEmp=AO$1),PC!$D$2:$BD$80)</f>
        <v>0</v>
      </c>
      <c r="AP10" s="259">
        <f>SUMPRODUCT((PC!$A$2:$A$80=$A10)*(PCEmp=AP$1),PC!$D$2:$BD$80)</f>
        <v>0</v>
      </c>
      <c r="AQ10" s="259">
        <f>SUMPRODUCT((PC!$A$2:$A$80=$A10)*(PCEmp=AQ$1),PC!$D$2:$BD$80)</f>
        <v>0</v>
      </c>
      <c r="AR10" s="259">
        <f>SUMPRODUCT((PC!$A$2:$A$80=$A10)*(PCEmp=AR$1),PC!$D$2:$BD$80)</f>
        <v>0</v>
      </c>
      <c r="AS10" s="259">
        <f>SUMPRODUCT((PC!$A$2:$A$80=$A10)*(PCEmp=AS$1),PC!$D$2:$BD$80)</f>
        <v>0</v>
      </c>
      <c r="AT10" s="259">
        <f>SUMPRODUCT((PC!$A$2:$A$80=$A10)*(PCEmp=AT$1),PC!$D$2:$BD$80)</f>
        <v>0</v>
      </c>
      <c r="AU10" s="259">
        <f>SUMPRODUCT((PC!$A$2:$A$80=$A10)*(PCEmp=AU$1),PC!$D$2:$BD$80)</f>
        <v>0</v>
      </c>
      <c r="AV10" s="259">
        <f>SUMPRODUCT((PC!$A$2:$A$80=$A10)*(PCEmp=AV$1),PC!$D$2:$BD$80)</f>
        <v>0</v>
      </c>
      <c r="AW10" s="259">
        <f>SUMPRODUCT((PC!$A$2:$A$80=$A10)*(PCEmp=AW$1),PC!$D$2:$BD$80)</f>
        <v>0</v>
      </c>
      <c r="AX10" s="259">
        <f>SUMPRODUCT((PC!$A$2:$A$80=$A10)*(PCEmp=AX$1),PC!$D$2:$BD$80)</f>
        <v>0</v>
      </c>
      <c r="AY10" s="468">
        <f>SUMPRODUCT((PC!$A$2:$A$80=$A10)*(PCEmp=AY$1),PC!$D$2:$BD$80)</f>
        <v>0</v>
      </c>
    </row>
    <row r="11" spans="1:51" x14ac:dyDescent="0.2">
      <c r="A11" s="247">
        <f t="shared" si="0"/>
        <v>42537</v>
      </c>
      <c r="B11" s="254" t="s">
        <v>85</v>
      </c>
      <c r="C11" s="249">
        <f>SUMPRODUCT((RF!$A$2:$A$17=$A11)*(RFEmp=C$1)*(RF!$H$21:$AO$21="RF Lead"),RF!$H$2:$AO$17)</f>
        <v>0</v>
      </c>
      <c r="D11" s="250">
        <f>SUMPRODUCT((RF!$A$2:$A$17=$A11)*(RFEmp=D$1)*(RF!$H$21:$AO$21="RF Lead"),RF!$H$2:$AO$17)</f>
        <v>5</v>
      </c>
      <c r="E11" s="250">
        <f>SUMPRODUCT((RF!$A$2:$A$17=$A11)*(RFEmp=E$1)*(RF!$H$21:$AO$21="RF Lead"),RF!$H$2:$AO$17)</f>
        <v>0</v>
      </c>
      <c r="F11" s="250">
        <f>SUMPRODUCT((RF!$A$2:$A$17=$A11)*(RFEmp=F$1)*(RF!$H$21:$AO$21="RF Lead"),RF!$H$2:$AO$17)</f>
        <v>0</v>
      </c>
      <c r="G11" s="250">
        <f>SUMPRODUCT((RF!$A$2:$A$17=$A11)*(RFEmp=G$1)*(RF!$H$21:$AO$21="RF Lead"),RF!$H$2:$AO$17)</f>
        <v>0</v>
      </c>
      <c r="H11" s="250">
        <f>SUMPRODUCT((RF!$A$2:$A$17=$A11)*(RFEmp=H$1)*(RF!$H$21:$AO$21="RF Lead"),RF!$H$2:$AO$17)</f>
        <v>0</v>
      </c>
      <c r="I11" s="250">
        <f>SUMPRODUCT((RF!$A$2:$A$17=$A11)*(RFEmp=I$1)*(RF!$H$21:$AO$21="RF Lead"),RF!$H$2:$AO$17)</f>
        <v>0</v>
      </c>
      <c r="J11" s="250">
        <f>SUMPRODUCT((RF!$A$2:$A$17=$A11)*(RFEmp=J$1)*(RF!$H$21:$AO$21="RF Lead"),RF!$H$2:$AO$17)</f>
        <v>0</v>
      </c>
      <c r="K11" s="250">
        <f>SUMPRODUCT((RF!$A$2:$A$17=$A11)*(RFEmp=K$1)*(RF!$H$21:$AO$21="RF Lead"),RF!$H$2:$AO$17)</f>
        <v>0</v>
      </c>
      <c r="L11" s="250">
        <f>SUMPRODUCT((RF!$A$2:$A$17=$A11)*(RFEmp=L$1)*(RF!$H$21:$AO$21="RF Lead"),RF!$H$2:$AO$17)</f>
        <v>0</v>
      </c>
      <c r="M11" s="250">
        <f>SUMPRODUCT((RF!$A$2:$A$17=$A11)*(RFEmp=M$1)*(RF!$H$21:$AO$21="RF Lead"),RF!$H$2:$AO$17)</f>
        <v>0</v>
      </c>
      <c r="N11" s="250">
        <f>SUMPRODUCT((RF!$A$2:$A$17=$A11)*(RFEmp=N$1)*(RF!$H$21:$AO$21="RF Lead"),RF!$H$2:$AO$17)</f>
        <v>0</v>
      </c>
      <c r="O11" s="250">
        <f>SUMPRODUCT((RF!$A$2:$A$17=$A11)*(RFEmp=O$1)*(RF!$H$21:$AO$21="RF Lead"),RF!$H$2:$AO$17)</f>
        <v>0</v>
      </c>
      <c r="P11" s="250">
        <f>SUMPRODUCT((RF!$A$2:$A$17=$A11)*(RFEmp=P$1)*(RF!$H$21:$AO$21="RF Lead"),RF!$H$2:$AO$17)</f>
        <v>0</v>
      </c>
      <c r="Q11" s="250">
        <f>SUMPRODUCT((RF!$A$2:$A$17=$A11)*(RFEmp=Q$1)*(RF!$H$21:$AO$21="RF Lead"),RF!$H$2:$AO$17)</f>
        <v>0</v>
      </c>
      <c r="R11" s="250">
        <f>SUMPRODUCT((RF!$A$2:$A$17=$A11)*(RFEmp=R$1)*(RF!$H$21:$AO$21="RF Lead"),RF!$H$2:$AO$17)</f>
        <v>0</v>
      </c>
      <c r="S11" s="250">
        <f>SUMPRODUCT((RF!$A$2:$A$17=$A11)*(RFEmp=S$1)*(RF!$H$21:$AO$21="RF Lead"),RF!$H$2:$AO$17)</f>
        <v>0</v>
      </c>
      <c r="T11" s="250">
        <f>SUMPRODUCT((RF!$A$2:$A$17=$A11)*(RFEmp=T$1)*(RF!$H$21:$AO$21="RF Lead"),RF!$H$2:$AO$17)</f>
        <v>0</v>
      </c>
      <c r="U11" s="250">
        <f>SUMPRODUCT((RF!$A$2:$A$17=$A11)*(RFEmp=U$1)*(RF!$H$21:$AO$21="RF Lead"),RF!$H$2:$AO$17)</f>
        <v>0</v>
      </c>
      <c r="V11" s="250">
        <f>SUMPRODUCT((RF!$A$2:$A$17=$A11)*(RFEmp=V$1)*(RF!$H$21:$AO$21="RF Lead"),RF!$H$2:$AO$17)</f>
        <v>0</v>
      </c>
      <c r="W11" s="250">
        <f>SUMPRODUCT((RF!$A$2:$A$17=$A11)*(RFEmp=W$1)*(RF!$H$21:$AO$21="RF Lead"),RF!$H$2:$AO$17)</f>
        <v>0</v>
      </c>
      <c r="X11" s="250">
        <f>SUMPRODUCT((RF!$A$2:$A$17=$A11)*(RFEmp=X$1)*(RF!$H$21:$AO$21="RF Lead"),RF!$H$2:$AO$17)</f>
        <v>0</v>
      </c>
      <c r="Y11" s="250">
        <f>SUMPRODUCT((RF!$A$2:$A$17=$A11)*(RFEmp=Y$1)*(RF!$H$21:$AO$21="RF Lead"),RF!$H$2:$AO$17)</f>
        <v>0</v>
      </c>
      <c r="Z11" s="250">
        <f>SUMPRODUCT((RF!$A$2:$A$17=$A11)*(RFEmp=Z$1)*(RF!$H$21:$AO$21="RF Lead"),RF!$H$2:$AO$17)</f>
        <v>0</v>
      </c>
      <c r="AA11" s="250">
        <f>SUMPRODUCT((RF!$A$2:$A$17=$A11)*(RFEmp=AA$1)*(RF!$H$21:$AO$21="RF Lead"),RF!$H$2:$AO$17)</f>
        <v>0</v>
      </c>
      <c r="AB11" s="250">
        <f>SUMPRODUCT((RF!$A$2:$A$17=$A11)*(RFEmp=AB$1)*(RF!$H$21:$AO$21="RF Lead"),RF!$H$2:$AO$17)</f>
        <v>0</v>
      </c>
      <c r="AC11" s="250">
        <f>SUMPRODUCT((RF!$A$2:$A$17=$A11)*(RFEmp=AC$1)*(RF!$H$21:$AO$21="RF Lead"),RF!$H$2:$AO$17)</f>
        <v>0</v>
      </c>
      <c r="AD11" s="250">
        <f>SUMPRODUCT((RF!$A$2:$A$17=$A11)*(RFEmp=AD$1)*(RF!$H$21:$AO$21="RF Lead"),RF!$H$2:$AO$17)</f>
        <v>0</v>
      </c>
      <c r="AE11" s="250">
        <f>SUMPRODUCT((RF!$A$2:$A$17=$A11)*(RFEmp=AE$1)*(RF!$H$21:$AO$21="RF Lead"),RF!$H$2:$AO$17)</f>
        <v>0</v>
      </c>
      <c r="AF11" s="250">
        <f>SUMPRODUCT((RF!$A$2:$A$17=$A11)*(RFEmp=AF$1)*(RF!$H$21:$AO$21="RF Lead"),RF!$H$2:$AO$17)</f>
        <v>0</v>
      </c>
      <c r="AG11" s="250">
        <f>SUMPRODUCT((RF!$A$2:$A$17=$A11)*(RFEmp=AG$1)*(RF!$H$21:$AO$21="RF Lead"),RF!$H$2:$AO$17)</f>
        <v>0</v>
      </c>
      <c r="AH11" s="250">
        <f>SUMPRODUCT((RF!$A$2:$A$17=$A11)*(RFEmp=AH$1)*(RF!$H$21:$AO$21="RF Lead"),RF!$H$2:$AO$17)</f>
        <v>0</v>
      </c>
      <c r="AI11" s="250">
        <f>SUMPRODUCT((RF!$A$2:$A$17=$A11)*(RFEmp=AI$1)*(RF!$H$21:$AO$21="RF Lead"),RF!$H$2:$AO$17)</f>
        <v>0</v>
      </c>
      <c r="AJ11" s="250">
        <f>SUMPRODUCT((RF!$A$2:$A$17=$A11)*(RFEmp=AJ$1)*(RF!$H$21:$AO$21="RF Lead"),RF!$H$2:$AO$17)</f>
        <v>0</v>
      </c>
      <c r="AK11" s="250">
        <f>SUMPRODUCT((RF!$A$2:$A$17=$A11)*(RFEmp=AK$1)*(RF!$H$21:$AO$21="RF Lead"),RF!$H$2:$AO$17)</f>
        <v>0</v>
      </c>
      <c r="AL11" s="250">
        <f>SUMPRODUCT((RF!$A$2:$A$17=$A11)*(RFEmp=AL$1)*(RF!$H$21:$AO$21="RF Lead"),RF!$H$2:$AO$17)</f>
        <v>0</v>
      </c>
      <c r="AM11" s="250">
        <f>SUMPRODUCT((RF!$A$2:$A$17=$A11)*(RFEmp=AM$1)*(RF!$H$21:$AO$21="RF Lead"),RF!$H$2:$AO$17)</f>
        <v>0</v>
      </c>
      <c r="AN11" s="250">
        <f>SUMPRODUCT((RF!$A$2:$A$17=$A11)*(RFEmp=AN$1)*(RF!$H$21:$AO$21="RF Lead"),RF!$H$2:$AO$17)</f>
        <v>0</v>
      </c>
      <c r="AO11" s="250">
        <f>SUMPRODUCT((RF!$A$2:$A$17=$A11)*(RFEmp=AO$1)*(RF!$H$21:$AO$21="RF Lead"),RF!$H$2:$AO$17)</f>
        <v>0</v>
      </c>
      <c r="AP11" s="250">
        <f>SUMPRODUCT((RF!$A$2:$A$17=$A11)*(RFEmp=AP$1)*(RF!$H$21:$AO$21="RF Lead"),RF!$H$2:$AO$17)</f>
        <v>0</v>
      </c>
      <c r="AQ11" s="250">
        <f>SUMPRODUCT((RF!$A$2:$A$17=$A11)*(RFEmp=AQ$1)*(RF!$H$21:$AO$21="RF Lead"),RF!$H$2:$AO$17)</f>
        <v>0</v>
      </c>
      <c r="AR11" s="250">
        <f>SUMPRODUCT((RF!$A$2:$A$17=$A11)*(RFEmp=AR$1)*(RF!$H$21:$AO$21="RF Lead"),RF!$H$2:$AO$17)</f>
        <v>0</v>
      </c>
      <c r="AS11" s="250">
        <f>SUMPRODUCT((RF!$A$2:$A$17=$A11)*(RFEmp=AS$1)*(RF!$H$21:$AO$21="RF Lead"),RF!$H$2:$AO$17)</f>
        <v>0</v>
      </c>
      <c r="AT11" s="250">
        <f>SUMPRODUCT((RF!$A$2:$A$17=$A11)*(RFEmp=AT$1)*(RF!$H$21:$AO$21="RF Lead"),RF!$H$2:$AO$17)</f>
        <v>0</v>
      </c>
      <c r="AU11" s="250">
        <f>SUMPRODUCT((RF!$A$2:$A$17=$A11)*(RFEmp=AU$1)*(RF!$H$21:$AO$21="RF Lead"),RF!$H$2:$AO$17)</f>
        <v>0</v>
      </c>
      <c r="AV11" s="250">
        <f>SUMPRODUCT((RF!$A$2:$A$17=$A11)*(RFEmp=AV$1)*(RF!$H$21:$AO$21="RF Lead"),RF!$H$2:$AO$17)</f>
        <v>0</v>
      </c>
      <c r="AW11" s="250">
        <f>SUMPRODUCT((RF!$A$2:$A$17=$A11)*(RFEmp=AW$1)*(RF!$H$21:$AO$21="RF Lead"),RF!$H$2:$AO$17)</f>
        <v>0</v>
      </c>
      <c r="AX11" s="250">
        <f>SUMPRODUCT((RF!$A$2:$A$17=$A11)*(RFEmp=AX$1)*(RF!$H$21:$AO$21="RF Lead"),RF!$H$2:$AO$17)</f>
        <v>0</v>
      </c>
      <c r="AY11" s="467">
        <f>SUMPRODUCT((RF!$A$2:$A$17=$A11)*(RFEmp=AY$1)*(RF!$H$21:$AO$21="RF Lead"),RF!$H$2:$AO$17)</f>
        <v>0</v>
      </c>
    </row>
    <row r="12" spans="1:51" x14ac:dyDescent="0.2">
      <c r="A12" s="260">
        <f t="shared" si="0"/>
        <v>42537</v>
      </c>
      <c r="B12" s="261" t="str">
        <f>Total!$M$1</f>
        <v>SC</v>
      </c>
      <c r="C12" s="249">
        <f>SUMPRODUCT((SC!$A$2:$A$34=$A12)*(SCEmp=C$1),SC!$F$2:$Z$34)</f>
        <v>0</v>
      </c>
      <c r="D12" s="250">
        <f>SUMPRODUCT((SC!$A$2:$A$34=$A12)*(SCEmp=D$1),SC!$F$2:$Z$34)</f>
        <v>0</v>
      </c>
      <c r="E12" s="250">
        <f>SUMPRODUCT((SC!$A$2:$A$34=$A12)*(SCEmp=E$1),SC!$F$2:$Z$34)</f>
        <v>0</v>
      </c>
      <c r="F12" s="250">
        <f>SUMPRODUCT((SC!$A$2:$A$34=$A12)*(SCEmp=F$1),SC!$F$2:$Z$34)</f>
        <v>0</v>
      </c>
      <c r="G12" s="250">
        <f>SUMPRODUCT((SC!$A$2:$A$34=$A12)*(SCEmp=G$1),SC!$F$2:$Z$34)</f>
        <v>0</v>
      </c>
      <c r="H12" s="250">
        <f>SUMPRODUCT((SC!$A$2:$A$34=$A12)*(SCEmp=H$1),SC!$F$2:$Z$34)</f>
        <v>0</v>
      </c>
      <c r="I12" s="250">
        <f>SUMPRODUCT((SC!$A$2:$A$34=$A12)*(SCEmp=I$1),SC!$F$2:$Z$34)</f>
        <v>0</v>
      </c>
      <c r="J12" s="250">
        <f>SUMPRODUCT((SC!$A$2:$A$34=$A12)*(SCEmp=J$1),SC!$F$2:$Z$34)</f>
        <v>0</v>
      </c>
      <c r="K12" s="250">
        <f>SUMPRODUCT((SC!$A$2:$A$34=$A12)*(SCEmp=K$1),SC!$F$2:$Z$34)</f>
        <v>0</v>
      </c>
      <c r="L12" s="250">
        <f>SUMPRODUCT((SC!$A$2:$A$34=$A12)*(SCEmp=L$1),SC!$F$2:$Z$34)</f>
        <v>0</v>
      </c>
      <c r="M12" s="250">
        <f>SUMPRODUCT((SC!$A$2:$A$34=$A12)*(SCEmp=M$1),SC!$F$2:$Z$34)</f>
        <v>0</v>
      </c>
      <c r="N12" s="250">
        <f>SUMPRODUCT((SC!$A$2:$A$34=$A12)*(SCEmp=N$1),SC!$F$2:$Z$34)</f>
        <v>0</v>
      </c>
      <c r="O12" s="250">
        <f>SUMPRODUCT((SC!$A$2:$A$34=$A12)*(SCEmp=O$1),SC!$F$2:$Z$34)</f>
        <v>0</v>
      </c>
      <c r="P12" s="250">
        <f>SUMPRODUCT((SC!$A$2:$A$34=$A12)*(SCEmp=P$1),SC!$F$2:$Z$34)</f>
        <v>0</v>
      </c>
      <c r="Q12" s="250">
        <f>SUMPRODUCT((SC!$A$2:$A$34=$A12)*(SCEmp=Q$1),SC!$F$2:$Z$34)</f>
        <v>0</v>
      </c>
      <c r="R12" s="250">
        <f>SUMPRODUCT((SC!$A$2:$A$34=$A12)*(SCEmp=R$1),SC!$F$2:$Z$34)</f>
        <v>0</v>
      </c>
      <c r="S12" s="250">
        <f>SUMPRODUCT((SC!$A$2:$A$34=$A12)*(SCEmp=S$1),SC!$F$2:$Z$34)</f>
        <v>0</v>
      </c>
      <c r="T12" s="250">
        <f>SUMPRODUCT((SC!$A$2:$A$34=$A12)*(SCEmp=T$1),SC!$F$2:$Z$34)</f>
        <v>0</v>
      </c>
      <c r="U12" s="250">
        <f>SUMPRODUCT((SC!$A$2:$A$34=$A12)*(SCEmp=U$1),SC!$F$2:$Z$34)</f>
        <v>0</v>
      </c>
      <c r="V12" s="250">
        <f>SUMPRODUCT((SC!$A$2:$A$34=$A12)*(SCEmp=V$1),SC!$F$2:$Z$34)</f>
        <v>0</v>
      </c>
      <c r="W12" s="250">
        <f>SUMPRODUCT((SC!$A$2:$A$34=$A12)*(SCEmp=W$1),SC!$F$2:$Z$34)</f>
        <v>0</v>
      </c>
      <c r="X12" s="250">
        <f>SUMPRODUCT((SC!$A$2:$A$34=$A12)*(SCEmp=X$1),SC!$F$2:$Z$34)</f>
        <v>0</v>
      </c>
      <c r="Y12" s="250">
        <f>SUMPRODUCT((SC!$A$2:$A$34=$A12)*(SCEmp=Y$1),SC!$F$2:$Z$34)</f>
        <v>0</v>
      </c>
      <c r="Z12" s="250">
        <f>SUMPRODUCT((SC!$A$2:$A$34=$A12)*(SCEmp=Z$1),SC!$F$2:$Z$34)</f>
        <v>0</v>
      </c>
      <c r="AA12" s="250">
        <f>SUMPRODUCT((SC!$A$2:$A$34=$A12)*(SCEmp=AA$1),SC!$F$2:$Z$34)</f>
        <v>0</v>
      </c>
      <c r="AB12" s="250">
        <f>SUMPRODUCT((SC!$A$2:$A$34=$A12)*(SCEmp=AB$1),SC!$F$2:$Z$34)</f>
        <v>3</v>
      </c>
      <c r="AC12" s="250">
        <f>SUMPRODUCT((SC!$A$2:$A$34=$A12)*(SCEmp=AC$1),SC!$F$2:$Z$34)</f>
        <v>0</v>
      </c>
      <c r="AD12" s="250">
        <f>SUMPRODUCT((SC!$A$2:$A$34=$A12)*(SCEmp=AD$1),SC!$F$2:$Z$34)</f>
        <v>0</v>
      </c>
      <c r="AE12" s="250">
        <f>SUMPRODUCT((SC!$A$2:$A$34=$A12)*(SCEmp=AE$1),SC!$F$2:$Z$34)</f>
        <v>0</v>
      </c>
      <c r="AF12" s="250">
        <f>SUMPRODUCT((SC!$A$2:$A$34=$A12)*(SCEmp=AF$1),SC!$F$2:$Z$34)</f>
        <v>0</v>
      </c>
      <c r="AG12" s="250">
        <f>SUMPRODUCT((SC!$A$2:$A$34=$A12)*(SCEmp=AG$1),SC!$F$2:$Z$34)</f>
        <v>0</v>
      </c>
      <c r="AH12" s="250">
        <f>SUMPRODUCT((SC!$A$2:$A$34=$A12)*(SCEmp=AH$1),SC!$F$2:$Z$34)</f>
        <v>0</v>
      </c>
      <c r="AI12" s="250">
        <f>SUMPRODUCT((SC!$A$2:$A$34=$A12)*(SCEmp=AI$1),SC!$F$2:$Z$34)</f>
        <v>0</v>
      </c>
      <c r="AJ12" s="250">
        <f>SUMPRODUCT((SC!$A$2:$A$34=$A12)*(SCEmp=AJ$1),SC!$F$2:$Z$34)</f>
        <v>0</v>
      </c>
      <c r="AK12" s="250">
        <f>SUMPRODUCT((SC!$A$2:$A$34=$A12)*(SCEmp=AK$1),SC!$F$2:$Z$34)</f>
        <v>0</v>
      </c>
      <c r="AL12" s="250">
        <f>SUMPRODUCT((SC!$A$2:$A$34=$A12)*(SCEmp=AL$1),SC!$F$2:$Z$34)</f>
        <v>0</v>
      </c>
      <c r="AM12" s="250">
        <f>SUMPRODUCT((SC!$A$2:$A$34=$A12)*(SCEmp=AM$1),SC!$F$2:$Z$34)</f>
        <v>0</v>
      </c>
      <c r="AN12" s="250">
        <f>SUMPRODUCT((SC!$A$2:$A$34=$A12)*(SCEmp=AN$1),SC!$F$2:$Z$34)</f>
        <v>0</v>
      </c>
      <c r="AO12" s="250">
        <f>SUMPRODUCT((SC!$A$2:$A$34=$A12)*(SCEmp=AO$1),SC!$F$2:$Z$34)</f>
        <v>0</v>
      </c>
      <c r="AP12" s="250">
        <f>SUMPRODUCT((SC!$A$2:$A$34=$A12)*(SCEmp=AP$1),SC!$F$2:$Z$34)</f>
        <v>0</v>
      </c>
      <c r="AQ12" s="250">
        <f>SUMPRODUCT((SC!$A$2:$A$34=$A12)*(SCEmp=AQ$1),SC!$F$2:$Z$34)</f>
        <v>0</v>
      </c>
      <c r="AR12" s="250">
        <f>SUMPRODUCT((SC!$A$2:$A$34=$A12)*(SCEmp=AR$1),SC!$F$2:$Z$34)</f>
        <v>0</v>
      </c>
      <c r="AS12" s="250">
        <f>SUMPRODUCT((SC!$A$2:$A$34=$A12)*(SCEmp=AS$1),SC!$F$2:$Z$34)</f>
        <v>0</v>
      </c>
      <c r="AT12" s="250">
        <f>SUMPRODUCT((SC!$A$2:$A$34=$A12)*(SCEmp=AT$1),SC!$F$2:$Z$34)</f>
        <v>0</v>
      </c>
      <c r="AU12" s="250">
        <f>SUMPRODUCT((SC!$A$2:$A$34=$A12)*(SCEmp=AU$1),SC!$F$2:$Z$34)</f>
        <v>0</v>
      </c>
      <c r="AV12" s="250">
        <f>SUMPRODUCT((SC!$A$2:$A$34=$A12)*(SCEmp=AV$1),SC!$F$2:$Z$34)</f>
        <v>0</v>
      </c>
      <c r="AW12" s="250">
        <f>SUMPRODUCT((SC!$A$2:$A$34=$A12)*(SCEmp=AW$1),SC!$F$2:$Z$34)</f>
        <v>0</v>
      </c>
      <c r="AX12" s="250">
        <f>SUMPRODUCT((SC!$A$2:$A$34=$A12)*(SCEmp=AX$1),SC!$F$2:$Z$34)</f>
        <v>0</v>
      </c>
      <c r="AY12" s="467">
        <f>SUMPRODUCT((SC!$A$2:$A$34=$A12)*(SCEmp=AY$1),SC!$F$2:$Z$34)</f>
        <v>0</v>
      </c>
    </row>
    <row r="13" spans="1:51" x14ac:dyDescent="0.2">
      <c r="A13" s="262">
        <f t="shared" si="0"/>
        <v>42537</v>
      </c>
      <c r="B13" s="263" t="s">
        <v>87</v>
      </c>
      <c r="C13" s="264">
        <f t="shared" ref="C13:AY13" si="1">IF(SUM(C2:C12)&gt;8,SUM(C2:C12)-8,0)+IF(SUM(C2:C12)&gt;12,SUM(C2:C12)-12,0)</f>
        <v>0</v>
      </c>
      <c r="D13" s="265">
        <f t="shared" si="1"/>
        <v>0</v>
      </c>
      <c r="E13" s="265">
        <f t="shared" si="1"/>
        <v>0</v>
      </c>
      <c r="F13" s="265">
        <f t="shared" si="1"/>
        <v>0</v>
      </c>
      <c r="G13" s="265">
        <f t="shared" si="1"/>
        <v>0</v>
      </c>
      <c r="H13" s="265">
        <f t="shared" si="1"/>
        <v>0</v>
      </c>
      <c r="I13" s="265">
        <f t="shared" si="1"/>
        <v>0</v>
      </c>
      <c r="J13" s="265">
        <f t="shared" si="1"/>
        <v>0</v>
      </c>
      <c r="K13" s="265">
        <f t="shared" si="1"/>
        <v>0</v>
      </c>
      <c r="L13" s="265">
        <f t="shared" si="1"/>
        <v>0</v>
      </c>
      <c r="M13" s="265">
        <f t="shared" si="1"/>
        <v>0.96000000000000085</v>
      </c>
      <c r="N13" s="265">
        <f t="shared" si="1"/>
        <v>0</v>
      </c>
      <c r="O13" s="265">
        <f t="shared" si="1"/>
        <v>0</v>
      </c>
      <c r="P13" s="265">
        <f t="shared" si="1"/>
        <v>0</v>
      </c>
      <c r="Q13" s="265">
        <f t="shared" si="1"/>
        <v>0</v>
      </c>
      <c r="R13" s="265">
        <f t="shared" si="1"/>
        <v>0</v>
      </c>
      <c r="S13" s="265">
        <f t="shared" si="1"/>
        <v>0</v>
      </c>
      <c r="T13" s="265">
        <f t="shared" si="1"/>
        <v>0</v>
      </c>
      <c r="U13" s="265">
        <f t="shared" si="1"/>
        <v>0</v>
      </c>
      <c r="V13" s="265">
        <f t="shared" si="1"/>
        <v>0</v>
      </c>
      <c r="W13" s="265">
        <f t="shared" si="1"/>
        <v>0</v>
      </c>
      <c r="X13" s="265">
        <f t="shared" si="1"/>
        <v>0</v>
      </c>
      <c r="Y13" s="265">
        <f t="shared" si="1"/>
        <v>0</v>
      </c>
      <c r="Z13" s="265">
        <f t="shared" si="1"/>
        <v>0</v>
      </c>
      <c r="AA13" s="265">
        <f t="shared" si="1"/>
        <v>0</v>
      </c>
      <c r="AB13" s="265">
        <f t="shared" si="1"/>
        <v>0</v>
      </c>
      <c r="AC13" s="265">
        <f t="shared" si="1"/>
        <v>0</v>
      </c>
      <c r="AD13" s="265">
        <f t="shared" si="1"/>
        <v>0</v>
      </c>
      <c r="AE13" s="265">
        <f t="shared" si="1"/>
        <v>0</v>
      </c>
      <c r="AF13" s="265">
        <f t="shared" si="1"/>
        <v>0</v>
      </c>
      <c r="AG13" s="265">
        <f t="shared" si="1"/>
        <v>0</v>
      </c>
      <c r="AH13" s="265">
        <f t="shared" si="1"/>
        <v>0</v>
      </c>
      <c r="AI13" s="265">
        <f t="shared" si="1"/>
        <v>0</v>
      </c>
      <c r="AJ13" s="265">
        <f t="shared" si="1"/>
        <v>0</v>
      </c>
      <c r="AK13" s="265">
        <f t="shared" si="1"/>
        <v>0</v>
      </c>
      <c r="AL13" s="265">
        <f t="shared" si="1"/>
        <v>0</v>
      </c>
      <c r="AM13" s="265">
        <f t="shared" si="1"/>
        <v>0</v>
      </c>
      <c r="AN13" s="265">
        <f t="shared" si="1"/>
        <v>0</v>
      </c>
      <c r="AO13" s="265">
        <f t="shared" ref="AO13:AU13" si="2">IF(SUM(AO2:AO12)&gt;8,SUM(AO2:AO12)-8,0)+IF(SUM(AO2:AO12)&gt;12,SUM(AO2:AO12)-12,0)</f>
        <v>0</v>
      </c>
      <c r="AP13" s="265">
        <f t="shared" si="2"/>
        <v>0</v>
      </c>
      <c r="AQ13" s="265">
        <f t="shared" si="2"/>
        <v>0</v>
      </c>
      <c r="AR13" s="265">
        <f t="shared" si="2"/>
        <v>0</v>
      </c>
      <c r="AS13" s="265">
        <f t="shared" si="2"/>
        <v>0</v>
      </c>
      <c r="AT13" s="265">
        <f t="shared" si="2"/>
        <v>0</v>
      </c>
      <c r="AU13" s="265">
        <f t="shared" si="2"/>
        <v>0</v>
      </c>
      <c r="AV13" s="265">
        <f t="shared" ref="AV13:AW13" si="3">IF(SUM(AV2:AV12)&gt;8,SUM(AV2:AV12)-8,0)+IF(SUM(AV2:AV12)&gt;12,SUM(AV2:AV12)-12,0)</f>
        <v>0</v>
      </c>
      <c r="AW13" s="265">
        <f t="shared" si="3"/>
        <v>0</v>
      </c>
      <c r="AX13" s="265">
        <f t="shared" ref="AX13" si="4">IF(SUM(AX2:AX12)&gt;8,SUM(AX2:AX12)-8,0)+IF(SUM(AX2:AX12)&gt;12,SUM(AX2:AX12)-12,0)</f>
        <v>0</v>
      </c>
      <c r="AY13" s="469">
        <f t="shared" si="1"/>
        <v>0</v>
      </c>
    </row>
    <row r="14" spans="1:51" x14ac:dyDescent="0.2">
      <c r="A14" s="266">
        <f t="shared" si="0"/>
        <v>42537</v>
      </c>
      <c r="B14" s="267" t="s">
        <v>86</v>
      </c>
      <c r="C14" s="268">
        <f t="shared" ref="C14:AY14" si="5">IFERROR((C$211*SUM(C2:C9)+C$212*SUM(C10:C12))/SUM(C2:C12)/2,0)*C13</f>
        <v>0</v>
      </c>
      <c r="D14" s="269">
        <f t="shared" si="5"/>
        <v>0</v>
      </c>
      <c r="E14" s="269">
        <f t="shared" si="5"/>
        <v>0</v>
      </c>
      <c r="F14" s="269">
        <f t="shared" si="5"/>
        <v>0</v>
      </c>
      <c r="G14" s="269">
        <f t="shared" si="5"/>
        <v>0</v>
      </c>
      <c r="H14" s="269">
        <f t="shared" si="5"/>
        <v>0</v>
      </c>
      <c r="I14" s="269">
        <f t="shared" si="5"/>
        <v>0</v>
      </c>
      <c r="J14" s="269">
        <f t="shared" si="5"/>
        <v>0</v>
      </c>
      <c r="K14" s="269">
        <f t="shared" si="5"/>
        <v>0</v>
      </c>
      <c r="L14" s="269">
        <f t="shared" si="5"/>
        <v>0</v>
      </c>
      <c r="M14" s="269">
        <f t="shared" si="5"/>
        <v>4.8000000000000043</v>
      </c>
      <c r="N14" s="269">
        <f t="shared" si="5"/>
        <v>0</v>
      </c>
      <c r="O14" s="269">
        <f t="shared" si="5"/>
        <v>0</v>
      </c>
      <c r="P14" s="269">
        <f t="shared" si="5"/>
        <v>0</v>
      </c>
      <c r="Q14" s="269">
        <f t="shared" si="5"/>
        <v>0</v>
      </c>
      <c r="R14" s="269">
        <f t="shared" si="5"/>
        <v>0</v>
      </c>
      <c r="S14" s="269">
        <f t="shared" si="5"/>
        <v>0</v>
      </c>
      <c r="T14" s="269">
        <f t="shared" si="5"/>
        <v>0</v>
      </c>
      <c r="U14" s="269">
        <f t="shared" si="5"/>
        <v>0</v>
      </c>
      <c r="V14" s="269">
        <f t="shared" si="5"/>
        <v>0</v>
      </c>
      <c r="W14" s="269">
        <f t="shared" si="5"/>
        <v>0</v>
      </c>
      <c r="X14" s="269">
        <f t="shared" si="5"/>
        <v>0</v>
      </c>
      <c r="Y14" s="269">
        <f t="shared" si="5"/>
        <v>0</v>
      </c>
      <c r="Z14" s="269">
        <f t="shared" si="5"/>
        <v>0</v>
      </c>
      <c r="AA14" s="269">
        <f t="shared" si="5"/>
        <v>0</v>
      </c>
      <c r="AB14" s="269">
        <f t="shared" si="5"/>
        <v>0</v>
      </c>
      <c r="AC14" s="269">
        <f t="shared" si="5"/>
        <v>0</v>
      </c>
      <c r="AD14" s="269">
        <f t="shared" si="5"/>
        <v>0</v>
      </c>
      <c r="AE14" s="269">
        <f t="shared" si="5"/>
        <v>0</v>
      </c>
      <c r="AF14" s="269">
        <f t="shared" si="5"/>
        <v>0</v>
      </c>
      <c r="AG14" s="269">
        <f t="shared" si="5"/>
        <v>0</v>
      </c>
      <c r="AH14" s="269">
        <f t="shared" si="5"/>
        <v>0</v>
      </c>
      <c r="AI14" s="269">
        <f t="shared" si="5"/>
        <v>0</v>
      </c>
      <c r="AJ14" s="269">
        <f t="shared" si="5"/>
        <v>0</v>
      </c>
      <c r="AK14" s="269">
        <f t="shared" si="5"/>
        <v>0</v>
      </c>
      <c r="AL14" s="269">
        <f t="shared" si="5"/>
        <v>0</v>
      </c>
      <c r="AM14" s="269">
        <f t="shared" si="5"/>
        <v>0</v>
      </c>
      <c r="AN14" s="269">
        <f t="shared" si="5"/>
        <v>0</v>
      </c>
      <c r="AO14" s="269">
        <f t="shared" ref="AO14:AU14" si="6">IFERROR((AO$211*SUM(AO2:AO9)+AO$212*SUM(AO10:AO12))/SUM(AO2:AO12)/2,0)*AO13</f>
        <v>0</v>
      </c>
      <c r="AP14" s="269">
        <f t="shared" si="6"/>
        <v>0</v>
      </c>
      <c r="AQ14" s="269">
        <f t="shared" si="6"/>
        <v>0</v>
      </c>
      <c r="AR14" s="269">
        <f t="shared" si="6"/>
        <v>0</v>
      </c>
      <c r="AS14" s="269">
        <f t="shared" si="6"/>
        <v>0</v>
      </c>
      <c r="AT14" s="269">
        <f t="shared" si="6"/>
        <v>0</v>
      </c>
      <c r="AU14" s="269">
        <f t="shared" si="6"/>
        <v>0</v>
      </c>
      <c r="AV14" s="269">
        <f t="shared" ref="AV14:AW14" si="7">IFERROR((AV$211*SUM(AV2:AV9)+AV$212*SUM(AV10:AV12))/SUM(AV2:AV12)/2,0)*AV13</f>
        <v>0</v>
      </c>
      <c r="AW14" s="269">
        <f t="shared" si="7"/>
        <v>0</v>
      </c>
      <c r="AX14" s="269">
        <f t="shared" ref="AX14" si="8">IFERROR((AX$211*SUM(AX2:AX9)+AX$212*SUM(AX10:AX12))/SUM(AX2:AX12)/2,0)*AX13</f>
        <v>0</v>
      </c>
      <c r="AY14" s="470">
        <f t="shared" si="5"/>
        <v>0</v>
      </c>
    </row>
    <row r="15" spans="1:51" x14ac:dyDescent="0.2">
      <c r="A15" s="247">
        <f>A2+1</f>
        <v>42538</v>
      </c>
      <c r="B15" s="248" t="s">
        <v>77</v>
      </c>
      <c r="C15" s="249">
        <f>SUMPRODUCT((Driver!$A$2:$A$17=$A15)*(DriverEmp=C$1),Driver!$C$2:$V$17)</f>
        <v>0</v>
      </c>
      <c r="D15" s="250">
        <f>SUMPRODUCT((Driver!$A$2:$A$17=$A15)*(DriverEmp=D$1),Driver!$C$2:$V$17)</f>
        <v>0</v>
      </c>
      <c r="E15" s="250">
        <f>SUMPRODUCT((Driver!$A$2:$A$17=$A15)*(DriverEmp=E$1),Driver!$C$2:$V$17)</f>
        <v>0</v>
      </c>
      <c r="F15" s="250">
        <f>SUMPRODUCT((Driver!$A$2:$A$17=$A15)*(DriverEmp=F$1),Driver!$C$2:$V$17)</f>
        <v>0</v>
      </c>
      <c r="G15" s="250">
        <f>SUMPRODUCT((Driver!$A$2:$A$17=$A15)*(DriverEmp=G$1),Driver!$C$2:$V$17)</f>
        <v>0</v>
      </c>
      <c r="H15" s="250">
        <f>SUMPRODUCT((Driver!$A$2:$A$17=$A15)*(DriverEmp=H$1),Driver!$C$2:$V$17)</f>
        <v>0</v>
      </c>
      <c r="I15" s="250">
        <f>SUMPRODUCT((Driver!$A$2:$A$17=$A15)*(DriverEmp=I$1),Driver!$C$2:$V$17)</f>
        <v>0</v>
      </c>
      <c r="J15" s="250">
        <f>SUMPRODUCT((Driver!$A$2:$A$17=$A15)*(DriverEmp=J$1),Driver!$C$2:$V$17)</f>
        <v>0</v>
      </c>
      <c r="K15" s="250">
        <f>SUMPRODUCT((Driver!$A$2:$A$17=$A15)*(DriverEmp=K$1),Driver!$C$2:$V$17)</f>
        <v>0</v>
      </c>
      <c r="L15" s="250">
        <f>SUMPRODUCT((Driver!$A$2:$A$17=$A15)*(DriverEmp=L$1),Driver!$C$2:$V$17)</f>
        <v>0</v>
      </c>
      <c r="M15" s="250">
        <f>SUMPRODUCT((Driver!$A$2:$A$17=$A15)*(DriverEmp=M$1),Driver!$C$2:$V$17)</f>
        <v>0</v>
      </c>
      <c r="N15" s="250">
        <f>SUMPRODUCT((Driver!$A$2:$A$17=$A15)*(DriverEmp=N$1),Driver!$C$2:$V$17)</f>
        <v>0</v>
      </c>
      <c r="O15" s="250">
        <f>SUMPRODUCT((Driver!$A$2:$A$17=$A15)*(DriverEmp=O$1),Driver!$C$2:$V$17)</f>
        <v>0</v>
      </c>
      <c r="P15" s="250">
        <f>SUMPRODUCT((Driver!$A$2:$A$17=$A15)*(DriverEmp=P$1),Driver!$C$2:$V$17)</f>
        <v>0</v>
      </c>
      <c r="Q15" s="250">
        <f>SUMPRODUCT((Driver!$A$2:$A$17=$A15)*(DriverEmp=Q$1),Driver!$C$2:$V$17)</f>
        <v>0</v>
      </c>
      <c r="R15" s="250">
        <f>SUMPRODUCT((Driver!$A$2:$A$17=$A15)*(DriverEmp=R$1),Driver!$C$2:$V$17)</f>
        <v>0</v>
      </c>
      <c r="S15" s="250">
        <f>SUMPRODUCT((Driver!$A$2:$A$17=$A15)*(DriverEmp=S$1),Driver!$C$2:$V$17)</f>
        <v>0</v>
      </c>
      <c r="T15" s="250">
        <f>SUMPRODUCT((Driver!$A$2:$A$17=$A15)*(DriverEmp=T$1),Driver!$C$2:$V$17)</f>
        <v>0</v>
      </c>
      <c r="U15" s="250">
        <f>SUMPRODUCT((Driver!$A$2:$A$17=$A15)*(DriverEmp=U$1),Driver!$C$2:$V$17)</f>
        <v>0</v>
      </c>
      <c r="V15" s="250">
        <f>SUMPRODUCT((Driver!$A$2:$A$17=$A15)*(DriverEmp=V$1),Driver!$C$2:$V$17)</f>
        <v>0</v>
      </c>
      <c r="W15" s="250">
        <f>SUMPRODUCT((Driver!$A$2:$A$17=$A15)*(DriverEmp=W$1),Driver!$C$2:$V$17)</f>
        <v>0</v>
      </c>
      <c r="X15" s="250">
        <f>SUMPRODUCT((Driver!$A$2:$A$17=$A15)*(DriverEmp=X$1),Driver!$C$2:$V$17)</f>
        <v>0</v>
      </c>
      <c r="Y15" s="250">
        <f>SUMPRODUCT((Driver!$A$2:$A$17=$A15)*(DriverEmp=Y$1),Driver!$C$2:$V$17)</f>
        <v>0</v>
      </c>
      <c r="Z15" s="250">
        <f>SUMPRODUCT((Driver!$A$2:$A$17=$A15)*(DriverEmp=Z$1),Driver!$C$2:$V$17)</f>
        <v>4.5</v>
      </c>
      <c r="AA15" s="250">
        <f>SUMPRODUCT((Driver!$A$2:$A$17=$A15)*(DriverEmp=AA$1),Driver!$C$2:$V$17)</f>
        <v>0</v>
      </c>
      <c r="AB15" s="250">
        <f>SUMPRODUCT((Driver!$A$2:$A$17=$A15)*(DriverEmp=AB$1),Driver!$C$2:$V$17)</f>
        <v>0</v>
      </c>
      <c r="AC15" s="250">
        <f>SUMPRODUCT((Driver!$A$2:$A$17=$A15)*(DriverEmp=AC$1),Driver!$C$2:$V$17)</f>
        <v>0</v>
      </c>
      <c r="AD15" s="250">
        <f>SUMPRODUCT((Driver!$A$2:$A$17=$A15)*(DriverEmp=AD$1),Driver!$C$2:$V$17)</f>
        <v>0</v>
      </c>
      <c r="AE15" s="250">
        <f>SUMPRODUCT((Driver!$A$2:$A$17=$A15)*(DriverEmp=AE$1),Driver!$C$2:$V$17)</f>
        <v>0</v>
      </c>
      <c r="AF15" s="250">
        <f>SUMPRODUCT((Driver!$A$2:$A$17=$A15)*(DriverEmp=AF$1),Driver!$C$2:$V$17)</f>
        <v>0</v>
      </c>
      <c r="AG15" s="250">
        <f>SUMPRODUCT((Driver!$A$2:$A$17=$A15)*(DriverEmp=AG$1),Driver!$C$2:$V$17)</f>
        <v>0</v>
      </c>
      <c r="AH15" s="250">
        <f>SUMPRODUCT((Driver!$A$2:$A$17=$A15)*(DriverEmp=AH$1),Driver!$C$2:$V$17)</f>
        <v>0</v>
      </c>
      <c r="AI15" s="250">
        <f>SUMPRODUCT((Driver!$A$2:$A$17=$A15)*(DriverEmp=AI$1),Driver!$C$2:$V$17)</f>
        <v>0</v>
      </c>
      <c r="AJ15" s="250">
        <f>SUMPRODUCT((Driver!$A$2:$A$17=$A15)*(DriverEmp=AJ$1),Driver!$C$2:$V$17)</f>
        <v>0</v>
      </c>
      <c r="AK15" s="250">
        <f>SUMPRODUCT((Driver!$A$2:$A$17=$A15)*(DriverEmp=AK$1),Driver!$C$2:$V$17)</f>
        <v>0</v>
      </c>
      <c r="AL15" s="250">
        <f>SUMPRODUCT((Driver!$A$2:$A$17=$A15)*(DriverEmp=AL$1),Driver!$C$2:$V$17)</f>
        <v>0</v>
      </c>
      <c r="AM15" s="250">
        <f>SUMPRODUCT((Driver!$A$2:$A$17=$A15)*(DriverEmp=AM$1),Driver!$C$2:$V$17)</f>
        <v>0</v>
      </c>
      <c r="AN15" s="250">
        <f>SUMPRODUCT((Driver!$A$2:$A$17=$A15)*(DriverEmp=AN$1),Driver!$C$2:$V$17)</f>
        <v>0</v>
      </c>
      <c r="AO15" s="250">
        <f>SUMPRODUCT((Driver!$A$2:$A$17=$A15)*(DriverEmp=AO$1),Driver!$C$2:$V$17)</f>
        <v>0</v>
      </c>
      <c r="AP15" s="250">
        <f>SUMPRODUCT((Driver!$A$2:$A$17=$A15)*(DriverEmp=AP$1),Driver!$C$2:$V$17)</f>
        <v>0</v>
      </c>
      <c r="AQ15" s="250">
        <f>SUMPRODUCT((Driver!$A$2:$A$17=$A15)*(DriverEmp=AQ$1),Driver!$C$2:$V$17)</f>
        <v>0</v>
      </c>
      <c r="AR15" s="250">
        <f>SUMPRODUCT((Driver!$A$2:$A$17=$A15)*(DriverEmp=AR$1),Driver!$C$2:$V$17)</f>
        <v>0</v>
      </c>
      <c r="AS15" s="250">
        <f>SUMPRODUCT((Driver!$A$2:$A$17=$A15)*(DriverEmp=AS$1),Driver!$C$2:$V$17)</f>
        <v>0</v>
      </c>
      <c r="AT15" s="250">
        <f>SUMPRODUCT((Driver!$A$2:$A$17=$A15)*(DriverEmp=AT$1),Driver!$C$2:$V$17)</f>
        <v>0</v>
      </c>
      <c r="AU15" s="250">
        <f>SUMPRODUCT((Driver!$A$2:$A$17=$A15)*(DriverEmp=AU$1),Driver!$C$2:$V$17)</f>
        <v>0</v>
      </c>
      <c r="AV15" s="250">
        <f>SUMPRODUCT((Driver!$A$2:$A$17=$A15)*(DriverEmp=AV$1),Driver!$C$2:$V$17)</f>
        <v>0</v>
      </c>
      <c r="AW15" s="250">
        <f>SUMPRODUCT((Driver!$A$2:$A$17=$A15)*(DriverEmp=AW$1),Driver!$C$2:$V$17)</f>
        <v>0</v>
      </c>
      <c r="AX15" s="250">
        <f>SUMPRODUCT((Driver!$A$2:$A$17=$A15)*(DriverEmp=AX$1),Driver!$C$2:$V$17)</f>
        <v>0</v>
      </c>
      <c r="AY15" s="467">
        <f>SUMPRODUCT((Driver!$A$2:$A$17=$A15)*(DriverEmp=AY$1),Driver!$C$2:$V$17)</f>
        <v>0</v>
      </c>
    </row>
    <row r="16" spans="1:51" x14ac:dyDescent="0.2">
      <c r="A16" s="247">
        <f>A15</f>
        <v>42538</v>
      </c>
      <c r="B16" s="251" t="str">
        <f>Total!$H$1</f>
        <v>PP</v>
      </c>
      <c r="C16" s="249">
        <f>SUMPRODUCT((PP!$A$2:$A$80=$A16)*(PPEmp=C$1),PP!$D$2:$BD$80)</f>
        <v>0</v>
      </c>
      <c r="D16" s="250">
        <f>SUMPRODUCT((PP!$A$2:$A$80=$A16)*(PPEmp=D$1),PP!$D$2:$BD$80)</f>
        <v>0</v>
      </c>
      <c r="E16" s="250">
        <f>SUMPRODUCT((PP!$A$2:$A$80=$A16)*(PPEmp=E$1),PP!$D$2:$BD$80)</f>
        <v>0</v>
      </c>
      <c r="F16" s="250">
        <f>SUMPRODUCT((PP!$A$2:$A$80=$A16)*(PPEmp=F$1),PP!$D$2:$BD$80)</f>
        <v>0</v>
      </c>
      <c r="G16" s="250">
        <f>SUMPRODUCT((PP!$A$2:$A$80=$A16)*(PPEmp=G$1),PP!$D$2:$BD$80)</f>
        <v>0</v>
      </c>
      <c r="H16" s="250">
        <f>SUMPRODUCT((PP!$A$2:$A$80=$A16)*(PPEmp=H$1),PP!$D$2:$BD$80)</f>
        <v>0</v>
      </c>
      <c r="I16" s="250">
        <f>SUMPRODUCT((PP!$A$2:$A$80=$A16)*(PPEmp=I$1),PP!$D$2:$BD$80)</f>
        <v>0</v>
      </c>
      <c r="J16" s="250">
        <f>SUMPRODUCT((PP!$A$2:$A$80=$A16)*(PPEmp=J$1),PP!$D$2:$BD$80)</f>
        <v>0</v>
      </c>
      <c r="K16" s="250">
        <f>SUMPRODUCT((PP!$A$2:$A$80=$A16)*(PPEmp=K$1),PP!$D$2:$BD$80)</f>
        <v>0</v>
      </c>
      <c r="L16" s="250">
        <f>SUMPRODUCT((PP!$A$2:$A$80=$A16)*(PPEmp=L$1),PP!$D$2:$BD$80)</f>
        <v>0</v>
      </c>
      <c r="M16" s="250">
        <f>SUMPRODUCT((PP!$A$2:$A$80=$A16)*(PPEmp=M$1),PP!$D$2:$BD$80)</f>
        <v>0</v>
      </c>
      <c r="N16" s="250">
        <f>SUMPRODUCT((PP!$A$2:$A$80=$A16)*(PPEmp=N$1),PP!$D$2:$BD$80)</f>
        <v>0</v>
      </c>
      <c r="O16" s="250">
        <f>SUMPRODUCT((PP!$A$2:$A$80=$A16)*(PPEmp=O$1),PP!$D$2:$BD$80)</f>
        <v>0</v>
      </c>
      <c r="P16" s="250">
        <f>SUMPRODUCT((PP!$A$2:$A$80=$A16)*(PPEmp=P$1),PP!$D$2:$BD$80)</f>
        <v>0</v>
      </c>
      <c r="Q16" s="250">
        <f>SUMPRODUCT((PP!$A$2:$A$80=$A16)*(PPEmp=Q$1),PP!$D$2:$BD$80)</f>
        <v>0</v>
      </c>
      <c r="R16" s="250">
        <f>SUMPRODUCT((PP!$A$2:$A$80=$A16)*(PPEmp=R$1),PP!$D$2:$BD$80)</f>
        <v>0</v>
      </c>
      <c r="S16" s="250">
        <f>SUMPRODUCT((PP!$A$2:$A$80=$A16)*(PPEmp=S$1),PP!$D$2:$BD$80)</f>
        <v>0</v>
      </c>
      <c r="T16" s="250">
        <f>SUMPRODUCT((PP!$A$2:$A$80=$A16)*(PPEmp=T$1),PP!$D$2:$BD$80)</f>
        <v>0</v>
      </c>
      <c r="U16" s="250">
        <f>SUMPRODUCT((PP!$A$2:$A$80=$A16)*(PPEmp=U$1),PP!$D$2:$BD$80)</f>
        <v>0</v>
      </c>
      <c r="V16" s="250">
        <f>SUMPRODUCT((PP!$A$2:$A$80=$A16)*(PPEmp=V$1),PP!$D$2:$BD$80)</f>
        <v>0</v>
      </c>
      <c r="W16" s="250">
        <f>SUMPRODUCT((PP!$A$2:$A$80=$A16)*(PPEmp=W$1),PP!$D$2:$BD$80)</f>
        <v>0</v>
      </c>
      <c r="X16" s="250">
        <f>SUMPRODUCT((PP!$A$2:$A$80=$A16)*(PPEmp=X$1),PP!$D$2:$BD$80)</f>
        <v>0</v>
      </c>
      <c r="Y16" s="250">
        <f>SUMPRODUCT((PP!$A$2:$A$80=$A16)*(PPEmp=Y$1),PP!$D$2:$BD$80)</f>
        <v>0</v>
      </c>
      <c r="Z16" s="250">
        <f>SUMPRODUCT((PP!$A$2:$A$80=$A16)*(PPEmp=Z$1),PP!$D$2:$BD$80)</f>
        <v>0</v>
      </c>
      <c r="AA16" s="250">
        <f>SUMPRODUCT((PP!$A$2:$A$80=$A16)*(PPEmp=AA$1),PP!$D$2:$BD$80)</f>
        <v>0</v>
      </c>
      <c r="AB16" s="250">
        <f>SUMPRODUCT((PP!$A$2:$A$80=$A16)*(PPEmp=AB$1),PP!$D$2:$BD$80)</f>
        <v>0</v>
      </c>
      <c r="AC16" s="250">
        <f>SUMPRODUCT((PP!$A$2:$A$80=$A16)*(PPEmp=AC$1),PP!$D$2:$BD$80)</f>
        <v>0</v>
      </c>
      <c r="AD16" s="250">
        <f>SUMPRODUCT((PP!$A$2:$A$80=$A16)*(PPEmp=AD$1),PP!$D$2:$BD$80)</f>
        <v>0</v>
      </c>
      <c r="AE16" s="250">
        <f>SUMPRODUCT((PP!$A$2:$A$80=$A16)*(PPEmp=AE$1),PP!$D$2:$BD$80)</f>
        <v>0</v>
      </c>
      <c r="AF16" s="250">
        <f>SUMPRODUCT((PP!$A$2:$A$80=$A16)*(PPEmp=AF$1),PP!$D$2:$BD$80)</f>
        <v>0</v>
      </c>
      <c r="AG16" s="250">
        <f>SUMPRODUCT((PP!$A$2:$A$80=$A16)*(PPEmp=AG$1),PP!$D$2:$BD$80)</f>
        <v>0</v>
      </c>
      <c r="AH16" s="250">
        <f>SUMPRODUCT((PP!$A$2:$A$80=$A16)*(PPEmp=AH$1),PP!$D$2:$BD$80)</f>
        <v>0</v>
      </c>
      <c r="AI16" s="250">
        <f>SUMPRODUCT((PP!$A$2:$A$80=$A16)*(PPEmp=AI$1),PP!$D$2:$BD$80)</f>
        <v>0</v>
      </c>
      <c r="AJ16" s="250">
        <f>SUMPRODUCT((PP!$A$2:$A$80=$A16)*(PPEmp=AJ$1),PP!$D$2:$BD$80)</f>
        <v>0</v>
      </c>
      <c r="AK16" s="250">
        <f>SUMPRODUCT((PP!$A$2:$A$80=$A16)*(PPEmp=AK$1),PP!$D$2:$BD$80)</f>
        <v>0</v>
      </c>
      <c r="AL16" s="250">
        <f>SUMPRODUCT((PP!$A$2:$A$80=$A16)*(PPEmp=AL$1),PP!$D$2:$BD$80)</f>
        <v>0</v>
      </c>
      <c r="AM16" s="250">
        <f>SUMPRODUCT((PP!$A$2:$A$80=$A16)*(PPEmp=AM$1),PP!$D$2:$BD$80)</f>
        <v>0</v>
      </c>
      <c r="AN16" s="250">
        <f>SUMPRODUCT((PP!$A$2:$A$80=$A16)*(PPEmp=AN$1),PP!$D$2:$BD$80)</f>
        <v>0</v>
      </c>
      <c r="AO16" s="250">
        <f>SUMPRODUCT((PP!$A$2:$A$80=$A16)*(PPEmp=AO$1),PP!$D$2:$BD$80)</f>
        <v>0</v>
      </c>
      <c r="AP16" s="250">
        <f>SUMPRODUCT((PP!$A$2:$A$80=$A16)*(PPEmp=AP$1),PP!$D$2:$BD$80)</f>
        <v>0</v>
      </c>
      <c r="AQ16" s="250">
        <f>SUMPRODUCT((PP!$A$2:$A$80=$A16)*(PPEmp=AQ$1),PP!$D$2:$BD$80)</f>
        <v>0</v>
      </c>
      <c r="AR16" s="250">
        <f>SUMPRODUCT((PP!$A$2:$A$80=$A16)*(PPEmp=AR$1),PP!$D$2:$BD$80)</f>
        <v>0</v>
      </c>
      <c r="AS16" s="250">
        <f>SUMPRODUCT((PP!$A$2:$A$80=$A16)*(PPEmp=AS$1),PP!$D$2:$BD$80)</f>
        <v>0</v>
      </c>
      <c r="AT16" s="250">
        <f>SUMPRODUCT((PP!$A$2:$A$80=$A16)*(PPEmp=AT$1),PP!$D$2:$BD$80)</f>
        <v>0</v>
      </c>
      <c r="AU16" s="250">
        <f>SUMPRODUCT((PP!$A$2:$A$80=$A16)*(PPEmp=AU$1),PP!$D$2:$BD$80)</f>
        <v>0</v>
      </c>
      <c r="AV16" s="250">
        <f>SUMPRODUCT((PP!$A$2:$A$80=$A16)*(PPEmp=AV$1),PP!$D$2:$BD$80)</f>
        <v>0</v>
      </c>
      <c r="AW16" s="250">
        <f>SUMPRODUCT((PP!$A$2:$A$80=$A16)*(PPEmp=AW$1),PP!$D$2:$BD$80)</f>
        <v>0</v>
      </c>
      <c r="AX16" s="250">
        <f>SUMPRODUCT((PP!$A$2:$A$80=$A16)*(PPEmp=AX$1),PP!$D$2:$BD$80)</f>
        <v>0</v>
      </c>
      <c r="AY16" s="467">
        <f>SUMPRODUCT((PP!$A$2:$A$80=$A16)*(PPEmp=AY$1),PP!$D$2:$BD$80)</f>
        <v>0</v>
      </c>
    </row>
    <row r="17" spans="1:64" x14ac:dyDescent="0.2">
      <c r="A17" s="247">
        <f t="shared" ref="A17:A27" si="9">A16</f>
        <v>42538</v>
      </c>
      <c r="B17" s="252" t="str">
        <f>Total!$J$1</f>
        <v>FH</v>
      </c>
      <c r="C17" s="249">
        <f>SUMPRODUCT((FH!$A$2:$A$97=$A17)*(FHEmp=C$1),FH!$E$2:$AZ$97)</f>
        <v>0</v>
      </c>
      <c r="D17" s="250">
        <f>SUMPRODUCT((FH!$A$2:$A$97=$A17)*(FHEmp=D$1),FH!$E$2:$AZ$97)</f>
        <v>0</v>
      </c>
      <c r="E17" s="250">
        <f>SUMPRODUCT((FH!$A$2:$A$97=$A17)*(FHEmp=E$1),FH!$E$2:$AZ$97)</f>
        <v>0</v>
      </c>
      <c r="F17" s="250">
        <f>SUMPRODUCT((FH!$A$2:$A$97=$A17)*(FHEmp=F$1),FH!$E$2:$AZ$97)</f>
        <v>4.7499999999999991</v>
      </c>
      <c r="G17" s="250">
        <f>SUMPRODUCT((FH!$A$2:$A$97=$A17)*(FHEmp=G$1),FH!$E$2:$AZ$97)</f>
        <v>6.5000000000000009</v>
      </c>
      <c r="H17" s="250">
        <f>SUMPRODUCT((FH!$A$2:$A$97=$A17)*(FHEmp=H$1),FH!$E$2:$AZ$97)</f>
        <v>0</v>
      </c>
      <c r="I17" s="250">
        <f>SUMPRODUCT((FH!$A$2:$A$97=$A17)*(FHEmp=I$1),FH!$E$2:$AZ$97)</f>
        <v>0</v>
      </c>
      <c r="J17" s="250">
        <f>SUMPRODUCT((FH!$A$2:$A$97=$A17)*(FHEmp=J$1),FH!$E$2:$AZ$97)</f>
        <v>0</v>
      </c>
      <c r="K17" s="250">
        <f>SUMPRODUCT((FH!$A$2:$A$97=$A17)*(FHEmp=K$1),FH!$E$2:$AZ$97)</f>
        <v>0</v>
      </c>
      <c r="L17" s="250">
        <f>SUMPRODUCT((FH!$A$2:$A$97=$A17)*(FHEmp=L$1),FH!$E$2:$AZ$97)</f>
        <v>0</v>
      </c>
      <c r="M17" s="250">
        <f>SUMPRODUCT((FH!$A$2:$A$97=$A17)*(FHEmp=M$1),FH!$E$2:$AZ$97)</f>
        <v>0</v>
      </c>
      <c r="N17" s="250">
        <f>SUMPRODUCT((FH!$A$2:$A$97=$A17)*(FHEmp=N$1),FH!$E$2:$AZ$97)</f>
        <v>0</v>
      </c>
      <c r="O17" s="250">
        <f>SUMPRODUCT((FH!$A$2:$A$97=$A17)*(FHEmp=O$1),FH!$E$2:$AZ$97)</f>
        <v>0</v>
      </c>
      <c r="P17" s="250">
        <f>SUMPRODUCT((FH!$A$2:$A$97=$A17)*(FHEmp=P$1),FH!$E$2:$AZ$97)</f>
        <v>0</v>
      </c>
      <c r="Q17" s="250">
        <f>SUMPRODUCT((FH!$A$2:$A$97=$A17)*(FHEmp=Q$1),FH!$E$2:$AZ$97)</f>
        <v>0</v>
      </c>
      <c r="R17" s="250">
        <f>SUMPRODUCT((FH!$A$2:$A$97=$A17)*(FHEmp=R$1),FH!$E$2:$AZ$97)</f>
        <v>5.0000000000000009</v>
      </c>
      <c r="S17" s="250">
        <f>SUMPRODUCT((FH!$A$2:$A$97=$A17)*(FHEmp=S$1),FH!$E$2:$AZ$97)</f>
        <v>0</v>
      </c>
      <c r="T17" s="250">
        <f>SUMPRODUCT((FH!$A$2:$A$97=$A17)*(FHEmp=T$1),FH!$E$2:$AZ$97)</f>
        <v>0</v>
      </c>
      <c r="U17" s="250">
        <f>SUMPRODUCT((FH!$A$2:$A$97=$A17)*(FHEmp=U$1),FH!$E$2:$AZ$97)</f>
        <v>0</v>
      </c>
      <c r="V17" s="250">
        <f>SUMPRODUCT((FH!$A$2:$A$97=$A17)*(FHEmp=V$1),FH!$E$2:$AZ$97)</f>
        <v>0</v>
      </c>
      <c r="W17" s="250">
        <f>SUMPRODUCT((FH!$A$2:$A$97=$A17)*(FHEmp=W$1),FH!$E$2:$AZ$97)</f>
        <v>0</v>
      </c>
      <c r="X17" s="250">
        <f>SUMPRODUCT((FH!$A$2:$A$97=$A17)*(FHEmp=X$1),FH!$E$2:$AZ$97)</f>
        <v>0</v>
      </c>
      <c r="Y17" s="250">
        <f>SUMPRODUCT((FH!$A$2:$A$97=$A17)*(FHEmp=Y$1),FH!$E$2:$AZ$97)</f>
        <v>0</v>
      </c>
      <c r="Z17" s="250">
        <f>SUMPRODUCT((FH!$A$2:$A$97=$A17)*(FHEmp=Z$1),FH!$E$2:$AZ$97)</f>
        <v>0</v>
      </c>
      <c r="AA17" s="250">
        <f>SUMPRODUCT((FH!$A$2:$A$97=$A17)*(FHEmp=AA$1),FH!$E$2:$AZ$97)</f>
        <v>0</v>
      </c>
      <c r="AB17" s="250">
        <f>SUMPRODUCT((FH!$A$2:$A$97=$A17)*(FHEmp=AB$1),FH!$E$2:$AZ$97)</f>
        <v>0</v>
      </c>
      <c r="AC17" s="250">
        <f>SUMPRODUCT((FH!$A$2:$A$97=$A17)*(FHEmp=AC$1),FH!$E$2:$AZ$97)</f>
        <v>0</v>
      </c>
      <c r="AD17" s="250">
        <f>SUMPRODUCT((FH!$A$2:$A$97=$A17)*(FHEmp=AD$1),FH!$E$2:$AZ$97)</f>
        <v>8</v>
      </c>
      <c r="AE17" s="250">
        <f>SUMPRODUCT((FH!$A$2:$A$97=$A17)*(FHEmp=AE$1),FH!$E$2:$AZ$97)</f>
        <v>0</v>
      </c>
      <c r="AF17" s="250">
        <f>SUMPRODUCT((FH!$A$2:$A$97=$A17)*(FHEmp=AF$1),FH!$E$2:$AZ$97)</f>
        <v>0</v>
      </c>
      <c r="AG17" s="250">
        <f>SUMPRODUCT((FH!$A$2:$A$97=$A17)*(FHEmp=AG$1),FH!$E$2:$AZ$97)</f>
        <v>0</v>
      </c>
      <c r="AH17" s="250">
        <f>SUMPRODUCT((FH!$A$2:$A$97=$A17)*(FHEmp=AH$1),FH!$E$2:$AZ$97)</f>
        <v>0</v>
      </c>
      <c r="AI17" s="250">
        <f>SUMPRODUCT((FH!$A$2:$A$97=$A17)*(FHEmp=AI$1),FH!$E$2:$AZ$97)</f>
        <v>0</v>
      </c>
      <c r="AJ17" s="250">
        <f>SUMPRODUCT((FH!$A$2:$A$97=$A17)*(FHEmp=AJ$1),FH!$E$2:$AZ$97)</f>
        <v>0</v>
      </c>
      <c r="AK17" s="250">
        <f>SUMPRODUCT((FH!$A$2:$A$97=$A17)*(FHEmp=AK$1),FH!$E$2:$AZ$97)</f>
        <v>0</v>
      </c>
      <c r="AL17" s="250">
        <f>SUMPRODUCT((FH!$A$2:$A$97=$A17)*(FHEmp=AL$1),FH!$E$2:$AZ$97)</f>
        <v>0</v>
      </c>
      <c r="AM17" s="250">
        <f>SUMPRODUCT((FH!$A$2:$A$97=$A17)*(FHEmp=AM$1),FH!$E$2:$AZ$97)</f>
        <v>0</v>
      </c>
      <c r="AN17" s="250">
        <f>SUMPRODUCT((FH!$A$2:$A$97=$A17)*(FHEmp=AN$1),FH!$E$2:$AZ$97)</f>
        <v>0</v>
      </c>
      <c r="AO17" s="250">
        <f>SUMPRODUCT((FH!$A$2:$A$97=$A17)*(FHEmp=AO$1),FH!$E$2:$AZ$97)</f>
        <v>0</v>
      </c>
      <c r="AP17" s="250">
        <f>SUMPRODUCT((FH!$A$2:$A$97=$A17)*(FHEmp=AP$1),FH!$E$2:$AZ$97)</f>
        <v>0</v>
      </c>
      <c r="AQ17" s="250">
        <f>SUMPRODUCT((FH!$A$2:$A$97=$A17)*(FHEmp=AQ$1),FH!$E$2:$AZ$97)</f>
        <v>0</v>
      </c>
      <c r="AR17" s="250">
        <f>SUMPRODUCT((FH!$A$2:$A$97=$A17)*(FHEmp=AR$1),FH!$E$2:$AZ$97)</f>
        <v>0</v>
      </c>
      <c r="AS17" s="250">
        <f>SUMPRODUCT((FH!$A$2:$A$97=$A17)*(FHEmp=AS$1),FH!$E$2:$AZ$97)</f>
        <v>0</v>
      </c>
      <c r="AT17" s="250">
        <f>SUMPRODUCT((FH!$A$2:$A$97=$A17)*(FHEmp=AT$1),FH!$E$2:$AZ$97)</f>
        <v>0</v>
      </c>
      <c r="AU17" s="250">
        <f>SUMPRODUCT((FH!$A$2:$A$97=$A17)*(FHEmp=AU$1),FH!$E$2:$AZ$97)</f>
        <v>0</v>
      </c>
      <c r="AV17" s="250">
        <f>SUMPRODUCT((FH!$A$2:$A$97=$A17)*(FHEmp=AV$1),FH!$E$2:$AZ$97)</f>
        <v>0</v>
      </c>
      <c r="AW17" s="250">
        <f>SUMPRODUCT((FH!$A$2:$A$97=$A17)*(FHEmp=AW$1),FH!$E$2:$AZ$97)</f>
        <v>0</v>
      </c>
      <c r="AX17" s="250">
        <f>SUMPRODUCT((FH!$A$2:$A$97=$A17)*(FHEmp=AX$1),FH!$E$2:$AZ$97)</f>
        <v>0</v>
      </c>
      <c r="AY17" s="467">
        <f>SUMPRODUCT((FH!$A$2:$A$97=$A17)*(FHEmp=AY$1),FH!$E$2:$AZ$97)</f>
        <v>0</v>
      </c>
    </row>
    <row r="18" spans="1:64" x14ac:dyDescent="0.2">
      <c r="A18" s="247">
        <f t="shared" si="9"/>
        <v>42538</v>
      </c>
      <c r="B18" s="253" t="str">
        <f>Total!$K$1</f>
        <v>T22</v>
      </c>
      <c r="C18" s="249">
        <f>SUMPRODUCT(('T22'!$A$2:$A$97=$A18)*(T22Emp=C$1),'T22'!$E$2:$AZ$97)</f>
        <v>4.2500000000000009</v>
      </c>
      <c r="D18" s="250">
        <f>SUMPRODUCT(('T22'!$A$2:$A$97=$A18)*(T22Emp=D$1),'T22'!$E$2:$AZ$97)</f>
        <v>0</v>
      </c>
      <c r="E18" s="250">
        <f>SUMPRODUCT(('T22'!$A$2:$A$97=$A18)*(T22Emp=E$1),'T22'!$E$2:$AZ$97)</f>
        <v>0</v>
      </c>
      <c r="F18" s="250">
        <f>SUMPRODUCT(('T22'!$A$2:$A$97=$A18)*(T22Emp=F$1),'T22'!$E$2:$AZ$97)</f>
        <v>0</v>
      </c>
      <c r="G18" s="250">
        <f>SUMPRODUCT(('T22'!$A$2:$A$97=$A18)*(T22Emp=G$1),'T22'!$E$2:$AZ$97)</f>
        <v>0</v>
      </c>
      <c r="H18" s="250">
        <f>SUMPRODUCT(('T22'!$A$2:$A$97=$A18)*(T22Emp=H$1),'T22'!$E$2:$AZ$97)</f>
        <v>0</v>
      </c>
      <c r="I18" s="250">
        <f>SUMPRODUCT(('T22'!$A$2:$A$97=$A18)*(T22Emp=I$1),'T22'!$E$2:$AZ$97)</f>
        <v>0</v>
      </c>
      <c r="J18" s="250">
        <f>SUMPRODUCT(('T22'!$A$2:$A$97=$A18)*(T22Emp=J$1),'T22'!$E$2:$AZ$97)</f>
        <v>3.5000000000000009</v>
      </c>
      <c r="K18" s="250">
        <f>SUMPRODUCT(('T22'!$A$2:$A$97=$A18)*(T22Emp=K$1),'T22'!$E$2:$AZ$97)</f>
        <v>0</v>
      </c>
      <c r="L18" s="250">
        <f>SUMPRODUCT(('T22'!$A$2:$A$97=$A18)*(T22Emp=L$1),'T22'!$E$2:$AZ$97)</f>
        <v>0</v>
      </c>
      <c r="M18" s="250">
        <f>SUMPRODUCT(('T22'!$A$2:$A$97=$A18)*(T22Emp=M$1),'T22'!$E$2:$AZ$97)</f>
        <v>0</v>
      </c>
      <c r="N18" s="250">
        <f>SUMPRODUCT(('T22'!$A$2:$A$97=$A18)*(T22Emp=N$1),'T22'!$E$2:$AZ$97)</f>
        <v>0</v>
      </c>
      <c r="O18" s="250">
        <f>SUMPRODUCT(('T22'!$A$2:$A$97=$A18)*(T22Emp=O$1),'T22'!$E$2:$AZ$97)</f>
        <v>0</v>
      </c>
      <c r="P18" s="250">
        <f>SUMPRODUCT(('T22'!$A$2:$A$97=$A18)*(T22Emp=P$1),'T22'!$E$2:$AZ$97)</f>
        <v>0</v>
      </c>
      <c r="Q18" s="250">
        <f>SUMPRODUCT(('T22'!$A$2:$A$97=$A18)*(T22Emp=Q$1),'T22'!$E$2:$AZ$97)</f>
        <v>0</v>
      </c>
      <c r="R18" s="250">
        <f>SUMPRODUCT(('T22'!$A$2:$A$97=$A18)*(T22Emp=R$1),'T22'!$E$2:$AZ$97)</f>
        <v>0</v>
      </c>
      <c r="S18" s="250">
        <f>SUMPRODUCT(('T22'!$A$2:$A$97=$A18)*(T22Emp=S$1),'T22'!$E$2:$AZ$97)</f>
        <v>0</v>
      </c>
      <c r="T18" s="250">
        <f>SUMPRODUCT(('T22'!$A$2:$A$97=$A18)*(T22Emp=T$1),'T22'!$E$2:$AZ$97)</f>
        <v>0</v>
      </c>
      <c r="U18" s="250">
        <f>SUMPRODUCT(('T22'!$A$2:$A$97=$A18)*(T22Emp=U$1),'T22'!$E$2:$AZ$97)</f>
        <v>0</v>
      </c>
      <c r="V18" s="250">
        <f>SUMPRODUCT(('T22'!$A$2:$A$97=$A18)*(T22Emp=V$1),'T22'!$E$2:$AZ$97)</f>
        <v>3</v>
      </c>
      <c r="W18" s="250">
        <f>SUMPRODUCT(('T22'!$A$2:$A$97=$A18)*(T22Emp=W$1),'T22'!$E$2:$AZ$97)</f>
        <v>0</v>
      </c>
      <c r="X18" s="250">
        <f>SUMPRODUCT(('T22'!$A$2:$A$97=$A18)*(T22Emp=X$1),'T22'!$E$2:$AZ$97)</f>
        <v>0</v>
      </c>
      <c r="Y18" s="250">
        <f>SUMPRODUCT(('T22'!$A$2:$A$97=$A18)*(T22Emp=Y$1),'T22'!$E$2:$AZ$97)</f>
        <v>0</v>
      </c>
      <c r="Z18" s="250">
        <f>SUMPRODUCT(('T22'!$A$2:$A$97=$A18)*(T22Emp=Z$1),'T22'!$E$2:$AZ$97)</f>
        <v>0</v>
      </c>
      <c r="AA18" s="250">
        <f>SUMPRODUCT(('T22'!$A$2:$A$97=$A18)*(T22Emp=AA$1),'T22'!$E$2:$AZ$97)</f>
        <v>0</v>
      </c>
      <c r="AB18" s="250">
        <f>SUMPRODUCT(('T22'!$A$2:$A$97=$A18)*(T22Emp=AB$1),'T22'!$E$2:$AZ$97)</f>
        <v>0</v>
      </c>
      <c r="AC18" s="250">
        <f>SUMPRODUCT(('T22'!$A$2:$A$97=$A18)*(T22Emp=AC$1),'T22'!$E$2:$AZ$97)</f>
        <v>0</v>
      </c>
      <c r="AD18" s="250">
        <f>SUMPRODUCT(('T22'!$A$2:$A$97=$A18)*(T22Emp=AD$1),'T22'!$E$2:$AZ$97)</f>
        <v>0</v>
      </c>
      <c r="AE18" s="250">
        <f>SUMPRODUCT(('T22'!$A$2:$A$97=$A18)*(T22Emp=AE$1),'T22'!$E$2:$AZ$97)</f>
        <v>0</v>
      </c>
      <c r="AF18" s="250">
        <f>SUMPRODUCT(('T22'!$A$2:$A$97=$A18)*(T22Emp=AF$1),'T22'!$E$2:$AZ$97)</f>
        <v>0</v>
      </c>
      <c r="AG18" s="250">
        <f>SUMPRODUCT(('T22'!$A$2:$A$97=$A18)*(T22Emp=AG$1),'T22'!$E$2:$AZ$97)</f>
        <v>0</v>
      </c>
      <c r="AH18" s="250">
        <f>SUMPRODUCT(('T22'!$A$2:$A$97=$A18)*(T22Emp=AH$1),'T22'!$E$2:$AZ$97)</f>
        <v>0</v>
      </c>
      <c r="AI18" s="250">
        <f>SUMPRODUCT(('T22'!$A$2:$A$97=$A18)*(T22Emp=AI$1),'T22'!$E$2:$AZ$97)</f>
        <v>0</v>
      </c>
      <c r="AJ18" s="250">
        <f>SUMPRODUCT(('T22'!$A$2:$A$97=$A18)*(T22Emp=AJ$1),'T22'!$E$2:$AZ$97)</f>
        <v>0</v>
      </c>
      <c r="AK18" s="250">
        <f>SUMPRODUCT(('T22'!$A$2:$A$97=$A18)*(T22Emp=AK$1),'T22'!$E$2:$AZ$97)</f>
        <v>0</v>
      </c>
      <c r="AL18" s="250">
        <f>SUMPRODUCT(('T22'!$A$2:$A$97=$A18)*(T22Emp=AL$1),'T22'!$E$2:$AZ$97)</f>
        <v>0</v>
      </c>
      <c r="AM18" s="250">
        <f>SUMPRODUCT(('T22'!$A$2:$A$97=$A18)*(T22Emp=AM$1),'T22'!$E$2:$AZ$97)</f>
        <v>0</v>
      </c>
      <c r="AN18" s="250">
        <f>SUMPRODUCT(('T22'!$A$2:$A$97=$A18)*(T22Emp=AN$1),'T22'!$E$2:$AZ$97)</f>
        <v>0</v>
      </c>
      <c r="AO18" s="250">
        <f>SUMPRODUCT(('T22'!$A$2:$A$97=$A18)*(T22Emp=AO$1),'T22'!$E$2:$AZ$97)</f>
        <v>0</v>
      </c>
      <c r="AP18" s="250">
        <f>SUMPRODUCT(('T22'!$A$2:$A$97=$A18)*(T22Emp=AP$1),'T22'!$E$2:$AZ$97)</f>
        <v>0</v>
      </c>
      <c r="AQ18" s="250">
        <f>SUMPRODUCT(('T22'!$A$2:$A$97=$A18)*(T22Emp=AQ$1),'T22'!$E$2:$AZ$97)</f>
        <v>0</v>
      </c>
      <c r="AR18" s="250">
        <f>SUMPRODUCT(('T22'!$A$2:$A$97=$A18)*(T22Emp=AR$1),'T22'!$E$2:$AZ$97)</f>
        <v>0</v>
      </c>
      <c r="AS18" s="250">
        <f>SUMPRODUCT(('T22'!$A$2:$A$97=$A18)*(T22Emp=AS$1),'T22'!$E$2:$AZ$97)</f>
        <v>0</v>
      </c>
      <c r="AT18" s="250">
        <f>SUMPRODUCT(('T22'!$A$2:$A$97=$A18)*(T22Emp=AT$1),'T22'!$E$2:$AZ$97)</f>
        <v>0</v>
      </c>
      <c r="AU18" s="250">
        <f>SUMPRODUCT(('T22'!$A$2:$A$97=$A18)*(T22Emp=AU$1),'T22'!$E$2:$AZ$97)</f>
        <v>0</v>
      </c>
      <c r="AV18" s="250">
        <f>SUMPRODUCT(('T22'!$A$2:$A$97=$A18)*(T22Emp=AV$1),'T22'!$E$2:$AZ$97)</f>
        <v>0</v>
      </c>
      <c r="AW18" s="250">
        <f>SUMPRODUCT(('T22'!$A$2:$A$97=$A18)*(T22Emp=AW$1),'T22'!$E$2:$AZ$97)</f>
        <v>0</v>
      </c>
      <c r="AX18" s="250">
        <f>SUMPRODUCT(('T22'!$A$2:$A$97=$A18)*(T22Emp=AX$1),'T22'!$E$2:$AZ$97)</f>
        <v>0</v>
      </c>
      <c r="AY18" s="467">
        <f>SUMPRODUCT(('T22'!$A$2:$A$97=$A18)*(T22Emp=AY$1),'T22'!$E$2:$AZ$97)</f>
        <v>0</v>
      </c>
    </row>
    <row r="19" spans="1:64" x14ac:dyDescent="0.2">
      <c r="A19" s="247">
        <f t="shared" si="9"/>
        <v>42538</v>
      </c>
      <c r="B19" s="254" t="str">
        <f>Total!$L$1</f>
        <v>RF</v>
      </c>
      <c r="C19" s="249">
        <f>SUMPRODUCT((RF!$A$2:$A$17=$A19)*(RFEmp=C$1)*(RF!$H$21:$AO$21="RF Valet"),RF!$H$2:$AO$17)</f>
        <v>0</v>
      </c>
      <c r="D19" s="250">
        <f>SUMPRODUCT((RF!$A$2:$A$17=$A19)*(RFEmp=D$1)*(RF!$H$21:$AO$21="RF Valet"),RF!$H$2:$AO$17)</f>
        <v>0</v>
      </c>
      <c r="E19" s="250">
        <f>SUMPRODUCT((RF!$A$2:$A$17=$A19)*(RFEmp=E$1)*(RF!$H$21:$AO$21="RF Valet"),RF!$H$2:$AO$17)</f>
        <v>5</v>
      </c>
      <c r="F19" s="250">
        <f>SUMPRODUCT((RF!$A$2:$A$17=$A19)*(RFEmp=F$1)*(RF!$H$21:$AO$21="RF Valet"),RF!$H$2:$AO$17)</f>
        <v>0</v>
      </c>
      <c r="G19" s="250">
        <f>SUMPRODUCT((RF!$A$2:$A$17=$A19)*(RFEmp=G$1)*(RF!$H$21:$AO$21="RF Valet"),RF!$H$2:$AO$17)</f>
        <v>0</v>
      </c>
      <c r="H19" s="250">
        <f>SUMPRODUCT((RF!$A$2:$A$17=$A19)*(RFEmp=H$1)*(RF!$H$21:$AO$21="RF Valet"),RF!$H$2:$AO$17)</f>
        <v>0</v>
      </c>
      <c r="I19" s="250">
        <f>SUMPRODUCT((RF!$A$2:$A$17=$A19)*(RFEmp=I$1)*(RF!$H$21:$AO$21="RF Valet"),RF!$H$2:$AO$17)</f>
        <v>0</v>
      </c>
      <c r="J19" s="250">
        <f>SUMPRODUCT((RF!$A$2:$A$17=$A19)*(RFEmp=J$1)*(RF!$H$21:$AO$21="RF Valet"),RF!$H$2:$AO$17)</f>
        <v>0</v>
      </c>
      <c r="K19" s="250">
        <f>SUMPRODUCT((RF!$A$2:$A$17=$A19)*(RFEmp=K$1)*(RF!$H$21:$AO$21="RF Valet"),RF!$H$2:$AO$17)</f>
        <v>0</v>
      </c>
      <c r="L19" s="250">
        <f>SUMPRODUCT((RF!$A$2:$A$17=$A19)*(RFEmp=L$1)*(RF!$H$21:$AO$21="RF Valet"),RF!$H$2:$AO$17)</f>
        <v>0</v>
      </c>
      <c r="M19" s="250">
        <f>SUMPRODUCT((RF!$A$2:$A$17=$A19)*(RFEmp=M$1)*(RF!$H$21:$AO$21="RF Valet"),RF!$H$2:$AO$17)</f>
        <v>0</v>
      </c>
      <c r="N19" s="250">
        <f>SUMPRODUCT((RF!$A$2:$A$17=$A19)*(RFEmp=N$1)*(RF!$H$21:$AO$21="RF Valet"),RF!$H$2:$AO$17)</f>
        <v>0</v>
      </c>
      <c r="O19" s="250">
        <f>SUMPRODUCT((RF!$A$2:$A$17=$A19)*(RFEmp=O$1)*(RF!$H$21:$AO$21="RF Valet"),RF!$H$2:$AO$17)</f>
        <v>0</v>
      </c>
      <c r="P19" s="250">
        <f>SUMPRODUCT((RF!$A$2:$A$17=$A19)*(RFEmp=P$1)*(RF!$H$21:$AO$21="RF Valet"),RF!$H$2:$AO$17)</f>
        <v>0</v>
      </c>
      <c r="Q19" s="250">
        <f>SUMPRODUCT((RF!$A$2:$A$17=$A19)*(RFEmp=Q$1)*(RF!$H$21:$AO$21="RF Valet"),RF!$H$2:$AO$17)</f>
        <v>0</v>
      </c>
      <c r="R19" s="250">
        <f>SUMPRODUCT((RF!$A$2:$A$17=$A19)*(RFEmp=R$1)*(RF!$H$21:$AO$21="RF Valet"),RF!$H$2:$AO$17)</f>
        <v>0</v>
      </c>
      <c r="S19" s="250">
        <f>SUMPRODUCT((RF!$A$2:$A$17=$A19)*(RFEmp=S$1)*(RF!$H$21:$AO$21="RF Valet"),RF!$H$2:$AO$17)</f>
        <v>0</v>
      </c>
      <c r="T19" s="250">
        <f>SUMPRODUCT((RF!$A$2:$A$17=$A19)*(RFEmp=T$1)*(RF!$H$21:$AO$21="RF Valet"),RF!$H$2:$AO$17)</f>
        <v>0</v>
      </c>
      <c r="U19" s="250">
        <f>SUMPRODUCT((RF!$A$2:$A$17=$A19)*(RFEmp=U$1)*(RF!$H$21:$AO$21="RF Valet"),RF!$H$2:$AO$17)</f>
        <v>0</v>
      </c>
      <c r="V19" s="250">
        <f>SUMPRODUCT((RF!$A$2:$A$17=$A19)*(RFEmp=V$1)*(RF!$H$21:$AO$21="RF Valet"),RF!$H$2:$AO$17)</f>
        <v>0</v>
      </c>
      <c r="W19" s="250">
        <f>SUMPRODUCT((RF!$A$2:$A$17=$A19)*(RFEmp=W$1)*(RF!$H$21:$AO$21="RF Valet"),RF!$H$2:$AO$17)</f>
        <v>0</v>
      </c>
      <c r="X19" s="250">
        <f>SUMPRODUCT((RF!$A$2:$A$17=$A19)*(RFEmp=X$1)*(RF!$H$21:$AO$21="RF Valet"),RF!$H$2:$AO$17)</f>
        <v>0</v>
      </c>
      <c r="Y19" s="250">
        <f>SUMPRODUCT((RF!$A$2:$A$17=$A19)*(RFEmp=Y$1)*(RF!$H$21:$AO$21="RF Valet"),RF!$H$2:$AO$17)</f>
        <v>0</v>
      </c>
      <c r="Z19" s="250">
        <f>SUMPRODUCT((RF!$A$2:$A$17=$A19)*(RFEmp=Z$1)*(RF!$H$21:$AO$21="RF Valet"),RF!$H$2:$AO$17)</f>
        <v>0</v>
      </c>
      <c r="AA19" s="250">
        <f>SUMPRODUCT((RF!$A$2:$A$17=$A19)*(RFEmp=AA$1)*(RF!$H$21:$AO$21="RF Valet"),RF!$H$2:$AO$17)</f>
        <v>0</v>
      </c>
      <c r="AB19" s="250">
        <f>SUMPRODUCT((RF!$A$2:$A$17=$A19)*(RFEmp=AB$1)*(RF!$H$21:$AO$21="RF Valet"),RF!$H$2:$AO$17)</f>
        <v>0</v>
      </c>
      <c r="AC19" s="250">
        <f>SUMPRODUCT((RF!$A$2:$A$17=$A19)*(RFEmp=AC$1)*(RF!$H$21:$AO$21="RF Valet"),RF!$H$2:$AO$17)</f>
        <v>0</v>
      </c>
      <c r="AD19" s="250">
        <f>SUMPRODUCT((RF!$A$2:$A$17=$A19)*(RFEmp=AD$1)*(RF!$H$21:$AO$21="RF Valet"),RF!$H$2:$AO$17)</f>
        <v>0</v>
      </c>
      <c r="AE19" s="250">
        <f>SUMPRODUCT((RF!$A$2:$A$17=$A19)*(RFEmp=AE$1)*(RF!$H$21:$AO$21="RF Valet"),RF!$H$2:$AO$17)</f>
        <v>0</v>
      </c>
      <c r="AF19" s="250">
        <f>SUMPRODUCT((RF!$A$2:$A$17=$A19)*(RFEmp=AF$1)*(RF!$H$21:$AO$21="RF Valet"),RF!$H$2:$AO$17)</f>
        <v>0</v>
      </c>
      <c r="AG19" s="250">
        <f>SUMPRODUCT((RF!$A$2:$A$17=$A19)*(RFEmp=AG$1)*(RF!$H$21:$AO$21="RF Valet"),RF!$H$2:$AO$17)</f>
        <v>0</v>
      </c>
      <c r="AH19" s="250">
        <f>SUMPRODUCT((RF!$A$2:$A$17=$A19)*(RFEmp=AH$1)*(RF!$H$21:$AO$21="RF Valet"),RF!$H$2:$AO$17)</f>
        <v>0</v>
      </c>
      <c r="AI19" s="250">
        <f>SUMPRODUCT((RF!$A$2:$A$17=$A19)*(RFEmp=AI$1)*(RF!$H$21:$AO$21="RF Valet"),RF!$H$2:$AO$17)</f>
        <v>0</v>
      </c>
      <c r="AJ19" s="250">
        <f>SUMPRODUCT((RF!$A$2:$A$17=$A19)*(RFEmp=AJ$1)*(RF!$H$21:$AO$21="RF Valet"),RF!$H$2:$AO$17)</f>
        <v>0</v>
      </c>
      <c r="AK19" s="250">
        <f>SUMPRODUCT((RF!$A$2:$A$17=$A19)*(RFEmp=AK$1)*(RF!$H$21:$AO$21="RF Valet"),RF!$H$2:$AO$17)</f>
        <v>0</v>
      </c>
      <c r="AL19" s="250">
        <f>SUMPRODUCT((RF!$A$2:$A$17=$A19)*(RFEmp=AL$1)*(RF!$H$21:$AO$21="RF Valet"),RF!$H$2:$AO$17)</f>
        <v>0</v>
      </c>
      <c r="AM19" s="250">
        <f>SUMPRODUCT((RF!$A$2:$A$17=$A19)*(RFEmp=AM$1)*(RF!$H$21:$AO$21="RF Valet"),RF!$H$2:$AO$17)</f>
        <v>0</v>
      </c>
      <c r="AN19" s="250">
        <f>SUMPRODUCT((RF!$A$2:$A$17=$A19)*(RFEmp=AN$1)*(RF!$H$21:$AO$21="RF Valet"),RF!$H$2:$AO$17)</f>
        <v>0</v>
      </c>
      <c r="AO19" s="250">
        <f>SUMPRODUCT((RF!$A$2:$A$17=$A19)*(RFEmp=AO$1)*(RF!$H$21:$AO$21="RF Valet"),RF!$H$2:$AO$17)</f>
        <v>0</v>
      </c>
      <c r="AP19" s="250">
        <f>SUMPRODUCT((RF!$A$2:$A$17=$A19)*(RFEmp=AP$1)*(RF!$H$21:$AO$21="RF Valet"),RF!$H$2:$AO$17)</f>
        <v>0</v>
      </c>
      <c r="AQ19" s="250">
        <f>SUMPRODUCT((RF!$A$2:$A$17=$A19)*(RFEmp=AQ$1)*(RF!$H$21:$AO$21="RF Valet"),RF!$H$2:$AO$17)</f>
        <v>0</v>
      </c>
      <c r="AR19" s="250">
        <f>SUMPRODUCT((RF!$A$2:$A$17=$A19)*(RFEmp=AR$1)*(RF!$H$21:$AO$21="RF Valet"),RF!$H$2:$AO$17)</f>
        <v>0</v>
      </c>
      <c r="AS19" s="250">
        <f>SUMPRODUCT((RF!$A$2:$A$17=$A19)*(RFEmp=AS$1)*(RF!$H$21:$AO$21="RF Valet"),RF!$H$2:$AO$17)</f>
        <v>0</v>
      </c>
      <c r="AT19" s="250">
        <f>SUMPRODUCT((RF!$A$2:$A$17=$A19)*(RFEmp=AT$1)*(RF!$H$21:$AO$21="RF Valet"),RF!$H$2:$AO$17)</f>
        <v>0</v>
      </c>
      <c r="AU19" s="250">
        <f>SUMPRODUCT((RF!$A$2:$A$17=$A19)*(RFEmp=AU$1)*(RF!$H$21:$AO$21="RF Valet"),RF!$H$2:$AO$17)</f>
        <v>0</v>
      </c>
      <c r="AV19" s="250">
        <f>SUMPRODUCT((RF!$A$2:$A$17=$A19)*(RFEmp=AV$1)*(RF!$H$21:$AO$21="RF Valet"),RF!$H$2:$AO$17)</f>
        <v>0</v>
      </c>
      <c r="AW19" s="250">
        <f>SUMPRODUCT((RF!$A$2:$A$17=$A19)*(RFEmp=AW$1)*(RF!$H$21:$AO$21="RF Valet"),RF!$H$2:$AO$17)</f>
        <v>0</v>
      </c>
      <c r="AX19" s="250">
        <f>SUMPRODUCT((RF!$A$2:$A$17=$A19)*(RFEmp=AX$1)*(RF!$H$21:$AO$21="RF Valet"),RF!$H$2:$AO$17)</f>
        <v>0</v>
      </c>
      <c r="AY19" s="467">
        <f>SUMPRODUCT((RF!$A$2:$A$17=$A19)*(RFEmp=AY$1)*(RF!$H$21:$AO$21="RF Valet"),RF!$H$2:$AO$17)</f>
        <v>0</v>
      </c>
    </row>
    <row r="20" spans="1:64" x14ac:dyDescent="0.2">
      <c r="A20" s="247">
        <f t="shared" si="9"/>
        <v>42538</v>
      </c>
      <c r="B20" s="571" t="s">
        <v>140</v>
      </c>
      <c r="C20" s="249">
        <f>SUMPRODUCT(('RC'!$A$2:$A$17=$A20)*(RCEmp=C$1),'RC'!$D$2:$AK$17)</f>
        <v>0</v>
      </c>
      <c r="D20" s="250">
        <f>SUMPRODUCT(('RC'!$A$2:$A$17=$A20)*(RCEmp=D$1),'RC'!$D$2:$AK$17)</f>
        <v>0</v>
      </c>
      <c r="E20" s="250">
        <f>SUMPRODUCT(('RC'!$A$2:$A$17=$A20)*(RCEmp=E$1),'RC'!$D$2:$AK$17)</f>
        <v>0</v>
      </c>
      <c r="F20" s="250">
        <f>SUMPRODUCT(('RC'!$A$2:$A$17=$A20)*(RCEmp=F$1),'RC'!$D$2:$AK$17)</f>
        <v>0</v>
      </c>
      <c r="G20" s="250">
        <f>SUMPRODUCT(('RC'!$A$2:$A$17=$A20)*(RCEmp=G$1),'RC'!$D$2:$AK$17)</f>
        <v>0</v>
      </c>
      <c r="H20" s="250">
        <f>SUMPRODUCT(('RC'!$A$2:$A$17=$A20)*(RCEmp=H$1),'RC'!$D$2:$AK$17)</f>
        <v>0</v>
      </c>
      <c r="I20" s="250">
        <f>SUMPRODUCT(('RC'!$A$2:$A$17=$A20)*(RCEmp=I$1),'RC'!$D$2:$AK$17)</f>
        <v>0</v>
      </c>
      <c r="J20" s="250">
        <f>SUMPRODUCT(('RC'!$A$2:$A$17=$A20)*(RCEmp=J$1),'RC'!$D$2:$AK$17)</f>
        <v>0</v>
      </c>
      <c r="K20" s="250">
        <f>SUMPRODUCT(('RC'!$A$2:$A$17=$A20)*(RCEmp=K$1),'RC'!$D$2:$AK$17)</f>
        <v>0</v>
      </c>
      <c r="L20" s="250">
        <f>SUMPRODUCT(('RC'!$A$2:$A$17=$A20)*(RCEmp=L$1),'RC'!$D$2:$AK$17)</f>
        <v>0</v>
      </c>
      <c r="M20" s="250">
        <f>SUMPRODUCT(('RC'!$A$2:$A$17=$A20)*(RCEmp=M$1),'RC'!$D$2:$AK$17)</f>
        <v>8.5</v>
      </c>
      <c r="N20" s="250">
        <f>SUMPRODUCT(('RC'!$A$2:$A$17=$A20)*(RCEmp=N$1),'RC'!$D$2:$AK$17)</f>
        <v>0</v>
      </c>
      <c r="O20" s="250">
        <f>SUMPRODUCT(('RC'!$A$2:$A$17=$A20)*(RCEmp=O$1),'RC'!$D$2:$AK$17)</f>
        <v>0</v>
      </c>
      <c r="P20" s="250">
        <f>SUMPRODUCT(('RC'!$A$2:$A$17=$A20)*(RCEmp=P$1),'RC'!$D$2:$AK$17)</f>
        <v>0</v>
      </c>
      <c r="Q20" s="250">
        <f>SUMPRODUCT(('RC'!$A$2:$A$17=$A20)*(RCEmp=Q$1),'RC'!$D$2:$AK$17)</f>
        <v>0</v>
      </c>
      <c r="R20" s="250">
        <f>SUMPRODUCT(('RC'!$A$2:$A$17=$A20)*(RCEmp=R$1),'RC'!$D$2:$AK$17)</f>
        <v>0</v>
      </c>
      <c r="S20" s="250">
        <f>SUMPRODUCT(('RC'!$A$2:$A$17=$A20)*(RCEmp=S$1),'RC'!$D$2:$AK$17)</f>
        <v>0</v>
      </c>
      <c r="T20" s="250">
        <f>SUMPRODUCT(('RC'!$A$2:$A$17=$A20)*(RCEmp=T$1),'RC'!$D$2:$AK$17)</f>
        <v>0</v>
      </c>
      <c r="U20" s="250">
        <f>SUMPRODUCT(('RC'!$A$2:$A$17=$A20)*(RCEmp=U$1),'RC'!$D$2:$AK$17)</f>
        <v>0</v>
      </c>
      <c r="V20" s="250">
        <f>SUMPRODUCT(('RC'!$A$2:$A$17=$A20)*(RCEmp=V$1),'RC'!$D$2:$AK$17)</f>
        <v>0</v>
      </c>
      <c r="W20" s="250">
        <f>SUMPRODUCT(('RC'!$A$2:$A$17=$A20)*(RCEmp=W$1),'RC'!$D$2:$AK$17)</f>
        <v>0</v>
      </c>
      <c r="X20" s="250">
        <f>SUMPRODUCT(('RC'!$A$2:$A$17=$A20)*(RCEmp=X$1),'RC'!$D$2:$AK$17)</f>
        <v>0</v>
      </c>
      <c r="Y20" s="250">
        <f>SUMPRODUCT(('RC'!$A$2:$A$17=$A20)*(RCEmp=Y$1),'RC'!$D$2:$AK$17)</f>
        <v>0</v>
      </c>
      <c r="Z20" s="250">
        <f>SUMPRODUCT(('RC'!$A$2:$A$17=$A20)*(RCEmp=Z$1),'RC'!$D$2:$AK$17)</f>
        <v>0</v>
      </c>
      <c r="AA20" s="250">
        <f>SUMPRODUCT(('RC'!$A$2:$A$17=$A20)*(RCEmp=AA$1),'RC'!$D$2:$AK$17)</f>
        <v>0</v>
      </c>
      <c r="AB20" s="250">
        <f>SUMPRODUCT(('RC'!$A$2:$A$17=$A20)*(RCEmp=AB$1),'RC'!$D$2:$AK$17)</f>
        <v>0</v>
      </c>
      <c r="AC20" s="250">
        <f>SUMPRODUCT(('RC'!$A$2:$A$17=$A20)*(RCEmp=AC$1),'RC'!$D$2:$AK$17)</f>
        <v>0</v>
      </c>
      <c r="AD20" s="250">
        <f>SUMPRODUCT(('RC'!$A$2:$A$17=$A20)*(RCEmp=AD$1),'RC'!$D$2:$AK$17)</f>
        <v>0</v>
      </c>
      <c r="AE20" s="250">
        <f>SUMPRODUCT(('RC'!$A$2:$A$17=$A20)*(RCEmp=AE$1),'RC'!$D$2:$AK$17)</f>
        <v>0</v>
      </c>
      <c r="AF20" s="250">
        <f>SUMPRODUCT(('RC'!$A$2:$A$17=$A20)*(RCEmp=AF$1),'RC'!$D$2:$AK$17)</f>
        <v>0</v>
      </c>
      <c r="AG20" s="250">
        <f>SUMPRODUCT(('RC'!$A$2:$A$17=$A20)*(RCEmp=AG$1),'RC'!$D$2:$AK$17)</f>
        <v>0</v>
      </c>
      <c r="AH20" s="250">
        <f>SUMPRODUCT(('RC'!$A$2:$A$17=$A20)*(RCEmp=AH$1),'RC'!$D$2:$AK$17)</f>
        <v>0</v>
      </c>
      <c r="AI20" s="250">
        <f>SUMPRODUCT(('RC'!$A$2:$A$17=$A20)*(RCEmp=AI$1),'RC'!$D$2:$AK$17)</f>
        <v>0</v>
      </c>
      <c r="AJ20" s="250">
        <f>SUMPRODUCT(('RC'!$A$2:$A$17=$A20)*(RCEmp=AJ$1),'RC'!$D$2:$AK$17)</f>
        <v>0</v>
      </c>
      <c r="AK20" s="250">
        <f>SUMPRODUCT(('RC'!$A$2:$A$17=$A20)*(RCEmp=AK$1),'RC'!$D$2:$AK$17)</f>
        <v>0</v>
      </c>
      <c r="AL20" s="250">
        <f>SUMPRODUCT(('RC'!$A$2:$A$17=$A20)*(RCEmp=AL$1),'RC'!$D$2:$AK$17)</f>
        <v>0</v>
      </c>
      <c r="AM20" s="250">
        <f>SUMPRODUCT(('RC'!$A$2:$A$17=$A20)*(RCEmp=AM$1),'RC'!$D$2:$AK$17)</f>
        <v>0</v>
      </c>
      <c r="AN20" s="250">
        <f>SUMPRODUCT(('RC'!$A$2:$A$17=$A20)*(RCEmp=AN$1),'RC'!$D$2:$AK$17)</f>
        <v>0</v>
      </c>
      <c r="AO20" s="250">
        <f>SUMPRODUCT(('RC'!$A$2:$A$17=$A20)*(RCEmp=AO$1),'RC'!$D$2:$AK$17)</f>
        <v>0</v>
      </c>
      <c r="AP20" s="250">
        <f>SUMPRODUCT(('RC'!$A$2:$A$17=$A20)*(RCEmp=AP$1),'RC'!$D$2:$AK$17)</f>
        <v>0</v>
      </c>
      <c r="AQ20" s="250">
        <f>SUMPRODUCT(('RC'!$A$2:$A$17=$A20)*(RCEmp=AQ$1),'RC'!$D$2:$AK$17)</f>
        <v>0</v>
      </c>
      <c r="AR20" s="250">
        <f>SUMPRODUCT(('RC'!$A$2:$A$17=$A20)*(RCEmp=AR$1),'RC'!$D$2:$AK$17)</f>
        <v>0</v>
      </c>
      <c r="AS20" s="250">
        <f>SUMPRODUCT(('RC'!$A$2:$A$17=$A20)*(RCEmp=AS$1),'RC'!$D$2:$AK$17)</f>
        <v>0</v>
      </c>
      <c r="AT20" s="250">
        <f>SUMPRODUCT(('RC'!$A$2:$A$17=$A20)*(RCEmp=AT$1),'RC'!$D$2:$AK$17)</f>
        <v>0</v>
      </c>
      <c r="AU20" s="250">
        <f>SUMPRODUCT(('RC'!$A$2:$A$17=$A20)*(RCEmp=AU$1),'RC'!$D$2:$AK$17)</f>
        <v>0</v>
      </c>
      <c r="AV20" s="250">
        <f>SUMPRODUCT(('RC'!$A$2:$A$17=$A20)*(RCEmp=AV$1),'RC'!$D$2:$AK$17)</f>
        <v>0</v>
      </c>
      <c r="AW20" s="250">
        <f>SUMPRODUCT(('RC'!$A$2:$A$17=$A20)*(RCEmp=AW$1),'RC'!$D$2:$AK$17)</f>
        <v>0</v>
      </c>
      <c r="AX20" s="250">
        <f>SUMPRODUCT(('RC'!$A$2:$A$17=$A20)*(RCEmp=AX$1),'RC'!$D$2:$AK$17)</f>
        <v>0</v>
      </c>
      <c r="AY20" s="467">
        <f>SUMPRODUCT(('RC'!$A$2:$A$17=$A20)*(RCEmp=AY$1),'RC'!$D$2:$AK$17)</f>
        <v>0</v>
      </c>
    </row>
    <row r="21" spans="1:64" x14ac:dyDescent="0.2">
      <c r="A21" s="247">
        <f t="shared" si="9"/>
        <v>42538</v>
      </c>
      <c r="B21" s="614" t="s">
        <v>154</v>
      </c>
      <c r="C21" s="249">
        <f>SUMPRODUCT((HoO!$A$2:$A$34=$A21)*(HoOEmp=C$1),HoO!$E$2:$Y$34)</f>
        <v>0</v>
      </c>
      <c r="D21" s="250">
        <f>SUMPRODUCT((HoO!$A$2:$A$34=$A21)*(HoOEmp=D$1),HoO!$E$2:$Y$34)</f>
        <v>0</v>
      </c>
      <c r="E21" s="250">
        <f>SUMPRODUCT((HoO!$A$2:$A$34=$A21)*(HoOEmp=E$1),HoO!$E$2:$Y$34)</f>
        <v>0</v>
      </c>
      <c r="F21" s="250">
        <f>SUMPRODUCT((HoO!$A$2:$A$34=$A21)*(HoOEmp=F$1),HoO!$E$2:$Y$34)</f>
        <v>0</v>
      </c>
      <c r="G21" s="250">
        <f>SUMPRODUCT((HoO!$A$2:$A$34=$A21)*(HoOEmp=G$1),HoO!$E$2:$Y$34)</f>
        <v>0</v>
      </c>
      <c r="H21" s="250">
        <f>SUMPRODUCT((HoO!$A$2:$A$34=$A21)*(HoOEmp=H$1),HoO!$E$2:$Y$34)</f>
        <v>0</v>
      </c>
      <c r="I21" s="250">
        <f>SUMPRODUCT((HoO!$A$2:$A$34=$A21)*(HoOEmp=I$1),HoO!$E$2:$Y$34)</f>
        <v>0</v>
      </c>
      <c r="J21" s="250">
        <f>SUMPRODUCT((HoO!$A$2:$A$34=$A21)*(HoOEmp=J$1),HoO!$E$2:$Y$34)</f>
        <v>0</v>
      </c>
      <c r="K21" s="250">
        <f>SUMPRODUCT((HoO!$A$2:$A$34=$A21)*(HoOEmp=K$1),HoO!$E$2:$Y$34)</f>
        <v>0</v>
      </c>
      <c r="L21" s="250">
        <f>SUMPRODUCT((HoO!$A$2:$A$34=$A21)*(HoOEmp=L$1),HoO!$E$2:$Y$34)</f>
        <v>0</v>
      </c>
      <c r="M21" s="250">
        <f>SUMPRODUCT((HoO!$A$2:$A$34=$A21)*(HoOEmp=M$1),HoO!$E$2:$Y$34)</f>
        <v>0</v>
      </c>
      <c r="N21" s="250">
        <f>SUMPRODUCT((HoO!$A$2:$A$34=$A21)*(HoOEmp=N$1),HoO!$E$2:$Y$34)</f>
        <v>0</v>
      </c>
      <c r="O21" s="250">
        <f>SUMPRODUCT((HoO!$A$2:$A$34=$A21)*(HoOEmp=O$1),HoO!$E$2:$Y$34)</f>
        <v>0</v>
      </c>
      <c r="P21" s="250">
        <f>SUMPRODUCT((HoO!$A$2:$A$34=$A21)*(HoOEmp=P$1),HoO!$E$2:$Y$34)</f>
        <v>5.5</v>
      </c>
      <c r="Q21" s="250">
        <f>SUMPRODUCT((HoO!$A$2:$A$34=$A21)*(HoOEmp=Q$1),HoO!$E$2:$Y$34)</f>
        <v>0</v>
      </c>
      <c r="R21" s="250">
        <f>SUMPRODUCT((HoO!$A$2:$A$34=$A21)*(HoOEmp=R$1),HoO!$E$2:$Y$34)</f>
        <v>0</v>
      </c>
      <c r="S21" s="250">
        <f>SUMPRODUCT((HoO!$A$2:$A$34=$A21)*(HoOEmp=S$1),HoO!$E$2:$Y$34)</f>
        <v>0</v>
      </c>
      <c r="T21" s="250">
        <f>SUMPRODUCT((HoO!$A$2:$A$34=$A21)*(HoOEmp=T$1),HoO!$E$2:$Y$34)</f>
        <v>0</v>
      </c>
      <c r="U21" s="250">
        <f>SUMPRODUCT((HoO!$A$2:$A$34=$A21)*(HoOEmp=U$1),HoO!$E$2:$Y$34)</f>
        <v>0</v>
      </c>
      <c r="V21" s="250">
        <f>SUMPRODUCT((HoO!$A$2:$A$34=$A21)*(HoOEmp=V$1),HoO!$E$2:$Y$34)</f>
        <v>0</v>
      </c>
      <c r="W21" s="250">
        <f>SUMPRODUCT((HoO!$A$2:$A$34=$A21)*(HoOEmp=W$1),HoO!$E$2:$Y$34)</f>
        <v>0</v>
      </c>
      <c r="X21" s="250">
        <f>SUMPRODUCT((HoO!$A$2:$A$34=$A21)*(HoOEmp=X$1),HoO!$E$2:$Y$34)</f>
        <v>0</v>
      </c>
      <c r="Y21" s="250">
        <f>SUMPRODUCT((HoO!$A$2:$A$34=$A21)*(HoOEmp=Y$1),HoO!$E$2:$Y$34)</f>
        <v>0</v>
      </c>
      <c r="Z21" s="250">
        <f>SUMPRODUCT((HoO!$A$2:$A$34=$A21)*(HoOEmp=Z$1),HoO!$E$2:$Y$34)</f>
        <v>0</v>
      </c>
      <c r="AA21" s="250">
        <f>SUMPRODUCT((HoO!$A$2:$A$34=$A21)*(HoOEmp=AA$1),HoO!$E$2:$Y$34)</f>
        <v>0</v>
      </c>
      <c r="AB21" s="250">
        <f>SUMPRODUCT((HoO!$A$2:$A$34=$A21)*(HoOEmp=AB$1),HoO!$E$2:$Y$34)</f>
        <v>0</v>
      </c>
      <c r="AC21" s="250">
        <f>SUMPRODUCT((HoO!$A$2:$A$34=$A21)*(HoOEmp=AC$1),HoO!$E$2:$Y$34)</f>
        <v>0</v>
      </c>
      <c r="AD21" s="250">
        <f>SUMPRODUCT((HoO!$A$2:$A$34=$A21)*(HoOEmp=AD$1),HoO!$E$2:$Y$34)</f>
        <v>0</v>
      </c>
      <c r="AE21" s="250">
        <f>SUMPRODUCT((HoO!$A$2:$A$34=$A21)*(HoOEmp=AE$1),HoO!$E$2:$Y$34)</f>
        <v>0</v>
      </c>
      <c r="AF21" s="250">
        <f>SUMPRODUCT((HoO!$A$2:$A$34=$A21)*(HoOEmp=AF$1),HoO!$E$2:$Y$34)</f>
        <v>0</v>
      </c>
      <c r="AG21" s="250">
        <f>SUMPRODUCT((HoO!$A$2:$A$34=$A21)*(HoOEmp=AG$1),HoO!$E$2:$Y$34)</f>
        <v>0</v>
      </c>
      <c r="AH21" s="250">
        <f>SUMPRODUCT((HoO!$A$2:$A$34=$A21)*(HoOEmp=AH$1),HoO!$E$2:$Y$34)</f>
        <v>0</v>
      </c>
      <c r="AI21" s="250">
        <f>SUMPRODUCT((HoO!$A$2:$A$34=$A21)*(HoOEmp=AI$1),HoO!$E$2:$Y$34)</f>
        <v>0</v>
      </c>
      <c r="AJ21" s="250">
        <f>SUMPRODUCT((HoO!$A$2:$A$34=$A21)*(HoOEmp=AJ$1),HoO!$E$2:$Y$34)</f>
        <v>0</v>
      </c>
      <c r="AK21" s="250">
        <f>SUMPRODUCT((HoO!$A$2:$A$34=$A21)*(HoOEmp=AK$1),HoO!$E$2:$Y$34)</f>
        <v>0</v>
      </c>
      <c r="AL21" s="250">
        <f>SUMPRODUCT((HoO!$A$2:$A$34=$A21)*(HoOEmp=AL$1),HoO!$E$2:$Y$34)</f>
        <v>0</v>
      </c>
      <c r="AM21" s="250">
        <f>SUMPRODUCT((HoO!$A$2:$A$34=$A21)*(HoOEmp=AM$1),HoO!$E$2:$Y$34)</f>
        <v>0</v>
      </c>
      <c r="AN21" s="250">
        <f>SUMPRODUCT((HoO!$A$2:$A$34=$A21)*(HoOEmp=AN$1),HoO!$E$2:$Y$34)</f>
        <v>0</v>
      </c>
      <c r="AO21" s="250">
        <f>SUMPRODUCT((HoO!$A$2:$A$34=$A21)*(HoOEmp=AO$1),HoO!$E$2:$Y$34)</f>
        <v>0</v>
      </c>
      <c r="AP21" s="250">
        <f>SUMPRODUCT((HoO!$A$2:$A$34=$A21)*(HoOEmp=AP$1),HoO!$E$2:$Y$34)</f>
        <v>0</v>
      </c>
      <c r="AQ21" s="250">
        <f>SUMPRODUCT((HoO!$A$2:$A$34=$A21)*(HoOEmp=AQ$1),HoO!$E$2:$Y$34)</f>
        <v>0</v>
      </c>
      <c r="AR21" s="250">
        <f>SUMPRODUCT((HoO!$A$2:$A$34=$A21)*(HoOEmp=AR$1),HoO!$E$2:$Y$34)</f>
        <v>0</v>
      </c>
      <c r="AS21" s="250">
        <f>SUMPRODUCT((HoO!$A$2:$A$34=$A21)*(HoOEmp=AS$1),HoO!$E$2:$Y$34)</f>
        <v>0</v>
      </c>
      <c r="AT21" s="250">
        <f>SUMPRODUCT((HoO!$A$2:$A$34=$A21)*(HoOEmp=AT$1),HoO!$E$2:$Y$34)</f>
        <v>0</v>
      </c>
      <c r="AU21" s="250">
        <f>SUMPRODUCT((HoO!$A$2:$A$34=$A21)*(HoOEmp=AU$1),HoO!$E$2:$Y$34)</f>
        <v>0</v>
      </c>
      <c r="AV21" s="250">
        <f>SUMPRODUCT((HoO!$A$2:$A$34=$A21)*(HoOEmp=AV$1),HoO!$E$2:$Y$34)</f>
        <v>0</v>
      </c>
      <c r="AW21" s="250">
        <f>SUMPRODUCT((HoO!$A$2:$A$34=$A21)*(HoOEmp=AW$1),HoO!$E$2:$Y$34)</f>
        <v>0</v>
      </c>
      <c r="AX21" s="250">
        <f>SUMPRODUCT((HoO!$A$2:$A$34=$A21)*(HoOEmp=AX$1),HoO!$E$2:$Y$34)</f>
        <v>0</v>
      </c>
      <c r="AY21" s="467">
        <f>SUMPRODUCT((HoO!$A$2:$A$34=$A21)*(HoOEmp=AY$1),HoO!$E$2:$Y$34)</f>
        <v>0</v>
      </c>
    </row>
    <row r="22" spans="1:64" s="271" customFormat="1" x14ac:dyDescent="0.2">
      <c r="A22" s="247">
        <f t="shared" si="9"/>
        <v>42538</v>
      </c>
      <c r="B22" s="255" t="s">
        <v>74</v>
      </c>
      <c r="C22" s="249">
        <f>SUMPRODUCT((TM!$A$2:$A$17=$A22)*(TMEmp=C$1),TM!$D$2:$AK$17)</f>
        <v>0</v>
      </c>
      <c r="D22" s="250">
        <f>SUMPRODUCT((TM!$A$2:$A$17=$A22)*(TMEmp=D$1),TM!$D$2:$AK$17)</f>
        <v>0</v>
      </c>
      <c r="E22" s="250">
        <f>SUMPRODUCT((TM!$A$2:$A$17=$A22)*(TMEmp=E$1),TM!$D$2:$AK$17)</f>
        <v>0</v>
      </c>
      <c r="F22" s="250">
        <f>SUMPRODUCT((TM!$A$2:$A$17=$A22)*(TMEmp=F$1),TM!$D$2:$AK$17)</f>
        <v>0</v>
      </c>
      <c r="G22" s="250">
        <f>SUMPRODUCT((TM!$A$2:$A$17=$A22)*(TMEmp=G$1),TM!$D$2:$AK$17)</f>
        <v>0</v>
      </c>
      <c r="H22" s="250">
        <f>SUMPRODUCT((TM!$A$2:$A$17=$A22)*(TMEmp=H$1),TM!$D$2:$AK$17)</f>
        <v>0</v>
      </c>
      <c r="I22" s="250">
        <f>SUMPRODUCT((TM!$A$2:$A$17=$A22)*(TMEmp=I$1),TM!$D$2:$AK$17)</f>
        <v>0</v>
      </c>
      <c r="J22" s="250">
        <f>SUMPRODUCT((TM!$A$2:$A$17=$A22)*(TMEmp=J$1),TM!$D$2:$AK$17)</f>
        <v>0</v>
      </c>
      <c r="K22" s="250">
        <f>SUMPRODUCT((TM!$A$2:$A$17=$A22)*(TMEmp=K$1),TM!$D$2:$AK$17)</f>
        <v>0</v>
      </c>
      <c r="L22" s="250">
        <f>SUMPRODUCT((TM!$A$2:$A$17=$A22)*(TMEmp=L$1),TM!$D$2:$AK$17)</f>
        <v>0</v>
      </c>
      <c r="M22" s="250">
        <f>SUMPRODUCT((TM!$A$2:$A$17=$A22)*(TMEmp=M$1),TM!$D$2:$AK$17)</f>
        <v>0</v>
      </c>
      <c r="N22" s="250">
        <f>SUMPRODUCT((TM!$A$2:$A$17=$A22)*(TMEmp=N$1),TM!$D$2:$AK$17)</f>
        <v>0</v>
      </c>
      <c r="O22" s="250">
        <f>SUMPRODUCT((TM!$A$2:$A$17=$A22)*(TMEmp=O$1),TM!$D$2:$AK$17)</f>
        <v>0</v>
      </c>
      <c r="P22" s="250">
        <f>SUMPRODUCT((TM!$A$2:$A$17=$A22)*(TMEmp=P$1),TM!$D$2:$AK$17)</f>
        <v>0</v>
      </c>
      <c r="Q22" s="250">
        <f>SUMPRODUCT((TM!$A$2:$A$17=$A22)*(TMEmp=Q$1),TM!$D$2:$AK$17)</f>
        <v>0</v>
      </c>
      <c r="R22" s="250">
        <f>SUMPRODUCT((TM!$A$2:$A$17=$A22)*(TMEmp=R$1),TM!$D$2:$AK$17)</f>
        <v>0</v>
      </c>
      <c r="S22" s="250">
        <f>SUMPRODUCT((TM!$A$2:$A$17=$A22)*(TMEmp=S$1),TM!$D$2:$AK$17)</f>
        <v>0</v>
      </c>
      <c r="T22" s="250">
        <f>SUMPRODUCT((TM!$A$2:$A$17=$A22)*(TMEmp=T$1),TM!$D$2:$AK$17)</f>
        <v>0</v>
      </c>
      <c r="U22" s="250">
        <f>SUMPRODUCT((TM!$A$2:$A$17=$A22)*(TMEmp=U$1),TM!$D$2:$AK$17)</f>
        <v>0</v>
      </c>
      <c r="V22" s="250">
        <f>SUMPRODUCT((TM!$A$2:$A$17=$A22)*(TMEmp=V$1),TM!$D$2:$AK$17)</f>
        <v>0</v>
      </c>
      <c r="W22" s="250">
        <f>SUMPRODUCT((TM!$A$2:$A$17=$A22)*(TMEmp=W$1),TM!$D$2:$AK$17)</f>
        <v>0</v>
      </c>
      <c r="X22" s="250">
        <f>SUMPRODUCT((TM!$A$2:$A$17=$A22)*(TMEmp=X$1),TM!$D$2:$AK$17)</f>
        <v>0</v>
      </c>
      <c r="Y22" s="250">
        <f>SUMPRODUCT((TM!$A$2:$A$17=$A22)*(TMEmp=Y$1),TM!$D$2:$AK$17)</f>
        <v>0</v>
      </c>
      <c r="Z22" s="250">
        <f>SUMPRODUCT((TM!$A$2:$A$17=$A22)*(TMEmp=Z$1),TM!$D$2:$AK$17)</f>
        <v>0</v>
      </c>
      <c r="AA22" s="250">
        <f>SUMPRODUCT((TM!$A$2:$A$17=$A22)*(TMEmp=AA$1),TM!$D$2:$AK$17)</f>
        <v>0</v>
      </c>
      <c r="AB22" s="250">
        <f>SUMPRODUCT((TM!$A$2:$A$17=$A22)*(TMEmp=AB$1),TM!$D$2:$AK$17)</f>
        <v>0</v>
      </c>
      <c r="AC22" s="250">
        <f>SUMPRODUCT((TM!$A$2:$A$17=$A22)*(TMEmp=AC$1),TM!$D$2:$AK$17)</f>
        <v>0</v>
      </c>
      <c r="AD22" s="250">
        <f>SUMPRODUCT((TM!$A$2:$A$17=$A22)*(TMEmp=AD$1),TM!$D$2:$AK$17)</f>
        <v>0</v>
      </c>
      <c r="AE22" s="250">
        <f>SUMPRODUCT((TM!$A$2:$A$17=$A22)*(TMEmp=AE$1),TM!$D$2:$AK$17)</f>
        <v>0</v>
      </c>
      <c r="AF22" s="250">
        <f>SUMPRODUCT((TM!$A$2:$A$17=$A22)*(TMEmp=AF$1),TM!$D$2:$AK$17)</f>
        <v>0</v>
      </c>
      <c r="AG22" s="250">
        <f>SUMPRODUCT((TM!$A$2:$A$17=$A22)*(TMEmp=AG$1),TM!$D$2:$AK$17)</f>
        <v>0</v>
      </c>
      <c r="AH22" s="250">
        <f>SUMPRODUCT((TM!$A$2:$A$17=$A22)*(TMEmp=AH$1),TM!$D$2:$AK$17)</f>
        <v>0</v>
      </c>
      <c r="AI22" s="250">
        <f>SUMPRODUCT((TM!$A$2:$A$17=$A22)*(TMEmp=AI$1),TM!$D$2:$AK$17)</f>
        <v>0</v>
      </c>
      <c r="AJ22" s="250">
        <f>SUMPRODUCT((TM!$A$2:$A$17=$A22)*(TMEmp=AJ$1),TM!$D$2:$AK$17)</f>
        <v>0</v>
      </c>
      <c r="AK22" s="250">
        <f>SUMPRODUCT((TM!$A$2:$A$17=$A22)*(TMEmp=AK$1),TM!$D$2:$AK$17)</f>
        <v>0</v>
      </c>
      <c r="AL22" s="250">
        <f>SUMPRODUCT((TM!$A$2:$A$17=$A22)*(TMEmp=AL$1),TM!$D$2:$AK$17)</f>
        <v>0</v>
      </c>
      <c r="AM22" s="250">
        <f>SUMPRODUCT((TM!$A$2:$A$17=$A22)*(TMEmp=AM$1),TM!$D$2:$AK$17)</f>
        <v>0</v>
      </c>
      <c r="AN22" s="250">
        <f>SUMPRODUCT((TM!$A$2:$A$17=$A22)*(TMEmp=AN$1),TM!$D$2:$AK$17)</f>
        <v>0</v>
      </c>
      <c r="AO22" s="250">
        <f>SUMPRODUCT((TM!$A$2:$A$17=$A22)*(TMEmp=AO$1),TM!$D$2:$AK$17)</f>
        <v>0</v>
      </c>
      <c r="AP22" s="250">
        <f>SUMPRODUCT((TM!$A$2:$A$17=$A22)*(TMEmp=AP$1),TM!$D$2:$AK$17)</f>
        <v>0</v>
      </c>
      <c r="AQ22" s="250">
        <f>SUMPRODUCT((TM!$A$2:$A$17=$A22)*(TMEmp=AQ$1),TM!$D$2:$AK$17)</f>
        <v>0</v>
      </c>
      <c r="AR22" s="250">
        <f>SUMPRODUCT((TM!$A$2:$A$17=$A22)*(TMEmp=AR$1),TM!$D$2:$AK$17)</f>
        <v>0</v>
      </c>
      <c r="AS22" s="250">
        <f>SUMPRODUCT((TM!$A$2:$A$17=$A22)*(TMEmp=AS$1),TM!$D$2:$AK$17)</f>
        <v>0</v>
      </c>
      <c r="AT22" s="250">
        <f>SUMPRODUCT((TM!$A$2:$A$17=$A22)*(TMEmp=AT$1),TM!$D$2:$AK$17)</f>
        <v>0</v>
      </c>
      <c r="AU22" s="250">
        <f>SUMPRODUCT((TM!$A$2:$A$17=$A22)*(TMEmp=AU$1),TM!$D$2:$AK$17)</f>
        <v>0</v>
      </c>
      <c r="AV22" s="250">
        <f>SUMPRODUCT((TM!$A$2:$A$17=$A22)*(TMEmp=AV$1),TM!$D$2:$AK$17)</f>
        <v>0</v>
      </c>
      <c r="AW22" s="250">
        <f>SUMPRODUCT((TM!$A$2:$A$17=$A22)*(TMEmp=AW$1),TM!$D$2:$AK$17)</f>
        <v>0</v>
      </c>
      <c r="AX22" s="250">
        <f>SUMPRODUCT((TM!$A$2:$A$17=$A22)*(TMEmp=AX$1),TM!$D$2:$AK$17)</f>
        <v>0</v>
      </c>
      <c r="AY22" s="467">
        <f>SUMPRODUCT((TM!$A$2:$A$17=$A22)*(TMEmp=AY$1),TM!$D$2:$AK$17)</f>
        <v>0</v>
      </c>
      <c r="AZ22" s="270"/>
      <c r="BA22" s="246"/>
      <c r="BB22" s="270"/>
      <c r="BC22" s="270"/>
      <c r="BD22" s="270"/>
      <c r="BE22" s="270"/>
      <c r="BF22" s="270"/>
      <c r="BG22" s="270"/>
      <c r="BH22" s="270"/>
      <c r="BI22" s="270"/>
      <c r="BJ22" s="270"/>
      <c r="BK22" s="270"/>
      <c r="BL22" s="270"/>
    </row>
    <row r="23" spans="1:64" s="271" customFormat="1" x14ac:dyDescent="0.2">
      <c r="A23" s="256">
        <f t="shared" si="9"/>
        <v>42538</v>
      </c>
      <c r="B23" s="257" t="s">
        <v>72</v>
      </c>
      <c r="C23" s="258">
        <f>SUMPRODUCT((PC!$A$2:$A$80=$A23)*(PCEmp=C$1),PC!$D$2:$BD$80)</f>
        <v>0</v>
      </c>
      <c r="D23" s="259">
        <f>SUMPRODUCT((PC!$A$2:$A$80=$A23)*(PCEmp=D$1),PC!$D$2:$BD$80)</f>
        <v>0</v>
      </c>
      <c r="E23" s="259">
        <f>SUMPRODUCT((PC!$A$2:$A$80=$A23)*(PCEmp=E$1),PC!$D$2:$BD$80)</f>
        <v>0</v>
      </c>
      <c r="F23" s="259">
        <f>SUMPRODUCT((PC!$A$2:$A$80=$A23)*(PCEmp=F$1),PC!$D$2:$BD$80)</f>
        <v>0</v>
      </c>
      <c r="G23" s="259">
        <f>SUMPRODUCT((PC!$A$2:$A$80=$A23)*(PCEmp=G$1),PC!$D$2:$BD$80)</f>
        <v>0</v>
      </c>
      <c r="H23" s="259">
        <f>SUMPRODUCT((PC!$A$2:$A$80=$A23)*(PCEmp=H$1),PC!$D$2:$BD$80)</f>
        <v>0</v>
      </c>
      <c r="I23" s="259">
        <f>SUMPRODUCT((PC!$A$2:$A$80=$A23)*(PCEmp=I$1),PC!$D$2:$BD$80)</f>
        <v>0</v>
      </c>
      <c r="J23" s="259">
        <f>SUMPRODUCT((PC!$A$2:$A$80=$A23)*(PCEmp=J$1),PC!$D$2:$BD$80)</f>
        <v>0</v>
      </c>
      <c r="K23" s="259">
        <f>SUMPRODUCT((PC!$A$2:$A$80=$A23)*(PCEmp=K$1),PC!$D$2:$BD$80)</f>
        <v>0</v>
      </c>
      <c r="L23" s="259">
        <f>SUMPRODUCT((PC!$A$2:$A$80=$A23)*(PCEmp=L$1),PC!$D$2:$BD$80)</f>
        <v>0</v>
      </c>
      <c r="M23" s="259">
        <f>SUMPRODUCT((PC!$A$2:$A$80=$A23)*(PCEmp=M$1),PC!$D$2:$BD$80)</f>
        <v>0</v>
      </c>
      <c r="N23" s="259">
        <f>SUMPRODUCT((PC!$A$2:$A$80=$A23)*(PCEmp=N$1),PC!$D$2:$BD$80)</f>
        <v>0</v>
      </c>
      <c r="O23" s="259">
        <f>SUMPRODUCT((PC!$A$2:$A$80=$A23)*(PCEmp=O$1),PC!$D$2:$BD$80)</f>
        <v>0</v>
      </c>
      <c r="P23" s="259">
        <f>SUMPRODUCT((PC!$A$2:$A$80=$A23)*(PCEmp=P$1),PC!$D$2:$BD$80)</f>
        <v>0</v>
      </c>
      <c r="Q23" s="259">
        <f>SUMPRODUCT((PC!$A$2:$A$80=$A23)*(PCEmp=Q$1),PC!$D$2:$BD$80)</f>
        <v>0</v>
      </c>
      <c r="R23" s="259">
        <f>SUMPRODUCT((PC!$A$2:$A$80=$A23)*(PCEmp=R$1),PC!$D$2:$BD$80)</f>
        <v>0</v>
      </c>
      <c r="S23" s="259">
        <f>SUMPRODUCT((PC!$A$2:$A$80=$A23)*(PCEmp=S$1),PC!$D$2:$BD$80)</f>
        <v>0</v>
      </c>
      <c r="T23" s="259">
        <f>SUMPRODUCT((PC!$A$2:$A$80=$A23)*(PCEmp=T$1),PC!$D$2:$BD$80)</f>
        <v>0</v>
      </c>
      <c r="U23" s="259">
        <f>SUMPRODUCT((PC!$A$2:$A$80=$A23)*(PCEmp=U$1),PC!$D$2:$BD$80)</f>
        <v>0</v>
      </c>
      <c r="V23" s="259">
        <f>SUMPRODUCT((PC!$A$2:$A$80=$A23)*(PCEmp=V$1),PC!$D$2:$BD$80)</f>
        <v>0</v>
      </c>
      <c r="W23" s="259">
        <f>SUMPRODUCT((PC!$A$2:$A$80=$A23)*(PCEmp=W$1),PC!$D$2:$BD$80)</f>
        <v>0</v>
      </c>
      <c r="X23" s="259">
        <f>SUMPRODUCT((PC!$A$2:$A$80=$A23)*(PCEmp=X$1),PC!$D$2:$BD$80)</f>
        <v>0</v>
      </c>
      <c r="Y23" s="259">
        <f>SUMPRODUCT((PC!$A$2:$A$80=$A23)*(PCEmp=Y$1),PC!$D$2:$BD$80)</f>
        <v>0</v>
      </c>
      <c r="Z23" s="259">
        <f>SUMPRODUCT((PC!$A$2:$A$80=$A23)*(PCEmp=Z$1),PC!$D$2:$BD$80)</f>
        <v>0</v>
      </c>
      <c r="AA23" s="259">
        <f>SUMPRODUCT((PC!$A$2:$A$80=$A23)*(PCEmp=AA$1),PC!$D$2:$BD$80)</f>
        <v>0</v>
      </c>
      <c r="AB23" s="259">
        <f>SUMPRODUCT((PC!$A$2:$A$80=$A23)*(PCEmp=AB$1),PC!$D$2:$BD$80)</f>
        <v>0</v>
      </c>
      <c r="AC23" s="259">
        <f>SUMPRODUCT((PC!$A$2:$A$80=$A23)*(PCEmp=AC$1),PC!$D$2:$BD$80)</f>
        <v>0</v>
      </c>
      <c r="AD23" s="259">
        <f>SUMPRODUCT((PC!$A$2:$A$80=$A23)*(PCEmp=AD$1),PC!$D$2:$BD$80)</f>
        <v>0</v>
      </c>
      <c r="AE23" s="259">
        <f>SUMPRODUCT((PC!$A$2:$A$80=$A23)*(PCEmp=AE$1),PC!$D$2:$BD$80)</f>
        <v>0</v>
      </c>
      <c r="AF23" s="259">
        <f>SUMPRODUCT((PC!$A$2:$A$80=$A23)*(PCEmp=AF$1),PC!$D$2:$BD$80)</f>
        <v>0</v>
      </c>
      <c r="AG23" s="259">
        <f>SUMPRODUCT((PC!$A$2:$A$80=$A23)*(PCEmp=AG$1),PC!$D$2:$BD$80)</f>
        <v>0</v>
      </c>
      <c r="AH23" s="259">
        <f>SUMPRODUCT((PC!$A$2:$A$80=$A23)*(PCEmp=AH$1),PC!$D$2:$BD$80)</f>
        <v>0</v>
      </c>
      <c r="AI23" s="259">
        <f>SUMPRODUCT((PC!$A$2:$A$80=$A23)*(PCEmp=AI$1),PC!$D$2:$BD$80)</f>
        <v>0</v>
      </c>
      <c r="AJ23" s="259">
        <f>SUMPRODUCT((PC!$A$2:$A$80=$A23)*(PCEmp=AJ$1),PC!$D$2:$BD$80)</f>
        <v>0</v>
      </c>
      <c r="AK23" s="259">
        <f>SUMPRODUCT((PC!$A$2:$A$80=$A23)*(PCEmp=AK$1),PC!$D$2:$BD$80)</f>
        <v>0</v>
      </c>
      <c r="AL23" s="259">
        <f>SUMPRODUCT((PC!$A$2:$A$80=$A23)*(PCEmp=AL$1),PC!$D$2:$BD$80)</f>
        <v>0</v>
      </c>
      <c r="AM23" s="259">
        <f>SUMPRODUCT((PC!$A$2:$A$80=$A23)*(PCEmp=AM$1),PC!$D$2:$BD$80)</f>
        <v>0</v>
      </c>
      <c r="AN23" s="259">
        <f>SUMPRODUCT((PC!$A$2:$A$80=$A23)*(PCEmp=AN$1),PC!$D$2:$BD$80)</f>
        <v>0</v>
      </c>
      <c r="AO23" s="259">
        <f>SUMPRODUCT((PC!$A$2:$A$80=$A23)*(PCEmp=AO$1),PC!$D$2:$BD$80)</f>
        <v>0</v>
      </c>
      <c r="AP23" s="259">
        <f>SUMPRODUCT((PC!$A$2:$A$80=$A23)*(PCEmp=AP$1),PC!$D$2:$BD$80)</f>
        <v>0</v>
      </c>
      <c r="AQ23" s="259">
        <f>SUMPRODUCT((PC!$A$2:$A$80=$A23)*(PCEmp=AQ$1),PC!$D$2:$BD$80)</f>
        <v>0</v>
      </c>
      <c r="AR23" s="259">
        <f>SUMPRODUCT((PC!$A$2:$A$80=$A23)*(PCEmp=AR$1),PC!$D$2:$BD$80)</f>
        <v>0</v>
      </c>
      <c r="AS23" s="259">
        <f>SUMPRODUCT((PC!$A$2:$A$80=$A23)*(PCEmp=AS$1),PC!$D$2:$BD$80)</f>
        <v>0</v>
      </c>
      <c r="AT23" s="259">
        <f>SUMPRODUCT((PC!$A$2:$A$80=$A23)*(PCEmp=AT$1),PC!$D$2:$BD$80)</f>
        <v>0</v>
      </c>
      <c r="AU23" s="259">
        <f>SUMPRODUCT((PC!$A$2:$A$80=$A23)*(PCEmp=AU$1),PC!$D$2:$BD$80)</f>
        <v>0</v>
      </c>
      <c r="AV23" s="259">
        <f>SUMPRODUCT((PC!$A$2:$A$80=$A23)*(PCEmp=AV$1),PC!$D$2:$BD$80)</f>
        <v>0</v>
      </c>
      <c r="AW23" s="259">
        <f>SUMPRODUCT((PC!$A$2:$A$80=$A23)*(PCEmp=AW$1),PC!$D$2:$BD$80)</f>
        <v>0</v>
      </c>
      <c r="AX23" s="259">
        <f>SUMPRODUCT((PC!$A$2:$A$80=$A23)*(PCEmp=AX$1),PC!$D$2:$BD$80)</f>
        <v>0</v>
      </c>
      <c r="AY23" s="468">
        <f>SUMPRODUCT((PC!$A$2:$A$80=$A23)*(PCEmp=AY$1),PC!$D$2:$BD$80)</f>
        <v>0</v>
      </c>
      <c r="BA23" s="246"/>
    </row>
    <row r="24" spans="1:64" s="271" customFormat="1" x14ac:dyDescent="0.2">
      <c r="A24" s="247">
        <f t="shared" si="9"/>
        <v>42538</v>
      </c>
      <c r="B24" s="254" t="s">
        <v>85</v>
      </c>
      <c r="C24" s="249">
        <f>SUMPRODUCT((RF!$A$2:$A$17=$A24)*(RFEmp=C$1)*(RF!$H$21:$AO$21="RF Lead"),RF!$H$2:$AO$17)</f>
        <v>0</v>
      </c>
      <c r="D24" s="250">
        <f>SUMPRODUCT((RF!$A$2:$A$17=$A24)*(RFEmp=D$1)*(RF!$H$21:$AO$21="RF Lead"),RF!$H$2:$AO$17)</f>
        <v>6</v>
      </c>
      <c r="E24" s="250">
        <f>SUMPRODUCT((RF!$A$2:$A$17=$A24)*(RFEmp=E$1)*(RF!$H$21:$AO$21="RF Lead"),RF!$H$2:$AO$17)</f>
        <v>0</v>
      </c>
      <c r="F24" s="250">
        <f>SUMPRODUCT((RF!$A$2:$A$17=$A24)*(RFEmp=F$1)*(RF!$H$21:$AO$21="RF Lead"),RF!$H$2:$AO$17)</f>
        <v>0</v>
      </c>
      <c r="G24" s="250">
        <f>SUMPRODUCT((RF!$A$2:$A$17=$A24)*(RFEmp=G$1)*(RF!$H$21:$AO$21="RF Lead"),RF!$H$2:$AO$17)</f>
        <v>0</v>
      </c>
      <c r="H24" s="250">
        <f>SUMPRODUCT((RF!$A$2:$A$17=$A24)*(RFEmp=H$1)*(RF!$H$21:$AO$21="RF Lead"),RF!$H$2:$AO$17)</f>
        <v>0</v>
      </c>
      <c r="I24" s="250">
        <f>SUMPRODUCT((RF!$A$2:$A$17=$A24)*(RFEmp=I$1)*(RF!$H$21:$AO$21="RF Lead"),RF!$H$2:$AO$17)</f>
        <v>0</v>
      </c>
      <c r="J24" s="250">
        <f>SUMPRODUCT((RF!$A$2:$A$17=$A24)*(RFEmp=J$1)*(RF!$H$21:$AO$21="RF Lead"),RF!$H$2:$AO$17)</f>
        <v>0</v>
      </c>
      <c r="K24" s="250">
        <f>SUMPRODUCT((RF!$A$2:$A$17=$A24)*(RFEmp=K$1)*(RF!$H$21:$AO$21="RF Lead"),RF!$H$2:$AO$17)</f>
        <v>0</v>
      </c>
      <c r="L24" s="250">
        <f>SUMPRODUCT((RF!$A$2:$A$17=$A24)*(RFEmp=L$1)*(RF!$H$21:$AO$21="RF Lead"),RF!$H$2:$AO$17)</f>
        <v>0</v>
      </c>
      <c r="M24" s="250">
        <f>SUMPRODUCT((RF!$A$2:$A$17=$A24)*(RFEmp=M$1)*(RF!$H$21:$AO$21="RF Lead"),RF!$H$2:$AO$17)</f>
        <v>0</v>
      </c>
      <c r="N24" s="250">
        <f>SUMPRODUCT((RF!$A$2:$A$17=$A24)*(RFEmp=N$1)*(RF!$H$21:$AO$21="RF Lead"),RF!$H$2:$AO$17)</f>
        <v>0</v>
      </c>
      <c r="O24" s="250">
        <f>SUMPRODUCT((RF!$A$2:$A$17=$A24)*(RFEmp=O$1)*(RF!$H$21:$AO$21="RF Lead"),RF!$H$2:$AO$17)</f>
        <v>0</v>
      </c>
      <c r="P24" s="250">
        <f>SUMPRODUCT((RF!$A$2:$A$17=$A24)*(RFEmp=P$1)*(RF!$H$21:$AO$21="RF Lead"),RF!$H$2:$AO$17)</f>
        <v>0</v>
      </c>
      <c r="Q24" s="250">
        <f>SUMPRODUCT((RF!$A$2:$A$17=$A24)*(RFEmp=Q$1)*(RF!$H$21:$AO$21="RF Lead"),RF!$H$2:$AO$17)</f>
        <v>0</v>
      </c>
      <c r="R24" s="250">
        <f>SUMPRODUCT((RF!$A$2:$A$17=$A24)*(RFEmp=R$1)*(RF!$H$21:$AO$21="RF Lead"),RF!$H$2:$AO$17)</f>
        <v>0</v>
      </c>
      <c r="S24" s="250">
        <f>SUMPRODUCT((RF!$A$2:$A$17=$A24)*(RFEmp=S$1)*(RF!$H$21:$AO$21="RF Lead"),RF!$H$2:$AO$17)</f>
        <v>0</v>
      </c>
      <c r="T24" s="250">
        <f>SUMPRODUCT((RF!$A$2:$A$17=$A24)*(RFEmp=T$1)*(RF!$H$21:$AO$21="RF Lead"),RF!$H$2:$AO$17)</f>
        <v>0</v>
      </c>
      <c r="U24" s="250">
        <f>SUMPRODUCT((RF!$A$2:$A$17=$A24)*(RFEmp=U$1)*(RF!$H$21:$AO$21="RF Lead"),RF!$H$2:$AO$17)</f>
        <v>0</v>
      </c>
      <c r="V24" s="250">
        <f>SUMPRODUCT((RF!$A$2:$A$17=$A24)*(RFEmp=V$1)*(RF!$H$21:$AO$21="RF Lead"),RF!$H$2:$AO$17)</f>
        <v>0</v>
      </c>
      <c r="W24" s="250">
        <f>SUMPRODUCT((RF!$A$2:$A$17=$A24)*(RFEmp=W$1)*(RF!$H$21:$AO$21="RF Lead"),RF!$H$2:$AO$17)</f>
        <v>0</v>
      </c>
      <c r="X24" s="250">
        <f>SUMPRODUCT((RF!$A$2:$A$17=$A24)*(RFEmp=X$1)*(RF!$H$21:$AO$21="RF Lead"),RF!$H$2:$AO$17)</f>
        <v>0</v>
      </c>
      <c r="Y24" s="250">
        <f>SUMPRODUCT((RF!$A$2:$A$17=$A24)*(RFEmp=Y$1)*(RF!$H$21:$AO$21="RF Lead"),RF!$H$2:$AO$17)</f>
        <v>0</v>
      </c>
      <c r="Z24" s="250">
        <f>SUMPRODUCT((RF!$A$2:$A$17=$A24)*(RFEmp=Z$1)*(RF!$H$21:$AO$21="RF Lead"),RF!$H$2:$AO$17)</f>
        <v>0</v>
      </c>
      <c r="AA24" s="250">
        <f>SUMPRODUCT((RF!$A$2:$A$17=$A24)*(RFEmp=AA$1)*(RF!$H$21:$AO$21="RF Lead"),RF!$H$2:$AO$17)</f>
        <v>0</v>
      </c>
      <c r="AB24" s="250">
        <f>SUMPRODUCT((RF!$A$2:$A$17=$A24)*(RFEmp=AB$1)*(RF!$H$21:$AO$21="RF Lead"),RF!$H$2:$AO$17)</f>
        <v>0</v>
      </c>
      <c r="AC24" s="250">
        <f>SUMPRODUCT((RF!$A$2:$A$17=$A24)*(RFEmp=AC$1)*(RF!$H$21:$AO$21="RF Lead"),RF!$H$2:$AO$17)</f>
        <v>0</v>
      </c>
      <c r="AD24" s="250">
        <f>SUMPRODUCT((RF!$A$2:$A$17=$A24)*(RFEmp=AD$1)*(RF!$H$21:$AO$21="RF Lead"),RF!$H$2:$AO$17)</f>
        <v>0</v>
      </c>
      <c r="AE24" s="250">
        <f>SUMPRODUCT((RF!$A$2:$A$17=$A24)*(RFEmp=AE$1)*(RF!$H$21:$AO$21="RF Lead"),RF!$H$2:$AO$17)</f>
        <v>0</v>
      </c>
      <c r="AF24" s="250">
        <f>SUMPRODUCT((RF!$A$2:$A$17=$A24)*(RFEmp=AF$1)*(RF!$H$21:$AO$21="RF Lead"),RF!$H$2:$AO$17)</f>
        <v>0</v>
      </c>
      <c r="AG24" s="250">
        <f>SUMPRODUCT((RF!$A$2:$A$17=$A24)*(RFEmp=AG$1)*(RF!$H$21:$AO$21="RF Lead"),RF!$H$2:$AO$17)</f>
        <v>0</v>
      </c>
      <c r="AH24" s="250">
        <f>SUMPRODUCT((RF!$A$2:$A$17=$A24)*(RFEmp=AH$1)*(RF!$H$21:$AO$21="RF Lead"),RF!$H$2:$AO$17)</f>
        <v>0</v>
      </c>
      <c r="AI24" s="250">
        <f>SUMPRODUCT((RF!$A$2:$A$17=$A24)*(RFEmp=AI$1)*(RF!$H$21:$AO$21="RF Lead"),RF!$H$2:$AO$17)</f>
        <v>0</v>
      </c>
      <c r="AJ24" s="250">
        <f>SUMPRODUCT((RF!$A$2:$A$17=$A24)*(RFEmp=AJ$1)*(RF!$H$21:$AO$21="RF Lead"),RF!$H$2:$AO$17)</f>
        <v>0</v>
      </c>
      <c r="AK24" s="250">
        <f>SUMPRODUCT((RF!$A$2:$A$17=$A24)*(RFEmp=AK$1)*(RF!$H$21:$AO$21="RF Lead"),RF!$H$2:$AO$17)</f>
        <v>0</v>
      </c>
      <c r="AL24" s="250">
        <f>SUMPRODUCT((RF!$A$2:$A$17=$A24)*(RFEmp=AL$1)*(RF!$H$21:$AO$21="RF Lead"),RF!$H$2:$AO$17)</f>
        <v>0</v>
      </c>
      <c r="AM24" s="250">
        <f>SUMPRODUCT((RF!$A$2:$A$17=$A24)*(RFEmp=AM$1)*(RF!$H$21:$AO$21="RF Lead"),RF!$H$2:$AO$17)</f>
        <v>0</v>
      </c>
      <c r="AN24" s="250">
        <f>SUMPRODUCT((RF!$A$2:$A$17=$A24)*(RFEmp=AN$1)*(RF!$H$21:$AO$21="RF Lead"),RF!$H$2:$AO$17)</f>
        <v>0</v>
      </c>
      <c r="AO24" s="250">
        <f>SUMPRODUCT((RF!$A$2:$A$17=$A24)*(RFEmp=AO$1)*(RF!$H$21:$AO$21="RF Lead"),RF!$H$2:$AO$17)</f>
        <v>0</v>
      </c>
      <c r="AP24" s="250">
        <f>SUMPRODUCT((RF!$A$2:$A$17=$A24)*(RFEmp=AP$1)*(RF!$H$21:$AO$21="RF Lead"),RF!$H$2:$AO$17)</f>
        <v>0</v>
      </c>
      <c r="AQ24" s="250">
        <f>SUMPRODUCT((RF!$A$2:$A$17=$A24)*(RFEmp=AQ$1)*(RF!$H$21:$AO$21="RF Lead"),RF!$H$2:$AO$17)</f>
        <v>0</v>
      </c>
      <c r="AR24" s="250">
        <f>SUMPRODUCT((RF!$A$2:$A$17=$A24)*(RFEmp=AR$1)*(RF!$H$21:$AO$21="RF Lead"),RF!$H$2:$AO$17)</f>
        <v>0</v>
      </c>
      <c r="AS24" s="250">
        <f>SUMPRODUCT((RF!$A$2:$A$17=$A24)*(RFEmp=AS$1)*(RF!$H$21:$AO$21="RF Lead"),RF!$H$2:$AO$17)</f>
        <v>0</v>
      </c>
      <c r="AT24" s="250">
        <f>SUMPRODUCT((RF!$A$2:$A$17=$A24)*(RFEmp=AT$1)*(RF!$H$21:$AO$21="RF Lead"),RF!$H$2:$AO$17)</f>
        <v>0</v>
      </c>
      <c r="AU24" s="250">
        <f>SUMPRODUCT((RF!$A$2:$A$17=$A24)*(RFEmp=AU$1)*(RF!$H$21:$AO$21="RF Lead"),RF!$H$2:$AO$17)</f>
        <v>0</v>
      </c>
      <c r="AV24" s="250">
        <f>SUMPRODUCT((RF!$A$2:$A$17=$A24)*(RFEmp=AV$1)*(RF!$H$21:$AO$21="RF Lead"),RF!$H$2:$AO$17)</f>
        <v>0</v>
      </c>
      <c r="AW24" s="250">
        <f>SUMPRODUCT((RF!$A$2:$A$17=$A24)*(RFEmp=AW$1)*(RF!$H$21:$AO$21="RF Lead"),RF!$H$2:$AO$17)</f>
        <v>0</v>
      </c>
      <c r="AX24" s="250">
        <f>SUMPRODUCT((RF!$A$2:$A$17=$A24)*(RFEmp=AX$1)*(RF!$H$21:$AO$21="RF Lead"),RF!$H$2:$AO$17)</f>
        <v>0</v>
      </c>
      <c r="AY24" s="467">
        <f>SUMPRODUCT((RF!$A$2:$A$17=$A24)*(RFEmp=AY$1)*(RF!$H$21:$AO$21="RF Lead"),RF!$H$2:$AO$17)</f>
        <v>0</v>
      </c>
      <c r="BA24" s="246"/>
    </row>
    <row r="25" spans="1:64" s="271" customFormat="1" x14ac:dyDescent="0.2">
      <c r="A25" s="260">
        <f t="shared" si="9"/>
        <v>42538</v>
      </c>
      <c r="B25" s="261" t="str">
        <f>Total!$M$1</f>
        <v>SC</v>
      </c>
      <c r="C25" s="249">
        <f>SUMPRODUCT((SC!$A$2:$A$34=$A25)*(SCEmp=C$1),SC!$F$2:$Z$34)</f>
        <v>0</v>
      </c>
      <c r="D25" s="250">
        <f>SUMPRODUCT((SC!$A$2:$A$34=$A25)*(SCEmp=D$1),SC!$F$2:$Z$34)</f>
        <v>0</v>
      </c>
      <c r="E25" s="250">
        <f>SUMPRODUCT((SC!$A$2:$A$34=$A25)*(SCEmp=E$1),SC!$F$2:$Z$34)</f>
        <v>0</v>
      </c>
      <c r="F25" s="250">
        <f>SUMPRODUCT((SC!$A$2:$A$34=$A25)*(SCEmp=F$1),SC!$F$2:$Z$34)</f>
        <v>0</v>
      </c>
      <c r="G25" s="250">
        <f>SUMPRODUCT((SC!$A$2:$A$34=$A25)*(SCEmp=G$1),SC!$F$2:$Z$34)</f>
        <v>0</v>
      </c>
      <c r="H25" s="250">
        <f>SUMPRODUCT((SC!$A$2:$A$34=$A25)*(SCEmp=H$1),SC!$F$2:$Z$34)</f>
        <v>0</v>
      </c>
      <c r="I25" s="250">
        <f>SUMPRODUCT((SC!$A$2:$A$34=$A25)*(SCEmp=I$1),SC!$F$2:$Z$34)</f>
        <v>0</v>
      </c>
      <c r="J25" s="250">
        <f>SUMPRODUCT((SC!$A$2:$A$34=$A25)*(SCEmp=J$1),SC!$F$2:$Z$34)</f>
        <v>0</v>
      </c>
      <c r="K25" s="250">
        <f>SUMPRODUCT((SC!$A$2:$A$34=$A25)*(SCEmp=K$1),SC!$F$2:$Z$34)</f>
        <v>0</v>
      </c>
      <c r="L25" s="250">
        <f>SUMPRODUCT((SC!$A$2:$A$34=$A25)*(SCEmp=L$1),SC!$F$2:$Z$34)</f>
        <v>0</v>
      </c>
      <c r="M25" s="250">
        <f>SUMPRODUCT((SC!$A$2:$A$34=$A25)*(SCEmp=M$1),SC!$F$2:$Z$34)</f>
        <v>0</v>
      </c>
      <c r="N25" s="250">
        <f>SUMPRODUCT((SC!$A$2:$A$34=$A25)*(SCEmp=N$1),SC!$F$2:$Z$34)</f>
        <v>0</v>
      </c>
      <c r="O25" s="250">
        <f>SUMPRODUCT((SC!$A$2:$A$34=$A25)*(SCEmp=O$1),SC!$F$2:$Z$34)</f>
        <v>0</v>
      </c>
      <c r="P25" s="250">
        <f>SUMPRODUCT((SC!$A$2:$A$34=$A25)*(SCEmp=P$1),SC!$F$2:$Z$34)</f>
        <v>0</v>
      </c>
      <c r="Q25" s="250">
        <f>SUMPRODUCT((SC!$A$2:$A$34=$A25)*(SCEmp=Q$1),SC!$F$2:$Z$34)</f>
        <v>0</v>
      </c>
      <c r="R25" s="250">
        <f>SUMPRODUCT((SC!$A$2:$A$34=$A25)*(SCEmp=R$1),SC!$F$2:$Z$34)</f>
        <v>0</v>
      </c>
      <c r="S25" s="250">
        <f>SUMPRODUCT((SC!$A$2:$A$34=$A25)*(SCEmp=S$1),SC!$F$2:$Z$34)</f>
        <v>0</v>
      </c>
      <c r="T25" s="250">
        <f>SUMPRODUCT((SC!$A$2:$A$34=$A25)*(SCEmp=T$1),SC!$F$2:$Z$34)</f>
        <v>0</v>
      </c>
      <c r="U25" s="250">
        <f>SUMPRODUCT((SC!$A$2:$A$34=$A25)*(SCEmp=U$1),SC!$F$2:$Z$34)</f>
        <v>0</v>
      </c>
      <c r="V25" s="250">
        <f>SUMPRODUCT((SC!$A$2:$A$34=$A25)*(SCEmp=V$1),SC!$F$2:$Z$34)</f>
        <v>0</v>
      </c>
      <c r="W25" s="250">
        <f>SUMPRODUCT((SC!$A$2:$A$34=$A25)*(SCEmp=W$1),SC!$F$2:$Z$34)</f>
        <v>0</v>
      </c>
      <c r="X25" s="250">
        <f>SUMPRODUCT((SC!$A$2:$A$34=$A25)*(SCEmp=X$1),SC!$F$2:$Z$34)</f>
        <v>0</v>
      </c>
      <c r="Y25" s="250">
        <f>SUMPRODUCT((SC!$A$2:$A$34=$A25)*(SCEmp=Y$1),SC!$F$2:$Z$34)</f>
        <v>0</v>
      </c>
      <c r="Z25" s="250">
        <f>SUMPRODUCT((SC!$A$2:$A$34=$A25)*(SCEmp=Z$1),SC!$F$2:$Z$34)</f>
        <v>0</v>
      </c>
      <c r="AA25" s="250">
        <f>SUMPRODUCT((SC!$A$2:$A$34=$A25)*(SCEmp=AA$1),SC!$F$2:$Z$34)</f>
        <v>0</v>
      </c>
      <c r="AB25" s="250">
        <f>SUMPRODUCT((SC!$A$2:$A$34=$A25)*(SCEmp=AB$1),SC!$F$2:$Z$34)</f>
        <v>2</v>
      </c>
      <c r="AC25" s="250">
        <f>SUMPRODUCT((SC!$A$2:$A$34=$A25)*(SCEmp=AC$1),SC!$F$2:$Z$34)</f>
        <v>0</v>
      </c>
      <c r="AD25" s="250">
        <f>SUMPRODUCT((SC!$A$2:$A$34=$A25)*(SCEmp=AD$1),SC!$F$2:$Z$34)</f>
        <v>0</v>
      </c>
      <c r="AE25" s="250">
        <f>SUMPRODUCT((SC!$A$2:$A$34=$A25)*(SCEmp=AE$1),SC!$F$2:$Z$34)</f>
        <v>0</v>
      </c>
      <c r="AF25" s="250">
        <f>SUMPRODUCT((SC!$A$2:$A$34=$A25)*(SCEmp=AF$1),SC!$F$2:$Z$34)</f>
        <v>0</v>
      </c>
      <c r="AG25" s="250">
        <f>SUMPRODUCT((SC!$A$2:$A$34=$A25)*(SCEmp=AG$1),SC!$F$2:$Z$34)</f>
        <v>0</v>
      </c>
      <c r="AH25" s="250">
        <f>SUMPRODUCT((SC!$A$2:$A$34=$A25)*(SCEmp=AH$1),SC!$F$2:$Z$34)</f>
        <v>0</v>
      </c>
      <c r="AI25" s="250">
        <f>SUMPRODUCT((SC!$A$2:$A$34=$A25)*(SCEmp=AI$1),SC!$F$2:$Z$34)</f>
        <v>0</v>
      </c>
      <c r="AJ25" s="250">
        <f>SUMPRODUCT((SC!$A$2:$A$34=$A25)*(SCEmp=AJ$1),SC!$F$2:$Z$34)</f>
        <v>0</v>
      </c>
      <c r="AK25" s="250">
        <f>SUMPRODUCT((SC!$A$2:$A$34=$A25)*(SCEmp=AK$1),SC!$F$2:$Z$34)</f>
        <v>0</v>
      </c>
      <c r="AL25" s="250">
        <f>SUMPRODUCT((SC!$A$2:$A$34=$A25)*(SCEmp=AL$1),SC!$F$2:$Z$34)</f>
        <v>0</v>
      </c>
      <c r="AM25" s="250">
        <f>SUMPRODUCT((SC!$A$2:$A$34=$A25)*(SCEmp=AM$1),SC!$F$2:$Z$34)</f>
        <v>0</v>
      </c>
      <c r="AN25" s="250">
        <f>SUMPRODUCT((SC!$A$2:$A$34=$A25)*(SCEmp=AN$1),SC!$F$2:$Z$34)</f>
        <v>0</v>
      </c>
      <c r="AO25" s="250">
        <f>SUMPRODUCT((SC!$A$2:$A$34=$A25)*(SCEmp=AO$1),SC!$F$2:$Z$34)</f>
        <v>0</v>
      </c>
      <c r="AP25" s="250">
        <f>SUMPRODUCT((SC!$A$2:$A$34=$A25)*(SCEmp=AP$1),SC!$F$2:$Z$34)</f>
        <v>0</v>
      </c>
      <c r="AQ25" s="250">
        <f>SUMPRODUCT((SC!$A$2:$A$34=$A25)*(SCEmp=AQ$1),SC!$F$2:$Z$34)</f>
        <v>0</v>
      </c>
      <c r="AR25" s="250">
        <f>SUMPRODUCT((SC!$A$2:$A$34=$A25)*(SCEmp=AR$1),SC!$F$2:$Z$34)</f>
        <v>0</v>
      </c>
      <c r="AS25" s="250">
        <f>SUMPRODUCT((SC!$A$2:$A$34=$A25)*(SCEmp=AS$1),SC!$F$2:$Z$34)</f>
        <v>0</v>
      </c>
      <c r="AT25" s="250">
        <f>SUMPRODUCT((SC!$A$2:$A$34=$A25)*(SCEmp=AT$1),SC!$F$2:$Z$34)</f>
        <v>0</v>
      </c>
      <c r="AU25" s="250">
        <f>SUMPRODUCT((SC!$A$2:$A$34=$A25)*(SCEmp=AU$1),SC!$F$2:$Z$34)</f>
        <v>0</v>
      </c>
      <c r="AV25" s="250">
        <f>SUMPRODUCT((SC!$A$2:$A$34=$A25)*(SCEmp=AV$1),SC!$F$2:$Z$34)</f>
        <v>0</v>
      </c>
      <c r="AW25" s="250">
        <f>SUMPRODUCT((SC!$A$2:$A$34=$A25)*(SCEmp=AW$1),SC!$F$2:$Z$34)</f>
        <v>0</v>
      </c>
      <c r="AX25" s="250">
        <f>SUMPRODUCT((SC!$A$2:$A$34=$A25)*(SCEmp=AX$1),SC!$F$2:$Z$34)</f>
        <v>0</v>
      </c>
      <c r="AY25" s="467">
        <f>SUMPRODUCT((SC!$A$2:$A$34=$A25)*(SCEmp=AY$1),SC!$F$2:$Z$34)</f>
        <v>0</v>
      </c>
      <c r="BA25" s="246"/>
    </row>
    <row r="26" spans="1:64" s="271" customFormat="1" x14ac:dyDescent="0.2">
      <c r="A26" s="262">
        <f t="shared" si="9"/>
        <v>42538</v>
      </c>
      <c r="B26" s="263" t="s">
        <v>87</v>
      </c>
      <c r="C26" s="264">
        <f t="shared" ref="C26:AN26" si="10">IF(SUM(C15:C25)&gt;8,SUM(C15:C25)-8,0)+IF(SUM(C15:C25)&gt;12,SUM(C15:C25)-12,0)</f>
        <v>0</v>
      </c>
      <c r="D26" s="265">
        <f t="shared" si="10"/>
        <v>0</v>
      </c>
      <c r="E26" s="265">
        <f t="shared" si="10"/>
        <v>0</v>
      </c>
      <c r="F26" s="265">
        <f t="shared" si="10"/>
        <v>0</v>
      </c>
      <c r="G26" s="265">
        <f t="shared" si="10"/>
        <v>0</v>
      </c>
      <c r="H26" s="265">
        <f t="shared" si="10"/>
        <v>0</v>
      </c>
      <c r="I26" s="265">
        <f t="shared" si="10"/>
        <v>0</v>
      </c>
      <c r="J26" s="265">
        <f t="shared" si="10"/>
        <v>0</v>
      </c>
      <c r="K26" s="265">
        <f t="shared" si="10"/>
        <v>0</v>
      </c>
      <c r="L26" s="265">
        <f t="shared" si="10"/>
        <v>0</v>
      </c>
      <c r="M26" s="265">
        <f t="shared" si="10"/>
        <v>0.5</v>
      </c>
      <c r="N26" s="265">
        <f t="shared" si="10"/>
        <v>0</v>
      </c>
      <c r="O26" s="265">
        <f t="shared" si="10"/>
        <v>0</v>
      </c>
      <c r="P26" s="265">
        <f t="shared" si="10"/>
        <v>0</v>
      </c>
      <c r="Q26" s="265">
        <f t="shared" si="10"/>
        <v>0</v>
      </c>
      <c r="R26" s="265">
        <f t="shared" si="10"/>
        <v>0</v>
      </c>
      <c r="S26" s="265">
        <f t="shared" si="10"/>
        <v>0</v>
      </c>
      <c r="T26" s="265">
        <f t="shared" si="10"/>
        <v>0</v>
      </c>
      <c r="U26" s="265">
        <f t="shared" si="10"/>
        <v>0</v>
      </c>
      <c r="V26" s="265">
        <f t="shared" si="10"/>
        <v>0</v>
      </c>
      <c r="W26" s="265">
        <f t="shared" si="10"/>
        <v>0</v>
      </c>
      <c r="X26" s="265">
        <f t="shared" si="10"/>
        <v>0</v>
      </c>
      <c r="Y26" s="265">
        <f t="shared" si="10"/>
        <v>0</v>
      </c>
      <c r="Z26" s="265">
        <f t="shared" si="10"/>
        <v>0</v>
      </c>
      <c r="AA26" s="265">
        <f t="shared" si="10"/>
        <v>0</v>
      </c>
      <c r="AB26" s="265">
        <f t="shared" si="10"/>
        <v>0</v>
      </c>
      <c r="AC26" s="265">
        <f t="shared" si="10"/>
        <v>0</v>
      </c>
      <c r="AD26" s="265">
        <f t="shared" si="10"/>
        <v>0</v>
      </c>
      <c r="AE26" s="265">
        <f t="shared" si="10"/>
        <v>0</v>
      </c>
      <c r="AF26" s="265">
        <f t="shared" si="10"/>
        <v>0</v>
      </c>
      <c r="AG26" s="265">
        <f t="shared" si="10"/>
        <v>0</v>
      </c>
      <c r="AH26" s="265">
        <f t="shared" si="10"/>
        <v>0</v>
      </c>
      <c r="AI26" s="265">
        <f t="shared" si="10"/>
        <v>0</v>
      </c>
      <c r="AJ26" s="265">
        <f t="shared" si="10"/>
        <v>0</v>
      </c>
      <c r="AK26" s="265">
        <f t="shared" si="10"/>
        <v>0</v>
      </c>
      <c r="AL26" s="265">
        <f t="shared" si="10"/>
        <v>0</v>
      </c>
      <c r="AM26" s="265">
        <f t="shared" si="10"/>
        <v>0</v>
      </c>
      <c r="AN26" s="265">
        <f t="shared" si="10"/>
        <v>0</v>
      </c>
      <c r="AO26" s="265">
        <f t="shared" ref="AO26:AU26" si="11">IF(SUM(AO15:AO25)&gt;8,SUM(AO15:AO25)-8,0)+IF(SUM(AO15:AO25)&gt;12,SUM(AO15:AO25)-12,0)</f>
        <v>0</v>
      </c>
      <c r="AP26" s="265">
        <f t="shared" si="11"/>
        <v>0</v>
      </c>
      <c r="AQ26" s="265">
        <f t="shared" si="11"/>
        <v>0</v>
      </c>
      <c r="AR26" s="265">
        <f t="shared" si="11"/>
        <v>0</v>
      </c>
      <c r="AS26" s="265">
        <f t="shared" si="11"/>
        <v>0</v>
      </c>
      <c r="AT26" s="265">
        <f t="shared" si="11"/>
        <v>0</v>
      </c>
      <c r="AU26" s="265">
        <f t="shared" si="11"/>
        <v>0</v>
      </c>
      <c r="AV26" s="265">
        <f t="shared" ref="AV26:AW26" si="12">IF(SUM(AV15:AV25)&gt;8,SUM(AV15:AV25)-8,0)+IF(SUM(AV15:AV25)&gt;12,SUM(AV15:AV25)-12,0)</f>
        <v>0</v>
      </c>
      <c r="AW26" s="265">
        <f t="shared" si="12"/>
        <v>0</v>
      </c>
      <c r="AX26" s="265">
        <f t="shared" ref="AX26" si="13">IF(SUM(AX15:AX25)&gt;8,SUM(AX15:AX25)-8,0)+IF(SUM(AX15:AX25)&gt;12,SUM(AX15:AX25)-12,0)</f>
        <v>0</v>
      </c>
      <c r="AY26" s="469">
        <f>IF(SUM(AY15:AY25)&gt;8,SUM(AY15:AY25)-8,0)+IF(SUM(AY15:AY25)&gt;12,SUM(AY15:AY25)-12,0)</f>
        <v>0</v>
      </c>
      <c r="BA26" s="246"/>
    </row>
    <row r="27" spans="1:64" s="271" customFormat="1" x14ac:dyDescent="0.2">
      <c r="A27" s="266">
        <f t="shared" si="9"/>
        <v>42538</v>
      </c>
      <c r="B27" s="267" t="s">
        <v>86</v>
      </c>
      <c r="C27" s="268">
        <f t="shared" ref="C27:AN27" si="14">IFERROR((C$211*SUM(C15:C22)+C$212*SUM(C23:C25))/SUM(C15:C25)/2,0)*C26</f>
        <v>0</v>
      </c>
      <c r="D27" s="269">
        <f t="shared" si="14"/>
        <v>0</v>
      </c>
      <c r="E27" s="269">
        <f t="shared" si="14"/>
        <v>0</v>
      </c>
      <c r="F27" s="269">
        <f t="shared" si="14"/>
        <v>0</v>
      </c>
      <c r="G27" s="269">
        <f t="shared" si="14"/>
        <v>0</v>
      </c>
      <c r="H27" s="269">
        <f t="shared" si="14"/>
        <v>0</v>
      </c>
      <c r="I27" s="269">
        <f t="shared" si="14"/>
        <v>0</v>
      </c>
      <c r="J27" s="269">
        <f t="shared" si="14"/>
        <v>0</v>
      </c>
      <c r="K27" s="269">
        <f t="shared" si="14"/>
        <v>0</v>
      </c>
      <c r="L27" s="269">
        <f t="shared" si="14"/>
        <v>0</v>
      </c>
      <c r="M27" s="269">
        <f t="shared" si="14"/>
        <v>2.5</v>
      </c>
      <c r="N27" s="269">
        <f t="shared" si="14"/>
        <v>0</v>
      </c>
      <c r="O27" s="269">
        <f t="shared" si="14"/>
        <v>0</v>
      </c>
      <c r="P27" s="269">
        <f t="shared" si="14"/>
        <v>0</v>
      </c>
      <c r="Q27" s="269">
        <f t="shared" si="14"/>
        <v>0</v>
      </c>
      <c r="R27" s="269">
        <f t="shared" si="14"/>
        <v>0</v>
      </c>
      <c r="S27" s="269">
        <f t="shared" si="14"/>
        <v>0</v>
      </c>
      <c r="T27" s="269">
        <f t="shared" si="14"/>
        <v>0</v>
      </c>
      <c r="U27" s="269">
        <f t="shared" si="14"/>
        <v>0</v>
      </c>
      <c r="V27" s="269">
        <f t="shared" si="14"/>
        <v>0</v>
      </c>
      <c r="W27" s="269">
        <f t="shared" si="14"/>
        <v>0</v>
      </c>
      <c r="X27" s="269">
        <f t="shared" si="14"/>
        <v>0</v>
      </c>
      <c r="Y27" s="269">
        <f t="shared" si="14"/>
        <v>0</v>
      </c>
      <c r="Z27" s="269">
        <f t="shared" si="14"/>
        <v>0</v>
      </c>
      <c r="AA27" s="269">
        <f t="shared" si="14"/>
        <v>0</v>
      </c>
      <c r="AB27" s="269">
        <f t="shared" si="14"/>
        <v>0</v>
      </c>
      <c r="AC27" s="269">
        <f t="shared" si="14"/>
        <v>0</v>
      </c>
      <c r="AD27" s="269">
        <f t="shared" si="14"/>
        <v>0</v>
      </c>
      <c r="AE27" s="269">
        <f t="shared" si="14"/>
        <v>0</v>
      </c>
      <c r="AF27" s="269">
        <f t="shared" si="14"/>
        <v>0</v>
      </c>
      <c r="AG27" s="269">
        <f t="shared" si="14"/>
        <v>0</v>
      </c>
      <c r="AH27" s="269">
        <f t="shared" si="14"/>
        <v>0</v>
      </c>
      <c r="AI27" s="269">
        <f t="shared" si="14"/>
        <v>0</v>
      </c>
      <c r="AJ27" s="269">
        <f t="shared" si="14"/>
        <v>0</v>
      </c>
      <c r="AK27" s="269">
        <f t="shared" si="14"/>
        <v>0</v>
      </c>
      <c r="AL27" s="269">
        <f t="shared" si="14"/>
        <v>0</v>
      </c>
      <c r="AM27" s="269">
        <f t="shared" si="14"/>
        <v>0</v>
      </c>
      <c r="AN27" s="269">
        <f t="shared" si="14"/>
        <v>0</v>
      </c>
      <c r="AO27" s="269">
        <f t="shared" ref="AO27:AU27" si="15">IFERROR((AO$211*SUM(AO15:AO22)+AO$212*SUM(AO23:AO25))/SUM(AO15:AO25)/2,0)*AO26</f>
        <v>0</v>
      </c>
      <c r="AP27" s="269">
        <f t="shared" si="15"/>
        <v>0</v>
      </c>
      <c r="AQ27" s="269">
        <f t="shared" si="15"/>
        <v>0</v>
      </c>
      <c r="AR27" s="269">
        <f t="shared" si="15"/>
        <v>0</v>
      </c>
      <c r="AS27" s="269">
        <f t="shared" si="15"/>
        <v>0</v>
      </c>
      <c r="AT27" s="269">
        <f t="shared" si="15"/>
        <v>0</v>
      </c>
      <c r="AU27" s="269">
        <f t="shared" si="15"/>
        <v>0</v>
      </c>
      <c r="AV27" s="269">
        <f t="shared" ref="AV27:AW27" si="16">IFERROR((AV$211*SUM(AV15:AV22)+AV$212*SUM(AV23:AV25))/SUM(AV15:AV25)/2,0)*AV26</f>
        <v>0</v>
      </c>
      <c r="AW27" s="269">
        <f t="shared" si="16"/>
        <v>0</v>
      </c>
      <c r="AX27" s="269">
        <f t="shared" ref="AX27" si="17">IFERROR((AX$211*SUM(AX15:AX22)+AX$212*SUM(AX23:AX25))/SUM(AX15:AX25)/2,0)*AX26</f>
        <v>0</v>
      </c>
      <c r="AY27" s="470">
        <f>IFERROR((AY$211*SUM(AY15:AY22)+AY$212*SUM(AY23:AY25))/SUM(AY15:AY25)/2,0)*AY26</f>
        <v>0</v>
      </c>
      <c r="BA27" s="246"/>
    </row>
    <row r="28" spans="1:64" s="271" customFormat="1" x14ac:dyDescent="0.2">
      <c r="A28" s="247">
        <f>A15+1</f>
        <v>42539</v>
      </c>
      <c r="B28" s="248" t="s">
        <v>77</v>
      </c>
      <c r="C28" s="249">
        <f>SUMPRODUCT((Driver!$A$2:$A$17=$A28)*(DriverEmp=C$1),Driver!$C$2:$V$17)</f>
        <v>0</v>
      </c>
      <c r="D28" s="250">
        <f>SUMPRODUCT((Driver!$A$2:$A$17=$A28)*(DriverEmp=D$1),Driver!$C$2:$V$17)</f>
        <v>0</v>
      </c>
      <c r="E28" s="250">
        <f>SUMPRODUCT((Driver!$A$2:$A$17=$A28)*(DriverEmp=E$1),Driver!$C$2:$V$17)</f>
        <v>0</v>
      </c>
      <c r="F28" s="250">
        <f>SUMPRODUCT((Driver!$A$2:$A$17=$A28)*(DriverEmp=F$1),Driver!$C$2:$V$17)</f>
        <v>0</v>
      </c>
      <c r="G28" s="250">
        <f>SUMPRODUCT((Driver!$A$2:$A$17=$A28)*(DriverEmp=G$1),Driver!$C$2:$V$17)</f>
        <v>0</v>
      </c>
      <c r="H28" s="250">
        <f>SUMPRODUCT((Driver!$A$2:$A$17=$A28)*(DriverEmp=H$1),Driver!$C$2:$V$17)</f>
        <v>0</v>
      </c>
      <c r="I28" s="250">
        <f>SUMPRODUCT((Driver!$A$2:$A$17=$A28)*(DriverEmp=I$1),Driver!$C$2:$V$17)</f>
        <v>0</v>
      </c>
      <c r="J28" s="250">
        <f>SUMPRODUCT((Driver!$A$2:$A$17=$A28)*(DriverEmp=J$1),Driver!$C$2:$V$17)</f>
        <v>0</v>
      </c>
      <c r="K28" s="250">
        <f>SUMPRODUCT((Driver!$A$2:$A$17=$A28)*(DriverEmp=K$1),Driver!$C$2:$V$17)</f>
        <v>0</v>
      </c>
      <c r="L28" s="250">
        <f>SUMPRODUCT((Driver!$A$2:$A$17=$A28)*(DriverEmp=L$1),Driver!$C$2:$V$17)</f>
        <v>0</v>
      </c>
      <c r="M28" s="250">
        <f>SUMPRODUCT((Driver!$A$2:$A$17=$A28)*(DriverEmp=M$1),Driver!$C$2:$V$17)</f>
        <v>0</v>
      </c>
      <c r="N28" s="250">
        <f>SUMPRODUCT((Driver!$A$2:$A$17=$A28)*(DriverEmp=N$1),Driver!$C$2:$V$17)</f>
        <v>0</v>
      </c>
      <c r="O28" s="250">
        <f>SUMPRODUCT((Driver!$A$2:$A$17=$A28)*(DriverEmp=O$1),Driver!$C$2:$V$17)</f>
        <v>0</v>
      </c>
      <c r="P28" s="250">
        <f>SUMPRODUCT((Driver!$A$2:$A$17=$A28)*(DriverEmp=P$1),Driver!$C$2:$V$17)</f>
        <v>0</v>
      </c>
      <c r="Q28" s="250">
        <f>SUMPRODUCT((Driver!$A$2:$A$17=$A28)*(DriverEmp=Q$1),Driver!$C$2:$V$17)</f>
        <v>0</v>
      </c>
      <c r="R28" s="250">
        <f>SUMPRODUCT((Driver!$A$2:$A$17=$A28)*(DriverEmp=R$1),Driver!$C$2:$V$17)</f>
        <v>0</v>
      </c>
      <c r="S28" s="250">
        <f>SUMPRODUCT((Driver!$A$2:$A$17=$A28)*(DriverEmp=S$1),Driver!$C$2:$V$17)</f>
        <v>0</v>
      </c>
      <c r="T28" s="250">
        <f>SUMPRODUCT((Driver!$A$2:$A$17=$A28)*(DriverEmp=T$1),Driver!$C$2:$V$17)</f>
        <v>0</v>
      </c>
      <c r="U28" s="250">
        <f>SUMPRODUCT((Driver!$A$2:$A$17=$A28)*(DriverEmp=U$1),Driver!$C$2:$V$17)</f>
        <v>0</v>
      </c>
      <c r="V28" s="250">
        <f>SUMPRODUCT((Driver!$A$2:$A$17=$A28)*(DriverEmp=V$1),Driver!$C$2:$V$17)</f>
        <v>0</v>
      </c>
      <c r="W28" s="250">
        <f>SUMPRODUCT((Driver!$A$2:$A$17=$A28)*(DriverEmp=W$1),Driver!$C$2:$V$17)</f>
        <v>0</v>
      </c>
      <c r="X28" s="250">
        <f>SUMPRODUCT((Driver!$A$2:$A$17=$A28)*(DriverEmp=X$1),Driver!$C$2:$V$17)</f>
        <v>0</v>
      </c>
      <c r="Y28" s="250">
        <f>SUMPRODUCT((Driver!$A$2:$A$17=$A28)*(DriverEmp=Y$1),Driver!$C$2:$V$17)</f>
        <v>0</v>
      </c>
      <c r="Z28" s="250">
        <f>SUMPRODUCT((Driver!$A$2:$A$17=$A28)*(DriverEmp=Z$1),Driver!$C$2:$V$17)</f>
        <v>0</v>
      </c>
      <c r="AA28" s="250">
        <f>SUMPRODUCT((Driver!$A$2:$A$17=$A28)*(DriverEmp=AA$1),Driver!$C$2:$V$17)</f>
        <v>0</v>
      </c>
      <c r="AB28" s="250">
        <f>SUMPRODUCT((Driver!$A$2:$A$17=$A28)*(DriverEmp=AB$1),Driver!$C$2:$V$17)</f>
        <v>0</v>
      </c>
      <c r="AC28" s="250">
        <f>SUMPRODUCT((Driver!$A$2:$A$17=$A28)*(DriverEmp=AC$1),Driver!$C$2:$V$17)</f>
        <v>0</v>
      </c>
      <c r="AD28" s="250">
        <f>SUMPRODUCT((Driver!$A$2:$A$17=$A28)*(DriverEmp=AD$1),Driver!$C$2:$V$17)</f>
        <v>0</v>
      </c>
      <c r="AE28" s="250">
        <f>SUMPRODUCT((Driver!$A$2:$A$17=$A28)*(DriverEmp=AE$1),Driver!$C$2:$V$17)</f>
        <v>0</v>
      </c>
      <c r="AF28" s="250">
        <f>SUMPRODUCT((Driver!$A$2:$A$17=$A28)*(DriverEmp=AF$1),Driver!$C$2:$V$17)</f>
        <v>0</v>
      </c>
      <c r="AG28" s="250">
        <f>SUMPRODUCT((Driver!$A$2:$A$17=$A28)*(DriverEmp=AG$1),Driver!$C$2:$V$17)</f>
        <v>0</v>
      </c>
      <c r="AH28" s="250">
        <f>SUMPRODUCT((Driver!$A$2:$A$17=$A28)*(DriverEmp=AH$1),Driver!$C$2:$V$17)</f>
        <v>0</v>
      </c>
      <c r="AI28" s="250">
        <f>SUMPRODUCT((Driver!$A$2:$A$17=$A28)*(DriverEmp=AI$1),Driver!$C$2:$V$17)</f>
        <v>0</v>
      </c>
      <c r="AJ28" s="250">
        <f>SUMPRODUCT((Driver!$A$2:$A$17=$A28)*(DriverEmp=AJ$1),Driver!$C$2:$V$17)</f>
        <v>0</v>
      </c>
      <c r="AK28" s="250">
        <f>SUMPRODUCT((Driver!$A$2:$A$17=$A28)*(DriverEmp=AK$1),Driver!$C$2:$V$17)</f>
        <v>0</v>
      </c>
      <c r="AL28" s="250">
        <f>SUMPRODUCT((Driver!$A$2:$A$17=$A28)*(DriverEmp=AL$1),Driver!$C$2:$V$17)</f>
        <v>0</v>
      </c>
      <c r="AM28" s="250">
        <f>SUMPRODUCT((Driver!$A$2:$A$17=$A28)*(DriverEmp=AM$1),Driver!$C$2:$V$17)</f>
        <v>0</v>
      </c>
      <c r="AN28" s="250">
        <f>SUMPRODUCT((Driver!$A$2:$A$17=$A28)*(DriverEmp=AN$1),Driver!$C$2:$V$17)</f>
        <v>0</v>
      </c>
      <c r="AO28" s="250">
        <f>SUMPRODUCT((Driver!$A$2:$A$17=$A28)*(DriverEmp=AO$1),Driver!$C$2:$V$17)</f>
        <v>0</v>
      </c>
      <c r="AP28" s="250">
        <f>SUMPRODUCT((Driver!$A$2:$A$17=$A28)*(DriverEmp=AP$1),Driver!$C$2:$V$17)</f>
        <v>0</v>
      </c>
      <c r="AQ28" s="250">
        <f>SUMPRODUCT((Driver!$A$2:$A$17=$A28)*(DriverEmp=AQ$1),Driver!$C$2:$V$17)</f>
        <v>0</v>
      </c>
      <c r="AR28" s="250">
        <f>SUMPRODUCT((Driver!$A$2:$A$17=$A28)*(DriverEmp=AR$1),Driver!$C$2:$V$17)</f>
        <v>0</v>
      </c>
      <c r="AS28" s="250">
        <f>SUMPRODUCT((Driver!$A$2:$A$17=$A28)*(DriverEmp=AS$1),Driver!$C$2:$V$17)</f>
        <v>0</v>
      </c>
      <c r="AT28" s="250">
        <f>SUMPRODUCT((Driver!$A$2:$A$17=$A28)*(DriverEmp=AT$1),Driver!$C$2:$V$17)</f>
        <v>0</v>
      </c>
      <c r="AU28" s="250">
        <f>SUMPRODUCT((Driver!$A$2:$A$17=$A28)*(DriverEmp=AU$1),Driver!$C$2:$V$17)</f>
        <v>0</v>
      </c>
      <c r="AV28" s="250">
        <f>SUMPRODUCT((Driver!$A$2:$A$17=$A28)*(DriverEmp=AV$1),Driver!$C$2:$V$17)</f>
        <v>0</v>
      </c>
      <c r="AW28" s="250">
        <f>SUMPRODUCT((Driver!$A$2:$A$17=$A28)*(DriverEmp=AW$1),Driver!$C$2:$V$17)</f>
        <v>0</v>
      </c>
      <c r="AX28" s="250">
        <f>SUMPRODUCT((Driver!$A$2:$A$17=$A28)*(DriverEmp=AX$1),Driver!$C$2:$V$17)</f>
        <v>0</v>
      </c>
      <c r="AY28" s="467">
        <f>SUMPRODUCT((Driver!$A$2:$A$17=$A28)*(DriverEmp=AY$1),Driver!$C$2:$V$17)</f>
        <v>0</v>
      </c>
      <c r="BA28" s="246"/>
    </row>
    <row r="29" spans="1:64" x14ac:dyDescent="0.2">
      <c r="A29" s="247">
        <f t="shared" ref="A29:A92" si="18">A28</f>
        <v>42539</v>
      </c>
      <c r="B29" s="251" t="str">
        <f>Total!$H$1</f>
        <v>PP</v>
      </c>
      <c r="C29" s="249">
        <f>SUMPRODUCT((PP!$A$2:$A$80=$A29)*(PPEmp=C$1),PP!$D$2:$BD$80)</f>
        <v>0</v>
      </c>
      <c r="D29" s="250">
        <f>SUMPRODUCT((PP!$A$2:$A$80=$A29)*(PPEmp=D$1),PP!$D$2:$BD$80)</f>
        <v>0</v>
      </c>
      <c r="E29" s="250">
        <f>SUMPRODUCT((PP!$A$2:$A$80=$A29)*(PPEmp=E$1),PP!$D$2:$BD$80)</f>
        <v>0</v>
      </c>
      <c r="F29" s="250">
        <f>SUMPRODUCT((PP!$A$2:$A$80=$A29)*(PPEmp=F$1),PP!$D$2:$BD$80)</f>
        <v>0</v>
      </c>
      <c r="G29" s="250">
        <f>SUMPRODUCT((PP!$A$2:$A$80=$A29)*(PPEmp=G$1),PP!$D$2:$BD$80)</f>
        <v>5.25</v>
      </c>
      <c r="H29" s="250">
        <f>SUMPRODUCT((PP!$A$2:$A$80=$A29)*(PPEmp=H$1),PP!$D$2:$BD$80)</f>
        <v>4.75</v>
      </c>
      <c r="I29" s="250">
        <f>SUMPRODUCT((PP!$A$2:$A$80=$A29)*(PPEmp=I$1),PP!$D$2:$BD$80)</f>
        <v>0</v>
      </c>
      <c r="J29" s="250">
        <f>SUMPRODUCT((PP!$A$2:$A$80=$A29)*(PPEmp=J$1),PP!$D$2:$BD$80)</f>
        <v>11.75</v>
      </c>
      <c r="K29" s="250">
        <f>SUMPRODUCT((PP!$A$2:$A$80=$A29)*(PPEmp=K$1),PP!$D$2:$BD$80)</f>
        <v>0</v>
      </c>
      <c r="L29" s="250">
        <f>SUMPRODUCT((PP!$A$2:$A$80=$A29)*(PPEmp=L$1),PP!$D$2:$BD$80)</f>
        <v>0</v>
      </c>
      <c r="M29" s="250">
        <f>SUMPRODUCT((PP!$A$2:$A$80=$A29)*(PPEmp=M$1),PP!$D$2:$BD$80)</f>
        <v>0</v>
      </c>
      <c r="N29" s="250">
        <f>SUMPRODUCT((PP!$A$2:$A$80=$A29)*(PPEmp=N$1),PP!$D$2:$BD$80)</f>
        <v>0</v>
      </c>
      <c r="O29" s="250">
        <f>SUMPRODUCT((PP!$A$2:$A$80=$A29)*(PPEmp=O$1),PP!$D$2:$BD$80)</f>
        <v>0</v>
      </c>
      <c r="P29" s="250">
        <f>SUMPRODUCT((PP!$A$2:$A$80=$A29)*(PPEmp=P$1),PP!$D$2:$BD$80)</f>
        <v>0</v>
      </c>
      <c r="Q29" s="250">
        <f>SUMPRODUCT((PP!$A$2:$A$80=$A29)*(PPEmp=Q$1),PP!$D$2:$BD$80)</f>
        <v>4.75</v>
      </c>
      <c r="R29" s="250">
        <f>SUMPRODUCT((PP!$A$2:$A$80=$A29)*(PPEmp=R$1),PP!$D$2:$BD$80)</f>
        <v>0</v>
      </c>
      <c r="S29" s="250">
        <f>SUMPRODUCT((PP!$A$2:$A$80=$A29)*(PPEmp=S$1),PP!$D$2:$BD$80)</f>
        <v>0</v>
      </c>
      <c r="T29" s="250">
        <f>SUMPRODUCT((PP!$A$2:$A$80=$A29)*(PPEmp=T$1),PP!$D$2:$BD$80)</f>
        <v>0</v>
      </c>
      <c r="U29" s="250">
        <f>SUMPRODUCT((PP!$A$2:$A$80=$A29)*(PPEmp=U$1),PP!$D$2:$BD$80)</f>
        <v>0</v>
      </c>
      <c r="V29" s="250">
        <f>SUMPRODUCT((PP!$A$2:$A$80=$A29)*(PPEmp=V$1),PP!$D$2:$BD$80)</f>
        <v>11</v>
      </c>
      <c r="W29" s="250">
        <f>SUMPRODUCT((PP!$A$2:$A$80=$A29)*(PPEmp=W$1),PP!$D$2:$BD$80)</f>
        <v>0</v>
      </c>
      <c r="X29" s="250">
        <f>SUMPRODUCT((PP!$A$2:$A$80=$A29)*(PPEmp=X$1),PP!$D$2:$BD$80)</f>
        <v>1.75</v>
      </c>
      <c r="Y29" s="250">
        <f>SUMPRODUCT((PP!$A$2:$A$80=$A29)*(PPEmp=Y$1),PP!$D$2:$BD$80)</f>
        <v>0</v>
      </c>
      <c r="Z29" s="250">
        <f>SUMPRODUCT((PP!$A$2:$A$80=$A29)*(PPEmp=Z$1),PP!$D$2:$BD$80)</f>
        <v>0</v>
      </c>
      <c r="AA29" s="250">
        <f>SUMPRODUCT((PP!$A$2:$A$80=$A29)*(PPEmp=AA$1),PP!$D$2:$BD$80)</f>
        <v>0</v>
      </c>
      <c r="AB29" s="250">
        <f>SUMPRODUCT((PP!$A$2:$A$80=$A29)*(PPEmp=AB$1),PP!$D$2:$BD$80)</f>
        <v>11.75</v>
      </c>
      <c r="AC29" s="250">
        <f>SUMPRODUCT((PP!$A$2:$A$80=$A29)*(PPEmp=AC$1),PP!$D$2:$BD$80)</f>
        <v>4.75</v>
      </c>
      <c r="AD29" s="250">
        <f>SUMPRODUCT((PP!$A$2:$A$80=$A29)*(PPEmp=AD$1),PP!$D$2:$BD$80)</f>
        <v>11.75</v>
      </c>
      <c r="AE29" s="250">
        <f>SUMPRODUCT((PP!$A$2:$A$80=$A29)*(PPEmp=AE$1),PP!$D$2:$BD$80)</f>
        <v>4.75</v>
      </c>
      <c r="AF29" s="250">
        <f>SUMPRODUCT((PP!$A$2:$A$80=$A29)*(PPEmp=AF$1),PP!$D$2:$BD$80)</f>
        <v>0</v>
      </c>
      <c r="AG29" s="250">
        <f>SUMPRODUCT((PP!$A$2:$A$80=$A29)*(PPEmp=AG$1),PP!$D$2:$BD$80)</f>
        <v>3.5</v>
      </c>
      <c r="AH29" s="250">
        <f>SUMPRODUCT((PP!$A$2:$A$80=$A29)*(PPEmp=AH$1),PP!$D$2:$BD$80)</f>
        <v>0</v>
      </c>
      <c r="AI29" s="250">
        <f>SUMPRODUCT((PP!$A$2:$A$80=$A29)*(PPEmp=AI$1),PP!$D$2:$BD$80)</f>
        <v>0</v>
      </c>
      <c r="AJ29" s="250">
        <f>SUMPRODUCT((PP!$A$2:$A$80=$A29)*(PPEmp=AJ$1),PP!$D$2:$BD$80)</f>
        <v>4.75</v>
      </c>
      <c r="AK29" s="250">
        <f>SUMPRODUCT((PP!$A$2:$A$80=$A29)*(PPEmp=AK$1),PP!$D$2:$BD$80)</f>
        <v>0</v>
      </c>
      <c r="AL29" s="250">
        <f>SUMPRODUCT((PP!$A$2:$A$80=$A29)*(PPEmp=AL$1),PP!$D$2:$BD$80)</f>
        <v>0</v>
      </c>
      <c r="AM29" s="250">
        <f>SUMPRODUCT((PP!$A$2:$A$80=$A29)*(PPEmp=AM$1),PP!$D$2:$BD$80)</f>
        <v>0</v>
      </c>
      <c r="AN29" s="250">
        <f>SUMPRODUCT((PP!$A$2:$A$80=$A29)*(PPEmp=AN$1),PP!$D$2:$BD$80)</f>
        <v>0</v>
      </c>
      <c r="AO29" s="250">
        <f>SUMPRODUCT((PP!$A$2:$A$80=$A29)*(PPEmp=AO$1),PP!$D$2:$BD$80)</f>
        <v>0</v>
      </c>
      <c r="AP29" s="250">
        <f>SUMPRODUCT((PP!$A$2:$A$80=$A29)*(PPEmp=AP$1),PP!$D$2:$BD$80)</f>
        <v>0</v>
      </c>
      <c r="AQ29" s="250">
        <f>SUMPRODUCT((PP!$A$2:$A$80=$A29)*(PPEmp=AQ$1),PP!$D$2:$BD$80)</f>
        <v>0</v>
      </c>
      <c r="AR29" s="250">
        <f>SUMPRODUCT((PP!$A$2:$A$80=$A29)*(PPEmp=AR$1),PP!$D$2:$BD$80)</f>
        <v>0</v>
      </c>
      <c r="AS29" s="250">
        <f>SUMPRODUCT((PP!$A$2:$A$80=$A29)*(PPEmp=AS$1),PP!$D$2:$BD$80)</f>
        <v>0</v>
      </c>
      <c r="AT29" s="250">
        <f>SUMPRODUCT((PP!$A$2:$A$80=$A29)*(PPEmp=AT$1),PP!$D$2:$BD$80)</f>
        <v>0</v>
      </c>
      <c r="AU29" s="250">
        <f>SUMPRODUCT((PP!$A$2:$A$80=$A29)*(PPEmp=AU$1),PP!$D$2:$BD$80)</f>
        <v>0</v>
      </c>
      <c r="AV29" s="250">
        <f>SUMPRODUCT((PP!$A$2:$A$80=$A29)*(PPEmp=AV$1),PP!$D$2:$BD$80)</f>
        <v>0</v>
      </c>
      <c r="AW29" s="250">
        <f>SUMPRODUCT((PP!$A$2:$A$80=$A29)*(PPEmp=AW$1),PP!$D$2:$BD$80)</f>
        <v>0</v>
      </c>
      <c r="AX29" s="250">
        <f>SUMPRODUCT((PP!$A$2:$A$80=$A29)*(PPEmp=AX$1),PP!$D$2:$BD$80)</f>
        <v>0</v>
      </c>
      <c r="AY29" s="467">
        <f>SUMPRODUCT((PP!$A$2:$A$80=$A29)*(PPEmp=AY$1),PP!$D$2:$BD$80)</f>
        <v>0</v>
      </c>
    </row>
    <row r="30" spans="1:64" x14ac:dyDescent="0.2">
      <c r="A30" s="247">
        <f t="shared" si="18"/>
        <v>42539</v>
      </c>
      <c r="B30" s="252" t="str">
        <f>Total!$J$1</f>
        <v>FH</v>
      </c>
      <c r="C30" s="249">
        <f>SUMPRODUCT((FH!$A$2:$A$97=$A30)*(FHEmp=C$1),FH!$E$2:$AZ$97)</f>
        <v>0</v>
      </c>
      <c r="D30" s="250">
        <f>SUMPRODUCT((FH!$A$2:$A$97=$A30)*(FHEmp=D$1),FH!$E$2:$AZ$97)</f>
        <v>0</v>
      </c>
      <c r="E30" s="250">
        <f>SUMPRODUCT((FH!$A$2:$A$97=$A30)*(FHEmp=E$1),FH!$E$2:$AZ$97)</f>
        <v>0</v>
      </c>
      <c r="F30" s="250">
        <f>SUMPRODUCT((FH!$A$2:$A$97=$A30)*(FHEmp=F$1),FH!$E$2:$AZ$97)</f>
        <v>7.2500000000000009</v>
      </c>
      <c r="G30" s="250">
        <f>SUMPRODUCT((FH!$A$2:$A$97=$A30)*(FHEmp=G$1),FH!$E$2:$AZ$97)</f>
        <v>0</v>
      </c>
      <c r="H30" s="250">
        <f>SUMPRODUCT((FH!$A$2:$A$97=$A30)*(FHEmp=H$1),FH!$E$2:$AZ$97)</f>
        <v>0</v>
      </c>
      <c r="I30" s="250">
        <f>SUMPRODUCT((FH!$A$2:$A$97=$A30)*(FHEmp=I$1),FH!$E$2:$AZ$97)</f>
        <v>5.25</v>
      </c>
      <c r="J30" s="250">
        <f>SUMPRODUCT((FH!$A$2:$A$97=$A30)*(FHEmp=J$1),FH!$E$2:$AZ$97)</f>
        <v>0</v>
      </c>
      <c r="K30" s="250">
        <f>SUMPRODUCT((FH!$A$2:$A$97=$A30)*(FHEmp=K$1),FH!$E$2:$AZ$97)</f>
        <v>0</v>
      </c>
      <c r="L30" s="250">
        <f>SUMPRODUCT((FH!$A$2:$A$97=$A30)*(FHEmp=L$1),FH!$E$2:$AZ$97)</f>
        <v>0</v>
      </c>
      <c r="M30" s="250">
        <f>SUMPRODUCT((FH!$A$2:$A$97=$A30)*(FHEmp=M$1),FH!$E$2:$AZ$97)</f>
        <v>0</v>
      </c>
      <c r="N30" s="250">
        <f>SUMPRODUCT((FH!$A$2:$A$97=$A30)*(FHEmp=N$1),FH!$E$2:$AZ$97)</f>
        <v>0</v>
      </c>
      <c r="O30" s="250">
        <f>SUMPRODUCT((FH!$A$2:$A$97=$A30)*(FHEmp=O$1),FH!$E$2:$AZ$97)</f>
        <v>0</v>
      </c>
      <c r="P30" s="250">
        <f>SUMPRODUCT((FH!$A$2:$A$97=$A30)*(FHEmp=P$1),FH!$E$2:$AZ$97)</f>
        <v>0</v>
      </c>
      <c r="Q30" s="250">
        <f>SUMPRODUCT((FH!$A$2:$A$97=$A30)*(FHEmp=Q$1),FH!$E$2:$AZ$97)</f>
        <v>0</v>
      </c>
      <c r="R30" s="250">
        <f>SUMPRODUCT((FH!$A$2:$A$97=$A30)*(FHEmp=R$1),FH!$E$2:$AZ$97)</f>
        <v>0</v>
      </c>
      <c r="S30" s="250">
        <f>SUMPRODUCT((FH!$A$2:$A$97=$A30)*(FHEmp=S$1),FH!$E$2:$AZ$97)</f>
        <v>0</v>
      </c>
      <c r="T30" s="250">
        <f>SUMPRODUCT((FH!$A$2:$A$97=$A30)*(FHEmp=T$1),FH!$E$2:$AZ$97)</f>
        <v>0</v>
      </c>
      <c r="U30" s="250">
        <f>SUMPRODUCT((FH!$A$2:$A$97=$A30)*(FHEmp=U$1),FH!$E$2:$AZ$97)</f>
        <v>0</v>
      </c>
      <c r="V30" s="250">
        <f>SUMPRODUCT((FH!$A$2:$A$97=$A30)*(FHEmp=V$1),FH!$E$2:$AZ$97)</f>
        <v>0</v>
      </c>
      <c r="W30" s="250">
        <f>SUMPRODUCT((FH!$A$2:$A$97=$A30)*(FHEmp=W$1),FH!$E$2:$AZ$97)</f>
        <v>3.9999999999999991</v>
      </c>
      <c r="X30" s="250">
        <f>SUMPRODUCT((FH!$A$2:$A$97=$A30)*(FHEmp=X$1),FH!$E$2:$AZ$97)</f>
        <v>0</v>
      </c>
      <c r="Y30" s="250">
        <f>SUMPRODUCT((FH!$A$2:$A$97=$A30)*(FHEmp=Y$1),FH!$E$2:$AZ$97)</f>
        <v>0</v>
      </c>
      <c r="Z30" s="250">
        <f>SUMPRODUCT((FH!$A$2:$A$97=$A30)*(FHEmp=Z$1),FH!$E$2:$AZ$97)</f>
        <v>0</v>
      </c>
      <c r="AA30" s="250">
        <f>SUMPRODUCT((FH!$A$2:$A$97=$A30)*(FHEmp=AA$1),FH!$E$2:$AZ$97)</f>
        <v>0</v>
      </c>
      <c r="AB30" s="250">
        <f>SUMPRODUCT((FH!$A$2:$A$97=$A30)*(FHEmp=AB$1),FH!$E$2:$AZ$97)</f>
        <v>0</v>
      </c>
      <c r="AC30" s="250">
        <f>SUMPRODUCT((FH!$A$2:$A$97=$A30)*(FHEmp=AC$1),FH!$E$2:$AZ$97)</f>
        <v>0</v>
      </c>
      <c r="AD30" s="250">
        <f>SUMPRODUCT((FH!$A$2:$A$97=$A30)*(FHEmp=AD$1),FH!$E$2:$AZ$97)</f>
        <v>0</v>
      </c>
      <c r="AE30" s="250">
        <f>SUMPRODUCT((FH!$A$2:$A$97=$A30)*(FHEmp=AE$1),FH!$E$2:$AZ$97)</f>
        <v>0</v>
      </c>
      <c r="AF30" s="250">
        <f>SUMPRODUCT((FH!$A$2:$A$97=$A30)*(FHEmp=AF$1),FH!$E$2:$AZ$97)</f>
        <v>0</v>
      </c>
      <c r="AG30" s="250">
        <f>SUMPRODUCT((FH!$A$2:$A$97=$A30)*(FHEmp=AG$1),FH!$E$2:$AZ$97)</f>
        <v>0</v>
      </c>
      <c r="AH30" s="250">
        <f>SUMPRODUCT((FH!$A$2:$A$97=$A30)*(FHEmp=AH$1),FH!$E$2:$AZ$97)</f>
        <v>0</v>
      </c>
      <c r="AI30" s="250">
        <f>SUMPRODUCT((FH!$A$2:$A$97=$A30)*(FHEmp=AI$1),FH!$E$2:$AZ$97)</f>
        <v>0</v>
      </c>
      <c r="AJ30" s="250">
        <f>SUMPRODUCT((FH!$A$2:$A$97=$A30)*(FHEmp=AJ$1),FH!$E$2:$AZ$97)</f>
        <v>0</v>
      </c>
      <c r="AK30" s="250">
        <f>SUMPRODUCT((FH!$A$2:$A$97=$A30)*(FHEmp=AK$1),FH!$E$2:$AZ$97)</f>
        <v>0</v>
      </c>
      <c r="AL30" s="250">
        <f>SUMPRODUCT((FH!$A$2:$A$97=$A30)*(FHEmp=AL$1),FH!$E$2:$AZ$97)</f>
        <v>0</v>
      </c>
      <c r="AM30" s="250">
        <f>SUMPRODUCT((FH!$A$2:$A$97=$A30)*(FHEmp=AM$1),FH!$E$2:$AZ$97)</f>
        <v>0</v>
      </c>
      <c r="AN30" s="250">
        <f>SUMPRODUCT((FH!$A$2:$A$97=$A30)*(FHEmp=AN$1),FH!$E$2:$AZ$97)</f>
        <v>0</v>
      </c>
      <c r="AO30" s="250">
        <f>SUMPRODUCT((FH!$A$2:$A$97=$A30)*(FHEmp=AO$1),FH!$E$2:$AZ$97)</f>
        <v>0</v>
      </c>
      <c r="AP30" s="250">
        <f>SUMPRODUCT((FH!$A$2:$A$97=$A30)*(FHEmp=AP$1),FH!$E$2:$AZ$97)</f>
        <v>0</v>
      </c>
      <c r="AQ30" s="250">
        <f>SUMPRODUCT((FH!$A$2:$A$97=$A30)*(FHEmp=AQ$1),FH!$E$2:$AZ$97)</f>
        <v>0</v>
      </c>
      <c r="AR30" s="250">
        <f>SUMPRODUCT((FH!$A$2:$A$97=$A30)*(FHEmp=AR$1),FH!$E$2:$AZ$97)</f>
        <v>0</v>
      </c>
      <c r="AS30" s="250">
        <f>SUMPRODUCT((FH!$A$2:$A$97=$A30)*(FHEmp=AS$1),FH!$E$2:$AZ$97)</f>
        <v>0</v>
      </c>
      <c r="AT30" s="250">
        <f>SUMPRODUCT((FH!$A$2:$A$97=$A30)*(FHEmp=AT$1),FH!$E$2:$AZ$97)</f>
        <v>0</v>
      </c>
      <c r="AU30" s="250">
        <f>SUMPRODUCT((FH!$A$2:$A$97=$A30)*(FHEmp=AU$1),FH!$E$2:$AZ$97)</f>
        <v>0</v>
      </c>
      <c r="AV30" s="250">
        <f>SUMPRODUCT((FH!$A$2:$A$97=$A30)*(FHEmp=AV$1),FH!$E$2:$AZ$97)</f>
        <v>0</v>
      </c>
      <c r="AW30" s="250">
        <f>SUMPRODUCT((FH!$A$2:$A$97=$A30)*(FHEmp=AW$1),FH!$E$2:$AZ$97)</f>
        <v>0</v>
      </c>
      <c r="AX30" s="250">
        <f>SUMPRODUCT((FH!$A$2:$A$97=$A30)*(FHEmp=AX$1),FH!$E$2:$AZ$97)</f>
        <v>0</v>
      </c>
      <c r="AY30" s="467">
        <f>SUMPRODUCT((FH!$A$2:$A$97=$A30)*(FHEmp=AY$1),FH!$E$2:$AZ$97)</f>
        <v>0</v>
      </c>
    </row>
    <row r="31" spans="1:64" s="271" customFormat="1" x14ac:dyDescent="0.2">
      <c r="A31" s="247">
        <f t="shared" si="18"/>
        <v>42539</v>
      </c>
      <c r="B31" s="253" t="str">
        <f>Total!$K$1</f>
        <v>T22</v>
      </c>
      <c r="C31" s="249">
        <f>SUMPRODUCT(('T22'!$A$2:$A$97=$A31)*(T22Emp=C$1),'T22'!$E$2:$AZ$97)</f>
        <v>3</v>
      </c>
      <c r="D31" s="250">
        <f>SUMPRODUCT(('T22'!$A$2:$A$97=$A31)*(T22Emp=D$1),'T22'!$E$2:$AZ$97)</f>
        <v>0</v>
      </c>
      <c r="E31" s="250">
        <f>SUMPRODUCT(('T22'!$A$2:$A$97=$A31)*(T22Emp=E$1),'T22'!$E$2:$AZ$97)</f>
        <v>0</v>
      </c>
      <c r="F31" s="250">
        <f>SUMPRODUCT(('T22'!$A$2:$A$97=$A31)*(T22Emp=F$1),'T22'!$E$2:$AZ$97)</f>
        <v>0</v>
      </c>
      <c r="G31" s="250">
        <f>SUMPRODUCT(('T22'!$A$2:$A$97=$A31)*(T22Emp=G$1),'T22'!$E$2:$AZ$97)</f>
        <v>0</v>
      </c>
      <c r="H31" s="250">
        <f>SUMPRODUCT(('T22'!$A$2:$A$97=$A31)*(T22Emp=H$1),'T22'!$E$2:$AZ$97)</f>
        <v>0</v>
      </c>
      <c r="I31" s="250">
        <f>SUMPRODUCT(('T22'!$A$2:$A$97=$A31)*(T22Emp=I$1),'T22'!$E$2:$AZ$97)</f>
        <v>0</v>
      </c>
      <c r="J31" s="250">
        <f>SUMPRODUCT(('T22'!$A$2:$A$97=$A31)*(T22Emp=J$1),'T22'!$E$2:$AZ$97)</f>
        <v>0</v>
      </c>
      <c r="K31" s="250">
        <f>SUMPRODUCT(('T22'!$A$2:$A$97=$A31)*(T22Emp=K$1),'T22'!$E$2:$AZ$97)</f>
        <v>0</v>
      </c>
      <c r="L31" s="250">
        <f>SUMPRODUCT(('T22'!$A$2:$A$97=$A31)*(T22Emp=L$1),'T22'!$E$2:$AZ$97)</f>
        <v>0</v>
      </c>
      <c r="M31" s="250">
        <f>SUMPRODUCT(('T22'!$A$2:$A$97=$A31)*(T22Emp=M$1),'T22'!$E$2:$AZ$97)</f>
        <v>0</v>
      </c>
      <c r="N31" s="250">
        <f>SUMPRODUCT(('T22'!$A$2:$A$97=$A31)*(T22Emp=N$1),'T22'!$E$2:$AZ$97)</f>
        <v>0</v>
      </c>
      <c r="O31" s="250">
        <f>SUMPRODUCT(('T22'!$A$2:$A$97=$A31)*(T22Emp=O$1),'T22'!$E$2:$AZ$97)</f>
        <v>0</v>
      </c>
      <c r="P31" s="250">
        <f>SUMPRODUCT(('T22'!$A$2:$A$97=$A31)*(T22Emp=P$1),'T22'!$E$2:$AZ$97)</f>
        <v>0</v>
      </c>
      <c r="Q31" s="250">
        <f>SUMPRODUCT(('T22'!$A$2:$A$97=$A31)*(T22Emp=Q$1),'T22'!$E$2:$AZ$97)</f>
        <v>0</v>
      </c>
      <c r="R31" s="250">
        <f>SUMPRODUCT(('T22'!$A$2:$A$97=$A31)*(T22Emp=R$1),'T22'!$E$2:$AZ$97)</f>
        <v>0</v>
      </c>
      <c r="S31" s="250">
        <f>SUMPRODUCT(('T22'!$A$2:$A$97=$A31)*(T22Emp=S$1),'T22'!$E$2:$AZ$97)</f>
        <v>0</v>
      </c>
      <c r="T31" s="250">
        <f>SUMPRODUCT(('T22'!$A$2:$A$97=$A31)*(T22Emp=T$1),'T22'!$E$2:$AZ$97)</f>
        <v>0</v>
      </c>
      <c r="U31" s="250">
        <f>SUMPRODUCT(('T22'!$A$2:$A$97=$A31)*(T22Emp=U$1),'T22'!$E$2:$AZ$97)</f>
        <v>0</v>
      </c>
      <c r="V31" s="250">
        <f>SUMPRODUCT(('T22'!$A$2:$A$97=$A31)*(T22Emp=V$1),'T22'!$E$2:$AZ$97)</f>
        <v>0</v>
      </c>
      <c r="W31" s="250">
        <f>SUMPRODUCT(('T22'!$A$2:$A$97=$A31)*(T22Emp=W$1),'T22'!$E$2:$AZ$97)</f>
        <v>0</v>
      </c>
      <c r="X31" s="250">
        <f>SUMPRODUCT(('T22'!$A$2:$A$97=$A31)*(T22Emp=X$1),'T22'!$E$2:$AZ$97)</f>
        <v>0</v>
      </c>
      <c r="Y31" s="250">
        <f>SUMPRODUCT(('T22'!$A$2:$A$97=$A31)*(T22Emp=Y$1),'T22'!$E$2:$AZ$97)</f>
        <v>0</v>
      </c>
      <c r="Z31" s="250">
        <f>SUMPRODUCT(('T22'!$A$2:$A$97=$A31)*(T22Emp=Z$1),'T22'!$E$2:$AZ$97)</f>
        <v>0</v>
      </c>
      <c r="AA31" s="250">
        <f>SUMPRODUCT(('T22'!$A$2:$A$97=$A31)*(T22Emp=AA$1),'T22'!$E$2:$AZ$97)</f>
        <v>0</v>
      </c>
      <c r="AB31" s="250">
        <f>SUMPRODUCT(('T22'!$A$2:$A$97=$A31)*(T22Emp=AB$1),'T22'!$E$2:$AZ$97)</f>
        <v>0</v>
      </c>
      <c r="AC31" s="250">
        <f>SUMPRODUCT(('T22'!$A$2:$A$97=$A31)*(T22Emp=AC$1),'T22'!$E$2:$AZ$97)</f>
        <v>0</v>
      </c>
      <c r="AD31" s="250">
        <f>SUMPRODUCT(('T22'!$A$2:$A$97=$A31)*(T22Emp=AD$1),'T22'!$E$2:$AZ$97)</f>
        <v>0</v>
      </c>
      <c r="AE31" s="250">
        <f>SUMPRODUCT(('T22'!$A$2:$A$97=$A31)*(T22Emp=AE$1),'T22'!$E$2:$AZ$97)</f>
        <v>0</v>
      </c>
      <c r="AF31" s="250">
        <f>SUMPRODUCT(('T22'!$A$2:$A$97=$A31)*(T22Emp=AF$1),'T22'!$E$2:$AZ$97)</f>
        <v>4.7499999999999991</v>
      </c>
      <c r="AG31" s="250">
        <f>SUMPRODUCT(('T22'!$A$2:$A$97=$A31)*(T22Emp=AG$1),'T22'!$E$2:$AZ$97)</f>
        <v>5.4999999999999991</v>
      </c>
      <c r="AH31" s="250">
        <f>SUMPRODUCT(('T22'!$A$2:$A$97=$A31)*(T22Emp=AH$1),'T22'!$E$2:$AZ$97)</f>
        <v>5.4999999999999991</v>
      </c>
      <c r="AI31" s="250">
        <f>SUMPRODUCT(('T22'!$A$2:$A$97=$A31)*(T22Emp=AI$1),'T22'!$E$2:$AZ$97)</f>
        <v>0</v>
      </c>
      <c r="AJ31" s="250">
        <f>SUMPRODUCT(('T22'!$A$2:$A$97=$A31)*(T22Emp=AJ$1),'T22'!$E$2:$AZ$97)</f>
        <v>0</v>
      </c>
      <c r="AK31" s="250">
        <f>SUMPRODUCT(('T22'!$A$2:$A$97=$A31)*(T22Emp=AK$1),'T22'!$E$2:$AZ$97)</f>
        <v>0</v>
      </c>
      <c r="AL31" s="250">
        <f>SUMPRODUCT(('T22'!$A$2:$A$97=$A31)*(T22Emp=AL$1),'T22'!$E$2:$AZ$97)</f>
        <v>0</v>
      </c>
      <c r="AM31" s="250">
        <f>SUMPRODUCT(('T22'!$A$2:$A$97=$A31)*(T22Emp=AM$1),'T22'!$E$2:$AZ$97)</f>
        <v>0</v>
      </c>
      <c r="AN31" s="250">
        <f>SUMPRODUCT(('T22'!$A$2:$A$97=$A31)*(T22Emp=AN$1),'T22'!$E$2:$AZ$97)</f>
        <v>0</v>
      </c>
      <c r="AO31" s="250">
        <f>SUMPRODUCT(('T22'!$A$2:$A$97=$A31)*(T22Emp=AO$1),'T22'!$E$2:$AZ$97)</f>
        <v>0</v>
      </c>
      <c r="AP31" s="250">
        <f>SUMPRODUCT(('T22'!$A$2:$A$97=$A31)*(T22Emp=AP$1),'T22'!$E$2:$AZ$97)</f>
        <v>0</v>
      </c>
      <c r="AQ31" s="250">
        <f>SUMPRODUCT(('T22'!$A$2:$A$97=$A31)*(T22Emp=AQ$1),'T22'!$E$2:$AZ$97)</f>
        <v>0</v>
      </c>
      <c r="AR31" s="250">
        <f>SUMPRODUCT(('T22'!$A$2:$A$97=$A31)*(T22Emp=AR$1),'T22'!$E$2:$AZ$97)</f>
        <v>0</v>
      </c>
      <c r="AS31" s="250">
        <f>SUMPRODUCT(('T22'!$A$2:$A$97=$A31)*(T22Emp=AS$1),'T22'!$E$2:$AZ$97)</f>
        <v>0</v>
      </c>
      <c r="AT31" s="250">
        <f>SUMPRODUCT(('T22'!$A$2:$A$97=$A31)*(T22Emp=AT$1),'T22'!$E$2:$AZ$97)</f>
        <v>0</v>
      </c>
      <c r="AU31" s="250">
        <f>SUMPRODUCT(('T22'!$A$2:$A$97=$A31)*(T22Emp=AU$1),'T22'!$E$2:$AZ$97)</f>
        <v>0</v>
      </c>
      <c r="AV31" s="250">
        <f>SUMPRODUCT(('T22'!$A$2:$A$97=$A31)*(T22Emp=AV$1),'T22'!$E$2:$AZ$97)</f>
        <v>0</v>
      </c>
      <c r="AW31" s="250">
        <f>SUMPRODUCT(('T22'!$A$2:$A$97=$A31)*(T22Emp=AW$1),'T22'!$E$2:$AZ$97)</f>
        <v>0</v>
      </c>
      <c r="AX31" s="250">
        <f>SUMPRODUCT(('T22'!$A$2:$A$97=$A31)*(T22Emp=AX$1),'T22'!$E$2:$AZ$97)</f>
        <v>0</v>
      </c>
      <c r="AY31" s="467">
        <f>SUMPRODUCT(('T22'!$A$2:$A$97=$A31)*(T22Emp=AY$1),'T22'!$E$2:$AZ$97)</f>
        <v>0</v>
      </c>
      <c r="BA31" s="246"/>
    </row>
    <row r="32" spans="1:64" s="271" customFormat="1" x14ac:dyDescent="0.2">
      <c r="A32" s="247">
        <f t="shared" si="18"/>
        <v>42539</v>
      </c>
      <c r="B32" s="254" t="str">
        <f>Total!$L$1</f>
        <v>RF</v>
      </c>
      <c r="C32" s="249">
        <f>SUMPRODUCT((RF!$A$2:$A$17=$A32)*(RFEmp=C$1)*(RF!$H$21:$AO$21="RF Valet"),RF!$H$2:$AO$17)</f>
        <v>0</v>
      </c>
      <c r="D32" s="250">
        <f>SUMPRODUCT((RF!$A$2:$A$17=$A32)*(RFEmp=D$1)*(RF!$H$21:$AO$21="RF Valet"),RF!$H$2:$AO$17)</f>
        <v>0</v>
      </c>
      <c r="E32" s="250">
        <f>SUMPRODUCT((RF!$A$2:$A$17=$A32)*(RFEmp=E$1)*(RF!$H$21:$AO$21="RF Valet"),RF!$H$2:$AO$17)</f>
        <v>5.25</v>
      </c>
      <c r="F32" s="250">
        <f>SUMPRODUCT((RF!$A$2:$A$17=$A32)*(RFEmp=F$1)*(RF!$H$21:$AO$21="RF Valet"),RF!$H$2:$AO$17)</f>
        <v>0</v>
      </c>
      <c r="G32" s="250">
        <f>SUMPRODUCT((RF!$A$2:$A$17=$A32)*(RFEmp=G$1)*(RF!$H$21:$AO$21="RF Valet"),RF!$H$2:$AO$17)</f>
        <v>0</v>
      </c>
      <c r="H32" s="250">
        <f>SUMPRODUCT((RF!$A$2:$A$17=$A32)*(RFEmp=H$1)*(RF!$H$21:$AO$21="RF Valet"),RF!$H$2:$AO$17)</f>
        <v>0</v>
      </c>
      <c r="I32" s="250">
        <f>SUMPRODUCT((RF!$A$2:$A$17=$A32)*(RFEmp=I$1)*(RF!$H$21:$AO$21="RF Valet"),RF!$H$2:$AO$17)</f>
        <v>0</v>
      </c>
      <c r="J32" s="250">
        <f>SUMPRODUCT((RF!$A$2:$A$17=$A32)*(RFEmp=J$1)*(RF!$H$21:$AO$21="RF Valet"),RF!$H$2:$AO$17)</f>
        <v>0</v>
      </c>
      <c r="K32" s="250">
        <f>SUMPRODUCT((RF!$A$2:$A$17=$A32)*(RFEmp=K$1)*(RF!$H$21:$AO$21="RF Valet"),RF!$H$2:$AO$17)</f>
        <v>0</v>
      </c>
      <c r="L32" s="250">
        <f>SUMPRODUCT((RF!$A$2:$A$17=$A32)*(RFEmp=L$1)*(RF!$H$21:$AO$21="RF Valet"),RF!$H$2:$AO$17)</f>
        <v>0</v>
      </c>
      <c r="M32" s="250">
        <f>SUMPRODUCT((RF!$A$2:$A$17=$A32)*(RFEmp=M$1)*(RF!$H$21:$AO$21="RF Valet"),RF!$H$2:$AO$17)</f>
        <v>0</v>
      </c>
      <c r="N32" s="250">
        <f>SUMPRODUCT((RF!$A$2:$A$17=$A32)*(RFEmp=N$1)*(RF!$H$21:$AO$21="RF Valet"),RF!$H$2:$AO$17)</f>
        <v>4.5</v>
      </c>
      <c r="O32" s="250">
        <f>SUMPRODUCT((RF!$A$2:$A$17=$A32)*(RFEmp=O$1)*(RF!$H$21:$AO$21="RF Valet"),RF!$H$2:$AO$17)</f>
        <v>0</v>
      </c>
      <c r="P32" s="250">
        <f>SUMPRODUCT((RF!$A$2:$A$17=$A32)*(RFEmp=P$1)*(RF!$H$21:$AO$21="RF Valet"),RF!$H$2:$AO$17)</f>
        <v>0</v>
      </c>
      <c r="Q32" s="250">
        <f>SUMPRODUCT((RF!$A$2:$A$17=$A32)*(RFEmp=Q$1)*(RF!$H$21:$AO$21="RF Valet"),RF!$H$2:$AO$17)</f>
        <v>0</v>
      </c>
      <c r="R32" s="250">
        <f>SUMPRODUCT((RF!$A$2:$A$17=$A32)*(RFEmp=R$1)*(RF!$H$21:$AO$21="RF Valet"),RF!$H$2:$AO$17)</f>
        <v>0</v>
      </c>
      <c r="S32" s="250">
        <f>SUMPRODUCT((RF!$A$2:$A$17=$A32)*(RFEmp=S$1)*(RF!$H$21:$AO$21="RF Valet"),RF!$H$2:$AO$17)</f>
        <v>0</v>
      </c>
      <c r="T32" s="250">
        <f>SUMPRODUCT((RF!$A$2:$A$17=$A32)*(RFEmp=T$1)*(RF!$H$21:$AO$21="RF Valet"),RF!$H$2:$AO$17)</f>
        <v>0</v>
      </c>
      <c r="U32" s="250">
        <f>SUMPRODUCT((RF!$A$2:$A$17=$A32)*(RFEmp=U$1)*(RF!$H$21:$AO$21="RF Valet"),RF!$H$2:$AO$17)</f>
        <v>0</v>
      </c>
      <c r="V32" s="250">
        <f>SUMPRODUCT((RF!$A$2:$A$17=$A32)*(RFEmp=V$1)*(RF!$H$21:$AO$21="RF Valet"),RF!$H$2:$AO$17)</f>
        <v>0</v>
      </c>
      <c r="W32" s="250">
        <f>SUMPRODUCT((RF!$A$2:$A$17=$A32)*(RFEmp=W$1)*(RF!$H$21:$AO$21="RF Valet"),RF!$H$2:$AO$17)</f>
        <v>0</v>
      </c>
      <c r="X32" s="250">
        <f>SUMPRODUCT((RF!$A$2:$A$17=$A32)*(RFEmp=X$1)*(RF!$H$21:$AO$21="RF Valet"),RF!$H$2:$AO$17)</f>
        <v>0</v>
      </c>
      <c r="Y32" s="250">
        <f>SUMPRODUCT((RF!$A$2:$A$17=$A32)*(RFEmp=Y$1)*(RF!$H$21:$AO$21="RF Valet"),RF!$H$2:$AO$17)</f>
        <v>0</v>
      </c>
      <c r="Z32" s="250">
        <f>SUMPRODUCT((RF!$A$2:$A$17=$A32)*(RFEmp=Z$1)*(RF!$H$21:$AO$21="RF Valet"),RF!$H$2:$AO$17)</f>
        <v>0</v>
      </c>
      <c r="AA32" s="250">
        <f>SUMPRODUCT((RF!$A$2:$A$17=$A32)*(RFEmp=AA$1)*(RF!$H$21:$AO$21="RF Valet"),RF!$H$2:$AO$17)</f>
        <v>0</v>
      </c>
      <c r="AB32" s="250">
        <f>SUMPRODUCT((RF!$A$2:$A$17=$A32)*(RFEmp=AB$1)*(RF!$H$21:$AO$21="RF Valet"),RF!$H$2:$AO$17)</f>
        <v>0</v>
      </c>
      <c r="AC32" s="250">
        <f>SUMPRODUCT((RF!$A$2:$A$17=$A32)*(RFEmp=AC$1)*(RF!$H$21:$AO$21="RF Valet"),RF!$H$2:$AO$17)</f>
        <v>0</v>
      </c>
      <c r="AD32" s="250">
        <f>SUMPRODUCT((RF!$A$2:$A$17=$A32)*(RFEmp=AD$1)*(RF!$H$21:$AO$21="RF Valet"),RF!$H$2:$AO$17)</f>
        <v>0</v>
      </c>
      <c r="AE32" s="250">
        <f>SUMPRODUCT((RF!$A$2:$A$17=$A32)*(RFEmp=AE$1)*(RF!$H$21:$AO$21="RF Valet"),RF!$H$2:$AO$17)</f>
        <v>0</v>
      </c>
      <c r="AF32" s="250">
        <f>SUMPRODUCT((RF!$A$2:$A$17=$A32)*(RFEmp=AF$1)*(RF!$H$21:$AO$21="RF Valet"),RF!$H$2:$AO$17)</f>
        <v>0</v>
      </c>
      <c r="AG32" s="250">
        <f>SUMPRODUCT((RF!$A$2:$A$17=$A32)*(RFEmp=AG$1)*(RF!$H$21:$AO$21="RF Valet"),RF!$H$2:$AO$17)</f>
        <v>0</v>
      </c>
      <c r="AH32" s="250">
        <f>SUMPRODUCT((RF!$A$2:$A$17=$A32)*(RFEmp=AH$1)*(RF!$H$21:$AO$21="RF Valet"),RF!$H$2:$AO$17)</f>
        <v>0</v>
      </c>
      <c r="AI32" s="250">
        <f>SUMPRODUCT((RF!$A$2:$A$17=$A32)*(RFEmp=AI$1)*(RF!$H$21:$AO$21="RF Valet"),RF!$H$2:$AO$17)</f>
        <v>0</v>
      </c>
      <c r="AJ32" s="250">
        <f>SUMPRODUCT((RF!$A$2:$A$17=$A32)*(RFEmp=AJ$1)*(RF!$H$21:$AO$21="RF Valet"),RF!$H$2:$AO$17)</f>
        <v>0</v>
      </c>
      <c r="AK32" s="250">
        <f>SUMPRODUCT((RF!$A$2:$A$17=$A32)*(RFEmp=AK$1)*(RF!$H$21:$AO$21="RF Valet"),RF!$H$2:$AO$17)</f>
        <v>0</v>
      </c>
      <c r="AL32" s="250">
        <f>SUMPRODUCT((RF!$A$2:$A$17=$A32)*(RFEmp=AL$1)*(RF!$H$21:$AO$21="RF Valet"),RF!$H$2:$AO$17)</f>
        <v>0</v>
      </c>
      <c r="AM32" s="250">
        <f>SUMPRODUCT((RF!$A$2:$A$17=$A32)*(RFEmp=AM$1)*(RF!$H$21:$AO$21="RF Valet"),RF!$H$2:$AO$17)</f>
        <v>0</v>
      </c>
      <c r="AN32" s="250">
        <f>SUMPRODUCT((RF!$A$2:$A$17=$A32)*(RFEmp=AN$1)*(RF!$H$21:$AO$21="RF Valet"),RF!$H$2:$AO$17)</f>
        <v>0</v>
      </c>
      <c r="AO32" s="250">
        <f>SUMPRODUCT((RF!$A$2:$A$17=$A32)*(RFEmp=AO$1)*(RF!$H$21:$AO$21="RF Valet"),RF!$H$2:$AO$17)</f>
        <v>0</v>
      </c>
      <c r="AP32" s="250">
        <f>SUMPRODUCT((RF!$A$2:$A$17=$A32)*(RFEmp=AP$1)*(RF!$H$21:$AO$21="RF Valet"),RF!$H$2:$AO$17)</f>
        <v>0</v>
      </c>
      <c r="AQ32" s="250">
        <f>SUMPRODUCT((RF!$A$2:$A$17=$A32)*(RFEmp=AQ$1)*(RF!$H$21:$AO$21="RF Valet"),RF!$H$2:$AO$17)</f>
        <v>0</v>
      </c>
      <c r="AR32" s="250">
        <f>SUMPRODUCT((RF!$A$2:$A$17=$A32)*(RFEmp=AR$1)*(RF!$H$21:$AO$21="RF Valet"),RF!$H$2:$AO$17)</f>
        <v>0</v>
      </c>
      <c r="AS32" s="250">
        <f>SUMPRODUCT((RF!$A$2:$A$17=$A32)*(RFEmp=AS$1)*(RF!$H$21:$AO$21="RF Valet"),RF!$H$2:$AO$17)</f>
        <v>0</v>
      </c>
      <c r="AT32" s="250">
        <f>SUMPRODUCT((RF!$A$2:$A$17=$A32)*(RFEmp=AT$1)*(RF!$H$21:$AO$21="RF Valet"),RF!$H$2:$AO$17)</f>
        <v>0</v>
      </c>
      <c r="AU32" s="250">
        <f>SUMPRODUCT((RF!$A$2:$A$17=$A32)*(RFEmp=AU$1)*(RF!$H$21:$AO$21="RF Valet"),RF!$H$2:$AO$17)</f>
        <v>0</v>
      </c>
      <c r="AV32" s="250">
        <f>SUMPRODUCT((RF!$A$2:$A$17=$A32)*(RFEmp=AV$1)*(RF!$H$21:$AO$21="RF Valet"),RF!$H$2:$AO$17)</f>
        <v>0</v>
      </c>
      <c r="AW32" s="250">
        <f>SUMPRODUCT((RF!$A$2:$A$17=$A32)*(RFEmp=AW$1)*(RF!$H$21:$AO$21="RF Valet"),RF!$H$2:$AO$17)</f>
        <v>0</v>
      </c>
      <c r="AX32" s="250">
        <f>SUMPRODUCT((RF!$A$2:$A$17=$A32)*(RFEmp=AX$1)*(RF!$H$21:$AO$21="RF Valet"),RF!$H$2:$AO$17)</f>
        <v>0</v>
      </c>
      <c r="AY32" s="467">
        <f>SUMPRODUCT((RF!$A$2:$A$17=$A32)*(RFEmp=AY$1)*(RF!$H$21:$AO$21="RF Valet"),RF!$H$2:$AO$17)</f>
        <v>0</v>
      </c>
      <c r="BA32" s="246"/>
    </row>
    <row r="33" spans="1:53" s="271" customFormat="1" x14ac:dyDescent="0.2">
      <c r="A33" s="247">
        <f t="shared" si="18"/>
        <v>42539</v>
      </c>
      <c r="B33" s="571" t="s">
        <v>140</v>
      </c>
      <c r="C33" s="249">
        <f>SUMPRODUCT(('RC'!$A$2:$A$17=$A33)*(RCEmp=C$1),'RC'!$D$2:$AK$17)</f>
        <v>0</v>
      </c>
      <c r="D33" s="250">
        <f>SUMPRODUCT(('RC'!$A$2:$A$17=$A33)*(RCEmp=D$1),'RC'!$D$2:$AK$17)</f>
        <v>0</v>
      </c>
      <c r="E33" s="250">
        <f>SUMPRODUCT(('RC'!$A$2:$A$17=$A33)*(RCEmp=E$1),'RC'!$D$2:$AK$17)</f>
        <v>0</v>
      </c>
      <c r="F33" s="250">
        <f>SUMPRODUCT(('RC'!$A$2:$A$17=$A33)*(RCEmp=F$1),'RC'!$D$2:$AK$17)</f>
        <v>0</v>
      </c>
      <c r="G33" s="250">
        <f>SUMPRODUCT(('RC'!$A$2:$A$17=$A33)*(RCEmp=G$1),'RC'!$D$2:$AK$17)</f>
        <v>0</v>
      </c>
      <c r="H33" s="250">
        <f>SUMPRODUCT(('RC'!$A$2:$A$17=$A33)*(RCEmp=H$1),'RC'!$D$2:$AK$17)</f>
        <v>0</v>
      </c>
      <c r="I33" s="250">
        <f>SUMPRODUCT(('RC'!$A$2:$A$17=$A33)*(RCEmp=I$1),'RC'!$D$2:$AK$17)</f>
        <v>0</v>
      </c>
      <c r="J33" s="250">
        <f>SUMPRODUCT(('RC'!$A$2:$A$17=$A33)*(RCEmp=J$1),'RC'!$D$2:$AK$17)</f>
        <v>0</v>
      </c>
      <c r="K33" s="250">
        <f>SUMPRODUCT(('RC'!$A$2:$A$17=$A33)*(RCEmp=K$1),'RC'!$D$2:$AK$17)</f>
        <v>0</v>
      </c>
      <c r="L33" s="250">
        <f>SUMPRODUCT(('RC'!$A$2:$A$17=$A33)*(RCEmp=L$1),'RC'!$D$2:$AK$17)</f>
        <v>0</v>
      </c>
      <c r="M33" s="250">
        <f>SUMPRODUCT(('RC'!$A$2:$A$17=$A33)*(RCEmp=M$1),'RC'!$D$2:$AK$17)</f>
        <v>4</v>
      </c>
      <c r="N33" s="250">
        <f>SUMPRODUCT(('RC'!$A$2:$A$17=$A33)*(RCEmp=N$1),'RC'!$D$2:$AK$17)</f>
        <v>0</v>
      </c>
      <c r="O33" s="250">
        <f>SUMPRODUCT(('RC'!$A$2:$A$17=$A33)*(RCEmp=O$1),'RC'!$D$2:$AK$17)</f>
        <v>0</v>
      </c>
      <c r="P33" s="250">
        <f>SUMPRODUCT(('RC'!$A$2:$A$17=$A33)*(RCEmp=P$1),'RC'!$D$2:$AK$17)</f>
        <v>0</v>
      </c>
      <c r="Q33" s="250">
        <f>SUMPRODUCT(('RC'!$A$2:$A$17=$A33)*(RCEmp=Q$1),'RC'!$D$2:$AK$17)</f>
        <v>0</v>
      </c>
      <c r="R33" s="250">
        <f>SUMPRODUCT(('RC'!$A$2:$A$17=$A33)*(RCEmp=R$1),'RC'!$D$2:$AK$17)</f>
        <v>0</v>
      </c>
      <c r="S33" s="250">
        <f>SUMPRODUCT(('RC'!$A$2:$A$17=$A33)*(RCEmp=S$1),'RC'!$D$2:$AK$17)</f>
        <v>0</v>
      </c>
      <c r="T33" s="250">
        <f>SUMPRODUCT(('RC'!$A$2:$A$17=$A33)*(RCEmp=T$1),'RC'!$D$2:$AK$17)</f>
        <v>0</v>
      </c>
      <c r="U33" s="250">
        <f>SUMPRODUCT(('RC'!$A$2:$A$17=$A33)*(RCEmp=U$1),'RC'!$D$2:$AK$17)</f>
        <v>0</v>
      </c>
      <c r="V33" s="250">
        <f>SUMPRODUCT(('RC'!$A$2:$A$17=$A33)*(RCEmp=V$1),'RC'!$D$2:$AK$17)</f>
        <v>0</v>
      </c>
      <c r="W33" s="250">
        <f>SUMPRODUCT(('RC'!$A$2:$A$17=$A33)*(RCEmp=W$1),'RC'!$D$2:$AK$17)</f>
        <v>0</v>
      </c>
      <c r="X33" s="250">
        <f>SUMPRODUCT(('RC'!$A$2:$A$17=$A33)*(RCEmp=X$1),'RC'!$D$2:$AK$17)</f>
        <v>0</v>
      </c>
      <c r="Y33" s="250">
        <f>SUMPRODUCT(('RC'!$A$2:$A$17=$A33)*(RCEmp=Y$1),'RC'!$D$2:$AK$17)</f>
        <v>0</v>
      </c>
      <c r="Z33" s="250">
        <f>SUMPRODUCT(('RC'!$A$2:$A$17=$A33)*(RCEmp=Z$1),'RC'!$D$2:$AK$17)</f>
        <v>0</v>
      </c>
      <c r="AA33" s="250">
        <f>SUMPRODUCT(('RC'!$A$2:$A$17=$A33)*(RCEmp=AA$1),'RC'!$D$2:$AK$17)</f>
        <v>0</v>
      </c>
      <c r="AB33" s="250">
        <f>SUMPRODUCT(('RC'!$A$2:$A$17=$A33)*(RCEmp=AB$1),'RC'!$D$2:$AK$17)</f>
        <v>0</v>
      </c>
      <c r="AC33" s="250">
        <f>SUMPRODUCT(('RC'!$A$2:$A$17=$A33)*(RCEmp=AC$1),'RC'!$D$2:$AK$17)</f>
        <v>0</v>
      </c>
      <c r="AD33" s="250">
        <f>SUMPRODUCT(('RC'!$A$2:$A$17=$A33)*(RCEmp=AD$1),'RC'!$D$2:$AK$17)</f>
        <v>0</v>
      </c>
      <c r="AE33" s="250">
        <f>SUMPRODUCT(('RC'!$A$2:$A$17=$A33)*(RCEmp=AE$1),'RC'!$D$2:$AK$17)</f>
        <v>0</v>
      </c>
      <c r="AF33" s="250">
        <f>SUMPRODUCT(('RC'!$A$2:$A$17=$A33)*(RCEmp=AF$1),'RC'!$D$2:$AK$17)</f>
        <v>0</v>
      </c>
      <c r="AG33" s="250">
        <f>SUMPRODUCT(('RC'!$A$2:$A$17=$A33)*(RCEmp=AG$1),'RC'!$D$2:$AK$17)</f>
        <v>2.75</v>
      </c>
      <c r="AH33" s="250">
        <f>SUMPRODUCT(('RC'!$A$2:$A$17=$A33)*(RCEmp=AH$1),'RC'!$D$2:$AK$17)</f>
        <v>0</v>
      </c>
      <c r="AI33" s="250">
        <f>SUMPRODUCT(('RC'!$A$2:$A$17=$A33)*(RCEmp=AI$1),'RC'!$D$2:$AK$17)</f>
        <v>0</v>
      </c>
      <c r="AJ33" s="250">
        <f>SUMPRODUCT(('RC'!$A$2:$A$17=$A33)*(RCEmp=AJ$1),'RC'!$D$2:$AK$17)</f>
        <v>0</v>
      </c>
      <c r="AK33" s="250">
        <f>SUMPRODUCT(('RC'!$A$2:$A$17=$A33)*(RCEmp=AK$1),'RC'!$D$2:$AK$17)</f>
        <v>0</v>
      </c>
      <c r="AL33" s="250">
        <f>SUMPRODUCT(('RC'!$A$2:$A$17=$A33)*(RCEmp=AL$1),'RC'!$D$2:$AK$17)</f>
        <v>0</v>
      </c>
      <c r="AM33" s="250">
        <f>SUMPRODUCT(('RC'!$A$2:$A$17=$A33)*(RCEmp=AM$1),'RC'!$D$2:$AK$17)</f>
        <v>0</v>
      </c>
      <c r="AN33" s="250">
        <f>SUMPRODUCT(('RC'!$A$2:$A$17=$A33)*(RCEmp=AN$1),'RC'!$D$2:$AK$17)</f>
        <v>0</v>
      </c>
      <c r="AO33" s="250">
        <f>SUMPRODUCT(('RC'!$A$2:$A$17=$A33)*(RCEmp=AO$1),'RC'!$D$2:$AK$17)</f>
        <v>0</v>
      </c>
      <c r="AP33" s="250">
        <f>SUMPRODUCT(('RC'!$A$2:$A$17=$A33)*(RCEmp=AP$1),'RC'!$D$2:$AK$17)</f>
        <v>0</v>
      </c>
      <c r="AQ33" s="250">
        <f>SUMPRODUCT(('RC'!$A$2:$A$17=$A33)*(RCEmp=AQ$1),'RC'!$D$2:$AK$17)</f>
        <v>0</v>
      </c>
      <c r="AR33" s="250">
        <f>SUMPRODUCT(('RC'!$A$2:$A$17=$A33)*(RCEmp=AR$1),'RC'!$D$2:$AK$17)</f>
        <v>0</v>
      </c>
      <c r="AS33" s="250">
        <f>SUMPRODUCT(('RC'!$A$2:$A$17=$A33)*(RCEmp=AS$1),'RC'!$D$2:$AK$17)</f>
        <v>0</v>
      </c>
      <c r="AT33" s="250">
        <f>SUMPRODUCT(('RC'!$A$2:$A$17=$A33)*(RCEmp=AT$1),'RC'!$D$2:$AK$17)</f>
        <v>0</v>
      </c>
      <c r="AU33" s="250">
        <f>SUMPRODUCT(('RC'!$A$2:$A$17=$A33)*(RCEmp=AU$1),'RC'!$D$2:$AK$17)</f>
        <v>0</v>
      </c>
      <c r="AV33" s="250">
        <f>SUMPRODUCT(('RC'!$A$2:$A$17=$A33)*(RCEmp=AV$1),'RC'!$D$2:$AK$17)</f>
        <v>0</v>
      </c>
      <c r="AW33" s="250">
        <f>SUMPRODUCT(('RC'!$A$2:$A$17=$A33)*(RCEmp=AW$1),'RC'!$D$2:$AK$17)</f>
        <v>0</v>
      </c>
      <c r="AX33" s="250">
        <f>SUMPRODUCT(('RC'!$A$2:$A$17=$A33)*(RCEmp=AX$1),'RC'!$D$2:$AK$17)</f>
        <v>0</v>
      </c>
      <c r="AY33" s="467">
        <f>SUMPRODUCT(('RC'!$A$2:$A$17=$A33)*(RCEmp=AY$1),'RC'!$D$2:$AK$17)</f>
        <v>0</v>
      </c>
      <c r="BA33" s="246"/>
    </row>
    <row r="34" spans="1:53" s="271" customFormat="1" x14ac:dyDescent="0.2">
      <c r="A34" s="247">
        <f t="shared" si="18"/>
        <v>42539</v>
      </c>
      <c r="B34" s="614" t="s">
        <v>154</v>
      </c>
      <c r="C34" s="249">
        <f>SUMPRODUCT((HoO!$A$2:$A$34=$A34)*(HoOEmp=C$1),HoO!$E$2:$Y$34)</f>
        <v>0</v>
      </c>
      <c r="D34" s="250">
        <f>SUMPRODUCT((HoO!$A$2:$A$34=$A34)*(HoOEmp=D$1),HoO!$E$2:$Y$34)</f>
        <v>0</v>
      </c>
      <c r="E34" s="250">
        <f>SUMPRODUCT((HoO!$A$2:$A$34=$A34)*(HoOEmp=E$1),HoO!$E$2:$Y$34)</f>
        <v>0</v>
      </c>
      <c r="F34" s="250">
        <f>SUMPRODUCT((HoO!$A$2:$A$34=$A34)*(HoOEmp=F$1),HoO!$E$2:$Y$34)</f>
        <v>0</v>
      </c>
      <c r="G34" s="250">
        <f>SUMPRODUCT((HoO!$A$2:$A$34=$A34)*(HoOEmp=G$1),HoO!$E$2:$Y$34)</f>
        <v>0</v>
      </c>
      <c r="H34" s="250">
        <f>SUMPRODUCT((HoO!$A$2:$A$34=$A34)*(HoOEmp=H$1),HoO!$E$2:$Y$34)</f>
        <v>0</v>
      </c>
      <c r="I34" s="250">
        <f>SUMPRODUCT((HoO!$A$2:$A$34=$A34)*(HoOEmp=I$1),HoO!$E$2:$Y$34)</f>
        <v>0</v>
      </c>
      <c r="J34" s="250">
        <f>SUMPRODUCT((HoO!$A$2:$A$34=$A34)*(HoOEmp=J$1),HoO!$E$2:$Y$34)</f>
        <v>0</v>
      </c>
      <c r="K34" s="250">
        <f>SUMPRODUCT((HoO!$A$2:$A$34=$A34)*(HoOEmp=K$1),HoO!$E$2:$Y$34)</f>
        <v>0</v>
      </c>
      <c r="L34" s="250">
        <f>SUMPRODUCT((HoO!$A$2:$A$34=$A34)*(HoOEmp=L$1),HoO!$E$2:$Y$34)</f>
        <v>0</v>
      </c>
      <c r="M34" s="250">
        <f>SUMPRODUCT((HoO!$A$2:$A$34=$A34)*(HoOEmp=M$1),HoO!$E$2:$Y$34)</f>
        <v>0</v>
      </c>
      <c r="N34" s="250">
        <f>SUMPRODUCT((HoO!$A$2:$A$34=$A34)*(HoOEmp=N$1),HoO!$E$2:$Y$34)</f>
        <v>0</v>
      </c>
      <c r="O34" s="250">
        <f>SUMPRODUCT((HoO!$A$2:$A$34=$A34)*(HoOEmp=O$1),HoO!$E$2:$Y$34)</f>
        <v>0</v>
      </c>
      <c r="P34" s="250">
        <f>SUMPRODUCT((HoO!$A$2:$A$34=$A34)*(HoOEmp=P$1),HoO!$E$2:$Y$34)</f>
        <v>5.5</v>
      </c>
      <c r="Q34" s="250">
        <f>SUMPRODUCT((HoO!$A$2:$A$34=$A34)*(HoOEmp=Q$1),HoO!$E$2:$Y$34)</f>
        <v>0</v>
      </c>
      <c r="R34" s="250">
        <f>SUMPRODUCT((HoO!$A$2:$A$34=$A34)*(HoOEmp=R$1),HoO!$E$2:$Y$34)</f>
        <v>0</v>
      </c>
      <c r="S34" s="250">
        <f>SUMPRODUCT((HoO!$A$2:$A$34=$A34)*(HoOEmp=S$1),HoO!$E$2:$Y$34)</f>
        <v>0</v>
      </c>
      <c r="T34" s="250">
        <f>SUMPRODUCT((HoO!$A$2:$A$34=$A34)*(HoOEmp=T$1),HoO!$E$2:$Y$34)</f>
        <v>0</v>
      </c>
      <c r="U34" s="250">
        <f>SUMPRODUCT((HoO!$A$2:$A$34=$A34)*(HoOEmp=U$1),HoO!$E$2:$Y$34)</f>
        <v>0</v>
      </c>
      <c r="V34" s="250">
        <f>SUMPRODUCT((HoO!$A$2:$A$34=$A34)*(HoOEmp=V$1),HoO!$E$2:$Y$34)</f>
        <v>0</v>
      </c>
      <c r="W34" s="250">
        <f>SUMPRODUCT((HoO!$A$2:$A$34=$A34)*(HoOEmp=W$1),HoO!$E$2:$Y$34)</f>
        <v>0</v>
      </c>
      <c r="X34" s="250">
        <f>SUMPRODUCT((HoO!$A$2:$A$34=$A34)*(HoOEmp=X$1),HoO!$E$2:$Y$34)</f>
        <v>0</v>
      </c>
      <c r="Y34" s="250">
        <f>SUMPRODUCT((HoO!$A$2:$A$34=$A34)*(HoOEmp=Y$1),HoO!$E$2:$Y$34)</f>
        <v>0</v>
      </c>
      <c r="Z34" s="250">
        <f>SUMPRODUCT((HoO!$A$2:$A$34=$A34)*(HoOEmp=Z$1),HoO!$E$2:$Y$34)</f>
        <v>0</v>
      </c>
      <c r="AA34" s="250">
        <f>SUMPRODUCT((HoO!$A$2:$A$34=$A34)*(HoOEmp=AA$1),HoO!$E$2:$Y$34)</f>
        <v>0</v>
      </c>
      <c r="AB34" s="250">
        <f>SUMPRODUCT((HoO!$A$2:$A$34=$A34)*(HoOEmp=AB$1),HoO!$E$2:$Y$34)</f>
        <v>0</v>
      </c>
      <c r="AC34" s="250">
        <f>SUMPRODUCT((HoO!$A$2:$A$34=$A34)*(HoOEmp=AC$1),HoO!$E$2:$Y$34)</f>
        <v>0</v>
      </c>
      <c r="AD34" s="250">
        <f>SUMPRODUCT((HoO!$A$2:$A$34=$A34)*(HoOEmp=AD$1),HoO!$E$2:$Y$34)</f>
        <v>0</v>
      </c>
      <c r="AE34" s="250">
        <f>SUMPRODUCT((HoO!$A$2:$A$34=$A34)*(HoOEmp=AE$1),HoO!$E$2:$Y$34)</f>
        <v>0</v>
      </c>
      <c r="AF34" s="250">
        <f>SUMPRODUCT((HoO!$A$2:$A$34=$A34)*(HoOEmp=AF$1),HoO!$E$2:$Y$34)</f>
        <v>0</v>
      </c>
      <c r="AG34" s="250">
        <f>SUMPRODUCT((HoO!$A$2:$A$34=$A34)*(HoOEmp=AG$1),HoO!$E$2:$Y$34)</f>
        <v>0</v>
      </c>
      <c r="AH34" s="250">
        <f>SUMPRODUCT((HoO!$A$2:$A$34=$A34)*(HoOEmp=AH$1),HoO!$E$2:$Y$34)</f>
        <v>0</v>
      </c>
      <c r="AI34" s="250">
        <f>SUMPRODUCT((HoO!$A$2:$A$34=$A34)*(HoOEmp=AI$1),HoO!$E$2:$Y$34)</f>
        <v>0</v>
      </c>
      <c r="AJ34" s="250">
        <f>SUMPRODUCT((HoO!$A$2:$A$34=$A34)*(HoOEmp=AJ$1),HoO!$E$2:$Y$34)</f>
        <v>0</v>
      </c>
      <c r="AK34" s="250">
        <f>SUMPRODUCT((HoO!$A$2:$A$34=$A34)*(HoOEmp=AK$1),HoO!$E$2:$Y$34)</f>
        <v>0</v>
      </c>
      <c r="AL34" s="250">
        <f>SUMPRODUCT((HoO!$A$2:$A$34=$A34)*(HoOEmp=AL$1),HoO!$E$2:$Y$34)</f>
        <v>0</v>
      </c>
      <c r="AM34" s="250">
        <f>SUMPRODUCT((HoO!$A$2:$A$34=$A34)*(HoOEmp=AM$1),HoO!$E$2:$Y$34)</f>
        <v>0</v>
      </c>
      <c r="AN34" s="250">
        <f>SUMPRODUCT((HoO!$A$2:$A$34=$A34)*(HoOEmp=AN$1),HoO!$E$2:$Y$34)</f>
        <v>0</v>
      </c>
      <c r="AO34" s="250">
        <f>SUMPRODUCT((HoO!$A$2:$A$34=$A34)*(HoOEmp=AO$1),HoO!$E$2:$Y$34)</f>
        <v>0</v>
      </c>
      <c r="AP34" s="250">
        <f>SUMPRODUCT((HoO!$A$2:$A$34=$A34)*(HoOEmp=AP$1),HoO!$E$2:$Y$34)</f>
        <v>0</v>
      </c>
      <c r="AQ34" s="250">
        <f>SUMPRODUCT((HoO!$A$2:$A$34=$A34)*(HoOEmp=AQ$1),HoO!$E$2:$Y$34)</f>
        <v>0</v>
      </c>
      <c r="AR34" s="250">
        <f>SUMPRODUCT((HoO!$A$2:$A$34=$A34)*(HoOEmp=AR$1),HoO!$E$2:$Y$34)</f>
        <v>0</v>
      </c>
      <c r="AS34" s="250">
        <f>SUMPRODUCT((HoO!$A$2:$A$34=$A34)*(HoOEmp=AS$1),HoO!$E$2:$Y$34)</f>
        <v>0</v>
      </c>
      <c r="AT34" s="250">
        <f>SUMPRODUCT((HoO!$A$2:$A$34=$A34)*(HoOEmp=AT$1),HoO!$E$2:$Y$34)</f>
        <v>0</v>
      </c>
      <c r="AU34" s="250">
        <f>SUMPRODUCT((HoO!$A$2:$A$34=$A34)*(HoOEmp=AU$1),HoO!$E$2:$Y$34)</f>
        <v>0</v>
      </c>
      <c r="AV34" s="250">
        <f>SUMPRODUCT((HoO!$A$2:$A$34=$A34)*(HoOEmp=AV$1),HoO!$E$2:$Y$34)</f>
        <v>0</v>
      </c>
      <c r="AW34" s="250">
        <f>SUMPRODUCT((HoO!$A$2:$A$34=$A34)*(HoOEmp=AW$1),HoO!$E$2:$Y$34)</f>
        <v>0</v>
      </c>
      <c r="AX34" s="250">
        <f>SUMPRODUCT((HoO!$A$2:$A$34=$A34)*(HoOEmp=AX$1),HoO!$E$2:$Y$34)</f>
        <v>0</v>
      </c>
      <c r="AY34" s="467">
        <f>SUMPRODUCT((HoO!$A$2:$A$34=$A34)*(HoOEmp=AY$1),HoO!$E$2:$Y$34)</f>
        <v>0</v>
      </c>
      <c r="BA34" s="246"/>
    </row>
    <row r="35" spans="1:53" s="271" customFormat="1" x14ac:dyDescent="0.2">
      <c r="A35" s="247">
        <f t="shared" si="18"/>
        <v>42539</v>
      </c>
      <c r="B35" s="255" t="s">
        <v>74</v>
      </c>
      <c r="C35" s="249">
        <f>SUMPRODUCT((TM!$A$2:$A$17=$A35)*(TMEmp=C$1),TM!$D$2:$AK$17)</f>
        <v>0</v>
      </c>
      <c r="D35" s="250">
        <f>SUMPRODUCT((TM!$A$2:$A$17=$A35)*(TMEmp=D$1),TM!$D$2:$AK$17)</f>
        <v>0</v>
      </c>
      <c r="E35" s="250">
        <f>SUMPRODUCT((TM!$A$2:$A$17=$A35)*(TMEmp=E$1),TM!$D$2:$AK$17)</f>
        <v>0</v>
      </c>
      <c r="F35" s="250">
        <f>SUMPRODUCT((TM!$A$2:$A$17=$A35)*(TMEmp=F$1),TM!$D$2:$AK$17)</f>
        <v>0</v>
      </c>
      <c r="G35" s="250">
        <f>SUMPRODUCT((TM!$A$2:$A$17=$A35)*(TMEmp=G$1),TM!$D$2:$AK$17)</f>
        <v>0</v>
      </c>
      <c r="H35" s="250">
        <f>SUMPRODUCT((TM!$A$2:$A$17=$A35)*(TMEmp=H$1),TM!$D$2:$AK$17)</f>
        <v>0</v>
      </c>
      <c r="I35" s="250">
        <f>SUMPRODUCT((TM!$A$2:$A$17=$A35)*(TMEmp=I$1),TM!$D$2:$AK$17)</f>
        <v>0</v>
      </c>
      <c r="J35" s="250">
        <f>SUMPRODUCT((TM!$A$2:$A$17=$A35)*(TMEmp=J$1),TM!$D$2:$AK$17)</f>
        <v>0</v>
      </c>
      <c r="K35" s="250">
        <f>SUMPRODUCT((TM!$A$2:$A$17=$A35)*(TMEmp=K$1),TM!$D$2:$AK$17)</f>
        <v>0</v>
      </c>
      <c r="L35" s="250">
        <f>SUMPRODUCT((TM!$A$2:$A$17=$A35)*(TMEmp=L$1),TM!$D$2:$AK$17)</f>
        <v>0</v>
      </c>
      <c r="M35" s="250">
        <f>SUMPRODUCT((TM!$A$2:$A$17=$A35)*(TMEmp=M$1),TM!$D$2:$AK$17)</f>
        <v>0</v>
      </c>
      <c r="N35" s="250">
        <f>SUMPRODUCT((TM!$A$2:$A$17=$A35)*(TMEmp=N$1),TM!$D$2:$AK$17)</f>
        <v>0</v>
      </c>
      <c r="O35" s="250">
        <f>SUMPRODUCT((TM!$A$2:$A$17=$A35)*(TMEmp=O$1),TM!$D$2:$AK$17)</f>
        <v>0</v>
      </c>
      <c r="P35" s="250">
        <f>SUMPRODUCT((TM!$A$2:$A$17=$A35)*(TMEmp=P$1),TM!$D$2:$AK$17)</f>
        <v>0</v>
      </c>
      <c r="Q35" s="250">
        <f>SUMPRODUCT((TM!$A$2:$A$17=$A35)*(TMEmp=Q$1),TM!$D$2:$AK$17)</f>
        <v>0</v>
      </c>
      <c r="R35" s="250">
        <f>SUMPRODUCT((TM!$A$2:$A$17=$A35)*(TMEmp=R$1),TM!$D$2:$AK$17)</f>
        <v>0</v>
      </c>
      <c r="S35" s="250">
        <f>SUMPRODUCT((TM!$A$2:$A$17=$A35)*(TMEmp=S$1),TM!$D$2:$AK$17)</f>
        <v>0</v>
      </c>
      <c r="T35" s="250">
        <f>SUMPRODUCT((TM!$A$2:$A$17=$A35)*(TMEmp=T$1),TM!$D$2:$AK$17)</f>
        <v>0</v>
      </c>
      <c r="U35" s="250">
        <f>SUMPRODUCT((TM!$A$2:$A$17=$A35)*(TMEmp=U$1),TM!$D$2:$AK$17)</f>
        <v>0</v>
      </c>
      <c r="V35" s="250">
        <f>SUMPRODUCT((TM!$A$2:$A$17=$A35)*(TMEmp=V$1),TM!$D$2:$AK$17)</f>
        <v>0</v>
      </c>
      <c r="W35" s="250">
        <f>SUMPRODUCT((TM!$A$2:$A$17=$A35)*(TMEmp=W$1),TM!$D$2:$AK$17)</f>
        <v>0</v>
      </c>
      <c r="X35" s="250">
        <f>SUMPRODUCT((TM!$A$2:$A$17=$A35)*(TMEmp=X$1),TM!$D$2:$AK$17)</f>
        <v>0</v>
      </c>
      <c r="Y35" s="250">
        <f>SUMPRODUCT((TM!$A$2:$A$17=$A35)*(TMEmp=Y$1),TM!$D$2:$AK$17)</f>
        <v>0</v>
      </c>
      <c r="Z35" s="250">
        <f>SUMPRODUCT((TM!$A$2:$A$17=$A35)*(TMEmp=Z$1),TM!$D$2:$AK$17)</f>
        <v>0</v>
      </c>
      <c r="AA35" s="250">
        <f>SUMPRODUCT((TM!$A$2:$A$17=$A35)*(TMEmp=AA$1),TM!$D$2:$AK$17)</f>
        <v>0</v>
      </c>
      <c r="AB35" s="250">
        <f>SUMPRODUCT((TM!$A$2:$A$17=$A35)*(TMEmp=AB$1),TM!$D$2:$AK$17)</f>
        <v>0</v>
      </c>
      <c r="AC35" s="250">
        <f>SUMPRODUCT((TM!$A$2:$A$17=$A35)*(TMEmp=AC$1),TM!$D$2:$AK$17)</f>
        <v>0</v>
      </c>
      <c r="AD35" s="250">
        <f>SUMPRODUCT((TM!$A$2:$A$17=$A35)*(TMEmp=AD$1),TM!$D$2:$AK$17)</f>
        <v>0</v>
      </c>
      <c r="AE35" s="250">
        <f>SUMPRODUCT((TM!$A$2:$A$17=$A35)*(TMEmp=AE$1),TM!$D$2:$AK$17)</f>
        <v>0</v>
      </c>
      <c r="AF35" s="250">
        <f>SUMPRODUCT((TM!$A$2:$A$17=$A35)*(TMEmp=AF$1),TM!$D$2:$AK$17)</f>
        <v>0</v>
      </c>
      <c r="AG35" s="250">
        <f>SUMPRODUCT((TM!$A$2:$A$17=$A35)*(TMEmp=AG$1),TM!$D$2:$AK$17)</f>
        <v>0</v>
      </c>
      <c r="AH35" s="250">
        <f>SUMPRODUCT((TM!$A$2:$A$17=$A35)*(TMEmp=AH$1),TM!$D$2:$AK$17)</f>
        <v>0</v>
      </c>
      <c r="AI35" s="250">
        <f>SUMPRODUCT((TM!$A$2:$A$17=$A35)*(TMEmp=AI$1),TM!$D$2:$AK$17)</f>
        <v>0</v>
      </c>
      <c r="AJ35" s="250">
        <f>SUMPRODUCT((TM!$A$2:$A$17=$A35)*(TMEmp=AJ$1),TM!$D$2:$AK$17)</f>
        <v>0</v>
      </c>
      <c r="AK35" s="250">
        <f>SUMPRODUCT((TM!$A$2:$A$17=$A35)*(TMEmp=AK$1),TM!$D$2:$AK$17)</f>
        <v>0</v>
      </c>
      <c r="AL35" s="250">
        <f>SUMPRODUCT((TM!$A$2:$A$17=$A35)*(TMEmp=AL$1),TM!$D$2:$AK$17)</f>
        <v>0</v>
      </c>
      <c r="AM35" s="250">
        <f>SUMPRODUCT((TM!$A$2:$A$17=$A35)*(TMEmp=AM$1),TM!$D$2:$AK$17)</f>
        <v>0</v>
      </c>
      <c r="AN35" s="250">
        <f>SUMPRODUCT((TM!$A$2:$A$17=$A35)*(TMEmp=AN$1),TM!$D$2:$AK$17)</f>
        <v>0</v>
      </c>
      <c r="AO35" s="250">
        <f>SUMPRODUCT((TM!$A$2:$A$17=$A35)*(TMEmp=AO$1),TM!$D$2:$AK$17)</f>
        <v>0</v>
      </c>
      <c r="AP35" s="250">
        <f>SUMPRODUCT((TM!$A$2:$A$17=$A35)*(TMEmp=AP$1),TM!$D$2:$AK$17)</f>
        <v>0</v>
      </c>
      <c r="AQ35" s="250">
        <f>SUMPRODUCT((TM!$A$2:$A$17=$A35)*(TMEmp=AQ$1),TM!$D$2:$AK$17)</f>
        <v>0</v>
      </c>
      <c r="AR35" s="250">
        <f>SUMPRODUCT((TM!$A$2:$A$17=$A35)*(TMEmp=AR$1),TM!$D$2:$AK$17)</f>
        <v>0</v>
      </c>
      <c r="AS35" s="250">
        <f>SUMPRODUCT((TM!$A$2:$A$17=$A35)*(TMEmp=AS$1),TM!$D$2:$AK$17)</f>
        <v>0</v>
      </c>
      <c r="AT35" s="250">
        <f>SUMPRODUCT((TM!$A$2:$A$17=$A35)*(TMEmp=AT$1),TM!$D$2:$AK$17)</f>
        <v>0</v>
      </c>
      <c r="AU35" s="250">
        <f>SUMPRODUCT((TM!$A$2:$A$17=$A35)*(TMEmp=AU$1),TM!$D$2:$AK$17)</f>
        <v>0</v>
      </c>
      <c r="AV35" s="250">
        <f>SUMPRODUCT((TM!$A$2:$A$17=$A35)*(TMEmp=AV$1),TM!$D$2:$AK$17)</f>
        <v>0</v>
      </c>
      <c r="AW35" s="250">
        <f>SUMPRODUCT((TM!$A$2:$A$17=$A35)*(TMEmp=AW$1),TM!$D$2:$AK$17)</f>
        <v>0</v>
      </c>
      <c r="AX35" s="250">
        <f>SUMPRODUCT((TM!$A$2:$A$17=$A35)*(TMEmp=AX$1),TM!$D$2:$AK$17)</f>
        <v>0</v>
      </c>
      <c r="AY35" s="467">
        <f>SUMPRODUCT((TM!$A$2:$A$17=$A35)*(TMEmp=AY$1),TM!$D$2:$AK$17)</f>
        <v>0</v>
      </c>
      <c r="BA35" s="246"/>
    </row>
    <row r="36" spans="1:53" s="271" customFormat="1" x14ac:dyDescent="0.2">
      <c r="A36" s="256">
        <f t="shared" si="18"/>
        <v>42539</v>
      </c>
      <c r="B36" s="257" t="s">
        <v>72</v>
      </c>
      <c r="C36" s="258">
        <f>SUMPRODUCT((PC!$A$2:$A$80=$A36)*(PCEmp=C$1),PC!$D$2:$BD$80)</f>
        <v>0</v>
      </c>
      <c r="D36" s="259">
        <f>SUMPRODUCT((PC!$A$2:$A$80=$A36)*(PCEmp=D$1),PC!$D$2:$BD$80)</f>
        <v>0</v>
      </c>
      <c r="E36" s="259">
        <f>SUMPRODUCT((PC!$A$2:$A$80=$A36)*(PCEmp=E$1),PC!$D$2:$BD$80)</f>
        <v>0</v>
      </c>
      <c r="F36" s="259">
        <f>SUMPRODUCT((PC!$A$2:$A$80=$A36)*(PCEmp=F$1),PC!$D$2:$BD$80)</f>
        <v>0</v>
      </c>
      <c r="G36" s="259">
        <f>SUMPRODUCT((PC!$A$2:$A$80=$A36)*(PCEmp=G$1),PC!$D$2:$BD$80)</f>
        <v>0</v>
      </c>
      <c r="H36" s="259">
        <f>SUMPRODUCT((PC!$A$2:$A$80=$A36)*(PCEmp=H$1),PC!$D$2:$BD$80)</f>
        <v>0</v>
      </c>
      <c r="I36" s="259">
        <f>SUMPRODUCT((PC!$A$2:$A$80=$A36)*(PCEmp=I$1),PC!$D$2:$BD$80)</f>
        <v>0</v>
      </c>
      <c r="J36" s="259">
        <f>SUMPRODUCT((PC!$A$2:$A$80=$A36)*(PCEmp=J$1),PC!$D$2:$BD$80)</f>
        <v>0</v>
      </c>
      <c r="K36" s="259">
        <f>SUMPRODUCT((PC!$A$2:$A$80=$A36)*(PCEmp=K$1),PC!$D$2:$BD$80)</f>
        <v>0</v>
      </c>
      <c r="L36" s="259">
        <f>SUMPRODUCT((PC!$A$2:$A$80=$A36)*(PCEmp=L$1),PC!$D$2:$BD$80)</f>
        <v>0</v>
      </c>
      <c r="M36" s="259">
        <f>SUMPRODUCT((PC!$A$2:$A$80=$A36)*(PCEmp=M$1),PC!$D$2:$BD$80)</f>
        <v>0</v>
      </c>
      <c r="N36" s="259">
        <f>SUMPRODUCT((PC!$A$2:$A$80=$A36)*(PCEmp=N$1),PC!$D$2:$BD$80)</f>
        <v>0</v>
      </c>
      <c r="O36" s="259">
        <f>SUMPRODUCT((PC!$A$2:$A$80=$A36)*(PCEmp=O$1),PC!$D$2:$BD$80)</f>
        <v>0</v>
      </c>
      <c r="P36" s="259">
        <f>SUMPRODUCT((PC!$A$2:$A$80=$A36)*(PCEmp=P$1),PC!$D$2:$BD$80)</f>
        <v>0</v>
      </c>
      <c r="Q36" s="259">
        <f>SUMPRODUCT((PC!$A$2:$A$80=$A36)*(PCEmp=Q$1),PC!$D$2:$BD$80)</f>
        <v>0</v>
      </c>
      <c r="R36" s="259">
        <f>SUMPRODUCT((PC!$A$2:$A$80=$A36)*(PCEmp=R$1),PC!$D$2:$BD$80)</f>
        <v>0</v>
      </c>
      <c r="S36" s="259">
        <f>SUMPRODUCT((PC!$A$2:$A$80=$A36)*(PCEmp=S$1),PC!$D$2:$BD$80)</f>
        <v>0</v>
      </c>
      <c r="T36" s="259">
        <f>SUMPRODUCT((PC!$A$2:$A$80=$A36)*(PCEmp=T$1),PC!$D$2:$BD$80)</f>
        <v>0</v>
      </c>
      <c r="U36" s="259">
        <f>SUMPRODUCT((PC!$A$2:$A$80=$A36)*(PCEmp=U$1),PC!$D$2:$BD$80)</f>
        <v>0</v>
      </c>
      <c r="V36" s="259">
        <f>SUMPRODUCT((PC!$A$2:$A$80=$A36)*(PCEmp=V$1),PC!$D$2:$BD$80)</f>
        <v>0</v>
      </c>
      <c r="W36" s="259">
        <f>SUMPRODUCT((PC!$A$2:$A$80=$A36)*(PCEmp=W$1),PC!$D$2:$BD$80)</f>
        <v>0</v>
      </c>
      <c r="X36" s="259">
        <f>SUMPRODUCT((PC!$A$2:$A$80=$A36)*(PCEmp=X$1),PC!$D$2:$BD$80)</f>
        <v>0</v>
      </c>
      <c r="Y36" s="259">
        <f>SUMPRODUCT((PC!$A$2:$A$80=$A36)*(PCEmp=Y$1),PC!$D$2:$BD$80)</f>
        <v>0</v>
      </c>
      <c r="Z36" s="259">
        <f>SUMPRODUCT((PC!$A$2:$A$80=$A36)*(PCEmp=Z$1),PC!$D$2:$BD$80)</f>
        <v>0</v>
      </c>
      <c r="AA36" s="259">
        <f>SUMPRODUCT((PC!$A$2:$A$80=$A36)*(PCEmp=AA$1),PC!$D$2:$BD$80)</f>
        <v>0</v>
      </c>
      <c r="AB36" s="259">
        <f>SUMPRODUCT((PC!$A$2:$A$80=$A36)*(PCEmp=AB$1),PC!$D$2:$BD$80)</f>
        <v>0</v>
      </c>
      <c r="AC36" s="259">
        <f>SUMPRODUCT((PC!$A$2:$A$80=$A36)*(PCEmp=AC$1),PC!$D$2:$BD$80)</f>
        <v>0</v>
      </c>
      <c r="AD36" s="259">
        <f>SUMPRODUCT((PC!$A$2:$A$80=$A36)*(PCEmp=AD$1),PC!$D$2:$BD$80)</f>
        <v>0</v>
      </c>
      <c r="AE36" s="259">
        <f>SUMPRODUCT((PC!$A$2:$A$80=$A36)*(PCEmp=AE$1),PC!$D$2:$BD$80)</f>
        <v>0</v>
      </c>
      <c r="AF36" s="259">
        <f>SUMPRODUCT((PC!$A$2:$A$80=$A36)*(PCEmp=AF$1),PC!$D$2:$BD$80)</f>
        <v>0</v>
      </c>
      <c r="AG36" s="259">
        <f>SUMPRODUCT((PC!$A$2:$A$80=$A36)*(PCEmp=AG$1),PC!$D$2:$BD$80)</f>
        <v>0</v>
      </c>
      <c r="AH36" s="259">
        <f>SUMPRODUCT((PC!$A$2:$A$80=$A36)*(PCEmp=AH$1),PC!$D$2:$BD$80)</f>
        <v>0</v>
      </c>
      <c r="AI36" s="259">
        <f>SUMPRODUCT((PC!$A$2:$A$80=$A36)*(PCEmp=AI$1),PC!$D$2:$BD$80)</f>
        <v>0</v>
      </c>
      <c r="AJ36" s="259">
        <f>SUMPRODUCT((PC!$A$2:$A$80=$A36)*(PCEmp=AJ$1),PC!$D$2:$BD$80)</f>
        <v>0</v>
      </c>
      <c r="AK36" s="259">
        <f>SUMPRODUCT((PC!$A$2:$A$80=$A36)*(PCEmp=AK$1),PC!$D$2:$BD$80)</f>
        <v>0</v>
      </c>
      <c r="AL36" s="259">
        <f>SUMPRODUCT((PC!$A$2:$A$80=$A36)*(PCEmp=AL$1),PC!$D$2:$BD$80)</f>
        <v>0</v>
      </c>
      <c r="AM36" s="259">
        <f>SUMPRODUCT((PC!$A$2:$A$80=$A36)*(PCEmp=AM$1),PC!$D$2:$BD$80)</f>
        <v>0</v>
      </c>
      <c r="AN36" s="259">
        <f>SUMPRODUCT((PC!$A$2:$A$80=$A36)*(PCEmp=AN$1),PC!$D$2:$BD$80)</f>
        <v>0</v>
      </c>
      <c r="AO36" s="259">
        <f>SUMPRODUCT((PC!$A$2:$A$80=$A36)*(PCEmp=AO$1),PC!$D$2:$BD$80)</f>
        <v>0</v>
      </c>
      <c r="AP36" s="259">
        <f>SUMPRODUCT((PC!$A$2:$A$80=$A36)*(PCEmp=AP$1),PC!$D$2:$BD$80)</f>
        <v>0</v>
      </c>
      <c r="AQ36" s="259">
        <f>SUMPRODUCT((PC!$A$2:$A$80=$A36)*(PCEmp=AQ$1),PC!$D$2:$BD$80)</f>
        <v>0</v>
      </c>
      <c r="AR36" s="259">
        <f>SUMPRODUCT((PC!$A$2:$A$80=$A36)*(PCEmp=AR$1),PC!$D$2:$BD$80)</f>
        <v>0</v>
      </c>
      <c r="AS36" s="259">
        <f>SUMPRODUCT((PC!$A$2:$A$80=$A36)*(PCEmp=AS$1),PC!$D$2:$BD$80)</f>
        <v>0</v>
      </c>
      <c r="AT36" s="259">
        <f>SUMPRODUCT((PC!$A$2:$A$80=$A36)*(PCEmp=AT$1),PC!$D$2:$BD$80)</f>
        <v>0</v>
      </c>
      <c r="AU36" s="259">
        <f>SUMPRODUCT((PC!$A$2:$A$80=$A36)*(PCEmp=AU$1),PC!$D$2:$BD$80)</f>
        <v>0</v>
      </c>
      <c r="AV36" s="259">
        <f>SUMPRODUCT((PC!$A$2:$A$80=$A36)*(PCEmp=AV$1),PC!$D$2:$BD$80)</f>
        <v>0</v>
      </c>
      <c r="AW36" s="259">
        <f>SUMPRODUCT((PC!$A$2:$A$80=$A36)*(PCEmp=AW$1),PC!$D$2:$BD$80)</f>
        <v>0</v>
      </c>
      <c r="AX36" s="259">
        <f>SUMPRODUCT((PC!$A$2:$A$80=$A36)*(PCEmp=AX$1),PC!$D$2:$BD$80)</f>
        <v>0</v>
      </c>
      <c r="AY36" s="468">
        <f>SUMPRODUCT((PC!$A$2:$A$80=$A36)*(PCEmp=AY$1),PC!$D$2:$BD$80)</f>
        <v>0</v>
      </c>
      <c r="BA36" s="246"/>
    </row>
    <row r="37" spans="1:53" s="271" customFormat="1" x14ac:dyDescent="0.2">
      <c r="A37" s="247">
        <f t="shared" si="18"/>
        <v>42539</v>
      </c>
      <c r="B37" s="254" t="s">
        <v>85</v>
      </c>
      <c r="C37" s="249">
        <f>SUMPRODUCT((RF!$A$2:$A$17=$A37)*(RFEmp=C$1)*(RF!$H$21:$AO$21="RF Lead"),RF!$H$2:$AO$17)</f>
        <v>0</v>
      </c>
      <c r="D37" s="250">
        <f>SUMPRODUCT((RF!$A$2:$A$17=$A37)*(RFEmp=D$1)*(RF!$H$21:$AO$21="RF Lead"),RF!$H$2:$AO$17)</f>
        <v>6.25</v>
      </c>
      <c r="E37" s="250">
        <f>SUMPRODUCT((RF!$A$2:$A$17=$A37)*(RFEmp=E$1)*(RF!$H$21:$AO$21="RF Lead"),RF!$H$2:$AO$17)</f>
        <v>0</v>
      </c>
      <c r="F37" s="250">
        <f>SUMPRODUCT((RF!$A$2:$A$17=$A37)*(RFEmp=F$1)*(RF!$H$21:$AO$21="RF Lead"),RF!$H$2:$AO$17)</f>
        <v>0</v>
      </c>
      <c r="G37" s="250">
        <f>SUMPRODUCT((RF!$A$2:$A$17=$A37)*(RFEmp=G$1)*(RF!$H$21:$AO$21="RF Lead"),RF!$H$2:$AO$17)</f>
        <v>0</v>
      </c>
      <c r="H37" s="250">
        <f>SUMPRODUCT((RF!$A$2:$A$17=$A37)*(RFEmp=H$1)*(RF!$H$21:$AO$21="RF Lead"),RF!$H$2:$AO$17)</f>
        <v>0</v>
      </c>
      <c r="I37" s="250">
        <f>SUMPRODUCT((RF!$A$2:$A$17=$A37)*(RFEmp=I$1)*(RF!$H$21:$AO$21="RF Lead"),RF!$H$2:$AO$17)</f>
        <v>0</v>
      </c>
      <c r="J37" s="250">
        <f>SUMPRODUCT((RF!$A$2:$A$17=$A37)*(RFEmp=J$1)*(RF!$H$21:$AO$21="RF Lead"),RF!$H$2:$AO$17)</f>
        <v>0</v>
      </c>
      <c r="K37" s="250">
        <f>SUMPRODUCT((RF!$A$2:$A$17=$A37)*(RFEmp=K$1)*(RF!$H$21:$AO$21="RF Lead"),RF!$H$2:$AO$17)</f>
        <v>0</v>
      </c>
      <c r="L37" s="250">
        <f>SUMPRODUCT((RF!$A$2:$A$17=$A37)*(RFEmp=L$1)*(RF!$H$21:$AO$21="RF Lead"),RF!$H$2:$AO$17)</f>
        <v>0</v>
      </c>
      <c r="M37" s="250">
        <f>SUMPRODUCT((RF!$A$2:$A$17=$A37)*(RFEmp=M$1)*(RF!$H$21:$AO$21="RF Lead"),RF!$H$2:$AO$17)</f>
        <v>0</v>
      </c>
      <c r="N37" s="250">
        <f>SUMPRODUCT((RF!$A$2:$A$17=$A37)*(RFEmp=N$1)*(RF!$H$21:$AO$21="RF Lead"),RF!$H$2:$AO$17)</f>
        <v>0</v>
      </c>
      <c r="O37" s="250">
        <f>SUMPRODUCT((RF!$A$2:$A$17=$A37)*(RFEmp=O$1)*(RF!$H$21:$AO$21="RF Lead"),RF!$H$2:$AO$17)</f>
        <v>0</v>
      </c>
      <c r="P37" s="250">
        <f>SUMPRODUCT((RF!$A$2:$A$17=$A37)*(RFEmp=P$1)*(RF!$H$21:$AO$21="RF Lead"),RF!$H$2:$AO$17)</f>
        <v>0</v>
      </c>
      <c r="Q37" s="250">
        <f>SUMPRODUCT((RF!$A$2:$A$17=$A37)*(RFEmp=Q$1)*(RF!$H$21:$AO$21="RF Lead"),RF!$H$2:$AO$17)</f>
        <v>0</v>
      </c>
      <c r="R37" s="250">
        <f>SUMPRODUCT((RF!$A$2:$A$17=$A37)*(RFEmp=R$1)*(RF!$H$21:$AO$21="RF Lead"),RF!$H$2:$AO$17)</f>
        <v>0</v>
      </c>
      <c r="S37" s="250">
        <f>SUMPRODUCT((RF!$A$2:$A$17=$A37)*(RFEmp=S$1)*(RF!$H$21:$AO$21="RF Lead"),RF!$H$2:$AO$17)</f>
        <v>0</v>
      </c>
      <c r="T37" s="250">
        <f>SUMPRODUCT((RF!$A$2:$A$17=$A37)*(RFEmp=T$1)*(RF!$H$21:$AO$21="RF Lead"),RF!$H$2:$AO$17)</f>
        <v>0</v>
      </c>
      <c r="U37" s="250">
        <f>SUMPRODUCT((RF!$A$2:$A$17=$A37)*(RFEmp=U$1)*(RF!$H$21:$AO$21="RF Lead"),RF!$H$2:$AO$17)</f>
        <v>0</v>
      </c>
      <c r="V37" s="250">
        <f>SUMPRODUCT((RF!$A$2:$A$17=$A37)*(RFEmp=V$1)*(RF!$H$21:$AO$21="RF Lead"),RF!$H$2:$AO$17)</f>
        <v>0</v>
      </c>
      <c r="W37" s="250">
        <f>SUMPRODUCT((RF!$A$2:$A$17=$A37)*(RFEmp=W$1)*(RF!$H$21:$AO$21="RF Lead"),RF!$H$2:$AO$17)</f>
        <v>0</v>
      </c>
      <c r="X37" s="250">
        <f>SUMPRODUCT((RF!$A$2:$A$17=$A37)*(RFEmp=X$1)*(RF!$H$21:$AO$21="RF Lead"),RF!$H$2:$AO$17)</f>
        <v>0</v>
      </c>
      <c r="Y37" s="250">
        <f>SUMPRODUCT((RF!$A$2:$A$17=$A37)*(RFEmp=Y$1)*(RF!$H$21:$AO$21="RF Lead"),RF!$H$2:$AO$17)</f>
        <v>0</v>
      </c>
      <c r="Z37" s="250">
        <f>SUMPRODUCT((RF!$A$2:$A$17=$A37)*(RFEmp=Z$1)*(RF!$H$21:$AO$21="RF Lead"),RF!$H$2:$AO$17)</f>
        <v>0</v>
      </c>
      <c r="AA37" s="250">
        <f>SUMPRODUCT((RF!$A$2:$A$17=$A37)*(RFEmp=AA$1)*(RF!$H$21:$AO$21="RF Lead"),RF!$H$2:$AO$17)</f>
        <v>0</v>
      </c>
      <c r="AB37" s="250">
        <f>SUMPRODUCT((RF!$A$2:$A$17=$A37)*(RFEmp=AB$1)*(RF!$H$21:$AO$21="RF Lead"),RF!$H$2:$AO$17)</f>
        <v>0</v>
      </c>
      <c r="AC37" s="250">
        <f>SUMPRODUCT((RF!$A$2:$A$17=$A37)*(RFEmp=AC$1)*(RF!$H$21:$AO$21="RF Lead"),RF!$H$2:$AO$17)</f>
        <v>0</v>
      </c>
      <c r="AD37" s="250">
        <f>SUMPRODUCT((RF!$A$2:$A$17=$A37)*(RFEmp=AD$1)*(RF!$H$21:$AO$21="RF Lead"),RF!$H$2:$AO$17)</f>
        <v>0</v>
      </c>
      <c r="AE37" s="250">
        <f>SUMPRODUCT((RF!$A$2:$A$17=$A37)*(RFEmp=AE$1)*(RF!$H$21:$AO$21="RF Lead"),RF!$H$2:$AO$17)</f>
        <v>0</v>
      </c>
      <c r="AF37" s="250">
        <f>SUMPRODUCT((RF!$A$2:$A$17=$A37)*(RFEmp=AF$1)*(RF!$H$21:$AO$21="RF Lead"),RF!$H$2:$AO$17)</f>
        <v>0</v>
      </c>
      <c r="AG37" s="250">
        <f>SUMPRODUCT((RF!$A$2:$A$17=$A37)*(RFEmp=AG$1)*(RF!$H$21:$AO$21="RF Lead"),RF!$H$2:$AO$17)</f>
        <v>0</v>
      </c>
      <c r="AH37" s="250">
        <f>SUMPRODUCT((RF!$A$2:$A$17=$A37)*(RFEmp=AH$1)*(RF!$H$21:$AO$21="RF Lead"),RF!$H$2:$AO$17)</f>
        <v>0</v>
      </c>
      <c r="AI37" s="250">
        <f>SUMPRODUCT((RF!$A$2:$A$17=$A37)*(RFEmp=AI$1)*(RF!$H$21:$AO$21="RF Lead"),RF!$H$2:$AO$17)</f>
        <v>0</v>
      </c>
      <c r="AJ37" s="250">
        <f>SUMPRODUCT((RF!$A$2:$A$17=$A37)*(RFEmp=AJ$1)*(RF!$H$21:$AO$21="RF Lead"),RF!$H$2:$AO$17)</f>
        <v>0</v>
      </c>
      <c r="AK37" s="250">
        <f>SUMPRODUCT((RF!$A$2:$A$17=$A37)*(RFEmp=AK$1)*(RF!$H$21:$AO$21="RF Lead"),RF!$H$2:$AO$17)</f>
        <v>0</v>
      </c>
      <c r="AL37" s="250">
        <f>SUMPRODUCT((RF!$A$2:$A$17=$A37)*(RFEmp=AL$1)*(RF!$H$21:$AO$21="RF Lead"),RF!$H$2:$AO$17)</f>
        <v>0</v>
      </c>
      <c r="AM37" s="250">
        <f>SUMPRODUCT((RF!$A$2:$A$17=$A37)*(RFEmp=AM$1)*(RF!$H$21:$AO$21="RF Lead"),RF!$H$2:$AO$17)</f>
        <v>0</v>
      </c>
      <c r="AN37" s="250">
        <f>SUMPRODUCT((RF!$A$2:$A$17=$A37)*(RFEmp=AN$1)*(RF!$H$21:$AO$21="RF Lead"),RF!$H$2:$AO$17)</f>
        <v>0</v>
      </c>
      <c r="AO37" s="250">
        <f>SUMPRODUCT((RF!$A$2:$A$17=$A37)*(RFEmp=AO$1)*(RF!$H$21:$AO$21="RF Lead"),RF!$H$2:$AO$17)</f>
        <v>0</v>
      </c>
      <c r="AP37" s="250">
        <f>SUMPRODUCT((RF!$A$2:$A$17=$A37)*(RFEmp=AP$1)*(RF!$H$21:$AO$21="RF Lead"),RF!$H$2:$AO$17)</f>
        <v>0</v>
      </c>
      <c r="AQ37" s="250">
        <f>SUMPRODUCT((RF!$A$2:$A$17=$A37)*(RFEmp=AQ$1)*(RF!$H$21:$AO$21="RF Lead"),RF!$H$2:$AO$17)</f>
        <v>0</v>
      </c>
      <c r="AR37" s="250">
        <f>SUMPRODUCT((RF!$A$2:$A$17=$A37)*(RFEmp=AR$1)*(RF!$H$21:$AO$21="RF Lead"),RF!$H$2:$AO$17)</f>
        <v>0</v>
      </c>
      <c r="AS37" s="250">
        <f>SUMPRODUCT((RF!$A$2:$A$17=$A37)*(RFEmp=AS$1)*(RF!$H$21:$AO$21="RF Lead"),RF!$H$2:$AO$17)</f>
        <v>0</v>
      </c>
      <c r="AT37" s="250">
        <f>SUMPRODUCT((RF!$A$2:$A$17=$A37)*(RFEmp=AT$1)*(RF!$H$21:$AO$21="RF Lead"),RF!$H$2:$AO$17)</f>
        <v>0</v>
      </c>
      <c r="AU37" s="250">
        <f>SUMPRODUCT((RF!$A$2:$A$17=$A37)*(RFEmp=AU$1)*(RF!$H$21:$AO$21="RF Lead"),RF!$H$2:$AO$17)</f>
        <v>0</v>
      </c>
      <c r="AV37" s="250">
        <f>SUMPRODUCT((RF!$A$2:$A$17=$A37)*(RFEmp=AV$1)*(RF!$H$21:$AO$21="RF Lead"),RF!$H$2:$AO$17)</f>
        <v>0</v>
      </c>
      <c r="AW37" s="250">
        <f>SUMPRODUCT((RF!$A$2:$A$17=$A37)*(RFEmp=AW$1)*(RF!$H$21:$AO$21="RF Lead"),RF!$H$2:$AO$17)</f>
        <v>0</v>
      </c>
      <c r="AX37" s="250">
        <f>SUMPRODUCT((RF!$A$2:$A$17=$A37)*(RFEmp=AX$1)*(RF!$H$21:$AO$21="RF Lead"),RF!$H$2:$AO$17)</f>
        <v>0</v>
      </c>
      <c r="AY37" s="467">
        <f>SUMPRODUCT((RF!$A$2:$A$17=$A37)*(RFEmp=AY$1)*(RF!$H$21:$AO$21="RF Lead"),RF!$H$2:$AO$17)</f>
        <v>0</v>
      </c>
      <c r="BA37" s="246"/>
    </row>
    <row r="38" spans="1:53" s="271" customFormat="1" x14ac:dyDescent="0.2">
      <c r="A38" s="260">
        <f t="shared" si="18"/>
        <v>42539</v>
      </c>
      <c r="B38" s="261" t="str">
        <f>Total!$M$1</f>
        <v>SC</v>
      </c>
      <c r="C38" s="249">
        <f>SUMPRODUCT((SC!$A$2:$A$34=$A38)*(SCEmp=C$1),SC!$F$2:$Z$34)</f>
        <v>0</v>
      </c>
      <c r="D38" s="250">
        <f>SUMPRODUCT((SC!$A$2:$A$34=$A38)*(SCEmp=D$1),SC!$F$2:$Z$34)</f>
        <v>0</v>
      </c>
      <c r="E38" s="250">
        <f>SUMPRODUCT((SC!$A$2:$A$34=$A38)*(SCEmp=E$1),SC!$F$2:$Z$34)</f>
        <v>0</v>
      </c>
      <c r="F38" s="250">
        <f>SUMPRODUCT((SC!$A$2:$A$34=$A38)*(SCEmp=F$1),SC!$F$2:$Z$34)</f>
        <v>0</v>
      </c>
      <c r="G38" s="250">
        <f>SUMPRODUCT((SC!$A$2:$A$34=$A38)*(SCEmp=G$1),SC!$F$2:$Z$34)</f>
        <v>0</v>
      </c>
      <c r="H38" s="250">
        <f>SUMPRODUCT((SC!$A$2:$A$34=$A38)*(SCEmp=H$1),SC!$F$2:$Z$34)</f>
        <v>0</v>
      </c>
      <c r="I38" s="250">
        <f>SUMPRODUCT((SC!$A$2:$A$34=$A38)*(SCEmp=I$1),SC!$F$2:$Z$34)</f>
        <v>0</v>
      </c>
      <c r="J38" s="250">
        <f>SUMPRODUCT((SC!$A$2:$A$34=$A38)*(SCEmp=J$1),SC!$F$2:$Z$34)</f>
        <v>0</v>
      </c>
      <c r="K38" s="250">
        <f>SUMPRODUCT((SC!$A$2:$A$34=$A38)*(SCEmp=K$1),SC!$F$2:$Z$34)</f>
        <v>0</v>
      </c>
      <c r="L38" s="250">
        <f>SUMPRODUCT((SC!$A$2:$A$34=$A38)*(SCEmp=L$1),SC!$F$2:$Z$34)</f>
        <v>0</v>
      </c>
      <c r="M38" s="250">
        <f>SUMPRODUCT((SC!$A$2:$A$34=$A38)*(SCEmp=M$1),SC!$F$2:$Z$34)</f>
        <v>0</v>
      </c>
      <c r="N38" s="250">
        <f>SUMPRODUCT((SC!$A$2:$A$34=$A38)*(SCEmp=N$1),SC!$F$2:$Z$34)</f>
        <v>0</v>
      </c>
      <c r="O38" s="250">
        <f>SUMPRODUCT((SC!$A$2:$A$34=$A38)*(SCEmp=O$1),SC!$F$2:$Z$34)</f>
        <v>0</v>
      </c>
      <c r="P38" s="250">
        <f>SUMPRODUCT((SC!$A$2:$A$34=$A38)*(SCEmp=P$1),SC!$F$2:$Z$34)</f>
        <v>0</v>
      </c>
      <c r="Q38" s="250">
        <f>SUMPRODUCT((SC!$A$2:$A$34=$A38)*(SCEmp=Q$1),SC!$F$2:$Z$34)</f>
        <v>0</v>
      </c>
      <c r="R38" s="250">
        <f>SUMPRODUCT((SC!$A$2:$A$34=$A38)*(SCEmp=R$1),SC!$F$2:$Z$34)</f>
        <v>0</v>
      </c>
      <c r="S38" s="250">
        <f>SUMPRODUCT((SC!$A$2:$A$34=$A38)*(SCEmp=S$1),SC!$F$2:$Z$34)</f>
        <v>0</v>
      </c>
      <c r="T38" s="250">
        <f>SUMPRODUCT((SC!$A$2:$A$34=$A38)*(SCEmp=T$1),SC!$F$2:$Z$34)</f>
        <v>0</v>
      </c>
      <c r="U38" s="250">
        <f>SUMPRODUCT((SC!$A$2:$A$34=$A38)*(SCEmp=U$1),SC!$F$2:$Z$34)</f>
        <v>0</v>
      </c>
      <c r="V38" s="250">
        <f>SUMPRODUCT((SC!$A$2:$A$34=$A38)*(SCEmp=V$1),SC!$F$2:$Z$34)</f>
        <v>0</v>
      </c>
      <c r="W38" s="250">
        <f>SUMPRODUCT((SC!$A$2:$A$34=$A38)*(SCEmp=W$1),SC!$F$2:$Z$34)</f>
        <v>0</v>
      </c>
      <c r="X38" s="250">
        <f>SUMPRODUCT((SC!$A$2:$A$34=$A38)*(SCEmp=X$1),SC!$F$2:$Z$34)</f>
        <v>0</v>
      </c>
      <c r="Y38" s="250">
        <f>SUMPRODUCT((SC!$A$2:$A$34=$A38)*(SCEmp=Y$1),SC!$F$2:$Z$34)</f>
        <v>0</v>
      </c>
      <c r="Z38" s="250">
        <f>SUMPRODUCT((SC!$A$2:$A$34=$A38)*(SCEmp=Z$1),SC!$F$2:$Z$34)</f>
        <v>0</v>
      </c>
      <c r="AA38" s="250">
        <f>SUMPRODUCT((SC!$A$2:$A$34=$A38)*(SCEmp=AA$1),SC!$F$2:$Z$34)</f>
        <v>0</v>
      </c>
      <c r="AB38" s="250">
        <f>SUMPRODUCT((SC!$A$2:$A$34=$A38)*(SCEmp=AB$1),SC!$F$2:$Z$34)</f>
        <v>0</v>
      </c>
      <c r="AC38" s="250">
        <f>SUMPRODUCT((SC!$A$2:$A$34=$A38)*(SCEmp=AC$1),SC!$F$2:$Z$34)</f>
        <v>0</v>
      </c>
      <c r="AD38" s="250">
        <f>SUMPRODUCT((SC!$A$2:$A$34=$A38)*(SCEmp=AD$1),SC!$F$2:$Z$34)</f>
        <v>0</v>
      </c>
      <c r="AE38" s="250">
        <f>SUMPRODUCT((SC!$A$2:$A$34=$A38)*(SCEmp=AE$1),SC!$F$2:$Z$34)</f>
        <v>0</v>
      </c>
      <c r="AF38" s="250">
        <f>SUMPRODUCT((SC!$A$2:$A$34=$A38)*(SCEmp=AF$1),SC!$F$2:$Z$34)</f>
        <v>0</v>
      </c>
      <c r="AG38" s="250">
        <f>SUMPRODUCT((SC!$A$2:$A$34=$A38)*(SCEmp=AG$1),SC!$F$2:$Z$34)</f>
        <v>0</v>
      </c>
      <c r="AH38" s="250">
        <f>SUMPRODUCT((SC!$A$2:$A$34=$A38)*(SCEmp=AH$1),SC!$F$2:$Z$34)</f>
        <v>0</v>
      </c>
      <c r="AI38" s="250">
        <f>SUMPRODUCT((SC!$A$2:$A$34=$A38)*(SCEmp=AI$1),SC!$F$2:$Z$34)</f>
        <v>0</v>
      </c>
      <c r="AJ38" s="250">
        <f>SUMPRODUCT((SC!$A$2:$A$34=$A38)*(SCEmp=AJ$1),SC!$F$2:$Z$34)</f>
        <v>0</v>
      </c>
      <c r="AK38" s="250">
        <f>SUMPRODUCT((SC!$A$2:$A$34=$A38)*(SCEmp=AK$1),SC!$F$2:$Z$34)</f>
        <v>0</v>
      </c>
      <c r="AL38" s="250">
        <f>SUMPRODUCT((SC!$A$2:$A$34=$A38)*(SCEmp=AL$1),SC!$F$2:$Z$34)</f>
        <v>0</v>
      </c>
      <c r="AM38" s="250">
        <f>SUMPRODUCT((SC!$A$2:$A$34=$A38)*(SCEmp=AM$1),SC!$F$2:$Z$34)</f>
        <v>0</v>
      </c>
      <c r="AN38" s="250">
        <f>SUMPRODUCT((SC!$A$2:$A$34=$A38)*(SCEmp=AN$1),SC!$F$2:$Z$34)</f>
        <v>0</v>
      </c>
      <c r="AO38" s="250">
        <f>SUMPRODUCT((SC!$A$2:$A$34=$A38)*(SCEmp=AO$1),SC!$F$2:$Z$34)</f>
        <v>0</v>
      </c>
      <c r="AP38" s="250">
        <f>SUMPRODUCT((SC!$A$2:$A$34=$A38)*(SCEmp=AP$1),SC!$F$2:$Z$34)</f>
        <v>0</v>
      </c>
      <c r="AQ38" s="250">
        <f>SUMPRODUCT((SC!$A$2:$A$34=$A38)*(SCEmp=AQ$1),SC!$F$2:$Z$34)</f>
        <v>0</v>
      </c>
      <c r="AR38" s="250">
        <f>SUMPRODUCT((SC!$A$2:$A$34=$A38)*(SCEmp=AR$1),SC!$F$2:$Z$34)</f>
        <v>0</v>
      </c>
      <c r="AS38" s="250">
        <f>SUMPRODUCT((SC!$A$2:$A$34=$A38)*(SCEmp=AS$1),SC!$F$2:$Z$34)</f>
        <v>0</v>
      </c>
      <c r="AT38" s="250">
        <f>SUMPRODUCT((SC!$A$2:$A$34=$A38)*(SCEmp=AT$1),SC!$F$2:$Z$34)</f>
        <v>0</v>
      </c>
      <c r="AU38" s="250">
        <f>SUMPRODUCT((SC!$A$2:$A$34=$A38)*(SCEmp=AU$1),SC!$F$2:$Z$34)</f>
        <v>0</v>
      </c>
      <c r="AV38" s="250">
        <f>SUMPRODUCT((SC!$A$2:$A$34=$A38)*(SCEmp=AV$1),SC!$F$2:$Z$34)</f>
        <v>0</v>
      </c>
      <c r="AW38" s="250">
        <f>SUMPRODUCT((SC!$A$2:$A$34=$A38)*(SCEmp=AW$1),SC!$F$2:$Z$34)</f>
        <v>0</v>
      </c>
      <c r="AX38" s="250">
        <f>SUMPRODUCT((SC!$A$2:$A$34=$A38)*(SCEmp=AX$1),SC!$F$2:$Z$34)</f>
        <v>0</v>
      </c>
      <c r="AY38" s="467">
        <f>SUMPRODUCT((SC!$A$2:$A$34=$A38)*(SCEmp=AY$1),SC!$F$2:$Z$34)</f>
        <v>0</v>
      </c>
      <c r="BA38" s="246"/>
    </row>
    <row r="39" spans="1:53" s="271" customFormat="1" x14ac:dyDescent="0.2">
      <c r="A39" s="262">
        <f t="shared" si="18"/>
        <v>42539</v>
      </c>
      <c r="B39" s="263" t="s">
        <v>87</v>
      </c>
      <c r="C39" s="264">
        <f t="shared" ref="C39:AN39" si="19">IF(SUM(C28:C38)&gt;8,SUM(C28:C38)-8,0)+IF(SUM(C28:C38)&gt;12,SUM(C28:C38)-12,0)</f>
        <v>0</v>
      </c>
      <c r="D39" s="265">
        <f t="shared" si="19"/>
        <v>0</v>
      </c>
      <c r="E39" s="265">
        <f t="shared" si="19"/>
        <v>0</v>
      </c>
      <c r="F39" s="265">
        <f t="shared" si="19"/>
        <v>0</v>
      </c>
      <c r="G39" s="265">
        <f t="shared" si="19"/>
        <v>0</v>
      </c>
      <c r="H39" s="265">
        <f t="shared" si="19"/>
        <v>0</v>
      </c>
      <c r="I39" s="265">
        <f t="shared" si="19"/>
        <v>0</v>
      </c>
      <c r="J39" s="265">
        <f t="shared" si="19"/>
        <v>3.75</v>
      </c>
      <c r="K39" s="265">
        <f t="shared" si="19"/>
        <v>0</v>
      </c>
      <c r="L39" s="265">
        <f t="shared" si="19"/>
        <v>0</v>
      </c>
      <c r="M39" s="265">
        <f t="shared" si="19"/>
        <v>0</v>
      </c>
      <c r="N39" s="265">
        <f t="shared" si="19"/>
        <v>0</v>
      </c>
      <c r="O39" s="265">
        <f t="shared" si="19"/>
        <v>0</v>
      </c>
      <c r="P39" s="265">
        <f t="shared" si="19"/>
        <v>0</v>
      </c>
      <c r="Q39" s="265">
        <f t="shared" si="19"/>
        <v>0</v>
      </c>
      <c r="R39" s="265">
        <f t="shared" si="19"/>
        <v>0</v>
      </c>
      <c r="S39" s="265">
        <f t="shared" si="19"/>
        <v>0</v>
      </c>
      <c r="T39" s="265">
        <f t="shared" si="19"/>
        <v>0</v>
      </c>
      <c r="U39" s="265">
        <f t="shared" si="19"/>
        <v>0</v>
      </c>
      <c r="V39" s="265">
        <f t="shared" si="19"/>
        <v>3</v>
      </c>
      <c r="W39" s="265">
        <f t="shared" si="19"/>
        <v>0</v>
      </c>
      <c r="X39" s="265">
        <f t="shared" si="19"/>
        <v>0</v>
      </c>
      <c r="Y39" s="265">
        <f t="shared" si="19"/>
        <v>0</v>
      </c>
      <c r="Z39" s="265">
        <f t="shared" si="19"/>
        <v>0</v>
      </c>
      <c r="AA39" s="265">
        <f t="shared" si="19"/>
        <v>0</v>
      </c>
      <c r="AB39" s="265">
        <f t="shared" si="19"/>
        <v>3.75</v>
      </c>
      <c r="AC39" s="265">
        <f t="shared" si="19"/>
        <v>0</v>
      </c>
      <c r="AD39" s="265">
        <f t="shared" si="19"/>
        <v>3.75</v>
      </c>
      <c r="AE39" s="265">
        <f t="shared" si="19"/>
        <v>0</v>
      </c>
      <c r="AF39" s="265">
        <f t="shared" si="19"/>
        <v>0</v>
      </c>
      <c r="AG39" s="265">
        <f t="shared" si="19"/>
        <v>3.75</v>
      </c>
      <c r="AH39" s="265">
        <f t="shared" si="19"/>
        <v>0</v>
      </c>
      <c r="AI39" s="265">
        <f t="shared" si="19"/>
        <v>0</v>
      </c>
      <c r="AJ39" s="265">
        <f t="shared" si="19"/>
        <v>0</v>
      </c>
      <c r="AK39" s="265">
        <f t="shared" si="19"/>
        <v>0</v>
      </c>
      <c r="AL39" s="265">
        <f t="shared" si="19"/>
        <v>0</v>
      </c>
      <c r="AM39" s="265">
        <f t="shared" si="19"/>
        <v>0</v>
      </c>
      <c r="AN39" s="265">
        <f t="shared" si="19"/>
        <v>0</v>
      </c>
      <c r="AO39" s="265">
        <f t="shared" ref="AO39:AU39" si="20">IF(SUM(AO28:AO38)&gt;8,SUM(AO28:AO38)-8,0)+IF(SUM(AO28:AO38)&gt;12,SUM(AO28:AO38)-12,0)</f>
        <v>0</v>
      </c>
      <c r="AP39" s="265">
        <f t="shared" si="20"/>
        <v>0</v>
      </c>
      <c r="AQ39" s="265">
        <f t="shared" si="20"/>
        <v>0</v>
      </c>
      <c r="AR39" s="265">
        <f t="shared" si="20"/>
        <v>0</v>
      </c>
      <c r="AS39" s="265">
        <f t="shared" si="20"/>
        <v>0</v>
      </c>
      <c r="AT39" s="265">
        <f t="shared" si="20"/>
        <v>0</v>
      </c>
      <c r="AU39" s="265">
        <f t="shared" si="20"/>
        <v>0</v>
      </c>
      <c r="AV39" s="265">
        <f t="shared" ref="AV39:AW39" si="21">IF(SUM(AV28:AV38)&gt;8,SUM(AV28:AV38)-8,0)+IF(SUM(AV28:AV38)&gt;12,SUM(AV28:AV38)-12,0)</f>
        <v>0</v>
      </c>
      <c r="AW39" s="265">
        <f t="shared" si="21"/>
        <v>0</v>
      </c>
      <c r="AX39" s="265">
        <f t="shared" ref="AX39" si="22">IF(SUM(AX28:AX38)&gt;8,SUM(AX28:AX38)-8,0)+IF(SUM(AX28:AX38)&gt;12,SUM(AX28:AX38)-12,0)</f>
        <v>0</v>
      </c>
      <c r="AY39" s="469">
        <f>IF(SUM(AY28:AY38)&gt;8,SUM(AY28:AY38)-8,0)+IF(SUM(AY28:AY38)&gt;12,SUM(AY28:AY38)-12,0)</f>
        <v>0</v>
      </c>
      <c r="BA39" s="246"/>
    </row>
    <row r="40" spans="1:53" s="271" customFormat="1" x14ac:dyDescent="0.2">
      <c r="A40" s="266">
        <f t="shared" si="18"/>
        <v>42539</v>
      </c>
      <c r="B40" s="267" t="s">
        <v>86</v>
      </c>
      <c r="C40" s="268">
        <f t="shared" ref="C40:AN40" si="23">IFERROR((C$211*SUM(C28:C35)+C$212*SUM(C36:C38))/SUM(C28:C38)/2,0)*C39</f>
        <v>0</v>
      </c>
      <c r="D40" s="269">
        <f t="shared" si="23"/>
        <v>0</v>
      </c>
      <c r="E40" s="269">
        <f t="shared" si="23"/>
        <v>0</v>
      </c>
      <c r="F40" s="269">
        <f t="shared" si="23"/>
        <v>0</v>
      </c>
      <c r="G40" s="269">
        <f t="shared" si="23"/>
        <v>0</v>
      </c>
      <c r="H40" s="269">
        <f t="shared" si="23"/>
        <v>0</v>
      </c>
      <c r="I40" s="269">
        <f t="shared" si="23"/>
        <v>0</v>
      </c>
      <c r="J40" s="269">
        <f t="shared" si="23"/>
        <v>18.75</v>
      </c>
      <c r="K40" s="269">
        <f t="shared" si="23"/>
        <v>0</v>
      </c>
      <c r="L40" s="269">
        <f t="shared" si="23"/>
        <v>0</v>
      </c>
      <c r="M40" s="269">
        <f t="shared" si="23"/>
        <v>0</v>
      </c>
      <c r="N40" s="269">
        <f t="shared" si="23"/>
        <v>0</v>
      </c>
      <c r="O40" s="269">
        <f t="shared" si="23"/>
        <v>0</v>
      </c>
      <c r="P40" s="269">
        <f t="shared" si="23"/>
        <v>0</v>
      </c>
      <c r="Q40" s="269">
        <f t="shared" si="23"/>
        <v>0</v>
      </c>
      <c r="R40" s="269">
        <f t="shared" si="23"/>
        <v>0</v>
      </c>
      <c r="S40" s="269">
        <f t="shared" si="23"/>
        <v>0</v>
      </c>
      <c r="T40" s="269">
        <f t="shared" si="23"/>
        <v>0</v>
      </c>
      <c r="U40" s="269">
        <f t="shared" si="23"/>
        <v>0</v>
      </c>
      <c r="V40" s="269">
        <f t="shared" si="23"/>
        <v>15</v>
      </c>
      <c r="W40" s="269">
        <f t="shared" si="23"/>
        <v>0</v>
      </c>
      <c r="X40" s="269">
        <f t="shared" si="23"/>
        <v>0</v>
      </c>
      <c r="Y40" s="269">
        <f t="shared" si="23"/>
        <v>0</v>
      </c>
      <c r="Z40" s="269">
        <f t="shared" si="23"/>
        <v>0</v>
      </c>
      <c r="AA40" s="269">
        <f t="shared" si="23"/>
        <v>0</v>
      </c>
      <c r="AB40" s="269">
        <f t="shared" si="23"/>
        <v>18.75</v>
      </c>
      <c r="AC40" s="269">
        <f t="shared" si="23"/>
        <v>0</v>
      </c>
      <c r="AD40" s="269">
        <f t="shared" si="23"/>
        <v>19.6875</v>
      </c>
      <c r="AE40" s="269">
        <f t="shared" si="23"/>
        <v>0</v>
      </c>
      <c r="AF40" s="269">
        <f t="shared" si="23"/>
        <v>0</v>
      </c>
      <c r="AG40" s="269">
        <f t="shared" si="23"/>
        <v>18.75</v>
      </c>
      <c r="AH40" s="269">
        <f t="shared" si="23"/>
        <v>0</v>
      </c>
      <c r="AI40" s="269">
        <f t="shared" si="23"/>
        <v>0</v>
      </c>
      <c r="AJ40" s="269">
        <f t="shared" si="23"/>
        <v>0</v>
      </c>
      <c r="AK40" s="269">
        <f t="shared" si="23"/>
        <v>0</v>
      </c>
      <c r="AL40" s="269">
        <f t="shared" si="23"/>
        <v>0</v>
      </c>
      <c r="AM40" s="269">
        <f t="shared" si="23"/>
        <v>0</v>
      </c>
      <c r="AN40" s="269">
        <f t="shared" si="23"/>
        <v>0</v>
      </c>
      <c r="AO40" s="269">
        <f t="shared" ref="AO40:AU40" si="24">IFERROR((AO$211*SUM(AO28:AO35)+AO$212*SUM(AO36:AO38))/SUM(AO28:AO38)/2,0)*AO39</f>
        <v>0</v>
      </c>
      <c r="AP40" s="269">
        <f t="shared" si="24"/>
        <v>0</v>
      </c>
      <c r="AQ40" s="269">
        <f t="shared" si="24"/>
        <v>0</v>
      </c>
      <c r="AR40" s="269">
        <f t="shared" si="24"/>
        <v>0</v>
      </c>
      <c r="AS40" s="269">
        <f t="shared" si="24"/>
        <v>0</v>
      </c>
      <c r="AT40" s="269">
        <f t="shared" si="24"/>
        <v>0</v>
      </c>
      <c r="AU40" s="269">
        <f t="shared" si="24"/>
        <v>0</v>
      </c>
      <c r="AV40" s="269">
        <f t="shared" ref="AV40:AW40" si="25">IFERROR((AV$211*SUM(AV28:AV35)+AV$212*SUM(AV36:AV38))/SUM(AV28:AV38)/2,0)*AV39</f>
        <v>0</v>
      </c>
      <c r="AW40" s="269">
        <f t="shared" si="25"/>
        <v>0</v>
      </c>
      <c r="AX40" s="269">
        <f t="shared" ref="AX40" si="26">IFERROR((AX$211*SUM(AX28:AX35)+AX$212*SUM(AX36:AX38))/SUM(AX28:AX38)/2,0)*AX39</f>
        <v>0</v>
      </c>
      <c r="AY40" s="470">
        <f>IFERROR((AY$211*SUM(AY28:AY35)+AY$212*SUM(AY36:AY38))/SUM(AY28:AY38)/2,0)*AY39</f>
        <v>0</v>
      </c>
      <c r="BA40" s="246"/>
    </row>
    <row r="41" spans="1:53" s="271" customFormat="1" x14ac:dyDescent="0.2">
      <c r="A41" s="247">
        <f>A28+1</f>
        <v>42540</v>
      </c>
      <c r="B41" s="248" t="s">
        <v>77</v>
      </c>
      <c r="C41" s="249">
        <f>SUMPRODUCT((Driver!$A$2:$A$17=$A41)*(DriverEmp=C$1),Driver!$C$2:$V$17)</f>
        <v>0</v>
      </c>
      <c r="D41" s="250">
        <f>SUMPRODUCT((Driver!$A$2:$A$17=$A41)*(DriverEmp=D$1),Driver!$C$2:$V$17)</f>
        <v>0</v>
      </c>
      <c r="E41" s="250">
        <f>SUMPRODUCT((Driver!$A$2:$A$17=$A41)*(DriverEmp=E$1),Driver!$C$2:$V$17)</f>
        <v>0</v>
      </c>
      <c r="F41" s="250">
        <f>SUMPRODUCT((Driver!$A$2:$A$17=$A41)*(DriverEmp=F$1),Driver!$C$2:$V$17)</f>
        <v>0</v>
      </c>
      <c r="G41" s="250">
        <f>SUMPRODUCT((Driver!$A$2:$A$17=$A41)*(DriverEmp=G$1),Driver!$C$2:$V$17)</f>
        <v>0</v>
      </c>
      <c r="H41" s="250">
        <f>SUMPRODUCT((Driver!$A$2:$A$17=$A41)*(DriverEmp=H$1),Driver!$C$2:$V$17)</f>
        <v>0</v>
      </c>
      <c r="I41" s="250">
        <f>SUMPRODUCT((Driver!$A$2:$A$17=$A41)*(DriverEmp=I$1),Driver!$C$2:$V$17)</f>
        <v>0</v>
      </c>
      <c r="J41" s="250">
        <f>SUMPRODUCT((Driver!$A$2:$A$17=$A41)*(DriverEmp=J$1),Driver!$C$2:$V$17)</f>
        <v>0</v>
      </c>
      <c r="K41" s="250">
        <f>SUMPRODUCT((Driver!$A$2:$A$17=$A41)*(DriverEmp=K$1),Driver!$C$2:$V$17)</f>
        <v>0</v>
      </c>
      <c r="L41" s="250">
        <f>SUMPRODUCT((Driver!$A$2:$A$17=$A41)*(DriverEmp=L$1),Driver!$C$2:$V$17)</f>
        <v>0</v>
      </c>
      <c r="M41" s="250">
        <f>SUMPRODUCT((Driver!$A$2:$A$17=$A41)*(DriverEmp=M$1),Driver!$C$2:$V$17)</f>
        <v>0</v>
      </c>
      <c r="N41" s="250">
        <f>SUMPRODUCT((Driver!$A$2:$A$17=$A41)*(DriverEmp=N$1),Driver!$C$2:$V$17)</f>
        <v>0</v>
      </c>
      <c r="O41" s="250">
        <f>SUMPRODUCT((Driver!$A$2:$A$17=$A41)*(DriverEmp=O$1),Driver!$C$2:$V$17)</f>
        <v>0</v>
      </c>
      <c r="P41" s="250">
        <f>SUMPRODUCT((Driver!$A$2:$A$17=$A41)*(DriverEmp=P$1),Driver!$C$2:$V$17)</f>
        <v>0</v>
      </c>
      <c r="Q41" s="250">
        <f>SUMPRODUCT((Driver!$A$2:$A$17=$A41)*(DriverEmp=Q$1),Driver!$C$2:$V$17)</f>
        <v>0</v>
      </c>
      <c r="R41" s="250">
        <f>SUMPRODUCT((Driver!$A$2:$A$17=$A41)*(DriverEmp=R$1),Driver!$C$2:$V$17)</f>
        <v>0</v>
      </c>
      <c r="S41" s="250">
        <f>SUMPRODUCT((Driver!$A$2:$A$17=$A41)*(DriverEmp=S$1),Driver!$C$2:$V$17)</f>
        <v>0</v>
      </c>
      <c r="T41" s="250">
        <f>SUMPRODUCT((Driver!$A$2:$A$17=$A41)*(DriverEmp=T$1),Driver!$C$2:$V$17)</f>
        <v>0</v>
      </c>
      <c r="U41" s="250">
        <f>SUMPRODUCT((Driver!$A$2:$A$17=$A41)*(DriverEmp=U$1),Driver!$C$2:$V$17)</f>
        <v>0</v>
      </c>
      <c r="V41" s="250">
        <f>SUMPRODUCT((Driver!$A$2:$A$17=$A41)*(DriverEmp=V$1),Driver!$C$2:$V$17)</f>
        <v>0</v>
      </c>
      <c r="W41" s="250">
        <f>SUMPRODUCT((Driver!$A$2:$A$17=$A41)*(DriverEmp=W$1),Driver!$C$2:$V$17)</f>
        <v>0</v>
      </c>
      <c r="X41" s="250">
        <f>SUMPRODUCT((Driver!$A$2:$A$17=$A41)*(DriverEmp=X$1),Driver!$C$2:$V$17)</f>
        <v>0</v>
      </c>
      <c r="Y41" s="250">
        <f>SUMPRODUCT((Driver!$A$2:$A$17=$A41)*(DriverEmp=Y$1),Driver!$C$2:$V$17)</f>
        <v>0</v>
      </c>
      <c r="Z41" s="250">
        <f>SUMPRODUCT((Driver!$A$2:$A$17=$A41)*(DriverEmp=Z$1),Driver!$C$2:$V$17)</f>
        <v>0</v>
      </c>
      <c r="AA41" s="250">
        <f>SUMPRODUCT((Driver!$A$2:$A$17=$A41)*(DriverEmp=AA$1),Driver!$C$2:$V$17)</f>
        <v>0</v>
      </c>
      <c r="AB41" s="250">
        <f>SUMPRODUCT((Driver!$A$2:$A$17=$A41)*(DriverEmp=AB$1),Driver!$C$2:$V$17)</f>
        <v>0</v>
      </c>
      <c r="AC41" s="250">
        <f>SUMPRODUCT((Driver!$A$2:$A$17=$A41)*(DriverEmp=AC$1),Driver!$C$2:$V$17)</f>
        <v>0</v>
      </c>
      <c r="AD41" s="250">
        <f>SUMPRODUCT((Driver!$A$2:$A$17=$A41)*(DriverEmp=AD$1),Driver!$C$2:$V$17)</f>
        <v>0</v>
      </c>
      <c r="AE41" s="250">
        <f>SUMPRODUCT((Driver!$A$2:$A$17=$A41)*(DriverEmp=AE$1),Driver!$C$2:$V$17)</f>
        <v>0</v>
      </c>
      <c r="AF41" s="250">
        <f>SUMPRODUCT((Driver!$A$2:$A$17=$A41)*(DriverEmp=AF$1),Driver!$C$2:$V$17)</f>
        <v>0</v>
      </c>
      <c r="AG41" s="250">
        <f>SUMPRODUCT((Driver!$A$2:$A$17=$A41)*(DriverEmp=AG$1),Driver!$C$2:$V$17)</f>
        <v>0</v>
      </c>
      <c r="AH41" s="250">
        <f>SUMPRODUCT((Driver!$A$2:$A$17=$A41)*(DriverEmp=AH$1),Driver!$C$2:$V$17)</f>
        <v>0</v>
      </c>
      <c r="AI41" s="250">
        <f>SUMPRODUCT((Driver!$A$2:$A$17=$A41)*(DriverEmp=AI$1),Driver!$C$2:$V$17)</f>
        <v>0</v>
      </c>
      <c r="AJ41" s="250">
        <f>SUMPRODUCT((Driver!$A$2:$A$17=$A41)*(DriverEmp=AJ$1),Driver!$C$2:$V$17)</f>
        <v>0</v>
      </c>
      <c r="AK41" s="250">
        <f>SUMPRODUCT((Driver!$A$2:$A$17=$A41)*(DriverEmp=AK$1),Driver!$C$2:$V$17)</f>
        <v>0</v>
      </c>
      <c r="AL41" s="250">
        <f>SUMPRODUCT((Driver!$A$2:$A$17=$A41)*(DriverEmp=AL$1),Driver!$C$2:$V$17)</f>
        <v>0</v>
      </c>
      <c r="AM41" s="250">
        <f>SUMPRODUCT((Driver!$A$2:$A$17=$A41)*(DriverEmp=AM$1),Driver!$C$2:$V$17)</f>
        <v>0</v>
      </c>
      <c r="AN41" s="250">
        <f>SUMPRODUCT((Driver!$A$2:$A$17=$A41)*(DriverEmp=AN$1),Driver!$C$2:$V$17)</f>
        <v>0</v>
      </c>
      <c r="AO41" s="250">
        <f>SUMPRODUCT((Driver!$A$2:$A$17=$A41)*(DriverEmp=AO$1),Driver!$C$2:$V$17)</f>
        <v>0</v>
      </c>
      <c r="AP41" s="250">
        <f>SUMPRODUCT((Driver!$A$2:$A$17=$A41)*(DriverEmp=AP$1),Driver!$C$2:$V$17)</f>
        <v>0</v>
      </c>
      <c r="AQ41" s="250">
        <f>SUMPRODUCT((Driver!$A$2:$A$17=$A41)*(DriverEmp=AQ$1),Driver!$C$2:$V$17)</f>
        <v>0</v>
      </c>
      <c r="AR41" s="250">
        <f>SUMPRODUCT((Driver!$A$2:$A$17=$A41)*(DriverEmp=AR$1),Driver!$C$2:$V$17)</f>
        <v>0</v>
      </c>
      <c r="AS41" s="250">
        <f>SUMPRODUCT((Driver!$A$2:$A$17=$A41)*(DriverEmp=AS$1),Driver!$C$2:$V$17)</f>
        <v>0</v>
      </c>
      <c r="AT41" s="250">
        <f>SUMPRODUCT((Driver!$A$2:$A$17=$A41)*(DriverEmp=AT$1),Driver!$C$2:$V$17)</f>
        <v>0</v>
      </c>
      <c r="AU41" s="250">
        <f>SUMPRODUCT((Driver!$A$2:$A$17=$A41)*(DriverEmp=AU$1),Driver!$C$2:$V$17)</f>
        <v>0</v>
      </c>
      <c r="AV41" s="250">
        <f>SUMPRODUCT((Driver!$A$2:$A$17=$A41)*(DriverEmp=AV$1),Driver!$C$2:$V$17)</f>
        <v>0</v>
      </c>
      <c r="AW41" s="250">
        <f>SUMPRODUCT((Driver!$A$2:$A$17=$A41)*(DriverEmp=AW$1),Driver!$C$2:$V$17)</f>
        <v>0</v>
      </c>
      <c r="AX41" s="250">
        <f>SUMPRODUCT((Driver!$A$2:$A$17=$A41)*(DriverEmp=AX$1),Driver!$C$2:$V$17)</f>
        <v>0</v>
      </c>
      <c r="AY41" s="467">
        <f>SUMPRODUCT((Driver!$A$2:$A$17=$A41)*(DriverEmp=AY$1),Driver!$C$2:$V$17)</f>
        <v>0</v>
      </c>
      <c r="BA41" s="246"/>
    </row>
    <row r="42" spans="1:53" s="271" customFormat="1" x14ac:dyDescent="0.2">
      <c r="A42" s="247">
        <f>A41</f>
        <v>42540</v>
      </c>
      <c r="B42" s="251" t="str">
        <f>Total!$H$1</f>
        <v>PP</v>
      </c>
      <c r="C42" s="249">
        <f>SUMPRODUCT((PP!$A$2:$A$80=$A42)*(PPEmp=C$1),PP!$D$2:$BD$80)</f>
        <v>0</v>
      </c>
      <c r="D42" s="250">
        <f>SUMPRODUCT((PP!$A$2:$A$80=$A42)*(PPEmp=D$1),PP!$D$2:$BD$80)</f>
        <v>0</v>
      </c>
      <c r="E42" s="250">
        <f>SUMPRODUCT((PP!$A$2:$A$80=$A42)*(PPEmp=E$1),PP!$D$2:$BD$80)</f>
        <v>0</v>
      </c>
      <c r="F42" s="250">
        <f>SUMPRODUCT((PP!$A$2:$A$80=$A42)*(PPEmp=F$1),PP!$D$2:$BD$80)</f>
        <v>0</v>
      </c>
      <c r="G42" s="250">
        <f>SUMPRODUCT((PP!$A$2:$A$80=$A42)*(PPEmp=G$1),PP!$D$2:$BD$80)</f>
        <v>0</v>
      </c>
      <c r="H42" s="250">
        <f>SUMPRODUCT((PP!$A$2:$A$80=$A42)*(PPEmp=H$1),PP!$D$2:$BD$80)</f>
        <v>0</v>
      </c>
      <c r="I42" s="250">
        <f>SUMPRODUCT((PP!$A$2:$A$80=$A42)*(PPEmp=I$1),PP!$D$2:$BD$80)</f>
        <v>0</v>
      </c>
      <c r="J42" s="250">
        <f>SUMPRODUCT((PP!$A$2:$A$80=$A42)*(PPEmp=J$1),PP!$D$2:$BD$80)</f>
        <v>0</v>
      </c>
      <c r="K42" s="250">
        <f>SUMPRODUCT((PP!$A$2:$A$80=$A42)*(PPEmp=K$1),PP!$D$2:$BD$80)</f>
        <v>0</v>
      </c>
      <c r="L42" s="250">
        <f>SUMPRODUCT((PP!$A$2:$A$80=$A42)*(PPEmp=L$1),PP!$D$2:$BD$80)</f>
        <v>0</v>
      </c>
      <c r="M42" s="250">
        <f>SUMPRODUCT((PP!$A$2:$A$80=$A42)*(PPEmp=M$1),PP!$D$2:$BD$80)</f>
        <v>0</v>
      </c>
      <c r="N42" s="250">
        <f>SUMPRODUCT((PP!$A$2:$A$80=$A42)*(PPEmp=N$1),PP!$D$2:$BD$80)</f>
        <v>0</v>
      </c>
      <c r="O42" s="250">
        <f>SUMPRODUCT((PP!$A$2:$A$80=$A42)*(PPEmp=O$1),PP!$D$2:$BD$80)</f>
        <v>0</v>
      </c>
      <c r="P42" s="250">
        <f>SUMPRODUCT((PP!$A$2:$A$80=$A42)*(PPEmp=P$1),PP!$D$2:$BD$80)</f>
        <v>0</v>
      </c>
      <c r="Q42" s="250">
        <f>SUMPRODUCT((PP!$A$2:$A$80=$A42)*(PPEmp=Q$1),PP!$D$2:$BD$80)</f>
        <v>0</v>
      </c>
      <c r="R42" s="250">
        <f>SUMPRODUCT((PP!$A$2:$A$80=$A42)*(PPEmp=R$1),PP!$D$2:$BD$80)</f>
        <v>0</v>
      </c>
      <c r="S42" s="250">
        <f>SUMPRODUCT((PP!$A$2:$A$80=$A42)*(PPEmp=S$1),PP!$D$2:$BD$80)</f>
        <v>0</v>
      </c>
      <c r="T42" s="250">
        <f>SUMPRODUCT((PP!$A$2:$A$80=$A42)*(PPEmp=T$1),PP!$D$2:$BD$80)</f>
        <v>0</v>
      </c>
      <c r="U42" s="250">
        <f>SUMPRODUCT((PP!$A$2:$A$80=$A42)*(PPEmp=U$1),PP!$D$2:$BD$80)</f>
        <v>0</v>
      </c>
      <c r="V42" s="250">
        <f>SUMPRODUCT((PP!$A$2:$A$80=$A42)*(PPEmp=V$1),PP!$D$2:$BD$80)</f>
        <v>0</v>
      </c>
      <c r="W42" s="250">
        <f>SUMPRODUCT((PP!$A$2:$A$80=$A42)*(PPEmp=W$1),PP!$D$2:$BD$80)</f>
        <v>0</v>
      </c>
      <c r="X42" s="250">
        <f>SUMPRODUCT((PP!$A$2:$A$80=$A42)*(PPEmp=X$1),PP!$D$2:$BD$80)</f>
        <v>0</v>
      </c>
      <c r="Y42" s="250">
        <f>SUMPRODUCT((PP!$A$2:$A$80=$A42)*(PPEmp=Y$1),PP!$D$2:$BD$80)</f>
        <v>0</v>
      </c>
      <c r="Z42" s="250">
        <f>SUMPRODUCT((PP!$A$2:$A$80=$A42)*(PPEmp=Z$1),PP!$D$2:$BD$80)</f>
        <v>0</v>
      </c>
      <c r="AA42" s="250">
        <f>SUMPRODUCT((PP!$A$2:$A$80=$A42)*(PPEmp=AA$1),PP!$D$2:$BD$80)</f>
        <v>0</v>
      </c>
      <c r="AB42" s="250">
        <f>SUMPRODUCT((PP!$A$2:$A$80=$A42)*(PPEmp=AB$1),PP!$D$2:$BD$80)</f>
        <v>0</v>
      </c>
      <c r="AC42" s="250">
        <f>SUMPRODUCT((PP!$A$2:$A$80=$A42)*(PPEmp=AC$1),PP!$D$2:$BD$80)</f>
        <v>0</v>
      </c>
      <c r="AD42" s="250">
        <f>SUMPRODUCT((PP!$A$2:$A$80=$A42)*(PPEmp=AD$1),PP!$D$2:$BD$80)</f>
        <v>0</v>
      </c>
      <c r="AE42" s="250">
        <f>SUMPRODUCT((PP!$A$2:$A$80=$A42)*(PPEmp=AE$1),PP!$D$2:$BD$80)</f>
        <v>0</v>
      </c>
      <c r="AF42" s="250">
        <f>SUMPRODUCT((PP!$A$2:$A$80=$A42)*(PPEmp=AF$1),PP!$D$2:$BD$80)</f>
        <v>0</v>
      </c>
      <c r="AG42" s="250">
        <f>SUMPRODUCT((PP!$A$2:$A$80=$A42)*(PPEmp=AG$1),PP!$D$2:$BD$80)</f>
        <v>0</v>
      </c>
      <c r="AH42" s="250">
        <f>SUMPRODUCT((PP!$A$2:$A$80=$A42)*(PPEmp=AH$1),PP!$D$2:$BD$80)</f>
        <v>0</v>
      </c>
      <c r="AI42" s="250">
        <f>SUMPRODUCT((PP!$A$2:$A$80=$A42)*(PPEmp=AI$1),PP!$D$2:$BD$80)</f>
        <v>0</v>
      </c>
      <c r="AJ42" s="250">
        <f>SUMPRODUCT((PP!$A$2:$A$80=$A42)*(PPEmp=AJ$1),PP!$D$2:$BD$80)</f>
        <v>0</v>
      </c>
      <c r="AK42" s="250">
        <f>SUMPRODUCT((PP!$A$2:$A$80=$A42)*(PPEmp=AK$1),PP!$D$2:$BD$80)</f>
        <v>0</v>
      </c>
      <c r="AL42" s="250">
        <f>SUMPRODUCT((PP!$A$2:$A$80=$A42)*(PPEmp=AL$1),PP!$D$2:$BD$80)</f>
        <v>0</v>
      </c>
      <c r="AM42" s="250">
        <f>SUMPRODUCT((PP!$A$2:$A$80=$A42)*(PPEmp=AM$1),PP!$D$2:$BD$80)</f>
        <v>0</v>
      </c>
      <c r="AN42" s="250">
        <f>SUMPRODUCT((PP!$A$2:$A$80=$A42)*(PPEmp=AN$1),PP!$D$2:$BD$80)</f>
        <v>0</v>
      </c>
      <c r="AO42" s="250">
        <f>SUMPRODUCT((PP!$A$2:$A$80=$A42)*(PPEmp=AO$1),PP!$D$2:$BD$80)</f>
        <v>0</v>
      </c>
      <c r="AP42" s="250">
        <f>SUMPRODUCT((PP!$A$2:$A$80=$A42)*(PPEmp=AP$1),PP!$D$2:$BD$80)</f>
        <v>0</v>
      </c>
      <c r="AQ42" s="250">
        <f>SUMPRODUCT((PP!$A$2:$A$80=$A42)*(PPEmp=AQ$1),PP!$D$2:$BD$80)</f>
        <v>0</v>
      </c>
      <c r="AR42" s="250">
        <f>SUMPRODUCT((PP!$A$2:$A$80=$A42)*(PPEmp=AR$1),PP!$D$2:$BD$80)</f>
        <v>0</v>
      </c>
      <c r="AS42" s="250">
        <f>SUMPRODUCT((PP!$A$2:$A$80=$A42)*(PPEmp=AS$1),PP!$D$2:$BD$80)</f>
        <v>0</v>
      </c>
      <c r="AT42" s="250">
        <f>SUMPRODUCT((PP!$A$2:$A$80=$A42)*(PPEmp=AT$1),PP!$D$2:$BD$80)</f>
        <v>0</v>
      </c>
      <c r="AU42" s="250">
        <f>SUMPRODUCT((PP!$A$2:$A$80=$A42)*(PPEmp=AU$1),PP!$D$2:$BD$80)</f>
        <v>0</v>
      </c>
      <c r="AV42" s="250">
        <f>SUMPRODUCT((PP!$A$2:$A$80=$A42)*(PPEmp=AV$1),PP!$D$2:$BD$80)</f>
        <v>0</v>
      </c>
      <c r="AW42" s="250">
        <f>SUMPRODUCT((PP!$A$2:$A$80=$A42)*(PPEmp=AW$1),PP!$D$2:$BD$80)</f>
        <v>0</v>
      </c>
      <c r="AX42" s="250">
        <f>SUMPRODUCT((PP!$A$2:$A$80=$A42)*(PPEmp=AX$1),PP!$D$2:$BD$80)</f>
        <v>0</v>
      </c>
      <c r="AY42" s="467">
        <f>SUMPRODUCT((PP!$A$2:$A$80=$A42)*(PPEmp=AY$1),PP!$D$2:$BD$80)</f>
        <v>0</v>
      </c>
      <c r="BA42" s="246"/>
    </row>
    <row r="43" spans="1:53" s="271" customFormat="1" x14ac:dyDescent="0.2">
      <c r="A43" s="247">
        <f t="shared" si="18"/>
        <v>42540</v>
      </c>
      <c r="B43" s="252" t="str">
        <f>Total!$J$1</f>
        <v>FH</v>
      </c>
      <c r="C43" s="249">
        <f>SUMPRODUCT((FH!$A$2:$A$97=$A43)*(FHEmp=C$1),FH!$E$2:$AZ$97)</f>
        <v>5.25</v>
      </c>
      <c r="D43" s="250">
        <f>SUMPRODUCT((FH!$A$2:$A$97=$A43)*(FHEmp=D$1),FH!$E$2:$AZ$97)</f>
        <v>0</v>
      </c>
      <c r="E43" s="250">
        <f>SUMPRODUCT((FH!$A$2:$A$97=$A43)*(FHEmp=E$1),FH!$E$2:$AZ$97)</f>
        <v>0</v>
      </c>
      <c r="F43" s="250">
        <f>SUMPRODUCT((FH!$A$2:$A$97=$A43)*(FHEmp=F$1),FH!$E$2:$AZ$97)</f>
        <v>0</v>
      </c>
      <c r="G43" s="250">
        <f>SUMPRODUCT((FH!$A$2:$A$97=$A43)*(FHEmp=G$1),FH!$E$2:$AZ$97)</f>
        <v>0</v>
      </c>
      <c r="H43" s="250">
        <f>SUMPRODUCT((FH!$A$2:$A$97=$A43)*(FHEmp=H$1),FH!$E$2:$AZ$97)</f>
        <v>0</v>
      </c>
      <c r="I43" s="250">
        <f>SUMPRODUCT((FH!$A$2:$A$97=$A43)*(FHEmp=I$1),FH!$E$2:$AZ$97)</f>
        <v>0</v>
      </c>
      <c r="J43" s="250">
        <f>SUMPRODUCT((FH!$A$2:$A$97=$A43)*(FHEmp=J$1),FH!$E$2:$AZ$97)</f>
        <v>3</v>
      </c>
      <c r="K43" s="250">
        <f>SUMPRODUCT((FH!$A$2:$A$97=$A43)*(FHEmp=K$1),FH!$E$2:$AZ$97)</f>
        <v>0</v>
      </c>
      <c r="L43" s="250">
        <f>SUMPRODUCT((FH!$A$2:$A$97=$A43)*(FHEmp=L$1),FH!$E$2:$AZ$97)</f>
        <v>0</v>
      </c>
      <c r="M43" s="250">
        <f>SUMPRODUCT((FH!$A$2:$A$97=$A43)*(FHEmp=M$1),FH!$E$2:$AZ$97)</f>
        <v>0</v>
      </c>
      <c r="N43" s="250">
        <f>SUMPRODUCT((FH!$A$2:$A$97=$A43)*(FHEmp=N$1),FH!$E$2:$AZ$97)</f>
        <v>0</v>
      </c>
      <c r="O43" s="250">
        <f>SUMPRODUCT((FH!$A$2:$A$97=$A43)*(FHEmp=O$1),FH!$E$2:$AZ$97)</f>
        <v>0</v>
      </c>
      <c r="P43" s="250">
        <f>SUMPRODUCT((FH!$A$2:$A$97=$A43)*(FHEmp=P$1),FH!$E$2:$AZ$97)</f>
        <v>0</v>
      </c>
      <c r="Q43" s="250">
        <f>SUMPRODUCT((FH!$A$2:$A$97=$A43)*(FHEmp=Q$1),FH!$E$2:$AZ$97)</f>
        <v>3.5000000000000009</v>
      </c>
      <c r="R43" s="250">
        <f>SUMPRODUCT((FH!$A$2:$A$97=$A43)*(FHEmp=R$1),FH!$E$2:$AZ$97)</f>
        <v>0</v>
      </c>
      <c r="S43" s="250">
        <f>SUMPRODUCT((FH!$A$2:$A$97=$A43)*(FHEmp=S$1),FH!$E$2:$AZ$97)</f>
        <v>0</v>
      </c>
      <c r="T43" s="250">
        <f>SUMPRODUCT((FH!$A$2:$A$97=$A43)*(FHEmp=T$1),FH!$E$2:$AZ$97)</f>
        <v>0</v>
      </c>
      <c r="U43" s="250">
        <f>SUMPRODUCT((FH!$A$2:$A$97=$A43)*(FHEmp=U$1),FH!$E$2:$AZ$97)</f>
        <v>5.0000000000000009</v>
      </c>
      <c r="V43" s="250">
        <f>SUMPRODUCT((FH!$A$2:$A$97=$A43)*(FHEmp=V$1),FH!$E$2:$AZ$97)</f>
        <v>0</v>
      </c>
      <c r="W43" s="250">
        <f>SUMPRODUCT((FH!$A$2:$A$97=$A43)*(FHEmp=W$1),FH!$E$2:$AZ$97)</f>
        <v>0</v>
      </c>
      <c r="X43" s="250">
        <f>SUMPRODUCT((FH!$A$2:$A$97=$A43)*(FHEmp=X$1),FH!$E$2:$AZ$97)</f>
        <v>0</v>
      </c>
      <c r="Y43" s="250">
        <f>SUMPRODUCT((FH!$A$2:$A$97=$A43)*(FHEmp=Y$1),FH!$E$2:$AZ$97)</f>
        <v>0</v>
      </c>
      <c r="Z43" s="250">
        <f>SUMPRODUCT((FH!$A$2:$A$97=$A43)*(FHEmp=Z$1),FH!$E$2:$AZ$97)</f>
        <v>0</v>
      </c>
      <c r="AA43" s="250">
        <f>SUMPRODUCT((FH!$A$2:$A$97=$A43)*(FHEmp=AA$1),FH!$E$2:$AZ$97)</f>
        <v>0</v>
      </c>
      <c r="AB43" s="250">
        <f>SUMPRODUCT((FH!$A$2:$A$97=$A43)*(FHEmp=AB$1),FH!$E$2:$AZ$97)</f>
        <v>0</v>
      </c>
      <c r="AC43" s="250">
        <f>SUMPRODUCT((FH!$A$2:$A$97=$A43)*(FHEmp=AC$1),FH!$E$2:$AZ$97)</f>
        <v>0</v>
      </c>
      <c r="AD43" s="250">
        <f>SUMPRODUCT((FH!$A$2:$A$97=$A43)*(FHEmp=AD$1),FH!$E$2:$AZ$97)</f>
        <v>0</v>
      </c>
      <c r="AE43" s="250">
        <f>SUMPRODUCT((FH!$A$2:$A$97=$A43)*(FHEmp=AE$1),FH!$E$2:$AZ$97)</f>
        <v>0</v>
      </c>
      <c r="AF43" s="250">
        <f>SUMPRODUCT((FH!$A$2:$A$97=$A43)*(FHEmp=AF$1),FH!$E$2:$AZ$97)</f>
        <v>0</v>
      </c>
      <c r="AG43" s="250">
        <f>SUMPRODUCT((FH!$A$2:$A$97=$A43)*(FHEmp=AG$1),FH!$E$2:$AZ$97)</f>
        <v>6</v>
      </c>
      <c r="AH43" s="250">
        <f>SUMPRODUCT((FH!$A$2:$A$97=$A43)*(FHEmp=AH$1),FH!$E$2:$AZ$97)</f>
        <v>0</v>
      </c>
      <c r="AI43" s="250">
        <f>SUMPRODUCT((FH!$A$2:$A$97=$A43)*(FHEmp=AI$1),FH!$E$2:$AZ$97)</f>
        <v>0</v>
      </c>
      <c r="AJ43" s="250">
        <f>SUMPRODUCT((FH!$A$2:$A$97=$A43)*(FHEmp=AJ$1),FH!$E$2:$AZ$97)</f>
        <v>0</v>
      </c>
      <c r="AK43" s="250">
        <f>SUMPRODUCT((FH!$A$2:$A$97=$A43)*(FHEmp=AK$1),FH!$E$2:$AZ$97)</f>
        <v>0</v>
      </c>
      <c r="AL43" s="250">
        <f>SUMPRODUCT((FH!$A$2:$A$97=$A43)*(FHEmp=AL$1),FH!$E$2:$AZ$97)</f>
        <v>0</v>
      </c>
      <c r="AM43" s="250">
        <f>SUMPRODUCT((FH!$A$2:$A$97=$A43)*(FHEmp=AM$1),FH!$E$2:$AZ$97)</f>
        <v>0</v>
      </c>
      <c r="AN43" s="250">
        <f>SUMPRODUCT((FH!$A$2:$A$97=$A43)*(FHEmp=AN$1),FH!$E$2:$AZ$97)</f>
        <v>0</v>
      </c>
      <c r="AO43" s="250">
        <f>SUMPRODUCT((FH!$A$2:$A$97=$A43)*(FHEmp=AO$1),FH!$E$2:$AZ$97)</f>
        <v>0</v>
      </c>
      <c r="AP43" s="250">
        <f>SUMPRODUCT((FH!$A$2:$A$97=$A43)*(FHEmp=AP$1),FH!$E$2:$AZ$97)</f>
        <v>0</v>
      </c>
      <c r="AQ43" s="250">
        <f>SUMPRODUCT((FH!$A$2:$A$97=$A43)*(FHEmp=AQ$1),FH!$E$2:$AZ$97)</f>
        <v>0</v>
      </c>
      <c r="AR43" s="250">
        <f>SUMPRODUCT((FH!$A$2:$A$97=$A43)*(FHEmp=AR$1),FH!$E$2:$AZ$97)</f>
        <v>0</v>
      </c>
      <c r="AS43" s="250">
        <f>SUMPRODUCT((FH!$A$2:$A$97=$A43)*(FHEmp=AS$1),FH!$E$2:$AZ$97)</f>
        <v>0</v>
      </c>
      <c r="AT43" s="250">
        <f>SUMPRODUCT((FH!$A$2:$A$97=$A43)*(FHEmp=AT$1),FH!$E$2:$AZ$97)</f>
        <v>0</v>
      </c>
      <c r="AU43" s="250">
        <f>SUMPRODUCT((FH!$A$2:$A$97=$A43)*(FHEmp=AU$1),FH!$E$2:$AZ$97)</f>
        <v>0</v>
      </c>
      <c r="AV43" s="250">
        <f>SUMPRODUCT((FH!$A$2:$A$97=$A43)*(FHEmp=AV$1),FH!$E$2:$AZ$97)</f>
        <v>0</v>
      </c>
      <c r="AW43" s="250">
        <f>SUMPRODUCT((FH!$A$2:$A$97=$A43)*(FHEmp=AW$1),FH!$E$2:$AZ$97)</f>
        <v>0</v>
      </c>
      <c r="AX43" s="250">
        <f>SUMPRODUCT((FH!$A$2:$A$97=$A43)*(FHEmp=AX$1),FH!$E$2:$AZ$97)</f>
        <v>0</v>
      </c>
      <c r="AY43" s="467">
        <f>SUMPRODUCT((FH!$A$2:$A$97=$A43)*(FHEmp=AY$1),FH!$E$2:$AZ$97)</f>
        <v>0</v>
      </c>
      <c r="BA43" s="246"/>
    </row>
    <row r="44" spans="1:53" s="271" customFormat="1" x14ac:dyDescent="0.2">
      <c r="A44" s="247">
        <f t="shared" si="18"/>
        <v>42540</v>
      </c>
      <c r="B44" s="253" t="str">
        <f>Total!$K$1</f>
        <v>T22</v>
      </c>
      <c r="C44" s="249">
        <f>SUMPRODUCT(('T22'!$A$2:$A$97=$A44)*(T22Emp=C$1),'T22'!$E$2:$AZ$97)</f>
        <v>0</v>
      </c>
      <c r="D44" s="250">
        <f>SUMPRODUCT(('T22'!$A$2:$A$97=$A44)*(T22Emp=D$1),'T22'!$E$2:$AZ$97)</f>
        <v>0</v>
      </c>
      <c r="E44" s="250">
        <f>SUMPRODUCT(('T22'!$A$2:$A$97=$A44)*(T22Emp=E$1),'T22'!$E$2:$AZ$97)</f>
        <v>0</v>
      </c>
      <c r="F44" s="250">
        <f>SUMPRODUCT(('T22'!$A$2:$A$97=$A44)*(T22Emp=F$1),'T22'!$E$2:$AZ$97)</f>
        <v>0</v>
      </c>
      <c r="G44" s="250">
        <f>SUMPRODUCT(('T22'!$A$2:$A$97=$A44)*(T22Emp=G$1),'T22'!$E$2:$AZ$97)</f>
        <v>0</v>
      </c>
      <c r="H44" s="250">
        <f>SUMPRODUCT(('T22'!$A$2:$A$97=$A44)*(T22Emp=H$1),'T22'!$E$2:$AZ$97)</f>
        <v>0</v>
      </c>
      <c r="I44" s="250">
        <f>SUMPRODUCT(('T22'!$A$2:$A$97=$A44)*(T22Emp=I$1),'T22'!$E$2:$AZ$97)</f>
        <v>0</v>
      </c>
      <c r="J44" s="250">
        <f>SUMPRODUCT(('T22'!$A$2:$A$97=$A44)*(T22Emp=J$1),'T22'!$E$2:$AZ$97)</f>
        <v>0</v>
      </c>
      <c r="K44" s="250">
        <f>SUMPRODUCT(('T22'!$A$2:$A$97=$A44)*(T22Emp=K$1),'T22'!$E$2:$AZ$97)</f>
        <v>0</v>
      </c>
      <c r="L44" s="250">
        <f>SUMPRODUCT(('T22'!$A$2:$A$97=$A44)*(T22Emp=L$1),'T22'!$E$2:$AZ$97)</f>
        <v>0</v>
      </c>
      <c r="M44" s="250">
        <f>SUMPRODUCT(('T22'!$A$2:$A$97=$A44)*(T22Emp=M$1),'T22'!$E$2:$AZ$97)</f>
        <v>0</v>
      </c>
      <c r="N44" s="250">
        <f>SUMPRODUCT(('T22'!$A$2:$A$97=$A44)*(T22Emp=N$1),'T22'!$E$2:$AZ$97)</f>
        <v>0</v>
      </c>
      <c r="O44" s="250">
        <f>SUMPRODUCT(('T22'!$A$2:$A$97=$A44)*(T22Emp=O$1),'T22'!$E$2:$AZ$97)</f>
        <v>0</v>
      </c>
      <c r="P44" s="250">
        <f>SUMPRODUCT(('T22'!$A$2:$A$97=$A44)*(T22Emp=P$1),'T22'!$E$2:$AZ$97)</f>
        <v>0</v>
      </c>
      <c r="Q44" s="250">
        <f>SUMPRODUCT(('T22'!$A$2:$A$97=$A44)*(T22Emp=Q$1),'T22'!$E$2:$AZ$97)</f>
        <v>0</v>
      </c>
      <c r="R44" s="250">
        <f>SUMPRODUCT(('T22'!$A$2:$A$97=$A44)*(T22Emp=R$1),'T22'!$E$2:$AZ$97)</f>
        <v>2.4999999999999991</v>
      </c>
      <c r="S44" s="250">
        <f>SUMPRODUCT(('T22'!$A$2:$A$97=$A44)*(T22Emp=S$1),'T22'!$E$2:$AZ$97)</f>
        <v>0</v>
      </c>
      <c r="T44" s="250">
        <f>SUMPRODUCT(('T22'!$A$2:$A$97=$A44)*(T22Emp=T$1),'T22'!$E$2:$AZ$97)</f>
        <v>0</v>
      </c>
      <c r="U44" s="250">
        <f>SUMPRODUCT(('T22'!$A$2:$A$97=$A44)*(T22Emp=U$1),'T22'!$E$2:$AZ$97)</f>
        <v>0</v>
      </c>
      <c r="V44" s="250">
        <f>SUMPRODUCT(('T22'!$A$2:$A$97=$A44)*(T22Emp=V$1),'T22'!$E$2:$AZ$97)</f>
        <v>0</v>
      </c>
      <c r="W44" s="250">
        <f>SUMPRODUCT(('T22'!$A$2:$A$97=$A44)*(T22Emp=W$1),'T22'!$E$2:$AZ$97)</f>
        <v>0</v>
      </c>
      <c r="X44" s="250">
        <f>SUMPRODUCT(('T22'!$A$2:$A$97=$A44)*(T22Emp=X$1),'T22'!$E$2:$AZ$97)</f>
        <v>0</v>
      </c>
      <c r="Y44" s="250">
        <f>SUMPRODUCT(('T22'!$A$2:$A$97=$A44)*(T22Emp=Y$1),'T22'!$E$2:$AZ$97)</f>
        <v>0</v>
      </c>
      <c r="Z44" s="250">
        <f>SUMPRODUCT(('T22'!$A$2:$A$97=$A44)*(T22Emp=Z$1),'T22'!$E$2:$AZ$97)</f>
        <v>0</v>
      </c>
      <c r="AA44" s="250">
        <f>SUMPRODUCT(('T22'!$A$2:$A$97=$A44)*(T22Emp=AA$1),'T22'!$E$2:$AZ$97)</f>
        <v>0</v>
      </c>
      <c r="AB44" s="250">
        <f>SUMPRODUCT(('T22'!$A$2:$A$97=$A44)*(T22Emp=AB$1),'T22'!$E$2:$AZ$97)</f>
        <v>0</v>
      </c>
      <c r="AC44" s="250">
        <f>SUMPRODUCT(('T22'!$A$2:$A$97=$A44)*(T22Emp=AC$1),'T22'!$E$2:$AZ$97)</f>
        <v>0</v>
      </c>
      <c r="AD44" s="250">
        <f>SUMPRODUCT(('T22'!$A$2:$A$97=$A44)*(T22Emp=AD$1),'T22'!$E$2:$AZ$97)</f>
        <v>5</v>
      </c>
      <c r="AE44" s="250">
        <f>SUMPRODUCT(('T22'!$A$2:$A$97=$A44)*(T22Emp=AE$1),'T22'!$E$2:$AZ$97)</f>
        <v>0</v>
      </c>
      <c r="AF44" s="250">
        <f>SUMPRODUCT(('T22'!$A$2:$A$97=$A44)*(T22Emp=AF$1),'T22'!$E$2:$AZ$97)</f>
        <v>4.2500000000000009</v>
      </c>
      <c r="AG44" s="250">
        <f>SUMPRODUCT(('T22'!$A$2:$A$97=$A44)*(T22Emp=AG$1),'T22'!$E$2:$AZ$97)</f>
        <v>0</v>
      </c>
      <c r="AH44" s="250">
        <f>SUMPRODUCT(('T22'!$A$2:$A$97=$A44)*(T22Emp=AH$1),'T22'!$E$2:$AZ$97)</f>
        <v>2.7499999999999982</v>
      </c>
      <c r="AI44" s="250">
        <f>SUMPRODUCT(('T22'!$A$2:$A$97=$A44)*(T22Emp=AI$1),'T22'!$E$2:$AZ$97)</f>
        <v>0</v>
      </c>
      <c r="AJ44" s="250">
        <f>SUMPRODUCT(('T22'!$A$2:$A$97=$A44)*(T22Emp=AJ$1),'T22'!$E$2:$AZ$97)</f>
        <v>0</v>
      </c>
      <c r="AK44" s="250">
        <f>SUMPRODUCT(('T22'!$A$2:$A$97=$A44)*(T22Emp=AK$1),'T22'!$E$2:$AZ$97)</f>
        <v>0</v>
      </c>
      <c r="AL44" s="250">
        <f>SUMPRODUCT(('T22'!$A$2:$A$97=$A44)*(T22Emp=AL$1),'T22'!$E$2:$AZ$97)</f>
        <v>0</v>
      </c>
      <c r="AM44" s="250">
        <f>SUMPRODUCT(('T22'!$A$2:$A$97=$A44)*(T22Emp=AM$1),'T22'!$E$2:$AZ$97)</f>
        <v>0</v>
      </c>
      <c r="AN44" s="250">
        <f>SUMPRODUCT(('T22'!$A$2:$A$97=$A44)*(T22Emp=AN$1),'T22'!$E$2:$AZ$97)</f>
        <v>0</v>
      </c>
      <c r="AO44" s="250">
        <f>SUMPRODUCT(('T22'!$A$2:$A$97=$A44)*(T22Emp=AO$1),'T22'!$E$2:$AZ$97)</f>
        <v>0</v>
      </c>
      <c r="AP44" s="250">
        <f>SUMPRODUCT(('T22'!$A$2:$A$97=$A44)*(T22Emp=AP$1),'T22'!$E$2:$AZ$97)</f>
        <v>0</v>
      </c>
      <c r="AQ44" s="250">
        <f>SUMPRODUCT(('T22'!$A$2:$A$97=$A44)*(T22Emp=AQ$1),'T22'!$E$2:$AZ$97)</f>
        <v>0</v>
      </c>
      <c r="AR44" s="250">
        <f>SUMPRODUCT(('T22'!$A$2:$A$97=$A44)*(T22Emp=AR$1),'T22'!$E$2:$AZ$97)</f>
        <v>0</v>
      </c>
      <c r="AS44" s="250">
        <f>SUMPRODUCT(('T22'!$A$2:$A$97=$A44)*(T22Emp=AS$1),'T22'!$E$2:$AZ$97)</f>
        <v>0</v>
      </c>
      <c r="AT44" s="250">
        <f>SUMPRODUCT(('T22'!$A$2:$A$97=$A44)*(T22Emp=AT$1),'T22'!$E$2:$AZ$97)</f>
        <v>0</v>
      </c>
      <c r="AU44" s="250">
        <f>SUMPRODUCT(('T22'!$A$2:$A$97=$A44)*(T22Emp=AU$1),'T22'!$E$2:$AZ$97)</f>
        <v>0</v>
      </c>
      <c r="AV44" s="250">
        <f>SUMPRODUCT(('T22'!$A$2:$A$97=$A44)*(T22Emp=AV$1),'T22'!$E$2:$AZ$97)</f>
        <v>0</v>
      </c>
      <c r="AW44" s="250">
        <f>SUMPRODUCT(('T22'!$A$2:$A$97=$A44)*(T22Emp=AW$1),'T22'!$E$2:$AZ$97)</f>
        <v>0</v>
      </c>
      <c r="AX44" s="250">
        <f>SUMPRODUCT(('T22'!$A$2:$A$97=$A44)*(T22Emp=AX$1),'T22'!$E$2:$AZ$97)</f>
        <v>0</v>
      </c>
      <c r="AY44" s="467">
        <f>SUMPRODUCT(('T22'!$A$2:$A$97=$A44)*(T22Emp=AY$1),'T22'!$E$2:$AZ$97)</f>
        <v>0</v>
      </c>
      <c r="BA44" s="246"/>
    </row>
    <row r="45" spans="1:53" s="271" customFormat="1" x14ac:dyDescent="0.2">
      <c r="A45" s="247">
        <f t="shared" si="18"/>
        <v>42540</v>
      </c>
      <c r="B45" s="254" t="str">
        <f>Total!$L$1</f>
        <v>RF</v>
      </c>
      <c r="C45" s="249">
        <f>SUMPRODUCT((RF!$A$2:$A$17=$A45)*(RFEmp=C$1)*(RF!$H$21:$AO$21="RF Valet"),RF!$H$2:$AO$17)</f>
        <v>0</v>
      </c>
      <c r="D45" s="250">
        <f>SUMPRODUCT((RF!$A$2:$A$17=$A45)*(RFEmp=D$1)*(RF!$H$21:$AO$21="RF Valet"),RF!$H$2:$AO$17)</f>
        <v>0</v>
      </c>
      <c r="E45" s="250">
        <f>SUMPRODUCT((RF!$A$2:$A$17=$A45)*(RFEmp=E$1)*(RF!$H$21:$AO$21="RF Valet"),RF!$H$2:$AO$17)</f>
        <v>0</v>
      </c>
      <c r="F45" s="250">
        <f>SUMPRODUCT((RF!$A$2:$A$17=$A45)*(RFEmp=F$1)*(RF!$H$21:$AO$21="RF Valet"),RF!$H$2:$AO$17)</f>
        <v>0</v>
      </c>
      <c r="G45" s="250">
        <f>SUMPRODUCT((RF!$A$2:$A$17=$A45)*(RFEmp=G$1)*(RF!$H$21:$AO$21="RF Valet"),RF!$H$2:$AO$17)</f>
        <v>0</v>
      </c>
      <c r="H45" s="250">
        <f>SUMPRODUCT((RF!$A$2:$A$17=$A45)*(RFEmp=H$1)*(RF!$H$21:$AO$21="RF Valet"),RF!$H$2:$AO$17)</f>
        <v>0</v>
      </c>
      <c r="I45" s="250">
        <f>SUMPRODUCT((RF!$A$2:$A$17=$A45)*(RFEmp=I$1)*(RF!$H$21:$AO$21="RF Valet"),RF!$H$2:$AO$17)</f>
        <v>0</v>
      </c>
      <c r="J45" s="250">
        <f>SUMPRODUCT((RF!$A$2:$A$17=$A45)*(RFEmp=J$1)*(RF!$H$21:$AO$21="RF Valet"),RF!$H$2:$AO$17)</f>
        <v>0</v>
      </c>
      <c r="K45" s="250">
        <f>SUMPRODUCT((RF!$A$2:$A$17=$A45)*(RFEmp=K$1)*(RF!$H$21:$AO$21="RF Valet"),RF!$H$2:$AO$17)</f>
        <v>0</v>
      </c>
      <c r="L45" s="250">
        <f>SUMPRODUCT((RF!$A$2:$A$17=$A45)*(RFEmp=L$1)*(RF!$H$21:$AO$21="RF Valet"),RF!$H$2:$AO$17)</f>
        <v>0</v>
      </c>
      <c r="M45" s="250">
        <f>SUMPRODUCT((RF!$A$2:$A$17=$A45)*(RFEmp=M$1)*(RF!$H$21:$AO$21="RF Valet"),RF!$H$2:$AO$17)</f>
        <v>0</v>
      </c>
      <c r="N45" s="250">
        <f>SUMPRODUCT((RF!$A$2:$A$17=$A45)*(RFEmp=N$1)*(RF!$H$21:$AO$21="RF Valet"),RF!$H$2:$AO$17)</f>
        <v>0</v>
      </c>
      <c r="O45" s="250">
        <f>SUMPRODUCT((RF!$A$2:$A$17=$A45)*(RFEmp=O$1)*(RF!$H$21:$AO$21="RF Valet"),RF!$H$2:$AO$17)</f>
        <v>0</v>
      </c>
      <c r="P45" s="250">
        <f>SUMPRODUCT((RF!$A$2:$A$17=$A45)*(RFEmp=P$1)*(RF!$H$21:$AO$21="RF Valet"),RF!$H$2:$AO$17)</f>
        <v>4.5</v>
      </c>
      <c r="Q45" s="250">
        <f>SUMPRODUCT((RF!$A$2:$A$17=$A45)*(RFEmp=Q$1)*(RF!$H$21:$AO$21="RF Valet"),RF!$H$2:$AO$17)</f>
        <v>0</v>
      </c>
      <c r="R45" s="250">
        <f>SUMPRODUCT((RF!$A$2:$A$17=$A45)*(RFEmp=R$1)*(RF!$H$21:$AO$21="RF Valet"),RF!$H$2:$AO$17)</f>
        <v>0</v>
      </c>
      <c r="S45" s="250">
        <f>SUMPRODUCT((RF!$A$2:$A$17=$A45)*(RFEmp=S$1)*(RF!$H$21:$AO$21="RF Valet"),RF!$H$2:$AO$17)</f>
        <v>0</v>
      </c>
      <c r="T45" s="250">
        <f>SUMPRODUCT((RF!$A$2:$A$17=$A45)*(RFEmp=T$1)*(RF!$H$21:$AO$21="RF Valet"),RF!$H$2:$AO$17)</f>
        <v>0</v>
      </c>
      <c r="U45" s="250">
        <f>SUMPRODUCT((RF!$A$2:$A$17=$A45)*(RFEmp=U$1)*(RF!$H$21:$AO$21="RF Valet"),RF!$H$2:$AO$17)</f>
        <v>0</v>
      </c>
      <c r="V45" s="250">
        <f>SUMPRODUCT((RF!$A$2:$A$17=$A45)*(RFEmp=V$1)*(RF!$H$21:$AO$21="RF Valet"),RF!$H$2:$AO$17)</f>
        <v>0</v>
      </c>
      <c r="W45" s="250">
        <f>SUMPRODUCT((RF!$A$2:$A$17=$A45)*(RFEmp=W$1)*(RF!$H$21:$AO$21="RF Valet"),RF!$H$2:$AO$17)</f>
        <v>0</v>
      </c>
      <c r="X45" s="250">
        <f>SUMPRODUCT((RF!$A$2:$A$17=$A45)*(RFEmp=X$1)*(RF!$H$21:$AO$21="RF Valet"),RF!$H$2:$AO$17)</f>
        <v>0</v>
      </c>
      <c r="Y45" s="250">
        <f>SUMPRODUCT((RF!$A$2:$A$17=$A45)*(RFEmp=Y$1)*(RF!$H$21:$AO$21="RF Valet"),RF!$H$2:$AO$17)</f>
        <v>0</v>
      </c>
      <c r="Z45" s="250">
        <f>SUMPRODUCT((RF!$A$2:$A$17=$A45)*(RFEmp=Z$1)*(RF!$H$21:$AO$21="RF Valet"),RF!$H$2:$AO$17)</f>
        <v>0</v>
      </c>
      <c r="AA45" s="250">
        <f>SUMPRODUCT((RF!$A$2:$A$17=$A45)*(RFEmp=AA$1)*(RF!$H$21:$AO$21="RF Valet"),RF!$H$2:$AO$17)</f>
        <v>0</v>
      </c>
      <c r="AB45" s="250">
        <f>SUMPRODUCT((RF!$A$2:$A$17=$A45)*(RFEmp=AB$1)*(RF!$H$21:$AO$21="RF Valet"),RF!$H$2:$AO$17)</f>
        <v>0</v>
      </c>
      <c r="AC45" s="250">
        <f>SUMPRODUCT((RF!$A$2:$A$17=$A45)*(RFEmp=AC$1)*(RF!$H$21:$AO$21="RF Valet"),RF!$H$2:$AO$17)</f>
        <v>0</v>
      </c>
      <c r="AD45" s="250">
        <f>SUMPRODUCT((RF!$A$2:$A$17=$A45)*(RFEmp=AD$1)*(RF!$H$21:$AO$21="RF Valet"),RF!$H$2:$AO$17)</f>
        <v>0</v>
      </c>
      <c r="AE45" s="250">
        <f>SUMPRODUCT((RF!$A$2:$A$17=$A45)*(RFEmp=AE$1)*(RF!$H$21:$AO$21="RF Valet"),RF!$H$2:$AO$17)</f>
        <v>0</v>
      </c>
      <c r="AF45" s="250">
        <f>SUMPRODUCT((RF!$A$2:$A$17=$A45)*(RFEmp=AF$1)*(RF!$H$21:$AO$21="RF Valet"),RF!$H$2:$AO$17)</f>
        <v>0</v>
      </c>
      <c r="AG45" s="250">
        <f>SUMPRODUCT((RF!$A$2:$A$17=$A45)*(RFEmp=AG$1)*(RF!$H$21:$AO$21="RF Valet"),RF!$H$2:$AO$17)</f>
        <v>0</v>
      </c>
      <c r="AH45" s="250">
        <f>SUMPRODUCT((RF!$A$2:$A$17=$A45)*(RFEmp=AH$1)*(RF!$H$21:$AO$21="RF Valet"),RF!$H$2:$AO$17)</f>
        <v>0</v>
      </c>
      <c r="AI45" s="250">
        <f>SUMPRODUCT((RF!$A$2:$A$17=$A45)*(RFEmp=AI$1)*(RF!$H$21:$AO$21="RF Valet"),RF!$H$2:$AO$17)</f>
        <v>0</v>
      </c>
      <c r="AJ45" s="250">
        <f>SUMPRODUCT((RF!$A$2:$A$17=$A45)*(RFEmp=AJ$1)*(RF!$H$21:$AO$21="RF Valet"),RF!$H$2:$AO$17)</f>
        <v>0</v>
      </c>
      <c r="AK45" s="250">
        <f>SUMPRODUCT((RF!$A$2:$A$17=$A45)*(RFEmp=AK$1)*(RF!$H$21:$AO$21="RF Valet"),RF!$H$2:$AO$17)</f>
        <v>0</v>
      </c>
      <c r="AL45" s="250">
        <f>SUMPRODUCT((RF!$A$2:$A$17=$A45)*(RFEmp=AL$1)*(RF!$H$21:$AO$21="RF Valet"),RF!$H$2:$AO$17)</f>
        <v>0</v>
      </c>
      <c r="AM45" s="250">
        <f>SUMPRODUCT((RF!$A$2:$A$17=$A45)*(RFEmp=AM$1)*(RF!$H$21:$AO$21="RF Valet"),RF!$H$2:$AO$17)</f>
        <v>0</v>
      </c>
      <c r="AN45" s="250">
        <f>SUMPRODUCT((RF!$A$2:$A$17=$A45)*(RFEmp=AN$1)*(RF!$H$21:$AO$21="RF Valet"),RF!$H$2:$AO$17)</f>
        <v>0</v>
      </c>
      <c r="AO45" s="250">
        <f>SUMPRODUCT((RF!$A$2:$A$17=$A45)*(RFEmp=AO$1)*(RF!$H$21:$AO$21="RF Valet"),RF!$H$2:$AO$17)</f>
        <v>0</v>
      </c>
      <c r="AP45" s="250">
        <f>SUMPRODUCT((RF!$A$2:$A$17=$A45)*(RFEmp=AP$1)*(RF!$H$21:$AO$21="RF Valet"),RF!$H$2:$AO$17)</f>
        <v>0</v>
      </c>
      <c r="AQ45" s="250">
        <f>SUMPRODUCT((RF!$A$2:$A$17=$A45)*(RFEmp=AQ$1)*(RF!$H$21:$AO$21="RF Valet"),RF!$H$2:$AO$17)</f>
        <v>0</v>
      </c>
      <c r="AR45" s="250">
        <f>SUMPRODUCT((RF!$A$2:$A$17=$A45)*(RFEmp=AR$1)*(RF!$H$21:$AO$21="RF Valet"),RF!$H$2:$AO$17)</f>
        <v>0</v>
      </c>
      <c r="AS45" s="250">
        <f>SUMPRODUCT((RF!$A$2:$A$17=$A45)*(RFEmp=AS$1)*(RF!$H$21:$AO$21="RF Valet"),RF!$H$2:$AO$17)</f>
        <v>0</v>
      </c>
      <c r="AT45" s="250">
        <f>SUMPRODUCT((RF!$A$2:$A$17=$A45)*(RFEmp=AT$1)*(RF!$H$21:$AO$21="RF Valet"),RF!$H$2:$AO$17)</f>
        <v>0</v>
      </c>
      <c r="AU45" s="250">
        <f>SUMPRODUCT((RF!$A$2:$A$17=$A45)*(RFEmp=AU$1)*(RF!$H$21:$AO$21="RF Valet"),RF!$H$2:$AO$17)</f>
        <v>0</v>
      </c>
      <c r="AV45" s="250">
        <f>SUMPRODUCT((RF!$A$2:$A$17=$A45)*(RFEmp=AV$1)*(RF!$H$21:$AO$21="RF Valet"),RF!$H$2:$AO$17)</f>
        <v>0</v>
      </c>
      <c r="AW45" s="250">
        <f>SUMPRODUCT((RF!$A$2:$A$17=$A45)*(RFEmp=AW$1)*(RF!$H$21:$AO$21="RF Valet"),RF!$H$2:$AO$17)</f>
        <v>0</v>
      </c>
      <c r="AX45" s="250">
        <f>SUMPRODUCT((RF!$A$2:$A$17=$A45)*(RFEmp=AX$1)*(RF!$H$21:$AO$21="RF Valet"),RF!$H$2:$AO$17)</f>
        <v>0</v>
      </c>
      <c r="AY45" s="467">
        <f>SUMPRODUCT((RF!$A$2:$A$17=$A45)*(RFEmp=AY$1)*(RF!$H$21:$AO$21="RF Valet"),RF!$H$2:$AO$17)</f>
        <v>0</v>
      </c>
      <c r="BA45" s="246"/>
    </row>
    <row r="46" spans="1:53" s="271" customFormat="1" x14ac:dyDescent="0.2">
      <c r="A46" s="247">
        <f t="shared" si="18"/>
        <v>42540</v>
      </c>
      <c r="B46" s="571" t="s">
        <v>140</v>
      </c>
      <c r="C46" s="249">
        <f>SUMPRODUCT(('RC'!$A$2:$A$17=$A46)*(RCEmp=C$1),'RC'!$D$2:$AK$17)</f>
        <v>0</v>
      </c>
      <c r="D46" s="250">
        <f>SUMPRODUCT(('RC'!$A$2:$A$17=$A46)*(RCEmp=D$1),'RC'!$D$2:$AK$17)</f>
        <v>0</v>
      </c>
      <c r="E46" s="250">
        <f>SUMPRODUCT(('RC'!$A$2:$A$17=$A46)*(RCEmp=E$1),'RC'!$D$2:$AK$17)</f>
        <v>0</v>
      </c>
      <c r="F46" s="250">
        <f>SUMPRODUCT(('RC'!$A$2:$A$17=$A46)*(RCEmp=F$1),'RC'!$D$2:$AK$17)</f>
        <v>0</v>
      </c>
      <c r="G46" s="250">
        <f>SUMPRODUCT(('RC'!$A$2:$A$17=$A46)*(RCEmp=G$1),'RC'!$D$2:$AK$17)</f>
        <v>0</v>
      </c>
      <c r="H46" s="250">
        <f>SUMPRODUCT(('RC'!$A$2:$A$17=$A46)*(RCEmp=H$1),'RC'!$D$2:$AK$17)</f>
        <v>0</v>
      </c>
      <c r="I46" s="250">
        <f>SUMPRODUCT(('RC'!$A$2:$A$17=$A46)*(RCEmp=I$1),'RC'!$D$2:$AK$17)</f>
        <v>0</v>
      </c>
      <c r="J46" s="250">
        <f>SUMPRODUCT(('RC'!$A$2:$A$17=$A46)*(RCEmp=J$1),'RC'!$D$2:$AK$17)</f>
        <v>0</v>
      </c>
      <c r="K46" s="250">
        <f>SUMPRODUCT(('RC'!$A$2:$A$17=$A46)*(RCEmp=K$1),'RC'!$D$2:$AK$17)</f>
        <v>0</v>
      </c>
      <c r="L46" s="250">
        <f>SUMPRODUCT(('RC'!$A$2:$A$17=$A46)*(RCEmp=L$1),'RC'!$D$2:$AK$17)</f>
        <v>0</v>
      </c>
      <c r="M46" s="250">
        <f>SUMPRODUCT(('RC'!$A$2:$A$17=$A46)*(RCEmp=M$1),'RC'!$D$2:$AK$17)</f>
        <v>6.25</v>
      </c>
      <c r="N46" s="250">
        <f>SUMPRODUCT(('RC'!$A$2:$A$17=$A46)*(RCEmp=N$1),'RC'!$D$2:$AK$17)</f>
        <v>0</v>
      </c>
      <c r="O46" s="250">
        <f>SUMPRODUCT(('RC'!$A$2:$A$17=$A46)*(RCEmp=O$1),'RC'!$D$2:$AK$17)</f>
        <v>5.5</v>
      </c>
      <c r="P46" s="250">
        <f>SUMPRODUCT(('RC'!$A$2:$A$17=$A46)*(RCEmp=P$1),'RC'!$D$2:$AK$17)</f>
        <v>0</v>
      </c>
      <c r="Q46" s="250">
        <f>SUMPRODUCT(('RC'!$A$2:$A$17=$A46)*(RCEmp=Q$1),'RC'!$D$2:$AK$17)</f>
        <v>0</v>
      </c>
      <c r="R46" s="250">
        <f>SUMPRODUCT(('RC'!$A$2:$A$17=$A46)*(RCEmp=R$1),'RC'!$D$2:$AK$17)</f>
        <v>0</v>
      </c>
      <c r="S46" s="250">
        <f>SUMPRODUCT(('RC'!$A$2:$A$17=$A46)*(RCEmp=S$1),'RC'!$D$2:$AK$17)</f>
        <v>0</v>
      </c>
      <c r="T46" s="250">
        <f>SUMPRODUCT(('RC'!$A$2:$A$17=$A46)*(RCEmp=T$1),'RC'!$D$2:$AK$17)</f>
        <v>0</v>
      </c>
      <c r="U46" s="250">
        <f>SUMPRODUCT(('RC'!$A$2:$A$17=$A46)*(RCEmp=U$1),'RC'!$D$2:$AK$17)</f>
        <v>0</v>
      </c>
      <c r="V46" s="250">
        <f>SUMPRODUCT(('RC'!$A$2:$A$17=$A46)*(RCEmp=V$1),'RC'!$D$2:$AK$17)</f>
        <v>0</v>
      </c>
      <c r="W46" s="250">
        <f>SUMPRODUCT(('RC'!$A$2:$A$17=$A46)*(RCEmp=W$1),'RC'!$D$2:$AK$17)</f>
        <v>0</v>
      </c>
      <c r="X46" s="250">
        <f>SUMPRODUCT(('RC'!$A$2:$A$17=$A46)*(RCEmp=X$1),'RC'!$D$2:$AK$17)</f>
        <v>0</v>
      </c>
      <c r="Y46" s="250">
        <f>SUMPRODUCT(('RC'!$A$2:$A$17=$A46)*(RCEmp=Y$1),'RC'!$D$2:$AK$17)</f>
        <v>0</v>
      </c>
      <c r="Z46" s="250">
        <f>SUMPRODUCT(('RC'!$A$2:$A$17=$A46)*(RCEmp=Z$1),'RC'!$D$2:$AK$17)</f>
        <v>0</v>
      </c>
      <c r="AA46" s="250">
        <f>SUMPRODUCT(('RC'!$A$2:$A$17=$A46)*(RCEmp=AA$1),'RC'!$D$2:$AK$17)</f>
        <v>0</v>
      </c>
      <c r="AB46" s="250">
        <f>SUMPRODUCT(('RC'!$A$2:$A$17=$A46)*(RCEmp=AB$1),'RC'!$D$2:$AK$17)</f>
        <v>0</v>
      </c>
      <c r="AC46" s="250">
        <f>SUMPRODUCT(('RC'!$A$2:$A$17=$A46)*(RCEmp=AC$1),'RC'!$D$2:$AK$17)</f>
        <v>0</v>
      </c>
      <c r="AD46" s="250">
        <f>SUMPRODUCT(('RC'!$A$2:$A$17=$A46)*(RCEmp=AD$1),'RC'!$D$2:$AK$17)</f>
        <v>0</v>
      </c>
      <c r="AE46" s="250">
        <f>SUMPRODUCT(('RC'!$A$2:$A$17=$A46)*(RCEmp=AE$1),'RC'!$D$2:$AK$17)</f>
        <v>0</v>
      </c>
      <c r="AF46" s="250">
        <f>SUMPRODUCT(('RC'!$A$2:$A$17=$A46)*(RCEmp=AF$1),'RC'!$D$2:$AK$17)</f>
        <v>0</v>
      </c>
      <c r="AG46" s="250">
        <f>SUMPRODUCT(('RC'!$A$2:$A$17=$A46)*(RCEmp=AG$1),'RC'!$D$2:$AK$17)</f>
        <v>0</v>
      </c>
      <c r="AH46" s="250">
        <f>SUMPRODUCT(('RC'!$A$2:$A$17=$A46)*(RCEmp=AH$1),'RC'!$D$2:$AK$17)</f>
        <v>0</v>
      </c>
      <c r="AI46" s="250">
        <f>SUMPRODUCT(('RC'!$A$2:$A$17=$A46)*(RCEmp=AI$1),'RC'!$D$2:$AK$17)</f>
        <v>0</v>
      </c>
      <c r="AJ46" s="250">
        <f>SUMPRODUCT(('RC'!$A$2:$A$17=$A46)*(RCEmp=AJ$1),'RC'!$D$2:$AK$17)</f>
        <v>0</v>
      </c>
      <c r="AK46" s="250">
        <f>SUMPRODUCT(('RC'!$A$2:$A$17=$A46)*(RCEmp=AK$1),'RC'!$D$2:$AK$17)</f>
        <v>0</v>
      </c>
      <c r="AL46" s="250">
        <f>SUMPRODUCT(('RC'!$A$2:$A$17=$A46)*(RCEmp=AL$1),'RC'!$D$2:$AK$17)</f>
        <v>0</v>
      </c>
      <c r="AM46" s="250">
        <f>SUMPRODUCT(('RC'!$A$2:$A$17=$A46)*(RCEmp=AM$1),'RC'!$D$2:$AK$17)</f>
        <v>0</v>
      </c>
      <c r="AN46" s="250">
        <f>SUMPRODUCT(('RC'!$A$2:$A$17=$A46)*(RCEmp=AN$1),'RC'!$D$2:$AK$17)</f>
        <v>0</v>
      </c>
      <c r="AO46" s="250">
        <f>SUMPRODUCT(('RC'!$A$2:$A$17=$A46)*(RCEmp=AO$1),'RC'!$D$2:$AK$17)</f>
        <v>0</v>
      </c>
      <c r="AP46" s="250">
        <f>SUMPRODUCT(('RC'!$A$2:$A$17=$A46)*(RCEmp=AP$1),'RC'!$D$2:$AK$17)</f>
        <v>0</v>
      </c>
      <c r="AQ46" s="250">
        <f>SUMPRODUCT(('RC'!$A$2:$A$17=$A46)*(RCEmp=AQ$1),'RC'!$D$2:$AK$17)</f>
        <v>0</v>
      </c>
      <c r="AR46" s="250">
        <f>SUMPRODUCT(('RC'!$A$2:$A$17=$A46)*(RCEmp=AR$1),'RC'!$D$2:$AK$17)</f>
        <v>0</v>
      </c>
      <c r="AS46" s="250">
        <f>SUMPRODUCT(('RC'!$A$2:$A$17=$A46)*(RCEmp=AS$1),'RC'!$D$2:$AK$17)</f>
        <v>0</v>
      </c>
      <c r="AT46" s="250">
        <f>SUMPRODUCT(('RC'!$A$2:$A$17=$A46)*(RCEmp=AT$1),'RC'!$D$2:$AK$17)</f>
        <v>0</v>
      </c>
      <c r="AU46" s="250">
        <f>SUMPRODUCT(('RC'!$A$2:$A$17=$A46)*(RCEmp=AU$1),'RC'!$D$2:$AK$17)</f>
        <v>0</v>
      </c>
      <c r="AV46" s="250">
        <f>SUMPRODUCT(('RC'!$A$2:$A$17=$A46)*(RCEmp=AV$1),'RC'!$D$2:$AK$17)</f>
        <v>0</v>
      </c>
      <c r="AW46" s="250">
        <f>SUMPRODUCT(('RC'!$A$2:$A$17=$A46)*(RCEmp=AW$1),'RC'!$D$2:$AK$17)</f>
        <v>0</v>
      </c>
      <c r="AX46" s="250">
        <f>SUMPRODUCT(('RC'!$A$2:$A$17=$A46)*(RCEmp=AX$1),'RC'!$D$2:$AK$17)</f>
        <v>0</v>
      </c>
      <c r="AY46" s="467">
        <f>SUMPRODUCT(('RC'!$A$2:$A$17=$A46)*(RCEmp=AY$1),'RC'!$D$2:$AK$17)</f>
        <v>0</v>
      </c>
      <c r="BA46" s="246"/>
    </row>
    <row r="47" spans="1:53" s="271" customFormat="1" x14ac:dyDescent="0.2">
      <c r="A47" s="247">
        <f t="shared" si="18"/>
        <v>42540</v>
      </c>
      <c r="B47" s="614" t="s">
        <v>154</v>
      </c>
      <c r="C47" s="249">
        <f>SUMPRODUCT((HoO!$A$2:$A$34=$A47)*(HoOEmp=C$1),HoO!$E$2:$Y$34)</f>
        <v>0</v>
      </c>
      <c r="D47" s="250">
        <f>SUMPRODUCT((HoO!$A$2:$A$34=$A47)*(HoOEmp=D$1),HoO!$E$2:$Y$34)</f>
        <v>0</v>
      </c>
      <c r="E47" s="250">
        <f>SUMPRODUCT((HoO!$A$2:$A$34=$A47)*(HoOEmp=E$1),HoO!$E$2:$Y$34)</f>
        <v>0</v>
      </c>
      <c r="F47" s="250">
        <f>SUMPRODUCT((HoO!$A$2:$A$34=$A47)*(HoOEmp=F$1),HoO!$E$2:$Y$34)</f>
        <v>0</v>
      </c>
      <c r="G47" s="250">
        <f>SUMPRODUCT((HoO!$A$2:$A$34=$A47)*(HoOEmp=G$1),HoO!$E$2:$Y$34)</f>
        <v>0</v>
      </c>
      <c r="H47" s="250">
        <f>SUMPRODUCT((HoO!$A$2:$A$34=$A47)*(HoOEmp=H$1),HoO!$E$2:$Y$34)</f>
        <v>0</v>
      </c>
      <c r="I47" s="250">
        <f>SUMPRODUCT((HoO!$A$2:$A$34=$A47)*(HoOEmp=I$1),HoO!$E$2:$Y$34)</f>
        <v>0</v>
      </c>
      <c r="J47" s="250">
        <f>SUMPRODUCT((HoO!$A$2:$A$34=$A47)*(HoOEmp=J$1),HoO!$E$2:$Y$34)</f>
        <v>0</v>
      </c>
      <c r="K47" s="250">
        <f>SUMPRODUCT((HoO!$A$2:$A$34=$A47)*(HoOEmp=K$1),HoO!$E$2:$Y$34)</f>
        <v>0</v>
      </c>
      <c r="L47" s="250">
        <f>SUMPRODUCT((HoO!$A$2:$A$34=$A47)*(HoOEmp=L$1),HoO!$E$2:$Y$34)</f>
        <v>0</v>
      </c>
      <c r="M47" s="250">
        <f>SUMPRODUCT((HoO!$A$2:$A$34=$A47)*(HoOEmp=M$1),HoO!$E$2:$Y$34)</f>
        <v>0</v>
      </c>
      <c r="N47" s="250">
        <f>SUMPRODUCT((HoO!$A$2:$A$34=$A47)*(HoOEmp=N$1),HoO!$E$2:$Y$34)</f>
        <v>0</v>
      </c>
      <c r="O47" s="250">
        <f>SUMPRODUCT((HoO!$A$2:$A$34=$A47)*(HoOEmp=O$1),HoO!$E$2:$Y$34)</f>
        <v>0</v>
      </c>
      <c r="P47" s="250">
        <f>SUMPRODUCT((HoO!$A$2:$A$34=$A47)*(HoOEmp=P$1),HoO!$E$2:$Y$34)</f>
        <v>0</v>
      </c>
      <c r="Q47" s="250">
        <f>SUMPRODUCT((HoO!$A$2:$A$34=$A47)*(HoOEmp=Q$1),HoO!$E$2:$Y$34)</f>
        <v>0</v>
      </c>
      <c r="R47" s="250">
        <f>SUMPRODUCT((HoO!$A$2:$A$34=$A47)*(HoOEmp=R$1),HoO!$E$2:$Y$34)</f>
        <v>0</v>
      </c>
      <c r="S47" s="250">
        <f>SUMPRODUCT((HoO!$A$2:$A$34=$A47)*(HoOEmp=S$1),HoO!$E$2:$Y$34)</f>
        <v>0</v>
      </c>
      <c r="T47" s="250">
        <f>SUMPRODUCT((HoO!$A$2:$A$34=$A47)*(HoOEmp=T$1),HoO!$E$2:$Y$34)</f>
        <v>0</v>
      </c>
      <c r="U47" s="250">
        <f>SUMPRODUCT((HoO!$A$2:$A$34=$A47)*(HoOEmp=U$1),HoO!$E$2:$Y$34)</f>
        <v>0</v>
      </c>
      <c r="V47" s="250">
        <f>SUMPRODUCT((HoO!$A$2:$A$34=$A47)*(HoOEmp=V$1),HoO!$E$2:$Y$34)</f>
        <v>0</v>
      </c>
      <c r="W47" s="250">
        <f>SUMPRODUCT((HoO!$A$2:$A$34=$A47)*(HoOEmp=W$1),HoO!$E$2:$Y$34)</f>
        <v>0</v>
      </c>
      <c r="X47" s="250">
        <f>SUMPRODUCT((HoO!$A$2:$A$34=$A47)*(HoOEmp=X$1),HoO!$E$2:$Y$34)</f>
        <v>0</v>
      </c>
      <c r="Y47" s="250">
        <f>SUMPRODUCT((HoO!$A$2:$A$34=$A47)*(HoOEmp=Y$1),HoO!$E$2:$Y$34)</f>
        <v>0</v>
      </c>
      <c r="Z47" s="250">
        <f>SUMPRODUCT((HoO!$A$2:$A$34=$A47)*(HoOEmp=Z$1),HoO!$E$2:$Y$34)</f>
        <v>0</v>
      </c>
      <c r="AA47" s="250">
        <f>SUMPRODUCT((HoO!$A$2:$A$34=$A47)*(HoOEmp=AA$1),HoO!$E$2:$Y$34)</f>
        <v>0</v>
      </c>
      <c r="AB47" s="250">
        <f>SUMPRODUCT((HoO!$A$2:$A$34=$A47)*(HoOEmp=AB$1),HoO!$E$2:$Y$34)</f>
        <v>0</v>
      </c>
      <c r="AC47" s="250">
        <f>SUMPRODUCT((HoO!$A$2:$A$34=$A47)*(HoOEmp=AC$1),HoO!$E$2:$Y$34)</f>
        <v>0</v>
      </c>
      <c r="AD47" s="250">
        <f>SUMPRODUCT((HoO!$A$2:$A$34=$A47)*(HoOEmp=AD$1),HoO!$E$2:$Y$34)</f>
        <v>0</v>
      </c>
      <c r="AE47" s="250">
        <f>SUMPRODUCT((HoO!$A$2:$A$34=$A47)*(HoOEmp=AE$1),HoO!$E$2:$Y$34)</f>
        <v>0</v>
      </c>
      <c r="AF47" s="250">
        <f>SUMPRODUCT((HoO!$A$2:$A$34=$A47)*(HoOEmp=AF$1),HoO!$E$2:$Y$34)</f>
        <v>0</v>
      </c>
      <c r="AG47" s="250">
        <f>SUMPRODUCT((HoO!$A$2:$A$34=$A47)*(HoOEmp=AG$1),HoO!$E$2:$Y$34)</f>
        <v>0</v>
      </c>
      <c r="AH47" s="250">
        <f>SUMPRODUCT((HoO!$A$2:$A$34=$A47)*(HoOEmp=AH$1),HoO!$E$2:$Y$34)</f>
        <v>0</v>
      </c>
      <c r="AI47" s="250">
        <f>SUMPRODUCT((HoO!$A$2:$A$34=$A47)*(HoOEmp=AI$1),HoO!$E$2:$Y$34)</f>
        <v>0</v>
      </c>
      <c r="AJ47" s="250">
        <f>SUMPRODUCT((HoO!$A$2:$A$34=$A47)*(HoOEmp=AJ$1),HoO!$E$2:$Y$34)</f>
        <v>0</v>
      </c>
      <c r="AK47" s="250">
        <f>SUMPRODUCT((HoO!$A$2:$A$34=$A47)*(HoOEmp=AK$1),HoO!$E$2:$Y$34)</f>
        <v>0</v>
      </c>
      <c r="AL47" s="250">
        <f>SUMPRODUCT((HoO!$A$2:$A$34=$A47)*(HoOEmp=AL$1),HoO!$E$2:$Y$34)</f>
        <v>0</v>
      </c>
      <c r="AM47" s="250">
        <f>SUMPRODUCT((HoO!$A$2:$A$34=$A47)*(HoOEmp=AM$1),HoO!$E$2:$Y$34)</f>
        <v>0</v>
      </c>
      <c r="AN47" s="250">
        <f>SUMPRODUCT((HoO!$A$2:$A$34=$A47)*(HoOEmp=AN$1),HoO!$E$2:$Y$34)</f>
        <v>0</v>
      </c>
      <c r="AO47" s="250">
        <f>SUMPRODUCT((HoO!$A$2:$A$34=$A47)*(HoOEmp=AO$1),HoO!$E$2:$Y$34)</f>
        <v>0</v>
      </c>
      <c r="AP47" s="250">
        <f>SUMPRODUCT((HoO!$A$2:$A$34=$A47)*(HoOEmp=AP$1),HoO!$E$2:$Y$34)</f>
        <v>0</v>
      </c>
      <c r="AQ47" s="250">
        <f>SUMPRODUCT((HoO!$A$2:$A$34=$A47)*(HoOEmp=AQ$1),HoO!$E$2:$Y$34)</f>
        <v>0</v>
      </c>
      <c r="AR47" s="250">
        <f>SUMPRODUCT((HoO!$A$2:$A$34=$A47)*(HoOEmp=AR$1),HoO!$E$2:$Y$34)</f>
        <v>0</v>
      </c>
      <c r="AS47" s="250">
        <f>SUMPRODUCT((HoO!$A$2:$A$34=$A47)*(HoOEmp=AS$1),HoO!$E$2:$Y$34)</f>
        <v>0</v>
      </c>
      <c r="AT47" s="250">
        <f>SUMPRODUCT((HoO!$A$2:$A$34=$A47)*(HoOEmp=AT$1),HoO!$E$2:$Y$34)</f>
        <v>0</v>
      </c>
      <c r="AU47" s="250">
        <f>SUMPRODUCT((HoO!$A$2:$A$34=$A47)*(HoOEmp=AU$1),HoO!$E$2:$Y$34)</f>
        <v>0</v>
      </c>
      <c r="AV47" s="250">
        <f>SUMPRODUCT((HoO!$A$2:$A$34=$A47)*(HoOEmp=AV$1),HoO!$E$2:$Y$34)</f>
        <v>0</v>
      </c>
      <c r="AW47" s="250">
        <f>SUMPRODUCT((HoO!$A$2:$A$34=$A47)*(HoOEmp=AW$1),HoO!$E$2:$Y$34)</f>
        <v>0</v>
      </c>
      <c r="AX47" s="250">
        <f>SUMPRODUCT((HoO!$A$2:$A$34=$A47)*(HoOEmp=AX$1),HoO!$E$2:$Y$34)</f>
        <v>0</v>
      </c>
      <c r="AY47" s="467">
        <f>SUMPRODUCT((HoO!$A$2:$A$34=$A47)*(HoOEmp=AY$1),HoO!$E$2:$Y$34)</f>
        <v>0</v>
      </c>
      <c r="BA47" s="246"/>
    </row>
    <row r="48" spans="1:53" s="271" customFormat="1" x14ac:dyDescent="0.2">
      <c r="A48" s="247">
        <f t="shared" si="18"/>
        <v>42540</v>
      </c>
      <c r="B48" s="255" t="s">
        <v>74</v>
      </c>
      <c r="C48" s="249">
        <f>SUMPRODUCT((TM!$A$2:$A$17=$A48)*(TMEmp=C$1),TM!$D$2:$AK$17)</f>
        <v>0</v>
      </c>
      <c r="D48" s="250">
        <f>SUMPRODUCT((TM!$A$2:$A$17=$A48)*(TMEmp=D$1),TM!$D$2:$AK$17)</f>
        <v>0</v>
      </c>
      <c r="E48" s="250">
        <f>SUMPRODUCT((TM!$A$2:$A$17=$A48)*(TMEmp=E$1),TM!$D$2:$AK$17)</f>
        <v>0</v>
      </c>
      <c r="F48" s="250">
        <f>SUMPRODUCT((TM!$A$2:$A$17=$A48)*(TMEmp=F$1),TM!$D$2:$AK$17)</f>
        <v>0</v>
      </c>
      <c r="G48" s="250">
        <f>SUMPRODUCT((TM!$A$2:$A$17=$A48)*(TMEmp=G$1),TM!$D$2:$AK$17)</f>
        <v>0</v>
      </c>
      <c r="H48" s="250">
        <f>SUMPRODUCT((TM!$A$2:$A$17=$A48)*(TMEmp=H$1),TM!$D$2:$AK$17)</f>
        <v>0</v>
      </c>
      <c r="I48" s="250">
        <f>SUMPRODUCT((TM!$A$2:$A$17=$A48)*(TMEmp=I$1),TM!$D$2:$AK$17)</f>
        <v>0</v>
      </c>
      <c r="J48" s="250">
        <f>SUMPRODUCT((TM!$A$2:$A$17=$A48)*(TMEmp=J$1),TM!$D$2:$AK$17)</f>
        <v>0</v>
      </c>
      <c r="K48" s="250">
        <f>SUMPRODUCT((TM!$A$2:$A$17=$A48)*(TMEmp=K$1),TM!$D$2:$AK$17)</f>
        <v>0</v>
      </c>
      <c r="L48" s="250">
        <f>SUMPRODUCT((TM!$A$2:$A$17=$A48)*(TMEmp=L$1),TM!$D$2:$AK$17)</f>
        <v>0</v>
      </c>
      <c r="M48" s="250">
        <f>SUMPRODUCT((TM!$A$2:$A$17=$A48)*(TMEmp=M$1),TM!$D$2:$AK$17)</f>
        <v>0</v>
      </c>
      <c r="N48" s="250">
        <f>SUMPRODUCT((TM!$A$2:$A$17=$A48)*(TMEmp=N$1),TM!$D$2:$AK$17)</f>
        <v>0</v>
      </c>
      <c r="O48" s="250">
        <f>SUMPRODUCT((TM!$A$2:$A$17=$A48)*(TMEmp=O$1),TM!$D$2:$AK$17)</f>
        <v>0</v>
      </c>
      <c r="P48" s="250">
        <f>SUMPRODUCT((TM!$A$2:$A$17=$A48)*(TMEmp=P$1),TM!$D$2:$AK$17)</f>
        <v>0</v>
      </c>
      <c r="Q48" s="250">
        <f>SUMPRODUCT((TM!$A$2:$A$17=$A48)*(TMEmp=Q$1),TM!$D$2:$AK$17)</f>
        <v>0</v>
      </c>
      <c r="R48" s="250">
        <f>SUMPRODUCT((TM!$A$2:$A$17=$A48)*(TMEmp=R$1),TM!$D$2:$AK$17)</f>
        <v>0</v>
      </c>
      <c r="S48" s="250">
        <f>SUMPRODUCT((TM!$A$2:$A$17=$A48)*(TMEmp=S$1),TM!$D$2:$AK$17)</f>
        <v>0</v>
      </c>
      <c r="T48" s="250">
        <f>SUMPRODUCT((TM!$A$2:$A$17=$A48)*(TMEmp=T$1),TM!$D$2:$AK$17)</f>
        <v>0</v>
      </c>
      <c r="U48" s="250">
        <f>SUMPRODUCT((TM!$A$2:$A$17=$A48)*(TMEmp=U$1),TM!$D$2:$AK$17)</f>
        <v>0</v>
      </c>
      <c r="V48" s="250">
        <f>SUMPRODUCT((TM!$A$2:$A$17=$A48)*(TMEmp=V$1),TM!$D$2:$AK$17)</f>
        <v>0</v>
      </c>
      <c r="W48" s="250">
        <f>SUMPRODUCT((TM!$A$2:$A$17=$A48)*(TMEmp=W$1),TM!$D$2:$AK$17)</f>
        <v>0</v>
      </c>
      <c r="X48" s="250">
        <f>SUMPRODUCT((TM!$A$2:$A$17=$A48)*(TMEmp=X$1),TM!$D$2:$AK$17)</f>
        <v>0</v>
      </c>
      <c r="Y48" s="250">
        <f>SUMPRODUCT((TM!$A$2:$A$17=$A48)*(TMEmp=Y$1),TM!$D$2:$AK$17)</f>
        <v>0</v>
      </c>
      <c r="Z48" s="250">
        <f>SUMPRODUCT((TM!$A$2:$A$17=$A48)*(TMEmp=Z$1),TM!$D$2:$AK$17)</f>
        <v>0</v>
      </c>
      <c r="AA48" s="250">
        <f>SUMPRODUCT((TM!$A$2:$A$17=$A48)*(TMEmp=AA$1),TM!$D$2:$AK$17)</f>
        <v>0</v>
      </c>
      <c r="AB48" s="250">
        <f>SUMPRODUCT((TM!$A$2:$A$17=$A48)*(TMEmp=AB$1),TM!$D$2:$AK$17)</f>
        <v>0</v>
      </c>
      <c r="AC48" s="250">
        <f>SUMPRODUCT((TM!$A$2:$A$17=$A48)*(TMEmp=AC$1),TM!$D$2:$AK$17)</f>
        <v>0</v>
      </c>
      <c r="AD48" s="250">
        <f>SUMPRODUCT((TM!$A$2:$A$17=$A48)*(TMEmp=AD$1),TM!$D$2:$AK$17)</f>
        <v>0</v>
      </c>
      <c r="AE48" s="250">
        <f>SUMPRODUCT((TM!$A$2:$A$17=$A48)*(TMEmp=AE$1),TM!$D$2:$AK$17)</f>
        <v>0</v>
      </c>
      <c r="AF48" s="250">
        <f>SUMPRODUCT((TM!$A$2:$A$17=$A48)*(TMEmp=AF$1),TM!$D$2:$AK$17)</f>
        <v>0</v>
      </c>
      <c r="AG48" s="250">
        <f>SUMPRODUCT((TM!$A$2:$A$17=$A48)*(TMEmp=AG$1),TM!$D$2:$AK$17)</f>
        <v>0</v>
      </c>
      <c r="AH48" s="250">
        <f>SUMPRODUCT((TM!$A$2:$A$17=$A48)*(TMEmp=AH$1),TM!$D$2:$AK$17)</f>
        <v>0</v>
      </c>
      <c r="AI48" s="250">
        <f>SUMPRODUCT((TM!$A$2:$A$17=$A48)*(TMEmp=AI$1),TM!$D$2:$AK$17)</f>
        <v>0</v>
      </c>
      <c r="AJ48" s="250">
        <f>SUMPRODUCT((TM!$A$2:$A$17=$A48)*(TMEmp=AJ$1),TM!$D$2:$AK$17)</f>
        <v>0</v>
      </c>
      <c r="AK48" s="250">
        <f>SUMPRODUCT((TM!$A$2:$A$17=$A48)*(TMEmp=AK$1),TM!$D$2:$AK$17)</f>
        <v>0</v>
      </c>
      <c r="AL48" s="250">
        <f>SUMPRODUCT((TM!$A$2:$A$17=$A48)*(TMEmp=AL$1),TM!$D$2:$AK$17)</f>
        <v>0</v>
      </c>
      <c r="AM48" s="250">
        <f>SUMPRODUCT((TM!$A$2:$A$17=$A48)*(TMEmp=AM$1),TM!$D$2:$AK$17)</f>
        <v>0</v>
      </c>
      <c r="AN48" s="250">
        <f>SUMPRODUCT((TM!$A$2:$A$17=$A48)*(TMEmp=AN$1),TM!$D$2:$AK$17)</f>
        <v>0</v>
      </c>
      <c r="AO48" s="250">
        <f>SUMPRODUCT((TM!$A$2:$A$17=$A48)*(TMEmp=AO$1),TM!$D$2:$AK$17)</f>
        <v>0</v>
      </c>
      <c r="AP48" s="250">
        <f>SUMPRODUCT((TM!$A$2:$A$17=$A48)*(TMEmp=AP$1),TM!$D$2:$AK$17)</f>
        <v>0</v>
      </c>
      <c r="AQ48" s="250">
        <f>SUMPRODUCT((TM!$A$2:$A$17=$A48)*(TMEmp=AQ$1),TM!$D$2:$AK$17)</f>
        <v>0</v>
      </c>
      <c r="AR48" s="250">
        <f>SUMPRODUCT((TM!$A$2:$A$17=$A48)*(TMEmp=AR$1),TM!$D$2:$AK$17)</f>
        <v>0</v>
      </c>
      <c r="AS48" s="250">
        <f>SUMPRODUCT((TM!$A$2:$A$17=$A48)*(TMEmp=AS$1),TM!$D$2:$AK$17)</f>
        <v>0</v>
      </c>
      <c r="AT48" s="250">
        <f>SUMPRODUCT((TM!$A$2:$A$17=$A48)*(TMEmp=AT$1),TM!$D$2:$AK$17)</f>
        <v>0</v>
      </c>
      <c r="AU48" s="250">
        <f>SUMPRODUCT((TM!$A$2:$A$17=$A48)*(TMEmp=AU$1),TM!$D$2:$AK$17)</f>
        <v>0</v>
      </c>
      <c r="AV48" s="250">
        <f>SUMPRODUCT((TM!$A$2:$A$17=$A48)*(TMEmp=AV$1),TM!$D$2:$AK$17)</f>
        <v>0</v>
      </c>
      <c r="AW48" s="250">
        <f>SUMPRODUCT((TM!$A$2:$A$17=$A48)*(TMEmp=AW$1),TM!$D$2:$AK$17)</f>
        <v>0</v>
      </c>
      <c r="AX48" s="250">
        <f>SUMPRODUCT((TM!$A$2:$A$17=$A48)*(TMEmp=AX$1),TM!$D$2:$AK$17)</f>
        <v>0</v>
      </c>
      <c r="AY48" s="467">
        <f>SUMPRODUCT((TM!$A$2:$A$17=$A48)*(TMEmp=AY$1),TM!$D$2:$AK$17)</f>
        <v>0</v>
      </c>
      <c r="BA48" s="246"/>
    </row>
    <row r="49" spans="1:53" s="271" customFormat="1" x14ac:dyDescent="0.2">
      <c r="A49" s="256">
        <f t="shared" si="18"/>
        <v>42540</v>
      </c>
      <c r="B49" s="257" t="s">
        <v>72</v>
      </c>
      <c r="C49" s="258">
        <f>SUMPRODUCT((PC!$A$2:$A$80=$A49)*(PCEmp=C$1),PC!$D$2:$BD$80)</f>
        <v>0</v>
      </c>
      <c r="D49" s="259">
        <f>SUMPRODUCT((PC!$A$2:$A$80=$A49)*(PCEmp=D$1),PC!$D$2:$BD$80)</f>
        <v>0</v>
      </c>
      <c r="E49" s="259">
        <f>SUMPRODUCT((PC!$A$2:$A$80=$A49)*(PCEmp=E$1),PC!$D$2:$BD$80)</f>
        <v>0</v>
      </c>
      <c r="F49" s="259">
        <f>SUMPRODUCT((PC!$A$2:$A$80=$A49)*(PCEmp=F$1),PC!$D$2:$BD$80)</f>
        <v>0</v>
      </c>
      <c r="G49" s="259">
        <f>SUMPRODUCT((PC!$A$2:$A$80=$A49)*(PCEmp=G$1),PC!$D$2:$BD$80)</f>
        <v>0</v>
      </c>
      <c r="H49" s="259">
        <f>SUMPRODUCT((PC!$A$2:$A$80=$A49)*(PCEmp=H$1),PC!$D$2:$BD$80)</f>
        <v>0</v>
      </c>
      <c r="I49" s="259">
        <f>SUMPRODUCT((PC!$A$2:$A$80=$A49)*(PCEmp=I$1),PC!$D$2:$BD$80)</f>
        <v>0</v>
      </c>
      <c r="J49" s="259">
        <f>SUMPRODUCT((PC!$A$2:$A$80=$A49)*(PCEmp=J$1),PC!$D$2:$BD$80)</f>
        <v>0</v>
      </c>
      <c r="K49" s="259">
        <f>SUMPRODUCT((PC!$A$2:$A$80=$A49)*(PCEmp=K$1),PC!$D$2:$BD$80)</f>
        <v>0</v>
      </c>
      <c r="L49" s="259">
        <f>SUMPRODUCT((PC!$A$2:$A$80=$A49)*(PCEmp=L$1),PC!$D$2:$BD$80)</f>
        <v>0</v>
      </c>
      <c r="M49" s="259">
        <f>SUMPRODUCT((PC!$A$2:$A$80=$A49)*(PCEmp=M$1),PC!$D$2:$BD$80)</f>
        <v>0</v>
      </c>
      <c r="N49" s="259">
        <f>SUMPRODUCT((PC!$A$2:$A$80=$A49)*(PCEmp=N$1),PC!$D$2:$BD$80)</f>
        <v>0</v>
      </c>
      <c r="O49" s="259">
        <f>SUMPRODUCT((PC!$A$2:$A$80=$A49)*(PCEmp=O$1),PC!$D$2:$BD$80)</f>
        <v>0</v>
      </c>
      <c r="P49" s="259">
        <f>SUMPRODUCT((PC!$A$2:$A$80=$A49)*(PCEmp=P$1),PC!$D$2:$BD$80)</f>
        <v>0</v>
      </c>
      <c r="Q49" s="259">
        <f>SUMPRODUCT((PC!$A$2:$A$80=$A49)*(PCEmp=Q$1),PC!$D$2:$BD$80)</f>
        <v>0</v>
      </c>
      <c r="R49" s="259">
        <f>SUMPRODUCT((PC!$A$2:$A$80=$A49)*(PCEmp=R$1),PC!$D$2:$BD$80)</f>
        <v>0</v>
      </c>
      <c r="S49" s="259">
        <f>SUMPRODUCT((PC!$A$2:$A$80=$A49)*(PCEmp=S$1),PC!$D$2:$BD$80)</f>
        <v>0</v>
      </c>
      <c r="T49" s="259">
        <f>SUMPRODUCT((PC!$A$2:$A$80=$A49)*(PCEmp=T$1),PC!$D$2:$BD$80)</f>
        <v>0</v>
      </c>
      <c r="U49" s="259">
        <f>SUMPRODUCT((PC!$A$2:$A$80=$A49)*(PCEmp=U$1),PC!$D$2:$BD$80)</f>
        <v>0</v>
      </c>
      <c r="V49" s="259">
        <f>SUMPRODUCT((PC!$A$2:$A$80=$A49)*(PCEmp=V$1),PC!$D$2:$BD$80)</f>
        <v>0</v>
      </c>
      <c r="W49" s="259">
        <f>SUMPRODUCT((PC!$A$2:$A$80=$A49)*(PCEmp=W$1),PC!$D$2:$BD$80)</f>
        <v>0</v>
      </c>
      <c r="X49" s="259">
        <f>SUMPRODUCT((PC!$A$2:$A$80=$A49)*(PCEmp=X$1),PC!$D$2:$BD$80)</f>
        <v>0</v>
      </c>
      <c r="Y49" s="259">
        <f>SUMPRODUCT((PC!$A$2:$A$80=$A49)*(PCEmp=Y$1),PC!$D$2:$BD$80)</f>
        <v>0</v>
      </c>
      <c r="Z49" s="259">
        <f>SUMPRODUCT((PC!$A$2:$A$80=$A49)*(PCEmp=Z$1),PC!$D$2:$BD$80)</f>
        <v>0</v>
      </c>
      <c r="AA49" s="259">
        <f>SUMPRODUCT((PC!$A$2:$A$80=$A49)*(PCEmp=AA$1),PC!$D$2:$BD$80)</f>
        <v>0</v>
      </c>
      <c r="AB49" s="259">
        <f>SUMPRODUCT((PC!$A$2:$A$80=$A49)*(PCEmp=AB$1),PC!$D$2:$BD$80)</f>
        <v>0</v>
      </c>
      <c r="AC49" s="259">
        <f>SUMPRODUCT((PC!$A$2:$A$80=$A49)*(PCEmp=AC$1),PC!$D$2:$BD$80)</f>
        <v>0</v>
      </c>
      <c r="AD49" s="259">
        <f>SUMPRODUCT((PC!$A$2:$A$80=$A49)*(PCEmp=AD$1),PC!$D$2:$BD$80)</f>
        <v>0</v>
      </c>
      <c r="AE49" s="259">
        <f>SUMPRODUCT((PC!$A$2:$A$80=$A49)*(PCEmp=AE$1),PC!$D$2:$BD$80)</f>
        <v>0</v>
      </c>
      <c r="AF49" s="259">
        <f>SUMPRODUCT((PC!$A$2:$A$80=$A49)*(PCEmp=AF$1),PC!$D$2:$BD$80)</f>
        <v>0</v>
      </c>
      <c r="AG49" s="259">
        <f>SUMPRODUCT((PC!$A$2:$A$80=$A49)*(PCEmp=AG$1),PC!$D$2:$BD$80)</f>
        <v>0</v>
      </c>
      <c r="AH49" s="259">
        <f>SUMPRODUCT((PC!$A$2:$A$80=$A49)*(PCEmp=AH$1),PC!$D$2:$BD$80)</f>
        <v>0</v>
      </c>
      <c r="AI49" s="259">
        <f>SUMPRODUCT((PC!$A$2:$A$80=$A49)*(PCEmp=AI$1),PC!$D$2:$BD$80)</f>
        <v>0</v>
      </c>
      <c r="AJ49" s="259">
        <f>SUMPRODUCT((PC!$A$2:$A$80=$A49)*(PCEmp=AJ$1),PC!$D$2:$BD$80)</f>
        <v>0</v>
      </c>
      <c r="AK49" s="259">
        <f>SUMPRODUCT((PC!$A$2:$A$80=$A49)*(PCEmp=AK$1),PC!$D$2:$BD$80)</f>
        <v>0</v>
      </c>
      <c r="AL49" s="259">
        <f>SUMPRODUCT((PC!$A$2:$A$80=$A49)*(PCEmp=AL$1),PC!$D$2:$BD$80)</f>
        <v>0</v>
      </c>
      <c r="AM49" s="259">
        <f>SUMPRODUCT((PC!$A$2:$A$80=$A49)*(PCEmp=AM$1),PC!$D$2:$BD$80)</f>
        <v>0</v>
      </c>
      <c r="AN49" s="259">
        <f>SUMPRODUCT((PC!$A$2:$A$80=$A49)*(PCEmp=AN$1),PC!$D$2:$BD$80)</f>
        <v>0</v>
      </c>
      <c r="AO49" s="259">
        <f>SUMPRODUCT((PC!$A$2:$A$80=$A49)*(PCEmp=AO$1),PC!$D$2:$BD$80)</f>
        <v>0</v>
      </c>
      <c r="AP49" s="259">
        <f>SUMPRODUCT((PC!$A$2:$A$80=$A49)*(PCEmp=AP$1),PC!$D$2:$BD$80)</f>
        <v>0</v>
      </c>
      <c r="AQ49" s="259">
        <f>SUMPRODUCT((PC!$A$2:$A$80=$A49)*(PCEmp=AQ$1),PC!$D$2:$BD$80)</f>
        <v>0</v>
      </c>
      <c r="AR49" s="259">
        <f>SUMPRODUCT((PC!$A$2:$A$80=$A49)*(PCEmp=AR$1),PC!$D$2:$BD$80)</f>
        <v>0</v>
      </c>
      <c r="AS49" s="259">
        <f>SUMPRODUCT((PC!$A$2:$A$80=$A49)*(PCEmp=AS$1),PC!$D$2:$BD$80)</f>
        <v>0</v>
      </c>
      <c r="AT49" s="259">
        <f>SUMPRODUCT((PC!$A$2:$A$80=$A49)*(PCEmp=AT$1),PC!$D$2:$BD$80)</f>
        <v>0</v>
      </c>
      <c r="AU49" s="259">
        <f>SUMPRODUCT((PC!$A$2:$A$80=$A49)*(PCEmp=AU$1),PC!$D$2:$BD$80)</f>
        <v>0</v>
      </c>
      <c r="AV49" s="259">
        <f>SUMPRODUCT((PC!$A$2:$A$80=$A49)*(PCEmp=AV$1),PC!$D$2:$BD$80)</f>
        <v>0</v>
      </c>
      <c r="AW49" s="259">
        <f>SUMPRODUCT((PC!$A$2:$A$80=$A49)*(PCEmp=AW$1),PC!$D$2:$BD$80)</f>
        <v>0</v>
      </c>
      <c r="AX49" s="259">
        <f>SUMPRODUCT((PC!$A$2:$A$80=$A49)*(PCEmp=AX$1),PC!$D$2:$BD$80)</f>
        <v>0</v>
      </c>
      <c r="AY49" s="468">
        <f>SUMPRODUCT((PC!$A$2:$A$80=$A49)*(PCEmp=AY$1),PC!$D$2:$BD$80)</f>
        <v>0</v>
      </c>
      <c r="BA49" s="246"/>
    </row>
    <row r="50" spans="1:53" s="271" customFormat="1" x14ac:dyDescent="0.2">
      <c r="A50" s="247">
        <f t="shared" si="18"/>
        <v>42540</v>
      </c>
      <c r="B50" s="254" t="s">
        <v>85</v>
      </c>
      <c r="C50" s="249">
        <f>SUMPRODUCT((RF!$A$2:$A$17=$A50)*(RFEmp=C$1)*(RF!$H$21:$AO$21="RF Lead"),RF!$H$2:$AO$17)</f>
        <v>0</v>
      </c>
      <c r="D50" s="250">
        <f>SUMPRODUCT((RF!$A$2:$A$17=$A50)*(RFEmp=D$1)*(RF!$H$21:$AO$21="RF Lead"),RF!$H$2:$AO$17)</f>
        <v>5.25</v>
      </c>
      <c r="E50" s="250">
        <f>SUMPRODUCT((RF!$A$2:$A$17=$A50)*(RFEmp=E$1)*(RF!$H$21:$AO$21="RF Lead"),RF!$H$2:$AO$17)</f>
        <v>0</v>
      </c>
      <c r="F50" s="250">
        <f>SUMPRODUCT((RF!$A$2:$A$17=$A50)*(RFEmp=F$1)*(RF!$H$21:$AO$21="RF Lead"),RF!$H$2:$AO$17)</f>
        <v>0</v>
      </c>
      <c r="G50" s="250">
        <f>SUMPRODUCT((RF!$A$2:$A$17=$A50)*(RFEmp=G$1)*(RF!$H$21:$AO$21="RF Lead"),RF!$H$2:$AO$17)</f>
        <v>0</v>
      </c>
      <c r="H50" s="250">
        <f>SUMPRODUCT((RF!$A$2:$A$17=$A50)*(RFEmp=H$1)*(RF!$H$21:$AO$21="RF Lead"),RF!$H$2:$AO$17)</f>
        <v>0</v>
      </c>
      <c r="I50" s="250">
        <f>SUMPRODUCT((RF!$A$2:$A$17=$A50)*(RFEmp=I$1)*(RF!$H$21:$AO$21="RF Lead"),RF!$H$2:$AO$17)</f>
        <v>0</v>
      </c>
      <c r="J50" s="250">
        <f>SUMPRODUCT((RF!$A$2:$A$17=$A50)*(RFEmp=J$1)*(RF!$H$21:$AO$21="RF Lead"),RF!$H$2:$AO$17)</f>
        <v>0</v>
      </c>
      <c r="K50" s="250">
        <f>SUMPRODUCT((RF!$A$2:$A$17=$A50)*(RFEmp=K$1)*(RF!$H$21:$AO$21="RF Lead"),RF!$H$2:$AO$17)</f>
        <v>0</v>
      </c>
      <c r="L50" s="250">
        <f>SUMPRODUCT((RF!$A$2:$A$17=$A50)*(RFEmp=L$1)*(RF!$H$21:$AO$21="RF Lead"),RF!$H$2:$AO$17)</f>
        <v>0</v>
      </c>
      <c r="M50" s="250">
        <f>SUMPRODUCT((RF!$A$2:$A$17=$A50)*(RFEmp=M$1)*(RF!$H$21:$AO$21="RF Lead"),RF!$H$2:$AO$17)</f>
        <v>0</v>
      </c>
      <c r="N50" s="250">
        <f>SUMPRODUCT((RF!$A$2:$A$17=$A50)*(RFEmp=N$1)*(RF!$H$21:$AO$21="RF Lead"),RF!$H$2:$AO$17)</f>
        <v>0</v>
      </c>
      <c r="O50" s="250">
        <f>SUMPRODUCT((RF!$A$2:$A$17=$A50)*(RFEmp=O$1)*(RF!$H$21:$AO$21="RF Lead"),RF!$H$2:$AO$17)</f>
        <v>0</v>
      </c>
      <c r="P50" s="250">
        <f>SUMPRODUCT((RF!$A$2:$A$17=$A50)*(RFEmp=P$1)*(RF!$H$21:$AO$21="RF Lead"),RF!$H$2:$AO$17)</f>
        <v>0</v>
      </c>
      <c r="Q50" s="250">
        <f>SUMPRODUCT((RF!$A$2:$A$17=$A50)*(RFEmp=Q$1)*(RF!$H$21:$AO$21="RF Lead"),RF!$H$2:$AO$17)</f>
        <v>0</v>
      </c>
      <c r="R50" s="250">
        <f>SUMPRODUCT((RF!$A$2:$A$17=$A50)*(RFEmp=R$1)*(RF!$H$21:$AO$21="RF Lead"),RF!$H$2:$AO$17)</f>
        <v>0</v>
      </c>
      <c r="S50" s="250">
        <f>SUMPRODUCT((RF!$A$2:$A$17=$A50)*(RFEmp=S$1)*(RF!$H$21:$AO$21="RF Lead"),RF!$H$2:$AO$17)</f>
        <v>0</v>
      </c>
      <c r="T50" s="250">
        <f>SUMPRODUCT((RF!$A$2:$A$17=$A50)*(RFEmp=T$1)*(RF!$H$21:$AO$21="RF Lead"),RF!$H$2:$AO$17)</f>
        <v>0</v>
      </c>
      <c r="U50" s="250">
        <f>SUMPRODUCT((RF!$A$2:$A$17=$A50)*(RFEmp=U$1)*(RF!$H$21:$AO$21="RF Lead"),RF!$H$2:$AO$17)</f>
        <v>0</v>
      </c>
      <c r="V50" s="250">
        <f>SUMPRODUCT((RF!$A$2:$A$17=$A50)*(RFEmp=V$1)*(RF!$H$21:$AO$21="RF Lead"),RF!$H$2:$AO$17)</f>
        <v>0</v>
      </c>
      <c r="W50" s="250">
        <f>SUMPRODUCT((RF!$A$2:$A$17=$A50)*(RFEmp=W$1)*(RF!$H$21:$AO$21="RF Lead"),RF!$H$2:$AO$17)</f>
        <v>0</v>
      </c>
      <c r="X50" s="250">
        <f>SUMPRODUCT((RF!$A$2:$A$17=$A50)*(RFEmp=X$1)*(RF!$H$21:$AO$21="RF Lead"),RF!$H$2:$AO$17)</f>
        <v>0</v>
      </c>
      <c r="Y50" s="250">
        <f>SUMPRODUCT((RF!$A$2:$A$17=$A50)*(RFEmp=Y$1)*(RF!$H$21:$AO$21="RF Lead"),RF!$H$2:$AO$17)</f>
        <v>0</v>
      </c>
      <c r="Z50" s="250">
        <f>SUMPRODUCT((RF!$A$2:$A$17=$A50)*(RFEmp=Z$1)*(RF!$H$21:$AO$21="RF Lead"),RF!$H$2:$AO$17)</f>
        <v>0</v>
      </c>
      <c r="AA50" s="250">
        <f>SUMPRODUCT((RF!$A$2:$A$17=$A50)*(RFEmp=AA$1)*(RF!$H$21:$AO$21="RF Lead"),RF!$H$2:$AO$17)</f>
        <v>0</v>
      </c>
      <c r="AB50" s="250">
        <f>SUMPRODUCT((RF!$A$2:$A$17=$A50)*(RFEmp=AB$1)*(RF!$H$21:$AO$21="RF Lead"),RF!$H$2:$AO$17)</f>
        <v>0</v>
      </c>
      <c r="AC50" s="250">
        <f>SUMPRODUCT((RF!$A$2:$A$17=$A50)*(RFEmp=AC$1)*(RF!$H$21:$AO$21="RF Lead"),RF!$H$2:$AO$17)</f>
        <v>0</v>
      </c>
      <c r="AD50" s="250">
        <f>SUMPRODUCT((RF!$A$2:$A$17=$A50)*(RFEmp=AD$1)*(RF!$H$21:$AO$21="RF Lead"),RF!$H$2:$AO$17)</f>
        <v>0</v>
      </c>
      <c r="AE50" s="250">
        <f>SUMPRODUCT((RF!$A$2:$A$17=$A50)*(RFEmp=AE$1)*(RF!$H$21:$AO$21="RF Lead"),RF!$H$2:$AO$17)</f>
        <v>0</v>
      </c>
      <c r="AF50" s="250">
        <f>SUMPRODUCT((RF!$A$2:$A$17=$A50)*(RFEmp=AF$1)*(RF!$H$21:$AO$21="RF Lead"),RF!$H$2:$AO$17)</f>
        <v>0</v>
      </c>
      <c r="AG50" s="250">
        <f>SUMPRODUCT((RF!$A$2:$A$17=$A50)*(RFEmp=AG$1)*(RF!$H$21:$AO$21="RF Lead"),RF!$H$2:$AO$17)</f>
        <v>0</v>
      </c>
      <c r="AH50" s="250">
        <f>SUMPRODUCT((RF!$A$2:$A$17=$A50)*(RFEmp=AH$1)*(RF!$H$21:$AO$21="RF Lead"),RF!$H$2:$AO$17)</f>
        <v>0</v>
      </c>
      <c r="AI50" s="250">
        <f>SUMPRODUCT((RF!$A$2:$A$17=$A50)*(RFEmp=AI$1)*(RF!$H$21:$AO$21="RF Lead"),RF!$H$2:$AO$17)</f>
        <v>0</v>
      </c>
      <c r="AJ50" s="250">
        <f>SUMPRODUCT((RF!$A$2:$A$17=$A50)*(RFEmp=AJ$1)*(RF!$H$21:$AO$21="RF Lead"),RF!$H$2:$AO$17)</f>
        <v>0</v>
      </c>
      <c r="AK50" s="250">
        <f>SUMPRODUCT((RF!$A$2:$A$17=$A50)*(RFEmp=AK$1)*(RF!$H$21:$AO$21="RF Lead"),RF!$H$2:$AO$17)</f>
        <v>0</v>
      </c>
      <c r="AL50" s="250">
        <f>SUMPRODUCT((RF!$A$2:$A$17=$A50)*(RFEmp=AL$1)*(RF!$H$21:$AO$21="RF Lead"),RF!$H$2:$AO$17)</f>
        <v>0</v>
      </c>
      <c r="AM50" s="250">
        <f>SUMPRODUCT((RF!$A$2:$A$17=$A50)*(RFEmp=AM$1)*(RF!$H$21:$AO$21="RF Lead"),RF!$H$2:$AO$17)</f>
        <v>0</v>
      </c>
      <c r="AN50" s="250">
        <f>SUMPRODUCT((RF!$A$2:$A$17=$A50)*(RFEmp=AN$1)*(RF!$H$21:$AO$21="RF Lead"),RF!$H$2:$AO$17)</f>
        <v>0</v>
      </c>
      <c r="AO50" s="250">
        <f>SUMPRODUCT((RF!$A$2:$A$17=$A50)*(RFEmp=AO$1)*(RF!$H$21:$AO$21="RF Lead"),RF!$H$2:$AO$17)</f>
        <v>0</v>
      </c>
      <c r="AP50" s="250">
        <f>SUMPRODUCT((RF!$A$2:$A$17=$A50)*(RFEmp=AP$1)*(RF!$H$21:$AO$21="RF Lead"),RF!$H$2:$AO$17)</f>
        <v>0</v>
      </c>
      <c r="AQ50" s="250">
        <f>SUMPRODUCT((RF!$A$2:$A$17=$A50)*(RFEmp=AQ$1)*(RF!$H$21:$AO$21="RF Lead"),RF!$H$2:$AO$17)</f>
        <v>0</v>
      </c>
      <c r="AR50" s="250">
        <f>SUMPRODUCT((RF!$A$2:$A$17=$A50)*(RFEmp=AR$1)*(RF!$H$21:$AO$21="RF Lead"),RF!$H$2:$AO$17)</f>
        <v>0</v>
      </c>
      <c r="AS50" s="250">
        <f>SUMPRODUCT((RF!$A$2:$A$17=$A50)*(RFEmp=AS$1)*(RF!$H$21:$AO$21="RF Lead"),RF!$H$2:$AO$17)</f>
        <v>0</v>
      </c>
      <c r="AT50" s="250">
        <f>SUMPRODUCT((RF!$A$2:$A$17=$A50)*(RFEmp=AT$1)*(RF!$H$21:$AO$21="RF Lead"),RF!$H$2:$AO$17)</f>
        <v>0</v>
      </c>
      <c r="AU50" s="250">
        <f>SUMPRODUCT((RF!$A$2:$A$17=$A50)*(RFEmp=AU$1)*(RF!$H$21:$AO$21="RF Lead"),RF!$H$2:$AO$17)</f>
        <v>0</v>
      </c>
      <c r="AV50" s="250">
        <f>SUMPRODUCT((RF!$A$2:$A$17=$A50)*(RFEmp=AV$1)*(RF!$H$21:$AO$21="RF Lead"),RF!$H$2:$AO$17)</f>
        <v>0</v>
      </c>
      <c r="AW50" s="250">
        <f>SUMPRODUCT((RF!$A$2:$A$17=$A50)*(RFEmp=AW$1)*(RF!$H$21:$AO$21="RF Lead"),RF!$H$2:$AO$17)</f>
        <v>0</v>
      </c>
      <c r="AX50" s="250">
        <f>SUMPRODUCT((RF!$A$2:$A$17=$A50)*(RFEmp=AX$1)*(RF!$H$21:$AO$21="RF Lead"),RF!$H$2:$AO$17)</f>
        <v>0</v>
      </c>
      <c r="AY50" s="467">
        <f>SUMPRODUCT((RF!$A$2:$A$17=$A50)*(RFEmp=AY$1)*(RF!$H$21:$AO$21="RF Lead"),RF!$H$2:$AO$17)</f>
        <v>0</v>
      </c>
      <c r="BA50" s="246"/>
    </row>
    <row r="51" spans="1:53" s="271" customFormat="1" x14ac:dyDescent="0.2">
      <c r="A51" s="260">
        <f t="shared" si="18"/>
        <v>42540</v>
      </c>
      <c r="B51" s="261" t="str">
        <f>Total!$M$1</f>
        <v>SC</v>
      </c>
      <c r="C51" s="249">
        <f>SUMPRODUCT((SC!$A$2:$A$34=$A51)*(SCEmp=C$1),SC!$F$2:$Z$34)</f>
        <v>0</v>
      </c>
      <c r="D51" s="250">
        <f>SUMPRODUCT((SC!$A$2:$A$34=$A51)*(SCEmp=D$1),SC!$F$2:$Z$34)</f>
        <v>0</v>
      </c>
      <c r="E51" s="250">
        <f>SUMPRODUCT((SC!$A$2:$A$34=$A51)*(SCEmp=E$1),SC!$F$2:$Z$34)</f>
        <v>0</v>
      </c>
      <c r="F51" s="250">
        <f>SUMPRODUCT((SC!$A$2:$A$34=$A51)*(SCEmp=F$1),SC!$F$2:$Z$34)</f>
        <v>0</v>
      </c>
      <c r="G51" s="250">
        <f>SUMPRODUCT((SC!$A$2:$A$34=$A51)*(SCEmp=G$1),SC!$F$2:$Z$34)</f>
        <v>0</v>
      </c>
      <c r="H51" s="250">
        <f>SUMPRODUCT((SC!$A$2:$A$34=$A51)*(SCEmp=H$1),SC!$F$2:$Z$34)</f>
        <v>0</v>
      </c>
      <c r="I51" s="250">
        <f>SUMPRODUCT((SC!$A$2:$A$34=$A51)*(SCEmp=I$1),SC!$F$2:$Z$34)</f>
        <v>0</v>
      </c>
      <c r="J51" s="250">
        <f>SUMPRODUCT((SC!$A$2:$A$34=$A51)*(SCEmp=J$1),SC!$F$2:$Z$34)</f>
        <v>0</v>
      </c>
      <c r="K51" s="250">
        <f>SUMPRODUCT((SC!$A$2:$A$34=$A51)*(SCEmp=K$1),SC!$F$2:$Z$34)</f>
        <v>0</v>
      </c>
      <c r="L51" s="250">
        <f>SUMPRODUCT((SC!$A$2:$A$34=$A51)*(SCEmp=L$1),SC!$F$2:$Z$34)</f>
        <v>0</v>
      </c>
      <c r="M51" s="250">
        <f>SUMPRODUCT((SC!$A$2:$A$34=$A51)*(SCEmp=M$1),SC!$F$2:$Z$34)</f>
        <v>0</v>
      </c>
      <c r="N51" s="250">
        <f>SUMPRODUCT((SC!$A$2:$A$34=$A51)*(SCEmp=N$1),SC!$F$2:$Z$34)</f>
        <v>0</v>
      </c>
      <c r="O51" s="250">
        <f>SUMPRODUCT((SC!$A$2:$A$34=$A51)*(SCEmp=O$1),SC!$F$2:$Z$34)</f>
        <v>0</v>
      </c>
      <c r="P51" s="250">
        <f>SUMPRODUCT((SC!$A$2:$A$34=$A51)*(SCEmp=P$1),SC!$F$2:$Z$34)</f>
        <v>0</v>
      </c>
      <c r="Q51" s="250">
        <f>SUMPRODUCT((SC!$A$2:$A$34=$A51)*(SCEmp=Q$1),SC!$F$2:$Z$34)</f>
        <v>0</v>
      </c>
      <c r="R51" s="250">
        <f>SUMPRODUCT((SC!$A$2:$A$34=$A51)*(SCEmp=R$1),SC!$F$2:$Z$34)</f>
        <v>0</v>
      </c>
      <c r="S51" s="250">
        <f>SUMPRODUCT((SC!$A$2:$A$34=$A51)*(SCEmp=S$1),SC!$F$2:$Z$34)</f>
        <v>0</v>
      </c>
      <c r="T51" s="250">
        <f>SUMPRODUCT((SC!$A$2:$A$34=$A51)*(SCEmp=T$1),SC!$F$2:$Z$34)</f>
        <v>0</v>
      </c>
      <c r="U51" s="250">
        <f>SUMPRODUCT((SC!$A$2:$A$34=$A51)*(SCEmp=U$1),SC!$F$2:$Z$34)</f>
        <v>0</v>
      </c>
      <c r="V51" s="250">
        <f>SUMPRODUCT((SC!$A$2:$A$34=$A51)*(SCEmp=V$1),SC!$F$2:$Z$34)</f>
        <v>0</v>
      </c>
      <c r="W51" s="250">
        <f>SUMPRODUCT((SC!$A$2:$A$34=$A51)*(SCEmp=W$1),SC!$F$2:$Z$34)</f>
        <v>0</v>
      </c>
      <c r="X51" s="250">
        <f>SUMPRODUCT((SC!$A$2:$A$34=$A51)*(SCEmp=X$1),SC!$F$2:$Z$34)</f>
        <v>0</v>
      </c>
      <c r="Y51" s="250">
        <f>SUMPRODUCT((SC!$A$2:$A$34=$A51)*(SCEmp=Y$1),SC!$F$2:$Z$34)</f>
        <v>0</v>
      </c>
      <c r="Z51" s="250">
        <f>SUMPRODUCT((SC!$A$2:$A$34=$A51)*(SCEmp=Z$1),SC!$F$2:$Z$34)</f>
        <v>0</v>
      </c>
      <c r="AA51" s="250">
        <f>SUMPRODUCT((SC!$A$2:$A$34=$A51)*(SCEmp=AA$1),SC!$F$2:$Z$34)</f>
        <v>0</v>
      </c>
      <c r="AB51" s="250">
        <f>SUMPRODUCT((SC!$A$2:$A$34=$A51)*(SCEmp=AB$1),SC!$F$2:$Z$34)</f>
        <v>0</v>
      </c>
      <c r="AC51" s="250">
        <f>SUMPRODUCT((SC!$A$2:$A$34=$A51)*(SCEmp=AC$1),SC!$F$2:$Z$34)</f>
        <v>0</v>
      </c>
      <c r="AD51" s="250">
        <f>SUMPRODUCT((SC!$A$2:$A$34=$A51)*(SCEmp=AD$1),SC!$F$2:$Z$34)</f>
        <v>0</v>
      </c>
      <c r="AE51" s="250">
        <f>SUMPRODUCT((SC!$A$2:$A$34=$A51)*(SCEmp=AE$1),SC!$F$2:$Z$34)</f>
        <v>0</v>
      </c>
      <c r="AF51" s="250">
        <f>SUMPRODUCT((SC!$A$2:$A$34=$A51)*(SCEmp=AF$1),SC!$F$2:$Z$34)</f>
        <v>0</v>
      </c>
      <c r="AG51" s="250">
        <f>SUMPRODUCT((SC!$A$2:$A$34=$A51)*(SCEmp=AG$1),SC!$F$2:$Z$34)</f>
        <v>0</v>
      </c>
      <c r="AH51" s="250">
        <f>SUMPRODUCT((SC!$A$2:$A$34=$A51)*(SCEmp=AH$1),SC!$F$2:$Z$34)</f>
        <v>0</v>
      </c>
      <c r="AI51" s="250">
        <f>SUMPRODUCT((SC!$A$2:$A$34=$A51)*(SCEmp=AI$1),SC!$F$2:$Z$34)</f>
        <v>0</v>
      </c>
      <c r="AJ51" s="250">
        <f>SUMPRODUCT((SC!$A$2:$A$34=$A51)*(SCEmp=AJ$1),SC!$F$2:$Z$34)</f>
        <v>0</v>
      </c>
      <c r="AK51" s="250">
        <f>SUMPRODUCT((SC!$A$2:$A$34=$A51)*(SCEmp=AK$1),SC!$F$2:$Z$34)</f>
        <v>0</v>
      </c>
      <c r="AL51" s="250">
        <f>SUMPRODUCT((SC!$A$2:$A$34=$A51)*(SCEmp=AL$1),SC!$F$2:$Z$34)</f>
        <v>0</v>
      </c>
      <c r="AM51" s="250">
        <f>SUMPRODUCT((SC!$A$2:$A$34=$A51)*(SCEmp=AM$1),SC!$F$2:$Z$34)</f>
        <v>0</v>
      </c>
      <c r="AN51" s="250">
        <f>SUMPRODUCT((SC!$A$2:$A$34=$A51)*(SCEmp=AN$1),SC!$F$2:$Z$34)</f>
        <v>0</v>
      </c>
      <c r="AO51" s="250">
        <f>SUMPRODUCT((SC!$A$2:$A$34=$A51)*(SCEmp=AO$1),SC!$F$2:$Z$34)</f>
        <v>0</v>
      </c>
      <c r="AP51" s="250">
        <f>SUMPRODUCT((SC!$A$2:$A$34=$A51)*(SCEmp=AP$1),SC!$F$2:$Z$34)</f>
        <v>0</v>
      </c>
      <c r="AQ51" s="250">
        <f>SUMPRODUCT((SC!$A$2:$A$34=$A51)*(SCEmp=AQ$1),SC!$F$2:$Z$34)</f>
        <v>0</v>
      </c>
      <c r="AR51" s="250">
        <f>SUMPRODUCT((SC!$A$2:$A$34=$A51)*(SCEmp=AR$1),SC!$F$2:$Z$34)</f>
        <v>0</v>
      </c>
      <c r="AS51" s="250">
        <f>SUMPRODUCT((SC!$A$2:$A$34=$A51)*(SCEmp=AS$1),SC!$F$2:$Z$34)</f>
        <v>0</v>
      </c>
      <c r="AT51" s="250">
        <f>SUMPRODUCT((SC!$A$2:$A$34=$A51)*(SCEmp=AT$1),SC!$F$2:$Z$34)</f>
        <v>0</v>
      </c>
      <c r="AU51" s="250">
        <f>SUMPRODUCT((SC!$A$2:$A$34=$A51)*(SCEmp=AU$1),SC!$F$2:$Z$34)</f>
        <v>0</v>
      </c>
      <c r="AV51" s="250">
        <f>SUMPRODUCT((SC!$A$2:$A$34=$A51)*(SCEmp=AV$1),SC!$F$2:$Z$34)</f>
        <v>0</v>
      </c>
      <c r="AW51" s="250">
        <f>SUMPRODUCT((SC!$A$2:$A$34=$A51)*(SCEmp=AW$1),SC!$F$2:$Z$34)</f>
        <v>0</v>
      </c>
      <c r="AX51" s="250">
        <f>SUMPRODUCT((SC!$A$2:$A$34=$A51)*(SCEmp=AX$1),SC!$F$2:$Z$34)</f>
        <v>0</v>
      </c>
      <c r="AY51" s="467">
        <f>SUMPRODUCT((SC!$A$2:$A$34=$A51)*(SCEmp=AY$1),SC!$F$2:$Z$34)</f>
        <v>0</v>
      </c>
      <c r="BA51" s="246"/>
    </row>
    <row r="52" spans="1:53" s="271" customFormat="1" x14ac:dyDescent="0.2">
      <c r="A52" s="262">
        <f t="shared" si="18"/>
        <v>42540</v>
      </c>
      <c r="B52" s="263" t="s">
        <v>87</v>
      </c>
      <c r="C52" s="264">
        <f t="shared" ref="C52:AN52" si="27">IF(SUM(C41:C51)&gt;8,SUM(C41:C51)-8,0)+IF(SUM(C41:C51)&gt;12,SUM(C41:C51)-12,0)</f>
        <v>0</v>
      </c>
      <c r="D52" s="265">
        <f t="shared" si="27"/>
        <v>0</v>
      </c>
      <c r="E52" s="265">
        <f t="shared" si="27"/>
        <v>0</v>
      </c>
      <c r="F52" s="265">
        <f t="shared" si="27"/>
        <v>0</v>
      </c>
      <c r="G52" s="265">
        <f t="shared" si="27"/>
        <v>0</v>
      </c>
      <c r="H52" s="265">
        <f t="shared" si="27"/>
        <v>0</v>
      </c>
      <c r="I52" s="265">
        <f t="shared" si="27"/>
        <v>0</v>
      </c>
      <c r="J52" s="265">
        <f t="shared" si="27"/>
        <v>0</v>
      </c>
      <c r="K52" s="265">
        <f t="shared" si="27"/>
        <v>0</v>
      </c>
      <c r="L52" s="265">
        <f t="shared" si="27"/>
        <v>0</v>
      </c>
      <c r="M52" s="265">
        <f t="shared" si="27"/>
        <v>0</v>
      </c>
      <c r="N52" s="265">
        <f t="shared" si="27"/>
        <v>0</v>
      </c>
      <c r="O52" s="265">
        <f t="shared" si="27"/>
        <v>0</v>
      </c>
      <c r="P52" s="265">
        <f t="shared" si="27"/>
        <v>0</v>
      </c>
      <c r="Q52" s="265">
        <f t="shared" si="27"/>
        <v>0</v>
      </c>
      <c r="R52" s="265">
        <f t="shared" si="27"/>
        <v>0</v>
      </c>
      <c r="S52" s="265">
        <f t="shared" si="27"/>
        <v>0</v>
      </c>
      <c r="T52" s="265">
        <f t="shared" si="27"/>
        <v>0</v>
      </c>
      <c r="U52" s="265">
        <f t="shared" si="27"/>
        <v>0</v>
      </c>
      <c r="V52" s="265">
        <f t="shared" si="27"/>
        <v>0</v>
      </c>
      <c r="W52" s="265">
        <f t="shared" si="27"/>
        <v>0</v>
      </c>
      <c r="X52" s="265">
        <f t="shared" si="27"/>
        <v>0</v>
      </c>
      <c r="Y52" s="265">
        <f t="shared" si="27"/>
        <v>0</v>
      </c>
      <c r="Z52" s="265">
        <f t="shared" si="27"/>
        <v>0</v>
      </c>
      <c r="AA52" s="265">
        <f t="shared" si="27"/>
        <v>0</v>
      </c>
      <c r="AB52" s="265">
        <f t="shared" si="27"/>
        <v>0</v>
      </c>
      <c r="AC52" s="265">
        <f t="shared" si="27"/>
        <v>0</v>
      </c>
      <c r="AD52" s="265">
        <f t="shared" si="27"/>
        <v>0</v>
      </c>
      <c r="AE52" s="265">
        <f t="shared" si="27"/>
        <v>0</v>
      </c>
      <c r="AF52" s="265">
        <f t="shared" si="27"/>
        <v>0</v>
      </c>
      <c r="AG52" s="265">
        <f t="shared" si="27"/>
        <v>0</v>
      </c>
      <c r="AH52" s="265">
        <f t="shared" si="27"/>
        <v>0</v>
      </c>
      <c r="AI52" s="265">
        <f t="shared" si="27"/>
        <v>0</v>
      </c>
      <c r="AJ52" s="265">
        <f t="shared" si="27"/>
        <v>0</v>
      </c>
      <c r="AK52" s="265">
        <f t="shared" si="27"/>
        <v>0</v>
      </c>
      <c r="AL52" s="265">
        <f t="shared" si="27"/>
        <v>0</v>
      </c>
      <c r="AM52" s="265">
        <f t="shared" si="27"/>
        <v>0</v>
      </c>
      <c r="AN52" s="265">
        <f t="shared" si="27"/>
        <v>0</v>
      </c>
      <c r="AO52" s="265">
        <f t="shared" ref="AO52:AU52" si="28">IF(SUM(AO41:AO51)&gt;8,SUM(AO41:AO51)-8,0)+IF(SUM(AO41:AO51)&gt;12,SUM(AO41:AO51)-12,0)</f>
        <v>0</v>
      </c>
      <c r="AP52" s="265">
        <f t="shared" si="28"/>
        <v>0</v>
      </c>
      <c r="AQ52" s="265">
        <f t="shared" si="28"/>
        <v>0</v>
      </c>
      <c r="AR52" s="265">
        <f t="shared" si="28"/>
        <v>0</v>
      </c>
      <c r="AS52" s="265">
        <f t="shared" si="28"/>
        <v>0</v>
      </c>
      <c r="AT52" s="265">
        <f t="shared" si="28"/>
        <v>0</v>
      </c>
      <c r="AU52" s="265">
        <f t="shared" si="28"/>
        <v>0</v>
      </c>
      <c r="AV52" s="265">
        <f t="shared" ref="AV52:AW52" si="29">IF(SUM(AV41:AV51)&gt;8,SUM(AV41:AV51)-8,0)+IF(SUM(AV41:AV51)&gt;12,SUM(AV41:AV51)-12,0)</f>
        <v>0</v>
      </c>
      <c r="AW52" s="265">
        <f t="shared" si="29"/>
        <v>0</v>
      </c>
      <c r="AX52" s="265">
        <f t="shared" ref="AX52" si="30">IF(SUM(AX41:AX51)&gt;8,SUM(AX41:AX51)-8,0)+IF(SUM(AX41:AX51)&gt;12,SUM(AX41:AX51)-12,0)</f>
        <v>0</v>
      </c>
      <c r="AY52" s="469">
        <f>IF(SUM(AY41:AY51)&gt;8,SUM(AY41:AY51)-8,0)+IF(SUM(AY41:AY51)&gt;12,SUM(AY41:AY51)-12,0)</f>
        <v>0</v>
      </c>
      <c r="BA52" s="246"/>
    </row>
    <row r="53" spans="1:53" s="271" customFormat="1" x14ac:dyDescent="0.2">
      <c r="A53" s="266">
        <f t="shared" si="18"/>
        <v>42540</v>
      </c>
      <c r="B53" s="267" t="s">
        <v>86</v>
      </c>
      <c r="C53" s="268">
        <f t="shared" ref="C53:AN53" si="31">IFERROR((C$211*SUM(C41:C48)+C$212*SUM(C49:C51))/SUM(C41:C51)/2,0)*C52</f>
        <v>0</v>
      </c>
      <c r="D53" s="269">
        <f t="shared" si="31"/>
        <v>0</v>
      </c>
      <c r="E53" s="269">
        <f t="shared" si="31"/>
        <v>0</v>
      </c>
      <c r="F53" s="269">
        <f t="shared" si="31"/>
        <v>0</v>
      </c>
      <c r="G53" s="269">
        <f t="shared" si="31"/>
        <v>0</v>
      </c>
      <c r="H53" s="269">
        <f t="shared" si="31"/>
        <v>0</v>
      </c>
      <c r="I53" s="269">
        <f t="shared" si="31"/>
        <v>0</v>
      </c>
      <c r="J53" s="269">
        <f t="shared" si="31"/>
        <v>0</v>
      </c>
      <c r="K53" s="269">
        <f t="shared" si="31"/>
        <v>0</v>
      </c>
      <c r="L53" s="269">
        <f t="shared" si="31"/>
        <v>0</v>
      </c>
      <c r="M53" s="269">
        <f t="shared" si="31"/>
        <v>0</v>
      </c>
      <c r="N53" s="269">
        <f t="shared" si="31"/>
        <v>0</v>
      </c>
      <c r="O53" s="269">
        <f t="shared" si="31"/>
        <v>0</v>
      </c>
      <c r="P53" s="269">
        <f t="shared" si="31"/>
        <v>0</v>
      </c>
      <c r="Q53" s="269">
        <f t="shared" si="31"/>
        <v>0</v>
      </c>
      <c r="R53" s="269">
        <f t="shared" si="31"/>
        <v>0</v>
      </c>
      <c r="S53" s="269">
        <f t="shared" si="31"/>
        <v>0</v>
      </c>
      <c r="T53" s="269">
        <f t="shared" si="31"/>
        <v>0</v>
      </c>
      <c r="U53" s="269">
        <f t="shared" si="31"/>
        <v>0</v>
      </c>
      <c r="V53" s="269">
        <f t="shared" si="31"/>
        <v>0</v>
      </c>
      <c r="W53" s="269">
        <f t="shared" si="31"/>
        <v>0</v>
      </c>
      <c r="X53" s="269">
        <f t="shared" si="31"/>
        <v>0</v>
      </c>
      <c r="Y53" s="269">
        <f t="shared" si="31"/>
        <v>0</v>
      </c>
      <c r="Z53" s="269">
        <f t="shared" si="31"/>
        <v>0</v>
      </c>
      <c r="AA53" s="269">
        <f t="shared" si="31"/>
        <v>0</v>
      </c>
      <c r="AB53" s="269">
        <f t="shared" si="31"/>
        <v>0</v>
      </c>
      <c r="AC53" s="269">
        <f t="shared" si="31"/>
        <v>0</v>
      </c>
      <c r="AD53" s="269">
        <f t="shared" si="31"/>
        <v>0</v>
      </c>
      <c r="AE53" s="269">
        <f t="shared" si="31"/>
        <v>0</v>
      </c>
      <c r="AF53" s="269">
        <f t="shared" si="31"/>
        <v>0</v>
      </c>
      <c r="AG53" s="269">
        <f t="shared" si="31"/>
        <v>0</v>
      </c>
      <c r="AH53" s="269">
        <f t="shared" si="31"/>
        <v>0</v>
      </c>
      <c r="AI53" s="269">
        <f t="shared" si="31"/>
        <v>0</v>
      </c>
      <c r="AJ53" s="269">
        <f t="shared" si="31"/>
        <v>0</v>
      </c>
      <c r="AK53" s="269">
        <f t="shared" si="31"/>
        <v>0</v>
      </c>
      <c r="AL53" s="269">
        <f t="shared" si="31"/>
        <v>0</v>
      </c>
      <c r="AM53" s="269">
        <f t="shared" si="31"/>
        <v>0</v>
      </c>
      <c r="AN53" s="269">
        <f t="shared" si="31"/>
        <v>0</v>
      </c>
      <c r="AO53" s="269">
        <f t="shared" ref="AO53:AU53" si="32">IFERROR((AO$211*SUM(AO41:AO48)+AO$212*SUM(AO49:AO51))/SUM(AO41:AO51)/2,0)*AO52</f>
        <v>0</v>
      </c>
      <c r="AP53" s="269">
        <f t="shared" si="32"/>
        <v>0</v>
      </c>
      <c r="AQ53" s="269">
        <f t="shared" si="32"/>
        <v>0</v>
      </c>
      <c r="AR53" s="269">
        <f t="shared" si="32"/>
        <v>0</v>
      </c>
      <c r="AS53" s="269">
        <f t="shared" si="32"/>
        <v>0</v>
      </c>
      <c r="AT53" s="269">
        <f t="shared" si="32"/>
        <v>0</v>
      </c>
      <c r="AU53" s="269">
        <f t="shared" si="32"/>
        <v>0</v>
      </c>
      <c r="AV53" s="269">
        <f t="shared" ref="AV53:AW53" si="33">IFERROR((AV$211*SUM(AV41:AV48)+AV$212*SUM(AV49:AV51))/SUM(AV41:AV51)/2,0)*AV52</f>
        <v>0</v>
      </c>
      <c r="AW53" s="269">
        <f t="shared" si="33"/>
        <v>0</v>
      </c>
      <c r="AX53" s="269">
        <f t="shared" ref="AX53" si="34">IFERROR((AX$211*SUM(AX41:AX48)+AX$212*SUM(AX49:AX51))/SUM(AX41:AX51)/2,0)*AX52</f>
        <v>0</v>
      </c>
      <c r="AY53" s="470">
        <f>IFERROR((AY$211*SUM(AY41:AY48)+AY$212*SUM(AY49:AY51))/SUM(AY41:AY51)/2,0)*AY52</f>
        <v>0</v>
      </c>
      <c r="BA53" s="246"/>
    </row>
    <row r="54" spans="1:53" s="271" customFormat="1" x14ac:dyDescent="0.2">
      <c r="A54" s="247">
        <f>A41+1</f>
        <v>42541</v>
      </c>
      <c r="B54" s="248" t="s">
        <v>77</v>
      </c>
      <c r="C54" s="249">
        <f>SUMPRODUCT((Driver!$A$2:$A$17=$A54)*(DriverEmp=C$1),Driver!$C$2:$V$17)</f>
        <v>0</v>
      </c>
      <c r="D54" s="250">
        <f>SUMPRODUCT((Driver!$A$2:$A$17=$A54)*(DriverEmp=D$1),Driver!$C$2:$V$17)</f>
        <v>0</v>
      </c>
      <c r="E54" s="250">
        <f>SUMPRODUCT((Driver!$A$2:$A$17=$A54)*(DriverEmp=E$1),Driver!$C$2:$V$17)</f>
        <v>0</v>
      </c>
      <c r="F54" s="250">
        <f>SUMPRODUCT((Driver!$A$2:$A$17=$A54)*(DriverEmp=F$1),Driver!$C$2:$V$17)</f>
        <v>0</v>
      </c>
      <c r="G54" s="250">
        <f>SUMPRODUCT((Driver!$A$2:$A$17=$A54)*(DriverEmp=G$1),Driver!$C$2:$V$17)</f>
        <v>0</v>
      </c>
      <c r="H54" s="250">
        <f>SUMPRODUCT((Driver!$A$2:$A$17=$A54)*(DriverEmp=H$1),Driver!$C$2:$V$17)</f>
        <v>0</v>
      </c>
      <c r="I54" s="250">
        <f>SUMPRODUCT((Driver!$A$2:$A$17=$A54)*(DriverEmp=I$1),Driver!$C$2:$V$17)</f>
        <v>0</v>
      </c>
      <c r="J54" s="250">
        <f>SUMPRODUCT((Driver!$A$2:$A$17=$A54)*(DriverEmp=J$1),Driver!$C$2:$V$17)</f>
        <v>0</v>
      </c>
      <c r="K54" s="250">
        <f>SUMPRODUCT((Driver!$A$2:$A$17=$A54)*(DriverEmp=K$1),Driver!$C$2:$V$17)</f>
        <v>0</v>
      </c>
      <c r="L54" s="250">
        <f>SUMPRODUCT((Driver!$A$2:$A$17=$A54)*(DriverEmp=L$1),Driver!$C$2:$V$17)</f>
        <v>0</v>
      </c>
      <c r="M54" s="250">
        <f>SUMPRODUCT((Driver!$A$2:$A$17=$A54)*(DriverEmp=M$1),Driver!$C$2:$V$17)</f>
        <v>0</v>
      </c>
      <c r="N54" s="250">
        <f>SUMPRODUCT((Driver!$A$2:$A$17=$A54)*(DriverEmp=N$1),Driver!$C$2:$V$17)</f>
        <v>0</v>
      </c>
      <c r="O54" s="250">
        <f>SUMPRODUCT((Driver!$A$2:$A$17=$A54)*(DriverEmp=O$1),Driver!$C$2:$V$17)</f>
        <v>0</v>
      </c>
      <c r="P54" s="250">
        <f>SUMPRODUCT((Driver!$A$2:$A$17=$A54)*(DriverEmp=P$1),Driver!$C$2:$V$17)</f>
        <v>0</v>
      </c>
      <c r="Q54" s="250">
        <f>SUMPRODUCT((Driver!$A$2:$A$17=$A54)*(DriverEmp=Q$1),Driver!$C$2:$V$17)</f>
        <v>0</v>
      </c>
      <c r="R54" s="250">
        <f>SUMPRODUCT((Driver!$A$2:$A$17=$A54)*(DriverEmp=R$1),Driver!$C$2:$V$17)</f>
        <v>0</v>
      </c>
      <c r="S54" s="250">
        <f>SUMPRODUCT((Driver!$A$2:$A$17=$A54)*(DriverEmp=S$1),Driver!$C$2:$V$17)</f>
        <v>0</v>
      </c>
      <c r="T54" s="250">
        <f>SUMPRODUCT((Driver!$A$2:$A$17=$A54)*(DriverEmp=T$1),Driver!$C$2:$V$17)</f>
        <v>0</v>
      </c>
      <c r="U54" s="250">
        <f>SUMPRODUCT((Driver!$A$2:$A$17=$A54)*(DriverEmp=U$1),Driver!$C$2:$V$17)</f>
        <v>0</v>
      </c>
      <c r="V54" s="250">
        <f>SUMPRODUCT((Driver!$A$2:$A$17=$A54)*(DriverEmp=V$1),Driver!$C$2:$V$17)</f>
        <v>0</v>
      </c>
      <c r="W54" s="250">
        <f>SUMPRODUCT((Driver!$A$2:$A$17=$A54)*(DriverEmp=W$1),Driver!$C$2:$V$17)</f>
        <v>0</v>
      </c>
      <c r="X54" s="250">
        <f>SUMPRODUCT((Driver!$A$2:$A$17=$A54)*(DriverEmp=X$1),Driver!$C$2:$V$17)</f>
        <v>0</v>
      </c>
      <c r="Y54" s="250">
        <f>SUMPRODUCT((Driver!$A$2:$A$17=$A54)*(DriverEmp=Y$1),Driver!$C$2:$V$17)</f>
        <v>0</v>
      </c>
      <c r="Z54" s="250">
        <f>SUMPRODUCT((Driver!$A$2:$A$17=$A54)*(DriverEmp=Z$1),Driver!$C$2:$V$17)</f>
        <v>0</v>
      </c>
      <c r="AA54" s="250">
        <f>SUMPRODUCT((Driver!$A$2:$A$17=$A54)*(DriverEmp=AA$1),Driver!$C$2:$V$17)</f>
        <v>0</v>
      </c>
      <c r="AB54" s="250">
        <f>SUMPRODUCT((Driver!$A$2:$A$17=$A54)*(DriverEmp=AB$1),Driver!$C$2:$V$17)</f>
        <v>0</v>
      </c>
      <c r="AC54" s="250">
        <f>SUMPRODUCT((Driver!$A$2:$A$17=$A54)*(DriverEmp=AC$1),Driver!$C$2:$V$17)</f>
        <v>0</v>
      </c>
      <c r="AD54" s="250">
        <f>SUMPRODUCT((Driver!$A$2:$A$17=$A54)*(DriverEmp=AD$1),Driver!$C$2:$V$17)</f>
        <v>0</v>
      </c>
      <c r="AE54" s="250">
        <f>SUMPRODUCT((Driver!$A$2:$A$17=$A54)*(DriverEmp=AE$1),Driver!$C$2:$V$17)</f>
        <v>0</v>
      </c>
      <c r="AF54" s="250">
        <f>SUMPRODUCT((Driver!$A$2:$A$17=$A54)*(DriverEmp=AF$1),Driver!$C$2:$V$17)</f>
        <v>0</v>
      </c>
      <c r="AG54" s="250">
        <f>SUMPRODUCT((Driver!$A$2:$A$17=$A54)*(DriverEmp=AG$1),Driver!$C$2:$V$17)</f>
        <v>0</v>
      </c>
      <c r="AH54" s="250">
        <f>SUMPRODUCT((Driver!$A$2:$A$17=$A54)*(DriverEmp=AH$1),Driver!$C$2:$V$17)</f>
        <v>0</v>
      </c>
      <c r="AI54" s="250">
        <f>SUMPRODUCT((Driver!$A$2:$A$17=$A54)*(DriverEmp=AI$1),Driver!$C$2:$V$17)</f>
        <v>0</v>
      </c>
      <c r="AJ54" s="250">
        <f>SUMPRODUCT((Driver!$A$2:$A$17=$A54)*(DriverEmp=AJ$1),Driver!$C$2:$V$17)</f>
        <v>0</v>
      </c>
      <c r="AK54" s="250">
        <f>SUMPRODUCT((Driver!$A$2:$A$17=$A54)*(DriverEmp=AK$1),Driver!$C$2:$V$17)</f>
        <v>0</v>
      </c>
      <c r="AL54" s="250">
        <f>SUMPRODUCT((Driver!$A$2:$A$17=$A54)*(DriverEmp=AL$1),Driver!$C$2:$V$17)</f>
        <v>0</v>
      </c>
      <c r="AM54" s="250">
        <f>SUMPRODUCT((Driver!$A$2:$A$17=$A54)*(DriverEmp=AM$1),Driver!$C$2:$V$17)</f>
        <v>0</v>
      </c>
      <c r="AN54" s="250">
        <f>SUMPRODUCT((Driver!$A$2:$A$17=$A54)*(DriverEmp=AN$1),Driver!$C$2:$V$17)</f>
        <v>0</v>
      </c>
      <c r="AO54" s="250">
        <f>SUMPRODUCT((Driver!$A$2:$A$17=$A54)*(DriverEmp=AO$1),Driver!$C$2:$V$17)</f>
        <v>0</v>
      </c>
      <c r="AP54" s="250">
        <f>SUMPRODUCT((Driver!$A$2:$A$17=$A54)*(DriverEmp=AP$1),Driver!$C$2:$V$17)</f>
        <v>0</v>
      </c>
      <c r="AQ54" s="250">
        <f>SUMPRODUCT((Driver!$A$2:$A$17=$A54)*(DriverEmp=AQ$1),Driver!$C$2:$V$17)</f>
        <v>0</v>
      </c>
      <c r="AR54" s="250">
        <f>SUMPRODUCT((Driver!$A$2:$A$17=$A54)*(DriverEmp=AR$1),Driver!$C$2:$V$17)</f>
        <v>0</v>
      </c>
      <c r="AS54" s="250">
        <f>SUMPRODUCT((Driver!$A$2:$A$17=$A54)*(DriverEmp=AS$1),Driver!$C$2:$V$17)</f>
        <v>0</v>
      </c>
      <c r="AT54" s="250">
        <f>SUMPRODUCT((Driver!$A$2:$A$17=$A54)*(DriverEmp=AT$1),Driver!$C$2:$V$17)</f>
        <v>0</v>
      </c>
      <c r="AU54" s="250">
        <f>SUMPRODUCT((Driver!$A$2:$A$17=$A54)*(DriverEmp=AU$1),Driver!$C$2:$V$17)</f>
        <v>0</v>
      </c>
      <c r="AV54" s="250">
        <f>SUMPRODUCT((Driver!$A$2:$A$17=$A54)*(DriverEmp=AV$1),Driver!$C$2:$V$17)</f>
        <v>0</v>
      </c>
      <c r="AW54" s="250">
        <f>SUMPRODUCT((Driver!$A$2:$A$17=$A54)*(DriverEmp=AW$1),Driver!$C$2:$V$17)</f>
        <v>0</v>
      </c>
      <c r="AX54" s="250">
        <f>SUMPRODUCT((Driver!$A$2:$A$17=$A54)*(DriverEmp=AX$1),Driver!$C$2:$V$17)</f>
        <v>0</v>
      </c>
      <c r="AY54" s="467">
        <f>SUMPRODUCT((Driver!$A$2:$A$17=$A54)*(DriverEmp=AY$1),Driver!$C$2:$V$17)</f>
        <v>0</v>
      </c>
      <c r="BA54" s="246"/>
    </row>
    <row r="55" spans="1:53" s="271" customFormat="1" x14ac:dyDescent="0.2">
      <c r="A55" s="247">
        <f>A54</f>
        <v>42541</v>
      </c>
      <c r="B55" s="251" t="str">
        <f>Total!$H$1</f>
        <v>PP</v>
      </c>
      <c r="C55" s="249">
        <f>SUMPRODUCT((PP!$A$2:$A$80=$A55)*(PPEmp=C$1),PP!$D$2:$BD$80)</f>
        <v>0</v>
      </c>
      <c r="D55" s="250">
        <f>SUMPRODUCT((PP!$A$2:$A$80=$A55)*(PPEmp=D$1),PP!$D$2:$BD$80)</f>
        <v>0</v>
      </c>
      <c r="E55" s="250">
        <f>SUMPRODUCT((PP!$A$2:$A$80=$A55)*(PPEmp=E$1),PP!$D$2:$BD$80)</f>
        <v>0</v>
      </c>
      <c r="F55" s="250">
        <f>SUMPRODUCT((PP!$A$2:$A$80=$A55)*(PPEmp=F$1),PP!$D$2:$BD$80)</f>
        <v>0</v>
      </c>
      <c r="G55" s="250">
        <f>SUMPRODUCT((PP!$A$2:$A$80=$A55)*(PPEmp=G$1),PP!$D$2:$BD$80)</f>
        <v>0</v>
      </c>
      <c r="H55" s="250">
        <f>SUMPRODUCT((PP!$A$2:$A$80=$A55)*(PPEmp=H$1),PP!$D$2:$BD$80)</f>
        <v>0</v>
      </c>
      <c r="I55" s="250">
        <f>SUMPRODUCT((PP!$A$2:$A$80=$A55)*(PPEmp=I$1),PP!$D$2:$BD$80)</f>
        <v>0</v>
      </c>
      <c r="J55" s="250">
        <f>SUMPRODUCT((PP!$A$2:$A$80=$A55)*(PPEmp=J$1),PP!$D$2:$BD$80)</f>
        <v>0</v>
      </c>
      <c r="K55" s="250">
        <f>SUMPRODUCT((PP!$A$2:$A$80=$A55)*(PPEmp=K$1),PP!$D$2:$BD$80)</f>
        <v>0</v>
      </c>
      <c r="L55" s="250">
        <f>SUMPRODUCT((PP!$A$2:$A$80=$A55)*(PPEmp=L$1),PP!$D$2:$BD$80)</f>
        <v>0</v>
      </c>
      <c r="M55" s="250">
        <f>SUMPRODUCT((PP!$A$2:$A$80=$A55)*(PPEmp=M$1),PP!$D$2:$BD$80)</f>
        <v>0</v>
      </c>
      <c r="N55" s="250">
        <f>SUMPRODUCT((PP!$A$2:$A$80=$A55)*(PPEmp=N$1),PP!$D$2:$BD$80)</f>
        <v>0</v>
      </c>
      <c r="O55" s="250">
        <f>SUMPRODUCT((PP!$A$2:$A$80=$A55)*(PPEmp=O$1),PP!$D$2:$BD$80)</f>
        <v>0</v>
      </c>
      <c r="P55" s="250">
        <f>SUMPRODUCT((PP!$A$2:$A$80=$A55)*(PPEmp=P$1),PP!$D$2:$BD$80)</f>
        <v>0</v>
      </c>
      <c r="Q55" s="250">
        <f>SUMPRODUCT((PP!$A$2:$A$80=$A55)*(PPEmp=Q$1),PP!$D$2:$BD$80)</f>
        <v>0</v>
      </c>
      <c r="R55" s="250">
        <f>SUMPRODUCT((PP!$A$2:$A$80=$A55)*(PPEmp=R$1),PP!$D$2:$BD$80)</f>
        <v>0</v>
      </c>
      <c r="S55" s="250">
        <f>SUMPRODUCT((PP!$A$2:$A$80=$A55)*(PPEmp=S$1),PP!$D$2:$BD$80)</f>
        <v>0</v>
      </c>
      <c r="T55" s="250">
        <f>SUMPRODUCT((PP!$A$2:$A$80=$A55)*(PPEmp=T$1),PP!$D$2:$BD$80)</f>
        <v>0</v>
      </c>
      <c r="U55" s="250">
        <f>SUMPRODUCT((PP!$A$2:$A$80=$A55)*(PPEmp=U$1),PP!$D$2:$BD$80)</f>
        <v>0</v>
      </c>
      <c r="V55" s="250">
        <f>SUMPRODUCT((PP!$A$2:$A$80=$A55)*(PPEmp=V$1),PP!$D$2:$BD$80)</f>
        <v>0</v>
      </c>
      <c r="W55" s="250">
        <f>SUMPRODUCT((PP!$A$2:$A$80=$A55)*(PPEmp=W$1),PP!$D$2:$BD$80)</f>
        <v>0</v>
      </c>
      <c r="X55" s="250">
        <f>SUMPRODUCT((PP!$A$2:$A$80=$A55)*(PPEmp=X$1),PP!$D$2:$BD$80)</f>
        <v>0</v>
      </c>
      <c r="Y55" s="250">
        <f>SUMPRODUCT((PP!$A$2:$A$80=$A55)*(PPEmp=Y$1),PP!$D$2:$BD$80)</f>
        <v>0</v>
      </c>
      <c r="Z55" s="250">
        <f>SUMPRODUCT((PP!$A$2:$A$80=$A55)*(PPEmp=Z$1),PP!$D$2:$BD$80)</f>
        <v>0</v>
      </c>
      <c r="AA55" s="250">
        <f>SUMPRODUCT((PP!$A$2:$A$80=$A55)*(PPEmp=AA$1),PP!$D$2:$BD$80)</f>
        <v>0</v>
      </c>
      <c r="AB55" s="250">
        <f>SUMPRODUCT((PP!$A$2:$A$80=$A55)*(PPEmp=AB$1),PP!$D$2:$BD$80)</f>
        <v>0</v>
      </c>
      <c r="AC55" s="250">
        <f>SUMPRODUCT((PP!$A$2:$A$80=$A55)*(PPEmp=AC$1),PP!$D$2:$BD$80)</f>
        <v>0</v>
      </c>
      <c r="AD55" s="250">
        <f>SUMPRODUCT((PP!$A$2:$A$80=$A55)*(PPEmp=AD$1),PP!$D$2:$BD$80)</f>
        <v>0</v>
      </c>
      <c r="AE55" s="250">
        <f>SUMPRODUCT((PP!$A$2:$A$80=$A55)*(PPEmp=AE$1),PP!$D$2:$BD$80)</f>
        <v>0</v>
      </c>
      <c r="AF55" s="250">
        <f>SUMPRODUCT((PP!$A$2:$A$80=$A55)*(PPEmp=AF$1),PP!$D$2:$BD$80)</f>
        <v>0</v>
      </c>
      <c r="AG55" s="250">
        <f>SUMPRODUCT((PP!$A$2:$A$80=$A55)*(PPEmp=AG$1),PP!$D$2:$BD$80)</f>
        <v>0</v>
      </c>
      <c r="AH55" s="250">
        <f>SUMPRODUCT((PP!$A$2:$A$80=$A55)*(PPEmp=AH$1),PP!$D$2:$BD$80)</f>
        <v>0</v>
      </c>
      <c r="AI55" s="250">
        <f>SUMPRODUCT((PP!$A$2:$A$80=$A55)*(PPEmp=AI$1),PP!$D$2:$BD$80)</f>
        <v>0</v>
      </c>
      <c r="AJ55" s="250">
        <f>SUMPRODUCT((PP!$A$2:$A$80=$A55)*(PPEmp=AJ$1),PP!$D$2:$BD$80)</f>
        <v>0</v>
      </c>
      <c r="AK55" s="250">
        <f>SUMPRODUCT((PP!$A$2:$A$80=$A55)*(PPEmp=AK$1),PP!$D$2:$BD$80)</f>
        <v>0</v>
      </c>
      <c r="AL55" s="250">
        <f>SUMPRODUCT((PP!$A$2:$A$80=$A55)*(PPEmp=AL$1),PP!$D$2:$BD$80)</f>
        <v>0</v>
      </c>
      <c r="AM55" s="250">
        <f>SUMPRODUCT((PP!$A$2:$A$80=$A55)*(PPEmp=AM$1),PP!$D$2:$BD$80)</f>
        <v>0</v>
      </c>
      <c r="AN55" s="250">
        <f>SUMPRODUCT((PP!$A$2:$A$80=$A55)*(PPEmp=AN$1),PP!$D$2:$BD$80)</f>
        <v>0</v>
      </c>
      <c r="AO55" s="250">
        <f>SUMPRODUCT((PP!$A$2:$A$80=$A55)*(PPEmp=AO$1),PP!$D$2:$BD$80)</f>
        <v>0</v>
      </c>
      <c r="AP55" s="250">
        <f>SUMPRODUCT((PP!$A$2:$A$80=$A55)*(PPEmp=AP$1),PP!$D$2:$BD$80)</f>
        <v>0</v>
      </c>
      <c r="AQ55" s="250">
        <f>SUMPRODUCT((PP!$A$2:$A$80=$A55)*(PPEmp=AQ$1),PP!$D$2:$BD$80)</f>
        <v>0</v>
      </c>
      <c r="AR55" s="250">
        <f>SUMPRODUCT((PP!$A$2:$A$80=$A55)*(PPEmp=AR$1),PP!$D$2:$BD$80)</f>
        <v>0</v>
      </c>
      <c r="AS55" s="250">
        <f>SUMPRODUCT((PP!$A$2:$A$80=$A55)*(PPEmp=AS$1),PP!$D$2:$BD$80)</f>
        <v>0</v>
      </c>
      <c r="AT55" s="250">
        <f>SUMPRODUCT((PP!$A$2:$A$80=$A55)*(PPEmp=AT$1),PP!$D$2:$BD$80)</f>
        <v>0</v>
      </c>
      <c r="AU55" s="250">
        <f>SUMPRODUCT((PP!$A$2:$A$80=$A55)*(PPEmp=AU$1),PP!$D$2:$BD$80)</f>
        <v>0</v>
      </c>
      <c r="AV55" s="250">
        <f>SUMPRODUCT((PP!$A$2:$A$80=$A55)*(PPEmp=AV$1),PP!$D$2:$BD$80)</f>
        <v>0</v>
      </c>
      <c r="AW55" s="250">
        <f>SUMPRODUCT((PP!$A$2:$A$80=$A55)*(PPEmp=AW$1),PP!$D$2:$BD$80)</f>
        <v>0</v>
      </c>
      <c r="AX55" s="250">
        <f>SUMPRODUCT((PP!$A$2:$A$80=$A55)*(PPEmp=AX$1),PP!$D$2:$BD$80)</f>
        <v>0</v>
      </c>
      <c r="AY55" s="467">
        <f>SUMPRODUCT((PP!$A$2:$A$80=$A55)*(PPEmp=AY$1),PP!$D$2:$BD$80)</f>
        <v>0</v>
      </c>
      <c r="BA55" s="246"/>
    </row>
    <row r="56" spans="1:53" s="271" customFormat="1" x14ac:dyDescent="0.2">
      <c r="A56" s="247">
        <f t="shared" si="18"/>
        <v>42541</v>
      </c>
      <c r="B56" s="252" t="str">
        <f>Total!$J$1</f>
        <v>FH</v>
      </c>
      <c r="C56" s="249">
        <f>SUMPRODUCT((FH!$A$2:$A$97=$A56)*(FHEmp=C$1),FH!$E$2:$AZ$97)</f>
        <v>0</v>
      </c>
      <c r="D56" s="250">
        <f>SUMPRODUCT((FH!$A$2:$A$97=$A56)*(FHEmp=D$1),FH!$E$2:$AZ$97)</f>
        <v>0</v>
      </c>
      <c r="E56" s="250">
        <f>SUMPRODUCT((FH!$A$2:$A$97=$A56)*(FHEmp=E$1),FH!$E$2:$AZ$97)</f>
        <v>0</v>
      </c>
      <c r="F56" s="250">
        <f>SUMPRODUCT((FH!$A$2:$A$97=$A56)*(FHEmp=F$1),FH!$E$2:$AZ$97)</f>
        <v>0</v>
      </c>
      <c r="G56" s="250">
        <f>SUMPRODUCT((FH!$A$2:$A$97=$A56)*(FHEmp=G$1),FH!$E$2:$AZ$97)</f>
        <v>0</v>
      </c>
      <c r="H56" s="250">
        <f>SUMPRODUCT((FH!$A$2:$A$97=$A56)*(FHEmp=H$1),FH!$E$2:$AZ$97)</f>
        <v>0</v>
      </c>
      <c r="I56" s="250">
        <f>SUMPRODUCT((FH!$A$2:$A$97=$A56)*(FHEmp=I$1),FH!$E$2:$AZ$97)</f>
        <v>0</v>
      </c>
      <c r="J56" s="250">
        <f>SUMPRODUCT((FH!$A$2:$A$97=$A56)*(FHEmp=J$1),FH!$E$2:$AZ$97)</f>
        <v>0</v>
      </c>
      <c r="K56" s="250">
        <f>SUMPRODUCT((FH!$A$2:$A$97=$A56)*(FHEmp=K$1),FH!$E$2:$AZ$97)</f>
        <v>0</v>
      </c>
      <c r="L56" s="250">
        <f>SUMPRODUCT((FH!$A$2:$A$97=$A56)*(FHEmp=L$1),FH!$E$2:$AZ$97)</f>
        <v>0</v>
      </c>
      <c r="M56" s="250">
        <f>SUMPRODUCT((FH!$A$2:$A$97=$A56)*(FHEmp=M$1),FH!$E$2:$AZ$97)</f>
        <v>0</v>
      </c>
      <c r="N56" s="250">
        <f>SUMPRODUCT((FH!$A$2:$A$97=$A56)*(FHEmp=N$1),FH!$E$2:$AZ$97)</f>
        <v>0</v>
      </c>
      <c r="O56" s="250">
        <f>SUMPRODUCT((FH!$A$2:$A$97=$A56)*(FHEmp=O$1),FH!$E$2:$AZ$97)</f>
        <v>0</v>
      </c>
      <c r="P56" s="250">
        <f>SUMPRODUCT((FH!$A$2:$A$97=$A56)*(FHEmp=P$1),FH!$E$2:$AZ$97)</f>
        <v>5.0000000000000009</v>
      </c>
      <c r="Q56" s="250">
        <f>SUMPRODUCT((FH!$A$2:$A$97=$A56)*(FHEmp=Q$1),FH!$E$2:$AZ$97)</f>
        <v>0</v>
      </c>
      <c r="R56" s="250">
        <f>SUMPRODUCT((FH!$A$2:$A$97=$A56)*(FHEmp=R$1),FH!$E$2:$AZ$97)</f>
        <v>0</v>
      </c>
      <c r="S56" s="250">
        <f>SUMPRODUCT((FH!$A$2:$A$97=$A56)*(FHEmp=S$1),FH!$E$2:$AZ$97)</f>
        <v>0</v>
      </c>
      <c r="T56" s="250">
        <f>SUMPRODUCT((FH!$A$2:$A$97=$A56)*(FHEmp=T$1),FH!$E$2:$AZ$97)</f>
        <v>0</v>
      </c>
      <c r="U56" s="250">
        <f>SUMPRODUCT((FH!$A$2:$A$97=$A56)*(FHEmp=U$1),FH!$E$2:$AZ$97)</f>
        <v>0</v>
      </c>
      <c r="V56" s="250">
        <f>SUMPRODUCT((FH!$A$2:$A$97=$A56)*(FHEmp=V$1),FH!$E$2:$AZ$97)</f>
        <v>0</v>
      </c>
      <c r="W56" s="250">
        <f>SUMPRODUCT((FH!$A$2:$A$97=$A56)*(FHEmp=W$1),FH!$E$2:$AZ$97)</f>
        <v>0</v>
      </c>
      <c r="X56" s="250">
        <f>SUMPRODUCT((FH!$A$2:$A$97=$A56)*(FHEmp=X$1),FH!$E$2:$AZ$97)</f>
        <v>0</v>
      </c>
      <c r="Y56" s="250">
        <f>SUMPRODUCT((FH!$A$2:$A$97=$A56)*(FHEmp=Y$1),FH!$E$2:$AZ$97)</f>
        <v>0</v>
      </c>
      <c r="Z56" s="250">
        <f>SUMPRODUCT((FH!$A$2:$A$97=$A56)*(FHEmp=Z$1),FH!$E$2:$AZ$97)</f>
        <v>0</v>
      </c>
      <c r="AA56" s="250">
        <f>SUMPRODUCT((FH!$A$2:$A$97=$A56)*(FHEmp=AA$1),FH!$E$2:$AZ$97)</f>
        <v>0</v>
      </c>
      <c r="AB56" s="250">
        <f>SUMPRODUCT((FH!$A$2:$A$97=$A56)*(FHEmp=AB$1),FH!$E$2:$AZ$97)</f>
        <v>0</v>
      </c>
      <c r="AC56" s="250">
        <f>SUMPRODUCT((FH!$A$2:$A$97=$A56)*(FHEmp=AC$1),FH!$E$2:$AZ$97)</f>
        <v>0</v>
      </c>
      <c r="AD56" s="250">
        <f>SUMPRODUCT((FH!$A$2:$A$97=$A56)*(FHEmp=AD$1),FH!$E$2:$AZ$97)</f>
        <v>3.2499999999999991</v>
      </c>
      <c r="AE56" s="250">
        <f>SUMPRODUCT((FH!$A$2:$A$97=$A56)*(FHEmp=AE$1),FH!$E$2:$AZ$97)</f>
        <v>0</v>
      </c>
      <c r="AF56" s="250">
        <f>SUMPRODUCT((FH!$A$2:$A$97=$A56)*(FHEmp=AF$1),FH!$E$2:$AZ$97)</f>
        <v>0</v>
      </c>
      <c r="AG56" s="250">
        <f>SUMPRODUCT((FH!$A$2:$A$97=$A56)*(FHEmp=AG$1),FH!$E$2:$AZ$97)</f>
        <v>0</v>
      </c>
      <c r="AH56" s="250">
        <f>SUMPRODUCT((FH!$A$2:$A$97=$A56)*(FHEmp=AH$1),FH!$E$2:$AZ$97)</f>
        <v>0</v>
      </c>
      <c r="AI56" s="250">
        <f>SUMPRODUCT((FH!$A$2:$A$97=$A56)*(FHEmp=AI$1),FH!$E$2:$AZ$97)</f>
        <v>0</v>
      </c>
      <c r="AJ56" s="250">
        <f>SUMPRODUCT((FH!$A$2:$A$97=$A56)*(FHEmp=AJ$1),FH!$E$2:$AZ$97)</f>
        <v>0</v>
      </c>
      <c r="AK56" s="250">
        <f>SUMPRODUCT((FH!$A$2:$A$97=$A56)*(FHEmp=AK$1),FH!$E$2:$AZ$97)</f>
        <v>0</v>
      </c>
      <c r="AL56" s="250">
        <f>SUMPRODUCT((FH!$A$2:$A$97=$A56)*(FHEmp=AL$1),FH!$E$2:$AZ$97)</f>
        <v>0</v>
      </c>
      <c r="AM56" s="250">
        <f>SUMPRODUCT((FH!$A$2:$A$97=$A56)*(FHEmp=AM$1),FH!$E$2:$AZ$97)</f>
        <v>0</v>
      </c>
      <c r="AN56" s="250">
        <f>SUMPRODUCT((FH!$A$2:$A$97=$A56)*(FHEmp=AN$1),FH!$E$2:$AZ$97)</f>
        <v>0</v>
      </c>
      <c r="AO56" s="250">
        <f>SUMPRODUCT((FH!$A$2:$A$97=$A56)*(FHEmp=AO$1),FH!$E$2:$AZ$97)</f>
        <v>0</v>
      </c>
      <c r="AP56" s="250">
        <f>SUMPRODUCT((FH!$A$2:$A$97=$A56)*(FHEmp=AP$1),FH!$E$2:$AZ$97)</f>
        <v>0</v>
      </c>
      <c r="AQ56" s="250">
        <f>SUMPRODUCT((FH!$A$2:$A$97=$A56)*(FHEmp=AQ$1),FH!$E$2:$AZ$97)</f>
        <v>0</v>
      </c>
      <c r="AR56" s="250">
        <f>SUMPRODUCT((FH!$A$2:$A$97=$A56)*(FHEmp=AR$1),FH!$E$2:$AZ$97)</f>
        <v>0</v>
      </c>
      <c r="AS56" s="250">
        <f>SUMPRODUCT((FH!$A$2:$A$97=$A56)*(FHEmp=AS$1),FH!$E$2:$AZ$97)</f>
        <v>0</v>
      </c>
      <c r="AT56" s="250">
        <f>SUMPRODUCT((FH!$A$2:$A$97=$A56)*(FHEmp=AT$1),FH!$E$2:$AZ$97)</f>
        <v>0</v>
      </c>
      <c r="AU56" s="250">
        <f>SUMPRODUCT((FH!$A$2:$A$97=$A56)*(FHEmp=AU$1),FH!$E$2:$AZ$97)</f>
        <v>0</v>
      </c>
      <c r="AV56" s="250">
        <f>SUMPRODUCT((FH!$A$2:$A$97=$A56)*(FHEmp=AV$1),FH!$E$2:$AZ$97)</f>
        <v>0</v>
      </c>
      <c r="AW56" s="250">
        <f>SUMPRODUCT((FH!$A$2:$A$97=$A56)*(FHEmp=AW$1),FH!$E$2:$AZ$97)</f>
        <v>0</v>
      </c>
      <c r="AX56" s="250">
        <f>SUMPRODUCT((FH!$A$2:$A$97=$A56)*(FHEmp=AX$1),FH!$E$2:$AZ$97)</f>
        <v>0</v>
      </c>
      <c r="AY56" s="467">
        <f>SUMPRODUCT((FH!$A$2:$A$97=$A56)*(FHEmp=AY$1),FH!$E$2:$AZ$97)</f>
        <v>0</v>
      </c>
      <c r="BA56" s="246"/>
    </row>
    <row r="57" spans="1:53" s="271" customFormat="1" x14ac:dyDescent="0.2">
      <c r="A57" s="247">
        <f t="shared" si="18"/>
        <v>42541</v>
      </c>
      <c r="B57" s="253" t="str">
        <f>Total!$K$1</f>
        <v>T22</v>
      </c>
      <c r="C57" s="249">
        <f>SUMPRODUCT(('T22'!$A$2:$A$97=$A57)*(T22Emp=C$1),'T22'!$E$2:$AZ$97)</f>
        <v>0</v>
      </c>
      <c r="D57" s="250">
        <f>SUMPRODUCT(('T22'!$A$2:$A$97=$A57)*(T22Emp=D$1),'T22'!$E$2:$AZ$97)</f>
        <v>0</v>
      </c>
      <c r="E57" s="250">
        <f>SUMPRODUCT(('T22'!$A$2:$A$97=$A57)*(T22Emp=E$1),'T22'!$E$2:$AZ$97)</f>
        <v>0</v>
      </c>
      <c r="F57" s="250">
        <f>SUMPRODUCT(('T22'!$A$2:$A$97=$A57)*(T22Emp=F$1),'T22'!$E$2:$AZ$97)</f>
        <v>2.7500000000000009</v>
      </c>
      <c r="G57" s="250">
        <f>SUMPRODUCT(('T22'!$A$2:$A$97=$A57)*(T22Emp=G$1),'T22'!$E$2:$AZ$97)</f>
        <v>4</v>
      </c>
      <c r="H57" s="250">
        <f>SUMPRODUCT(('T22'!$A$2:$A$97=$A57)*(T22Emp=H$1),'T22'!$E$2:$AZ$97)</f>
        <v>0</v>
      </c>
      <c r="I57" s="250">
        <f>SUMPRODUCT(('T22'!$A$2:$A$97=$A57)*(T22Emp=I$1),'T22'!$E$2:$AZ$97)</f>
        <v>0</v>
      </c>
      <c r="J57" s="250">
        <f>SUMPRODUCT(('T22'!$A$2:$A$97=$A57)*(T22Emp=J$1),'T22'!$E$2:$AZ$97)</f>
        <v>0</v>
      </c>
      <c r="K57" s="250">
        <f>SUMPRODUCT(('T22'!$A$2:$A$97=$A57)*(T22Emp=K$1),'T22'!$E$2:$AZ$97)</f>
        <v>0</v>
      </c>
      <c r="L57" s="250">
        <f>SUMPRODUCT(('T22'!$A$2:$A$97=$A57)*(T22Emp=L$1),'T22'!$E$2:$AZ$97)</f>
        <v>0</v>
      </c>
      <c r="M57" s="250">
        <f>SUMPRODUCT(('T22'!$A$2:$A$97=$A57)*(T22Emp=M$1),'T22'!$E$2:$AZ$97)</f>
        <v>0</v>
      </c>
      <c r="N57" s="250">
        <f>SUMPRODUCT(('T22'!$A$2:$A$97=$A57)*(T22Emp=N$1),'T22'!$E$2:$AZ$97)</f>
        <v>0</v>
      </c>
      <c r="O57" s="250">
        <f>SUMPRODUCT(('T22'!$A$2:$A$97=$A57)*(T22Emp=O$1),'T22'!$E$2:$AZ$97)</f>
        <v>0</v>
      </c>
      <c r="P57" s="250">
        <f>SUMPRODUCT(('T22'!$A$2:$A$97=$A57)*(T22Emp=P$1),'T22'!$E$2:$AZ$97)</f>
        <v>0</v>
      </c>
      <c r="Q57" s="250">
        <f>SUMPRODUCT(('T22'!$A$2:$A$97=$A57)*(T22Emp=Q$1),'T22'!$E$2:$AZ$97)</f>
        <v>0</v>
      </c>
      <c r="R57" s="250">
        <f>SUMPRODUCT(('T22'!$A$2:$A$97=$A57)*(T22Emp=R$1),'T22'!$E$2:$AZ$97)</f>
        <v>0</v>
      </c>
      <c r="S57" s="250">
        <f>SUMPRODUCT(('T22'!$A$2:$A$97=$A57)*(T22Emp=S$1),'T22'!$E$2:$AZ$97)</f>
        <v>0</v>
      </c>
      <c r="T57" s="250">
        <f>SUMPRODUCT(('T22'!$A$2:$A$97=$A57)*(T22Emp=T$1),'T22'!$E$2:$AZ$97)</f>
        <v>0</v>
      </c>
      <c r="U57" s="250">
        <f>SUMPRODUCT(('T22'!$A$2:$A$97=$A57)*(T22Emp=U$1),'T22'!$E$2:$AZ$97)</f>
        <v>0</v>
      </c>
      <c r="V57" s="250">
        <f>SUMPRODUCT(('T22'!$A$2:$A$97=$A57)*(T22Emp=V$1),'T22'!$E$2:$AZ$97)</f>
        <v>0</v>
      </c>
      <c r="W57" s="250">
        <f>SUMPRODUCT(('T22'!$A$2:$A$97=$A57)*(T22Emp=W$1),'T22'!$E$2:$AZ$97)</f>
        <v>0</v>
      </c>
      <c r="X57" s="250">
        <f>SUMPRODUCT(('T22'!$A$2:$A$97=$A57)*(T22Emp=X$1),'T22'!$E$2:$AZ$97)</f>
        <v>0</v>
      </c>
      <c r="Y57" s="250">
        <f>SUMPRODUCT(('T22'!$A$2:$A$97=$A57)*(T22Emp=Y$1),'T22'!$E$2:$AZ$97)</f>
        <v>0</v>
      </c>
      <c r="Z57" s="250">
        <f>SUMPRODUCT(('T22'!$A$2:$A$97=$A57)*(T22Emp=Z$1),'T22'!$E$2:$AZ$97)</f>
        <v>0</v>
      </c>
      <c r="AA57" s="250">
        <f>SUMPRODUCT(('T22'!$A$2:$A$97=$A57)*(T22Emp=AA$1),'T22'!$E$2:$AZ$97)</f>
        <v>0</v>
      </c>
      <c r="AB57" s="250">
        <f>SUMPRODUCT(('T22'!$A$2:$A$97=$A57)*(T22Emp=AB$1),'T22'!$E$2:$AZ$97)</f>
        <v>0</v>
      </c>
      <c r="AC57" s="250">
        <f>SUMPRODUCT(('T22'!$A$2:$A$97=$A57)*(T22Emp=AC$1),'T22'!$E$2:$AZ$97)</f>
        <v>0</v>
      </c>
      <c r="AD57" s="250">
        <f>SUMPRODUCT(('T22'!$A$2:$A$97=$A57)*(T22Emp=AD$1),'T22'!$E$2:$AZ$97)</f>
        <v>0</v>
      </c>
      <c r="AE57" s="250">
        <f>SUMPRODUCT(('T22'!$A$2:$A$97=$A57)*(T22Emp=AE$1),'T22'!$E$2:$AZ$97)</f>
        <v>0</v>
      </c>
      <c r="AF57" s="250">
        <f>SUMPRODUCT(('T22'!$A$2:$A$97=$A57)*(T22Emp=AF$1),'T22'!$E$2:$AZ$97)</f>
        <v>0</v>
      </c>
      <c r="AG57" s="250">
        <f>SUMPRODUCT(('T22'!$A$2:$A$97=$A57)*(T22Emp=AG$1),'T22'!$E$2:$AZ$97)</f>
        <v>0</v>
      </c>
      <c r="AH57" s="250">
        <f>SUMPRODUCT(('T22'!$A$2:$A$97=$A57)*(T22Emp=AH$1),'T22'!$E$2:$AZ$97)</f>
        <v>0</v>
      </c>
      <c r="AI57" s="250">
        <f>SUMPRODUCT(('T22'!$A$2:$A$97=$A57)*(T22Emp=AI$1),'T22'!$E$2:$AZ$97)</f>
        <v>0</v>
      </c>
      <c r="AJ57" s="250">
        <f>SUMPRODUCT(('T22'!$A$2:$A$97=$A57)*(T22Emp=AJ$1),'T22'!$E$2:$AZ$97)</f>
        <v>0</v>
      </c>
      <c r="AK57" s="250">
        <f>SUMPRODUCT(('T22'!$A$2:$A$97=$A57)*(T22Emp=AK$1),'T22'!$E$2:$AZ$97)</f>
        <v>0</v>
      </c>
      <c r="AL57" s="250">
        <f>SUMPRODUCT(('T22'!$A$2:$A$97=$A57)*(T22Emp=AL$1),'T22'!$E$2:$AZ$97)</f>
        <v>0</v>
      </c>
      <c r="AM57" s="250">
        <f>SUMPRODUCT(('T22'!$A$2:$A$97=$A57)*(T22Emp=AM$1),'T22'!$E$2:$AZ$97)</f>
        <v>0</v>
      </c>
      <c r="AN57" s="250">
        <f>SUMPRODUCT(('T22'!$A$2:$A$97=$A57)*(T22Emp=AN$1),'T22'!$E$2:$AZ$97)</f>
        <v>0</v>
      </c>
      <c r="AO57" s="250">
        <f>SUMPRODUCT(('T22'!$A$2:$A$97=$A57)*(T22Emp=AO$1),'T22'!$E$2:$AZ$97)</f>
        <v>0</v>
      </c>
      <c r="AP57" s="250">
        <f>SUMPRODUCT(('T22'!$A$2:$A$97=$A57)*(T22Emp=AP$1),'T22'!$E$2:$AZ$97)</f>
        <v>0</v>
      </c>
      <c r="AQ57" s="250">
        <f>SUMPRODUCT(('T22'!$A$2:$A$97=$A57)*(T22Emp=AQ$1),'T22'!$E$2:$AZ$97)</f>
        <v>0</v>
      </c>
      <c r="AR57" s="250">
        <f>SUMPRODUCT(('T22'!$A$2:$A$97=$A57)*(T22Emp=AR$1),'T22'!$E$2:$AZ$97)</f>
        <v>0</v>
      </c>
      <c r="AS57" s="250">
        <f>SUMPRODUCT(('T22'!$A$2:$A$97=$A57)*(T22Emp=AS$1),'T22'!$E$2:$AZ$97)</f>
        <v>0</v>
      </c>
      <c r="AT57" s="250">
        <f>SUMPRODUCT(('T22'!$A$2:$A$97=$A57)*(T22Emp=AT$1),'T22'!$E$2:$AZ$97)</f>
        <v>0</v>
      </c>
      <c r="AU57" s="250">
        <f>SUMPRODUCT(('T22'!$A$2:$A$97=$A57)*(T22Emp=AU$1),'T22'!$E$2:$AZ$97)</f>
        <v>0</v>
      </c>
      <c r="AV57" s="250">
        <f>SUMPRODUCT(('T22'!$A$2:$A$97=$A57)*(T22Emp=AV$1),'T22'!$E$2:$AZ$97)</f>
        <v>0</v>
      </c>
      <c r="AW57" s="250">
        <f>SUMPRODUCT(('T22'!$A$2:$A$97=$A57)*(T22Emp=AW$1),'T22'!$E$2:$AZ$97)</f>
        <v>0</v>
      </c>
      <c r="AX57" s="250">
        <f>SUMPRODUCT(('T22'!$A$2:$A$97=$A57)*(T22Emp=AX$1),'T22'!$E$2:$AZ$97)</f>
        <v>0</v>
      </c>
      <c r="AY57" s="467">
        <f>SUMPRODUCT(('T22'!$A$2:$A$97=$A57)*(T22Emp=AY$1),'T22'!$E$2:$AZ$97)</f>
        <v>0</v>
      </c>
      <c r="BA57" s="246"/>
    </row>
    <row r="58" spans="1:53" s="271" customFormat="1" x14ac:dyDescent="0.2">
      <c r="A58" s="247">
        <f t="shared" si="18"/>
        <v>42541</v>
      </c>
      <c r="B58" s="254" t="str">
        <f>Total!$L$1</f>
        <v>RF</v>
      </c>
      <c r="C58" s="249">
        <f>SUMPRODUCT((RF!$A$2:$A$17=$A58)*(RFEmp=C$1)*(RF!$H$21:$AO$21="RF Valet"),RF!$H$2:$AO$17)</f>
        <v>0</v>
      </c>
      <c r="D58" s="250">
        <f>SUMPRODUCT((RF!$A$2:$A$17=$A58)*(RFEmp=D$1)*(RF!$H$21:$AO$21="RF Valet"),RF!$H$2:$AO$17)</f>
        <v>0</v>
      </c>
      <c r="E58" s="250">
        <f>SUMPRODUCT((RF!$A$2:$A$17=$A58)*(RFEmp=E$1)*(RF!$H$21:$AO$21="RF Valet"),RF!$H$2:$AO$17)</f>
        <v>0</v>
      </c>
      <c r="F58" s="250">
        <f>SUMPRODUCT((RF!$A$2:$A$17=$A58)*(RFEmp=F$1)*(RF!$H$21:$AO$21="RF Valet"),RF!$H$2:$AO$17)</f>
        <v>0</v>
      </c>
      <c r="G58" s="250">
        <f>SUMPRODUCT((RF!$A$2:$A$17=$A58)*(RFEmp=G$1)*(RF!$H$21:$AO$21="RF Valet"),RF!$H$2:$AO$17)</f>
        <v>0</v>
      </c>
      <c r="H58" s="250">
        <f>SUMPRODUCT((RF!$A$2:$A$17=$A58)*(RFEmp=H$1)*(RF!$H$21:$AO$21="RF Valet"),RF!$H$2:$AO$17)</f>
        <v>0</v>
      </c>
      <c r="I58" s="250">
        <f>SUMPRODUCT((RF!$A$2:$A$17=$A58)*(RFEmp=I$1)*(RF!$H$21:$AO$21="RF Valet"),RF!$H$2:$AO$17)</f>
        <v>0</v>
      </c>
      <c r="J58" s="250">
        <f>SUMPRODUCT((RF!$A$2:$A$17=$A58)*(RFEmp=J$1)*(RF!$H$21:$AO$21="RF Valet"),RF!$H$2:$AO$17)</f>
        <v>0</v>
      </c>
      <c r="K58" s="250">
        <f>SUMPRODUCT((RF!$A$2:$A$17=$A58)*(RFEmp=K$1)*(RF!$H$21:$AO$21="RF Valet"),RF!$H$2:$AO$17)</f>
        <v>0</v>
      </c>
      <c r="L58" s="250">
        <f>SUMPRODUCT((RF!$A$2:$A$17=$A58)*(RFEmp=L$1)*(RF!$H$21:$AO$21="RF Valet"),RF!$H$2:$AO$17)</f>
        <v>0</v>
      </c>
      <c r="M58" s="250">
        <f>SUMPRODUCT((RF!$A$2:$A$17=$A58)*(RFEmp=M$1)*(RF!$H$21:$AO$21="RF Valet"),RF!$H$2:$AO$17)</f>
        <v>0</v>
      </c>
      <c r="N58" s="250">
        <f>SUMPRODUCT((RF!$A$2:$A$17=$A58)*(RFEmp=N$1)*(RF!$H$21:$AO$21="RF Valet"),RF!$H$2:$AO$17)</f>
        <v>0</v>
      </c>
      <c r="O58" s="250">
        <f>SUMPRODUCT((RF!$A$2:$A$17=$A58)*(RFEmp=O$1)*(RF!$H$21:$AO$21="RF Valet"),RF!$H$2:$AO$17)</f>
        <v>0</v>
      </c>
      <c r="P58" s="250">
        <f>SUMPRODUCT((RF!$A$2:$A$17=$A58)*(RFEmp=P$1)*(RF!$H$21:$AO$21="RF Valet"),RF!$H$2:$AO$17)</f>
        <v>0</v>
      </c>
      <c r="Q58" s="250">
        <f>SUMPRODUCT((RF!$A$2:$A$17=$A58)*(RFEmp=Q$1)*(RF!$H$21:$AO$21="RF Valet"),RF!$H$2:$AO$17)</f>
        <v>0</v>
      </c>
      <c r="R58" s="250">
        <f>SUMPRODUCT((RF!$A$2:$A$17=$A58)*(RFEmp=R$1)*(RF!$H$21:$AO$21="RF Valet"),RF!$H$2:$AO$17)</f>
        <v>0</v>
      </c>
      <c r="S58" s="250">
        <f>SUMPRODUCT((RF!$A$2:$A$17=$A58)*(RFEmp=S$1)*(RF!$H$21:$AO$21="RF Valet"),RF!$H$2:$AO$17)</f>
        <v>0</v>
      </c>
      <c r="T58" s="250">
        <f>SUMPRODUCT((RF!$A$2:$A$17=$A58)*(RFEmp=T$1)*(RF!$H$21:$AO$21="RF Valet"),RF!$H$2:$AO$17)</f>
        <v>0</v>
      </c>
      <c r="U58" s="250">
        <f>SUMPRODUCT((RF!$A$2:$A$17=$A58)*(RFEmp=U$1)*(RF!$H$21:$AO$21="RF Valet"),RF!$H$2:$AO$17)</f>
        <v>0</v>
      </c>
      <c r="V58" s="250">
        <f>SUMPRODUCT((RF!$A$2:$A$17=$A58)*(RFEmp=V$1)*(RF!$H$21:$AO$21="RF Valet"),RF!$H$2:$AO$17)</f>
        <v>0</v>
      </c>
      <c r="W58" s="250">
        <f>SUMPRODUCT((RF!$A$2:$A$17=$A58)*(RFEmp=W$1)*(RF!$H$21:$AO$21="RF Valet"),RF!$H$2:$AO$17)</f>
        <v>0</v>
      </c>
      <c r="X58" s="250">
        <f>SUMPRODUCT((RF!$A$2:$A$17=$A58)*(RFEmp=X$1)*(RF!$H$21:$AO$21="RF Valet"),RF!$H$2:$AO$17)</f>
        <v>0</v>
      </c>
      <c r="Y58" s="250">
        <f>SUMPRODUCT((RF!$A$2:$A$17=$A58)*(RFEmp=Y$1)*(RF!$H$21:$AO$21="RF Valet"),RF!$H$2:$AO$17)</f>
        <v>0</v>
      </c>
      <c r="Z58" s="250">
        <f>SUMPRODUCT((RF!$A$2:$A$17=$A58)*(RFEmp=Z$1)*(RF!$H$21:$AO$21="RF Valet"),RF!$H$2:$AO$17)</f>
        <v>0</v>
      </c>
      <c r="AA58" s="250">
        <f>SUMPRODUCT((RF!$A$2:$A$17=$A58)*(RFEmp=AA$1)*(RF!$H$21:$AO$21="RF Valet"),RF!$H$2:$AO$17)</f>
        <v>0</v>
      </c>
      <c r="AB58" s="250">
        <f>SUMPRODUCT((RF!$A$2:$A$17=$A58)*(RFEmp=AB$1)*(RF!$H$21:$AO$21="RF Valet"),RF!$H$2:$AO$17)</f>
        <v>0</v>
      </c>
      <c r="AC58" s="250">
        <f>SUMPRODUCT((RF!$A$2:$A$17=$A58)*(RFEmp=AC$1)*(RF!$H$21:$AO$21="RF Valet"),RF!$H$2:$AO$17)</f>
        <v>0</v>
      </c>
      <c r="AD58" s="250">
        <f>SUMPRODUCT((RF!$A$2:$A$17=$A58)*(RFEmp=AD$1)*(RF!$H$21:$AO$21="RF Valet"),RF!$H$2:$AO$17)</f>
        <v>0</v>
      </c>
      <c r="AE58" s="250">
        <f>SUMPRODUCT((RF!$A$2:$A$17=$A58)*(RFEmp=AE$1)*(RF!$H$21:$AO$21="RF Valet"),RF!$H$2:$AO$17)</f>
        <v>0</v>
      </c>
      <c r="AF58" s="250">
        <f>SUMPRODUCT((RF!$A$2:$A$17=$A58)*(RFEmp=AF$1)*(RF!$H$21:$AO$21="RF Valet"),RF!$H$2:$AO$17)</f>
        <v>0</v>
      </c>
      <c r="AG58" s="250">
        <f>SUMPRODUCT((RF!$A$2:$A$17=$A58)*(RFEmp=AG$1)*(RF!$H$21:$AO$21="RF Valet"),RF!$H$2:$AO$17)</f>
        <v>0</v>
      </c>
      <c r="AH58" s="250">
        <f>SUMPRODUCT((RF!$A$2:$A$17=$A58)*(RFEmp=AH$1)*(RF!$H$21:$AO$21="RF Valet"),RF!$H$2:$AO$17)</f>
        <v>0</v>
      </c>
      <c r="AI58" s="250">
        <f>SUMPRODUCT((RF!$A$2:$A$17=$A58)*(RFEmp=AI$1)*(RF!$H$21:$AO$21="RF Valet"),RF!$H$2:$AO$17)</f>
        <v>0</v>
      </c>
      <c r="AJ58" s="250">
        <f>SUMPRODUCT((RF!$A$2:$A$17=$A58)*(RFEmp=AJ$1)*(RF!$H$21:$AO$21="RF Valet"),RF!$H$2:$AO$17)</f>
        <v>0</v>
      </c>
      <c r="AK58" s="250">
        <f>SUMPRODUCT((RF!$A$2:$A$17=$A58)*(RFEmp=AK$1)*(RF!$H$21:$AO$21="RF Valet"),RF!$H$2:$AO$17)</f>
        <v>0</v>
      </c>
      <c r="AL58" s="250">
        <f>SUMPRODUCT((RF!$A$2:$A$17=$A58)*(RFEmp=AL$1)*(RF!$H$21:$AO$21="RF Valet"),RF!$H$2:$AO$17)</f>
        <v>0</v>
      </c>
      <c r="AM58" s="250">
        <f>SUMPRODUCT((RF!$A$2:$A$17=$A58)*(RFEmp=AM$1)*(RF!$H$21:$AO$21="RF Valet"),RF!$H$2:$AO$17)</f>
        <v>0</v>
      </c>
      <c r="AN58" s="250">
        <f>SUMPRODUCT((RF!$A$2:$A$17=$A58)*(RFEmp=AN$1)*(RF!$H$21:$AO$21="RF Valet"),RF!$H$2:$AO$17)</f>
        <v>0</v>
      </c>
      <c r="AO58" s="250">
        <f>SUMPRODUCT((RF!$A$2:$A$17=$A58)*(RFEmp=AO$1)*(RF!$H$21:$AO$21="RF Valet"),RF!$H$2:$AO$17)</f>
        <v>0</v>
      </c>
      <c r="AP58" s="250">
        <f>SUMPRODUCT((RF!$A$2:$A$17=$A58)*(RFEmp=AP$1)*(RF!$H$21:$AO$21="RF Valet"),RF!$H$2:$AO$17)</f>
        <v>0</v>
      </c>
      <c r="AQ58" s="250">
        <f>SUMPRODUCT((RF!$A$2:$A$17=$A58)*(RFEmp=AQ$1)*(RF!$H$21:$AO$21="RF Valet"),RF!$H$2:$AO$17)</f>
        <v>0</v>
      </c>
      <c r="AR58" s="250">
        <f>SUMPRODUCT((RF!$A$2:$A$17=$A58)*(RFEmp=AR$1)*(RF!$H$21:$AO$21="RF Valet"),RF!$H$2:$AO$17)</f>
        <v>0</v>
      </c>
      <c r="AS58" s="250">
        <f>SUMPRODUCT((RF!$A$2:$A$17=$A58)*(RFEmp=AS$1)*(RF!$H$21:$AO$21="RF Valet"),RF!$H$2:$AO$17)</f>
        <v>0</v>
      </c>
      <c r="AT58" s="250">
        <f>SUMPRODUCT((RF!$A$2:$A$17=$A58)*(RFEmp=AT$1)*(RF!$H$21:$AO$21="RF Valet"),RF!$H$2:$AO$17)</f>
        <v>0</v>
      </c>
      <c r="AU58" s="250">
        <f>SUMPRODUCT((RF!$A$2:$A$17=$A58)*(RFEmp=AU$1)*(RF!$H$21:$AO$21="RF Valet"),RF!$H$2:$AO$17)</f>
        <v>0</v>
      </c>
      <c r="AV58" s="250">
        <f>SUMPRODUCT((RF!$A$2:$A$17=$A58)*(RFEmp=AV$1)*(RF!$H$21:$AO$21="RF Valet"),RF!$H$2:$AO$17)</f>
        <v>0</v>
      </c>
      <c r="AW58" s="250">
        <f>SUMPRODUCT((RF!$A$2:$A$17=$A58)*(RFEmp=AW$1)*(RF!$H$21:$AO$21="RF Valet"),RF!$H$2:$AO$17)</f>
        <v>0</v>
      </c>
      <c r="AX58" s="250">
        <f>SUMPRODUCT((RF!$A$2:$A$17=$A58)*(RFEmp=AX$1)*(RF!$H$21:$AO$21="RF Valet"),RF!$H$2:$AO$17)</f>
        <v>0</v>
      </c>
      <c r="AY58" s="467">
        <f>SUMPRODUCT((RF!$A$2:$A$17=$A58)*(RFEmp=AY$1)*(RF!$H$21:$AO$21="RF Valet"),RF!$H$2:$AO$17)</f>
        <v>0</v>
      </c>
      <c r="BA58" s="246"/>
    </row>
    <row r="59" spans="1:53" s="271" customFormat="1" x14ac:dyDescent="0.2">
      <c r="A59" s="247">
        <f t="shared" si="18"/>
        <v>42541</v>
      </c>
      <c r="B59" s="571" t="s">
        <v>140</v>
      </c>
      <c r="C59" s="249">
        <f>SUMPRODUCT(('RC'!$A$2:$A$17=$A59)*(RCEmp=C$1),'RC'!$D$2:$AK$17)</f>
        <v>0</v>
      </c>
      <c r="D59" s="250">
        <f>SUMPRODUCT(('RC'!$A$2:$A$17=$A59)*(RCEmp=D$1),'RC'!$D$2:$AK$17)</f>
        <v>0</v>
      </c>
      <c r="E59" s="250">
        <f>SUMPRODUCT(('RC'!$A$2:$A$17=$A59)*(RCEmp=E$1),'RC'!$D$2:$AK$17)</f>
        <v>0</v>
      </c>
      <c r="F59" s="250">
        <f>SUMPRODUCT(('RC'!$A$2:$A$17=$A59)*(RCEmp=F$1),'RC'!$D$2:$AK$17)</f>
        <v>0</v>
      </c>
      <c r="G59" s="250">
        <f>SUMPRODUCT(('RC'!$A$2:$A$17=$A59)*(RCEmp=G$1),'RC'!$D$2:$AK$17)</f>
        <v>0</v>
      </c>
      <c r="H59" s="250">
        <f>SUMPRODUCT(('RC'!$A$2:$A$17=$A59)*(RCEmp=H$1),'RC'!$D$2:$AK$17)</f>
        <v>0</v>
      </c>
      <c r="I59" s="250">
        <f>SUMPRODUCT(('RC'!$A$2:$A$17=$A59)*(RCEmp=I$1),'RC'!$D$2:$AK$17)</f>
        <v>0</v>
      </c>
      <c r="J59" s="250">
        <f>SUMPRODUCT(('RC'!$A$2:$A$17=$A59)*(RCEmp=J$1),'RC'!$D$2:$AK$17)</f>
        <v>0</v>
      </c>
      <c r="K59" s="250">
        <f>SUMPRODUCT(('RC'!$A$2:$A$17=$A59)*(RCEmp=K$1),'RC'!$D$2:$AK$17)</f>
        <v>0</v>
      </c>
      <c r="L59" s="250">
        <f>SUMPRODUCT(('RC'!$A$2:$A$17=$A59)*(RCEmp=L$1),'RC'!$D$2:$AK$17)</f>
        <v>0</v>
      </c>
      <c r="M59" s="250">
        <f>SUMPRODUCT(('RC'!$A$2:$A$17=$A59)*(RCEmp=M$1),'RC'!$D$2:$AK$17)</f>
        <v>0</v>
      </c>
      <c r="N59" s="250">
        <f>SUMPRODUCT(('RC'!$A$2:$A$17=$A59)*(RCEmp=N$1),'RC'!$D$2:$AK$17)</f>
        <v>0</v>
      </c>
      <c r="O59" s="250">
        <f>SUMPRODUCT(('RC'!$A$2:$A$17=$A59)*(RCEmp=O$1),'RC'!$D$2:$AK$17)</f>
        <v>0</v>
      </c>
      <c r="P59" s="250">
        <f>SUMPRODUCT(('RC'!$A$2:$A$17=$A59)*(RCEmp=P$1),'RC'!$D$2:$AK$17)</f>
        <v>0</v>
      </c>
      <c r="Q59" s="250">
        <f>SUMPRODUCT(('RC'!$A$2:$A$17=$A59)*(RCEmp=Q$1),'RC'!$D$2:$AK$17)</f>
        <v>0</v>
      </c>
      <c r="R59" s="250">
        <f>SUMPRODUCT(('RC'!$A$2:$A$17=$A59)*(RCEmp=R$1),'RC'!$D$2:$AK$17)</f>
        <v>0</v>
      </c>
      <c r="S59" s="250">
        <f>SUMPRODUCT(('RC'!$A$2:$A$17=$A59)*(RCEmp=S$1),'RC'!$D$2:$AK$17)</f>
        <v>0</v>
      </c>
      <c r="T59" s="250">
        <f>SUMPRODUCT(('RC'!$A$2:$A$17=$A59)*(RCEmp=T$1),'RC'!$D$2:$AK$17)</f>
        <v>0</v>
      </c>
      <c r="U59" s="250">
        <f>SUMPRODUCT(('RC'!$A$2:$A$17=$A59)*(RCEmp=U$1),'RC'!$D$2:$AK$17)</f>
        <v>0</v>
      </c>
      <c r="V59" s="250">
        <f>SUMPRODUCT(('RC'!$A$2:$A$17=$A59)*(RCEmp=V$1),'RC'!$D$2:$AK$17)</f>
        <v>0</v>
      </c>
      <c r="W59" s="250">
        <f>SUMPRODUCT(('RC'!$A$2:$A$17=$A59)*(RCEmp=W$1),'RC'!$D$2:$AK$17)</f>
        <v>0</v>
      </c>
      <c r="X59" s="250">
        <f>SUMPRODUCT(('RC'!$A$2:$A$17=$A59)*(RCEmp=X$1),'RC'!$D$2:$AK$17)</f>
        <v>0</v>
      </c>
      <c r="Y59" s="250">
        <f>SUMPRODUCT(('RC'!$A$2:$A$17=$A59)*(RCEmp=Y$1),'RC'!$D$2:$AK$17)</f>
        <v>0</v>
      </c>
      <c r="Z59" s="250">
        <f>SUMPRODUCT(('RC'!$A$2:$A$17=$A59)*(RCEmp=Z$1),'RC'!$D$2:$AK$17)</f>
        <v>0</v>
      </c>
      <c r="AA59" s="250">
        <f>SUMPRODUCT(('RC'!$A$2:$A$17=$A59)*(RCEmp=AA$1),'RC'!$D$2:$AK$17)</f>
        <v>0</v>
      </c>
      <c r="AB59" s="250">
        <f>SUMPRODUCT(('RC'!$A$2:$A$17=$A59)*(RCEmp=AB$1),'RC'!$D$2:$AK$17)</f>
        <v>0</v>
      </c>
      <c r="AC59" s="250">
        <f>SUMPRODUCT(('RC'!$A$2:$A$17=$A59)*(RCEmp=AC$1),'RC'!$D$2:$AK$17)</f>
        <v>0</v>
      </c>
      <c r="AD59" s="250">
        <f>SUMPRODUCT(('RC'!$A$2:$A$17=$A59)*(RCEmp=AD$1),'RC'!$D$2:$AK$17)</f>
        <v>0</v>
      </c>
      <c r="AE59" s="250">
        <f>SUMPRODUCT(('RC'!$A$2:$A$17=$A59)*(RCEmp=AE$1),'RC'!$D$2:$AK$17)</f>
        <v>0</v>
      </c>
      <c r="AF59" s="250">
        <f>SUMPRODUCT(('RC'!$A$2:$A$17=$A59)*(RCEmp=AF$1),'RC'!$D$2:$AK$17)</f>
        <v>0</v>
      </c>
      <c r="AG59" s="250">
        <f>SUMPRODUCT(('RC'!$A$2:$A$17=$A59)*(RCEmp=AG$1),'RC'!$D$2:$AK$17)</f>
        <v>0</v>
      </c>
      <c r="AH59" s="250">
        <f>SUMPRODUCT(('RC'!$A$2:$A$17=$A59)*(RCEmp=AH$1),'RC'!$D$2:$AK$17)</f>
        <v>0</v>
      </c>
      <c r="AI59" s="250">
        <f>SUMPRODUCT(('RC'!$A$2:$A$17=$A59)*(RCEmp=AI$1),'RC'!$D$2:$AK$17)</f>
        <v>0</v>
      </c>
      <c r="AJ59" s="250">
        <f>SUMPRODUCT(('RC'!$A$2:$A$17=$A59)*(RCEmp=AJ$1),'RC'!$D$2:$AK$17)</f>
        <v>0</v>
      </c>
      <c r="AK59" s="250">
        <f>SUMPRODUCT(('RC'!$A$2:$A$17=$A59)*(RCEmp=AK$1),'RC'!$D$2:$AK$17)</f>
        <v>0</v>
      </c>
      <c r="AL59" s="250">
        <f>SUMPRODUCT(('RC'!$A$2:$A$17=$A59)*(RCEmp=AL$1),'RC'!$D$2:$AK$17)</f>
        <v>0</v>
      </c>
      <c r="AM59" s="250">
        <f>SUMPRODUCT(('RC'!$A$2:$A$17=$A59)*(RCEmp=AM$1),'RC'!$D$2:$AK$17)</f>
        <v>0</v>
      </c>
      <c r="AN59" s="250">
        <f>SUMPRODUCT(('RC'!$A$2:$A$17=$A59)*(RCEmp=AN$1),'RC'!$D$2:$AK$17)</f>
        <v>0</v>
      </c>
      <c r="AO59" s="250">
        <f>SUMPRODUCT(('RC'!$A$2:$A$17=$A59)*(RCEmp=AO$1),'RC'!$D$2:$AK$17)</f>
        <v>0</v>
      </c>
      <c r="AP59" s="250">
        <f>SUMPRODUCT(('RC'!$A$2:$A$17=$A59)*(RCEmp=AP$1),'RC'!$D$2:$AK$17)</f>
        <v>0</v>
      </c>
      <c r="AQ59" s="250">
        <f>SUMPRODUCT(('RC'!$A$2:$A$17=$A59)*(RCEmp=AQ$1),'RC'!$D$2:$AK$17)</f>
        <v>0</v>
      </c>
      <c r="AR59" s="250">
        <f>SUMPRODUCT(('RC'!$A$2:$A$17=$A59)*(RCEmp=AR$1),'RC'!$D$2:$AK$17)</f>
        <v>0</v>
      </c>
      <c r="AS59" s="250">
        <f>SUMPRODUCT(('RC'!$A$2:$A$17=$A59)*(RCEmp=AS$1),'RC'!$D$2:$AK$17)</f>
        <v>0</v>
      </c>
      <c r="AT59" s="250">
        <f>SUMPRODUCT(('RC'!$A$2:$A$17=$A59)*(RCEmp=AT$1),'RC'!$D$2:$AK$17)</f>
        <v>0</v>
      </c>
      <c r="AU59" s="250">
        <f>SUMPRODUCT(('RC'!$A$2:$A$17=$A59)*(RCEmp=AU$1),'RC'!$D$2:$AK$17)</f>
        <v>0</v>
      </c>
      <c r="AV59" s="250">
        <f>SUMPRODUCT(('RC'!$A$2:$A$17=$A59)*(RCEmp=AV$1),'RC'!$D$2:$AK$17)</f>
        <v>0</v>
      </c>
      <c r="AW59" s="250">
        <f>SUMPRODUCT(('RC'!$A$2:$A$17=$A59)*(RCEmp=AW$1),'RC'!$D$2:$AK$17)</f>
        <v>0</v>
      </c>
      <c r="AX59" s="250">
        <f>SUMPRODUCT(('RC'!$A$2:$A$17=$A59)*(RCEmp=AX$1),'RC'!$D$2:$AK$17)</f>
        <v>0</v>
      </c>
      <c r="AY59" s="467">
        <f>SUMPRODUCT(('RC'!$A$2:$A$17=$A59)*(RCEmp=AY$1),'RC'!$D$2:$AK$17)</f>
        <v>0</v>
      </c>
      <c r="BA59" s="246"/>
    </row>
    <row r="60" spans="1:53" s="271" customFormat="1" x14ac:dyDescent="0.2">
      <c r="A60" s="247">
        <f t="shared" si="18"/>
        <v>42541</v>
      </c>
      <c r="B60" s="614" t="s">
        <v>154</v>
      </c>
      <c r="C60" s="249">
        <f>SUMPRODUCT((HoO!$A$2:$A$34=$A60)*(HoOEmp=C$1),HoO!$E$2:$Y$34)</f>
        <v>0</v>
      </c>
      <c r="D60" s="250">
        <f>SUMPRODUCT((HoO!$A$2:$A$34=$A60)*(HoOEmp=D$1),HoO!$E$2:$Y$34)</f>
        <v>0</v>
      </c>
      <c r="E60" s="250">
        <f>SUMPRODUCT((HoO!$A$2:$A$34=$A60)*(HoOEmp=E$1),HoO!$E$2:$Y$34)</f>
        <v>0</v>
      </c>
      <c r="F60" s="250">
        <f>SUMPRODUCT((HoO!$A$2:$A$34=$A60)*(HoOEmp=F$1),HoO!$E$2:$Y$34)</f>
        <v>0</v>
      </c>
      <c r="G60" s="250">
        <f>SUMPRODUCT((HoO!$A$2:$A$34=$A60)*(HoOEmp=G$1),HoO!$E$2:$Y$34)</f>
        <v>0</v>
      </c>
      <c r="H60" s="250">
        <f>SUMPRODUCT((HoO!$A$2:$A$34=$A60)*(HoOEmp=H$1),HoO!$E$2:$Y$34)</f>
        <v>0</v>
      </c>
      <c r="I60" s="250">
        <f>SUMPRODUCT((HoO!$A$2:$A$34=$A60)*(HoOEmp=I$1),HoO!$E$2:$Y$34)</f>
        <v>0</v>
      </c>
      <c r="J60" s="250">
        <f>SUMPRODUCT((HoO!$A$2:$A$34=$A60)*(HoOEmp=J$1),HoO!$E$2:$Y$34)</f>
        <v>0</v>
      </c>
      <c r="K60" s="250">
        <f>SUMPRODUCT((HoO!$A$2:$A$34=$A60)*(HoOEmp=K$1),HoO!$E$2:$Y$34)</f>
        <v>0</v>
      </c>
      <c r="L60" s="250">
        <f>SUMPRODUCT((HoO!$A$2:$A$34=$A60)*(HoOEmp=L$1),HoO!$E$2:$Y$34)</f>
        <v>0</v>
      </c>
      <c r="M60" s="250">
        <f>SUMPRODUCT((HoO!$A$2:$A$34=$A60)*(HoOEmp=M$1),HoO!$E$2:$Y$34)</f>
        <v>0</v>
      </c>
      <c r="N60" s="250">
        <f>SUMPRODUCT((HoO!$A$2:$A$34=$A60)*(HoOEmp=N$1),HoO!$E$2:$Y$34)</f>
        <v>0</v>
      </c>
      <c r="O60" s="250">
        <f>SUMPRODUCT((HoO!$A$2:$A$34=$A60)*(HoOEmp=O$1),HoO!$E$2:$Y$34)</f>
        <v>0</v>
      </c>
      <c r="P60" s="250">
        <f>SUMPRODUCT((HoO!$A$2:$A$34=$A60)*(HoOEmp=P$1),HoO!$E$2:$Y$34)</f>
        <v>0</v>
      </c>
      <c r="Q60" s="250">
        <f>SUMPRODUCT((HoO!$A$2:$A$34=$A60)*(HoOEmp=Q$1),HoO!$E$2:$Y$34)</f>
        <v>0</v>
      </c>
      <c r="R60" s="250">
        <f>SUMPRODUCT((HoO!$A$2:$A$34=$A60)*(HoOEmp=R$1),HoO!$E$2:$Y$34)</f>
        <v>0</v>
      </c>
      <c r="S60" s="250">
        <f>SUMPRODUCT((HoO!$A$2:$A$34=$A60)*(HoOEmp=S$1),HoO!$E$2:$Y$34)</f>
        <v>0</v>
      </c>
      <c r="T60" s="250">
        <f>SUMPRODUCT((HoO!$A$2:$A$34=$A60)*(HoOEmp=T$1),HoO!$E$2:$Y$34)</f>
        <v>0</v>
      </c>
      <c r="U60" s="250">
        <f>SUMPRODUCT((HoO!$A$2:$A$34=$A60)*(HoOEmp=U$1),HoO!$E$2:$Y$34)</f>
        <v>0</v>
      </c>
      <c r="V60" s="250">
        <f>SUMPRODUCT((HoO!$A$2:$A$34=$A60)*(HoOEmp=V$1),HoO!$E$2:$Y$34)</f>
        <v>0</v>
      </c>
      <c r="W60" s="250">
        <f>SUMPRODUCT((HoO!$A$2:$A$34=$A60)*(HoOEmp=W$1),HoO!$E$2:$Y$34)</f>
        <v>0</v>
      </c>
      <c r="X60" s="250">
        <f>SUMPRODUCT((HoO!$A$2:$A$34=$A60)*(HoOEmp=X$1),HoO!$E$2:$Y$34)</f>
        <v>0</v>
      </c>
      <c r="Y60" s="250">
        <f>SUMPRODUCT((HoO!$A$2:$A$34=$A60)*(HoOEmp=Y$1),HoO!$E$2:$Y$34)</f>
        <v>0</v>
      </c>
      <c r="Z60" s="250">
        <f>SUMPRODUCT((HoO!$A$2:$A$34=$A60)*(HoOEmp=Z$1),HoO!$E$2:$Y$34)</f>
        <v>0</v>
      </c>
      <c r="AA60" s="250">
        <f>SUMPRODUCT((HoO!$A$2:$A$34=$A60)*(HoOEmp=AA$1),HoO!$E$2:$Y$34)</f>
        <v>0</v>
      </c>
      <c r="AB60" s="250">
        <f>SUMPRODUCT((HoO!$A$2:$A$34=$A60)*(HoOEmp=AB$1),HoO!$E$2:$Y$34)</f>
        <v>0</v>
      </c>
      <c r="AC60" s="250">
        <f>SUMPRODUCT((HoO!$A$2:$A$34=$A60)*(HoOEmp=AC$1),HoO!$E$2:$Y$34)</f>
        <v>0</v>
      </c>
      <c r="AD60" s="250">
        <f>SUMPRODUCT((HoO!$A$2:$A$34=$A60)*(HoOEmp=AD$1),HoO!$E$2:$Y$34)</f>
        <v>0</v>
      </c>
      <c r="AE60" s="250">
        <f>SUMPRODUCT((HoO!$A$2:$A$34=$A60)*(HoOEmp=AE$1),HoO!$E$2:$Y$34)</f>
        <v>0</v>
      </c>
      <c r="AF60" s="250">
        <f>SUMPRODUCT((HoO!$A$2:$A$34=$A60)*(HoOEmp=AF$1),HoO!$E$2:$Y$34)</f>
        <v>0</v>
      </c>
      <c r="AG60" s="250">
        <f>SUMPRODUCT((HoO!$A$2:$A$34=$A60)*(HoOEmp=AG$1),HoO!$E$2:$Y$34)</f>
        <v>0</v>
      </c>
      <c r="AH60" s="250">
        <f>SUMPRODUCT((HoO!$A$2:$A$34=$A60)*(HoOEmp=AH$1),HoO!$E$2:$Y$34)</f>
        <v>0</v>
      </c>
      <c r="AI60" s="250">
        <f>SUMPRODUCT((HoO!$A$2:$A$34=$A60)*(HoOEmp=AI$1),HoO!$E$2:$Y$34)</f>
        <v>0</v>
      </c>
      <c r="AJ60" s="250">
        <f>SUMPRODUCT((HoO!$A$2:$A$34=$A60)*(HoOEmp=AJ$1),HoO!$E$2:$Y$34)</f>
        <v>0</v>
      </c>
      <c r="AK60" s="250">
        <f>SUMPRODUCT((HoO!$A$2:$A$34=$A60)*(HoOEmp=AK$1),HoO!$E$2:$Y$34)</f>
        <v>0</v>
      </c>
      <c r="AL60" s="250">
        <f>SUMPRODUCT((HoO!$A$2:$A$34=$A60)*(HoOEmp=AL$1),HoO!$E$2:$Y$34)</f>
        <v>0</v>
      </c>
      <c r="AM60" s="250">
        <f>SUMPRODUCT((HoO!$A$2:$A$34=$A60)*(HoOEmp=AM$1),HoO!$E$2:$Y$34)</f>
        <v>0</v>
      </c>
      <c r="AN60" s="250">
        <f>SUMPRODUCT((HoO!$A$2:$A$34=$A60)*(HoOEmp=AN$1),HoO!$E$2:$Y$34)</f>
        <v>0</v>
      </c>
      <c r="AO60" s="250">
        <f>SUMPRODUCT((HoO!$A$2:$A$34=$A60)*(HoOEmp=AO$1),HoO!$E$2:$Y$34)</f>
        <v>0</v>
      </c>
      <c r="AP60" s="250">
        <f>SUMPRODUCT((HoO!$A$2:$A$34=$A60)*(HoOEmp=AP$1),HoO!$E$2:$Y$34)</f>
        <v>0</v>
      </c>
      <c r="AQ60" s="250">
        <f>SUMPRODUCT((HoO!$A$2:$A$34=$A60)*(HoOEmp=AQ$1),HoO!$E$2:$Y$34)</f>
        <v>0</v>
      </c>
      <c r="AR60" s="250">
        <f>SUMPRODUCT((HoO!$A$2:$A$34=$A60)*(HoOEmp=AR$1),HoO!$E$2:$Y$34)</f>
        <v>0</v>
      </c>
      <c r="AS60" s="250">
        <f>SUMPRODUCT((HoO!$A$2:$A$34=$A60)*(HoOEmp=AS$1),HoO!$E$2:$Y$34)</f>
        <v>0</v>
      </c>
      <c r="AT60" s="250">
        <f>SUMPRODUCT((HoO!$A$2:$A$34=$A60)*(HoOEmp=AT$1),HoO!$E$2:$Y$34)</f>
        <v>0</v>
      </c>
      <c r="AU60" s="250">
        <f>SUMPRODUCT((HoO!$A$2:$A$34=$A60)*(HoOEmp=AU$1),HoO!$E$2:$Y$34)</f>
        <v>0</v>
      </c>
      <c r="AV60" s="250">
        <f>SUMPRODUCT((HoO!$A$2:$A$34=$A60)*(HoOEmp=AV$1),HoO!$E$2:$Y$34)</f>
        <v>0</v>
      </c>
      <c r="AW60" s="250">
        <f>SUMPRODUCT((HoO!$A$2:$A$34=$A60)*(HoOEmp=AW$1),HoO!$E$2:$Y$34)</f>
        <v>0</v>
      </c>
      <c r="AX60" s="250">
        <f>SUMPRODUCT((HoO!$A$2:$A$34=$A60)*(HoOEmp=AX$1),HoO!$E$2:$Y$34)</f>
        <v>0</v>
      </c>
      <c r="AY60" s="467">
        <f>SUMPRODUCT((HoO!$A$2:$A$34=$A60)*(HoOEmp=AY$1),HoO!$E$2:$Y$34)</f>
        <v>0</v>
      </c>
      <c r="BA60" s="246"/>
    </row>
    <row r="61" spans="1:53" s="271" customFormat="1" x14ac:dyDescent="0.2">
      <c r="A61" s="247">
        <f t="shared" si="18"/>
        <v>42541</v>
      </c>
      <c r="B61" s="255" t="s">
        <v>74</v>
      </c>
      <c r="C61" s="249">
        <f>SUMPRODUCT((TM!$A$2:$A$17=$A61)*(TMEmp=C$1),TM!$D$2:$AK$17)</f>
        <v>0</v>
      </c>
      <c r="D61" s="250">
        <f>SUMPRODUCT((TM!$A$2:$A$17=$A61)*(TMEmp=D$1),TM!$D$2:$AK$17)</f>
        <v>1.5</v>
      </c>
      <c r="E61" s="250">
        <f>SUMPRODUCT((TM!$A$2:$A$17=$A61)*(TMEmp=E$1),TM!$D$2:$AK$17)</f>
        <v>0</v>
      </c>
      <c r="F61" s="250">
        <f>SUMPRODUCT((TM!$A$2:$A$17=$A61)*(TMEmp=F$1),TM!$D$2:$AK$17)</f>
        <v>0</v>
      </c>
      <c r="G61" s="250">
        <f>SUMPRODUCT((TM!$A$2:$A$17=$A61)*(TMEmp=G$1),TM!$D$2:$AK$17)</f>
        <v>0</v>
      </c>
      <c r="H61" s="250">
        <f>SUMPRODUCT((TM!$A$2:$A$17=$A61)*(TMEmp=H$1),TM!$D$2:$AK$17)</f>
        <v>0</v>
      </c>
      <c r="I61" s="250">
        <f>SUMPRODUCT((TM!$A$2:$A$17=$A61)*(TMEmp=I$1),TM!$D$2:$AK$17)</f>
        <v>0</v>
      </c>
      <c r="J61" s="250">
        <f>SUMPRODUCT((TM!$A$2:$A$17=$A61)*(TMEmp=J$1),TM!$D$2:$AK$17)</f>
        <v>0</v>
      </c>
      <c r="K61" s="250">
        <f>SUMPRODUCT((TM!$A$2:$A$17=$A61)*(TMEmp=K$1),TM!$D$2:$AK$17)</f>
        <v>1.25</v>
      </c>
      <c r="L61" s="250">
        <f>SUMPRODUCT((TM!$A$2:$A$17=$A61)*(TMEmp=L$1),TM!$D$2:$AK$17)</f>
        <v>1.25</v>
      </c>
      <c r="M61" s="250">
        <f>SUMPRODUCT((TM!$A$2:$A$17=$A61)*(TMEmp=M$1),TM!$D$2:$AK$17)</f>
        <v>0</v>
      </c>
      <c r="N61" s="250">
        <f>SUMPRODUCT((TM!$A$2:$A$17=$A61)*(TMEmp=N$1),TM!$D$2:$AK$17)</f>
        <v>0</v>
      </c>
      <c r="O61" s="250">
        <f>SUMPRODUCT((TM!$A$2:$A$17=$A61)*(TMEmp=O$1),TM!$D$2:$AK$17)</f>
        <v>0</v>
      </c>
      <c r="P61" s="250">
        <f>SUMPRODUCT((TM!$A$2:$A$17=$A61)*(TMEmp=P$1),TM!$D$2:$AK$17)</f>
        <v>2.75</v>
      </c>
      <c r="Q61" s="250">
        <f>SUMPRODUCT((TM!$A$2:$A$17=$A61)*(TMEmp=Q$1),TM!$D$2:$AK$17)</f>
        <v>0</v>
      </c>
      <c r="R61" s="250">
        <f>SUMPRODUCT((TM!$A$2:$A$17=$A61)*(TMEmp=R$1),TM!$D$2:$AK$17)</f>
        <v>0</v>
      </c>
      <c r="S61" s="250">
        <f>SUMPRODUCT((TM!$A$2:$A$17=$A61)*(TMEmp=S$1),TM!$D$2:$AK$17)</f>
        <v>0</v>
      </c>
      <c r="T61" s="250">
        <f>SUMPRODUCT((TM!$A$2:$A$17=$A61)*(TMEmp=T$1),TM!$D$2:$AK$17)</f>
        <v>0</v>
      </c>
      <c r="U61" s="250">
        <f>SUMPRODUCT((TM!$A$2:$A$17=$A61)*(TMEmp=U$1),TM!$D$2:$AK$17)</f>
        <v>0</v>
      </c>
      <c r="V61" s="250">
        <f>SUMPRODUCT((TM!$A$2:$A$17=$A61)*(TMEmp=V$1),TM!$D$2:$AK$17)</f>
        <v>0</v>
      </c>
      <c r="W61" s="250">
        <f>SUMPRODUCT((TM!$A$2:$A$17=$A61)*(TMEmp=W$1),TM!$D$2:$AK$17)</f>
        <v>0</v>
      </c>
      <c r="X61" s="250">
        <f>SUMPRODUCT((TM!$A$2:$A$17=$A61)*(TMEmp=X$1),TM!$D$2:$AK$17)</f>
        <v>0</v>
      </c>
      <c r="Y61" s="250">
        <f>SUMPRODUCT((TM!$A$2:$A$17=$A61)*(TMEmp=Y$1),TM!$D$2:$AK$17)</f>
        <v>0</v>
      </c>
      <c r="Z61" s="250">
        <f>SUMPRODUCT((TM!$A$2:$A$17=$A61)*(TMEmp=Z$1),TM!$D$2:$AK$17)</f>
        <v>0</v>
      </c>
      <c r="AA61" s="250">
        <f>SUMPRODUCT((TM!$A$2:$A$17=$A61)*(TMEmp=AA$1),TM!$D$2:$AK$17)</f>
        <v>0</v>
      </c>
      <c r="AB61" s="250">
        <f>SUMPRODUCT((TM!$A$2:$A$17=$A61)*(TMEmp=AB$1),TM!$D$2:$AK$17)</f>
        <v>0</v>
      </c>
      <c r="AC61" s="250">
        <f>SUMPRODUCT((TM!$A$2:$A$17=$A61)*(TMEmp=AC$1),TM!$D$2:$AK$17)</f>
        <v>0</v>
      </c>
      <c r="AD61" s="250">
        <f>SUMPRODUCT((TM!$A$2:$A$17=$A61)*(TMEmp=AD$1),TM!$D$2:$AK$17)</f>
        <v>1</v>
      </c>
      <c r="AE61" s="250">
        <f>SUMPRODUCT((TM!$A$2:$A$17=$A61)*(TMEmp=AE$1),TM!$D$2:$AK$17)</f>
        <v>0</v>
      </c>
      <c r="AF61" s="250">
        <f>SUMPRODUCT((TM!$A$2:$A$17=$A61)*(TMEmp=AF$1),TM!$D$2:$AK$17)</f>
        <v>0</v>
      </c>
      <c r="AG61" s="250">
        <f>SUMPRODUCT((TM!$A$2:$A$17=$A61)*(TMEmp=AG$1),TM!$D$2:$AK$17)</f>
        <v>0</v>
      </c>
      <c r="AH61" s="250">
        <f>SUMPRODUCT((TM!$A$2:$A$17=$A61)*(TMEmp=AH$1),TM!$D$2:$AK$17)</f>
        <v>0</v>
      </c>
      <c r="AI61" s="250">
        <f>SUMPRODUCT((TM!$A$2:$A$17=$A61)*(TMEmp=AI$1),TM!$D$2:$AK$17)</f>
        <v>0</v>
      </c>
      <c r="AJ61" s="250">
        <f>SUMPRODUCT((TM!$A$2:$A$17=$A61)*(TMEmp=AJ$1),TM!$D$2:$AK$17)</f>
        <v>0</v>
      </c>
      <c r="AK61" s="250">
        <f>SUMPRODUCT((TM!$A$2:$A$17=$A61)*(TMEmp=AK$1),TM!$D$2:$AK$17)</f>
        <v>0</v>
      </c>
      <c r="AL61" s="250">
        <f>SUMPRODUCT((TM!$A$2:$A$17=$A61)*(TMEmp=AL$1),TM!$D$2:$AK$17)</f>
        <v>0</v>
      </c>
      <c r="AM61" s="250">
        <f>SUMPRODUCT((TM!$A$2:$A$17=$A61)*(TMEmp=AM$1),TM!$D$2:$AK$17)</f>
        <v>0</v>
      </c>
      <c r="AN61" s="250">
        <f>SUMPRODUCT((TM!$A$2:$A$17=$A61)*(TMEmp=AN$1),TM!$D$2:$AK$17)</f>
        <v>0</v>
      </c>
      <c r="AO61" s="250">
        <f>SUMPRODUCT((TM!$A$2:$A$17=$A61)*(TMEmp=AO$1),TM!$D$2:$AK$17)</f>
        <v>0</v>
      </c>
      <c r="AP61" s="250">
        <f>SUMPRODUCT((TM!$A$2:$A$17=$A61)*(TMEmp=AP$1),TM!$D$2:$AK$17)</f>
        <v>0</v>
      </c>
      <c r="AQ61" s="250">
        <f>SUMPRODUCT((TM!$A$2:$A$17=$A61)*(TMEmp=AQ$1),TM!$D$2:$AK$17)</f>
        <v>0</v>
      </c>
      <c r="AR61" s="250">
        <f>SUMPRODUCT((TM!$A$2:$A$17=$A61)*(TMEmp=AR$1),TM!$D$2:$AK$17)</f>
        <v>0</v>
      </c>
      <c r="AS61" s="250">
        <f>SUMPRODUCT((TM!$A$2:$A$17=$A61)*(TMEmp=AS$1),TM!$D$2:$AK$17)</f>
        <v>0</v>
      </c>
      <c r="AT61" s="250">
        <f>SUMPRODUCT((TM!$A$2:$A$17=$A61)*(TMEmp=AT$1),TM!$D$2:$AK$17)</f>
        <v>0</v>
      </c>
      <c r="AU61" s="250">
        <f>SUMPRODUCT((TM!$A$2:$A$17=$A61)*(TMEmp=AU$1),TM!$D$2:$AK$17)</f>
        <v>0</v>
      </c>
      <c r="AV61" s="250">
        <f>SUMPRODUCT((TM!$A$2:$A$17=$A61)*(TMEmp=AV$1),TM!$D$2:$AK$17)</f>
        <v>0</v>
      </c>
      <c r="AW61" s="250">
        <f>SUMPRODUCT((TM!$A$2:$A$17=$A61)*(TMEmp=AW$1),TM!$D$2:$AK$17)</f>
        <v>0</v>
      </c>
      <c r="AX61" s="250">
        <f>SUMPRODUCT((TM!$A$2:$A$17=$A61)*(TMEmp=AX$1),TM!$D$2:$AK$17)</f>
        <v>0</v>
      </c>
      <c r="AY61" s="467">
        <f>SUMPRODUCT((TM!$A$2:$A$17=$A61)*(TMEmp=AY$1),TM!$D$2:$AK$17)</f>
        <v>0</v>
      </c>
      <c r="BA61" s="246"/>
    </row>
    <row r="62" spans="1:53" s="271" customFormat="1" x14ac:dyDescent="0.2">
      <c r="A62" s="256">
        <f t="shared" si="18"/>
        <v>42541</v>
      </c>
      <c r="B62" s="257" t="s">
        <v>72</v>
      </c>
      <c r="C62" s="258">
        <f>SUMPRODUCT((PC!$A$2:$A$80=$A62)*(PCEmp=C$1),PC!$D$2:$BD$80)</f>
        <v>0</v>
      </c>
      <c r="D62" s="259">
        <f>SUMPRODUCT((PC!$A$2:$A$80=$A62)*(PCEmp=D$1),PC!$D$2:$BD$80)</f>
        <v>0</v>
      </c>
      <c r="E62" s="259">
        <f>SUMPRODUCT((PC!$A$2:$A$80=$A62)*(PCEmp=E$1),PC!$D$2:$BD$80)</f>
        <v>0</v>
      </c>
      <c r="F62" s="259">
        <f>SUMPRODUCT((PC!$A$2:$A$80=$A62)*(PCEmp=F$1),PC!$D$2:$BD$80)</f>
        <v>0</v>
      </c>
      <c r="G62" s="259">
        <f>SUMPRODUCT((PC!$A$2:$A$80=$A62)*(PCEmp=G$1),PC!$D$2:$BD$80)</f>
        <v>0</v>
      </c>
      <c r="H62" s="259">
        <f>SUMPRODUCT((PC!$A$2:$A$80=$A62)*(PCEmp=H$1),PC!$D$2:$BD$80)</f>
        <v>0</v>
      </c>
      <c r="I62" s="259">
        <f>SUMPRODUCT((PC!$A$2:$A$80=$A62)*(PCEmp=I$1),PC!$D$2:$BD$80)</f>
        <v>0</v>
      </c>
      <c r="J62" s="259">
        <f>SUMPRODUCT((PC!$A$2:$A$80=$A62)*(PCEmp=J$1),PC!$D$2:$BD$80)</f>
        <v>0</v>
      </c>
      <c r="K62" s="259">
        <f>SUMPRODUCT((PC!$A$2:$A$80=$A62)*(PCEmp=K$1),PC!$D$2:$BD$80)</f>
        <v>0</v>
      </c>
      <c r="L62" s="259">
        <f>SUMPRODUCT((PC!$A$2:$A$80=$A62)*(PCEmp=L$1),PC!$D$2:$BD$80)</f>
        <v>0</v>
      </c>
      <c r="M62" s="259">
        <f>SUMPRODUCT((PC!$A$2:$A$80=$A62)*(PCEmp=M$1),PC!$D$2:$BD$80)</f>
        <v>0</v>
      </c>
      <c r="N62" s="259">
        <f>SUMPRODUCT((PC!$A$2:$A$80=$A62)*(PCEmp=N$1),PC!$D$2:$BD$80)</f>
        <v>0</v>
      </c>
      <c r="O62" s="259">
        <f>SUMPRODUCT((PC!$A$2:$A$80=$A62)*(PCEmp=O$1),PC!$D$2:$BD$80)</f>
        <v>0</v>
      </c>
      <c r="P62" s="259">
        <f>SUMPRODUCT((PC!$A$2:$A$80=$A62)*(PCEmp=P$1),PC!$D$2:$BD$80)</f>
        <v>0</v>
      </c>
      <c r="Q62" s="259">
        <f>SUMPRODUCT((PC!$A$2:$A$80=$A62)*(PCEmp=Q$1),PC!$D$2:$BD$80)</f>
        <v>0</v>
      </c>
      <c r="R62" s="259">
        <f>SUMPRODUCT((PC!$A$2:$A$80=$A62)*(PCEmp=R$1),PC!$D$2:$BD$80)</f>
        <v>0</v>
      </c>
      <c r="S62" s="259">
        <f>SUMPRODUCT((PC!$A$2:$A$80=$A62)*(PCEmp=S$1),PC!$D$2:$BD$80)</f>
        <v>0</v>
      </c>
      <c r="T62" s="259">
        <f>SUMPRODUCT((PC!$A$2:$A$80=$A62)*(PCEmp=T$1),PC!$D$2:$BD$80)</f>
        <v>0</v>
      </c>
      <c r="U62" s="259">
        <f>SUMPRODUCT((PC!$A$2:$A$80=$A62)*(PCEmp=U$1),PC!$D$2:$BD$80)</f>
        <v>0</v>
      </c>
      <c r="V62" s="259">
        <f>SUMPRODUCT((PC!$A$2:$A$80=$A62)*(PCEmp=V$1),PC!$D$2:$BD$80)</f>
        <v>0</v>
      </c>
      <c r="W62" s="259">
        <f>SUMPRODUCT((PC!$A$2:$A$80=$A62)*(PCEmp=W$1),PC!$D$2:$BD$80)</f>
        <v>0</v>
      </c>
      <c r="X62" s="259">
        <f>SUMPRODUCT((PC!$A$2:$A$80=$A62)*(PCEmp=X$1),PC!$D$2:$BD$80)</f>
        <v>0</v>
      </c>
      <c r="Y62" s="259">
        <f>SUMPRODUCT((PC!$A$2:$A$80=$A62)*(PCEmp=Y$1),PC!$D$2:$BD$80)</f>
        <v>0</v>
      </c>
      <c r="Z62" s="259">
        <f>SUMPRODUCT((PC!$A$2:$A$80=$A62)*(PCEmp=Z$1),PC!$D$2:$BD$80)</f>
        <v>0</v>
      </c>
      <c r="AA62" s="259">
        <f>SUMPRODUCT((PC!$A$2:$A$80=$A62)*(PCEmp=AA$1),PC!$D$2:$BD$80)</f>
        <v>0</v>
      </c>
      <c r="AB62" s="259">
        <f>SUMPRODUCT((PC!$A$2:$A$80=$A62)*(PCEmp=AB$1),PC!$D$2:$BD$80)</f>
        <v>0</v>
      </c>
      <c r="AC62" s="259">
        <f>SUMPRODUCT((PC!$A$2:$A$80=$A62)*(PCEmp=AC$1),PC!$D$2:$BD$80)</f>
        <v>0</v>
      </c>
      <c r="AD62" s="259">
        <f>SUMPRODUCT((PC!$A$2:$A$80=$A62)*(PCEmp=AD$1),PC!$D$2:$BD$80)</f>
        <v>0</v>
      </c>
      <c r="AE62" s="259">
        <f>SUMPRODUCT((PC!$A$2:$A$80=$A62)*(PCEmp=AE$1),PC!$D$2:$BD$80)</f>
        <v>0</v>
      </c>
      <c r="AF62" s="259">
        <f>SUMPRODUCT((PC!$A$2:$A$80=$A62)*(PCEmp=AF$1),PC!$D$2:$BD$80)</f>
        <v>0</v>
      </c>
      <c r="AG62" s="259">
        <f>SUMPRODUCT((PC!$A$2:$A$80=$A62)*(PCEmp=AG$1),PC!$D$2:$BD$80)</f>
        <v>0</v>
      </c>
      <c r="AH62" s="259">
        <f>SUMPRODUCT((PC!$A$2:$A$80=$A62)*(PCEmp=AH$1),PC!$D$2:$BD$80)</f>
        <v>0</v>
      </c>
      <c r="AI62" s="259">
        <f>SUMPRODUCT((PC!$A$2:$A$80=$A62)*(PCEmp=AI$1),PC!$D$2:$BD$80)</f>
        <v>0</v>
      </c>
      <c r="AJ62" s="259">
        <f>SUMPRODUCT((PC!$A$2:$A$80=$A62)*(PCEmp=AJ$1),PC!$D$2:$BD$80)</f>
        <v>0</v>
      </c>
      <c r="AK62" s="259">
        <f>SUMPRODUCT((PC!$A$2:$A$80=$A62)*(PCEmp=AK$1),PC!$D$2:$BD$80)</f>
        <v>0</v>
      </c>
      <c r="AL62" s="259">
        <f>SUMPRODUCT((PC!$A$2:$A$80=$A62)*(PCEmp=AL$1),PC!$D$2:$BD$80)</f>
        <v>0</v>
      </c>
      <c r="AM62" s="259">
        <f>SUMPRODUCT((PC!$A$2:$A$80=$A62)*(PCEmp=AM$1),PC!$D$2:$BD$80)</f>
        <v>0</v>
      </c>
      <c r="AN62" s="259">
        <f>SUMPRODUCT((PC!$A$2:$A$80=$A62)*(PCEmp=AN$1),PC!$D$2:$BD$80)</f>
        <v>0</v>
      </c>
      <c r="AO62" s="259">
        <f>SUMPRODUCT((PC!$A$2:$A$80=$A62)*(PCEmp=AO$1),PC!$D$2:$BD$80)</f>
        <v>0</v>
      </c>
      <c r="AP62" s="259">
        <f>SUMPRODUCT((PC!$A$2:$A$80=$A62)*(PCEmp=AP$1),PC!$D$2:$BD$80)</f>
        <v>0</v>
      </c>
      <c r="AQ62" s="259">
        <f>SUMPRODUCT((PC!$A$2:$A$80=$A62)*(PCEmp=AQ$1),PC!$D$2:$BD$80)</f>
        <v>0</v>
      </c>
      <c r="AR62" s="259">
        <f>SUMPRODUCT((PC!$A$2:$A$80=$A62)*(PCEmp=AR$1),PC!$D$2:$BD$80)</f>
        <v>0</v>
      </c>
      <c r="AS62" s="259">
        <f>SUMPRODUCT((PC!$A$2:$A$80=$A62)*(PCEmp=AS$1),PC!$D$2:$BD$80)</f>
        <v>0</v>
      </c>
      <c r="AT62" s="259">
        <f>SUMPRODUCT((PC!$A$2:$A$80=$A62)*(PCEmp=AT$1),PC!$D$2:$BD$80)</f>
        <v>0</v>
      </c>
      <c r="AU62" s="259">
        <f>SUMPRODUCT((PC!$A$2:$A$80=$A62)*(PCEmp=AU$1),PC!$D$2:$BD$80)</f>
        <v>0</v>
      </c>
      <c r="AV62" s="259">
        <f>SUMPRODUCT((PC!$A$2:$A$80=$A62)*(PCEmp=AV$1),PC!$D$2:$BD$80)</f>
        <v>0</v>
      </c>
      <c r="AW62" s="259">
        <f>SUMPRODUCT((PC!$A$2:$A$80=$A62)*(PCEmp=AW$1),PC!$D$2:$BD$80)</f>
        <v>0</v>
      </c>
      <c r="AX62" s="259">
        <f>SUMPRODUCT((PC!$A$2:$A$80=$A62)*(PCEmp=AX$1),PC!$D$2:$BD$80)</f>
        <v>0</v>
      </c>
      <c r="AY62" s="468">
        <f>SUMPRODUCT((PC!$A$2:$A$80=$A62)*(PCEmp=AY$1),PC!$D$2:$BD$80)</f>
        <v>0</v>
      </c>
      <c r="BA62" s="246"/>
    </row>
    <row r="63" spans="1:53" s="271" customFormat="1" x14ac:dyDescent="0.2">
      <c r="A63" s="247">
        <f t="shared" si="18"/>
        <v>42541</v>
      </c>
      <c r="B63" s="254" t="s">
        <v>85</v>
      </c>
      <c r="C63" s="249">
        <f>SUMPRODUCT((RF!$A$2:$A$17=$A63)*(RFEmp=C$1)*(RF!$H$21:$AO$21="RF Lead"),RF!$H$2:$AO$17)</f>
        <v>0</v>
      </c>
      <c r="D63" s="250">
        <f>SUMPRODUCT((RF!$A$2:$A$17=$A63)*(RFEmp=D$1)*(RF!$H$21:$AO$21="RF Lead"),RF!$H$2:$AO$17)</f>
        <v>0</v>
      </c>
      <c r="E63" s="250">
        <f>SUMPRODUCT((RF!$A$2:$A$17=$A63)*(RFEmp=E$1)*(RF!$H$21:$AO$21="RF Lead"),RF!$H$2:$AO$17)</f>
        <v>0</v>
      </c>
      <c r="F63" s="250">
        <f>SUMPRODUCT((RF!$A$2:$A$17=$A63)*(RFEmp=F$1)*(RF!$H$21:$AO$21="RF Lead"),RF!$H$2:$AO$17)</f>
        <v>0</v>
      </c>
      <c r="G63" s="250">
        <f>SUMPRODUCT((RF!$A$2:$A$17=$A63)*(RFEmp=G$1)*(RF!$H$21:$AO$21="RF Lead"),RF!$H$2:$AO$17)</f>
        <v>0</v>
      </c>
      <c r="H63" s="250">
        <f>SUMPRODUCT((RF!$A$2:$A$17=$A63)*(RFEmp=H$1)*(RF!$H$21:$AO$21="RF Lead"),RF!$H$2:$AO$17)</f>
        <v>0</v>
      </c>
      <c r="I63" s="250">
        <f>SUMPRODUCT((RF!$A$2:$A$17=$A63)*(RFEmp=I$1)*(RF!$H$21:$AO$21="RF Lead"),RF!$H$2:$AO$17)</f>
        <v>0</v>
      </c>
      <c r="J63" s="250">
        <f>SUMPRODUCT((RF!$A$2:$A$17=$A63)*(RFEmp=J$1)*(RF!$H$21:$AO$21="RF Lead"),RF!$H$2:$AO$17)</f>
        <v>0</v>
      </c>
      <c r="K63" s="250">
        <f>SUMPRODUCT((RF!$A$2:$A$17=$A63)*(RFEmp=K$1)*(RF!$H$21:$AO$21="RF Lead"),RF!$H$2:$AO$17)</f>
        <v>0</v>
      </c>
      <c r="L63" s="250">
        <f>SUMPRODUCT((RF!$A$2:$A$17=$A63)*(RFEmp=L$1)*(RF!$H$21:$AO$21="RF Lead"),RF!$H$2:$AO$17)</f>
        <v>0</v>
      </c>
      <c r="M63" s="250">
        <f>SUMPRODUCT((RF!$A$2:$A$17=$A63)*(RFEmp=M$1)*(RF!$H$21:$AO$21="RF Lead"),RF!$H$2:$AO$17)</f>
        <v>0</v>
      </c>
      <c r="N63" s="250">
        <f>SUMPRODUCT((RF!$A$2:$A$17=$A63)*(RFEmp=N$1)*(RF!$H$21:$AO$21="RF Lead"),RF!$H$2:$AO$17)</f>
        <v>0</v>
      </c>
      <c r="O63" s="250">
        <f>SUMPRODUCT((RF!$A$2:$A$17=$A63)*(RFEmp=O$1)*(RF!$H$21:$AO$21="RF Lead"),RF!$H$2:$AO$17)</f>
        <v>0</v>
      </c>
      <c r="P63" s="250">
        <f>SUMPRODUCT((RF!$A$2:$A$17=$A63)*(RFEmp=P$1)*(RF!$H$21:$AO$21="RF Lead"),RF!$H$2:$AO$17)</f>
        <v>0</v>
      </c>
      <c r="Q63" s="250">
        <f>SUMPRODUCT((RF!$A$2:$A$17=$A63)*(RFEmp=Q$1)*(RF!$H$21:$AO$21="RF Lead"),RF!$H$2:$AO$17)</f>
        <v>0</v>
      </c>
      <c r="R63" s="250">
        <f>SUMPRODUCT((RF!$A$2:$A$17=$A63)*(RFEmp=R$1)*(RF!$H$21:$AO$21="RF Lead"),RF!$H$2:$AO$17)</f>
        <v>0</v>
      </c>
      <c r="S63" s="250">
        <f>SUMPRODUCT((RF!$A$2:$A$17=$A63)*(RFEmp=S$1)*(RF!$H$21:$AO$21="RF Lead"),RF!$H$2:$AO$17)</f>
        <v>0</v>
      </c>
      <c r="T63" s="250">
        <f>SUMPRODUCT((RF!$A$2:$A$17=$A63)*(RFEmp=T$1)*(RF!$H$21:$AO$21="RF Lead"),RF!$H$2:$AO$17)</f>
        <v>0</v>
      </c>
      <c r="U63" s="250">
        <f>SUMPRODUCT((RF!$A$2:$A$17=$A63)*(RFEmp=U$1)*(RF!$H$21:$AO$21="RF Lead"),RF!$H$2:$AO$17)</f>
        <v>0</v>
      </c>
      <c r="V63" s="250">
        <f>SUMPRODUCT((RF!$A$2:$A$17=$A63)*(RFEmp=V$1)*(RF!$H$21:$AO$21="RF Lead"),RF!$H$2:$AO$17)</f>
        <v>0</v>
      </c>
      <c r="W63" s="250">
        <f>SUMPRODUCT((RF!$A$2:$A$17=$A63)*(RFEmp=W$1)*(RF!$H$21:$AO$21="RF Lead"),RF!$H$2:$AO$17)</f>
        <v>0</v>
      </c>
      <c r="X63" s="250">
        <f>SUMPRODUCT((RF!$A$2:$A$17=$A63)*(RFEmp=X$1)*(RF!$H$21:$AO$21="RF Lead"),RF!$H$2:$AO$17)</f>
        <v>0</v>
      </c>
      <c r="Y63" s="250">
        <f>SUMPRODUCT((RF!$A$2:$A$17=$A63)*(RFEmp=Y$1)*(RF!$H$21:$AO$21="RF Lead"),RF!$H$2:$AO$17)</f>
        <v>0</v>
      </c>
      <c r="Z63" s="250">
        <f>SUMPRODUCT((RF!$A$2:$A$17=$A63)*(RFEmp=Z$1)*(RF!$H$21:$AO$21="RF Lead"),RF!$H$2:$AO$17)</f>
        <v>0</v>
      </c>
      <c r="AA63" s="250">
        <f>SUMPRODUCT((RF!$A$2:$A$17=$A63)*(RFEmp=AA$1)*(RF!$H$21:$AO$21="RF Lead"),RF!$H$2:$AO$17)</f>
        <v>0</v>
      </c>
      <c r="AB63" s="250">
        <f>SUMPRODUCT((RF!$A$2:$A$17=$A63)*(RFEmp=AB$1)*(RF!$H$21:$AO$21="RF Lead"),RF!$H$2:$AO$17)</f>
        <v>0</v>
      </c>
      <c r="AC63" s="250">
        <f>SUMPRODUCT((RF!$A$2:$A$17=$A63)*(RFEmp=AC$1)*(RF!$H$21:$AO$21="RF Lead"),RF!$H$2:$AO$17)</f>
        <v>0</v>
      </c>
      <c r="AD63" s="250">
        <f>SUMPRODUCT((RF!$A$2:$A$17=$A63)*(RFEmp=AD$1)*(RF!$H$21:$AO$21="RF Lead"),RF!$H$2:$AO$17)</f>
        <v>0</v>
      </c>
      <c r="AE63" s="250">
        <f>SUMPRODUCT((RF!$A$2:$A$17=$A63)*(RFEmp=AE$1)*(RF!$H$21:$AO$21="RF Lead"),RF!$H$2:$AO$17)</f>
        <v>0</v>
      </c>
      <c r="AF63" s="250">
        <f>SUMPRODUCT((RF!$A$2:$A$17=$A63)*(RFEmp=AF$1)*(RF!$H$21:$AO$21="RF Lead"),RF!$H$2:$AO$17)</f>
        <v>0</v>
      </c>
      <c r="AG63" s="250">
        <f>SUMPRODUCT((RF!$A$2:$A$17=$A63)*(RFEmp=AG$1)*(RF!$H$21:$AO$21="RF Lead"),RF!$H$2:$AO$17)</f>
        <v>0</v>
      </c>
      <c r="AH63" s="250">
        <f>SUMPRODUCT((RF!$A$2:$A$17=$A63)*(RFEmp=AH$1)*(RF!$H$21:$AO$21="RF Lead"),RF!$H$2:$AO$17)</f>
        <v>0</v>
      </c>
      <c r="AI63" s="250">
        <f>SUMPRODUCT((RF!$A$2:$A$17=$A63)*(RFEmp=AI$1)*(RF!$H$21:$AO$21="RF Lead"),RF!$H$2:$AO$17)</f>
        <v>0</v>
      </c>
      <c r="AJ63" s="250">
        <f>SUMPRODUCT((RF!$A$2:$A$17=$A63)*(RFEmp=AJ$1)*(RF!$H$21:$AO$21="RF Lead"),RF!$H$2:$AO$17)</f>
        <v>0</v>
      </c>
      <c r="AK63" s="250">
        <f>SUMPRODUCT((RF!$A$2:$A$17=$A63)*(RFEmp=AK$1)*(RF!$H$21:$AO$21="RF Lead"),RF!$H$2:$AO$17)</f>
        <v>0</v>
      </c>
      <c r="AL63" s="250">
        <f>SUMPRODUCT((RF!$A$2:$A$17=$A63)*(RFEmp=AL$1)*(RF!$H$21:$AO$21="RF Lead"),RF!$H$2:$AO$17)</f>
        <v>0</v>
      </c>
      <c r="AM63" s="250">
        <f>SUMPRODUCT((RF!$A$2:$A$17=$A63)*(RFEmp=AM$1)*(RF!$H$21:$AO$21="RF Lead"),RF!$H$2:$AO$17)</f>
        <v>0</v>
      </c>
      <c r="AN63" s="250">
        <f>SUMPRODUCT((RF!$A$2:$A$17=$A63)*(RFEmp=AN$1)*(RF!$H$21:$AO$21="RF Lead"),RF!$H$2:$AO$17)</f>
        <v>0</v>
      </c>
      <c r="AO63" s="250">
        <f>SUMPRODUCT((RF!$A$2:$A$17=$A63)*(RFEmp=AO$1)*(RF!$H$21:$AO$21="RF Lead"),RF!$H$2:$AO$17)</f>
        <v>0</v>
      </c>
      <c r="AP63" s="250">
        <f>SUMPRODUCT((RF!$A$2:$A$17=$A63)*(RFEmp=AP$1)*(RF!$H$21:$AO$21="RF Lead"),RF!$H$2:$AO$17)</f>
        <v>0</v>
      </c>
      <c r="AQ63" s="250">
        <f>SUMPRODUCT((RF!$A$2:$A$17=$A63)*(RFEmp=AQ$1)*(RF!$H$21:$AO$21="RF Lead"),RF!$H$2:$AO$17)</f>
        <v>0</v>
      </c>
      <c r="AR63" s="250">
        <f>SUMPRODUCT((RF!$A$2:$A$17=$A63)*(RFEmp=AR$1)*(RF!$H$21:$AO$21="RF Lead"),RF!$H$2:$AO$17)</f>
        <v>0</v>
      </c>
      <c r="AS63" s="250">
        <f>SUMPRODUCT((RF!$A$2:$A$17=$A63)*(RFEmp=AS$1)*(RF!$H$21:$AO$21="RF Lead"),RF!$H$2:$AO$17)</f>
        <v>0</v>
      </c>
      <c r="AT63" s="250">
        <f>SUMPRODUCT((RF!$A$2:$A$17=$A63)*(RFEmp=AT$1)*(RF!$H$21:$AO$21="RF Lead"),RF!$H$2:$AO$17)</f>
        <v>0</v>
      </c>
      <c r="AU63" s="250">
        <f>SUMPRODUCT((RF!$A$2:$A$17=$A63)*(RFEmp=AU$1)*(RF!$H$21:$AO$21="RF Lead"),RF!$H$2:$AO$17)</f>
        <v>0</v>
      </c>
      <c r="AV63" s="250">
        <f>SUMPRODUCT((RF!$A$2:$A$17=$A63)*(RFEmp=AV$1)*(RF!$H$21:$AO$21="RF Lead"),RF!$H$2:$AO$17)</f>
        <v>0</v>
      </c>
      <c r="AW63" s="250">
        <f>SUMPRODUCT((RF!$A$2:$A$17=$A63)*(RFEmp=AW$1)*(RF!$H$21:$AO$21="RF Lead"),RF!$H$2:$AO$17)</f>
        <v>0</v>
      </c>
      <c r="AX63" s="250">
        <f>SUMPRODUCT((RF!$A$2:$A$17=$A63)*(RFEmp=AX$1)*(RF!$H$21:$AO$21="RF Lead"),RF!$H$2:$AO$17)</f>
        <v>0</v>
      </c>
      <c r="AY63" s="467">
        <f>SUMPRODUCT((RF!$A$2:$A$17=$A63)*(RFEmp=AY$1)*(RF!$H$21:$AO$21="RF Lead"),RF!$H$2:$AO$17)</f>
        <v>0</v>
      </c>
      <c r="BA63" s="246"/>
    </row>
    <row r="64" spans="1:53" s="271" customFormat="1" x14ac:dyDescent="0.2">
      <c r="A64" s="260">
        <f t="shared" si="18"/>
        <v>42541</v>
      </c>
      <c r="B64" s="261" t="str">
        <f>Total!$M$1</f>
        <v>SC</v>
      </c>
      <c r="C64" s="249">
        <f>SUMPRODUCT((SC!$A$2:$A$34=$A64)*(SCEmp=C$1),SC!$F$2:$Z$34)</f>
        <v>0</v>
      </c>
      <c r="D64" s="250">
        <f>SUMPRODUCT((SC!$A$2:$A$34=$A64)*(SCEmp=D$1),SC!$F$2:$Z$34)</f>
        <v>0</v>
      </c>
      <c r="E64" s="250">
        <f>SUMPRODUCT((SC!$A$2:$A$34=$A64)*(SCEmp=E$1),SC!$F$2:$Z$34)</f>
        <v>0</v>
      </c>
      <c r="F64" s="250">
        <f>SUMPRODUCT((SC!$A$2:$A$34=$A64)*(SCEmp=F$1),SC!$F$2:$Z$34)</f>
        <v>0</v>
      </c>
      <c r="G64" s="250">
        <f>SUMPRODUCT((SC!$A$2:$A$34=$A64)*(SCEmp=G$1),SC!$F$2:$Z$34)</f>
        <v>0</v>
      </c>
      <c r="H64" s="250">
        <f>SUMPRODUCT((SC!$A$2:$A$34=$A64)*(SCEmp=H$1),SC!$F$2:$Z$34)</f>
        <v>0</v>
      </c>
      <c r="I64" s="250">
        <f>SUMPRODUCT((SC!$A$2:$A$34=$A64)*(SCEmp=I$1),SC!$F$2:$Z$34)</f>
        <v>0</v>
      </c>
      <c r="J64" s="250">
        <f>SUMPRODUCT((SC!$A$2:$A$34=$A64)*(SCEmp=J$1),SC!$F$2:$Z$34)</f>
        <v>0</v>
      </c>
      <c r="K64" s="250">
        <f>SUMPRODUCT((SC!$A$2:$A$34=$A64)*(SCEmp=K$1),SC!$F$2:$Z$34)</f>
        <v>0</v>
      </c>
      <c r="L64" s="250">
        <f>SUMPRODUCT((SC!$A$2:$A$34=$A64)*(SCEmp=L$1),SC!$F$2:$Z$34)</f>
        <v>0</v>
      </c>
      <c r="M64" s="250">
        <f>SUMPRODUCT((SC!$A$2:$A$34=$A64)*(SCEmp=M$1),SC!$F$2:$Z$34)</f>
        <v>0</v>
      </c>
      <c r="N64" s="250">
        <f>SUMPRODUCT((SC!$A$2:$A$34=$A64)*(SCEmp=N$1),SC!$F$2:$Z$34)</f>
        <v>0</v>
      </c>
      <c r="O64" s="250">
        <f>SUMPRODUCT((SC!$A$2:$A$34=$A64)*(SCEmp=O$1),SC!$F$2:$Z$34)</f>
        <v>0</v>
      </c>
      <c r="P64" s="250">
        <f>SUMPRODUCT((SC!$A$2:$A$34=$A64)*(SCEmp=P$1),SC!$F$2:$Z$34)</f>
        <v>0</v>
      </c>
      <c r="Q64" s="250">
        <f>SUMPRODUCT((SC!$A$2:$A$34=$A64)*(SCEmp=Q$1),SC!$F$2:$Z$34)</f>
        <v>0</v>
      </c>
      <c r="R64" s="250">
        <f>SUMPRODUCT((SC!$A$2:$A$34=$A64)*(SCEmp=R$1),SC!$F$2:$Z$34)</f>
        <v>0</v>
      </c>
      <c r="S64" s="250">
        <f>SUMPRODUCT((SC!$A$2:$A$34=$A64)*(SCEmp=S$1),SC!$F$2:$Z$34)</f>
        <v>0</v>
      </c>
      <c r="T64" s="250">
        <f>SUMPRODUCT((SC!$A$2:$A$34=$A64)*(SCEmp=T$1),SC!$F$2:$Z$34)</f>
        <v>0</v>
      </c>
      <c r="U64" s="250">
        <f>SUMPRODUCT((SC!$A$2:$A$34=$A64)*(SCEmp=U$1),SC!$F$2:$Z$34)</f>
        <v>0</v>
      </c>
      <c r="V64" s="250">
        <f>SUMPRODUCT((SC!$A$2:$A$34=$A64)*(SCEmp=V$1),SC!$F$2:$Z$34)</f>
        <v>0</v>
      </c>
      <c r="W64" s="250">
        <f>SUMPRODUCT((SC!$A$2:$A$34=$A64)*(SCEmp=W$1),SC!$F$2:$Z$34)</f>
        <v>0</v>
      </c>
      <c r="X64" s="250">
        <f>SUMPRODUCT((SC!$A$2:$A$34=$A64)*(SCEmp=X$1),SC!$F$2:$Z$34)</f>
        <v>0</v>
      </c>
      <c r="Y64" s="250">
        <f>SUMPRODUCT((SC!$A$2:$A$34=$A64)*(SCEmp=Y$1),SC!$F$2:$Z$34)</f>
        <v>0</v>
      </c>
      <c r="Z64" s="250">
        <f>SUMPRODUCT((SC!$A$2:$A$34=$A64)*(SCEmp=Z$1),SC!$F$2:$Z$34)</f>
        <v>0</v>
      </c>
      <c r="AA64" s="250">
        <f>SUMPRODUCT((SC!$A$2:$A$34=$A64)*(SCEmp=AA$1),SC!$F$2:$Z$34)</f>
        <v>0</v>
      </c>
      <c r="AB64" s="250">
        <f>SUMPRODUCT((SC!$A$2:$A$34=$A64)*(SCEmp=AB$1),SC!$F$2:$Z$34)</f>
        <v>3</v>
      </c>
      <c r="AC64" s="250">
        <f>SUMPRODUCT((SC!$A$2:$A$34=$A64)*(SCEmp=AC$1),SC!$F$2:$Z$34)</f>
        <v>0</v>
      </c>
      <c r="AD64" s="250">
        <f>SUMPRODUCT((SC!$A$2:$A$34=$A64)*(SCEmp=AD$1),SC!$F$2:$Z$34)</f>
        <v>0</v>
      </c>
      <c r="AE64" s="250">
        <f>SUMPRODUCT((SC!$A$2:$A$34=$A64)*(SCEmp=AE$1),SC!$F$2:$Z$34)</f>
        <v>0</v>
      </c>
      <c r="AF64" s="250">
        <f>SUMPRODUCT((SC!$A$2:$A$34=$A64)*(SCEmp=AF$1),SC!$F$2:$Z$34)</f>
        <v>0</v>
      </c>
      <c r="AG64" s="250">
        <f>SUMPRODUCT((SC!$A$2:$A$34=$A64)*(SCEmp=AG$1),SC!$F$2:$Z$34)</f>
        <v>0</v>
      </c>
      <c r="AH64" s="250">
        <f>SUMPRODUCT((SC!$A$2:$A$34=$A64)*(SCEmp=AH$1),SC!$F$2:$Z$34)</f>
        <v>0</v>
      </c>
      <c r="AI64" s="250">
        <f>SUMPRODUCT((SC!$A$2:$A$34=$A64)*(SCEmp=AI$1),SC!$F$2:$Z$34)</f>
        <v>0</v>
      </c>
      <c r="AJ64" s="250">
        <f>SUMPRODUCT((SC!$A$2:$A$34=$A64)*(SCEmp=AJ$1),SC!$F$2:$Z$34)</f>
        <v>0</v>
      </c>
      <c r="AK64" s="250">
        <f>SUMPRODUCT((SC!$A$2:$A$34=$A64)*(SCEmp=AK$1),SC!$F$2:$Z$34)</f>
        <v>0</v>
      </c>
      <c r="AL64" s="250">
        <f>SUMPRODUCT((SC!$A$2:$A$34=$A64)*(SCEmp=AL$1),SC!$F$2:$Z$34)</f>
        <v>0</v>
      </c>
      <c r="AM64" s="250">
        <f>SUMPRODUCT((SC!$A$2:$A$34=$A64)*(SCEmp=AM$1),SC!$F$2:$Z$34)</f>
        <v>0</v>
      </c>
      <c r="AN64" s="250">
        <f>SUMPRODUCT((SC!$A$2:$A$34=$A64)*(SCEmp=AN$1),SC!$F$2:$Z$34)</f>
        <v>0</v>
      </c>
      <c r="AO64" s="250">
        <f>SUMPRODUCT((SC!$A$2:$A$34=$A64)*(SCEmp=AO$1),SC!$F$2:$Z$34)</f>
        <v>0</v>
      </c>
      <c r="AP64" s="250">
        <f>SUMPRODUCT((SC!$A$2:$A$34=$A64)*(SCEmp=AP$1),SC!$F$2:$Z$34)</f>
        <v>0</v>
      </c>
      <c r="AQ64" s="250">
        <f>SUMPRODUCT((SC!$A$2:$A$34=$A64)*(SCEmp=AQ$1),SC!$F$2:$Z$34)</f>
        <v>0</v>
      </c>
      <c r="AR64" s="250">
        <f>SUMPRODUCT((SC!$A$2:$A$34=$A64)*(SCEmp=AR$1),SC!$F$2:$Z$34)</f>
        <v>0</v>
      </c>
      <c r="AS64" s="250">
        <f>SUMPRODUCT((SC!$A$2:$A$34=$A64)*(SCEmp=AS$1),SC!$F$2:$Z$34)</f>
        <v>0</v>
      </c>
      <c r="AT64" s="250">
        <f>SUMPRODUCT((SC!$A$2:$A$34=$A64)*(SCEmp=AT$1),SC!$F$2:$Z$34)</f>
        <v>0</v>
      </c>
      <c r="AU64" s="250">
        <f>SUMPRODUCT((SC!$A$2:$A$34=$A64)*(SCEmp=AU$1),SC!$F$2:$Z$34)</f>
        <v>0</v>
      </c>
      <c r="AV64" s="250">
        <f>SUMPRODUCT((SC!$A$2:$A$34=$A64)*(SCEmp=AV$1),SC!$F$2:$Z$34)</f>
        <v>0</v>
      </c>
      <c r="AW64" s="250">
        <f>SUMPRODUCT((SC!$A$2:$A$34=$A64)*(SCEmp=AW$1),SC!$F$2:$Z$34)</f>
        <v>0</v>
      </c>
      <c r="AX64" s="250">
        <f>SUMPRODUCT((SC!$A$2:$A$34=$A64)*(SCEmp=AX$1),SC!$F$2:$Z$34)</f>
        <v>0</v>
      </c>
      <c r="AY64" s="467">
        <f>SUMPRODUCT((SC!$A$2:$A$34=$A64)*(SCEmp=AY$1),SC!$F$2:$Z$34)</f>
        <v>0</v>
      </c>
      <c r="BA64" s="246"/>
    </row>
    <row r="65" spans="1:53" s="271" customFormat="1" x14ac:dyDescent="0.2">
      <c r="A65" s="262">
        <f t="shared" si="18"/>
        <v>42541</v>
      </c>
      <c r="B65" s="263" t="s">
        <v>87</v>
      </c>
      <c r="C65" s="264">
        <f t="shared" ref="C65:AN65" si="35">IF(SUM(C54:C64)&gt;8,SUM(C54:C64)-8,0)+IF(SUM(C54:C64)&gt;12,SUM(C54:C64)-12,0)</f>
        <v>0</v>
      </c>
      <c r="D65" s="265">
        <f t="shared" si="35"/>
        <v>0</v>
      </c>
      <c r="E65" s="265">
        <f t="shared" si="35"/>
        <v>0</v>
      </c>
      <c r="F65" s="265">
        <f t="shared" si="35"/>
        <v>0</v>
      </c>
      <c r="G65" s="265">
        <f t="shared" si="35"/>
        <v>0</v>
      </c>
      <c r="H65" s="265">
        <f t="shared" si="35"/>
        <v>0</v>
      </c>
      <c r="I65" s="265">
        <f t="shared" si="35"/>
        <v>0</v>
      </c>
      <c r="J65" s="265">
        <f t="shared" si="35"/>
        <v>0</v>
      </c>
      <c r="K65" s="265">
        <f t="shared" si="35"/>
        <v>0</v>
      </c>
      <c r="L65" s="265">
        <f t="shared" si="35"/>
        <v>0</v>
      </c>
      <c r="M65" s="265">
        <f t="shared" si="35"/>
        <v>0</v>
      </c>
      <c r="N65" s="265">
        <f t="shared" si="35"/>
        <v>0</v>
      </c>
      <c r="O65" s="265">
        <f t="shared" si="35"/>
        <v>0</v>
      </c>
      <c r="P65" s="265">
        <f t="shared" si="35"/>
        <v>0</v>
      </c>
      <c r="Q65" s="265">
        <f t="shared" si="35"/>
        <v>0</v>
      </c>
      <c r="R65" s="265">
        <f t="shared" si="35"/>
        <v>0</v>
      </c>
      <c r="S65" s="265">
        <f t="shared" si="35"/>
        <v>0</v>
      </c>
      <c r="T65" s="265">
        <f t="shared" si="35"/>
        <v>0</v>
      </c>
      <c r="U65" s="265">
        <f t="shared" si="35"/>
        <v>0</v>
      </c>
      <c r="V65" s="265">
        <f t="shared" si="35"/>
        <v>0</v>
      </c>
      <c r="W65" s="265">
        <f t="shared" si="35"/>
        <v>0</v>
      </c>
      <c r="X65" s="265">
        <f t="shared" si="35"/>
        <v>0</v>
      </c>
      <c r="Y65" s="265">
        <f t="shared" si="35"/>
        <v>0</v>
      </c>
      <c r="Z65" s="265">
        <f t="shared" si="35"/>
        <v>0</v>
      </c>
      <c r="AA65" s="265">
        <f t="shared" si="35"/>
        <v>0</v>
      </c>
      <c r="AB65" s="265">
        <f t="shared" si="35"/>
        <v>0</v>
      </c>
      <c r="AC65" s="265">
        <f t="shared" si="35"/>
        <v>0</v>
      </c>
      <c r="AD65" s="265">
        <f t="shared" si="35"/>
        <v>0</v>
      </c>
      <c r="AE65" s="265">
        <f t="shared" si="35"/>
        <v>0</v>
      </c>
      <c r="AF65" s="265">
        <f t="shared" si="35"/>
        <v>0</v>
      </c>
      <c r="AG65" s="265">
        <f t="shared" si="35"/>
        <v>0</v>
      </c>
      <c r="AH65" s="265">
        <f t="shared" si="35"/>
        <v>0</v>
      </c>
      <c r="AI65" s="265">
        <f t="shared" si="35"/>
        <v>0</v>
      </c>
      <c r="AJ65" s="265">
        <f t="shared" si="35"/>
        <v>0</v>
      </c>
      <c r="AK65" s="265">
        <f t="shared" si="35"/>
        <v>0</v>
      </c>
      <c r="AL65" s="265">
        <f t="shared" si="35"/>
        <v>0</v>
      </c>
      <c r="AM65" s="265">
        <f t="shared" si="35"/>
        <v>0</v>
      </c>
      <c r="AN65" s="265">
        <f t="shared" si="35"/>
        <v>0</v>
      </c>
      <c r="AO65" s="265">
        <f t="shared" ref="AO65:AU65" si="36">IF(SUM(AO54:AO64)&gt;8,SUM(AO54:AO64)-8,0)+IF(SUM(AO54:AO64)&gt;12,SUM(AO54:AO64)-12,0)</f>
        <v>0</v>
      </c>
      <c r="AP65" s="265">
        <f t="shared" si="36"/>
        <v>0</v>
      </c>
      <c r="AQ65" s="265">
        <f t="shared" si="36"/>
        <v>0</v>
      </c>
      <c r="AR65" s="265">
        <f t="shared" si="36"/>
        <v>0</v>
      </c>
      <c r="AS65" s="265">
        <f t="shared" si="36"/>
        <v>0</v>
      </c>
      <c r="AT65" s="265">
        <f t="shared" si="36"/>
        <v>0</v>
      </c>
      <c r="AU65" s="265">
        <f t="shared" si="36"/>
        <v>0</v>
      </c>
      <c r="AV65" s="265">
        <f t="shared" ref="AV65:AW65" si="37">IF(SUM(AV54:AV64)&gt;8,SUM(AV54:AV64)-8,0)+IF(SUM(AV54:AV64)&gt;12,SUM(AV54:AV64)-12,0)</f>
        <v>0</v>
      </c>
      <c r="AW65" s="265">
        <f t="shared" si="37"/>
        <v>0</v>
      </c>
      <c r="AX65" s="265">
        <f t="shared" ref="AX65" si="38">IF(SUM(AX54:AX64)&gt;8,SUM(AX54:AX64)-8,0)+IF(SUM(AX54:AX64)&gt;12,SUM(AX54:AX64)-12,0)</f>
        <v>0</v>
      </c>
      <c r="AY65" s="469">
        <f>IF(SUM(AY54:AY64)&gt;8,SUM(AY54:AY64)-8,0)+IF(SUM(AY54:AY64)&gt;12,SUM(AY54:AY64)-12,0)</f>
        <v>0</v>
      </c>
      <c r="BA65" s="246"/>
    </row>
    <row r="66" spans="1:53" s="271" customFormat="1" x14ac:dyDescent="0.2">
      <c r="A66" s="266">
        <f t="shared" si="18"/>
        <v>42541</v>
      </c>
      <c r="B66" s="267" t="s">
        <v>86</v>
      </c>
      <c r="C66" s="268">
        <f t="shared" ref="C66:AN66" si="39">IFERROR((C$211*SUM(C54:C61)+C$212*SUM(C62:C64))/SUM(C54:C64)/2,0)*C65</f>
        <v>0</v>
      </c>
      <c r="D66" s="269">
        <f t="shared" si="39"/>
        <v>0</v>
      </c>
      <c r="E66" s="269">
        <f t="shared" si="39"/>
        <v>0</v>
      </c>
      <c r="F66" s="269">
        <f t="shared" si="39"/>
        <v>0</v>
      </c>
      <c r="G66" s="269">
        <f t="shared" si="39"/>
        <v>0</v>
      </c>
      <c r="H66" s="269">
        <f t="shared" si="39"/>
        <v>0</v>
      </c>
      <c r="I66" s="269">
        <f t="shared" si="39"/>
        <v>0</v>
      </c>
      <c r="J66" s="269">
        <f t="shared" si="39"/>
        <v>0</v>
      </c>
      <c r="K66" s="269">
        <f t="shared" si="39"/>
        <v>0</v>
      </c>
      <c r="L66" s="269">
        <f t="shared" si="39"/>
        <v>0</v>
      </c>
      <c r="M66" s="269">
        <f t="shared" si="39"/>
        <v>0</v>
      </c>
      <c r="N66" s="269">
        <f t="shared" si="39"/>
        <v>0</v>
      </c>
      <c r="O66" s="269">
        <f t="shared" si="39"/>
        <v>0</v>
      </c>
      <c r="P66" s="269">
        <f t="shared" si="39"/>
        <v>0</v>
      </c>
      <c r="Q66" s="269">
        <f t="shared" si="39"/>
        <v>0</v>
      </c>
      <c r="R66" s="269">
        <f t="shared" si="39"/>
        <v>0</v>
      </c>
      <c r="S66" s="269">
        <f t="shared" si="39"/>
        <v>0</v>
      </c>
      <c r="T66" s="269">
        <f t="shared" si="39"/>
        <v>0</v>
      </c>
      <c r="U66" s="269">
        <f t="shared" si="39"/>
        <v>0</v>
      </c>
      <c r="V66" s="269">
        <f t="shared" si="39"/>
        <v>0</v>
      </c>
      <c r="W66" s="269">
        <f t="shared" si="39"/>
        <v>0</v>
      </c>
      <c r="X66" s="269">
        <f t="shared" si="39"/>
        <v>0</v>
      </c>
      <c r="Y66" s="269">
        <f t="shared" si="39"/>
        <v>0</v>
      </c>
      <c r="Z66" s="269">
        <f t="shared" si="39"/>
        <v>0</v>
      </c>
      <c r="AA66" s="269">
        <f t="shared" si="39"/>
        <v>0</v>
      </c>
      <c r="AB66" s="269">
        <f t="shared" si="39"/>
        <v>0</v>
      </c>
      <c r="AC66" s="269">
        <f t="shared" si="39"/>
        <v>0</v>
      </c>
      <c r="AD66" s="269">
        <f t="shared" si="39"/>
        <v>0</v>
      </c>
      <c r="AE66" s="269">
        <f t="shared" si="39"/>
        <v>0</v>
      </c>
      <c r="AF66" s="269">
        <f t="shared" si="39"/>
        <v>0</v>
      </c>
      <c r="AG66" s="269">
        <f t="shared" si="39"/>
        <v>0</v>
      </c>
      <c r="AH66" s="269">
        <f t="shared" si="39"/>
        <v>0</v>
      </c>
      <c r="AI66" s="269">
        <f t="shared" si="39"/>
        <v>0</v>
      </c>
      <c r="AJ66" s="269">
        <f t="shared" si="39"/>
        <v>0</v>
      </c>
      <c r="AK66" s="269">
        <f t="shared" si="39"/>
        <v>0</v>
      </c>
      <c r="AL66" s="269">
        <f t="shared" si="39"/>
        <v>0</v>
      </c>
      <c r="AM66" s="269">
        <f t="shared" si="39"/>
        <v>0</v>
      </c>
      <c r="AN66" s="269">
        <f t="shared" si="39"/>
        <v>0</v>
      </c>
      <c r="AO66" s="269">
        <f t="shared" ref="AO66:AU66" si="40">IFERROR((AO$211*SUM(AO54:AO61)+AO$212*SUM(AO62:AO64))/SUM(AO54:AO64)/2,0)*AO65</f>
        <v>0</v>
      </c>
      <c r="AP66" s="269">
        <f t="shared" si="40"/>
        <v>0</v>
      </c>
      <c r="AQ66" s="269">
        <f t="shared" si="40"/>
        <v>0</v>
      </c>
      <c r="AR66" s="269">
        <f t="shared" si="40"/>
        <v>0</v>
      </c>
      <c r="AS66" s="269">
        <f t="shared" si="40"/>
        <v>0</v>
      </c>
      <c r="AT66" s="269">
        <f t="shared" si="40"/>
        <v>0</v>
      </c>
      <c r="AU66" s="269">
        <f t="shared" si="40"/>
        <v>0</v>
      </c>
      <c r="AV66" s="269">
        <f t="shared" ref="AV66:AW66" si="41">IFERROR((AV$211*SUM(AV54:AV61)+AV$212*SUM(AV62:AV64))/SUM(AV54:AV64)/2,0)*AV65</f>
        <v>0</v>
      </c>
      <c r="AW66" s="269">
        <f t="shared" si="41"/>
        <v>0</v>
      </c>
      <c r="AX66" s="269">
        <f t="shared" ref="AX66" si="42">IFERROR((AX$211*SUM(AX54:AX61)+AX$212*SUM(AX62:AX64))/SUM(AX54:AX64)/2,0)*AX65</f>
        <v>0</v>
      </c>
      <c r="AY66" s="470">
        <f>IFERROR((AY$211*SUM(AY54:AY61)+AY$212*SUM(AY62:AY64))/SUM(AY54:AY64)/2,0)*AY65</f>
        <v>0</v>
      </c>
      <c r="BA66" s="246"/>
    </row>
    <row r="67" spans="1:53" s="271" customFormat="1" x14ac:dyDescent="0.2">
      <c r="A67" s="247">
        <f>A54+1</f>
        <v>42542</v>
      </c>
      <c r="B67" s="248" t="s">
        <v>77</v>
      </c>
      <c r="C67" s="249">
        <f>SUMPRODUCT((Driver!$A$2:$A$17=$A67)*(DriverEmp=C$1),Driver!$C$2:$V$17)</f>
        <v>0</v>
      </c>
      <c r="D67" s="250">
        <f>SUMPRODUCT((Driver!$A$2:$A$17=$A67)*(DriverEmp=D$1),Driver!$C$2:$V$17)</f>
        <v>0</v>
      </c>
      <c r="E67" s="250">
        <f>SUMPRODUCT((Driver!$A$2:$A$17=$A67)*(DriverEmp=E$1),Driver!$C$2:$V$17)</f>
        <v>0</v>
      </c>
      <c r="F67" s="250">
        <f>SUMPRODUCT((Driver!$A$2:$A$17=$A67)*(DriverEmp=F$1),Driver!$C$2:$V$17)</f>
        <v>0</v>
      </c>
      <c r="G67" s="250">
        <f>SUMPRODUCT((Driver!$A$2:$A$17=$A67)*(DriverEmp=G$1),Driver!$C$2:$V$17)</f>
        <v>0</v>
      </c>
      <c r="H67" s="250">
        <f>SUMPRODUCT((Driver!$A$2:$A$17=$A67)*(DriverEmp=H$1),Driver!$C$2:$V$17)</f>
        <v>0</v>
      </c>
      <c r="I67" s="250">
        <f>SUMPRODUCT((Driver!$A$2:$A$17=$A67)*(DriverEmp=I$1),Driver!$C$2:$V$17)</f>
        <v>0</v>
      </c>
      <c r="J67" s="250">
        <f>SUMPRODUCT((Driver!$A$2:$A$17=$A67)*(DriverEmp=J$1),Driver!$C$2:$V$17)</f>
        <v>0</v>
      </c>
      <c r="K67" s="250">
        <f>SUMPRODUCT((Driver!$A$2:$A$17=$A67)*(DriverEmp=K$1),Driver!$C$2:$V$17)</f>
        <v>0</v>
      </c>
      <c r="L67" s="250">
        <f>SUMPRODUCT((Driver!$A$2:$A$17=$A67)*(DriverEmp=L$1),Driver!$C$2:$V$17)</f>
        <v>0</v>
      </c>
      <c r="M67" s="250">
        <f>SUMPRODUCT((Driver!$A$2:$A$17=$A67)*(DriverEmp=M$1),Driver!$C$2:$V$17)</f>
        <v>0</v>
      </c>
      <c r="N67" s="250">
        <f>SUMPRODUCT((Driver!$A$2:$A$17=$A67)*(DriverEmp=N$1),Driver!$C$2:$V$17)</f>
        <v>0</v>
      </c>
      <c r="O67" s="250">
        <f>SUMPRODUCT((Driver!$A$2:$A$17=$A67)*(DriverEmp=O$1),Driver!$C$2:$V$17)</f>
        <v>0</v>
      </c>
      <c r="P67" s="250">
        <f>SUMPRODUCT((Driver!$A$2:$A$17=$A67)*(DriverEmp=P$1),Driver!$C$2:$V$17)</f>
        <v>0</v>
      </c>
      <c r="Q67" s="250">
        <f>SUMPRODUCT((Driver!$A$2:$A$17=$A67)*(DriverEmp=Q$1),Driver!$C$2:$V$17)</f>
        <v>0</v>
      </c>
      <c r="R67" s="250">
        <f>SUMPRODUCT((Driver!$A$2:$A$17=$A67)*(DriverEmp=R$1),Driver!$C$2:$V$17)</f>
        <v>0</v>
      </c>
      <c r="S67" s="250">
        <f>SUMPRODUCT((Driver!$A$2:$A$17=$A67)*(DriverEmp=S$1),Driver!$C$2:$V$17)</f>
        <v>0</v>
      </c>
      <c r="T67" s="250">
        <f>SUMPRODUCT((Driver!$A$2:$A$17=$A67)*(DriverEmp=T$1),Driver!$C$2:$V$17)</f>
        <v>0</v>
      </c>
      <c r="U67" s="250">
        <f>SUMPRODUCT((Driver!$A$2:$A$17=$A67)*(DriverEmp=U$1),Driver!$C$2:$V$17)</f>
        <v>0</v>
      </c>
      <c r="V67" s="250">
        <f>SUMPRODUCT((Driver!$A$2:$A$17=$A67)*(DriverEmp=V$1),Driver!$C$2:$V$17)</f>
        <v>0</v>
      </c>
      <c r="W67" s="250">
        <f>SUMPRODUCT((Driver!$A$2:$A$17=$A67)*(DriverEmp=W$1),Driver!$C$2:$V$17)</f>
        <v>0</v>
      </c>
      <c r="X67" s="250">
        <f>SUMPRODUCT((Driver!$A$2:$A$17=$A67)*(DriverEmp=X$1),Driver!$C$2:$V$17)</f>
        <v>0</v>
      </c>
      <c r="Y67" s="250">
        <f>SUMPRODUCT((Driver!$A$2:$A$17=$A67)*(DriverEmp=Y$1),Driver!$C$2:$V$17)</f>
        <v>0</v>
      </c>
      <c r="Z67" s="250">
        <f>SUMPRODUCT((Driver!$A$2:$A$17=$A67)*(DriverEmp=Z$1),Driver!$C$2:$V$17)</f>
        <v>0</v>
      </c>
      <c r="AA67" s="250">
        <f>SUMPRODUCT((Driver!$A$2:$A$17=$A67)*(DriverEmp=AA$1),Driver!$C$2:$V$17)</f>
        <v>0</v>
      </c>
      <c r="AB67" s="250">
        <f>SUMPRODUCT((Driver!$A$2:$A$17=$A67)*(DriverEmp=AB$1),Driver!$C$2:$V$17)</f>
        <v>0</v>
      </c>
      <c r="AC67" s="250">
        <f>SUMPRODUCT((Driver!$A$2:$A$17=$A67)*(DriverEmp=AC$1),Driver!$C$2:$V$17)</f>
        <v>0</v>
      </c>
      <c r="AD67" s="250">
        <f>SUMPRODUCT((Driver!$A$2:$A$17=$A67)*(DriverEmp=AD$1),Driver!$C$2:$V$17)</f>
        <v>0</v>
      </c>
      <c r="AE67" s="250">
        <f>SUMPRODUCT((Driver!$A$2:$A$17=$A67)*(DriverEmp=AE$1),Driver!$C$2:$V$17)</f>
        <v>0</v>
      </c>
      <c r="AF67" s="250">
        <f>SUMPRODUCT((Driver!$A$2:$A$17=$A67)*(DriverEmp=AF$1),Driver!$C$2:$V$17)</f>
        <v>0</v>
      </c>
      <c r="AG67" s="250">
        <f>SUMPRODUCT((Driver!$A$2:$A$17=$A67)*(DriverEmp=AG$1),Driver!$C$2:$V$17)</f>
        <v>0</v>
      </c>
      <c r="AH67" s="250">
        <f>SUMPRODUCT((Driver!$A$2:$A$17=$A67)*(DriverEmp=AH$1),Driver!$C$2:$V$17)</f>
        <v>0</v>
      </c>
      <c r="AI67" s="250">
        <f>SUMPRODUCT((Driver!$A$2:$A$17=$A67)*(DriverEmp=AI$1),Driver!$C$2:$V$17)</f>
        <v>0</v>
      </c>
      <c r="AJ67" s="250">
        <f>SUMPRODUCT((Driver!$A$2:$A$17=$A67)*(DriverEmp=AJ$1),Driver!$C$2:$V$17)</f>
        <v>0</v>
      </c>
      <c r="AK67" s="250">
        <f>SUMPRODUCT((Driver!$A$2:$A$17=$A67)*(DriverEmp=AK$1),Driver!$C$2:$V$17)</f>
        <v>0</v>
      </c>
      <c r="AL67" s="250">
        <f>SUMPRODUCT((Driver!$A$2:$A$17=$A67)*(DriverEmp=AL$1),Driver!$C$2:$V$17)</f>
        <v>0</v>
      </c>
      <c r="AM67" s="250">
        <f>SUMPRODUCT((Driver!$A$2:$A$17=$A67)*(DriverEmp=AM$1),Driver!$C$2:$V$17)</f>
        <v>0</v>
      </c>
      <c r="AN67" s="250">
        <f>SUMPRODUCT((Driver!$A$2:$A$17=$A67)*(DriverEmp=AN$1),Driver!$C$2:$V$17)</f>
        <v>0</v>
      </c>
      <c r="AO67" s="250">
        <f>SUMPRODUCT((Driver!$A$2:$A$17=$A67)*(DriverEmp=AO$1),Driver!$C$2:$V$17)</f>
        <v>0</v>
      </c>
      <c r="AP67" s="250">
        <f>SUMPRODUCT((Driver!$A$2:$A$17=$A67)*(DriverEmp=AP$1),Driver!$C$2:$V$17)</f>
        <v>0</v>
      </c>
      <c r="AQ67" s="250">
        <f>SUMPRODUCT((Driver!$A$2:$A$17=$A67)*(DriverEmp=AQ$1),Driver!$C$2:$V$17)</f>
        <v>0</v>
      </c>
      <c r="AR67" s="250">
        <f>SUMPRODUCT((Driver!$A$2:$A$17=$A67)*(DriverEmp=AR$1),Driver!$C$2:$V$17)</f>
        <v>0</v>
      </c>
      <c r="AS67" s="250">
        <f>SUMPRODUCT((Driver!$A$2:$A$17=$A67)*(DriverEmp=AS$1),Driver!$C$2:$V$17)</f>
        <v>0</v>
      </c>
      <c r="AT67" s="250">
        <f>SUMPRODUCT((Driver!$A$2:$A$17=$A67)*(DriverEmp=AT$1),Driver!$C$2:$V$17)</f>
        <v>0</v>
      </c>
      <c r="AU67" s="250">
        <f>SUMPRODUCT((Driver!$A$2:$A$17=$A67)*(DriverEmp=AU$1),Driver!$C$2:$V$17)</f>
        <v>0</v>
      </c>
      <c r="AV67" s="250">
        <f>SUMPRODUCT((Driver!$A$2:$A$17=$A67)*(DriverEmp=AV$1),Driver!$C$2:$V$17)</f>
        <v>0</v>
      </c>
      <c r="AW67" s="250">
        <f>SUMPRODUCT((Driver!$A$2:$A$17=$A67)*(DriverEmp=AW$1),Driver!$C$2:$V$17)</f>
        <v>0</v>
      </c>
      <c r="AX67" s="250">
        <f>SUMPRODUCT((Driver!$A$2:$A$17=$A67)*(DriverEmp=AX$1),Driver!$C$2:$V$17)</f>
        <v>0</v>
      </c>
      <c r="AY67" s="467">
        <f>SUMPRODUCT((Driver!$A$2:$A$17=$A67)*(DriverEmp=AY$1),Driver!$C$2:$V$17)</f>
        <v>0</v>
      </c>
      <c r="BA67" s="246"/>
    </row>
    <row r="68" spans="1:53" s="271" customFormat="1" x14ac:dyDescent="0.2">
      <c r="A68" s="247">
        <f>A67</f>
        <v>42542</v>
      </c>
      <c r="B68" s="251" t="str">
        <f>Total!$H$1</f>
        <v>PP</v>
      </c>
      <c r="C68" s="249">
        <f>SUMPRODUCT((PP!$A$2:$A$80=$A68)*(PPEmp=C$1),PP!$D$2:$BD$80)</f>
        <v>0</v>
      </c>
      <c r="D68" s="250">
        <f>SUMPRODUCT((PP!$A$2:$A$80=$A68)*(PPEmp=D$1),PP!$D$2:$BD$80)</f>
        <v>0</v>
      </c>
      <c r="E68" s="250">
        <f>SUMPRODUCT((PP!$A$2:$A$80=$A68)*(PPEmp=E$1),PP!$D$2:$BD$80)</f>
        <v>0</v>
      </c>
      <c r="F68" s="250">
        <f>SUMPRODUCT((PP!$A$2:$A$80=$A68)*(PPEmp=F$1),PP!$D$2:$BD$80)</f>
        <v>0</v>
      </c>
      <c r="G68" s="250">
        <f>SUMPRODUCT((PP!$A$2:$A$80=$A68)*(PPEmp=G$1),PP!$D$2:$BD$80)</f>
        <v>2.5</v>
      </c>
      <c r="H68" s="250">
        <f>SUMPRODUCT((PP!$A$2:$A$80=$A68)*(PPEmp=H$1),PP!$D$2:$BD$80)</f>
        <v>0</v>
      </c>
      <c r="I68" s="250">
        <f>SUMPRODUCT((PP!$A$2:$A$80=$A68)*(PPEmp=I$1),PP!$D$2:$BD$80)</f>
        <v>0</v>
      </c>
      <c r="J68" s="250">
        <f>SUMPRODUCT((PP!$A$2:$A$80=$A68)*(PPEmp=J$1),PP!$D$2:$BD$80)</f>
        <v>0</v>
      </c>
      <c r="K68" s="250">
        <f>SUMPRODUCT((PP!$A$2:$A$80=$A68)*(PPEmp=K$1),PP!$D$2:$BD$80)</f>
        <v>0</v>
      </c>
      <c r="L68" s="250">
        <f>SUMPRODUCT((PP!$A$2:$A$80=$A68)*(PPEmp=L$1),PP!$D$2:$BD$80)</f>
        <v>0</v>
      </c>
      <c r="M68" s="250">
        <f>SUMPRODUCT((PP!$A$2:$A$80=$A68)*(PPEmp=M$1),PP!$D$2:$BD$80)</f>
        <v>0</v>
      </c>
      <c r="N68" s="250">
        <f>SUMPRODUCT((PP!$A$2:$A$80=$A68)*(PPEmp=N$1),PP!$D$2:$BD$80)</f>
        <v>0</v>
      </c>
      <c r="O68" s="250">
        <f>SUMPRODUCT((PP!$A$2:$A$80=$A68)*(PPEmp=O$1),PP!$D$2:$BD$80)</f>
        <v>0</v>
      </c>
      <c r="P68" s="250">
        <f>SUMPRODUCT((PP!$A$2:$A$80=$A68)*(PPEmp=P$1),PP!$D$2:$BD$80)</f>
        <v>0</v>
      </c>
      <c r="Q68" s="250">
        <f>SUMPRODUCT((PP!$A$2:$A$80=$A68)*(PPEmp=Q$1),PP!$D$2:$BD$80)</f>
        <v>0</v>
      </c>
      <c r="R68" s="250">
        <f>SUMPRODUCT((PP!$A$2:$A$80=$A68)*(PPEmp=R$1),PP!$D$2:$BD$80)</f>
        <v>0</v>
      </c>
      <c r="S68" s="250">
        <f>SUMPRODUCT((PP!$A$2:$A$80=$A68)*(PPEmp=S$1),PP!$D$2:$BD$80)</f>
        <v>3.25</v>
      </c>
      <c r="T68" s="250">
        <f>SUMPRODUCT((PP!$A$2:$A$80=$A68)*(PPEmp=T$1),PP!$D$2:$BD$80)</f>
        <v>0</v>
      </c>
      <c r="U68" s="250">
        <f>SUMPRODUCT((PP!$A$2:$A$80=$A68)*(PPEmp=U$1),PP!$D$2:$BD$80)</f>
        <v>0</v>
      </c>
      <c r="V68" s="250">
        <f>SUMPRODUCT((PP!$A$2:$A$80=$A68)*(PPEmp=V$1),PP!$D$2:$BD$80)</f>
        <v>3.5</v>
      </c>
      <c r="W68" s="250">
        <f>SUMPRODUCT((PP!$A$2:$A$80=$A68)*(PPEmp=W$1),PP!$D$2:$BD$80)</f>
        <v>0</v>
      </c>
      <c r="X68" s="250">
        <f>SUMPRODUCT((PP!$A$2:$A$80=$A68)*(PPEmp=X$1),PP!$D$2:$BD$80)</f>
        <v>0</v>
      </c>
      <c r="Y68" s="250">
        <f>SUMPRODUCT((PP!$A$2:$A$80=$A68)*(PPEmp=Y$1),PP!$D$2:$BD$80)</f>
        <v>0</v>
      </c>
      <c r="Z68" s="250">
        <f>SUMPRODUCT((PP!$A$2:$A$80=$A68)*(PPEmp=Z$1),PP!$D$2:$BD$80)</f>
        <v>0</v>
      </c>
      <c r="AA68" s="250">
        <f>SUMPRODUCT((PP!$A$2:$A$80=$A68)*(PPEmp=AA$1),PP!$D$2:$BD$80)</f>
        <v>0</v>
      </c>
      <c r="AB68" s="250">
        <f>SUMPRODUCT((PP!$A$2:$A$80=$A68)*(PPEmp=AB$1),PP!$D$2:$BD$80)</f>
        <v>0</v>
      </c>
      <c r="AC68" s="250">
        <f>SUMPRODUCT((PP!$A$2:$A$80=$A68)*(PPEmp=AC$1),PP!$D$2:$BD$80)</f>
        <v>0</v>
      </c>
      <c r="AD68" s="250">
        <f>SUMPRODUCT((PP!$A$2:$A$80=$A68)*(PPEmp=AD$1),PP!$D$2:$BD$80)</f>
        <v>0</v>
      </c>
      <c r="AE68" s="250">
        <f>SUMPRODUCT((PP!$A$2:$A$80=$A68)*(PPEmp=AE$1),PP!$D$2:$BD$80)</f>
        <v>0</v>
      </c>
      <c r="AF68" s="250">
        <f>SUMPRODUCT((PP!$A$2:$A$80=$A68)*(PPEmp=AF$1),PP!$D$2:$BD$80)</f>
        <v>0</v>
      </c>
      <c r="AG68" s="250">
        <f>SUMPRODUCT((PP!$A$2:$A$80=$A68)*(PPEmp=AG$1),PP!$D$2:$BD$80)</f>
        <v>0</v>
      </c>
      <c r="AH68" s="250">
        <f>SUMPRODUCT((PP!$A$2:$A$80=$A68)*(PPEmp=AH$1),PP!$D$2:$BD$80)</f>
        <v>0</v>
      </c>
      <c r="AI68" s="250">
        <f>SUMPRODUCT((PP!$A$2:$A$80=$A68)*(PPEmp=AI$1),PP!$D$2:$BD$80)</f>
        <v>0</v>
      </c>
      <c r="AJ68" s="250">
        <f>SUMPRODUCT((PP!$A$2:$A$80=$A68)*(PPEmp=AJ$1),PP!$D$2:$BD$80)</f>
        <v>0</v>
      </c>
      <c r="AK68" s="250">
        <f>SUMPRODUCT((PP!$A$2:$A$80=$A68)*(PPEmp=AK$1),PP!$D$2:$BD$80)</f>
        <v>0</v>
      </c>
      <c r="AL68" s="250">
        <f>SUMPRODUCT((PP!$A$2:$A$80=$A68)*(PPEmp=AL$1),PP!$D$2:$BD$80)</f>
        <v>0</v>
      </c>
      <c r="AM68" s="250">
        <f>SUMPRODUCT((PP!$A$2:$A$80=$A68)*(PPEmp=AM$1),PP!$D$2:$BD$80)</f>
        <v>0</v>
      </c>
      <c r="AN68" s="250">
        <f>SUMPRODUCT((PP!$A$2:$A$80=$A68)*(PPEmp=AN$1),PP!$D$2:$BD$80)</f>
        <v>0</v>
      </c>
      <c r="AO68" s="250">
        <f>SUMPRODUCT((PP!$A$2:$A$80=$A68)*(PPEmp=AO$1),PP!$D$2:$BD$80)</f>
        <v>0</v>
      </c>
      <c r="AP68" s="250">
        <f>SUMPRODUCT((PP!$A$2:$A$80=$A68)*(PPEmp=AP$1),PP!$D$2:$BD$80)</f>
        <v>0</v>
      </c>
      <c r="AQ68" s="250">
        <f>SUMPRODUCT((PP!$A$2:$A$80=$A68)*(PPEmp=AQ$1),PP!$D$2:$BD$80)</f>
        <v>0</v>
      </c>
      <c r="AR68" s="250">
        <f>SUMPRODUCT((PP!$A$2:$A$80=$A68)*(PPEmp=AR$1),PP!$D$2:$BD$80)</f>
        <v>0</v>
      </c>
      <c r="AS68" s="250">
        <f>SUMPRODUCT((PP!$A$2:$A$80=$A68)*(PPEmp=AS$1),PP!$D$2:$BD$80)</f>
        <v>0</v>
      </c>
      <c r="AT68" s="250">
        <f>SUMPRODUCT((PP!$A$2:$A$80=$A68)*(PPEmp=AT$1),PP!$D$2:$BD$80)</f>
        <v>0</v>
      </c>
      <c r="AU68" s="250">
        <f>SUMPRODUCT((PP!$A$2:$A$80=$A68)*(PPEmp=AU$1),PP!$D$2:$BD$80)</f>
        <v>0</v>
      </c>
      <c r="AV68" s="250">
        <f>SUMPRODUCT((PP!$A$2:$A$80=$A68)*(PPEmp=AV$1),PP!$D$2:$BD$80)</f>
        <v>0</v>
      </c>
      <c r="AW68" s="250">
        <f>SUMPRODUCT((PP!$A$2:$A$80=$A68)*(PPEmp=AW$1),PP!$D$2:$BD$80)</f>
        <v>0</v>
      </c>
      <c r="AX68" s="250">
        <f>SUMPRODUCT((PP!$A$2:$A$80=$A68)*(PPEmp=AX$1),PP!$D$2:$BD$80)</f>
        <v>0</v>
      </c>
      <c r="AY68" s="467">
        <f>SUMPRODUCT((PP!$A$2:$A$80=$A68)*(PPEmp=AY$1),PP!$D$2:$BD$80)</f>
        <v>0</v>
      </c>
      <c r="BA68" s="246"/>
    </row>
    <row r="69" spans="1:53" s="271" customFormat="1" x14ac:dyDescent="0.2">
      <c r="A69" s="247">
        <f t="shared" si="18"/>
        <v>42542</v>
      </c>
      <c r="B69" s="252" t="str">
        <f>Total!$J$1</f>
        <v>FH</v>
      </c>
      <c r="C69" s="249">
        <f>SUMPRODUCT((FH!$A$2:$A$97=$A69)*(FHEmp=C$1),FH!$E$2:$AZ$97)</f>
        <v>0</v>
      </c>
      <c r="D69" s="250">
        <f>SUMPRODUCT((FH!$A$2:$A$97=$A69)*(FHEmp=D$1),FH!$E$2:$AZ$97)</f>
        <v>0</v>
      </c>
      <c r="E69" s="250">
        <f>SUMPRODUCT((FH!$A$2:$A$97=$A69)*(FHEmp=E$1),FH!$E$2:$AZ$97)</f>
        <v>0</v>
      </c>
      <c r="F69" s="250">
        <f>SUMPRODUCT((FH!$A$2:$A$97=$A69)*(FHEmp=F$1),FH!$E$2:$AZ$97)</f>
        <v>0</v>
      </c>
      <c r="G69" s="250">
        <f>SUMPRODUCT((FH!$A$2:$A$97=$A69)*(FHEmp=G$1),FH!$E$2:$AZ$97)</f>
        <v>0</v>
      </c>
      <c r="H69" s="250">
        <f>SUMPRODUCT((FH!$A$2:$A$97=$A69)*(FHEmp=H$1),FH!$E$2:$AZ$97)</f>
        <v>0</v>
      </c>
      <c r="I69" s="250">
        <f>SUMPRODUCT((FH!$A$2:$A$97=$A69)*(FHEmp=I$1),FH!$E$2:$AZ$97)</f>
        <v>0</v>
      </c>
      <c r="J69" s="250">
        <f>SUMPRODUCT((FH!$A$2:$A$97=$A69)*(FHEmp=J$1),FH!$E$2:$AZ$97)</f>
        <v>0</v>
      </c>
      <c r="K69" s="250">
        <f>SUMPRODUCT((FH!$A$2:$A$97=$A69)*(FHEmp=K$1),FH!$E$2:$AZ$97)</f>
        <v>0</v>
      </c>
      <c r="L69" s="250">
        <f>SUMPRODUCT((FH!$A$2:$A$97=$A69)*(FHEmp=L$1),FH!$E$2:$AZ$97)</f>
        <v>0</v>
      </c>
      <c r="M69" s="250">
        <f>SUMPRODUCT((FH!$A$2:$A$97=$A69)*(FHEmp=M$1),FH!$E$2:$AZ$97)</f>
        <v>4.7500000000000018</v>
      </c>
      <c r="N69" s="250">
        <f>SUMPRODUCT((FH!$A$2:$A$97=$A69)*(FHEmp=N$1),FH!$E$2:$AZ$97)</f>
        <v>0</v>
      </c>
      <c r="O69" s="250">
        <f>SUMPRODUCT((FH!$A$2:$A$97=$A69)*(FHEmp=O$1),FH!$E$2:$AZ$97)</f>
        <v>0</v>
      </c>
      <c r="P69" s="250">
        <f>SUMPRODUCT((FH!$A$2:$A$97=$A69)*(FHEmp=P$1),FH!$E$2:$AZ$97)</f>
        <v>0</v>
      </c>
      <c r="Q69" s="250">
        <f>SUMPRODUCT((FH!$A$2:$A$97=$A69)*(FHEmp=Q$1),FH!$E$2:$AZ$97)</f>
        <v>0</v>
      </c>
      <c r="R69" s="250">
        <f>SUMPRODUCT((FH!$A$2:$A$97=$A69)*(FHEmp=R$1),FH!$E$2:$AZ$97)</f>
        <v>0</v>
      </c>
      <c r="S69" s="250">
        <f>SUMPRODUCT((FH!$A$2:$A$97=$A69)*(FHEmp=S$1),FH!$E$2:$AZ$97)</f>
        <v>0</v>
      </c>
      <c r="T69" s="250">
        <f>SUMPRODUCT((FH!$A$2:$A$97=$A69)*(FHEmp=T$1),FH!$E$2:$AZ$97)</f>
        <v>0</v>
      </c>
      <c r="U69" s="250">
        <f>SUMPRODUCT((FH!$A$2:$A$97=$A69)*(FHEmp=U$1),FH!$E$2:$AZ$97)</f>
        <v>0</v>
      </c>
      <c r="V69" s="250">
        <f>SUMPRODUCT((FH!$A$2:$A$97=$A69)*(FHEmp=V$1),FH!$E$2:$AZ$97)</f>
        <v>0</v>
      </c>
      <c r="W69" s="250">
        <f>SUMPRODUCT((FH!$A$2:$A$97=$A69)*(FHEmp=W$1),FH!$E$2:$AZ$97)</f>
        <v>0</v>
      </c>
      <c r="X69" s="250">
        <f>SUMPRODUCT((FH!$A$2:$A$97=$A69)*(FHEmp=X$1),FH!$E$2:$AZ$97)</f>
        <v>0</v>
      </c>
      <c r="Y69" s="250">
        <f>SUMPRODUCT((FH!$A$2:$A$97=$A69)*(FHEmp=Y$1),FH!$E$2:$AZ$97)</f>
        <v>0</v>
      </c>
      <c r="Z69" s="250">
        <f>SUMPRODUCT((FH!$A$2:$A$97=$A69)*(FHEmp=Z$1),FH!$E$2:$AZ$97)</f>
        <v>0</v>
      </c>
      <c r="AA69" s="250">
        <f>SUMPRODUCT((FH!$A$2:$A$97=$A69)*(FHEmp=AA$1),FH!$E$2:$AZ$97)</f>
        <v>0</v>
      </c>
      <c r="AB69" s="250">
        <f>SUMPRODUCT((FH!$A$2:$A$97=$A69)*(FHEmp=AB$1),FH!$E$2:$AZ$97)</f>
        <v>0</v>
      </c>
      <c r="AC69" s="250">
        <f>SUMPRODUCT((FH!$A$2:$A$97=$A69)*(FHEmp=AC$1),FH!$E$2:$AZ$97)</f>
        <v>0</v>
      </c>
      <c r="AD69" s="250">
        <f>SUMPRODUCT((FH!$A$2:$A$97=$A69)*(FHEmp=AD$1),FH!$E$2:$AZ$97)</f>
        <v>4.2500000000000009</v>
      </c>
      <c r="AE69" s="250">
        <f>SUMPRODUCT((FH!$A$2:$A$97=$A69)*(FHEmp=AE$1),FH!$E$2:$AZ$97)</f>
        <v>0</v>
      </c>
      <c r="AF69" s="250">
        <f>SUMPRODUCT((FH!$A$2:$A$97=$A69)*(FHEmp=AF$1),FH!$E$2:$AZ$97)</f>
        <v>0</v>
      </c>
      <c r="AG69" s="250">
        <f>SUMPRODUCT((FH!$A$2:$A$97=$A69)*(FHEmp=AG$1),FH!$E$2:$AZ$97)</f>
        <v>0</v>
      </c>
      <c r="AH69" s="250">
        <f>SUMPRODUCT((FH!$A$2:$A$97=$A69)*(FHEmp=AH$1),FH!$E$2:$AZ$97)</f>
        <v>0</v>
      </c>
      <c r="AI69" s="250">
        <f>SUMPRODUCT((FH!$A$2:$A$97=$A69)*(FHEmp=AI$1),FH!$E$2:$AZ$97)</f>
        <v>0</v>
      </c>
      <c r="AJ69" s="250">
        <f>SUMPRODUCT((FH!$A$2:$A$97=$A69)*(FHEmp=AJ$1),FH!$E$2:$AZ$97)</f>
        <v>0</v>
      </c>
      <c r="AK69" s="250">
        <f>SUMPRODUCT((FH!$A$2:$A$97=$A69)*(FHEmp=AK$1),FH!$E$2:$AZ$97)</f>
        <v>0</v>
      </c>
      <c r="AL69" s="250">
        <f>SUMPRODUCT((FH!$A$2:$A$97=$A69)*(FHEmp=AL$1),FH!$E$2:$AZ$97)</f>
        <v>0</v>
      </c>
      <c r="AM69" s="250">
        <f>SUMPRODUCT((FH!$A$2:$A$97=$A69)*(FHEmp=AM$1),FH!$E$2:$AZ$97)</f>
        <v>0</v>
      </c>
      <c r="AN69" s="250">
        <f>SUMPRODUCT((FH!$A$2:$A$97=$A69)*(FHEmp=AN$1),FH!$E$2:$AZ$97)</f>
        <v>0</v>
      </c>
      <c r="AO69" s="250">
        <f>SUMPRODUCT((FH!$A$2:$A$97=$A69)*(FHEmp=AO$1),FH!$E$2:$AZ$97)</f>
        <v>0</v>
      </c>
      <c r="AP69" s="250">
        <f>SUMPRODUCT((FH!$A$2:$A$97=$A69)*(FHEmp=AP$1),FH!$E$2:$AZ$97)</f>
        <v>0</v>
      </c>
      <c r="AQ69" s="250">
        <f>SUMPRODUCT((FH!$A$2:$A$97=$A69)*(FHEmp=AQ$1),FH!$E$2:$AZ$97)</f>
        <v>0</v>
      </c>
      <c r="AR69" s="250">
        <f>SUMPRODUCT((FH!$A$2:$A$97=$A69)*(FHEmp=AR$1),FH!$E$2:$AZ$97)</f>
        <v>0</v>
      </c>
      <c r="AS69" s="250">
        <f>SUMPRODUCT((FH!$A$2:$A$97=$A69)*(FHEmp=AS$1),FH!$E$2:$AZ$97)</f>
        <v>0</v>
      </c>
      <c r="AT69" s="250">
        <f>SUMPRODUCT((FH!$A$2:$A$97=$A69)*(FHEmp=AT$1),FH!$E$2:$AZ$97)</f>
        <v>0</v>
      </c>
      <c r="AU69" s="250">
        <f>SUMPRODUCT((FH!$A$2:$A$97=$A69)*(FHEmp=AU$1),FH!$E$2:$AZ$97)</f>
        <v>0</v>
      </c>
      <c r="AV69" s="250">
        <f>SUMPRODUCT((FH!$A$2:$A$97=$A69)*(FHEmp=AV$1),FH!$E$2:$AZ$97)</f>
        <v>0</v>
      </c>
      <c r="AW69" s="250">
        <f>SUMPRODUCT((FH!$A$2:$A$97=$A69)*(FHEmp=AW$1),FH!$E$2:$AZ$97)</f>
        <v>0</v>
      </c>
      <c r="AX69" s="250">
        <f>SUMPRODUCT((FH!$A$2:$A$97=$A69)*(FHEmp=AX$1),FH!$E$2:$AZ$97)</f>
        <v>0</v>
      </c>
      <c r="AY69" s="467">
        <f>SUMPRODUCT((FH!$A$2:$A$97=$A69)*(FHEmp=AY$1),FH!$E$2:$AZ$97)</f>
        <v>0</v>
      </c>
      <c r="BA69" s="246"/>
    </row>
    <row r="70" spans="1:53" s="271" customFormat="1" x14ac:dyDescent="0.2">
      <c r="A70" s="247">
        <f t="shared" si="18"/>
        <v>42542</v>
      </c>
      <c r="B70" s="253" t="str">
        <f>Total!$K$1</f>
        <v>T22</v>
      </c>
      <c r="C70" s="249">
        <f>SUMPRODUCT(('T22'!$A$2:$A$97=$A70)*(T22Emp=C$1),'T22'!$E$2:$AZ$97)</f>
        <v>0</v>
      </c>
      <c r="D70" s="250">
        <f>SUMPRODUCT(('T22'!$A$2:$A$97=$A70)*(T22Emp=D$1),'T22'!$E$2:$AZ$97)</f>
        <v>0</v>
      </c>
      <c r="E70" s="250">
        <f>SUMPRODUCT(('T22'!$A$2:$A$97=$A70)*(T22Emp=E$1),'T22'!$E$2:$AZ$97)</f>
        <v>0</v>
      </c>
      <c r="F70" s="250">
        <f>SUMPRODUCT(('T22'!$A$2:$A$97=$A70)*(T22Emp=F$1),'T22'!$E$2:$AZ$97)</f>
        <v>0</v>
      </c>
      <c r="G70" s="250">
        <f>SUMPRODUCT(('T22'!$A$2:$A$97=$A70)*(T22Emp=G$1),'T22'!$E$2:$AZ$97)</f>
        <v>0</v>
      </c>
      <c r="H70" s="250">
        <f>SUMPRODUCT(('T22'!$A$2:$A$97=$A70)*(T22Emp=H$1),'T22'!$E$2:$AZ$97)</f>
        <v>0</v>
      </c>
      <c r="I70" s="250">
        <f>SUMPRODUCT(('T22'!$A$2:$A$97=$A70)*(T22Emp=I$1),'T22'!$E$2:$AZ$97)</f>
        <v>0</v>
      </c>
      <c r="J70" s="250">
        <f>SUMPRODUCT(('T22'!$A$2:$A$97=$A70)*(T22Emp=J$1),'T22'!$E$2:$AZ$97)</f>
        <v>0</v>
      </c>
      <c r="K70" s="250">
        <f>SUMPRODUCT(('T22'!$A$2:$A$97=$A70)*(T22Emp=K$1),'T22'!$E$2:$AZ$97)</f>
        <v>0</v>
      </c>
      <c r="L70" s="250">
        <f>SUMPRODUCT(('T22'!$A$2:$A$97=$A70)*(T22Emp=L$1),'T22'!$E$2:$AZ$97)</f>
        <v>0</v>
      </c>
      <c r="M70" s="250">
        <f>SUMPRODUCT(('T22'!$A$2:$A$97=$A70)*(T22Emp=M$1),'T22'!$E$2:$AZ$97)</f>
        <v>0</v>
      </c>
      <c r="N70" s="250">
        <f>SUMPRODUCT(('T22'!$A$2:$A$97=$A70)*(T22Emp=N$1),'T22'!$E$2:$AZ$97)</f>
        <v>0</v>
      </c>
      <c r="O70" s="250">
        <f>SUMPRODUCT(('T22'!$A$2:$A$97=$A70)*(T22Emp=O$1),'T22'!$E$2:$AZ$97)</f>
        <v>0</v>
      </c>
      <c r="P70" s="250">
        <f>SUMPRODUCT(('T22'!$A$2:$A$97=$A70)*(T22Emp=P$1),'T22'!$E$2:$AZ$97)</f>
        <v>3</v>
      </c>
      <c r="Q70" s="250">
        <f>SUMPRODUCT(('T22'!$A$2:$A$97=$A70)*(T22Emp=Q$1),'T22'!$E$2:$AZ$97)</f>
        <v>0</v>
      </c>
      <c r="R70" s="250">
        <f>SUMPRODUCT(('T22'!$A$2:$A$97=$A70)*(T22Emp=R$1),'T22'!$E$2:$AZ$97)</f>
        <v>0</v>
      </c>
      <c r="S70" s="250">
        <f>SUMPRODUCT(('T22'!$A$2:$A$97=$A70)*(T22Emp=S$1),'T22'!$E$2:$AZ$97)</f>
        <v>0</v>
      </c>
      <c r="T70" s="250">
        <f>SUMPRODUCT(('T22'!$A$2:$A$97=$A70)*(T22Emp=T$1),'T22'!$E$2:$AZ$97)</f>
        <v>0</v>
      </c>
      <c r="U70" s="250">
        <f>SUMPRODUCT(('T22'!$A$2:$A$97=$A70)*(T22Emp=U$1),'T22'!$E$2:$AZ$97)</f>
        <v>0</v>
      </c>
      <c r="V70" s="250">
        <f>SUMPRODUCT(('T22'!$A$2:$A$97=$A70)*(T22Emp=V$1),'T22'!$E$2:$AZ$97)</f>
        <v>0</v>
      </c>
      <c r="W70" s="250">
        <f>SUMPRODUCT(('T22'!$A$2:$A$97=$A70)*(T22Emp=W$1),'T22'!$E$2:$AZ$97)</f>
        <v>0</v>
      </c>
      <c r="X70" s="250">
        <f>SUMPRODUCT(('T22'!$A$2:$A$97=$A70)*(T22Emp=X$1),'T22'!$E$2:$AZ$97)</f>
        <v>0</v>
      </c>
      <c r="Y70" s="250">
        <f>SUMPRODUCT(('T22'!$A$2:$A$97=$A70)*(T22Emp=Y$1),'T22'!$E$2:$AZ$97)</f>
        <v>3.75</v>
      </c>
      <c r="Z70" s="250">
        <f>SUMPRODUCT(('T22'!$A$2:$A$97=$A70)*(T22Emp=Z$1),'T22'!$E$2:$AZ$97)</f>
        <v>0</v>
      </c>
      <c r="AA70" s="250">
        <f>SUMPRODUCT(('T22'!$A$2:$A$97=$A70)*(T22Emp=AA$1),'T22'!$E$2:$AZ$97)</f>
        <v>0</v>
      </c>
      <c r="AB70" s="250">
        <f>SUMPRODUCT(('T22'!$A$2:$A$97=$A70)*(T22Emp=AB$1),'T22'!$E$2:$AZ$97)</f>
        <v>0</v>
      </c>
      <c r="AC70" s="250">
        <f>SUMPRODUCT(('T22'!$A$2:$A$97=$A70)*(T22Emp=AC$1),'T22'!$E$2:$AZ$97)</f>
        <v>0</v>
      </c>
      <c r="AD70" s="250">
        <f>SUMPRODUCT(('T22'!$A$2:$A$97=$A70)*(T22Emp=AD$1),'T22'!$E$2:$AZ$97)</f>
        <v>0</v>
      </c>
      <c r="AE70" s="250">
        <f>SUMPRODUCT(('T22'!$A$2:$A$97=$A70)*(T22Emp=AE$1),'T22'!$E$2:$AZ$97)</f>
        <v>0</v>
      </c>
      <c r="AF70" s="250">
        <f>SUMPRODUCT(('T22'!$A$2:$A$97=$A70)*(T22Emp=AF$1),'T22'!$E$2:$AZ$97)</f>
        <v>0</v>
      </c>
      <c r="AG70" s="250">
        <f>SUMPRODUCT(('T22'!$A$2:$A$97=$A70)*(T22Emp=AG$1),'T22'!$E$2:$AZ$97)</f>
        <v>0</v>
      </c>
      <c r="AH70" s="250">
        <f>SUMPRODUCT(('T22'!$A$2:$A$97=$A70)*(T22Emp=AH$1),'T22'!$E$2:$AZ$97)</f>
        <v>0</v>
      </c>
      <c r="AI70" s="250">
        <f>SUMPRODUCT(('T22'!$A$2:$A$97=$A70)*(T22Emp=AI$1),'T22'!$E$2:$AZ$97)</f>
        <v>0</v>
      </c>
      <c r="AJ70" s="250">
        <f>SUMPRODUCT(('T22'!$A$2:$A$97=$A70)*(T22Emp=AJ$1),'T22'!$E$2:$AZ$97)</f>
        <v>0</v>
      </c>
      <c r="AK70" s="250">
        <f>SUMPRODUCT(('T22'!$A$2:$A$97=$A70)*(T22Emp=AK$1),'T22'!$E$2:$AZ$97)</f>
        <v>0</v>
      </c>
      <c r="AL70" s="250">
        <f>SUMPRODUCT(('T22'!$A$2:$A$97=$A70)*(T22Emp=AL$1),'T22'!$E$2:$AZ$97)</f>
        <v>0</v>
      </c>
      <c r="AM70" s="250">
        <f>SUMPRODUCT(('T22'!$A$2:$A$97=$A70)*(T22Emp=AM$1),'T22'!$E$2:$AZ$97)</f>
        <v>0</v>
      </c>
      <c r="AN70" s="250">
        <f>SUMPRODUCT(('T22'!$A$2:$A$97=$A70)*(T22Emp=AN$1),'T22'!$E$2:$AZ$97)</f>
        <v>0</v>
      </c>
      <c r="AO70" s="250">
        <f>SUMPRODUCT(('T22'!$A$2:$A$97=$A70)*(T22Emp=AO$1),'T22'!$E$2:$AZ$97)</f>
        <v>0</v>
      </c>
      <c r="AP70" s="250">
        <f>SUMPRODUCT(('T22'!$A$2:$A$97=$A70)*(T22Emp=AP$1),'T22'!$E$2:$AZ$97)</f>
        <v>0</v>
      </c>
      <c r="AQ70" s="250">
        <f>SUMPRODUCT(('T22'!$A$2:$A$97=$A70)*(T22Emp=AQ$1),'T22'!$E$2:$AZ$97)</f>
        <v>0</v>
      </c>
      <c r="AR70" s="250">
        <f>SUMPRODUCT(('T22'!$A$2:$A$97=$A70)*(T22Emp=AR$1),'T22'!$E$2:$AZ$97)</f>
        <v>0</v>
      </c>
      <c r="AS70" s="250">
        <f>SUMPRODUCT(('T22'!$A$2:$A$97=$A70)*(T22Emp=AS$1),'T22'!$E$2:$AZ$97)</f>
        <v>0</v>
      </c>
      <c r="AT70" s="250">
        <f>SUMPRODUCT(('T22'!$A$2:$A$97=$A70)*(T22Emp=AT$1),'T22'!$E$2:$AZ$97)</f>
        <v>0</v>
      </c>
      <c r="AU70" s="250">
        <f>SUMPRODUCT(('T22'!$A$2:$A$97=$A70)*(T22Emp=AU$1),'T22'!$E$2:$AZ$97)</f>
        <v>0</v>
      </c>
      <c r="AV70" s="250">
        <f>SUMPRODUCT(('T22'!$A$2:$A$97=$A70)*(T22Emp=AV$1),'T22'!$E$2:$AZ$97)</f>
        <v>0</v>
      </c>
      <c r="AW70" s="250">
        <f>SUMPRODUCT(('T22'!$A$2:$A$97=$A70)*(T22Emp=AW$1),'T22'!$E$2:$AZ$97)</f>
        <v>0</v>
      </c>
      <c r="AX70" s="250">
        <f>SUMPRODUCT(('T22'!$A$2:$A$97=$A70)*(T22Emp=AX$1),'T22'!$E$2:$AZ$97)</f>
        <v>0</v>
      </c>
      <c r="AY70" s="467">
        <f>SUMPRODUCT(('T22'!$A$2:$A$97=$A70)*(T22Emp=AY$1),'T22'!$E$2:$AZ$97)</f>
        <v>0</v>
      </c>
      <c r="BA70" s="246"/>
    </row>
    <row r="71" spans="1:53" s="271" customFormat="1" x14ac:dyDescent="0.2">
      <c r="A71" s="247">
        <f t="shared" si="18"/>
        <v>42542</v>
      </c>
      <c r="B71" s="254" t="str">
        <f>Total!$L$1</f>
        <v>RF</v>
      </c>
      <c r="C71" s="249">
        <f>SUMPRODUCT((RF!$A$2:$A$17=$A71)*(RFEmp=C$1)*(RF!$H$21:$AO$21="RF Valet"),RF!$H$2:$AO$17)</f>
        <v>0</v>
      </c>
      <c r="D71" s="250">
        <f>SUMPRODUCT((RF!$A$2:$A$17=$A71)*(RFEmp=D$1)*(RF!$H$21:$AO$21="RF Valet"),RF!$H$2:$AO$17)</f>
        <v>0</v>
      </c>
      <c r="E71" s="250">
        <f>SUMPRODUCT((RF!$A$2:$A$17=$A71)*(RFEmp=E$1)*(RF!$H$21:$AO$21="RF Valet"),RF!$H$2:$AO$17)</f>
        <v>0</v>
      </c>
      <c r="F71" s="250">
        <f>SUMPRODUCT((RF!$A$2:$A$17=$A71)*(RFEmp=F$1)*(RF!$H$21:$AO$21="RF Valet"),RF!$H$2:$AO$17)</f>
        <v>0</v>
      </c>
      <c r="G71" s="250">
        <f>SUMPRODUCT((RF!$A$2:$A$17=$A71)*(RFEmp=G$1)*(RF!$H$21:$AO$21="RF Valet"),RF!$H$2:$AO$17)</f>
        <v>0</v>
      </c>
      <c r="H71" s="250">
        <f>SUMPRODUCT((RF!$A$2:$A$17=$A71)*(RFEmp=H$1)*(RF!$H$21:$AO$21="RF Valet"),RF!$H$2:$AO$17)</f>
        <v>0</v>
      </c>
      <c r="I71" s="250">
        <f>SUMPRODUCT((RF!$A$2:$A$17=$A71)*(RFEmp=I$1)*(RF!$H$21:$AO$21="RF Valet"),RF!$H$2:$AO$17)</f>
        <v>0</v>
      </c>
      <c r="J71" s="250">
        <f>SUMPRODUCT((RF!$A$2:$A$17=$A71)*(RFEmp=J$1)*(RF!$H$21:$AO$21="RF Valet"),RF!$H$2:$AO$17)</f>
        <v>0</v>
      </c>
      <c r="K71" s="250">
        <f>SUMPRODUCT((RF!$A$2:$A$17=$A71)*(RFEmp=K$1)*(RF!$H$21:$AO$21="RF Valet"),RF!$H$2:$AO$17)</f>
        <v>0</v>
      </c>
      <c r="L71" s="250">
        <f>SUMPRODUCT((RF!$A$2:$A$17=$A71)*(RFEmp=L$1)*(RF!$H$21:$AO$21="RF Valet"),RF!$H$2:$AO$17)</f>
        <v>0</v>
      </c>
      <c r="M71" s="250">
        <f>SUMPRODUCT((RF!$A$2:$A$17=$A71)*(RFEmp=M$1)*(RF!$H$21:$AO$21="RF Valet"),RF!$H$2:$AO$17)</f>
        <v>0</v>
      </c>
      <c r="N71" s="250">
        <f>SUMPRODUCT((RF!$A$2:$A$17=$A71)*(RFEmp=N$1)*(RF!$H$21:$AO$21="RF Valet"),RF!$H$2:$AO$17)</f>
        <v>0</v>
      </c>
      <c r="O71" s="250">
        <f>SUMPRODUCT((RF!$A$2:$A$17=$A71)*(RFEmp=O$1)*(RF!$H$21:$AO$21="RF Valet"),RF!$H$2:$AO$17)</f>
        <v>0</v>
      </c>
      <c r="P71" s="250">
        <f>SUMPRODUCT((RF!$A$2:$A$17=$A71)*(RFEmp=P$1)*(RF!$H$21:$AO$21="RF Valet"),RF!$H$2:$AO$17)</f>
        <v>0</v>
      </c>
      <c r="Q71" s="250">
        <f>SUMPRODUCT((RF!$A$2:$A$17=$A71)*(RFEmp=Q$1)*(RF!$H$21:$AO$21="RF Valet"),RF!$H$2:$AO$17)</f>
        <v>0</v>
      </c>
      <c r="R71" s="250">
        <f>SUMPRODUCT((RF!$A$2:$A$17=$A71)*(RFEmp=R$1)*(RF!$H$21:$AO$21="RF Valet"),RF!$H$2:$AO$17)</f>
        <v>0</v>
      </c>
      <c r="S71" s="250">
        <f>SUMPRODUCT((RF!$A$2:$A$17=$A71)*(RFEmp=S$1)*(RF!$H$21:$AO$21="RF Valet"),RF!$H$2:$AO$17)</f>
        <v>0</v>
      </c>
      <c r="T71" s="250">
        <f>SUMPRODUCT((RF!$A$2:$A$17=$A71)*(RFEmp=T$1)*(RF!$H$21:$AO$21="RF Valet"),RF!$H$2:$AO$17)</f>
        <v>0</v>
      </c>
      <c r="U71" s="250">
        <f>SUMPRODUCT((RF!$A$2:$A$17=$A71)*(RFEmp=U$1)*(RF!$H$21:$AO$21="RF Valet"),RF!$H$2:$AO$17)</f>
        <v>0</v>
      </c>
      <c r="V71" s="250">
        <f>SUMPRODUCT((RF!$A$2:$A$17=$A71)*(RFEmp=V$1)*(RF!$H$21:$AO$21="RF Valet"),RF!$H$2:$AO$17)</f>
        <v>0</v>
      </c>
      <c r="W71" s="250">
        <f>SUMPRODUCT((RF!$A$2:$A$17=$A71)*(RFEmp=W$1)*(RF!$H$21:$AO$21="RF Valet"),RF!$H$2:$AO$17)</f>
        <v>0</v>
      </c>
      <c r="X71" s="250">
        <f>SUMPRODUCT((RF!$A$2:$A$17=$A71)*(RFEmp=X$1)*(RF!$H$21:$AO$21="RF Valet"),RF!$H$2:$AO$17)</f>
        <v>0</v>
      </c>
      <c r="Y71" s="250">
        <f>SUMPRODUCT((RF!$A$2:$A$17=$A71)*(RFEmp=Y$1)*(RF!$H$21:$AO$21="RF Valet"),RF!$H$2:$AO$17)</f>
        <v>0</v>
      </c>
      <c r="Z71" s="250">
        <f>SUMPRODUCT((RF!$A$2:$A$17=$A71)*(RFEmp=Z$1)*(RF!$H$21:$AO$21="RF Valet"),RF!$H$2:$AO$17)</f>
        <v>0</v>
      </c>
      <c r="AA71" s="250">
        <f>SUMPRODUCT((RF!$A$2:$A$17=$A71)*(RFEmp=AA$1)*(RF!$H$21:$AO$21="RF Valet"),RF!$H$2:$AO$17)</f>
        <v>0</v>
      </c>
      <c r="AB71" s="250">
        <f>SUMPRODUCT((RF!$A$2:$A$17=$A71)*(RFEmp=AB$1)*(RF!$H$21:$AO$21="RF Valet"),RF!$H$2:$AO$17)</f>
        <v>0</v>
      </c>
      <c r="AC71" s="250">
        <f>SUMPRODUCT((RF!$A$2:$A$17=$A71)*(RFEmp=AC$1)*(RF!$H$21:$AO$21="RF Valet"),RF!$H$2:$AO$17)</f>
        <v>0</v>
      </c>
      <c r="AD71" s="250">
        <f>SUMPRODUCT((RF!$A$2:$A$17=$A71)*(RFEmp=AD$1)*(RF!$H$21:$AO$21="RF Valet"),RF!$H$2:$AO$17)</f>
        <v>0</v>
      </c>
      <c r="AE71" s="250">
        <f>SUMPRODUCT((RF!$A$2:$A$17=$A71)*(RFEmp=AE$1)*(RF!$H$21:$AO$21="RF Valet"),RF!$H$2:$AO$17)</f>
        <v>0</v>
      </c>
      <c r="AF71" s="250">
        <f>SUMPRODUCT((RF!$A$2:$A$17=$A71)*(RFEmp=AF$1)*(RF!$H$21:$AO$21="RF Valet"),RF!$H$2:$AO$17)</f>
        <v>0</v>
      </c>
      <c r="AG71" s="250">
        <f>SUMPRODUCT((RF!$A$2:$A$17=$A71)*(RFEmp=AG$1)*(RF!$H$21:$AO$21="RF Valet"),RF!$H$2:$AO$17)</f>
        <v>0</v>
      </c>
      <c r="AH71" s="250">
        <f>SUMPRODUCT((RF!$A$2:$A$17=$A71)*(RFEmp=AH$1)*(RF!$H$21:$AO$21="RF Valet"),RF!$H$2:$AO$17)</f>
        <v>0</v>
      </c>
      <c r="AI71" s="250">
        <f>SUMPRODUCT((RF!$A$2:$A$17=$A71)*(RFEmp=AI$1)*(RF!$H$21:$AO$21="RF Valet"),RF!$H$2:$AO$17)</f>
        <v>0</v>
      </c>
      <c r="AJ71" s="250">
        <f>SUMPRODUCT((RF!$A$2:$A$17=$A71)*(RFEmp=AJ$1)*(RF!$H$21:$AO$21="RF Valet"),RF!$H$2:$AO$17)</f>
        <v>0</v>
      </c>
      <c r="AK71" s="250">
        <f>SUMPRODUCT((RF!$A$2:$A$17=$A71)*(RFEmp=AK$1)*(RF!$H$21:$AO$21="RF Valet"),RF!$H$2:$AO$17)</f>
        <v>0</v>
      </c>
      <c r="AL71" s="250">
        <f>SUMPRODUCT((RF!$A$2:$A$17=$A71)*(RFEmp=AL$1)*(RF!$H$21:$AO$21="RF Valet"),RF!$H$2:$AO$17)</f>
        <v>0</v>
      </c>
      <c r="AM71" s="250">
        <f>SUMPRODUCT((RF!$A$2:$A$17=$A71)*(RFEmp=AM$1)*(RF!$H$21:$AO$21="RF Valet"),RF!$H$2:$AO$17)</f>
        <v>0</v>
      </c>
      <c r="AN71" s="250">
        <f>SUMPRODUCT((RF!$A$2:$A$17=$A71)*(RFEmp=AN$1)*(RF!$H$21:$AO$21="RF Valet"),RF!$H$2:$AO$17)</f>
        <v>0</v>
      </c>
      <c r="AO71" s="250">
        <f>SUMPRODUCT((RF!$A$2:$A$17=$A71)*(RFEmp=AO$1)*(RF!$H$21:$AO$21="RF Valet"),RF!$H$2:$AO$17)</f>
        <v>0</v>
      </c>
      <c r="AP71" s="250">
        <f>SUMPRODUCT((RF!$A$2:$A$17=$A71)*(RFEmp=AP$1)*(RF!$H$21:$AO$21="RF Valet"),RF!$H$2:$AO$17)</f>
        <v>0</v>
      </c>
      <c r="AQ71" s="250">
        <f>SUMPRODUCT((RF!$A$2:$A$17=$A71)*(RFEmp=AQ$1)*(RF!$H$21:$AO$21="RF Valet"),RF!$H$2:$AO$17)</f>
        <v>0</v>
      </c>
      <c r="AR71" s="250">
        <f>SUMPRODUCT((RF!$A$2:$A$17=$A71)*(RFEmp=AR$1)*(RF!$H$21:$AO$21="RF Valet"),RF!$H$2:$AO$17)</f>
        <v>0</v>
      </c>
      <c r="AS71" s="250">
        <f>SUMPRODUCT((RF!$A$2:$A$17=$A71)*(RFEmp=AS$1)*(RF!$H$21:$AO$21="RF Valet"),RF!$H$2:$AO$17)</f>
        <v>0</v>
      </c>
      <c r="AT71" s="250">
        <f>SUMPRODUCT((RF!$A$2:$A$17=$A71)*(RFEmp=AT$1)*(RF!$H$21:$AO$21="RF Valet"),RF!$H$2:$AO$17)</f>
        <v>0</v>
      </c>
      <c r="AU71" s="250">
        <f>SUMPRODUCT((RF!$A$2:$A$17=$A71)*(RFEmp=AU$1)*(RF!$H$21:$AO$21="RF Valet"),RF!$H$2:$AO$17)</f>
        <v>0</v>
      </c>
      <c r="AV71" s="250">
        <f>SUMPRODUCT((RF!$A$2:$A$17=$A71)*(RFEmp=AV$1)*(RF!$H$21:$AO$21="RF Valet"),RF!$H$2:$AO$17)</f>
        <v>0</v>
      </c>
      <c r="AW71" s="250">
        <f>SUMPRODUCT((RF!$A$2:$A$17=$A71)*(RFEmp=AW$1)*(RF!$H$21:$AO$21="RF Valet"),RF!$H$2:$AO$17)</f>
        <v>0</v>
      </c>
      <c r="AX71" s="250">
        <f>SUMPRODUCT((RF!$A$2:$A$17=$A71)*(RFEmp=AX$1)*(RF!$H$21:$AO$21="RF Valet"),RF!$H$2:$AO$17)</f>
        <v>0</v>
      </c>
      <c r="AY71" s="467">
        <f>SUMPRODUCT((RF!$A$2:$A$17=$A71)*(RFEmp=AY$1)*(RF!$H$21:$AO$21="RF Valet"),RF!$H$2:$AO$17)</f>
        <v>0</v>
      </c>
      <c r="BA71" s="246"/>
    </row>
    <row r="72" spans="1:53" s="271" customFormat="1" x14ac:dyDescent="0.2">
      <c r="A72" s="247">
        <f t="shared" si="18"/>
        <v>42542</v>
      </c>
      <c r="B72" s="571" t="s">
        <v>140</v>
      </c>
      <c r="C72" s="249">
        <f>SUMPRODUCT(('RC'!$A$2:$A$17=$A72)*(RCEmp=C$1),'RC'!$D$2:$AK$17)</f>
        <v>0</v>
      </c>
      <c r="D72" s="250">
        <f>SUMPRODUCT(('RC'!$A$2:$A$17=$A72)*(RCEmp=D$1),'RC'!$D$2:$AK$17)</f>
        <v>0</v>
      </c>
      <c r="E72" s="250">
        <f>SUMPRODUCT(('RC'!$A$2:$A$17=$A72)*(RCEmp=E$1),'RC'!$D$2:$AK$17)</f>
        <v>0</v>
      </c>
      <c r="F72" s="250">
        <f>SUMPRODUCT(('RC'!$A$2:$A$17=$A72)*(RCEmp=F$1),'RC'!$D$2:$AK$17)</f>
        <v>0</v>
      </c>
      <c r="G72" s="250">
        <f>SUMPRODUCT(('RC'!$A$2:$A$17=$A72)*(RCEmp=G$1),'RC'!$D$2:$AK$17)</f>
        <v>0</v>
      </c>
      <c r="H72" s="250">
        <f>SUMPRODUCT(('RC'!$A$2:$A$17=$A72)*(RCEmp=H$1),'RC'!$D$2:$AK$17)</f>
        <v>0</v>
      </c>
      <c r="I72" s="250">
        <f>SUMPRODUCT(('RC'!$A$2:$A$17=$A72)*(RCEmp=I$1),'RC'!$D$2:$AK$17)</f>
        <v>0</v>
      </c>
      <c r="J72" s="250">
        <f>SUMPRODUCT(('RC'!$A$2:$A$17=$A72)*(RCEmp=J$1),'RC'!$D$2:$AK$17)</f>
        <v>0</v>
      </c>
      <c r="K72" s="250">
        <f>SUMPRODUCT(('RC'!$A$2:$A$17=$A72)*(RCEmp=K$1),'RC'!$D$2:$AK$17)</f>
        <v>0</v>
      </c>
      <c r="L72" s="250">
        <f>SUMPRODUCT(('RC'!$A$2:$A$17=$A72)*(RCEmp=L$1),'RC'!$D$2:$AK$17)</f>
        <v>0</v>
      </c>
      <c r="M72" s="250">
        <f>SUMPRODUCT(('RC'!$A$2:$A$17=$A72)*(RCEmp=M$1),'RC'!$D$2:$AK$17)</f>
        <v>0</v>
      </c>
      <c r="N72" s="250">
        <f>SUMPRODUCT(('RC'!$A$2:$A$17=$A72)*(RCEmp=N$1),'RC'!$D$2:$AK$17)</f>
        <v>0</v>
      </c>
      <c r="O72" s="250">
        <f>SUMPRODUCT(('RC'!$A$2:$A$17=$A72)*(RCEmp=O$1),'RC'!$D$2:$AK$17)</f>
        <v>0</v>
      </c>
      <c r="P72" s="250">
        <f>SUMPRODUCT(('RC'!$A$2:$A$17=$A72)*(RCEmp=P$1),'RC'!$D$2:$AK$17)</f>
        <v>0</v>
      </c>
      <c r="Q72" s="250">
        <f>SUMPRODUCT(('RC'!$A$2:$A$17=$A72)*(RCEmp=Q$1),'RC'!$D$2:$AK$17)</f>
        <v>0</v>
      </c>
      <c r="R72" s="250">
        <f>SUMPRODUCT(('RC'!$A$2:$A$17=$A72)*(RCEmp=R$1),'RC'!$D$2:$AK$17)</f>
        <v>0</v>
      </c>
      <c r="S72" s="250">
        <f>SUMPRODUCT(('RC'!$A$2:$A$17=$A72)*(RCEmp=S$1),'RC'!$D$2:$AK$17)</f>
        <v>0</v>
      </c>
      <c r="T72" s="250">
        <f>SUMPRODUCT(('RC'!$A$2:$A$17=$A72)*(RCEmp=T$1),'RC'!$D$2:$AK$17)</f>
        <v>0</v>
      </c>
      <c r="U72" s="250">
        <f>SUMPRODUCT(('RC'!$A$2:$A$17=$A72)*(RCEmp=U$1),'RC'!$D$2:$AK$17)</f>
        <v>0</v>
      </c>
      <c r="V72" s="250">
        <f>SUMPRODUCT(('RC'!$A$2:$A$17=$A72)*(RCEmp=V$1),'RC'!$D$2:$AK$17)</f>
        <v>0</v>
      </c>
      <c r="W72" s="250">
        <f>SUMPRODUCT(('RC'!$A$2:$A$17=$A72)*(RCEmp=W$1),'RC'!$D$2:$AK$17)</f>
        <v>0</v>
      </c>
      <c r="X72" s="250">
        <f>SUMPRODUCT(('RC'!$A$2:$A$17=$A72)*(RCEmp=X$1),'RC'!$D$2:$AK$17)</f>
        <v>0</v>
      </c>
      <c r="Y72" s="250">
        <f>SUMPRODUCT(('RC'!$A$2:$A$17=$A72)*(RCEmp=Y$1),'RC'!$D$2:$AK$17)</f>
        <v>0</v>
      </c>
      <c r="Z72" s="250">
        <f>SUMPRODUCT(('RC'!$A$2:$A$17=$A72)*(RCEmp=Z$1),'RC'!$D$2:$AK$17)</f>
        <v>0</v>
      </c>
      <c r="AA72" s="250">
        <f>SUMPRODUCT(('RC'!$A$2:$A$17=$A72)*(RCEmp=AA$1),'RC'!$D$2:$AK$17)</f>
        <v>0</v>
      </c>
      <c r="AB72" s="250">
        <f>SUMPRODUCT(('RC'!$A$2:$A$17=$A72)*(RCEmp=AB$1),'RC'!$D$2:$AK$17)</f>
        <v>0</v>
      </c>
      <c r="AC72" s="250">
        <f>SUMPRODUCT(('RC'!$A$2:$A$17=$A72)*(RCEmp=AC$1),'RC'!$D$2:$AK$17)</f>
        <v>0</v>
      </c>
      <c r="AD72" s="250">
        <f>SUMPRODUCT(('RC'!$A$2:$A$17=$A72)*(RCEmp=AD$1),'RC'!$D$2:$AK$17)</f>
        <v>0</v>
      </c>
      <c r="AE72" s="250">
        <f>SUMPRODUCT(('RC'!$A$2:$A$17=$A72)*(RCEmp=AE$1),'RC'!$D$2:$AK$17)</f>
        <v>0</v>
      </c>
      <c r="AF72" s="250">
        <f>SUMPRODUCT(('RC'!$A$2:$A$17=$A72)*(RCEmp=AF$1),'RC'!$D$2:$AK$17)</f>
        <v>0</v>
      </c>
      <c r="AG72" s="250">
        <f>SUMPRODUCT(('RC'!$A$2:$A$17=$A72)*(RCEmp=AG$1),'RC'!$D$2:$AK$17)</f>
        <v>0</v>
      </c>
      <c r="AH72" s="250">
        <f>SUMPRODUCT(('RC'!$A$2:$A$17=$A72)*(RCEmp=AH$1),'RC'!$D$2:$AK$17)</f>
        <v>0</v>
      </c>
      <c r="AI72" s="250">
        <f>SUMPRODUCT(('RC'!$A$2:$A$17=$A72)*(RCEmp=AI$1),'RC'!$D$2:$AK$17)</f>
        <v>0</v>
      </c>
      <c r="AJ72" s="250">
        <f>SUMPRODUCT(('RC'!$A$2:$A$17=$A72)*(RCEmp=AJ$1),'RC'!$D$2:$AK$17)</f>
        <v>0</v>
      </c>
      <c r="AK72" s="250">
        <f>SUMPRODUCT(('RC'!$A$2:$A$17=$A72)*(RCEmp=AK$1),'RC'!$D$2:$AK$17)</f>
        <v>0</v>
      </c>
      <c r="AL72" s="250">
        <f>SUMPRODUCT(('RC'!$A$2:$A$17=$A72)*(RCEmp=AL$1),'RC'!$D$2:$AK$17)</f>
        <v>0</v>
      </c>
      <c r="AM72" s="250">
        <f>SUMPRODUCT(('RC'!$A$2:$A$17=$A72)*(RCEmp=AM$1),'RC'!$D$2:$AK$17)</f>
        <v>0</v>
      </c>
      <c r="AN72" s="250">
        <f>SUMPRODUCT(('RC'!$A$2:$A$17=$A72)*(RCEmp=AN$1),'RC'!$D$2:$AK$17)</f>
        <v>0</v>
      </c>
      <c r="AO72" s="250">
        <f>SUMPRODUCT(('RC'!$A$2:$A$17=$A72)*(RCEmp=AO$1),'RC'!$D$2:$AK$17)</f>
        <v>0</v>
      </c>
      <c r="AP72" s="250">
        <f>SUMPRODUCT(('RC'!$A$2:$A$17=$A72)*(RCEmp=AP$1),'RC'!$D$2:$AK$17)</f>
        <v>0</v>
      </c>
      <c r="AQ72" s="250">
        <f>SUMPRODUCT(('RC'!$A$2:$A$17=$A72)*(RCEmp=AQ$1),'RC'!$D$2:$AK$17)</f>
        <v>0</v>
      </c>
      <c r="AR72" s="250">
        <f>SUMPRODUCT(('RC'!$A$2:$A$17=$A72)*(RCEmp=AR$1),'RC'!$D$2:$AK$17)</f>
        <v>0</v>
      </c>
      <c r="AS72" s="250">
        <f>SUMPRODUCT(('RC'!$A$2:$A$17=$A72)*(RCEmp=AS$1),'RC'!$D$2:$AK$17)</f>
        <v>0</v>
      </c>
      <c r="AT72" s="250">
        <f>SUMPRODUCT(('RC'!$A$2:$A$17=$A72)*(RCEmp=AT$1),'RC'!$D$2:$AK$17)</f>
        <v>0</v>
      </c>
      <c r="AU72" s="250">
        <f>SUMPRODUCT(('RC'!$A$2:$A$17=$A72)*(RCEmp=AU$1),'RC'!$D$2:$AK$17)</f>
        <v>0</v>
      </c>
      <c r="AV72" s="250">
        <f>SUMPRODUCT(('RC'!$A$2:$A$17=$A72)*(RCEmp=AV$1),'RC'!$D$2:$AK$17)</f>
        <v>0</v>
      </c>
      <c r="AW72" s="250">
        <f>SUMPRODUCT(('RC'!$A$2:$A$17=$A72)*(RCEmp=AW$1),'RC'!$D$2:$AK$17)</f>
        <v>0</v>
      </c>
      <c r="AX72" s="250">
        <f>SUMPRODUCT(('RC'!$A$2:$A$17=$A72)*(RCEmp=AX$1),'RC'!$D$2:$AK$17)</f>
        <v>0</v>
      </c>
      <c r="AY72" s="467">
        <f>SUMPRODUCT(('RC'!$A$2:$A$17=$A72)*(RCEmp=AY$1),'RC'!$D$2:$AK$17)</f>
        <v>0</v>
      </c>
      <c r="BA72" s="246"/>
    </row>
    <row r="73" spans="1:53" s="271" customFormat="1" x14ac:dyDescent="0.2">
      <c r="A73" s="247">
        <f t="shared" si="18"/>
        <v>42542</v>
      </c>
      <c r="B73" s="614" t="s">
        <v>154</v>
      </c>
      <c r="C73" s="249">
        <f>SUMPRODUCT((HoO!$A$2:$A$34=$A73)*(HoOEmp=C$1),HoO!$E$2:$Y$34)</f>
        <v>0</v>
      </c>
      <c r="D73" s="250">
        <f>SUMPRODUCT((HoO!$A$2:$A$34=$A73)*(HoOEmp=D$1),HoO!$E$2:$Y$34)</f>
        <v>0</v>
      </c>
      <c r="E73" s="250">
        <f>SUMPRODUCT((HoO!$A$2:$A$34=$A73)*(HoOEmp=E$1),HoO!$E$2:$Y$34)</f>
        <v>0</v>
      </c>
      <c r="F73" s="250">
        <f>SUMPRODUCT((HoO!$A$2:$A$34=$A73)*(HoOEmp=F$1),HoO!$E$2:$Y$34)</f>
        <v>0</v>
      </c>
      <c r="G73" s="250">
        <f>SUMPRODUCT((HoO!$A$2:$A$34=$A73)*(HoOEmp=G$1),HoO!$E$2:$Y$34)</f>
        <v>0</v>
      </c>
      <c r="H73" s="250">
        <f>SUMPRODUCT((HoO!$A$2:$A$34=$A73)*(HoOEmp=H$1),HoO!$E$2:$Y$34)</f>
        <v>0</v>
      </c>
      <c r="I73" s="250">
        <f>SUMPRODUCT((HoO!$A$2:$A$34=$A73)*(HoOEmp=I$1),HoO!$E$2:$Y$34)</f>
        <v>0</v>
      </c>
      <c r="J73" s="250">
        <f>SUMPRODUCT((HoO!$A$2:$A$34=$A73)*(HoOEmp=J$1),HoO!$E$2:$Y$34)</f>
        <v>0</v>
      </c>
      <c r="K73" s="250">
        <f>SUMPRODUCT((HoO!$A$2:$A$34=$A73)*(HoOEmp=K$1),HoO!$E$2:$Y$34)</f>
        <v>0</v>
      </c>
      <c r="L73" s="250">
        <f>SUMPRODUCT((HoO!$A$2:$A$34=$A73)*(HoOEmp=L$1),HoO!$E$2:$Y$34)</f>
        <v>0</v>
      </c>
      <c r="M73" s="250">
        <f>SUMPRODUCT((HoO!$A$2:$A$34=$A73)*(HoOEmp=M$1),HoO!$E$2:$Y$34)</f>
        <v>0</v>
      </c>
      <c r="N73" s="250">
        <f>SUMPRODUCT((HoO!$A$2:$A$34=$A73)*(HoOEmp=N$1),HoO!$E$2:$Y$34)</f>
        <v>0</v>
      </c>
      <c r="O73" s="250">
        <f>SUMPRODUCT((HoO!$A$2:$A$34=$A73)*(HoOEmp=O$1),HoO!$E$2:$Y$34)</f>
        <v>0</v>
      </c>
      <c r="P73" s="250">
        <f>SUMPRODUCT((HoO!$A$2:$A$34=$A73)*(HoOEmp=P$1),HoO!$E$2:$Y$34)</f>
        <v>0</v>
      </c>
      <c r="Q73" s="250">
        <f>SUMPRODUCT((HoO!$A$2:$A$34=$A73)*(HoOEmp=Q$1),HoO!$E$2:$Y$34)</f>
        <v>0</v>
      </c>
      <c r="R73" s="250">
        <f>SUMPRODUCT((HoO!$A$2:$A$34=$A73)*(HoOEmp=R$1),HoO!$E$2:$Y$34)</f>
        <v>0</v>
      </c>
      <c r="S73" s="250">
        <f>SUMPRODUCT((HoO!$A$2:$A$34=$A73)*(HoOEmp=S$1),HoO!$E$2:$Y$34)</f>
        <v>0</v>
      </c>
      <c r="T73" s="250">
        <f>SUMPRODUCT((HoO!$A$2:$A$34=$A73)*(HoOEmp=T$1),HoO!$E$2:$Y$34)</f>
        <v>0</v>
      </c>
      <c r="U73" s="250">
        <f>SUMPRODUCT((HoO!$A$2:$A$34=$A73)*(HoOEmp=U$1),HoO!$E$2:$Y$34)</f>
        <v>0</v>
      </c>
      <c r="V73" s="250">
        <f>SUMPRODUCT((HoO!$A$2:$A$34=$A73)*(HoOEmp=V$1),HoO!$E$2:$Y$34)</f>
        <v>0</v>
      </c>
      <c r="W73" s="250">
        <f>SUMPRODUCT((HoO!$A$2:$A$34=$A73)*(HoOEmp=W$1),HoO!$E$2:$Y$34)</f>
        <v>0</v>
      </c>
      <c r="X73" s="250">
        <f>SUMPRODUCT((HoO!$A$2:$A$34=$A73)*(HoOEmp=X$1),HoO!$E$2:$Y$34)</f>
        <v>0</v>
      </c>
      <c r="Y73" s="250">
        <f>SUMPRODUCT((HoO!$A$2:$A$34=$A73)*(HoOEmp=Y$1),HoO!$E$2:$Y$34)</f>
        <v>0</v>
      </c>
      <c r="Z73" s="250">
        <f>SUMPRODUCT((HoO!$A$2:$A$34=$A73)*(HoOEmp=Z$1),HoO!$E$2:$Y$34)</f>
        <v>0</v>
      </c>
      <c r="AA73" s="250">
        <f>SUMPRODUCT((HoO!$A$2:$A$34=$A73)*(HoOEmp=AA$1),HoO!$E$2:$Y$34)</f>
        <v>0</v>
      </c>
      <c r="AB73" s="250">
        <f>SUMPRODUCT((HoO!$A$2:$A$34=$A73)*(HoOEmp=AB$1),HoO!$E$2:$Y$34)</f>
        <v>0</v>
      </c>
      <c r="AC73" s="250">
        <f>SUMPRODUCT((HoO!$A$2:$A$34=$A73)*(HoOEmp=AC$1),HoO!$E$2:$Y$34)</f>
        <v>0</v>
      </c>
      <c r="AD73" s="250">
        <f>SUMPRODUCT((HoO!$A$2:$A$34=$A73)*(HoOEmp=AD$1),HoO!$E$2:$Y$34)</f>
        <v>0</v>
      </c>
      <c r="AE73" s="250">
        <f>SUMPRODUCT((HoO!$A$2:$A$34=$A73)*(HoOEmp=AE$1),HoO!$E$2:$Y$34)</f>
        <v>0</v>
      </c>
      <c r="AF73" s="250">
        <f>SUMPRODUCT((HoO!$A$2:$A$34=$A73)*(HoOEmp=AF$1),HoO!$E$2:$Y$34)</f>
        <v>0</v>
      </c>
      <c r="AG73" s="250">
        <f>SUMPRODUCT((HoO!$A$2:$A$34=$A73)*(HoOEmp=AG$1),HoO!$E$2:$Y$34)</f>
        <v>0</v>
      </c>
      <c r="AH73" s="250">
        <f>SUMPRODUCT((HoO!$A$2:$A$34=$A73)*(HoOEmp=AH$1),HoO!$E$2:$Y$34)</f>
        <v>0</v>
      </c>
      <c r="AI73" s="250">
        <f>SUMPRODUCT((HoO!$A$2:$A$34=$A73)*(HoOEmp=AI$1),HoO!$E$2:$Y$34)</f>
        <v>0</v>
      </c>
      <c r="AJ73" s="250">
        <f>SUMPRODUCT((HoO!$A$2:$A$34=$A73)*(HoOEmp=AJ$1),HoO!$E$2:$Y$34)</f>
        <v>0</v>
      </c>
      <c r="AK73" s="250">
        <f>SUMPRODUCT((HoO!$A$2:$A$34=$A73)*(HoOEmp=AK$1),HoO!$E$2:$Y$34)</f>
        <v>0</v>
      </c>
      <c r="AL73" s="250">
        <f>SUMPRODUCT((HoO!$A$2:$A$34=$A73)*(HoOEmp=AL$1),HoO!$E$2:$Y$34)</f>
        <v>0</v>
      </c>
      <c r="AM73" s="250">
        <f>SUMPRODUCT((HoO!$A$2:$A$34=$A73)*(HoOEmp=AM$1),HoO!$E$2:$Y$34)</f>
        <v>0</v>
      </c>
      <c r="AN73" s="250">
        <f>SUMPRODUCT((HoO!$A$2:$A$34=$A73)*(HoOEmp=AN$1),HoO!$E$2:$Y$34)</f>
        <v>0</v>
      </c>
      <c r="AO73" s="250">
        <f>SUMPRODUCT((HoO!$A$2:$A$34=$A73)*(HoOEmp=AO$1),HoO!$E$2:$Y$34)</f>
        <v>0</v>
      </c>
      <c r="AP73" s="250">
        <f>SUMPRODUCT((HoO!$A$2:$A$34=$A73)*(HoOEmp=AP$1),HoO!$E$2:$Y$34)</f>
        <v>0</v>
      </c>
      <c r="AQ73" s="250">
        <f>SUMPRODUCT((HoO!$A$2:$A$34=$A73)*(HoOEmp=AQ$1),HoO!$E$2:$Y$34)</f>
        <v>0</v>
      </c>
      <c r="AR73" s="250">
        <f>SUMPRODUCT((HoO!$A$2:$A$34=$A73)*(HoOEmp=AR$1),HoO!$E$2:$Y$34)</f>
        <v>0</v>
      </c>
      <c r="AS73" s="250">
        <f>SUMPRODUCT((HoO!$A$2:$A$34=$A73)*(HoOEmp=AS$1),HoO!$E$2:$Y$34)</f>
        <v>0</v>
      </c>
      <c r="AT73" s="250">
        <f>SUMPRODUCT((HoO!$A$2:$A$34=$A73)*(HoOEmp=AT$1),HoO!$E$2:$Y$34)</f>
        <v>0</v>
      </c>
      <c r="AU73" s="250">
        <f>SUMPRODUCT((HoO!$A$2:$A$34=$A73)*(HoOEmp=AU$1),HoO!$E$2:$Y$34)</f>
        <v>0</v>
      </c>
      <c r="AV73" s="250">
        <f>SUMPRODUCT((HoO!$A$2:$A$34=$A73)*(HoOEmp=AV$1),HoO!$E$2:$Y$34)</f>
        <v>0</v>
      </c>
      <c r="AW73" s="250">
        <f>SUMPRODUCT((HoO!$A$2:$A$34=$A73)*(HoOEmp=AW$1),HoO!$E$2:$Y$34)</f>
        <v>0</v>
      </c>
      <c r="AX73" s="250">
        <f>SUMPRODUCT((HoO!$A$2:$A$34=$A73)*(HoOEmp=AX$1),HoO!$E$2:$Y$34)</f>
        <v>0</v>
      </c>
      <c r="AY73" s="467">
        <f>SUMPRODUCT((HoO!$A$2:$A$34=$A73)*(HoOEmp=AY$1),HoO!$E$2:$Y$34)</f>
        <v>0</v>
      </c>
      <c r="BA73" s="246"/>
    </row>
    <row r="74" spans="1:53" s="271" customFormat="1" x14ac:dyDescent="0.2">
      <c r="A74" s="247">
        <f t="shared" si="18"/>
        <v>42542</v>
      </c>
      <c r="B74" s="255" t="s">
        <v>74</v>
      </c>
      <c r="C74" s="249">
        <f>SUMPRODUCT((TM!$A$2:$A$17=$A74)*(TMEmp=C$1),TM!$D$2:$AK$17)</f>
        <v>0</v>
      </c>
      <c r="D74" s="250">
        <f>SUMPRODUCT((TM!$A$2:$A$17=$A74)*(TMEmp=D$1),TM!$D$2:$AK$17)</f>
        <v>0</v>
      </c>
      <c r="E74" s="250">
        <f>SUMPRODUCT((TM!$A$2:$A$17=$A74)*(TMEmp=E$1),TM!$D$2:$AK$17)</f>
        <v>0</v>
      </c>
      <c r="F74" s="250">
        <f>SUMPRODUCT((TM!$A$2:$A$17=$A74)*(TMEmp=F$1),TM!$D$2:$AK$17)</f>
        <v>0</v>
      </c>
      <c r="G74" s="250">
        <f>SUMPRODUCT((TM!$A$2:$A$17=$A74)*(TMEmp=G$1),TM!$D$2:$AK$17)</f>
        <v>0</v>
      </c>
      <c r="H74" s="250">
        <f>SUMPRODUCT((TM!$A$2:$A$17=$A74)*(TMEmp=H$1),TM!$D$2:$AK$17)</f>
        <v>0</v>
      </c>
      <c r="I74" s="250">
        <f>SUMPRODUCT((TM!$A$2:$A$17=$A74)*(TMEmp=I$1),TM!$D$2:$AK$17)</f>
        <v>0</v>
      </c>
      <c r="J74" s="250">
        <f>SUMPRODUCT((TM!$A$2:$A$17=$A74)*(TMEmp=J$1),TM!$D$2:$AK$17)</f>
        <v>0</v>
      </c>
      <c r="K74" s="250">
        <f>SUMPRODUCT((TM!$A$2:$A$17=$A74)*(TMEmp=K$1),TM!$D$2:$AK$17)</f>
        <v>0</v>
      </c>
      <c r="L74" s="250">
        <f>SUMPRODUCT((TM!$A$2:$A$17=$A74)*(TMEmp=L$1),TM!$D$2:$AK$17)</f>
        <v>0</v>
      </c>
      <c r="M74" s="250">
        <f>SUMPRODUCT((TM!$A$2:$A$17=$A74)*(TMEmp=M$1),TM!$D$2:$AK$17)</f>
        <v>0</v>
      </c>
      <c r="N74" s="250">
        <f>SUMPRODUCT((TM!$A$2:$A$17=$A74)*(TMEmp=N$1),TM!$D$2:$AK$17)</f>
        <v>0</v>
      </c>
      <c r="O74" s="250">
        <f>SUMPRODUCT((TM!$A$2:$A$17=$A74)*(TMEmp=O$1),TM!$D$2:$AK$17)</f>
        <v>0</v>
      </c>
      <c r="P74" s="250">
        <f>SUMPRODUCT((TM!$A$2:$A$17=$A74)*(TMEmp=P$1),TM!$D$2:$AK$17)</f>
        <v>0</v>
      </c>
      <c r="Q74" s="250">
        <f>SUMPRODUCT((TM!$A$2:$A$17=$A74)*(TMEmp=Q$1),TM!$D$2:$AK$17)</f>
        <v>0</v>
      </c>
      <c r="R74" s="250">
        <f>SUMPRODUCT((TM!$A$2:$A$17=$A74)*(TMEmp=R$1),TM!$D$2:$AK$17)</f>
        <v>0</v>
      </c>
      <c r="S74" s="250">
        <f>SUMPRODUCT((TM!$A$2:$A$17=$A74)*(TMEmp=S$1),TM!$D$2:$AK$17)</f>
        <v>0</v>
      </c>
      <c r="T74" s="250">
        <f>SUMPRODUCT((TM!$A$2:$A$17=$A74)*(TMEmp=T$1),TM!$D$2:$AK$17)</f>
        <v>0</v>
      </c>
      <c r="U74" s="250">
        <f>SUMPRODUCT((TM!$A$2:$A$17=$A74)*(TMEmp=U$1),TM!$D$2:$AK$17)</f>
        <v>0</v>
      </c>
      <c r="V74" s="250">
        <f>SUMPRODUCT((TM!$A$2:$A$17=$A74)*(TMEmp=V$1),TM!$D$2:$AK$17)</f>
        <v>0</v>
      </c>
      <c r="W74" s="250">
        <f>SUMPRODUCT((TM!$A$2:$A$17=$A74)*(TMEmp=W$1),TM!$D$2:$AK$17)</f>
        <v>0</v>
      </c>
      <c r="X74" s="250">
        <f>SUMPRODUCT((TM!$A$2:$A$17=$A74)*(TMEmp=X$1),TM!$D$2:$AK$17)</f>
        <v>0</v>
      </c>
      <c r="Y74" s="250">
        <f>SUMPRODUCT((TM!$A$2:$A$17=$A74)*(TMEmp=Y$1),TM!$D$2:$AK$17)</f>
        <v>0</v>
      </c>
      <c r="Z74" s="250">
        <f>SUMPRODUCT((TM!$A$2:$A$17=$A74)*(TMEmp=Z$1),TM!$D$2:$AK$17)</f>
        <v>0</v>
      </c>
      <c r="AA74" s="250">
        <f>SUMPRODUCT((TM!$A$2:$A$17=$A74)*(TMEmp=AA$1),TM!$D$2:$AK$17)</f>
        <v>0</v>
      </c>
      <c r="AB74" s="250">
        <f>SUMPRODUCT((TM!$A$2:$A$17=$A74)*(TMEmp=AB$1),TM!$D$2:$AK$17)</f>
        <v>0</v>
      </c>
      <c r="AC74" s="250">
        <f>SUMPRODUCT((TM!$A$2:$A$17=$A74)*(TMEmp=AC$1),TM!$D$2:$AK$17)</f>
        <v>0</v>
      </c>
      <c r="AD74" s="250">
        <f>SUMPRODUCT((TM!$A$2:$A$17=$A74)*(TMEmp=AD$1),TM!$D$2:$AK$17)</f>
        <v>0</v>
      </c>
      <c r="AE74" s="250">
        <f>SUMPRODUCT((TM!$A$2:$A$17=$A74)*(TMEmp=AE$1),TM!$D$2:$AK$17)</f>
        <v>0</v>
      </c>
      <c r="AF74" s="250">
        <f>SUMPRODUCT((TM!$A$2:$A$17=$A74)*(TMEmp=AF$1),TM!$D$2:$AK$17)</f>
        <v>0</v>
      </c>
      <c r="AG74" s="250">
        <f>SUMPRODUCT((TM!$A$2:$A$17=$A74)*(TMEmp=AG$1),TM!$D$2:$AK$17)</f>
        <v>0</v>
      </c>
      <c r="AH74" s="250">
        <f>SUMPRODUCT((TM!$A$2:$A$17=$A74)*(TMEmp=AH$1),TM!$D$2:$AK$17)</f>
        <v>0</v>
      </c>
      <c r="AI74" s="250">
        <f>SUMPRODUCT((TM!$A$2:$A$17=$A74)*(TMEmp=AI$1),TM!$D$2:$AK$17)</f>
        <v>0</v>
      </c>
      <c r="AJ74" s="250">
        <f>SUMPRODUCT((TM!$A$2:$A$17=$A74)*(TMEmp=AJ$1),TM!$D$2:$AK$17)</f>
        <v>0</v>
      </c>
      <c r="AK74" s="250">
        <f>SUMPRODUCT((TM!$A$2:$A$17=$A74)*(TMEmp=AK$1),TM!$D$2:$AK$17)</f>
        <v>0</v>
      </c>
      <c r="AL74" s="250">
        <f>SUMPRODUCT((TM!$A$2:$A$17=$A74)*(TMEmp=AL$1),TM!$D$2:$AK$17)</f>
        <v>0</v>
      </c>
      <c r="AM74" s="250">
        <f>SUMPRODUCT((TM!$A$2:$A$17=$A74)*(TMEmp=AM$1),TM!$D$2:$AK$17)</f>
        <v>0</v>
      </c>
      <c r="AN74" s="250">
        <f>SUMPRODUCT((TM!$A$2:$A$17=$A74)*(TMEmp=AN$1),TM!$D$2:$AK$17)</f>
        <v>0</v>
      </c>
      <c r="AO74" s="250">
        <f>SUMPRODUCT((TM!$A$2:$A$17=$A74)*(TMEmp=AO$1),TM!$D$2:$AK$17)</f>
        <v>0</v>
      </c>
      <c r="AP74" s="250">
        <f>SUMPRODUCT((TM!$A$2:$A$17=$A74)*(TMEmp=AP$1),TM!$D$2:$AK$17)</f>
        <v>0</v>
      </c>
      <c r="AQ74" s="250">
        <f>SUMPRODUCT((TM!$A$2:$A$17=$A74)*(TMEmp=AQ$1),TM!$D$2:$AK$17)</f>
        <v>0</v>
      </c>
      <c r="AR74" s="250">
        <f>SUMPRODUCT((TM!$A$2:$A$17=$A74)*(TMEmp=AR$1),TM!$D$2:$AK$17)</f>
        <v>0</v>
      </c>
      <c r="AS74" s="250">
        <f>SUMPRODUCT((TM!$A$2:$A$17=$A74)*(TMEmp=AS$1),TM!$D$2:$AK$17)</f>
        <v>0</v>
      </c>
      <c r="AT74" s="250">
        <f>SUMPRODUCT((TM!$A$2:$A$17=$A74)*(TMEmp=AT$1),TM!$D$2:$AK$17)</f>
        <v>0</v>
      </c>
      <c r="AU74" s="250">
        <f>SUMPRODUCT((TM!$A$2:$A$17=$A74)*(TMEmp=AU$1),TM!$D$2:$AK$17)</f>
        <v>0</v>
      </c>
      <c r="AV74" s="250">
        <f>SUMPRODUCT((TM!$A$2:$A$17=$A74)*(TMEmp=AV$1),TM!$D$2:$AK$17)</f>
        <v>0</v>
      </c>
      <c r="AW74" s="250">
        <f>SUMPRODUCT((TM!$A$2:$A$17=$A74)*(TMEmp=AW$1),TM!$D$2:$AK$17)</f>
        <v>0</v>
      </c>
      <c r="AX74" s="250">
        <f>SUMPRODUCT((TM!$A$2:$A$17=$A74)*(TMEmp=AX$1),TM!$D$2:$AK$17)</f>
        <v>0</v>
      </c>
      <c r="AY74" s="467">
        <f>SUMPRODUCT((TM!$A$2:$A$17=$A74)*(TMEmp=AY$1),TM!$D$2:$AK$17)</f>
        <v>0</v>
      </c>
      <c r="BA74" s="246"/>
    </row>
    <row r="75" spans="1:53" s="271" customFormat="1" x14ac:dyDescent="0.2">
      <c r="A75" s="256">
        <f t="shared" si="18"/>
        <v>42542</v>
      </c>
      <c r="B75" s="257" t="s">
        <v>72</v>
      </c>
      <c r="C75" s="258">
        <f>SUMPRODUCT((PC!$A$2:$A$80=$A75)*(PCEmp=C$1),PC!$D$2:$BD$80)</f>
        <v>0</v>
      </c>
      <c r="D75" s="259">
        <f>SUMPRODUCT((PC!$A$2:$A$80=$A75)*(PCEmp=D$1),PC!$D$2:$BD$80)</f>
        <v>0</v>
      </c>
      <c r="E75" s="259">
        <f>SUMPRODUCT((PC!$A$2:$A$80=$A75)*(PCEmp=E$1),PC!$D$2:$BD$80)</f>
        <v>0</v>
      </c>
      <c r="F75" s="259">
        <f>SUMPRODUCT((PC!$A$2:$A$80=$A75)*(PCEmp=F$1),PC!$D$2:$BD$80)</f>
        <v>0</v>
      </c>
      <c r="G75" s="259">
        <f>SUMPRODUCT((PC!$A$2:$A$80=$A75)*(PCEmp=G$1),PC!$D$2:$BD$80)</f>
        <v>0</v>
      </c>
      <c r="H75" s="259">
        <f>SUMPRODUCT((PC!$A$2:$A$80=$A75)*(PCEmp=H$1),PC!$D$2:$BD$80)</f>
        <v>0</v>
      </c>
      <c r="I75" s="259">
        <f>SUMPRODUCT((PC!$A$2:$A$80=$A75)*(PCEmp=I$1),PC!$D$2:$BD$80)</f>
        <v>0</v>
      </c>
      <c r="J75" s="259">
        <f>SUMPRODUCT((PC!$A$2:$A$80=$A75)*(PCEmp=J$1),PC!$D$2:$BD$80)</f>
        <v>0</v>
      </c>
      <c r="K75" s="259">
        <f>SUMPRODUCT((PC!$A$2:$A$80=$A75)*(PCEmp=K$1),PC!$D$2:$BD$80)</f>
        <v>0</v>
      </c>
      <c r="L75" s="259">
        <f>SUMPRODUCT((PC!$A$2:$A$80=$A75)*(PCEmp=L$1),PC!$D$2:$BD$80)</f>
        <v>0</v>
      </c>
      <c r="M75" s="259">
        <f>SUMPRODUCT((PC!$A$2:$A$80=$A75)*(PCEmp=M$1),PC!$D$2:$BD$80)</f>
        <v>0</v>
      </c>
      <c r="N75" s="259">
        <f>SUMPRODUCT((PC!$A$2:$A$80=$A75)*(PCEmp=N$1),PC!$D$2:$BD$80)</f>
        <v>0</v>
      </c>
      <c r="O75" s="259">
        <f>SUMPRODUCT((PC!$A$2:$A$80=$A75)*(PCEmp=O$1),PC!$D$2:$BD$80)</f>
        <v>0</v>
      </c>
      <c r="P75" s="259">
        <f>SUMPRODUCT((PC!$A$2:$A$80=$A75)*(PCEmp=P$1),PC!$D$2:$BD$80)</f>
        <v>0</v>
      </c>
      <c r="Q75" s="259">
        <f>SUMPRODUCT((PC!$A$2:$A$80=$A75)*(PCEmp=Q$1),PC!$D$2:$BD$80)</f>
        <v>0</v>
      </c>
      <c r="R75" s="259">
        <f>SUMPRODUCT((PC!$A$2:$A$80=$A75)*(PCEmp=R$1),PC!$D$2:$BD$80)</f>
        <v>0</v>
      </c>
      <c r="S75" s="259">
        <f>SUMPRODUCT((PC!$A$2:$A$80=$A75)*(PCEmp=S$1),PC!$D$2:$BD$80)</f>
        <v>0</v>
      </c>
      <c r="T75" s="259">
        <f>SUMPRODUCT((PC!$A$2:$A$80=$A75)*(PCEmp=T$1),PC!$D$2:$BD$80)</f>
        <v>0</v>
      </c>
      <c r="U75" s="259">
        <f>SUMPRODUCT((PC!$A$2:$A$80=$A75)*(PCEmp=U$1),PC!$D$2:$BD$80)</f>
        <v>0</v>
      </c>
      <c r="V75" s="259">
        <f>SUMPRODUCT((PC!$A$2:$A$80=$A75)*(PCEmp=V$1),PC!$D$2:$BD$80)</f>
        <v>0</v>
      </c>
      <c r="W75" s="259">
        <f>SUMPRODUCT((PC!$A$2:$A$80=$A75)*(PCEmp=W$1),PC!$D$2:$BD$80)</f>
        <v>0</v>
      </c>
      <c r="X75" s="259">
        <f>SUMPRODUCT((PC!$A$2:$A$80=$A75)*(PCEmp=X$1),PC!$D$2:$BD$80)</f>
        <v>0</v>
      </c>
      <c r="Y75" s="259">
        <f>SUMPRODUCT((PC!$A$2:$A$80=$A75)*(PCEmp=Y$1),PC!$D$2:$BD$80)</f>
        <v>0</v>
      </c>
      <c r="Z75" s="259">
        <f>SUMPRODUCT((PC!$A$2:$A$80=$A75)*(PCEmp=Z$1),PC!$D$2:$BD$80)</f>
        <v>0</v>
      </c>
      <c r="AA75" s="259">
        <f>SUMPRODUCT((PC!$A$2:$A$80=$A75)*(PCEmp=AA$1),PC!$D$2:$BD$80)</f>
        <v>0</v>
      </c>
      <c r="AB75" s="259">
        <f>SUMPRODUCT((PC!$A$2:$A$80=$A75)*(PCEmp=AB$1),PC!$D$2:$BD$80)</f>
        <v>0</v>
      </c>
      <c r="AC75" s="259">
        <f>SUMPRODUCT((PC!$A$2:$A$80=$A75)*(PCEmp=AC$1),PC!$D$2:$BD$80)</f>
        <v>0</v>
      </c>
      <c r="AD75" s="259">
        <f>SUMPRODUCT((PC!$A$2:$A$80=$A75)*(PCEmp=AD$1),PC!$D$2:$BD$80)</f>
        <v>0</v>
      </c>
      <c r="AE75" s="259">
        <f>SUMPRODUCT((PC!$A$2:$A$80=$A75)*(PCEmp=AE$1),PC!$D$2:$BD$80)</f>
        <v>0</v>
      </c>
      <c r="AF75" s="259">
        <f>SUMPRODUCT((PC!$A$2:$A$80=$A75)*(PCEmp=AF$1),PC!$D$2:$BD$80)</f>
        <v>0</v>
      </c>
      <c r="AG75" s="259">
        <f>SUMPRODUCT((PC!$A$2:$A$80=$A75)*(PCEmp=AG$1),PC!$D$2:$BD$80)</f>
        <v>0</v>
      </c>
      <c r="AH75" s="259">
        <f>SUMPRODUCT((PC!$A$2:$A$80=$A75)*(PCEmp=AH$1),PC!$D$2:$BD$80)</f>
        <v>0</v>
      </c>
      <c r="AI75" s="259">
        <f>SUMPRODUCT((PC!$A$2:$A$80=$A75)*(PCEmp=AI$1),PC!$D$2:$BD$80)</f>
        <v>0</v>
      </c>
      <c r="AJ75" s="259">
        <f>SUMPRODUCT((PC!$A$2:$A$80=$A75)*(PCEmp=AJ$1),PC!$D$2:$BD$80)</f>
        <v>0</v>
      </c>
      <c r="AK75" s="259">
        <f>SUMPRODUCT((PC!$A$2:$A$80=$A75)*(PCEmp=AK$1),PC!$D$2:$BD$80)</f>
        <v>0</v>
      </c>
      <c r="AL75" s="259">
        <f>SUMPRODUCT((PC!$A$2:$A$80=$A75)*(PCEmp=AL$1),PC!$D$2:$BD$80)</f>
        <v>0</v>
      </c>
      <c r="AM75" s="259">
        <f>SUMPRODUCT((PC!$A$2:$A$80=$A75)*(PCEmp=AM$1),PC!$D$2:$BD$80)</f>
        <v>0</v>
      </c>
      <c r="AN75" s="259">
        <f>SUMPRODUCT((PC!$A$2:$A$80=$A75)*(PCEmp=AN$1),PC!$D$2:$BD$80)</f>
        <v>0</v>
      </c>
      <c r="AO75" s="259">
        <f>SUMPRODUCT((PC!$A$2:$A$80=$A75)*(PCEmp=AO$1),PC!$D$2:$BD$80)</f>
        <v>0</v>
      </c>
      <c r="AP75" s="259">
        <f>SUMPRODUCT((PC!$A$2:$A$80=$A75)*(PCEmp=AP$1),PC!$D$2:$BD$80)</f>
        <v>0</v>
      </c>
      <c r="AQ75" s="259">
        <f>SUMPRODUCT((PC!$A$2:$A$80=$A75)*(PCEmp=AQ$1),PC!$D$2:$BD$80)</f>
        <v>0</v>
      </c>
      <c r="AR75" s="259">
        <f>SUMPRODUCT((PC!$A$2:$A$80=$A75)*(PCEmp=AR$1),PC!$D$2:$BD$80)</f>
        <v>0</v>
      </c>
      <c r="AS75" s="259">
        <f>SUMPRODUCT((PC!$A$2:$A$80=$A75)*(PCEmp=AS$1),PC!$D$2:$BD$80)</f>
        <v>0</v>
      </c>
      <c r="AT75" s="259">
        <f>SUMPRODUCT((PC!$A$2:$A$80=$A75)*(PCEmp=AT$1),PC!$D$2:$BD$80)</f>
        <v>0</v>
      </c>
      <c r="AU75" s="259">
        <f>SUMPRODUCT((PC!$A$2:$A$80=$A75)*(PCEmp=AU$1),PC!$D$2:$BD$80)</f>
        <v>0</v>
      </c>
      <c r="AV75" s="259">
        <f>SUMPRODUCT((PC!$A$2:$A$80=$A75)*(PCEmp=AV$1),PC!$D$2:$BD$80)</f>
        <v>0</v>
      </c>
      <c r="AW75" s="259">
        <f>SUMPRODUCT((PC!$A$2:$A$80=$A75)*(PCEmp=AW$1),PC!$D$2:$BD$80)</f>
        <v>0</v>
      </c>
      <c r="AX75" s="259">
        <f>SUMPRODUCT((PC!$A$2:$A$80=$A75)*(PCEmp=AX$1),PC!$D$2:$BD$80)</f>
        <v>0</v>
      </c>
      <c r="AY75" s="468">
        <f>SUMPRODUCT((PC!$A$2:$A$80=$A75)*(PCEmp=AY$1),PC!$D$2:$BD$80)</f>
        <v>0</v>
      </c>
      <c r="BA75" s="246"/>
    </row>
    <row r="76" spans="1:53" s="271" customFormat="1" x14ac:dyDescent="0.2">
      <c r="A76" s="247">
        <f t="shared" si="18"/>
        <v>42542</v>
      </c>
      <c r="B76" s="254" t="s">
        <v>85</v>
      </c>
      <c r="C76" s="249">
        <f>SUMPRODUCT((RF!$A$2:$A$17=$A76)*(RFEmp=C$1)*(RF!$H$21:$AO$21="RF Lead"),RF!$H$2:$AO$17)</f>
        <v>0</v>
      </c>
      <c r="D76" s="250">
        <f>SUMPRODUCT((RF!$A$2:$A$17=$A76)*(RFEmp=D$1)*(RF!$H$21:$AO$21="RF Lead"),RF!$H$2:$AO$17)</f>
        <v>0</v>
      </c>
      <c r="E76" s="250">
        <f>SUMPRODUCT((RF!$A$2:$A$17=$A76)*(RFEmp=E$1)*(RF!$H$21:$AO$21="RF Lead"),RF!$H$2:$AO$17)</f>
        <v>5.25</v>
      </c>
      <c r="F76" s="250">
        <f>SUMPRODUCT((RF!$A$2:$A$17=$A76)*(RFEmp=F$1)*(RF!$H$21:$AO$21="RF Lead"),RF!$H$2:$AO$17)</f>
        <v>0</v>
      </c>
      <c r="G76" s="250">
        <f>SUMPRODUCT((RF!$A$2:$A$17=$A76)*(RFEmp=G$1)*(RF!$H$21:$AO$21="RF Lead"),RF!$H$2:$AO$17)</f>
        <v>0</v>
      </c>
      <c r="H76" s="250">
        <f>SUMPRODUCT((RF!$A$2:$A$17=$A76)*(RFEmp=H$1)*(RF!$H$21:$AO$21="RF Lead"),RF!$H$2:$AO$17)</f>
        <v>0</v>
      </c>
      <c r="I76" s="250">
        <f>SUMPRODUCT((RF!$A$2:$A$17=$A76)*(RFEmp=I$1)*(RF!$H$21:$AO$21="RF Lead"),RF!$H$2:$AO$17)</f>
        <v>0</v>
      </c>
      <c r="J76" s="250">
        <f>SUMPRODUCT((RF!$A$2:$A$17=$A76)*(RFEmp=J$1)*(RF!$H$21:$AO$21="RF Lead"),RF!$H$2:$AO$17)</f>
        <v>0</v>
      </c>
      <c r="K76" s="250">
        <f>SUMPRODUCT((RF!$A$2:$A$17=$A76)*(RFEmp=K$1)*(RF!$H$21:$AO$21="RF Lead"),RF!$H$2:$AO$17)</f>
        <v>0</v>
      </c>
      <c r="L76" s="250">
        <f>SUMPRODUCT((RF!$A$2:$A$17=$A76)*(RFEmp=L$1)*(RF!$H$21:$AO$21="RF Lead"),RF!$H$2:$AO$17)</f>
        <v>0</v>
      </c>
      <c r="M76" s="250">
        <f>SUMPRODUCT((RF!$A$2:$A$17=$A76)*(RFEmp=M$1)*(RF!$H$21:$AO$21="RF Lead"),RF!$H$2:$AO$17)</f>
        <v>0</v>
      </c>
      <c r="N76" s="250">
        <f>SUMPRODUCT((RF!$A$2:$A$17=$A76)*(RFEmp=N$1)*(RF!$H$21:$AO$21="RF Lead"),RF!$H$2:$AO$17)</f>
        <v>0</v>
      </c>
      <c r="O76" s="250">
        <f>SUMPRODUCT((RF!$A$2:$A$17=$A76)*(RFEmp=O$1)*(RF!$H$21:$AO$21="RF Lead"),RF!$H$2:$AO$17)</f>
        <v>0</v>
      </c>
      <c r="P76" s="250">
        <f>SUMPRODUCT((RF!$A$2:$A$17=$A76)*(RFEmp=P$1)*(RF!$H$21:$AO$21="RF Lead"),RF!$H$2:$AO$17)</f>
        <v>0</v>
      </c>
      <c r="Q76" s="250">
        <f>SUMPRODUCT((RF!$A$2:$A$17=$A76)*(RFEmp=Q$1)*(RF!$H$21:$AO$21="RF Lead"),RF!$H$2:$AO$17)</f>
        <v>0</v>
      </c>
      <c r="R76" s="250">
        <f>SUMPRODUCT((RF!$A$2:$A$17=$A76)*(RFEmp=R$1)*(RF!$H$21:$AO$21="RF Lead"),RF!$H$2:$AO$17)</f>
        <v>0</v>
      </c>
      <c r="S76" s="250">
        <f>SUMPRODUCT((RF!$A$2:$A$17=$A76)*(RFEmp=S$1)*(RF!$H$21:$AO$21="RF Lead"),RF!$H$2:$AO$17)</f>
        <v>0</v>
      </c>
      <c r="T76" s="250">
        <f>SUMPRODUCT((RF!$A$2:$A$17=$A76)*(RFEmp=T$1)*(RF!$H$21:$AO$21="RF Lead"),RF!$H$2:$AO$17)</f>
        <v>0</v>
      </c>
      <c r="U76" s="250">
        <f>SUMPRODUCT((RF!$A$2:$A$17=$A76)*(RFEmp=U$1)*(RF!$H$21:$AO$21="RF Lead"),RF!$H$2:$AO$17)</f>
        <v>0</v>
      </c>
      <c r="V76" s="250">
        <f>SUMPRODUCT((RF!$A$2:$A$17=$A76)*(RFEmp=V$1)*(RF!$H$21:$AO$21="RF Lead"),RF!$H$2:$AO$17)</f>
        <v>0</v>
      </c>
      <c r="W76" s="250">
        <f>SUMPRODUCT((RF!$A$2:$A$17=$A76)*(RFEmp=W$1)*(RF!$H$21:$AO$21="RF Lead"),RF!$H$2:$AO$17)</f>
        <v>0</v>
      </c>
      <c r="X76" s="250">
        <f>SUMPRODUCT((RF!$A$2:$A$17=$A76)*(RFEmp=X$1)*(RF!$H$21:$AO$21="RF Lead"),RF!$H$2:$AO$17)</f>
        <v>0</v>
      </c>
      <c r="Y76" s="250">
        <f>SUMPRODUCT((RF!$A$2:$A$17=$A76)*(RFEmp=Y$1)*(RF!$H$21:$AO$21="RF Lead"),RF!$H$2:$AO$17)</f>
        <v>0</v>
      </c>
      <c r="Z76" s="250">
        <f>SUMPRODUCT((RF!$A$2:$A$17=$A76)*(RFEmp=Z$1)*(RF!$H$21:$AO$21="RF Lead"),RF!$H$2:$AO$17)</f>
        <v>0</v>
      </c>
      <c r="AA76" s="250">
        <f>SUMPRODUCT((RF!$A$2:$A$17=$A76)*(RFEmp=AA$1)*(RF!$H$21:$AO$21="RF Lead"),RF!$H$2:$AO$17)</f>
        <v>0</v>
      </c>
      <c r="AB76" s="250">
        <f>SUMPRODUCT((RF!$A$2:$A$17=$A76)*(RFEmp=AB$1)*(RF!$H$21:$AO$21="RF Lead"),RF!$H$2:$AO$17)</f>
        <v>0</v>
      </c>
      <c r="AC76" s="250">
        <f>SUMPRODUCT((RF!$A$2:$A$17=$A76)*(RFEmp=AC$1)*(RF!$H$21:$AO$21="RF Lead"),RF!$H$2:$AO$17)</f>
        <v>0</v>
      </c>
      <c r="AD76" s="250">
        <f>SUMPRODUCT((RF!$A$2:$A$17=$A76)*(RFEmp=AD$1)*(RF!$H$21:$AO$21="RF Lead"),RF!$H$2:$AO$17)</f>
        <v>0</v>
      </c>
      <c r="AE76" s="250">
        <f>SUMPRODUCT((RF!$A$2:$A$17=$A76)*(RFEmp=AE$1)*(RF!$H$21:$AO$21="RF Lead"),RF!$H$2:$AO$17)</f>
        <v>0</v>
      </c>
      <c r="AF76" s="250">
        <f>SUMPRODUCT((RF!$A$2:$A$17=$A76)*(RFEmp=AF$1)*(RF!$H$21:$AO$21="RF Lead"),RF!$H$2:$AO$17)</f>
        <v>0</v>
      </c>
      <c r="AG76" s="250">
        <f>SUMPRODUCT((RF!$A$2:$A$17=$A76)*(RFEmp=AG$1)*(RF!$H$21:$AO$21="RF Lead"),RF!$H$2:$AO$17)</f>
        <v>0</v>
      </c>
      <c r="AH76" s="250">
        <f>SUMPRODUCT((RF!$A$2:$A$17=$A76)*(RFEmp=AH$1)*(RF!$H$21:$AO$21="RF Lead"),RF!$H$2:$AO$17)</f>
        <v>0</v>
      </c>
      <c r="AI76" s="250">
        <f>SUMPRODUCT((RF!$A$2:$A$17=$A76)*(RFEmp=AI$1)*(RF!$H$21:$AO$21="RF Lead"),RF!$H$2:$AO$17)</f>
        <v>0</v>
      </c>
      <c r="AJ76" s="250">
        <f>SUMPRODUCT((RF!$A$2:$A$17=$A76)*(RFEmp=AJ$1)*(RF!$H$21:$AO$21="RF Lead"),RF!$H$2:$AO$17)</f>
        <v>0</v>
      </c>
      <c r="AK76" s="250">
        <f>SUMPRODUCT((RF!$A$2:$A$17=$A76)*(RFEmp=AK$1)*(RF!$H$21:$AO$21="RF Lead"),RF!$H$2:$AO$17)</f>
        <v>0</v>
      </c>
      <c r="AL76" s="250">
        <f>SUMPRODUCT((RF!$A$2:$A$17=$A76)*(RFEmp=AL$1)*(RF!$H$21:$AO$21="RF Lead"),RF!$H$2:$AO$17)</f>
        <v>0</v>
      </c>
      <c r="AM76" s="250">
        <f>SUMPRODUCT((RF!$A$2:$A$17=$A76)*(RFEmp=AM$1)*(RF!$H$21:$AO$21="RF Lead"),RF!$H$2:$AO$17)</f>
        <v>0</v>
      </c>
      <c r="AN76" s="250">
        <f>SUMPRODUCT((RF!$A$2:$A$17=$A76)*(RFEmp=AN$1)*(RF!$H$21:$AO$21="RF Lead"),RF!$H$2:$AO$17)</f>
        <v>0</v>
      </c>
      <c r="AO76" s="250">
        <f>SUMPRODUCT((RF!$A$2:$A$17=$A76)*(RFEmp=AO$1)*(RF!$H$21:$AO$21="RF Lead"),RF!$H$2:$AO$17)</f>
        <v>0</v>
      </c>
      <c r="AP76" s="250">
        <f>SUMPRODUCT((RF!$A$2:$A$17=$A76)*(RFEmp=AP$1)*(RF!$H$21:$AO$21="RF Lead"),RF!$H$2:$AO$17)</f>
        <v>0</v>
      </c>
      <c r="AQ76" s="250">
        <f>SUMPRODUCT((RF!$A$2:$A$17=$A76)*(RFEmp=AQ$1)*(RF!$H$21:$AO$21="RF Lead"),RF!$H$2:$AO$17)</f>
        <v>0</v>
      </c>
      <c r="AR76" s="250">
        <f>SUMPRODUCT((RF!$A$2:$A$17=$A76)*(RFEmp=AR$1)*(RF!$H$21:$AO$21="RF Lead"),RF!$H$2:$AO$17)</f>
        <v>0</v>
      </c>
      <c r="AS76" s="250">
        <f>SUMPRODUCT((RF!$A$2:$A$17=$A76)*(RFEmp=AS$1)*(RF!$H$21:$AO$21="RF Lead"),RF!$H$2:$AO$17)</f>
        <v>0</v>
      </c>
      <c r="AT76" s="250">
        <f>SUMPRODUCT((RF!$A$2:$A$17=$A76)*(RFEmp=AT$1)*(RF!$H$21:$AO$21="RF Lead"),RF!$H$2:$AO$17)</f>
        <v>0</v>
      </c>
      <c r="AU76" s="250">
        <f>SUMPRODUCT((RF!$A$2:$A$17=$A76)*(RFEmp=AU$1)*(RF!$H$21:$AO$21="RF Lead"),RF!$H$2:$AO$17)</f>
        <v>0</v>
      </c>
      <c r="AV76" s="250">
        <f>SUMPRODUCT((RF!$A$2:$A$17=$A76)*(RFEmp=AV$1)*(RF!$H$21:$AO$21="RF Lead"),RF!$H$2:$AO$17)</f>
        <v>0</v>
      </c>
      <c r="AW76" s="250">
        <f>SUMPRODUCT((RF!$A$2:$A$17=$A76)*(RFEmp=AW$1)*(RF!$H$21:$AO$21="RF Lead"),RF!$H$2:$AO$17)</f>
        <v>0</v>
      </c>
      <c r="AX76" s="250">
        <f>SUMPRODUCT((RF!$A$2:$A$17=$A76)*(RFEmp=AX$1)*(RF!$H$21:$AO$21="RF Lead"),RF!$H$2:$AO$17)</f>
        <v>0</v>
      </c>
      <c r="AY76" s="467">
        <f>SUMPRODUCT((RF!$A$2:$A$17=$A76)*(RFEmp=AY$1)*(RF!$H$21:$AO$21="RF Lead"),RF!$H$2:$AO$17)</f>
        <v>0</v>
      </c>
      <c r="BA76" s="246"/>
    </row>
    <row r="77" spans="1:53" s="271" customFormat="1" x14ac:dyDescent="0.2">
      <c r="A77" s="260">
        <f t="shared" si="18"/>
        <v>42542</v>
      </c>
      <c r="B77" s="261" t="str">
        <f>Total!$M$1</f>
        <v>SC</v>
      </c>
      <c r="C77" s="249">
        <f>SUMPRODUCT((SC!$A$2:$A$34=$A77)*(SCEmp=C$1),SC!$F$2:$Z$34)</f>
        <v>0</v>
      </c>
      <c r="D77" s="250">
        <f>SUMPRODUCT((SC!$A$2:$A$34=$A77)*(SCEmp=D$1),SC!$F$2:$Z$34)</f>
        <v>0</v>
      </c>
      <c r="E77" s="250">
        <f>SUMPRODUCT((SC!$A$2:$A$34=$A77)*(SCEmp=E$1),SC!$F$2:$Z$34)</f>
        <v>0</v>
      </c>
      <c r="F77" s="250">
        <f>SUMPRODUCT((SC!$A$2:$A$34=$A77)*(SCEmp=F$1),SC!$F$2:$Z$34)</f>
        <v>0</v>
      </c>
      <c r="G77" s="250">
        <f>SUMPRODUCT((SC!$A$2:$A$34=$A77)*(SCEmp=G$1),SC!$F$2:$Z$34)</f>
        <v>0</v>
      </c>
      <c r="H77" s="250">
        <f>SUMPRODUCT((SC!$A$2:$A$34=$A77)*(SCEmp=H$1),SC!$F$2:$Z$34)</f>
        <v>0</v>
      </c>
      <c r="I77" s="250">
        <f>SUMPRODUCT((SC!$A$2:$A$34=$A77)*(SCEmp=I$1),SC!$F$2:$Z$34)</f>
        <v>0</v>
      </c>
      <c r="J77" s="250">
        <f>SUMPRODUCT((SC!$A$2:$A$34=$A77)*(SCEmp=J$1),SC!$F$2:$Z$34)</f>
        <v>0</v>
      </c>
      <c r="K77" s="250">
        <f>SUMPRODUCT((SC!$A$2:$A$34=$A77)*(SCEmp=K$1),SC!$F$2:$Z$34)</f>
        <v>0</v>
      </c>
      <c r="L77" s="250">
        <f>SUMPRODUCT((SC!$A$2:$A$34=$A77)*(SCEmp=L$1),SC!$F$2:$Z$34)</f>
        <v>0</v>
      </c>
      <c r="M77" s="250">
        <f>SUMPRODUCT((SC!$A$2:$A$34=$A77)*(SCEmp=M$1),SC!$F$2:$Z$34)</f>
        <v>0</v>
      </c>
      <c r="N77" s="250">
        <f>SUMPRODUCT((SC!$A$2:$A$34=$A77)*(SCEmp=N$1),SC!$F$2:$Z$34)</f>
        <v>0</v>
      </c>
      <c r="O77" s="250">
        <f>SUMPRODUCT((SC!$A$2:$A$34=$A77)*(SCEmp=O$1),SC!$F$2:$Z$34)</f>
        <v>0</v>
      </c>
      <c r="P77" s="250">
        <f>SUMPRODUCT((SC!$A$2:$A$34=$A77)*(SCEmp=P$1),SC!$F$2:$Z$34)</f>
        <v>0</v>
      </c>
      <c r="Q77" s="250">
        <f>SUMPRODUCT((SC!$A$2:$A$34=$A77)*(SCEmp=Q$1),SC!$F$2:$Z$34)</f>
        <v>0</v>
      </c>
      <c r="R77" s="250">
        <f>SUMPRODUCT((SC!$A$2:$A$34=$A77)*(SCEmp=R$1),SC!$F$2:$Z$34)</f>
        <v>0</v>
      </c>
      <c r="S77" s="250">
        <f>SUMPRODUCT((SC!$A$2:$A$34=$A77)*(SCEmp=S$1),SC!$F$2:$Z$34)</f>
        <v>0</v>
      </c>
      <c r="T77" s="250">
        <f>SUMPRODUCT((SC!$A$2:$A$34=$A77)*(SCEmp=T$1),SC!$F$2:$Z$34)</f>
        <v>0</v>
      </c>
      <c r="U77" s="250">
        <f>SUMPRODUCT((SC!$A$2:$A$34=$A77)*(SCEmp=U$1),SC!$F$2:$Z$34)</f>
        <v>0</v>
      </c>
      <c r="V77" s="250">
        <f>SUMPRODUCT((SC!$A$2:$A$34=$A77)*(SCEmp=V$1),SC!$F$2:$Z$34)</f>
        <v>0</v>
      </c>
      <c r="W77" s="250">
        <f>SUMPRODUCT((SC!$A$2:$A$34=$A77)*(SCEmp=W$1),SC!$F$2:$Z$34)</f>
        <v>0</v>
      </c>
      <c r="X77" s="250">
        <f>SUMPRODUCT((SC!$A$2:$A$34=$A77)*(SCEmp=X$1),SC!$F$2:$Z$34)</f>
        <v>0</v>
      </c>
      <c r="Y77" s="250">
        <f>SUMPRODUCT((SC!$A$2:$A$34=$A77)*(SCEmp=Y$1),SC!$F$2:$Z$34)</f>
        <v>0</v>
      </c>
      <c r="Z77" s="250">
        <f>SUMPRODUCT((SC!$A$2:$A$34=$A77)*(SCEmp=Z$1),SC!$F$2:$Z$34)</f>
        <v>0</v>
      </c>
      <c r="AA77" s="250">
        <f>SUMPRODUCT((SC!$A$2:$A$34=$A77)*(SCEmp=AA$1),SC!$F$2:$Z$34)</f>
        <v>0</v>
      </c>
      <c r="AB77" s="250">
        <f>SUMPRODUCT((SC!$A$2:$A$34=$A77)*(SCEmp=AB$1),SC!$F$2:$Z$34)</f>
        <v>3</v>
      </c>
      <c r="AC77" s="250">
        <f>SUMPRODUCT((SC!$A$2:$A$34=$A77)*(SCEmp=AC$1),SC!$F$2:$Z$34)</f>
        <v>0</v>
      </c>
      <c r="AD77" s="250">
        <f>SUMPRODUCT((SC!$A$2:$A$34=$A77)*(SCEmp=AD$1),SC!$F$2:$Z$34)</f>
        <v>0</v>
      </c>
      <c r="AE77" s="250">
        <f>SUMPRODUCT((SC!$A$2:$A$34=$A77)*(SCEmp=AE$1),SC!$F$2:$Z$34)</f>
        <v>0</v>
      </c>
      <c r="AF77" s="250">
        <f>SUMPRODUCT((SC!$A$2:$A$34=$A77)*(SCEmp=AF$1),SC!$F$2:$Z$34)</f>
        <v>0</v>
      </c>
      <c r="AG77" s="250">
        <f>SUMPRODUCT((SC!$A$2:$A$34=$A77)*(SCEmp=AG$1),SC!$F$2:$Z$34)</f>
        <v>0</v>
      </c>
      <c r="AH77" s="250">
        <f>SUMPRODUCT((SC!$A$2:$A$34=$A77)*(SCEmp=AH$1),SC!$F$2:$Z$34)</f>
        <v>0</v>
      </c>
      <c r="AI77" s="250">
        <f>SUMPRODUCT((SC!$A$2:$A$34=$A77)*(SCEmp=AI$1),SC!$F$2:$Z$34)</f>
        <v>0</v>
      </c>
      <c r="AJ77" s="250">
        <f>SUMPRODUCT((SC!$A$2:$A$34=$A77)*(SCEmp=AJ$1),SC!$F$2:$Z$34)</f>
        <v>0</v>
      </c>
      <c r="AK77" s="250">
        <f>SUMPRODUCT((SC!$A$2:$A$34=$A77)*(SCEmp=AK$1),SC!$F$2:$Z$34)</f>
        <v>0</v>
      </c>
      <c r="AL77" s="250">
        <f>SUMPRODUCT((SC!$A$2:$A$34=$A77)*(SCEmp=AL$1),SC!$F$2:$Z$34)</f>
        <v>0</v>
      </c>
      <c r="AM77" s="250">
        <f>SUMPRODUCT((SC!$A$2:$A$34=$A77)*(SCEmp=AM$1),SC!$F$2:$Z$34)</f>
        <v>0</v>
      </c>
      <c r="AN77" s="250">
        <f>SUMPRODUCT((SC!$A$2:$A$34=$A77)*(SCEmp=AN$1),SC!$F$2:$Z$34)</f>
        <v>0</v>
      </c>
      <c r="AO77" s="250">
        <f>SUMPRODUCT((SC!$A$2:$A$34=$A77)*(SCEmp=AO$1),SC!$F$2:$Z$34)</f>
        <v>0</v>
      </c>
      <c r="AP77" s="250">
        <f>SUMPRODUCT((SC!$A$2:$A$34=$A77)*(SCEmp=AP$1),SC!$F$2:$Z$34)</f>
        <v>0</v>
      </c>
      <c r="AQ77" s="250">
        <f>SUMPRODUCT((SC!$A$2:$A$34=$A77)*(SCEmp=AQ$1),SC!$F$2:$Z$34)</f>
        <v>0</v>
      </c>
      <c r="AR77" s="250">
        <f>SUMPRODUCT((SC!$A$2:$A$34=$A77)*(SCEmp=AR$1),SC!$F$2:$Z$34)</f>
        <v>0</v>
      </c>
      <c r="AS77" s="250">
        <f>SUMPRODUCT((SC!$A$2:$A$34=$A77)*(SCEmp=AS$1),SC!$F$2:$Z$34)</f>
        <v>0</v>
      </c>
      <c r="AT77" s="250">
        <f>SUMPRODUCT((SC!$A$2:$A$34=$A77)*(SCEmp=AT$1),SC!$F$2:$Z$34)</f>
        <v>0</v>
      </c>
      <c r="AU77" s="250">
        <f>SUMPRODUCT((SC!$A$2:$A$34=$A77)*(SCEmp=AU$1),SC!$F$2:$Z$34)</f>
        <v>0</v>
      </c>
      <c r="AV77" s="250">
        <f>SUMPRODUCT((SC!$A$2:$A$34=$A77)*(SCEmp=AV$1),SC!$F$2:$Z$34)</f>
        <v>0</v>
      </c>
      <c r="AW77" s="250">
        <f>SUMPRODUCT((SC!$A$2:$A$34=$A77)*(SCEmp=AW$1),SC!$F$2:$Z$34)</f>
        <v>0</v>
      </c>
      <c r="AX77" s="250">
        <f>SUMPRODUCT((SC!$A$2:$A$34=$A77)*(SCEmp=AX$1),SC!$F$2:$Z$34)</f>
        <v>0</v>
      </c>
      <c r="AY77" s="467">
        <f>SUMPRODUCT((SC!$A$2:$A$34=$A77)*(SCEmp=AY$1),SC!$F$2:$Z$34)</f>
        <v>0</v>
      </c>
      <c r="BA77" s="246"/>
    </row>
    <row r="78" spans="1:53" s="271" customFormat="1" x14ac:dyDescent="0.2">
      <c r="A78" s="262">
        <f t="shared" si="18"/>
        <v>42542</v>
      </c>
      <c r="B78" s="263" t="s">
        <v>87</v>
      </c>
      <c r="C78" s="264">
        <f t="shared" ref="C78:AN78" si="43">IF(SUM(C67:C77)&gt;8,SUM(C67:C77)-8,0)+IF(SUM(C67:C77)&gt;12,SUM(C67:C77)-12,0)</f>
        <v>0</v>
      </c>
      <c r="D78" s="265">
        <f t="shared" si="43"/>
        <v>0</v>
      </c>
      <c r="E78" s="265">
        <f t="shared" si="43"/>
        <v>0</v>
      </c>
      <c r="F78" s="265">
        <f t="shared" si="43"/>
        <v>0</v>
      </c>
      <c r="G78" s="265">
        <f t="shared" si="43"/>
        <v>0</v>
      </c>
      <c r="H78" s="265">
        <f t="shared" si="43"/>
        <v>0</v>
      </c>
      <c r="I78" s="265">
        <f t="shared" si="43"/>
        <v>0</v>
      </c>
      <c r="J78" s="265">
        <f t="shared" si="43"/>
        <v>0</v>
      </c>
      <c r="K78" s="265">
        <f t="shared" si="43"/>
        <v>0</v>
      </c>
      <c r="L78" s="265">
        <f t="shared" si="43"/>
        <v>0</v>
      </c>
      <c r="M78" s="265">
        <f t="shared" si="43"/>
        <v>0</v>
      </c>
      <c r="N78" s="265">
        <f t="shared" si="43"/>
        <v>0</v>
      </c>
      <c r="O78" s="265">
        <f t="shared" si="43"/>
        <v>0</v>
      </c>
      <c r="P78" s="265">
        <f t="shared" si="43"/>
        <v>0</v>
      </c>
      <c r="Q78" s="265">
        <f t="shared" si="43"/>
        <v>0</v>
      </c>
      <c r="R78" s="265">
        <f t="shared" si="43"/>
        <v>0</v>
      </c>
      <c r="S78" s="265">
        <f t="shared" si="43"/>
        <v>0</v>
      </c>
      <c r="T78" s="265">
        <f t="shared" si="43"/>
        <v>0</v>
      </c>
      <c r="U78" s="265">
        <f t="shared" si="43"/>
        <v>0</v>
      </c>
      <c r="V78" s="265">
        <f t="shared" si="43"/>
        <v>0</v>
      </c>
      <c r="W78" s="265">
        <f t="shared" si="43"/>
        <v>0</v>
      </c>
      <c r="X78" s="265">
        <f t="shared" si="43"/>
        <v>0</v>
      </c>
      <c r="Y78" s="265">
        <f t="shared" si="43"/>
        <v>0</v>
      </c>
      <c r="Z78" s="265">
        <f t="shared" si="43"/>
        <v>0</v>
      </c>
      <c r="AA78" s="265">
        <f t="shared" si="43"/>
        <v>0</v>
      </c>
      <c r="AB78" s="265">
        <f t="shared" si="43"/>
        <v>0</v>
      </c>
      <c r="AC78" s="265">
        <f t="shared" si="43"/>
        <v>0</v>
      </c>
      <c r="AD78" s="265">
        <f t="shared" si="43"/>
        <v>0</v>
      </c>
      <c r="AE78" s="265">
        <f t="shared" si="43"/>
        <v>0</v>
      </c>
      <c r="AF78" s="265">
        <f t="shared" si="43"/>
        <v>0</v>
      </c>
      <c r="AG78" s="265">
        <f t="shared" si="43"/>
        <v>0</v>
      </c>
      <c r="AH78" s="265">
        <f t="shared" si="43"/>
        <v>0</v>
      </c>
      <c r="AI78" s="265">
        <f t="shared" si="43"/>
        <v>0</v>
      </c>
      <c r="AJ78" s="265">
        <f t="shared" si="43"/>
        <v>0</v>
      </c>
      <c r="AK78" s="265">
        <f t="shared" si="43"/>
        <v>0</v>
      </c>
      <c r="AL78" s="265">
        <f t="shared" si="43"/>
        <v>0</v>
      </c>
      <c r="AM78" s="265">
        <f t="shared" si="43"/>
        <v>0</v>
      </c>
      <c r="AN78" s="265">
        <f t="shared" si="43"/>
        <v>0</v>
      </c>
      <c r="AO78" s="265">
        <f t="shared" ref="AO78:AU78" si="44">IF(SUM(AO67:AO77)&gt;8,SUM(AO67:AO77)-8,0)+IF(SUM(AO67:AO77)&gt;12,SUM(AO67:AO77)-12,0)</f>
        <v>0</v>
      </c>
      <c r="AP78" s="265">
        <f t="shared" si="44"/>
        <v>0</v>
      </c>
      <c r="AQ78" s="265">
        <f t="shared" si="44"/>
        <v>0</v>
      </c>
      <c r="AR78" s="265">
        <f t="shared" si="44"/>
        <v>0</v>
      </c>
      <c r="AS78" s="265">
        <f t="shared" si="44"/>
        <v>0</v>
      </c>
      <c r="AT78" s="265">
        <f t="shared" si="44"/>
        <v>0</v>
      </c>
      <c r="AU78" s="265">
        <f t="shared" si="44"/>
        <v>0</v>
      </c>
      <c r="AV78" s="265">
        <f t="shared" ref="AV78:AW78" si="45">IF(SUM(AV67:AV77)&gt;8,SUM(AV67:AV77)-8,0)+IF(SUM(AV67:AV77)&gt;12,SUM(AV67:AV77)-12,0)</f>
        <v>0</v>
      </c>
      <c r="AW78" s="265">
        <f t="shared" si="45"/>
        <v>0</v>
      </c>
      <c r="AX78" s="265">
        <f t="shared" ref="AX78" si="46">IF(SUM(AX67:AX77)&gt;8,SUM(AX67:AX77)-8,0)+IF(SUM(AX67:AX77)&gt;12,SUM(AX67:AX77)-12,0)</f>
        <v>0</v>
      </c>
      <c r="AY78" s="469">
        <f>IF(SUM(AY67:AY77)&gt;8,SUM(AY67:AY77)-8,0)+IF(SUM(AY67:AY77)&gt;12,SUM(AY67:AY77)-12,0)</f>
        <v>0</v>
      </c>
      <c r="BA78" s="246"/>
    </row>
    <row r="79" spans="1:53" s="271" customFormat="1" x14ac:dyDescent="0.2">
      <c r="A79" s="266">
        <f t="shared" si="18"/>
        <v>42542</v>
      </c>
      <c r="B79" s="267" t="s">
        <v>86</v>
      </c>
      <c r="C79" s="268">
        <f t="shared" ref="C79:AN79" si="47">IFERROR((C$211*SUM(C67:C74)+C$212*SUM(C75:C77))/SUM(C67:C77)/2,0)*C78</f>
        <v>0</v>
      </c>
      <c r="D79" s="269">
        <f t="shared" si="47"/>
        <v>0</v>
      </c>
      <c r="E79" s="269">
        <f t="shared" si="47"/>
        <v>0</v>
      </c>
      <c r="F79" s="269">
        <f t="shared" si="47"/>
        <v>0</v>
      </c>
      <c r="G79" s="269">
        <f t="shared" si="47"/>
        <v>0</v>
      </c>
      <c r="H79" s="269">
        <f t="shared" si="47"/>
        <v>0</v>
      </c>
      <c r="I79" s="269">
        <f t="shared" si="47"/>
        <v>0</v>
      </c>
      <c r="J79" s="269">
        <f t="shared" si="47"/>
        <v>0</v>
      </c>
      <c r="K79" s="269">
        <f t="shared" si="47"/>
        <v>0</v>
      </c>
      <c r="L79" s="269">
        <f t="shared" si="47"/>
        <v>0</v>
      </c>
      <c r="M79" s="269">
        <f t="shared" si="47"/>
        <v>0</v>
      </c>
      <c r="N79" s="269">
        <f t="shared" si="47"/>
        <v>0</v>
      </c>
      <c r="O79" s="269">
        <f t="shared" si="47"/>
        <v>0</v>
      </c>
      <c r="P79" s="269">
        <f t="shared" si="47"/>
        <v>0</v>
      </c>
      <c r="Q79" s="269">
        <f t="shared" si="47"/>
        <v>0</v>
      </c>
      <c r="R79" s="269">
        <f t="shared" si="47"/>
        <v>0</v>
      </c>
      <c r="S79" s="269">
        <f t="shared" si="47"/>
        <v>0</v>
      </c>
      <c r="T79" s="269">
        <f t="shared" si="47"/>
        <v>0</v>
      </c>
      <c r="U79" s="269">
        <f t="shared" si="47"/>
        <v>0</v>
      </c>
      <c r="V79" s="269">
        <f t="shared" si="47"/>
        <v>0</v>
      </c>
      <c r="W79" s="269">
        <f t="shared" si="47"/>
        <v>0</v>
      </c>
      <c r="X79" s="269">
        <f t="shared" si="47"/>
        <v>0</v>
      </c>
      <c r="Y79" s="269">
        <f t="shared" si="47"/>
        <v>0</v>
      </c>
      <c r="Z79" s="269">
        <f t="shared" si="47"/>
        <v>0</v>
      </c>
      <c r="AA79" s="269">
        <f t="shared" si="47"/>
        <v>0</v>
      </c>
      <c r="AB79" s="269">
        <f t="shared" si="47"/>
        <v>0</v>
      </c>
      <c r="AC79" s="269">
        <f t="shared" si="47"/>
        <v>0</v>
      </c>
      <c r="AD79" s="269">
        <f t="shared" si="47"/>
        <v>0</v>
      </c>
      <c r="AE79" s="269">
        <f t="shared" si="47"/>
        <v>0</v>
      </c>
      <c r="AF79" s="269">
        <f t="shared" si="47"/>
        <v>0</v>
      </c>
      <c r="AG79" s="269">
        <f t="shared" si="47"/>
        <v>0</v>
      </c>
      <c r="AH79" s="269">
        <f t="shared" si="47"/>
        <v>0</v>
      </c>
      <c r="AI79" s="269">
        <f t="shared" si="47"/>
        <v>0</v>
      </c>
      <c r="AJ79" s="269">
        <f t="shared" si="47"/>
        <v>0</v>
      </c>
      <c r="AK79" s="269">
        <f t="shared" si="47"/>
        <v>0</v>
      </c>
      <c r="AL79" s="269">
        <f t="shared" si="47"/>
        <v>0</v>
      </c>
      <c r="AM79" s="269">
        <f t="shared" si="47"/>
        <v>0</v>
      </c>
      <c r="AN79" s="269">
        <f t="shared" si="47"/>
        <v>0</v>
      </c>
      <c r="AO79" s="269">
        <f t="shared" ref="AO79:AU79" si="48">IFERROR((AO$211*SUM(AO67:AO74)+AO$212*SUM(AO75:AO77))/SUM(AO67:AO77)/2,0)*AO78</f>
        <v>0</v>
      </c>
      <c r="AP79" s="269">
        <f t="shared" si="48"/>
        <v>0</v>
      </c>
      <c r="AQ79" s="269">
        <f t="shared" si="48"/>
        <v>0</v>
      </c>
      <c r="AR79" s="269">
        <f t="shared" si="48"/>
        <v>0</v>
      </c>
      <c r="AS79" s="269">
        <f t="shared" si="48"/>
        <v>0</v>
      </c>
      <c r="AT79" s="269">
        <f t="shared" si="48"/>
        <v>0</v>
      </c>
      <c r="AU79" s="269">
        <f t="shared" si="48"/>
        <v>0</v>
      </c>
      <c r="AV79" s="269">
        <f t="shared" ref="AV79:AW79" si="49">IFERROR((AV$211*SUM(AV67:AV74)+AV$212*SUM(AV75:AV77))/SUM(AV67:AV77)/2,0)*AV78</f>
        <v>0</v>
      </c>
      <c r="AW79" s="269">
        <f t="shared" si="49"/>
        <v>0</v>
      </c>
      <c r="AX79" s="269">
        <f t="shared" ref="AX79" si="50">IFERROR((AX$211*SUM(AX67:AX74)+AX$212*SUM(AX75:AX77))/SUM(AX67:AX77)/2,0)*AX78</f>
        <v>0</v>
      </c>
      <c r="AY79" s="470">
        <f>IFERROR((AY$211*SUM(AY67:AY74)+AY$212*SUM(AY75:AY77))/SUM(AY67:AY77)/2,0)*AY78</f>
        <v>0</v>
      </c>
      <c r="BA79" s="246"/>
    </row>
    <row r="80" spans="1:53" s="271" customFormat="1" x14ac:dyDescent="0.2">
      <c r="A80" s="247">
        <f>A67+1</f>
        <v>42543</v>
      </c>
      <c r="B80" s="248" t="s">
        <v>77</v>
      </c>
      <c r="C80" s="249">
        <f>SUMPRODUCT((Driver!$A$2:$A$17=$A80)*(DriverEmp=C$1),Driver!$C$2:$V$17)</f>
        <v>0</v>
      </c>
      <c r="D80" s="250">
        <f>SUMPRODUCT((Driver!$A$2:$A$17=$A80)*(DriverEmp=D$1),Driver!$C$2:$V$17)</f>
        <v>0</v>
      </c>
      <c r="E80" s="250">
        <f>SUMPRODUCT((Driver!$A$2:$A$17=$A80)*(DriverEmp=E$1),Driver!$C$2:$V$17)</f>
        <v>0</v>
      </c>
      <c r="F80" s="250">
        <f>SUMPRODUCT((Driver!$A$2:$A$17=$A80)*(DriverEmp=F$1),Driver!$C$2:$V$17)</f>
        <v>0</v>
      </c>
      <c r="G80" s="250">
        <f>SUMPRODUCT((Driver!$A$2:$A$17=$A80)*(DriverEmp=G$1),Driver!$C$2:$V$17)</f>
        <v>0</v>
      </c>
      <c r="H80" s="250">
        <f>SUMPRODUCT((Driver!$A$2:$A$17=$A80)*(DriverEmp=H$1),Driver!$C$2:$V$17)</f>
        <v>0</v>
      </c>
      <c r="I80" s="250">
        <f>SUMPRODUCT((Driver!$A$2:$A$17=$A80)*(DriverEmp=I$1),Driver!$C$2:$V$17)</f>
        <v>0</v>
      </c>
      <c r="J80" s="250">
        <f>SUMPRODUCT((Driver!$A$2:$A$17=$A80)*(DriverEmp=J$1),Driver!$C$2:$V$17)</f>
        <v>0</v>
      </c>
      <c r="K80" s="250">
        <f>SUMPRODUCT((Driver!$A$2:$A$17=$A80)*(DriverEmp=K$1),Driver!$C$2:$V$17)</f>
        <v>0</v>
      </c>
      <c r="L80" s="250">
        <f>SUMPRODUCT((Driver!$A$2:$A$17=$A80)*(DriverEmp=L$1),Driver!$C$2:$V$17)</f>
        <v>0</v>
      </c>
      <c r="M80" s="250">
        <f>SUMPRODUCT((Driver!$A$2:$A$17=$A80)*(DriverEmp=M$1),Driver!$C$2:$V$17)</f>
        <v>0</v>
      </c>
      <c r="N80" s="250">
        <f>SUMPRODUCT((Driver!$A$2:$A$17=$A80)*(DriverEmp=N$1),Driver!$C$2:$V$17)</f>
        <v>0</v>
      </c>
      <c r="O80" s="250">
        <f>SUMPRODUCT((Driver!$A$2:$A$17=$A80)*(DriverEmp=O$1),Driver!$C$2:$V$17)</f>
        <v>0</v>
      </c>
      <c r="P80" s="250">
        <f>SUMPRODUCT((Driver!$A$2:$A$17=$A80)*(DriverEmp=P$1),Driver!$C$2:$V$17)</f>
        <v>0</v>
      </c>
      <c r="Q80" s="250">
        <f>SUMPRODUCT((Driver!$A$2:$A$17=$A80)*(DriverEmp=Q$1),Driver!$C$2:$V$17)</f>
        <v>0</v>
      </c>
      <c r="R80" s="250">
        <f>SUMPRODUCT((Driver!$A$2:$A$17=$A80)*(DriverEmp=R$1),Driver!$C$2:$V$17)</f>
        <v>0</v>
      </c>
      <c r="S80" s="250">
        <f>SUMPRODUCT((Driver!$A$2:$A$17=$A80)*(DriverEmp=S$1),Driver!$C$2:$V$17)</f>
        <v>0</v>
      </c>
      <c r="T80" s="250">
        <f>SUMPRODUCT((Driver!$A$2:$A$17=$A80)*(DriverEmp=T$1),Driver!$C$2:$V$17)</f>
        <v>0</v>
      </c>
      <c r="U80" s="250">
        <f>SUMPRODUCT((Driver!$A$2:$A$17=$A80)*(DriverEmp=U$1),Driver!$C$2:$V$17)</f>
        <v>0</v>
      </c>
      <c r="V80" s="250">
        <f>SUMPRODUCT((Driver!$A$2:$A$17=$A80)*(DriverEmp=V$1),Driver!$C$2:$V$17)</f>
        <v>0</v>
      </c>
      <c r="W80" s="250">
        <f>SUMPRODUCT((Driver!$A$2:$A$17=$A80)*(DriverEmp=W$1),Driver!$C$2:$V$17)</f>
        <v>0</v>
      </c>
      <c r="X80" s="250">
        <f>SUMPRODUCT((Driver!$A$2:$A$17=$A80)*(DriverEmp=X$1),Driver!$C$2:$V$17)</f>
        <v>0</v>
      </c>
      <c r="Y80" s="250">
        <f>SUMPRODUCT((Driver!$A$2:$A$17=$A80)*(DriverEmp=Y$1),Driver!$C$2:$V$17)</f>
        <v>0</v>
      </c>
      <c r="Z80" s="250">
        <f>SUMPRODUCT((Driver!$A$2:$A$17=$A80)*(DriverEmp=Z$1),Driver!$C$2:$V$17)</f>
        <v>0</v>
      </c>
      <c r="AA80" s="250">
        <f>SUMPRODUCT((Driver!$A$2:$A$17=$A80)*(DriverEmp=AA$1),Driver!$C$2:$V$17)</f>
        <v>0</v>
      </c>
      <c r="AB80" s="250">
        <f>SUMPRODUCT((Driver!$A$2:$A$17=$A80)*(DriverEmp=AB$1),Driver!$C$2:$V$17)</f>
        <v>0</v>
      </c>
      <c r="AC80" s="250">
        <f>SUMPRODUCT((Driver!$A$2:$A$17=$A80)*(DriverEmp=AC$1),Driver!$C$2:$V$17)</f>
        <v>0</v>
      </c>
      <c r="AD80" s="250">
        <f>SUMPRODUCT((Driver!$A$2:$A$17=$A80)*(DriverEmp=AD$1),Driver!$C$2:$V$17)</f>
        <v>0</v>
      </c>
      <c r="AE80" s="250">
        <f>SUMPRODUCT((Driver!$A$2:$A$17=$A80)*(DriverEmp=AE$1),Driver!$C$2:$V$17)</f>
        <v>0</v>
      </c>
      <c r="AF80" s="250">
        <f>SUMPRODUCT((Driver!$A$2:$A$17=$A80)*(DriverEmp=AF$1),Driver!$C$2:$V$17)</f>
        <v>0</v>
      </c>
      <c r="AG80" s="250">
        <f>SUMPRODUCT((Driver!$A$2:$A$17=$A80)*(DriverEmp=AG$1),Driver!$C$2:$V$17)</f>
        <v>0</v>
      </c>
      <c r="AH80" s="250">
        <f>SUMPRODUCT((Driver!$A$2:$A$17=$A80)*(DriverEmp=AH$1),Driver!$C$2:$V$17)</f>
        <v>0</v>
      </c>
      <c r="AI80" s="250">
        <f>SUMPRODUCT((Driver!$A$2:$A$17=$A80)*(DriverEmp=AI$1),Driver!$C$2:$V$17)</f>
        <v>0</v>
      </c>
      <c r="AJ80" s="250">
        <f>SUMPRODUCT((Driver!$A$2:$A$17=$A80)*(DriverEmp=AJ$1),Driver!$C$2:$V$17)</f>
        <v>0</v>
      </c>
      <c r="AK80" s="250">
        <f>SUMPRODUCT((Driver!$A$2:$A$17=$A80)*(DriverEmp=AK$1),Driver!$C$2:$V$17)</f>
        <v>0</v>
      </c>
      <c r="AL80" s="250">
        <f>SUMPRODUCT((Driver!$A$2:$A$17=$A80)*(DriverEmp=AL$1),Driver!$C$2:$V$17)</f>
        <v>0</v>
      </c>
      <c r="AM80" s="250">
        <f>SUMPRODUCT((Driver!$A$2:$A$17=$A80)*(DriverEmp=AM$1),Driver!$C$2:$V$17)</f>
        <v>0</v>
      </c>
      <c r="AN80" s="250">
        <f>SUMPRODUCT((Driver!$A$2:$A$17=$A80)*(DriverEmp=AN$1),Driver!$C$2:$V$17)</f>
        <v>0</v>
      </c>
      <c r="AO80" s="250">
        <f>SUMPRODUCT((Driver!$A$2:$A$17=$A80)*(DriverEmp=AO$1),Driver!$C$2:$V$17)</f>
        <v>0</v>
      </c>
      <c r="AP80" s="250">
        <f>SUMPRODUCT((Driver!$A$2:$A$17=$A80)*(DriverEmp=AP$1),Driver!$C$2:$V$17)</f>
        <v>0</v>
      </c>
      <c r="AQ80" s="250">
        <f>SUMPRODUCT((Driver!$A$2:$A$17=$A80)*(DriverEmp=AQ$1),Driver!$C$2:$V$17)</f>
        <v>0</v>
      </c>
      <c r="AR80" s="250">
        <f>SUMPRODUCT((Driver!$A$2:$A$17=$A80)*(DriverEmp=AR$1),Driver!$C$2:$V$17)</f>
        <v>0</v>
      </c>
      <c r="AS80" s="250">
        <f>SUMPRODUCT((Driver!$A$2:$A$17=$A80)*(DriverEmp=AS$1),Driver!$C$2:$V$17)</f>
        <v>0</v>
      </c>
      <c r="AT80" s="250">
        <f>SUMPRODUCT((Driver!$A$2:$A$17=$A80)*(DriverEmp=AT$1),Driver!$C$2:$V$17)</f>
        <v>0</v>
      </c>
      <c r="AU80" s="250">
        <f>SUMPRODUCT((Driver!$A$2:$A$17=$A80)*(DriverEmp=AU$1),Driver!$C$2:$V$17)</f>
        <v>0</v>
      </c>
      <c r="AV80" s="250">
        <f>SUMPRODUCT((Driver!$A$2:$A$17=$A80)*(DriverEmp=AV$1),Driver!$C$2:$V$17)</f>
        <v>0</v>
      </c>
      <c r="AW80" s="250">
        <f>SUMPRODUCT((Driver!$A$2:$A$17=$A80)*(DriverEmp=AW$1),Driver!$C$2:$V$17)</f>
        <v>0</v>
      </c>
      <c r="AX80" s="250">
        <f>SUMPRODUCT((Driver!$A$2:$A$17=$A80)*(DriverEmp=AX$1),Driver!$C$2:$V$17)</f>
        <v>0</v>
      </c>
      <c r="AY80" s="467">
        <f>SUMPRODUCT((Driver!$A$2:$A$17=$A80)*(DriverEmp=AY$1),Driver!$C$2:$V$17)</f>
        <v>0</v>
      </c>
      <c r="BA80" s="246"/>
    </row>
    <row r="81" spans="1:53" s="271" customFormat="1" x14ac:dyDescent="0.2">
      <c r="A81" s="247">
        <f>A80</f>
        <v>42543</v>
      </c>
      <c r="B81" s="251" t="str">
        <f>Total!$H$1</f>
        <v>PP</v>
      </c>
      <c r="C81" s="249">
        <f>SUMPRODUCT((PP!$A$2:$A$80=$A81)*(PPEmp=C$1),PP!$D$2:$BD$80)</f>
        <v>2.5</v>
      </c>
      <c r="D81" s="250">
        <f>SUMPRODUCT((PP!$A$2:$A$80=$A81)*(PPEmp=D$1),PP!$D$2:$BD$80)</f>
        <v>0</v>
      </c>
      <c r="E81" s="250">
        <f>SUMPRODUCT((PP!$A$2:$A$80=$A81)*(PPEmp=E$1),PP!$D$2:$BD$80)</f>
        <v>2.5</v>
      </c>
      <c r="F81" s="250">
        <f>SUMPRODUCT((PP!$A$2:$A$80=$A81)*(PPEmp=F$1),PP!$D$2:$BD$80)</f>
        <v>2.5</v>
      </c>
      <c r="G81" s="250">
        <f>SUMPRODUCT((PP!$A$2:$A$80=$A81)*(PPEmp=G$1),PP!$D$2:$BD$80)</f>
        <v>0</v>
      </c>
      <c r="H81" s="250">
        <f>SUMPRODUCT((PP!$A$2:$A$80=$A81)*(PPEmp=H$1),PP!$D$2:$BD$80)</f>
        <v>0</v>
      </c>
      <c r="I81" s="250">
        <f>SUMPRODUCT((PP!$A$2:$A$80=$A81)*(PPEmp=I$1),PP!$D$2:$BD$80)</f>
        <v>0</v>
      </c>
      <c r="J81" s="250">
        <f>SUMPRODUCT((PP!$A$2:$A$80=$A81)*(PPEmp=J$1),PP!$D$2:$BD$80)</f>
        <v>0</v>
      </c>
      <c r="K81" s="250">
        <f>SUMPRODUCT((PP!$A$2:$A$80=$A81)*(PPEmp=K$1),PP!$D$2:$BD$80)</f>
        <v>0</v>
      </c>
      <c r="L81" s="250">
        <f>SUMPRODUCT((PP!$A$2:$A$80=$A81)*(PPEmp=L$1),PP!$D$2:$BD$80)</f>
        <v>0</v>
      </c>
      <c r="M81" s="250">
        <f>SUMPRODUCT((PP!$A$2:$A$80=$A81)*(PPEmp=M$1),PP!$D$2:$BD$80)</f>
        <v>0</v>
      </c>
      <c r="N81" s="250">
        <f>SUMPRODUCT((PP!$A$2:$A$80=$A81)*(PPEmp=N$1),PP!$D$2:$BD$80)</f>
        <v>0</v>
      </c>
      <c r="O81" s="250">
        <f>SUMPRODUCT((PP!$A$2:$A$80=$A81)*(PPEmp=O$1),PP!$D$2:$BD$80)</f>
        <v>0</v>
      </c>
      <c r="P81" s="250">
        <f>SUMPRODUCT((PP!$A$2:$A$80=$A81)*(PPEmp=P$1),PP!$D$2:$BD$80)</f>
        <v>0</v>
      </c>
      <c r="Q81" s="250">
        <f>SUMPRODUCT((PP!$A$2:$A$80=$A81)*(PPEmp=Q$1),PP!$D$2:$BD$80)</f>
        <v>0</v>
      </c>
      <c r="R81" s="250">
        <f>SUMPRODUCT((PP!$A$2:$A$80=$A81)*(PPEmp=R$1),PP!$D$2:$BD$80)</f>
        <v>0</v>
      </c>
      <c r="S81" s="250">
        <f>SUMPRODUCT((PP!$A$2:$A$80=$A81)*(PPEmp=S$1),PP!$D$2:$BD$80)</f>
        <v>0</v>
      </c>
      <c r="T81" s="250">
        <f>SUMPRODUCT((PP!$A$2:$A$80=$A81)*(PPEmp=T$1),PP!$D$2:$BD$80)</f>
        <v>0</v>
      </c>
      <c r="U81" s="250">
        <f>SUMPRODUCT((PP!$A$2:$A$80=$A81)*(PPEmp=U$1),PP!$D$2:$BD$80)</f>
        <v>0</v>
      </c>
      <c r="V81" s="250">
        <f>SUMPRODUCT((PP!$A$2:$A$80=$A81)*(PPEmp=V$1),PP!$D$2:$BD$80)</f>
        <v>2.75</v>
      </c>
      <c r="W81" s="250">
        <f>SUMPRODUCT((PP!$A$2:$A$80=$A81)*(PPEmp=W$1),PP!$D$2:$BD$80)</f>
        <v>0</v>
      </c>
      <c r="X81" s="250">
        <f>SUMPRODUCT((PP!$A$2:$A$80=$A81)*(PPEmp=X$1),PP!$D$2:$BD$80)</f>
        <v>0</v>
      </c>
      <c r="Y81" s="250">
        <f>SUMPRODUCT((PP!$A$2:$A$80=$A81)*(PPEmp=Y$1),PP!$D$2:$BD$80)</f>
        <v>0</v>
      </c>
      <c r="Z81" s="250">
        <f>SUMPRODUCT((PP!$A$2:$A$80=$A81)*(PPEmp=Z$1),PP!$D$2:$BD$80)</f>
        <v>0</v>
      </c>
      <c r="AA81" s="250">
        <f>SUMPRODUCT((PP!$A$2:$A$80=$A81)*(PPEmp=AA$1),PP!$D$2:$BD$80)</f>
        <v>0</v>
      </c>
      <c r="AB81" s="250">
        <f>SUMPRODUCT((PP!$A$2:$A$80=$A81)*(PPEmp=AB$1),PP!$D$2:$BD$80)</f>
        <v>0</v>
      </c>
      <c r="AC81" s="250">
        <f>SUMPRODUCT((PP!$A$2:$A$80=$A81)*(PPEmp=AC$1),PP!$D$2:$BD$80)</f>
        <v>0</v>
      </c>
      <c r="AD81" s="250">
        <f>SUMPRODUCT((PP!$A$2:$A$80=$A81)*(PPEmp=AD$1),PP!$D$2:$BD$80)</f>
        <v>0</v>
      </c>
      <c r="AE81" s="250">
        <f>SUMPRODUCT((PP!$A$2:$A$80=$A81)*(PPEmp=AE$1),PP!$D$2:$BD$80)</f>
        <v>0</v>
      </c>
      <c r="AF81" s="250">
        <f>SUMPRODUCT((PP!$A$2:$A$80=$A81)*(PPEmp=AF$1),PP!$D$2:$BD$80)</f>
        <v>0</v>
      </c>
      <c r="AG81" s="250">
        <f>SUMPRODUCT((PP!$A$2:$A$80=$A81)*(PPEmp=AG$1),PP!$D$2:$BD$80)</f>
        <v>0</v>
      </c>
      <c r="AH81" s="250">
        <f>SUMPRODUCT((PP!$A$2:$A$80=$A81)*(PPEmp=AH$1),PP!$D$2:$BD$80)</f>
        <v>0</v>
      </c>
      <c r="AI81" s="250">
        <f>SUMPRODUCT((PP!$A$2:$A$80=$A81)*(PPEmp=AI$1),PP!$D$2:$BD$80)</f>
        <v>0</v>
      </c>
      <c r="AJ81" s="250">
        <f>SUMPRODUCT((PP!$A$2:$A$80=$A81)*(PPEmp=AJ$1),PP!$D$2:$BD$80)</f>
        <v>0</v>
      </c>
      <c r="AK81" s="250">
        <f>SUMPRODUCT((PP!$A$2:$A$80=$A81)*(PPEmp=AK$1),PP!$D$2:$BD$80)</f>
        <v>0</v>
      </c>
      <c r="AL81" s="250">
        <f>SUMPRODUCT((PP!$A$2:$A$80=$A81)*(PPEmp=AL$1),PP!$D$2:$BD$80)</f>
        <v>0</v>
      </c>
      <c r="AM81" s="250">
        <f>SUMPRODUCT((PP!$A$2:$A$80=$A81)*(PPEmp=AM$1),PP!$D$2:$BD$80)</f>
        <v>0</v>
      </c>
      <c r="AN81" s="250">
        <f>SUMPRODUCT((PP!$A$2:$A$80=$A81)*(PPEmp=AN$1),PP!$D$2:$BD$80)</f>
        <v>0</v>
      </c>
      <c r="AO81" s="250">
        <f>SUMPRODUCT((PP!$A$2:$A$80=$A81)*(PPEmp=AO$1),PP!$D$2:$BD$80)</f>
        <v>0</v>
      </c>
      <c r="AP81" s="250">
        <f>SUMPRODUCT((PP!$A$2:$A$80=$A81)*(PPEmp=AP$1),PP!$D$2:$BD$80)</f>
        <v>0</v>
      </c>
      <c r="AQ81" s="250">
        <f>SUMPRODUCT((PP!$A$2:$A$80=$A81)*(PPEmp=AQ$1),PP!$D$2:$BD$80)</f>
        <v>0</v>
      </c>
      <c r="AR81" s="250">
        <f>SUMPRODUCT((PP!$A$2:$A$80=$A81)*(PPEmp=AR$1),PP!$D$2:$BD$80)</f>
        <v>0</v>
      </c>
      <c r="AS81" s="250">
        <f>SUMPRODUCT((PP!$A$2:$A$80=$A81)*(PPEmp=AS$1),PP!$D$2:$BD$80)</f>
        <v>0</v>
      </c>
      <c r="AT81" s="250">
        <f>SUMPRODUCT((PP!$A$2:$A$80=$A81)*(PPEmp=AT$1),PP!$D$2:$BD$80)</f>
        <v>0</v>
      </c>
      <c r="AU81" s="250">
        <f>SUMPRODUCT((PP!$A$2:$A$80=$A81)*(PPEmp=AU$1),PP!$D$2:$BD$80)</f>
        <v>0</v>
      </c>
      <c r="AV81" s="250">
        <f>SUMPRODUCT((PP!$A$2:$A$80=$A81)*(PPEmp=AV$1),PP!$D$2:$BD$80)</f>
        <v>0</v>
      </c>
      <c r="AW81" s="250">
        <f>SUMPRODUCT((PP!$A$2:$A$80=$A81)*(PPEmp=AW$1),PP!$D$2:$BD$80)</f>
        <v>0</v>
      </c>
      <c r="AX81" s="250">
        <f>SUMPRODUCT((PP!$A$2:$A$80=$A81)*(PPEmp=AX$1),PP!$D$2:$BD$80)</f>
        <v>0</v>
      </c>
      <c r="AY81" s="467">
        <f>SUMPRODUCT((PP!$A$2:$A$80=$A81)*(PPEmp=AY$1),PP!$D$2:$BD$80)</f>
        <v>0</v>
      </c>
      <c r="BA81" s="246"/>
    </row>
    <row r="82" spans="1:53" s="271" customFormat="1" x14ac:dyDescent="0.2">
      <c r="A82" s="247">
        <f t="shared" si="18"/>
        <v>42543</v>
      </c>
      <c r="B82" s="252" t="str">
        <f>Total!$J$1</f>
        <v>FH</v>
      </c>
      <c r="C82" s="249">
        <f>SUMPRODUCT((FH!$A$2:$A$97=$A82)*(FHEmp=C$1),FH!$E$2:$AZ$97)</f>
        <v>0</v>
      </c>
      <c r="D82" s="250">
        <f>SUMPRODUCT((FH!$A$2:$A$97=$A82)*(FHEmp=D$1),FH!$E$2:$AZ$97)</f>
        <v>0</v>
      </c>
      <c r="E82" s="250">
        <f>SUMPRODUCT((FH!$A$2:$A$97=$A82)*(FHEmp=E$1),FH!$E$2:$AZ$97)</f>
        <v>0</v>
      </c>
      <c r="F82" s="250">
        <f>SUMPRODUCT((FH!$A$2:$A$97=$A82)*(FHEmp=F$1),FH!$E$2:$AZ$97)</f>
        <v>0</v>
      </c>
      <c r="G82" s="250">
        <f>SUMPRODUCT((FH!$A$2:$A$97=$A82)*(FHEmp=G$1),FH!$E$2:$AZ$97)</f>
        <v>10.25</v>
      </c>
      <c r="H82" s="250">
        <f>SUMPRODUCT((FH!$A$2:$A$97=$A82)*(FHEmp=H$1),FH!$E$2:$AZ$97)</f>
        <v>0</v>
      </c>
      <c r="I82" s="250">
        <f>SUMPRODUCT((FH!$A$2:$A$97=$A82)*(FHEmp=I$1),FH!$E$2:$AZ$97)</f>
        <v>0</v>
      </c>
      <c r="J82" s="250">
        <f>SUMPRODUCT((FH!$A$2:$A$97=$A82)*(FHEmp=J$1),FH!$E$2:$AZ$97)</f>
        <v>0</v>
      </c>
      <c r="K82" s="250">
        <f>SUMPRODUCT((FH!$A$2:$A$97=$A82)*(FHEmp=K$1),FH!$E$2:$AZ$97)</f>
        <v>0</v>
      </c>
      <c r="L82" s="250">
        <f>SUMPRODUCT((FH!$A$2:$A$97=$A82)*(FHEmp=L$1),FH!$E$2:$AZ$97)</f>
        <v>0</v>
      </c>
      <c r="M82" s="250">
        <f>SUMPRODUCT((FH!$A$2:$A$97=$A82)*(FHEmp=M$1),FH!$E$2:$AZ$97)</f>
        <v>0</v>
      </c>
      <c r="N82" s="250">
        <f>SUMPRODUCT((FH!$A$2:$A$97=$A82)*(FHEmp=N$1),FH!$E$2:$AZ$97)</f>
        <v>0</v>
      </c>
      <c r="O82" s="250">
        <f>SUMPRODUCT((FH!$A$2:$A$97=$A82)*(FHEmp=O$1),FH!$E$2:$AZ$97)</f>
        <v>0</v>
      </c>
      <c r="P82" s="250">
        <f>SUMPRODUCT((FH!$A$2:$A$97=$A82)*(FHEmp=P$1),FH!$E$2:$AZ$97)</f>
        <v>0</v>
      </c>
      <c r="Q82" s="250">
        <f>SUMPRODUCT((FH!$A$2:$A$97=$A82)*(FHEmp=Q$1),FH!$E$2:$AZ$97)</f>
        <v>0</v>
      </c>
      <c r="R82" s="250">
        <f>SUMPRODUCT((FH!$A$2:$A$97=$A82)*(FHEmp=R$1),FH!$E$2:$AZ$97)</f>
        <v>0</v>
      </c>
      <c r="S82" s="250">
        <f>SUMPRODUCT((FH!$A$2:$A$97=$A82)*(FHEmp=S$1),FH!$E$2:$AZ$97)</f>
        <v>4.2500000000000009</v>
      </c>
      <c r="T82" s="250">
        <f>SUMPRODUCT((FH!$A$2:$A$97=$A82)*(FHEmp=T$1),FH!$E$2:$AZ$97)</f>
        <v>0</v>
      </c>
      <c r="U82" s="250">
        <f>SUMPRODUCT((FH!$A$2:$A$97=$A82)*(FHEmp=U$1),FH!$E$2:$AZ$97)</f>
        <v>0</v>
      </c>
      <c r="V82" s="250">
        <f>SUMPRODUCT((FH!$A$2:$A$97=$A82)*(FHEmp=V$1),FH!$E$2:$AZ$97)</f>
        <v>0</v>
      </c>
      <c r="W82" s="250">
        <f>SUMPRODUCT((FH!$A$2:$A$97=$A82)*(FHEmp=W$1),FH!$E$2:$AZ$97)</f>
        <v>0</v>
      </c>
      <c r="X82" s="250">
        <f>SUMPRODUCT((FH!$A$2:$A$97=$A82)*(FHEmp=X$1),FH!$E$2:$AZ$97)</f>
        <v>0</v>
      </c>
      <c r="Y82" s="250">
        <f>SUMPRODUCT((FH!$A$2:$A$97=$A82)*(FHEmp=Y$1),FH!$E$2:$AZ$97)</f>
        <v>0</v>
      </c>
      <c r="Z82" s="250">
        <f>SUMPRODUCT((FH!$A$2:$A$97=$A82)*(FHEmp=Z$1),FH!$E$2:$AZ$97)</f>
        <v>0</v>
      </c>
      <c r="AA82" s="250">
        <f>SUMPRODUCT((FH!$A$2:$A$97=$A82)*(FHEmp=AA$1),FH!$E$2:$AZ$97)</f>
        <v>0</v>
      </c>
      <c r="AB82" s="250">
        <f>SUMPRODUCT((FH!$A$2:$A$97=$A82)*(FHEmp=AB$1),FH!$E$2:$AZ$97)</f>
        <v>0</v>
      </c>
      <c r="AC82" s="250">
        <f>SUMPRODUCT((FH!$A$2:$A$97=$A82)*(FHEmp=AC$1),FH!$E$2:$AZ$97)</f>
        <v>0</v>
      </c>
      <c r="AD82" s="250">
        <f>SUMPRODUCT((FH!$A$2:$A$97=$A82)*(FHEmp=AD$1),FH!$E$2:$AZ$97)</f>
        <v>0</v>
      </c>
      <c r="AE82" s="250">
        <f>SUMPRODUCT((FH!$A$2:$A$97=$A82)*(FHEmp=AE$1),FH!$E$2:$AZ$97)</f>
        <v>0</v>
      </c>
      <c r="AF82" s="250">
        <f>SUMPRODUCT((FH!$A$2:$A$97=$A82)*(FHEmp=AF$1),FH!$E$2:$AZ$97)</f>
        <v>0</v>
      </c>
      <c r="AG82" s="250">
        <f>SUMPRODUCT((FH!$A$2:$A$97=$A82)*(FHEmp=AG$1),FH!$E$2:$AZ$97)</f>
        <v>0</v>
      </c>
      <c r="AH82" s="250">
        <f>SUMPRODUCT((FH!$A$2:$A$97=$A82)*(FHEmp=AH$1),FH!$E$2:$AZ$97)</f>
        <v>0</v>
      </c>
      <c r="AI82" s="250">
        <f>SUMPRODUCT((FH!$A$2:$A$97=$A82)*(FHEmp=AI$1),FH!$E$2:$AZ$97)</f>
        <v>5</v>
      </c>
      <c r="AJ82" s="250">
        <f>SUMPRODUCT((FH!$A$2:$A$97=$A82)*(FHEmp=AJ$1),FH!$E$2:$AZ$97)</f>
        <v>5</v>
      </c>
      <c r="AK82" s="250">
        <f>SUMPRODUCT((FH!$A$2:$A$97=$A82)*(FHEmp=AK$1),FH!$E$2:$AZ$97)</f>
        <v>0</v>
      </c>
      <c r="AL82" s="250">
        <f>SUMPRODUCT((FH!$A$2:$A$97=$A82)*(FHEmp=AL$1),FH!$E$2:$AZ$97)</f>
        <v>0</v>
      </c>
      <c r="AM82" s="250">
        <f>SUMPRODUCT((FH!$A$2:$A$97=$A82)*(FHEmp=AM$1),FH!$E$2:$AZ$97)</f>
        <v>0</v>
      </c>
      <c r="AN82" s="250">
        <f>SUMPRODUCT((FH!$A$2:$A$97=$A82)*(FHEmp=AN$1),FH!$E$2:$AZ$97)</f>
        <v>0</v>
      </c>
      <c r="AO82" s="250">
        <f>SUMPRODUCT((FH!$A$2:$A$97=$A82)*(FHEmp=AO$1),FH!$E$2:$AZ$97)</f>
        <v>0</v>
      </c>
      <c r="AP82" s="250">
        <f>SUMPRODUCT((FH!$A$2:$A$97=$A82)*(FHEmp=AP$1),FH!$E$2:$AZ$97)</f>
        <v>0</v>
      </c>
      <c r="AQ82" s="250">
        <f>SUMPRODUCT((FH!$A$2:$A$97=$A82)*(FHEmp=AQ$1),FH!$E$2:$AZ$97)</f>
        <v>0</v>
      </c>
      <c r="AR82" s="250">
        <f>SUMPRODUCT((FH!$A$2:$A$97=$A82)*(FHEmp=AR$1),FH!$E$2:$AZ$97)</f>
        <v>0</v>
      </c>
      <c r="AS82" s="250">
        <f>SUMPRODUCT((FH!$A$2:$A$97=$A82)*(FHEmp=AS$1),FH!$E$2:$AZ$97)</f>
        <v>0</v>
      </c>
      <c r="AT82" s="250">
        <f>SUMPRODUCT((FH!$A$2:$A$97=$A82)*(FHEmp=AT$1),FH!$E$2:$AZ$97)</f>
        <v>0</v>
      </c>
      <c r="AU82" s="250">
        <f>SUMPRODUCT((FH!$A$2:$A$97=$A82)*(FHEmp=AU$1),FH!$E$2:$AZ$97)</f>
        <v>0</v>
      </c>
      <c r="AV82" s="250">
        <f>SUMPRODUCT((FH!$A$2:$A$97=$A82)*(FHEmp=AV$1),FH!$E$2:$AZ$97)</f>
        <v>0</v>
      </c>
      <c r="AW82" s="250">
        <f>SUMPRODUCT((FH!$A$2:$A$97=$A82)*(FHEmp=AW$1),FH!$E$2:$AZ$97)</f>
        <v>0</v>
      </c>
      <c r="AX82" s="250">
        <f>SUMPRODUCT((FH!$A$2:$A$97=$A82)*(FHEmp=AX$1),FH!$E$2:$AZ$97)</f>
        <v>0</v>
      </c>
      <c r="AY82" s="467">
        <f>SUMPRODUCT((FH!$A$2:$A$97=$A82)*(FHEmp=AY$1),FH!$E$2:$AZ$97)</f>
        <v>0</v>
      </c>
      <c r="BA82" s="246"/>
    </row>
    <row r="83" spans="1:53" s="271" customFormat="1" x14ac:dyDescent="0.2">
      <c r="A83" s="247">
        <f t="shared" si="18"/>
        <v>42543</v>
      </c>
      <c r="B83" s="253" t="str">
        <f>Total!$K$1</f>
        <v>T22</v>
      </c>
      <c r="C83" s="249">
        <f>SUMPRODUCT(('T22'!$A$2:$A$97=$A83)*(T22Emp=C$1),'T22'!$E$2:$AZ$97)</f>
        <v>0</v>
      </c>
      <c r="D83" s="250">
        <f>SUMPRODUCT(('T22'!$A$2:$A$97=$A83)*(T22Emp=D$1),'T22'!$E$2:$AZ$97)</f>
        <v>0</v>
      </c>
      <c r="E83" s="250">
        <f>SUMPRODUCT(('T22'!$A$2:$A$97=$A83)*(T22Emp=E$1),'T22'!$E$2:$AZ$97)</f>
        <v>0</v>
      </c>
      <c r="F83" s="250">
        <f>SUMPRODUCT(('T22'!$A$2:$A$97=$A83)*(T22Emp=F$1),'T22'!$E$2:$AZ$97)</f>
        <v>0</v>
      </c>
      <c r="G83" s="250">
        <f>SUMPRODUCT(('T22'!$A$2:$A$97=$A83)*(T22Emp=G$1),'T22'!$E$2:$AZ$97)</f>
        <v>0</v>
      </c>
      <c r="H83" s="250">
        <f>SUMPRODUCT(('T22'!$A$2:$A$97=$A83)*(T22Emp=H$1),'T22'!$E$2:$AZ$97)</f>
        <v>0</v>
      </c>
      <c r="I83" s="250">
        <f>SUMPRODUCT(('T22'!$A$2:$A$97=$A83)*(T22Emp=I$1),'T22'!$E$2:$AZ$97)</f>
        <v>0</v>
      </c>
      <c r="J83" s="250">
        <f>SUMPRODUCT(('T22'!$A$2:$A$97=$A83)*(T22Emp=J$1),'T22'!$E$2:$AZ$97)</f>
        <v>0</v>
      </c>
      <c r="K83" s="250">
        <f>SUMPRODUCT(('T22'!$A$2:$A$97=$A83)*(T22Emp=K$1),'T22'!$E$2:$AZ$97)</f>
        <v>0</v>
      </c>
      <c r="L83" s="250">
        <f>SUMPRODUCT(('T22'!$A$2:$A$97=$A83)*(T22Emp=L$1),'T22'!$E$2:$AZ$97)</f>
        <v>0</v>
      </c>
      <c r="M83" s="250">
        <f>SUMPRODUCT(('T22'!$A$2:$A$97=$A83)*(T22Emp=M$1),'T22'!$E$2:$AZ$97)</f>
        <v>0</v>
      </c>
      <c r="N83" s="250">
        <f>SUMPRODUCT(('T22'!$A$2:$A$97=$A83)*(T22Emp=N$1),'T22'!$E$2:$AZ$97)</f>
        <v>0</v>
      </c>
      <c r="O83" s="250">
        <f>SUMPRODUCT(('T22'!$A$2:$A$97=$A83)*(T22Emp=O$1),'T22'!$E$2:$AZ$97)</f>
        <v>0</v>
      </c>
      <c r="P83" s="250">
        <f>SUMPRODUCT(('T22'!$A$2:$A$97=$A83)*(T22Emp=P$1),'T22'!$E$2:$AZ$97)</f>
        <v>0</v>
      </c>
      <c r="Q83" s="250">
        <f>SUMPRODUCT(('T22'!$A$2:$A$97=$A83)*(T22Emp=Q$1),'T22'!$E$2:$AZ$97)</f>
        <v>0</v>
      </c>
      <c r="R83" s="250">
        <f>SUMPRODUCT(('T22'!$A$2:$A$97=$A83)*(T22Emp=R$1),'T22'!$E$2:$AZ$97)</f>
        <v>0</v>
      </c>
      <c r="S83" s="250">
        <f>SUMPRODUCT(('T22'!$A$2:$A$97=$A83)*(T22Emp=S$1),'T22'!$E$2:$AZ$97)</f>
        <v>0</v>
      </c>
      <c r="T83" s="250">
        <f>SUMPRODUCT(('T22'!$A$2:$A$97=$A83)*(T22Emp=T$1),'T22'!$E$2:$AZ$97)</f>
        <v>0</v>
      </c>
      <c r="U83" s="250">
        <f>SUMPRODUCT(('T22'!$A$2:$A$97=$A83)*(T22Emp=U$1),'T22'!$E$2:$AZ$97)</f>
        <v>0</v>
      </c>
      <c r="V83" s="250">
        <f>SUMPRODUCT(('T22'!$A$2:$A$97=$A83)*(T22Emp=V$1),'T22'!$E$2:$AZ$97)</f>
        <v>0</v>
      </c>
      <c r="W83" s="250">
        <f>SUMPRODUCT(('T22'!$A$2:$A$97=$A83)*(T22Emp=W$1),'T22'!$E$2:$AZ$97)</f>
        <v>0</v>
      </c>
      <c r="X83" s="250">
        <f>SUMPRODUCT(('T22'!$A$2:$A$97=$A83)*(T22Emp=X$1),'T22'!$E$2:$AZ$97)</f>
        <v>0</v>
      </c>
      <c r="Y83" s="250">
        <f>SUMPRODUCT(('T22'!$A$2:$A$97=$A83)*(T22Emp=Y$1),'T22'!$E$2:$AZ$97)</f>
        <v>0</v>
      </c>
      <c r="Z83" s="250">
        <f>SUMPRODUCT(('T22'!$A$2:$A$97=$A83)*(T22Emp=Z$1),'T22'!$E$2:$AZ$97)</f>
        <v>0</v>
      </c>
      <c r="AA83" s="250">
        <f>SUMPRODUCT(('T22'!$A$2:$A$97=$A83)*(T22Emp=AA$1),'T22'!$E$2:$AZ$97)</f>
        <v>0</v>
      </c>
      <c r="AB83" s="250">
        <f>SUMPRODUCT(('T22'!$A$2:$A$97=$A83)*(T22Emp=AB$1),'T22'!$E$2:$AZ$97)</f>
        <v>0</v>
      </c>
      <c r="AC83" s="250">
        <f>SUMPRODUCT(('T22'!$A$2:$A$97=$A83)*(T22Emp=AC$1),'T22'!$E$2:$AZ$97)</f>
        <v>0</v>
      </c>
      <c r="AD83" s="250">
        <f>SUMPRODUCT(('T22'!$A$2:$A$97=$A83)*(T22Emp=AD$1),'T22'!$E$2:$AZ$97)</f>
        <v>3.2499999999999991</v>
      </c>
      <c r="AE83" s="250">
        <f>SUMPRODUCT(('T22'!$A$2:$A$97=$A83)*(T22Emp=AE$1),'T22'!$E$2:$AZ$97)</f>
        <v>0</v>
      </c>
      <c r="AF83" s="250">
        <f>SUMPRODUCT(('T22'!$A$2:$A$97=$A83)*(T22Emp=AF$1),'T22'!$E$2:$AZ$97)</f>
        <v>0</v>
      </c>
      <c r="AG83" s="250">
        <f>SUMPRODUCT(('T22'!$A$2:$A$97=$A83)*(T22Emp=AG$1),'T22'!$E$2:$AZ$97)</f>
        <v>0</v>
      </c>
      <c r="AH83" s="250">
        <f>SUMPRODUCT(('T22'!$A$2:$A$97=$A83)*(T22Emp=AH$1),'T22'!$E$2:$AZ$97)</f>
        <v>3.75</v>
      </c>
      <c r="AI83" s="250">
        <f>SUMPRODUCT(('T22'!$A$2:$A$97=$A83)*(T22Emp=AI$1),'T22'!$E$2:$AZ$97)</f>
        <v>0</v>
      </c>
      <c r="AJ83" s="250">
        <f>SUMPRODUCT(('T22'!$A$2:$A$97=$A83)*(T22Emp=AJ$1),'T22'!$E$2:$AZ$97)</f>
        <v>0</v>
      </c>
      <c r="AK83" s="250">
        <f>SUMPRODUCT(('T22'!$A$2:$A$97=$A83)*(T22Emp=AK$1),'T22'!$E$2:$AZ$97)</f>
        <v>0</v>
      </c>
      <c r="AL83" s="250">
        <f>SUMPRODUCT(('T22'!$A$2:$A$97=$A83)*(T22Emp=AL$1),'T22'!$E$2:$AZ$97)</f>
        <v>0</v>
      </c>
      <c r="AM83" s="250">
        <f>SUMPRODUCT(('T22'!$A$2:$A$97=$A83)*(T22Emp=AM$1),'T22'!$E$2:$AZ$97)</f>
        <v>0</v>
      </c>
      <c r="AN83" s="250">
        <f>SUMPRODUCT(('T22'!$A$2:$A$97=$A83)*(T22Emp=AN$1),'T22'!$E$2:$AZ$97)</f>
        <v>0</v>
      </c>
      <c r="AO83" s="250">
        <f>SUMPRODUCT(('T22'!$A$2:$A$97=$A83)*(T22Emp=AO$1),'T22'!$E$2:$AZ$97)</f>
        <v>0</v>
      </c>
      <c r="AP83" s="250">
        <f>SUMPRODUCT(('T22'!$A$2:$A$97=$A83)*(T22Emp=AP$1),'T22'!$E$2:$AZ$97)</f>
        <v>0</v>
      </c>
      <c r="AQ83" s="250">
        <f>SUMPRODUCT(('T22'!$A$2:$A$97=$A83)*(T22Emp=AQ$1),'T22'!$E$2:$AZ$97)</f>
        <v>0</v>
      </c>
      <c r="AR83" s="250">
        <f>SUMPRODUCT(('T22'!$A$2:$A$97=$A83)*(T22Emp=AR$1),'T22'!$E$2:$AZ$97)</f>
        <v>0</v>
      </c>
      <c r="AS83" s="250">
        <f>SUMPRODUCT(('T22'!$A$2:$A$97=$A83)*(T22Emp=AS$1),'T22'!$E$2:$AZ$97)</f>
        <v>0</v>
      </c>
      <c r="AT83" s="250">
        <f>SUMPRODUCT(('T22'!$A$2:$A$97=$A83)*(T22Emp=AT$1),'T22'!$E$2:$AZ$97)</f>
        <v>0</v>
      </c>
      <c r="AU83" s="250">
        <f>SUMPRODUCT(('T22'!$A$2:$A$97=$A83)*(T22Emp=AU$1),'T22'!$E$2:$AZ$97)</f>
        <v>0</v>
      </c>
      <c r="AV83" s="250">
        <f>SUMPRODUCT(('T22'!$A$2:$A$97=$A83)*(T22Emp=AV$1),'T22'!$E$2:$AZ$97)</f>
        <v>0</v>
      </c>
      <c r="AW83" s="250">
        <f>SUMPRODUCT(('T22'!$A$2:$A$97=$A83)*(T22Emp=AW$1),'T22'!$E$2:$AZ$97)</f>
        <v>0</v>
      </c>
      <c r="AX83" s="250">
        <f>SUMPRODUCT(('T22'!$A$2:$A$97=$A83)*(T22Emp=AX$1),'T22'!$E$2:$AZ$97)</f>
        <v>0</v>
      </c>
      <c r="AY83" s="467">
        <f>SUMPRODUCT(('T22'!$A$2:$A$97=$A83)*(T22Emp=AY$1),'T22'!$E$2:$AZ$97)</f>
        <v>0</v>
      </c>
      <c r="BA83" s="246"/>
    </row>
    <row r="84" spans="1:53" s="271" customFormat="1" x14ac:dyDescent="0.2">
      <c r="A84" s="247">
        <f t="shared" si="18"/>
        <v>42543</v>
      </c>
      <c r="B84" s="254" t="str">
        <f>Total!$L$1</f>
        <v>RF</v>
      </c>
      <c r="C84" s="249">
        <f>SUMPRODUCT((RF!$A$2:$A$17=$A84)*(RFEmp=C$1)*(RF!$H$21:$AO$21="RF Valet"),RF!$H$2:$AO$17)</f>
        <v>0</v>
      </c>
      <c r="D84" s="250">
        <f>SUMPRODUCT((RF!$A$2:$A$17=$A84)*(RFEmp=D$1)*(RF!$H$21:$AO$21="RF Valet"),RF!$H$2:$AO$17)</f>
        <v>0</v>
      </c>
      <c r="E84" s="250">
        <f>SUMPRODUCT((RF!$A$2:$A$17=$A84)*(RFEmp=E$1)*(RF!$H$21:$AO$21="RF Valet"),RF!$H$2:$AO$17)</f>
        <v>0</v>
      </c>
      <c r="F84" s="250">
        <f>SUMPRODUCT((RF!$A$2:$A$17=$A84)*(RFEmp=F$1)*(RF!$H$21:$AO$21="RF Valet"),RF!$H$2:$AO$17)</f>
        <v>0</v>
      </c>
      <c r="G84" s="250">
        <f>SUMPRODUCT((RF!$A$2:$A$17=$A84)*(RFEmp=G$1)*(RF!$H$21:$AO$21="RF Valet"),RF!$H$2:$AO$17)</f>
        <v>0</v>
      </c>
      <c r="H84" s="250">
        <f>SUMPRODUCT((RF!$A$2:$A$17=$A84)*(RFEmp=H$1)*(RF!$H$21:$AO$21="RF Valet"),RF!$H$2:$AO$17)</f>
        <v>0</v>
      </c>
      <c r="I84" s="250">
        <f>SUMPRODUCT((RF!$A$2:$A$17=$A84)*(RFEmp=I$1)*(RF!$H$21:$AO$21="RF Valet"),RF!$H$2:$AO$17)</f>
        <v>0</v>
      </c>
      <c r="J84" s="250">
        <f>SUMPRODUCT((RF!$A$2:$A$17=$A84)*(RFEmp=J$1)*(RF!$H$21:$AO$21="RF Valet"),RF!$H$2:$AO$17)</f>
        <v>0</v>
      </c>
      <c r="K84" s="250">
        <f>SUMPRODUCT((RF!$A$2:$A$17=$A84)*(RFEmp=K$1)*(RF!$H$21:$AO$21="RF Valet"),RF!$H$2:$AO$17)</f>
        <v>0</v>
      </c>
      <c r="L84" s="250">
        <f>SUMPRODUCT((RF!$A$2:$A$17=$A84)*(RFEmp=L$1)*(RF!$H$21:$AO$21="RF Valet"),RF!$H$2:$AO$17)</f>
        <v>0</v>
      </c>
      <c r="M84" s="250">
        <f>SUMPRODUCT((RF!$A$2:$A$17=$A84)*(RFEmp=M$1)*(RF!$H$21:$AO$21="RF Valet"),RF!$H$2:$AO$17)</f>
        <v>0</v>
      </c>
      <c r="N84" s="250">
        <f>SUMPRODUCT((RF!$A$2:$A$17=$A84)*(RFEmp=N$1)*(RF!$H$21:$AO$21="RF Valet"),RF!$H$2:$AO$17)</f>
        <v>0</v>
      </c>
      <c r="O84" s="250">
        <f>SUMPRODUCT((RF!$A$2:$A$17=$A84)*(RFEmp=O$1)*(RF!$H$21:$AO$21="RF Valet"),RF!$H$2:$AO$17)</f>
        <v>0</v>
      </c>
      <c r="P84" s="250">
        <f>SUMPRODUCT((RF!$A$2:$A$17=$A84)*(RFEmp=P$1)*(RF!$H$21:$AO$21="RF Valet"),RF!$H$2:$AO$17)</f>
        <v>0</v>
      </c>
      <c r="Q84" s="250">
        <f>SUMPRODUCT((RF!$A$2:$A$17=$A84)*(RFEmp=Q$1)*(RF!$H$21:$AO$21="RF Valet"),RF!$H$2:$AO$17)</f>
        <v>0</v>
      </c>
      <c r="R84" s="250">
        <f>SUMPRODUCT((RF!$A$2:$A$17=$A84)*(RFEmp=R$1)*(RF!$H$21:$AO$21="RF Valet"),RF!$H$2:$AO$17)</f>
        <v>0</v>
      </c>
      <c r="S84" s="250">
        <f>SUMPRODUCT((RF!$A$2:$A$17=$A84)*(RFEmp=S$1)*(RF!$H$21:$AO$21="RF Valet"),RF!$H$2:$AO$17)</f>
        <v>0</v>
      </c>
      <c r="T84" s="250">
        <f>SUMPRODUCT((RF!$A$2:$A$17=$A84)*(RFEmp=T$1)*(RF!$H$21:$AO$21="RF Valet"),RF!$H$2:$AO$17)</f>
        <v>0</v>
      </c>
      <c r="U84" s="250">
        <f>SUMPRODUCT((RF!$A$2:$A$17=$A84)*(RFEmp=U$1)*(RF!$H$21:$AO$21="RF Valet"),RF!$H$2:$AO$17)</f>
        <v>0</v>
      </c>
      <c r="V84" s="250">
        <f>SUMPRODUCT((RF!$A$2:$A$17=$A84)*(RFEmp=V$1)*(RF!$H$21:$AO$21="RF Valet"),RF!$H$2:$AO$17)</f>
        <v>0</v>
      </c>
      <c r="W84" s="250">
        <f>SUMPRODUCT((RF!$A$2:$A$17=$A84)*(RFEmp=W$1)*(RF!$H$21:$AO$21="RF Valet"),RF!$H$2:$AO$17)</f>
        <v>0</v>
      </c>
      <c r="X84" s="250">
        <f>SUMPRODUCT((RF!$A$2:$A$17=$A84)*(RFEmp=X$1)*(RF!$H$21:$AO$21="RF Valet"),RF!$H$2:$AO$17)</f>
        <v>0</v>
      </c>
      <c r="Y84" s="250">
        <f>SUMPRODUCT((RF!$A$2:$A$17=$A84)*(RFEmp=Y$1)*(RF!$H$21:$AO$21="RF Valet"),RF!$H$2:$AO$17)</f>
        <v>0</v>
      </c>
      <c r="Z84" s="250">
        <f>SUMPRODUCT((RF!$A$2:$A$17=$A84)*(RFEmp=Z$1)*(RF!$H$21:$AO$21="RF Valet"),RF!$H$2:$AO$17)</f>
        <v>0</v>
      </c>
      <c r="AA84" s="250">
        <f>SUMPRODUCT((RF!$A$2:$A$17=$A84)*(RFEmp=AA$1)*(RF!$H$21:$AO$21="RF Valet"),RF!$H$2:$AO$17)</f>
        <v>0</v>
      </c>
      <c r="AB84" s="250">
        <f>SUMPRODUCT((RF!$A$2:$A$17=$A84)*(RFEmp=AB$1)*(RF!$H$21:$AO$21="RF Valet"),RF!$H$2:$AO$17)</f>
        <v>0</v>
      </c>
      <c r="AC84" s="250">
        <f>SUMPRODUCT((RF!$A$2:$A$17=$A84)*(RFEmp=AC$1)*(RF!$H$21:$AO$21="RF Valet"),RF!$H$2:$AO$17)</f>
        <v>0</v>
      </c>
      <c r="AD84" s="250">
        <f>SUMPRODUCT((RF!$A$2:$A$17=$A84)*(RFEmp=AD$1)*(RF!$H$21:$AO$21="RF Valet"),RF!$H$2:$AO$17)</f>
        <v>0</v>
      </c>
      <c r="AE84" s="250">
        <f>SUMPRODUCT((RF!$A$2:$A$17=$A84)*(RFEmp=AE$1)*(RF!$H$21:$AO$21="RF Valet"),RF!$H$2:$AO$17)</f>
        <v>0</v>
      </c>
      <c r="AF84" s="250">
        <f>SUMPRODUCT((RF!$A$2:$A$17=$A84)*(RFEmp=AF$1)*(RF!$H$21:$AO$21="RF Valet"),RF!$H$2:$AO$17)</f>
        <v>0</v>
      </c>
      <c r="AG84" s="250">
        <f>SUMPRODUCT((RF!$A$2:$A$17=$A84)*(RFEmp=AG$1)*(RF!$H$21:$AO$21="RF Valet"),RF!$H$2:$AO$17)</f>
        <v>0</v>
      </c>
      <c r="AH84" s="250">
        <f>SUMPRODUCT((RF!$A$2:$A$17=$A84)*(RFEmp=AH$1)*(RF!$H$21:$AO$21="RF Valet"),RF!$H$2:$AO$17)</f>
        <v>0</v>
      </c>
      <c r="AI84" s="250">
        <f>SUMPRODUCT((RF!$A$2:$A$17=$A84)*(RFEmp=AI$1)*(RF!$H$21:$AO$21="RF Valet"),RF!$H$2:$AO$17)</f>
        <v>0</v>
      </c>
      <c r="AJ84" s="250">
        <f>SUMPRODUCT((RF!$A$2:$A$17=$A84)*(RFEmp=AJ$1)*(RF!$H$21:$AO$21="RF Valet"),RF!$H$2:$AO$17)</f>
        <v>0</v>
      </c>
      <c r="AK84" s="250">
        <f>SUMPRODUCT((RF!$A$2:$A$17=$A84)*(RFEmp=AK$1)*(RF!$H$21:$AO$21="RF Valet"),RF!$H$2:$AO$17)</f>
        <v>0</v>
      </c>
      <c r="AL84" s="250">
        <f>SUMPRODUCT((RF!$A$2:$A$17=$A84)*(RFEmp=AL$1)*(RF!$H$21:$AO$21="RF Valet"),RF!$H$2:$AO$17)</f>
        <v>0</v>
      </c>
      <c r="AM84" s="250">
        <f>SUMPRODUCT((RF!$A$2:$A$17=$A84)*(RFEmp=AM$1)*(RF!$H$21:$AO$21="RF Valet"),RF!$H$2:$AO$17)</f>
        <v>0</v>
      </c>
      <c r="AN84" s="250">
        <f>SUMPRODUCT((RF!$A$2:$A$17=$A84)*(RFEmp=AN$1)*(RF!$H$21:$AO$21="RF Valet"),RF!$H$2:$AO$17)</f>
        <v>0</v>
      </c>
      <c r="AO84" s="250">
        <f>SUMPRODUCT((RF!$A$2:$A$17=$A84)*(RFEmp=AO$1)*(RF!$H$21:$AO$21="RF Valet"),RF!$H$2:$AO$17)</f>
        <v>0</v>
      </c>
      <c r="AP84" s="250">
        <f>SUMPRODUCT((RF!$A$2:$A$17=$A84)*(RFEmp=AP$1)*(RF!$H$21:$AO$21="RF Valet"),RF!$H$2:$AO$17)</f>
        <v>0</v>
      </c>
      <c r="AQ84" s="250">
        <f>SUMPRODUCT((RF!$A$2:$A$17=$A84)*(RFEmp=AQ$1)*(RF!$H$21:$AO$21="RF Valet"),RF!$H$2:$AO$17)</f>
        <v>0</v>
      </c>
      <c r="AR84" s="250">
        <f>SUMPRODUCT((RF!$A$2:$A$17=$A84)*(RFEmp=AR$1)*(RF!$H$21:$AO$21="RF Valet"),RF!$H$2:$AO$17)</f>
        <v>0</v>
      </c>
      <c r="AS84" s="250">
        <f>SUMPRODUCT((RF!$A$2:$A$17=$A84)*(RFEmp=AS$1)*(RF!$H$21:$AO$21="RF Valet"),RF!$H$2:$AO$17)</f>
        <v>0</v>
      </c>
      <c r="AT84" s="250">
        <f>SUMPRODUCT((RF!$A$2:$A$17=$A84)*(RFEmp=AT$1)*(RF!$H$21:$AO$21="RF Valet"),RF!$H$2:$AO$17)</f>
        <v>0</v>
      </c>
      <c r="AU84" s="250">
        <f>SUMPRODUCT((RF!$A$2:$A$17=$A84)*(RFEmp=AU$1)*(RF!$H$21:$AO$21="RF Valet"),RF!$H$2:$AO$17)</f>
        <v>0</v>
      </c>
      <c r="AV84" s="250">
        <f>SUMPRODUCT((RF!$A$2:$A$17=$A84)*(RFEmp=AV$1)*(RF!$H$21:$AO$21="RF Valet"),RF!$H$2:$AO$17)</f>
        <v>0</v>
      </c>
      <c r="AW84" s="250">
        <f>SUMPRODUCT((RF!$A$2:$A$17=$A84)*(RFEmp=AW$1)*(RF!$H$21:$AO$21="RF Valet"),RF!$H$2:$AO$17)</f>
        <v>0</v>
      </c>
      <c r="AX84" s="250">
        <f>SUMPRODUCT((RF!$A$2:$A$17=$A84)*(RFEmp=AX$1)*(RF!$H$21:$AO$21="RF Valet"),RF!$H$2:$AO$17)</f>
        <v>0</v>
      </c>
      <c r="AY84" s="467">
        <f>SUMPRODUCT((RF!$A$2:$A$17=$A84)*(RFEmp=AY$1)*(RF!$H$21:$AO$21="RF Valet"),RF!$H$2:$AO$17)</f>
        <v>0</v>
      </c>
      <c r="BA84" s="246"/>
    </row>
    <row r="85" spans="1:53" s="271" customFormat="1" x14ac:dyDescent="0.2">
      <c r="A85" s="247">
        <f t="shared" si="18"/>
        <v>42543</v>
      </c>
      <c r="B85" s="571" t="s">
        <v>140</v>
      </c>
      <c r="C85" s="249">
        <f>SUMPRODUCT(('RC'!$A$2:$A$17=$A85)*(RCEmp=C$1),'RC'!$D$2:$AK$17)</f>
        <v>0</v>
      </c>
      <c r="D85" s="250">
        <f>SUMPRODUCT(('RC'!$A$2:$A$17=$A85)*(RCEmp=D$1),'RC'!$D$2:$AK$17)</f>
        <v>0</v>
      </c>
      <c r="E85" s="250">
        <f>SUMPRODUCT(('RC'!$A$2:$A$17=$A85)*(RCEmp=E$1),'RC'!$D$2:$AK$17)</f>
        <v>0</v>
      </c>
      <c r="F85" s="250">
        <f>SUMPRODUCT(('RC'!$A$2:$A$17=$A85)*(RCEmp=F$1),'RC'!$D$2:$AK$17)</f>
        <v>0</v>
      </c>
      <c r="G85" s="250">
        <f>SUMPRODUCT(('RC'!$A$2:$A$17=$A85)*(RCEmp=G$1),'RC'!$D$2:$AK$17)</f>
        <v>0</v>
      </c>
      <c r="H85" s="250">
        <f>SUMPRODUCT(('RC'!$A$2:$A$17=$A85)*(RCEmp=H$1),'RC'!$D$2:$AK$17)</f>
        <v>0</v>
      </c>
      <c r="I85" s="250">
        <f>SUMPRODUCT(('RC'!$A$2:$A$17=$A85)*(RCEmp=I$1),'RC'!$D$2:$AK$17)</f>
        <v>0</v>
      </c>
      <c r="J85" s="250">
        <f>SUMPRODUCT(('RC'!$A$2:$A$17=$A85)*(RCEmp=J$1),'RC'!$D$2:$AK$17)</f>
        <v>0</v>
      </c>
      <c r="K85" s="250">
        <f>SUMPRODUCT(('RC'!$A$2:$A$17=$A85)*(RCEmp=K$1),'RC'!$D$2:$AK$17)</f>
        <v>0</v>
      </c>
      <c r="L85" s="250">
        <f>SUMPRODUCT(('RC'!$A$2:$A$17=$A85)*(RCEmp=L$1),'RC'!$D$2:$AK$17)</f>
        <v>0</v>
      </c>
      <c r="M85" s="250">
        <f>SUMPRODUCT(('RC'!$A$2:$A$17=$A85)*(RCEmp=M$1),'RC'!$D$2:$AK$17)</f>
        <v>8.75</v>
      </c>
      <c r="N85" s="250">
        <f>SUMPRODUCT(('RC'!$A$2:$A$17=$A85)*(RCEmp=N$1),'RC'!$D$2:$AK$17)</f>
        <v>0</v>
      </c>
      <c r="O85" s="250">
        <f>SUMPRODUCT(('RC'!$A$2:$A$17=$A85)*(RCEmp=O$1),'RC'!$D$2:$AK$17)</f>
        <v>0</v>
      </c>
      <c r="P85" s="250">
        <f>SUMPRODUCT(('RC'!$A$2:$A$17=$A85)*(RCEmp=P$1),'RC'!$D$2:$AK$17)</f>
        <v>0</v>
      </c>
      <c r="Q85" s="250">
        <f>SUMPRODUCT(('RC'!$A$2:$A$17=$A85)*(RCEmp=Q$1),'RC'!$D$2:$AK$17)</f>
        <v>0</v>
      </c>
      <c r="R85" s="250">
        <f>SUMPRODUCT(('RC'!$A$2:$A$17=$A85)*(RCEmp=R$1),'RC'!$D$2:$AK$17)</f>
        <v>0</v>
      </c>
      <c r="S85" s="250">
        <f>SUMPRODUCT(('RC'!$A$2:$A$17=$A85)*(RCEmp=S$1),'RC'!$D$2:$AK$17)</f>
        <v>0</v>
      </c>
      <c r="T85" s="250">
        <f>SUMPRODUCT(('RC'!$A$2:$A$17=$A85)*(RCEmp=T$1),'RC'!$D$2:$AK$17)</f>
        <v>0</v>
      </c>
      <c r="U85" s="250">
        <f>SUMPRODUCT(('RC'!$A$2:$A$17=$A85)*(RCEmp=U$1),'RC'!$D$2:$AK$17)</f>
        <v>0</v>
      </c>
      <c r="V85" s="250">
        <f>SUMPRODUCT(('RC'!$A$2:$A$17=$A85)*(RCEmp=V$1),'RC'!$D$2:$AK$17)</f>
        <v>0</v>
      </c>
      <c r="W85" s="250">
        <f>SUMPRODUCT(('RC'!$A$2:$A$17=$A85)*(RCEmp=W$1),'RC'!$D$2:$AK$17)</f>
        <v>0</v>
      </c>
      <c r="X85" s="250">
        <f>SUMPRODUCT(('RC'!$A$2:$A$17=$A85)*(RCEmp=X$1),'RC'!$D$2:$AK$17)</f>
        <v>0</v>
      </c>
      <c r="Y85" s="250">
        <f>SUMPRODUCT(('RC'!$A$2:$A$17=$A85)*(RCEmp=Y$1),'RC'!$D$2:$AK$17)</f>
        <v>0</v>
      </c>
      <c r="Z85" s="250">
        <f>SUMPRODUCT(('RC'!$A$2:$A$17=$A85)*(RCEmp=Z$1),'RC'!$D$2:$AK$17)</f>
        <v>0</v>
      </c>
      <c r="AA85" s="250">
        <f>SUMPRODUCT(('RC'!$A$2:$A$17=$A85)*(RCEmp=AA$1),'RC'!$D$2:$AK$17)</f>
        <v>0</v>
      </c>
      <c r="AB85" s="250">
        <f>SUMPRODUCT(('RC'!$A$2:$A$17=$A85)*(RCEmp=AB$1),'RC'!$D$2:$AK$17)</f>
        <v>0</v>
      </c>
      <c r="AC85" s="250">
        <f>SUMPRODUCT(('RC'!$A$2:$A$17=$A85)*(RCEmp=AC$1),'RC'!$D$2:$AK$17)</f>
        <v>0</v>
      </c>
      <c r="AD85" s="250">
        <f>SUMPRODUCT(('RC'!$A$2:$A$17=$A85)*(RCEmp=AD$1),'RC'!$D$2:$AK$17)</f>
        <v>0</v>
      </c>
      <c r="AE85" s="250">
        <f>SUMPRODUCT(('RC'!$A$2:$A$17=$A85)*(RCEmp=AE$1),'RC'!$D$2:$AK$17)</f>
        <v>0</v>
      </c>
      <c r="AF85" s="250">
        <f>SUMPRODUCT(('RC'!$A$2:$A$17=$A85)*(RCEmp=AF$1),'RC'!$D$2:$AK$17)</f>
        <v>0</v>
      </c>
      <c r="AG85" s="250">
        <f>SUMPRODUCT(('RC'!$A$2:$A$17=$A85)*(RCEmp=AG$1),'RC'!$D$2:$AK$17)</f>
        <v>0</v>
      </c>
      <c r="AH85" s="250">
        <f>SUMPRODUCT(('RC'!$A$2:$A$17=$A85)*(RCEmp=AH$1),'RC'!$D$2:$AK$17)</f>
        <v>0</v>
      </c>
      <c r="AI85" s="250">
        <f>SUMPRODUCT(('RC'!$A$2:$A$17=$A85)*(RCEmp=AI$1),'RC'!$D$2:$AK$17)</f>
        <v>0</v>
      </c>
      <c r="AJ85" s="250">
        <f>SUMPRODUCT(('RC'!$A$2:$A$17=$A85)*(RCEmp=AJ$1),'RC'!$D$2:$AK$17)</f>
        <v>0</v>
      </c>
      <c r="AK85" s="250">
        <f>SUMPRODUCT(('RC'!$A$2:$A$17=$A85)*(RCEmp=AK$1),'RC'!$D$2:$AK$17)</f>
        <v>0</v>
      </c>
      <c r="AL85" s="250">
        <f>SUMPRODUCT(('RC'!$A$2:$A$17=$A85)*(RCEmp=AL$1),'RC'!$D$2:$AK$17)</f>
        <v>0</v>
      </c>
      <c r="AM85" s="250">
        <f>SUMPRODUCT(('RC'!$A$2:$A$17=$A85)*(RCEmp=AM$1),'RC'!$D$2:$AK$17)</f>
        <v>0</v>
      </c>
      <c r="AN85" s="250">
        <f>SUMPRODUCT(('RC'!$A$2:$A$17=$A85)*(RCEmp=AN$1),'RC'!$D$2:$AK$17)</f>
        <v>0</v>
      </c>
      <c r="AO85" s="250">
        <f>SUMPRODUCT(('RC'!$A$2:$A$17=$A85)*(RCEmp=AO$1),'RC'!$D$2:$AK$17)</f>
        <v>0</v>
      </c>
      <c r="AP85" s="250">
        <f>SUMPRODUCT(('RC'!$A$2:$A$17=$A85)*(RCEmp=AP$1),'RC'!$D$2:$AK$17)</f>
        <v>0</v>
      </c>
      <c r="AQ85" s="250">
        <f>SUMPRODUCT(('RC'!$A$2:$A$17=$A85)*(RCEmp=AQ$1),'RC'!$D$2:$AK$17)</f>
        <v>0</v>
      </c>
      <c r="AR85" s="250">
        <f>SUMPRODUCT(('RC'!$A$2:$A$17=$A85)*(RCEmp=AR$1),'RC'!$D$2:$AK$17)</f>
        <v>0</v>
      </c>
      <c r="AS85" s="250">
        <f>SUMPRODUCT(('RC'!$A$2:$A$17=$A85)*(RCEmp=AS$1),'RC'!$D$2:$AK$17)</f>
        <v>0</v>
      </c>
      <c r="AT85" s="250">
        <f>SUMPRODUCT(('RC'!$A$2:$A$17=$A85)*(RCEmp=AT$1),'RC'!$D$2:$AK$17)</f>
        <v>0</v>
      </c>
      <c r="AU85" s="250">
        <f>SUMPRODUCT(('RC'!$A$2:$A$17=$A85)*(RCEmp=AU$1),'RC'!$D$2:$AK$17)</f>
        <v>0</v>
      </c>
      <c r="AV85" s="250">
        <f>SUMPRODUCT(('RC'!$A$2:$A$17=$A85)*(RCEmp=AV$1),'RC'!$D$2:$AK$17)</f>
        <v>0</v>
      </c>
      <c r="AW85" s="250">
        <f>SUMPRODUCT(('RC'!$A$2:$A$17=$A85)*(RCEmp=AW$1),'RC'!$D$2:$AK$17)</f>
        <v>0</v>
      </c>
      <c r="AX85" s="250">
        <f>SUMPRODUCT(('RC'!$A$2:$A$17=$A85)*(RCEmp=AX$1),'RC'!$D$2:$AK$17)</f>
        <v>0</v>
      </c>
      <c r="AY85" s="467">
        <f>SUMPRODUCT(('RC'!$A$2:$A$17=$A85)*(RCEmp=AY$1),'RC'!$D$2:$AK$17)</f>
        <v>0</v>
      </c>
      <c r="BA85" s="246"/>
    </row>
    <row r="86" spans="1:53" s="271" customFormat="1" x14ac:dyDescent="0.2">
      <c r="A86" s="247">
        <f t="shared" si="18"/>
        <v>42543</v>
      </c>
      <c r="B86" s="614" t="s">
        <v>154</v>
      </c>
      <c r="C86" s="249">
        <f>SUMPRODUCT((HoO!$A$2:$A$34=$A86)*(HoOEmp=C$1),HoO!$E$2:$Y$34)</f>
        <v>0</v>
      </c>
      <c r="D86" s="250">
        <f>SUMPRODUCT((HoO!$A$2:$A$34=$A86)*(HoOEmp=D$1),HoO!$E$2:$Y$34)</f>
        <v>0</v>
      </c>
      <c r="E86" s="250">
        <f>SUMPRODUCT((HoO!$A$2:$A$34=$A86)*(HoOEmp=E$1),HoO!$E$2:$Y$34)</f>
        <v>0</v>
      </c>
      <c r="F86" s="250">
        <f>SUMPRODUCT((HoO!$A$2:$A$34=$A86)*(HoOEmp=F$1),HoO!$E$2:$Y$34)</f>
        <v>0</v>
      </c>
      <c r="G86" s="250">
        <f>SUMPRODUCT((HoO!$A$2:$A$34=$A86)*(HoOEmp=G$1),HoO!$E$2:$Y$34)</f>
        <v>0</v>
      </c>
      <c r="H86" s="250">
        <f>SUMPRODUCT((HoO!$A$2:$A$34=$A86)*(HoOEmp=H$1),HoO!$E$2:$Y$34)</f>
        <v>0</v>
      </c>
      <c r="I86" s="250">
        <f>SUMPRODUCT((HoO!$A$2:$A$34=$A86)*(HoOEmp=I$1),HoO!$E$2:$Y$34)</f>
        <v>0</v>
      </c>
      <c r="J86" s="250">
        <f>SUMPRODUCT((HoO!$A$2:$A$34=$A86)*(HoOEmp=J$1),HoO!$E$2:$Y$34)</f>
        <v>0</v>
      </c>
      <c r="K86" s="250">
        <f>SUMPRODUCT((HoO!$A$2:$A$34=$A86)*(HoOEmp=K$1),HoO!$E$2:$Y$34)</f>
        <v>0</v>
      </c>
      <c r="L86" s="250">
        <f>SUMPRODUCT((HoO!$A$2:$A$34=$A86)*(HoOEmp=L$1),HoO!$E$2:$Y$34)</f>
        <v>0</v>
      </c>
      <c r="M86" s="250">
        <f>SUMPRODUCT((HoO!$A$2:$A$34=$A86)*(HoOEmp=M$1),HoO!$E$2:$Y$34)</f>
        <v>0</v>
      </c>
      <c r="N86" s="250">
        <f>SUMPRODUCT((HoO!$A$2:$A$34=$A86)*(HoOEmp=N$1),HoO!$E$2:$Y$34)</f>
        <v>0</v>
      </c>
      <c r="O86" s="250">
        <f>SUMPRODUCT((HoO!$A$2:$A$34=$A86)*(HoOEmp=O$1),HoO!$E$2:$Y$34)</f>
        <v>0</v>
      </c>
      <c r="P86" s="250">
        <f>SUMPRODUCT((HoO!$A$2:$A$34=$A86)*(HoOEmp=P$1),HoO!$E$2:$Y$34)</f>
        <v>0</v>
      </c>
      <c r="Q86" s="250">
        <f>SUMPRODUCT((HoO!$A$2:$A$34=$A86)*(HoOEmp=Q$1),HoO!$E$2:$Y$34)</f>
        <v>0</v>
      </c>
      <c r="R86" s="250">
        <f>SUMPRODUCT((HoO!$A$2:$A$34=$A86)*(HoOEmp=R$1),HoO!$E$2:$Y$34)</f>
        <v>0</v>
      </c>
      <c r="S86" s="250">
        <f>SUMPRODUCT((HoO!$A$2:$A$34=$A86)*(HoOEmp=S$1),HoO!$E$2:$Y$34)</f>
        <v>0</v>
      </c>
      <c r="T86" s="250">
        <f>SUMPRODUCT((HoO!$A$2:$A$34=$A86)*(HoOEmp=T$1),HoO!$E$2:$Y$34)</f>
        <v>0</v>
      </c>
      <c r="U86" s="250">
        <f>SUMPRODUCT((HoO!$A$2:$A$34=$A86)*(HoOEmp=U$1),HoO!$E$2:$Y$34)</f>
        <v>0</v>
      </c>
      <c r="V86" s="250">
        <f>SUMPRODUCT((HoO!$A$2:$A$34=$A86)*(HoOEmp=V$1),HoO!$E$2:$Y$34)</f>
        <v>0</v>
      </c>
      <c r="W86" s="250">
        <f>SUMPRODUCT((HoO!$A$2:$A$34=$A86)*(HoOEmp=W$1),HoO!$E$2:$Y$34)</f>
        <v>0</v>
      </c>
      <c r="X86" s="250">
        <f>SUMPRODUCT((HoO!$A$2:$A$34=$A86)*(HoOEmp=X$1),HoO!$E$2:$Y$34)</f>
        <v>0</v>
      </c>
      <c r="Y86" s="250">
        <f>SUMPRODUCT((HoO!$A$2:$A$34=$A86)*(HoOEmp=Y$1),HoO!$E$2:$Y$34)</f>
        <v>0</v>
      </c>
      <c r="Z86" s="250">
        <f>SUMPRODUCT((HoO!$A$2:$A$34=$A86)*(HoOEmp=Z$1),HoO!$E$2:$Y$34)</f>
        <v>0</v>
      </c>
      <c r="AA86" s="250">
        <f>SUMPRODUCT((HoO!$A$2:$A$34=$A86)*(HoOEmp=AA$1),HoO!$E$2:$Y$34)</f>
        <v>0</v>
      </c>
      <c r="AB86" s="250">
        <f>SUMPRODUCT((HoO!$A$2:$A$34=$A86)*(HoOEmp=AB$1),HoO!$E$2:$Y$34)</f>
        <v>0</v>
      </c>
      <c r="AC86" s="250">
        <f>SUMPRODUCT((HoO!$A$2:$A$34=$A86)*(HoOEmp=AC$1),HoO!$E$2:$Y$34)</f>
        <v>0</v>
      </c>
      <c r="AD86" s="250">
        <f>SUMPRODUCT((HoO!$A$2:$A$34=$A86)*(HoOEmp=AD$1),HoO!$E$2:$Y$34)</f>
        <v>0</v>
      </c>
      <c r="AE86" s="250">
        <f>SUMPRODUCT((HoO!$A$2:$A$34=$A86)*(HoOEmp=AE$1),HoO!$E$2:$Y$34)</f>
        <v>0</v>
      </c>
      <c r="AF86" s="250">
        <f>SUMPRODUCT((HoO!$A$2:$A$34=$A86)*(HoOEmp=AF$1),HoO!$E$2:$Y$34)</f>
        <v>0</v>
      </c>
      <c r="AG86" s="250">
        <f>SUMPRODUCT((HoO!$A$2:$A$34=$A86)*(HoOEmp=AG$1),HoO!$E$2:$Y$34)</f>
        <v>0</v>
      </c>
      <c r="AH86" s="250">
        <f>SUMPRODUCT((HoO!$A$2:$A$34=$A86)*(HoOEmp=AH$1),HoO!$E$2:$Y$34)</f>
        <v>0</v>
      </c>
      <c r="AI86" s="250">
        <f>SUMPRODUCT((HoO!$A$2:$A$34=$A86)*(HoOEmp=AI$1),HoO!$E$2:$Y$34)</f>
        <v>0</v>
      </c>
      <c r="AJ86" s="250">
        <f>SUMPRODUCT((HoO!$A$2:$A$34=$A86)*(HoOEmp=AJ$1),HoO!$E$2:$Y$34)</f>
        <v>0</v>
      </c>
      <c r="AK86" s="250">
        <f>SUMPRODUCT((HoO!$A$2:$A$34=$A86)*(HoOEmp=AK$1),HoO!$E$2:$Y$34)</f>
        <v>0</v>
      </c>
      <c r="AL86" s="250">
        <f>SUMPRODUCT((HoO!$A$2:$A$34=$A86)*(HoOEmp=AL$1),HoO!$E$2:$Y$34)</f>
        <v>0</v>
      </c>
      <c r="AM86" s="250">
        <f>SUMPRODUCT((HoO!$A$2:$A$34=$A86)*(HoOEmp=AM$1),HoO!$E$2:$Y$34)</f>
        <v>0</v>
      </c>
      <c r="AN86" s="250">
        <f>SUMPRODUCT((HoO!$A$2:$A$34=$A86)*(HoOEmp=AN$1),HoO!$E$2:$Y$34)</f>
        <v>0</v>
      </c>
      <c r="AO86" s="250">
        <f>SUMPRODUCT((HoO!$A$2:$A$34=$A86)*(HoOEmp=AO$1),HoO!$E$2:$Y$34)</f>
        <v>0</v>
      </c>
      <c r="AP86" s="250">
        <f>SUMPRODUCT((HoO!$A$2:$A$34=$A86)*(HoOEmp=AP$1),HoO!$E$2:$Y$34)</f>
        <v>0</v>
      </c>
      <c r="AQ86" s="250">
        <f>SUMPRODUCT((HoO!$A$2:$A$34=$A86)*(HoOEmp=AQ$1),HoO!$E$2:$Y$34)</f>
        <v>0</v>
      </c>
      <c r="AR86" s="250">
        <f>SUMPRODUCT((HoO!$A$2:$A$34=$A86)*(HoOEmp=AR$1),HoO!$E$2:$Y$34)</f>
        <v>0</v>
      </c>
      <c r="AS86" s="250">
        <f>SUMPRODUCT((HoO!$A$2:$A$34=$A86)*(HoOEmp=AS$1),HoO!$E$2:$Y$34)</f>
        <v>0</v>
      </c>
      <c r="AT86" s="250">
        <f>SUMPRODUCT((HoO!$A$2:$A$34=$A86)*(HoOEmp=AT$1),HoO!$E$2:$Y$34)</f>
        <v>0</v>
      </c>
      <c r="AU86" s="250">
        <f>SUMPRODUCT((HoO!$A$2:$A$34=$A86)*(HoOEmp=AU$1),HoO!$E$2:$Y$34)</f>
        <v>0</v>
      </c>
      <c r="AV86" s="250">
        <f>SUMPRODUCT((HoO!$A$2:$A$34=$A86)*(HoOEmp=AV$1),HoO!$E$2:$Y$34)</f>
        <v>0</v>
      </c>
      <c r="AW86" s="250">
        <f>SUMPRODUCT((HoO!$A$2:$A$34=$A86)*(HoOEmp=AW$1),HoO!$E$2:$Y$34)</f>
        <v>0</v>
      </c>
      <c r="AX86" s="250">
        <f>SUMPRODUCT((HoO!$A$2:$A$34=$A86)*(HoOEmp=AX$1),HoO!$E$2:$Y$34)</f>
        <v>0</v>
      </c>
      <c r="AY86" s="467">
        <f>SUMPRODUCT((HoO!$A$2:$A$34=$A86)*(HoOEmp=AY$1),HoO!$E$2:$Y$34)</f>
        <v>0</v>
      </c>
      <c r="BA86" s="246"/>
    </row>
    <row r="87" spans="1:53" s="271" customFormat="1" x14ac:dyDescent="0.2">
      <c r="A87" s="247">
        <f t="shared" si="18"/>
        <v>42543</v>
      </c>
      <c r="B87" s="255" t="s">
        <v>74</v>
      </c>
      <c r="C87" s="249">
        <f>SUMPRODUCT((TM!$A$2:$A$17=$A87)*(TMEmp=C$1),TM!$D$2:$AK$17)</f>
        <v>0</v>
      </c>
      <c r="D87" s="250">
        <f>SUMPRODUCT((TM!$A$2:$A$17=$A87)*(TMEmp=D$1),TM!$D$2:$AK$17)</f>
        <v>0</v>
      </c>
      <c r="E87" s="250">
        <f>SUMPRODUCT((TM!$A$2:$A$17=$A87)*(TMEmp=E$1),TM!$D$2:$AK$17)</f>
        <v>0</v>
      </c>
      <c r="F87" s="250">
        <f>SUMPRODUCT((TM!$A$2:$A$17=$A87)*(TMEmp=F$1),TM!$D$2:$AK$17)</f>
        <v>0</v>
      </c>
      <c r="G87" s="250">
        <f>SUMPRODUCT((TM!$A$2:$A$17=$A87)*(TMEmp=G$1),TM!$D$2:$AK$17)</f>
        <v>0</v>
      </c>
      <c r="H87" s="250">
        <f>SUMPRODUCT((TM!$A$2:$A$17=$A87)*(TMEmp=H$1),TM!$D$2:$AK$17)</f>
        <v>0</v>
      </c>
      <c r="I87" s="250">
        <f>SUMPRODUCT((TM!$A$2:$A$17=$A87)*(TMEmp=I$1),TM!$D$2:$AK$17)</f>
        <v>0</v>
      </c>
      <c r="J87" s="250">
        <f>SUMPRODUCT((TM!$A$2:$A$17=$A87)*(TMEmp=J$1),TM!$D$2:$AK$17)</f>
        <v>0</v>
      </c>
      <c r="K87" s="250">
        <f>SUMPRODUCT((TM!$A$2:$A$17=$A87)*(TMEmp=K$1),TM!$D$2:$AK$17)</f>
        <v>0</v>
      </c>
      <c r="L87" s="250">
        <f>SUMPRODUCT((TM!$A$2:$A$17=$A87)*(TMEmp=L$1),TM!$D$2:$AK$17)</f>
        <v>0</v>
      </c>
      <c r="M87" s="250">
        <f>SUMPRODUCT((TM!$A$2:$A$17=$A87)*(TMEmp=M$1),TM!$D$2:$AK$17)</f>
        <v>0</v>
      </c>
      <c r="N87" s="250">
        <f>SUMPRODUCT((TM!$A$2:$A$17=$A87)*(TMEmp=N$1),TM!$D$2:$AK$17)</f>
        <v>0</v>
      </c>
      <c r="O87" s="250">
        <f>SUMPRODUCT((TM!$A$2:$A$17=$A87)*(TMEmp=O$1),TM!$D$2:$AK$17)</f>
        <v>0</v>
      </c>
      <c r="P87" s="250">
        <f>SUMPRODUCT((TM!$A$2:$A$17=$A87)*(TMEmp=P$1),TM!$D$2:$AK$17)</f>
        <v>0</v>
      </c>
      <c r="Q87" s="250">
        <f>SUMPRODUCT((TM!$A$2:$A$17=$A87)*(TMEmp=Q$1),TM!$D$2:$AK$17)</f>
        <v>0</v>
      </c>
      <c r="R87" s="250">
        <f>SUMPRODUCT((TM!$A$2:$A$17=$A87)*(TMEmp=R$1),TM!$D$2:$AK$17)</f>
        <v>0</v>
      </c>
      <c r="S87" s="250">
        <f>SUMPRODUCT((TM!$A$2:$A$17=$A87)*(TMEmp=S$1),TM!$D$2:$AK$17)</f>
        <v>0</v>
      </c>
      <c r="T87" s="250">
        <f>SUMPRODUCT((TM!$A$2:$A$17=$A87)*(TMEmp=T$1),TM!$D$2:$AK$17)</f>
        <v>0</v>
      </c>
      <c r="U87" s="250">
        <f>SUMPRODUCT((TM!$A$2:$A$17=$A87)*(TMEmp=U$1),TM!$D$2:$AK$17)</f>
        <v>0</v>
      </c>
      <c r="V87" s="250">
        <f>SUMPRODUCT((TM!$A$2:$A$17=$A87)*(TMEmp=V$1),TM!$D$2:$AK$17)</f>
        <v>0</v>
      </c>
      <c r="W87" s="250">
        <f>SUMPRODUCT((TM!$A$2:$A$17=$A87)*(TMEmp=W$1),TM!$D$2:$AK$17)</f>
        <v>0</v>
      </c>
      <c r="X87" s="250">
        <f>SUMPRODUCT((TM!$A$2:$A$17=$A87)*(TMEmp=X$1),TM!$D$2:$AK$17)</f>
        <v>0</v>
      </c>
      <c r="Y87" s="250">
        <f>SUMPRODUCT((TM!$A$2:$A$17=$A87)*(TMEmp=Y$1),TM!$D$2:$AK$17)</f>
        <v>0</v>
      </c>
      <c r="Z87" s="250">
        <f>SUMPRODUCT((TM!$A$2:$A$17=$A87)*(TMEmp=Z$1),TM!$D$2:$AK$17)</f>
        <v>0</v>
      </c>
      <c r="AA87" s="250">
        <f>SUMPRODUCT((TM!$A$2:$A$17=$A87)*(TMEmp=AA$1),TM!$D$2:$AK$17)</f>
        <v>0</v>
      </c>
      <c r="AB87" s="250">
        <f>SUMPRODUCT((TM!$A$2:$A$17=$A87)*(TMEmp=AB$1),TM!$D$2:$AK$17)</f>
        <v>0</v>
      </c>
      <c r="AC87" s="250">
        <f>SUMPRODUCT((TM!$A$2:$A$17=$A87)*(TMEmp=AC$1),TM!$D$2:$AK$17)</f>
        <v>0</v>
      </c>
      <c r="AD87" s="250">
        <f>SUMPRODUCT((TM!$A$2:$A$17=$A87)*(TMEmp=AD$1),TM!$D$2:$AK$17)</f>
        <v>0</v>
      </c>
      <c r="AE87" s="250">
        <f>SUMPRODUCT((TM!$A$2:$A$17=$A87)*(TMEmp=AE$1),TM!$D$2:$AK$17)</f>
        <v>0</v>
      </c>
      <c r="AF87" s="250">
        <f>SUMPRODUCT((TM!$A$2:$A$17=$A87)*(TMEmp=AF$1),TM!$D$2:$AK$17)</f>
        <v>0</v>
      </c>
      <c r="AG87" s="250">
        <f>SUMPRODUCT((TM!$A$2:$A$17=$A87)*(TMEmp=AG$1),TM!$D$2:$AK$17)</f>
        <v>0</v>
      </c>
      <c r="AH87" s="250">
        <f>SUMPRODUCT((TM!$A$2:$A$17=$A87)*(TMEmp=AH$1),TM!$D$2:$AK$17)</f>
        <v>0</v>
      </c>
      <c r="AI87" s="250">
        <f>SUMPRODUCT((TM!$A$2:$A$17=$A87)*(TMEmp=AI$1),TM!$D$2:$AK$17)</f>
        <v>0</v>
      </c>
      <c r="AJ87" s="250">
        <f>SUMPRODUCT((TM!$A$2:$A$17=$A87)*(TMEmp=AJ$1),TM!$D$2:$AK$17)</f>
        <v>0</v>
      </c>
      <c r="AK87" s="250">
        <f>SUMPRODUCT((TM!$A$2:$A$17=$A87)*(TMEmp=AK$1),TM!$D$2:$AK$17)</f>
        <v>0</v>
      </c>
      <c r="AL87" s="250">
        <f>SUMPRODUCT((TM!$A$2:$A$17=$A87)*(TMEmp=AL$1),TM!$D$2:$AK$17)</f>
        <v>0</v>
      </c>
      <c r="AM87" s="250">
        <f>SUMPRODUCT((TM!$A$2:$A$17=$A87)*(TMEmp=AM$1),TM!$D$2:$AK$17)</f>
        <v>0</v>
      </c>
      <c r="AN87" s="250">
        <f>SUMPRODUCT((TM!$A$2:$A$17=$A87)*(TMEmp=AN$1),TM!$D$2:$AK$17)</f>
        <v>0</v>
      </c>
      <c r="AO87" s="250">
        <f>SUMPRODUCT((TM!$A$2:$A$17=$A87)*(TMEmp=AO$1),TM!$D$2:$AK$17)</f>
        <v>0</v>
      </c>
      <c r="AP87" s="250">
        <f>SUMPRODUCT((TM!$A$2:$A$17=$A87)*(TMEmp=AP$1),TM!$D$2:$AK$17)</f>
        <v>0</v>
      </c>
      <c r="AQ87" s="250">
        <f>SUMPRODUCT((TM!$A$2:$A$17=$A87)*(TMEmp=AQ$1),TM!$D$2:$AK$17)</f>
        <v>0</v>
      </c>
      <c r="AR87" s="250">
        <f>SUMPRODUCT((TM!$A$2:$A$17=$A87)*(TMEmp=AR$1),TM!$D$2:$AK$17)</f>
        <v>0</v>
      </c>
      <c r="AS87" s="250">
        <f>SUMPRODUCT((TM!$A$2:$A$17=$A87)*(TMEmp=AS$1),TM!$D$2:$AK$17)</f>
        <v>0</v>
      </c>
      <c r="AT87" s="250">
        <f>SUMPRODUCT((TM!$A$2:$A$17=$A87)*(TMEmp=AT$1),TM!$D$2:$AK$17)</f>
        <v>0</v>
      </c>
      <c r="AU87" s="250">
        <f>SUMPRODUCT((TM!$A$2:$A$17=$A87)*(TMEmp=AU$1),TM!$D$2:$AK$17)</f>
        <v>0</v>
      </c>
      <c r="AV87" s="250">
        <f>SUMPRODUCT((TM!$A$2:$A$17=$A87)*(TMEmp=AV$1),TM!$D$2:$AK$17)</f>
        <v>0</v>
      </c>
      <c r="AW87" s="250">
        <f>SUMPRODUCT((TM!$A$2:$A$17=$A87)*(TMEmp=AW$1),TM!$D$2:$AK$17)</f>
        <v>0</v>
      </c>
      <c r="AX87" s="250">
        <f>SUMPRODUCT((TM!$A$2:$A$17=$A87)*(TMEmp=AX$1),TM!$D$2:$AK$17)</f>
        <v>0</v>
      </c>
      <c r="AY87" s="467">
        <f>SUMPRODUCT((TM!$A$2:$A$17=$A87)*(TMEmp=AY$1),TM!$D$2:$AK$17)</f>
        <v>0</v>
      </c>
      <c r="BA87" s="246"/>
    </row>
    <row r="88" spans="1:53" s="271" customFormat="1" x14ac:dyDescent="0.2">
      <c r="A88" s="256">
        <f t="shared" si="18"/>
        <v>42543</v>
      </c>
      <c r="B88" s="257" t="s">
        <v>72</v>
      </c>
      <c r="C88" s="258">
        <f>SUMPRODUCT((PC!$A$2:$A$80=$A88)*(PCEmp=C$1),PC!$D$2:$BD$80)</f>
        <v>0</v>
      </c>
      <c r="D88" s="259">
        <f>SUMPRODUCT((PC!$A$2:$A$80=$A88)*(PCEmp=D$1),PC!$D$2:$BD$80)</f>
        <v>0</v>
      </c>
      <c r="E88" s="259">
        <f>SUMPRODUCT((PC!$A$2:$A$80=$A88)*(PCEmp=E$1),PC!$D$2:$BD$80)</f>
        <v>0</v>
      </c>
      <c r="F88" s="259">
        <f>SUMPRODUCT((PC!$A$2:$A$80=$A88)*(PCEmp=F$1),PC!$D$2:$BD$80)</f>
        <v>0</v>
      </c>
      <c r="G88" s="259">
        <f>SUMPRODUCT((PC!$A$2:$A$80=$A88)*(PCEmp=G$1),PC!$D$2:$BD$80)</f>
        <v>0</v>
      </c>
      <c r="H88" s="259">
        <f>SUMPRODUCT((PC!$A$2:$A$80=$A88)*(PCEmp=H$1),PC!$D$2:$BD$80)</f>
        <v>0</v>
      </c>
      <c r="I88" s="259">
        <f>SUMPRODUCT((PC!$A$2:$A$80=$A88)*(PCEmp=I$1),PC!$D$2:$BD$80)</f>
        <v>0</v>
      </c>
      <c r="J88" s="259">
        <f>SUMPRODUCT((PC!$A$2:$A$80=$A88)*(PCEmp=J$1),PC!$D$2:$BD$80)</f>
        <v>0</v>
      </c>
      <c r="K88" s="259">
        <f>SUMPRODUCT((PC!$A$2:$A$80=$A88)*(PCEmp=K$1),PC!$D$2:$BD$80)</f>
        <v>0</v>
      </c>
      <c r="L88" s="259">
        <f>SUMPRODUCT((PC!$A$2:$A$80=$A88)*(PCEmp=L$1),PC!$D$2:$BD$80)</f>
        <v>0</v>
      </c>
      <c r="M88" s="259">
        <f>SUMPRODUCT((PC!$A$2:$A$80=$A88)*(PCEmp=M$1),PC!$D$2:$BD$80)</f>
        <v>0</v>
      </c>
      <c r="N88" s="259">
        <f>SUMPRODUCT((PC!$A$2:$A$80=$A88)*(PCEmp=N$1),PC!$D$2:$BD$80)</f>
        <v>0</v>
      </c>
      <c r="O88" s="259">
        <f>SUMPRODUCT((PC!$A$2:$A$80=$A88)*(PCEmp=O$1),PC!$D$2:$BD$80)</f>
        <v>0</v>
      </c>
      <c r="P88" s="259">
        <f>SUMPRODUCT((PC!$A$2:$A$80=$A88)*(PCEmp=P$1),PC!$D$2:$BD$80)</f>
        <v>0</v>
      </c>
      <c r="Q88" s="259">
        <f>SUMPRODUCT((PC!$A$2:$A$80=$A88)*(PCEmp=Q$1),PC!$D$2:$BD$80)</f>
        <v>0</v>
      </c>
      <c r="R88" s="259">
        <f>SUMPRODUCT((PC!$A$2:$A$80=$A88)*(PCEmp=R$1),PC!$D$2:$BD$80)</f>
        <v>0</v>
      </c>
      <c r="S88" s="259">
        <f>SUMPRODUCT((PC!$A$2:$A$80=$A88)*(PCEmp=S$1),PC!$D$2:$BD$80)</f>
        <v>0</v>
      </c>
      <c r="T88" s="259">
        <f>SUMPRODUCT((PC!$A$2:$A$80=$A88)*(PCEmp=T$1),PC!$D$2:$BD$80)</f>
        <v>0</v>
      </c>
      <c r="U88" s="259">
        <f>SUMPRODUCT((PC!$A$2:$A$80=$A88)*(PCEmp=U$1),PC!$D$2:$BD$80)</f>
        <v>0</v>
      </c>
      <c r="V88" s="259">
        <f>SUMPRODUCT((PC!$A$2:$A$80=$A88)*(PCEmp=V$1),PC!$D$2:$BD$80)</f>
        <v>0</v>
      </c>
      <c r="W88" s="259">
        <f>SUMPRODUCT((PC!$A$2:$A$80=$A88)*(PCEmp=W$1),PC!$D$2:$BD$80)</f>
        <v>0</v>
      </c>
      <c r="X88" s="259">
        <f>SUMPRODUCT((PC!$A$2:$A$80=$A88)*(PCEmp=X$1),PC!$D$2:$BD$80)</f>
        <v>0</v>
      </c>
      <c r="Y88" s="259">
        <f>SUMPRODUCT((PC!$A$2:$A$80=$A88)*(PCEmp=Y$1),PC!$D$2:$BD$80)</f>
        <v>0</v>
      </c>
      <c r="Z88" s="259">
        <f>SUMPRODUCT((PC!$A$2:$A$80=$A88)*(PCEmp=Z$1),PC!$D$2:$BD$80)</f>
        <v>0</v>
      </c>
      <c r="AA88" s="259">
        <f>SUMPRODUCT((PC!$A$2:$A$80=$A88)*(PCEmp=AA$1),PC!$D$2:$BD$80)</f>
        <v>0</v>
      </c>
      <c r="AB88" s="259">
        <f>SUMPRODUCT((PC!$A$2:$A$80=$A88)*(PCEmp=AB$1),PC!$D$2:$BD$80)</f>
        <v>0</v>
      </c>
      <c r="AC88" s="259">
        <f>SUMPRODUCT((PC!$A$2:$A$80=$A88)*(PCEmp=AC$1),PC!$D$2:$BD$80)</f>
        <v>0</v>
      </c>
      <c r="AD88" s="259">
        <f>SUMPRODUCT((PC!$A$2:$A$80=$A88)*(PCEmp=AD$1),PC!$D$2:$BD$80)</f>
        <v>0</v>
      </c>
      <c r="AE88" s="259">
        <f>SUMPRODUCT((PC!$A$2:$A$80=$A88)*(PCEmp=AE$1),PC!$D$2:$BD$80)</f>
        <v>0</v>
      </c>
      <c r="AF88" s="259">
        <f>SUMPRODUCT((PC!$A$2:$A$80=$A88)*(PCEmp=AF$1),PC!$D$2:$BD$80)</f>
        <v>0</v>
      </c>
      <c r="AG88" s="259">
        <f>SUMPRODUCT((PC!$A$2:$A$80=$A88)*(PCEmp=AG$1),PC!$D$2:$BD$80)</f>
        <v>0</v>
      </c>
      <c r="AH88" s="259">
        <f>SUMPRODUCT((PC!$A$2:$A$80=$A88)*(PCEmp=AH$1),PC!$D$2:$BD$80)</f>
        <v>0</v>
      </c>
      <c r="AI88" s="259">
        <f>SUMPRODUCT((PC!$A$2:$A$80=$A88)*(PCEmp=AI$1),PC!$D$2:$BD$80)</f>
        <v>0</v>
      </c>
      <c r="AJ88" s="259">
        <f>SUMPRODUCT((PC!$A$2:$A$80=$A88)*(PCEmp=AJ$1),PC!$D$2:$BD$80)</f>
        <v>0</v>
      </c>
      <c r="AK88" s="259">
        <f>SUMPRODUCT((PC!$A$2:$A$80=$A88)*(PCEmp=AK$1),PC!$D$2:$BD$80)</f>
        <v>0</v>
      </c>
      <c r="AL88" s="259">
        <f>SUMPRODUCT((PC!$A$2:$A$80=$A88)*(PCEmp=AL$1),PC!$D$2:$BD$80)</f>
        <v>0</v>
      </c>
      <c r="AM88" s="259">
        <f>SUMPRODUCT((PC!$A$2:$A$80=$A88)*(PCEmp=AM$1),PC!$D$2:$BD$80)</f>
        <v>0</v>
      </c>
      <c r="AN88" s="259">
        <f>SUMPRODUCT((PC!$A$2:$A$80=$A88)*(PCEmp=AN$1),PC!$D$2:$BD$80)</f>
        <v>0</v>
      </c>
      <c r="AO88" s="259">
        <f>SUMPRODUCT((PC!$A$2:$A$80=$A88)*(PCEmp=AO$1),PC!$D$2:$BD$80)</f>
        <v>0</v>
      </c>
      <c r="AP88" s="259">
        <f>SUMPRODUCT((PC!$A$2:$A$80=$A88)*(PCEmp=AP$1),PC!$D$2:$BD$80)</f>
        <v>0</v>
      </c>
      <c r="AQ88" s="259">
        <f>SUMPRODUCT((PC!$A$2:$A$80=$A88)*(PCEmp=AQ$1),PC!$D$2:$BD$80)</f>
        <v>0</v>
      </c>
      <c r="AR88" s="259">
        <f>SUMPRODUCT((PC!$A$2:$A$80=$A88)*(PCEmp=AR$1),PC!$D$2:$BD$80)</f>
        <v>0</v>
      </c>
      <c r="AS88" s="259">
        <f>SUMPRODUCT((PC!$A$2:$A$80=$A88)*(PCEmp=AS$1),PC!$D$2:$BD$80)</f>
        <v>0</v>
      </c>
      <c r="AT88" s="259">
        <f>SUMPRODUCT((PC!$A$2:$A$80=$A88)*(PCEmp=AT$1),PC!$D$2:$BD$80)</f>
        <v>0</v>
      </c>
      <c r="AU88" s="259">
        <f>SUMPRODUCT((PC!$A$2:$A$80=$A88)*(PCEmp=AU$1),PC!$D$2:$BD$80)</f>
        <v>0</v>
      </c>
      <c r="AV88" s="259">
        <f>SUMPRODUCT((PC!$A$2:$A$80=$A88)*(PCEmp=AV$1),PC!$D$2:$BD$80)</f>
        <v>0</v>
      </c>
      <c r="AW88" s="259">
        <f>SUMPRODUCT((PC!$A$2:$A$80=$A88)*(PCEmp=AW$1),PC!$D$2:$BD$80)</f>
        <v>0</v>
      </c>
      <c r="AX88" s="259">
        <f>SUMPRODUCT((PC!$A$2:$A$80=$A88)*(PCEmp=AX$1),PC!$D$2:$BD$80)</f>
        <v>0</v>
      </c>
      <c r="AY88" s="468">
        <f>SUMPRODUCT((PC!$A$2:$A$80=$A88)*(PCEmp=AY$1),PC!$D$2:$BD$80)</f>
        <v>0</v>
      </c>
      <c r="BA88" s="246"/>
    </row>
    <row r="89" spans="1:53" s="271" customFormat="1" x14ac:dyDescent="0.2">
      <c r="A89" s="247">
        <f t="shared" si="18"/>
        <v>42543</v>
      </c>
      <c r="B89" s="254" t="s">
        <v>85</v>
      </c>
      <c r="C89" s="249">
        <f>SUMPRODUCT((RF!$A$2:$A$17=$A89)*(RFEmp=C$1)*(RF!$H$21:$AO$21="RF Lead"),RF!$H$2:$AO$17)</f>
        <v>0</v>
      </c>
      <c r="D89" s="250">
        <f>SUMPRODUCT((RF!$A$2:$A$17=$A89)*(RFEmp=D$1)*(RF!$H$21:$AO$21="RF Lead"),RF!$H$2:$AO$17)</f>
        <v>5.25</v>
      </c>
      <c r="E89" s="250">
        <f>SUMPRODUCT((RF!$A$2:$A$17=$A89)*(RFEmp=E$1)*(RF!$H$21:$AO$21="RF Lead"),RF!$H$2:$AO$17)</f>
        <v>0</v>
      </c>
      <c r="F89" s="250">
        <f>SUMPRODUCT((RF!$A$2:$A$17=$A89)*(RFEmp=F$1)*(RF!$H$21:$AO$21="RF Lead"),RF!$H$2:$AO$17)</f>
        <v>0</v>
      </c>
      <c r="G89" s="250">
        <f>SUMPRODUCT((RF!$A$2:$A$17=$A89)*(RFEmp=G$1)*(RF!$H$21:$AO$21="RF Lead"),RF!$H$2:$AO$17)</f>
        <v>0</v>
      </c>
      <c r="H89" s="250">
        <f>SUMPRODUCT((RF!$A$2:$A$17=$A89)*(RFEmp=H$1)*(RF!$H$21:$AO$21="RF Lead"),RF!$H$2:$AO$17)</f>
        <v>0</v>
      </c>
      <c r="I89" s="250">
        <f>SUMPRODUCT((RF!$A$2:$A$17=$A89)*(RFEmp=I$1)*(RF!$H$21:$AO$21="RF Lead"),RF!$H$2:$AO$17)</f>
        <v>0</v>
      </c>
      <c r="J89" s="250">
        <f>SUMPRODUCT((RF!$A$2:$A$17=$A89)*(RFEmp=J$1)*(RF!$H$21:$AO$21="RF Lead"),RF!$H$2:$AO$17)</f>
        <v>0</v>
      </c>
      <c r="K89" s="250">
        <f>SUMPRODUCT((RF!$A$2:$A$17=$A89)*(RFEmp=K$1)*(RF!$H$21:$AO$21="RF Lead"),RF!$H$2:$AO$17)</f>
        <v>0</v>
      </c>
      <c r="L89" s="250">
        <f>SUMPRODUCT((RF!$A$2:$A$17=$A89)*(RFEmp=L$1)*(RF!$H$21:$AO$21="RF Lead"),RF!$H$2:$AO$17)</f>
        <v>0</v>
      </c>
      <c r="M89" s="250">
        <f>SUMPRODUCT((RF!$A$2:$A$17=$A89)*(RFEmp=M$1)*(RF!$H$21:$AO$21="RF Lead"),RF!$H$2:$AO$17)</f>
        <v>0</v>
      </c>
      <c r="N89" s="250">
        <f>SUMPRODUCT((RF!$A$2:$A$17=$A89)*(RFEmp=N$1)*(RF!$H$21:$AO$21="RF Lead"),RF!$H$2:$AO$17)</f>
        <v>0</v>
      </c>
      <c r="O89" s="250">
        <f>SUMPRODUCT((RF!$A$2:$A$17=$A89)*(RFEmp=O$1)*(RF!$H$21:$AO$21="RF Lead"),RF!$H$2:$AO$17)</f>
        <v>0</v>
      </c>
      <c r="P89" s="250">
        <f>SUMPRODUCT((RF!$A$2:$A$17=$A89)*(RFEmp=P$1)*(RF!$H$21:$AO$21="RF Lead"),RF!$H$2:$AO$17)</f>
        <v>0</v>
      </c>
      <c r="Q89" s="250">
        <f>SUMPRODUCT((RF!$A$2:$A$17=$A89)*(RFEmp=Q$1)*(RF!$H$21:$AO$21="RF Lead"),RF!$H$2:$AO$17)</f>
        <v>0</v>
      </c>
      <c r="R89" s="250">
        <f>SUMPRODUCT((RF!$A$2:$A$17=$A89)*(RFEmp=R$1)*(RF!$H$21:$AO$21="RF Lead"),RF!$H$2:$AO$17)</f>
        <v>0</v>
      </c>
      <c r="S89" s="250">
        <f>SUMPRODUCT((RF!$A$2:$A$17=$A89)*(RFEmp=S$1)*(RF!$H$21:$AO$21="RF Lead"),RF!$H$2:$AO$17)</f>
        <v>0</v>
      </c>
      <c r="T89" s="250">
        <f>SUMPRODUCT((RF!$A$2:$A$17=$A89)*(RFEmp=T$1)*(RF!$H$21:$AO$21="RF Lead"),RF!$H$2:$AO$17)</f>
        <v>0</v>
      </c>
      <c r="U89" s="250">
        <f>SUMPRODUCT((RF!$A$2:$A$17=$A89)*(RFEmp=U$1)*(RF!$H$21:$AO$21="RF Lead"),RF!$H$2:$AO$17)</f>
        <v>0</v>
      </c>
      <c r="V89" s="250">
        <f>SUMPRODUCT((RF!$A$2:$A$17=$A89)*(RFEmp=V$1)*(RF!$H$21:$AO$21="RF Lead"),RF!$H$2:$AO$17)</f>
        <v>0</v>
      </c>
      <c r="W89" s="250">
        <f>SUMPRODUCT((RF!$A$2:$A$17=$A89)*(RFEmp=W$1)*(RF!$H$21:$AO$21="RF Lead"),RF!$H$2:$AO$17)</f>
        <v>0</v>
      </c>
      <c r="X89" s="250">
        <f>SUMPRODUCT((RF!$A$2:$A$17=$A89)*(RFEmp=X$1)*(RF!$H$21:$AO$21="RF Lead"),RF!$H$2:$AO$17)</f>
        <v>0</v>
      </c>
      <c r="Y89" s="250">
        <f>SUMPRODUCT((RF!$A$2:$A$17=$A89)*(RFEmp=Y$1)*(RF!$H$21:$AO$21="RF Lead"),RF!$H$2:$AO$17)</f>
        <v>0</v>
      </c>
      <c r="Z89" s="250">
        <f>SUMPRODUCT((RF!$A$2:$A$17=$A89)*(RFEmp=Z$1)*(RF!$H$21:$AO$21="RF Lead"),RF!$H$2:$AO$17)</f>
        <v>0</v>
      </c>
      <c r="AA89" s="250">
        <f>SUMPRODUCT((RF!$A$2:$A$17=$A89)*(RFEmp=AA$1)*(RF!$H$21:$AO$21="RF Lead"),RF!$H$2:$AO$17)</f>
        <v>0</v>
      </c>
      <c r="AB89" s="250">
        <f>SUMPRODUCT((RF!$A$2:$A$17=$A89)*(RFEmp=AB$1)*(RF!$H$21:$AO$21="RF Lead"),RF!$H$2:$AO$17)</f>
        <v>0</v>
      </c>
      <c r="AC89" s="250">
        <f>SUMPRODUCT((RF!$A$2:$A$17=$A89)*(RFEmp=AC$1)*(RF!$H$21:$AO$21="RF Lead"),RF!$H$2:$AO$17)</f>
        <v>0</v>
      </c>
      <c r="AD89" s="250">
        <f>SUMPRODUCT((RF!$A$2:$A$17=$A89)*(RFEmp=AD$1)*(RF!$H$21:$AO$21="RF Lead"),RF!$H$2:$AO$17)</f>
        <v>0</v>
      </c>
      <c r="AE89" s="250">
        <f>SUMPRODUCT((RF!$A$2:$A$17=$A89)*(RFEmp=AE$1)*(RF!$H$21:$AO$21="RF Lead"),RF!$H$2:$AO$17)</f>
        <v>0</v>
      </c>
      <c r="AF89" s="250">
        <f>SUMPRODUCT((RF!$A$2:$A$17=$A89)*(RFEmp=AF$1)*(RF!$H$21:$AO$21="RF Lead"),RF!$H$2:$AO$17)</f>
        <v>0</v>
      </c>
      <c r="AG89" s="250">
        <f>SUMPRODUCT((RF!$A$2:$A$17=$A89)*(RFEmp=AG$1)*(RF!$H$21:$AO$21="RF Lead"),RF!$H$2:$AO$17)</f>
        <v>0</v>
      </c>
      <c r="AH89" s="250">
        <f>SUMPRODUCT((RF!$A$2:$A$17=$A89)*(RFEmp=AH$1)*(RF!$H$21:$AO$21="RF Lead"),RF!$H$2:$AO$17)</f>
        <v>0</v>
      </c>
      <c r="AI89" s="250">
        <f>SUMPRODUCT((RF!$A$2:$A$17=$A89)*(RFEmp=AI$1)*(RF!$H$21:$AO$21="RF Lead"),RF!$H$2:$AO$17)</f>
        <v>0</v>
      </c>
      <c r="AJ89" s="250">
        <f>SUMPRODUCT((RF!$A$2:$A$17=$A89)*(RFEmp=AJ$1)*(RF!$H$21:$AO$21="RF Lead"),RF!$H$2:$AO$17)</f>
        <v>0</v>
      </c>
      <c r="AK89" s="250">
        <f>SUMPRODUCT((RF!$A$2:$A$17=$A89)*(RFEmp=AK$1)*(RF!$H$21:$AO$21="RF Lead"),RF!$H$2:$AO$17)</f>
        <v>0</v>
      </c>
      <c r="AL89" s="250">
        <f>SUMPRODUCT((RF!$A$2:$A$17=$A89)*(RFEmp=AL$1)*(RF!$H$21:$AO$21="RF Lead"),RF!$H$2:$AO$17)</f>
        <v>0</v>
      </c>
      <c r="AM89" s="250">
        <f>SUMPRODUCT((RF!$A$2:$A$17=$A89)*(RFEmp=AM$1)*(RF!$H$21:$AO$21="RF Lead"),RF!$H$2:$AO$17)</f>
        <v>0</v>
      </c>
      <c r="AN89" s="250">
        <f>SUMPRODUCT((RF!$A$2:$A$17=$A89)*(RFEmp=AN$1)*(RF!$H$21:$AO$21="RF Lead"),RF!$H$2:$AO$17)</f>
        <v>0</v>
      </c>
      <c r="AO89" s="250">
        <f>SUMPRODUCT((RF!$A$2:$A$17=$A89)*(RFEmp=AO$1)*(RF!$H$21:$AO$21="RF Lead"),RF!$H$2:$AO$17)</f>
        <v>0</v>
      </c>
      <c r="AP89" s="250">
        <f>SUMPRODUCT((RF!$A$2:$A$17=$A89)*(RFEmp=AP$1)*(RF!$H$21:$AO$21="RF Lead"),RF!$H$2:$AO$17)</f>
        <v>0</v>
      </c>
      <c r="AQ89" s="250">
        <f>SUMPRODUCT((RF!$A$2:$A$17=$A89)*(RFEmp=AQ$1)*(RF!$H$21:$AO$21="RF Lead"),RF!$H$2:$AO$17)</f>
        <v>0</v>
      </c>
      <c r="AR89" s="250">
        <f>SUMPRODUCT((RF!$A$2:$A$17=$A89)*(RFEmp=AR$1)*(RF!$H$21:$AO$21="RF Lead"),RF!$H$2:$AO$17)</f>
        <v>0</v>
      </c>
      <c r="AS89" s="250">
        <f>SUMPRODUCT((RF!$A$2:$A$17=$A89)*(RFEmp=AS$1)*(RF!$H$21:$AO$21="RF Lead"),RF!$H$2:$AO$17)</f>
        <v>0</v>
      </c>
      <c r="AT89" s="250">
        <f>SUMPRODUCT((RF!$A$2:$A$17=$A89)*(RFEmp=AT$1)*(RF!$H$21:$AO$21="RF Lead"),RF!$H$2:$AO$17)</f>
        <v>0</v>
      </c>
      <c r="AU89" s="250">
        <f>SUMPRODUCT((RF!$A$2:$A$17=$A89)*(RFEmp=AU$1)*(RF!$H$21:$AO$21="RF Lead"),RF!$H$2:$AO$17)</f>
        <v>0</v>
      </c>
      <c r="AV89" s="250">
        <f>SUMPRODUCT((RF!$A$2:$A$17=$A89)*(RFEmp=AV$1)*(RF!$H$21:$AO$21="RF Lead"),RF!$H$2:$AO$17)</f>
        <v>0</v>
      </c>
      <c r="AW89" s="250">
        <f>SUMPRODUCT((RF!$A$2:$A$17=$A89)*(RFEmp=AW$1)*(RF!$H$21:$AO$21="RF Lead"),RF!$H$2:$AO$17)</f>
        <v>0</v>
      </c>
      <c r="AX89" s="250">
        <f>SUMPRODUCT((RF!$A$2:$A$17=$A89)*(RFEmp=AX$1)*(RF!$H$21:$AO$21="RF Lead"),RF!$H$2:$AO$17)</f>
        <v>0</v>
      </c>
      <c r="AY89" s="467">
        <f>SUMPRODUCT((RF!$A$2:$A$17=$A89)*(RFEmp=AY$1)*(RF!$H$21:$AO$21="RF Lead"),RF!$H$2:$AO$17)</f>
        <v>0</v>
      </c>
      <c r="BA89" s="246"/>
    </row>
    <row r="90" spans="1:53" s="271" customFormat="1" x14ac:dyDescent="0.2">
      <c r="A90" s="260">
        <f t="shared" si="18"/>
        <v>42543</v>
      </c>
      <c r="B90" s="261" t="str">
        <f>Total!$M$1</f>
        <v>SC</v>
      </c>
      <c r="C90" s="249">
        <f>SUMPRODUCT((SC!$A$2:$A$34=$A90)*(SCEmp=C$1),SC!$F$2:$Z$34)</f>
        <v>0</v>
      </c>
      <c r="D90" s="250">
        <f>SUMPRODUCT((SC!$A$2:$A$34=$A90)*(SCEmp=D$1),SC!$F$2:$Z$34)</f>
        <v>0</v>
      </c>
      <c r="E90" s="250">
        <f>SUMPRODUCT((SC!$A$2:$A$34=$A90)*(SCEmp=E$1),SC!$F$2:$Z$34)</f>
        <v>0</v>
      </c>
      <c r="F90" s="250">
        <f>SUMPRODUCT((SC!$A$2:$A$34=$A90)*(SCEmp=F$1),SC!$F$2:$Z$34)</f>
        <v>0</v>
      </c>
      <c r="G90" s="250">
        <f>SUMPRODUCT((SC!$A$2:$A$34=$A90)*(SCEmp=G$1),SC!$F$2:$Z$34)</f>
        <v>0</v>
      </c>
      <c r="H90" s="250">
        <f>SUMPRODUCT((SC!$A$2:$A$34=$A90)*(SCEmp=H$1),SC!$F$2:$Z$34)</f>
        <v>0</v>
      </c>
      <c r="I90" s="250">
        <f>SUMPRODUCT((SC!$A$2:$A$34=$A90)*(SCEmp=I$1),SC!$F$2:$Z$34)</f>
        <v>0</v>
      </c>
      <c r="J90" s="250">
        <f>SUMPRODUCT((SC!$A$2:$A$34=$A90)*(SCEmp=J$1),SC!$F$2:$Z$34)</f>
        <v>0</v>
      </c>
      <c r="K90" s="250">
        <f>SUMPRODUCT((SC!$A$2:$A$34=$A90)*(SCEmp=K$1),SC!$F$2:$Z$34)</f>
        <v>0</v>
      </c>
      <c r="L90" s="250">
        <f>SUMPRODUCT((SC!$A$2:$A$34=$A90)*(SCEmp=L$1),SC!$F$2:$Z$34)</f>
        <v>0</v>
      </c>
      <c r="M90" s="250">
        <f>SUMPRODUCT((SC!$A$2:$A$34=$A90)*(SCEmp=M$1),SC!$F$2:$Z$34)</f>
        <v>0</v>
      </c>
      <c r="N90" s="250">
        <f>SUMPRODUCT((SC!$A$2:$A$34=$A90)*(SCEmp=N$1),SC!$F$2:$Z$34)</f>
        <v>0</v>
      </c>
      <c r="O90" s="250">
        <f>SUMPRODUCT((SC!$A$2:$A$34=$A90)*(SCEmp=O$1),SC!$F$2:$Z$34)</f>
        <v>0</v>
      </c>
      <c r="P90" s="250">
        <f>SUMPRODUCT((SC!$A$2:$A$34=$A90)*(SCEmp=P$1),SC!$F$2:$Z$34)</f>
        <v>0</v>
      </c>
      <c r="Q90" s="250">
        <f>SUMPRODUCT((SC!$A$2:$A$34=$A90)*(SCEmp=Q$1),SC!$F$2:$Z$34)</f>
        <v>0</v>
      </c>
      <c r="R90" s="250">
        <f>SUMPRODUCT((SC!$A$2:$A$34=$A90)*(SCEmp=R$1),SC!$F$2:$Z$34)</f>
        <v>0</v>
      </c>
      <c r="S90" s="250">
        <f>SUMPRODUCT((SC!$A$2:$A$34=$A90)*(SCEmp=S$1),SC!$F$2:$Z$34)</f>
        <v>0</v>
      </c>
      <c r="T90" s="250">
        <f>SUMPRODUCT((SC!$A$2:$A$34=$A90)*(SCEmp=T$1),SC!$F$2:$Z$34)</f>
        <v>0</v>
      </c>
      <c r="U90" s="250">
        <f>SUMPRODUCT((SC!$A$2:$A$34=$A90)*(SCEmp=U$1),SC!$F$2:$Z$34)</f>
        <v>0</v>
      </c>
      <c r="V90" s="250">
        <f>SUMPRODUCT((SC!$A$2:$A$34=$A90)*(SCEmp=V$1),SC!$F$2:$Z$34)</f>
        <v>0</v>
      </c>
      <c r="W90" s="250">
        <f>SUMPRODUCT((SC!$A$2:$A$34=$A90)*(SCEmp=W$1),SC!$F$2:$Z$34)</f>
        <v>0</v>
      </c>
      <c r="X90" s="250">
        <f>SUMPRODUCT((SC!$A$2:$A$34=$A90)*(SCEmp=X$1),SC!$F$2:$Z$34)</f>
        <v>0</v>
      </c>
      <c r="Y90" s="250">
        <f>SUMPRODUCT((SC!$A$2:$A$34=$A90)*(SCEmp=Y$1),SC!$F$2:$Z$34)</f>
        <v>0</v>
      </c>
      <c r="Z90" s="250">
        <f>SUMPRODUCT((SC!$A$2:$A$34=$A90)*(SCEmp=Z$1),SC!$F$2:$Z$34)</f>
        <v>0</v>
      </c>
      <c r="AA90" s="250">
        <f>SUMPRODUCT((SC!$A$2:$A$34=$A90)*(SCEmp=AA$1),SC!$F$2:$Z$34)</f>
        <v>0</v>
      </c>
      <c r="AB90" s="250">
        <f>SUMPRODUCT((SC!$A$2:$A$34=$A90)*(SCEmp=AB$1),SC!$F$2:$Z$34)</f>
        <v>3</v>
      </c>
      <c r="AC90" s="250">
        <f>SUMPRODUCT((SC!$A$2:$A$34=$A90)*(SCEmp=AC$1),SC!$F$2:$Z$34)</f>
        <v>0</v>
      </c>
      <c r="AD90" s="250">
        <f>SUMPRODUCT((SC!$A$2:$A$34=$A90)*(SCEmp=AD$1),SC!$F$2:$Z$34)</f>
        <v>0</v>
      </c>
      <c r="AE90" s="250">
        <f>SUMPRODUCT((SC!$A$2:$A$34=$A90)*(SCEmp=AE$1),SC!$F$2:$Z$34)</f>
        <v>0</v>
      </c>
      <c r="AF90" s="250">
        <f>SUMPRODUCT((SC!$A$2:$A$34=$A90)*(SCEmp=AF$1),SC!$F$2:$Z$34)</f>
        <v>0</v>
      </c>
      <c r="AG90" s="250">
        <f>SUMPRODUCT((SC!$A$2:$A$34=$A90)*(SCEmp=AG$1),SC!$F$2:$Z$34)</f>
        <v>0</v>
      </c>
      <c r="AH90" s="250">
        <f>SUMPRODUCT((SC!$A$2:$A$34=$A90)*(SCEmp=AH$1),SC!$F$2:$Z$34)</f>
        <v>0</v>
      </c>
      <c r="AI90" s="250">
        <f>SUMPRODUCT((SC!$A$2:$A$34=$A90)*(SCEmp=AI$1),SC!$F$2:$Z$34)</f>
        <v>0</v>
      </c>
      <c r="AJ90" s="250">
        <f>SUMPRODUCT((SC!$A$2:$A$34=$A90)*(SCEmp=AJ$1),SC!$F$2:$Z$34)</f>
        <v>0</v>
      </c>
      <c r="AK90" s="250">
        <f>SUMPRODUCT((SC!$A$2:$A$34=$A90)*(SCEmp=AK$1),SC!$F$2:$Z$34)</f>
        <v>0</v>
      </c>
      <c r="AL90" s="250">
        <f>SUMPRODUCT((SC!$A$2:$A$34=$A90)*(SCEmp=AL$1),SC!$F$2:$Z$34)</f>
        <v>0</v>
      </c>
      <c r="AM90" s="250">
        <f>SUMPRODUCT((SC!$A$2:$A$34=$A90)*(SCEmp=AM$1),SC!$F$2:$Z$34)</f>
        <v>0</v>
      </c>
      <c r="AN90" s="250">
        <f>SUMPRODUCT((SC!$A$2:$A$34=$A90)*(SCEmp=AN$1),SC!$F$2:$Z$34)</f>
        <v>0</v>
      </c>
      <c r="AO90" s="250">
        <f>SUMPRODUCT((SC!$A$2:$A$34=$A90)*(SCEmp=AO$1),SC!$F$2:$Z$34)</f>
        <v>0</v>
      </c>
      <c r="AP90" s="250">
        <f>SUMPRODUCT((SC!$A$2:$A$34=$A90)*(SCEmp=AP$1),SC!$F$2:$Z$34)</f>
        <v>0</v>
      </c>
      <c r="AQ90" s="250">
        <f>SUMPRODUCT((SC!$A$2:$A$34=$A90)*(SCEmp=AQ$1),SC!$F$2:$Z$34)</f>
        <v>0</v>
      </c>
      <c r="AR90" s="250">
        <f>SUMPRODUCT((SC!$A$2:$A$34=$A90)*(SCEmp=AR$1),SC!$F$2:$Z$34)</f>
        <v>0</v>
      </c>
      <c r="AS90" s="250">
        <f>SUMPRODUCT((SC!$A$2:$A$34=$A90)*(SCEmp=AS$1),SC!$F$2:$Z$34)</f>
        <v>0</v>
      </c>
      <c r="AT90" s="250">
        <f>SUMPRODUCT((SC!$A$2:$A$34=$A90)*(SCEmp=AT$1),SC!$F$2:$Z$34)</f>
        <v>0</v>
      </c>
      <c r="AU90" s="250">
        <f>SUMPRODUCT((SC!$A$2:$A$34=$A90)*(SCEmp=AU$1),SC!$F$2:$Z$34)</f>
        <v>0</v>
      </c>
      <c r="AV90" s="250">
        <f>SUMPRODUCT((SC!$A$2:$A$34=$A90)*(SCEmp=AV$1),SC!$F$2:$Z$34)</f>
        <v>0</v>
      </c>
      <c r="AW90" s="250">
        <f>SUMPRODUCT((SC!$A$2:$A$34=$A90)*(SCEmp=AW$1),SC!$F$2:$Z$34)</f>
        <v>0</v>
      </c>
      <c r="AX90" s="250">
        <f>SUMPRODUCT((SC!$A$2:$A$34=$A90)*(SCEmp=AX$1),SC!$F$2:$Z$34)</f>
        <v>0</v>
      </c>
      <c r="AY90" s="467">
        <f>SUMPRODUCT((SC!$A$2:$A$34=$A90)*(SCEmp=AY$1),SC!$F$2:$Z$34)</f>
        <v>0</v>
      </c>
      <c r="BA90" s="246"/>
    </row>
    <row r="91" spans="1:53" s="271" customFormat="1" x14ac:dyDescent="0.2">
      <c r="A91" s="262">
        <f t="shared" si="18"/>
        <v>42543</v>
      </c>
      <c r="B91" s="263" t="s">
        <v>87</v>
      </c>
      <c r="C91" s="264">
        <f t="shared" ref="C91:AN91" si="51">IF(SUM(C80:C90)&gt;8,SUM(C80:C90)-8,0)+IF(SUM(C80:C90)&gt;12,SUM(C80:C90)-12,0)</f>
        <v>0</v>
      </c>
      <c r="D91" s="265">
        <f t="shared" si="51"/>
        <v>0</v>
      </c>
      <c r="E91" s="265">
        <f t="shared" si="51"/>
        <v>0</v>
      </c>
      <c r="F91" s="265">
        <f t="shared" si="51"/>
        <v>0</v>
      </c>
      <c r="G91" s="265">
        <f t="shared" si="51"/>
        <v>2.25</v>
      </c>
      <c r="H91" s="265">
        <f t="shared" si="51"/>
        <v>0</v>
      </c>
      <c r="I91" s="265">
        <f t="shared" si="51"/>
        <v>0</v>
      </c>
      <c r="J91" s="265">
        <f t="shared" si="51"/>
        <v>0</v>
      </c>
      <c r="K91" s="265">
        <f t="shared" si="51"/>
        <v>0</v>
      </c>
      <c r="L91" s="265">
        <f t="shared" si="51"/>
        <v>0</v>
      </c>
      <c r="M91" s="265">
        <f t="shared" si="51"/>
        <v>0.75</v>
      </c>
      <c r="N91" s="265">
        <f t="shared" si="51"/>
        <v>0</v>
      </c>
      <c r="O91" s="265">
        <f t="shared" si="51"/>
        <v>0</v>
      </c>
      <c r="P91" s="265">
        <f t="shared" si="51"/>
        <v>0</v>
      </c>
      <c r="Q91" s="265">
        <f t="shared" si="51"/>
        <v>0</v>
      </c>
      <c r="R91" s="265">
        <f t="shared" si="51"/>
        <v>0</v>
      </c>
      <c r="S91" s="265">
        <f t="shared" si="51"/>
        <v>0</v>
      </c>
      <c r="T91" s="265">
        <f t="shared" si="51"/>
        <v>0</v>
      </c>
      <c r="U91" s="265">
        <f t="shared" si="51"/>
        <v>0</v>
      </c>
      <c r="V91" s="265">
        <f t="shared" si="51"/>
        <v>0</v>
      </c>
      <c r="W91" s="265">
        <f t="shared" si="51"/>
        <v>0</v>
      </c>
      <c r="X91" s="265">
        <f t="shared" si="51"/>
        <v>0</v>
      </c>
      <c r="Y91" s="265">
        <f t="shared" si="51"/>
        <v>0</v>
      </c>
      <c r="Z91" s="265">
        <f t="shared" si="51"/>
        <v>0</v>
      </c>
      <c r="AA91" s="265">
        <f t="shared" si="51"/>
        <v>0</v>
      </c>
      <c r="AB91" s="265">
        <f t="shared" si="51"/>
        <v>0</v>
      </c>
      <c r="AC91" s="265">
        <f t="shared" si="51"/>
        <v>0</v>
      </c>
      <c r="AD91" s="265">
        <f t="shared" si="51"/>
        <v>0</v>
      </c>
      <c r="AE91" s="265">
        <f t="shared" si="51"/>
        <v>0</v>
      </c>
      <c r="AF91" s="265">
        <f t="shared" si="51"/>
        <v>0</v>
      </c>
      <c r="AG91" s="265">
        <f t="shared" si="51"/>
        <v>0</v>
      </c>
      <c r="AH91" s="265">
        <f t="shared" si="51"/>
        <v>0</v>
      </c>
      <c r="AI91" s="265">
        <f t="shared" si="51"/>
        <v>0</v>
      </c>
      <c r="AJ91" s="265">
        <f t="shared" si="51"/>
        <v>0</v>
      </c>
      <c r="AK91" s="265">
        <f t="shared" si="51"/>
        <v>0</v>
      </c>
      <c r="AL91" s="265">
        <f t="shared" si="51"/>
        <v>0</v>
      </c>
      <c r="AM91" s="265">
        <f t="shared" si="51"/>
        <v>0</v>
      </c>
      <c r="AN91" s="265">
        <f t="shared" si="51"/>
        <v>0</v>
      </c>
      <c r="AO91" s="265">
        <f t="shared" ref="AO91:AU91" si="52">IF(SUM(AO80:AO90)&gt;8,SUM(AO80:AO90)-8,0)+IF(SUM(AO80:AO90)&gt;12,SUM(AO80:AO90)-12,0)</f>
        <v>0</v>
      </c>
      <c r="AP91" s="265">
        <f t="shared" si="52"/>
        <v>0</v>
      </c>
      <c r="AQ91" s="265">
        <f t="shared" si="52"/>
        <v>0</v>
      </c>
      <c r="AR91" s="265">
        <f t="shared" si="52"/>
        <v>0</v>
      </c>
      <c r="AS91" s="265">
        <f t="shared" si="52"/>
        <v>0</v>
      </c>
      <c r="AT91" s="265">
        <f t="shared" si="52"/>
        <v>0</v>
      </c>
      <c r="AU91" s="265">
        <f t="shared" si="52"/>
        <v>0</v>
      </c>
      <c r="AV91" s="265">
        <f t="shared" ref="AV91:AW91" si="53">IF(SUM(AV80:AV90)&gt;8,SUM(AV80:AV90)-8,0)+IF(SUM(AV80:AV90)&gt;12,SUM(AV80:AV90)-12,0)</f>
        <v>0</v>
      </c>
      <c r="AW91" s="265">
        <f t="shared" si="53"/>
        <v>0</v>
      </c>
      <c r="AX91" s="265">
        <f t="shared" ref="AX91" si="54">IF(SUM(AX80:AX90)&gt;8,SUM(AX80:AX90)-8,0)+IF(SUM(AX80:AX90)&gt;12,SUM(AX80:AX90)-12,0)</f>
        <v>0</v>
      </c>
      <c r="AY91" s="469">
        <f>IF(SUM(AY80:AY90)&gt;8,SUM(AY80:AY90)-8,0)+IF(SUM(AY80:AY90)&gt;12,SUM(AY80:AY90)-12,0)</f>
        <v>0</v>
      </c>
      <c r="BA91" s="246"/>
    </row>
    <row r="92" spans="1:53" s="271" customFormat="1" x14ac:dyDescent="0.2">
      <c r="A92" s="266">
        <f t="shared" si="18"/>
        <v>42543</v>
      </c>
      <c r="B92" s="267" t="s">
        <v>86</v>
      </c>
      <c r="C92" s="268">
        <f t="shared" ref="C92:AN92" si="55">IFERROR((C$211*SUM(C80:C87)+C$212*SUM(C88:C90))/SUM(C80:C90)/2,0)*C91</f>
        <v>0</v>
      </c>
      <c r="D92" s="269">
        <f t="shared" si="55"/>
        <v>0</v>
      </c>
      <c r="E92" s="269">
        <f t="shared" si="55"/>
        <v>0</v>
      </c>
      <c r="F92" s="269">
        <f t="shared" si="55"/>
        <v>0</v>
      </c>
      <c r="G92" s="269">
        <f t="shared" si="55"/>
        <v>11.25</v>
      </c>
      <c r="H92" s="269">
        <f t="shared" si="55"/>
        <v>0</v>
      </c>
      <c r="I92" s="269">
        <f t="shared" si="55"/>
        <v>0</v>
      </c>
      <c r="J92" s="269">
        <f t="shared" si="55"/>
        <v>0</v>
      </c>
      <c r="K92" s="269">
        <f t="shared" si="55"/>
        <v>0</v>
      </c>
      <c r="L92" s="269">
        <f t="shared" si="55"/>
        <v>0</v>
      </c>
      <c r="M92" s="269">
        <f t="shared" si="55"/>
        <v>3.75</v>
      </c>
      <c r="N92" s="269">
        <f t="shared" si="55"/>
        <v>0</v>
      </c>
      <c r="O92" s="269">
        <f t="shared" si="55"/>
        <v>0</v>
      </c>
      <c r="P92" s="269">
        <f t="shared" si="55"/>
        <v>0</v>
      </c>
      <c r="Q92" s="269">
        <f t="shared" si="55"/>
        <v>0</v>
      </c>
      <c r="R92" s="269">
        <f t="shared" si="55"/>
        <v>0</v>
      </c>
      <c r="S92" s="269">
        <f t="shared" si="55"/>
        <v>0</v>
      </c>
      <c r="T92" s="269">
        <f t="shared" si="55"/>
        <v>0</v>
      </c>
      <c r="U92" s="269">
        <f t="shared" si="55"/>
        <v>0</v>
      </c>
      <c r="V92" s="269">
        <f t="shared" si="55"/>
        <v>0</v>
      </c>
      <c r="W92" s="269">
        <f t="shared" si="55"/>
        <v>0</v>
      </c>
      <c r="X92" s="269">
        <f t="shared" si="55"/>
        <v>0</v>
      </c>
      <c r="Y92" s="269">
        <f t="shared" si="55"/>
        <v>0</v>
      </c>
      <c r="Z92" s="269">
        <f t="shared" si="55"/>
        <v>0</v>
      </c>
      <c r="AA92" s="269">
        <f t="shared" si="55"/>
        <v>0</v>
      </c>
      <c r="AB92" s="269">
        <f t="shared" si="55"/>
        <v>0</v>
      </c>
      <c r="AC92" s="269">
        <f t="shared" si="55"/>
        <v>0</v>
      </c>
      <c r="AD92" s="269">
        <f t="shared" si="55"/>
        <v>0</v>
      </c>
      <c r="AE92" s="269">
        <f t="shared" si="55"/>
        <v>0</v>
      </c>
      <c r="AF92" s="269">
        <f t="shared" si="55"/>
        <v>0</v>
      </c>
      <c r="AG92" s="269">
        <f t="shared" si="55"/>
        <v>0</v>
      </c>
      <c r="AH92" s="269">
        <f t="shared" si="55"/>
        <v>0</v>
      </c>
      <c r="AI92" s="269">
        <f t="shared" si="55"/>
        <v>0</v>
      </c>
      <c r="AJ92" s="269">
        <f t="shared" si="55"/>
        <v>0</v>
      </c>
      <c r="AK92" s="269">
        <f t="shared" si="55"/>
        <v>0</v>
      </c>
      <c r="AL92" s="269">
        <f t="shared" si="55"/>
        <v>0</v>
      </c>
      <c r="AM92" s="269">
        <f t="shared" si="55"/>
        <v>0</v>
      </c>
      <c r="AN92" s="269">
        <f t="shared" si="55"/>
        <v>0</v>
      </c>
      <c r="AO92" s="269">
        <f t="shared" ref="AO92:AU92" si="56">IFERROR((AO$211*SUM(AO80:AO87)+AO$212*SUM(AO88:AO90))/SUM(AO80:AO90)/2,0)*AO91</f>
        <v>0</v>
      </c>
      <c r="AP92" s="269">
        <f t="shared" si="56"/>
        <v>0</v>
      </c>
      <c r="AQ92" s="269">
        <f t="shared" si="56"/>
        <v>0</v>
      </c>
      <c r="AR92" s="269">
        <f t="shared" si="56"/>
        <v>0</v>
      </c>
      <c r="AS92" s="269">
        <f t="shared" si="56"/>
        <v>0</v>
      </c>
      <c r="AT92" s="269">
        <f t="shared" si="56"/>
        <v>0</v>
      </c>
      <c r="AU92" s="269">
        <f t="shared" si="56"/>
        <v>0</v>
      </c>
      <c r="AV92" s="269">
        <f t="shared" ref="AV92:AW92" si="57">IFERROR((AV$211*SUM(AV80:AV87)+AV$212*SUM(AV88:AV90))/SUM(AV80:AV90)/2,0)*AV91</f>
        <v>0</v>
      </c>
      <c r="AW92" s="269">
        <f t="shared" si="57"/>
        <v>0</v>
      </c>
      <c r="AX92" s="269">
        <f t="shared" ref="AX92" si="58">IFERROR((AX$211*SUM(AX80:AX87)+AX$212*SUM(AX88:AX90))/SUM(AX80:AX90)/2,0)*AX91</f>
        <v>0</v>
      </c>
      <c r="AY92" s="470">
        <f>IFERROR((AY$211*SUM(AY80:AY87)+AY$212*SUM(AY88:AY90))/SUM(AY80:AY90)/2,0)*AY91</f>
        <v>0</v>
      </c>
      <c r="BA92" s="246"/>
    </row>
    <row r="93" spans="1:53" s="271" customFormat="1" x14ac:dyDescent="0.2">
      <c r="A93" s="247">
        <f>A80+1</f>
        <v>42544</v>
      </c>
      <c r="B93" s="248" t="s">
        <v>77</v>
      </c>
      <c r="C93" s="249">
        <f>SUMPRODUCT((Driver!$A$2:$A$17=$A93)*(DriverEmp=C$1),Driver!$C$2:$V$17)</f>
        <v>0</v>
      </c>
      <c r="D93" s="250">
        <f>SUMPRODUCT((Driver!$A$2:$A$17=$A93)*(DriverEmp=D$1),Driver!$C$2:$V$17)</f>
        <v>0</v>
      </c>
      <c r="E93" s="250">
        <f>SUMPRODUCT((Driver!$A$2:$A$17=$A93)*(DriverEmp=E$1),Driver!$C$2:$V$17)</f>
        <v>0</v>
      </c>
      <c r="F93" s="250">
        <f>SUMPRODUCT((Driver!$A$2:$A$17=$A93)*(DriverEmp=F$1),Driver!$C$2:$V$17)</f>
        <v>0</v>
      </c>
      <c r="G93" s="250">
        <f>SUMPRODUCT((Driver!$A$2:$A$17=$A93)*(DriverEmp=G$1),Driver!$C$2:$V$17)</f>
        <v>0</v>
      </c>
      <c r="H93" s="250">
        <f>SUMPRODUCT((Driver!$A$2:$A$17=$A93)*(DriverEmp=H$1),Driver!$C$2:$V$17)</f>
        <v>0</v>
      </c>
      <c r="I93" s="250">
        <f>SUMPRODUCT((Driver!$A$2:$A$17=$A93)*(DriverEmp=I$1),Driver!$C$2:$V$17)</f>
        <v>0</v>
      </c>
      <c r="J93" s="250">
        <f>SUMPRODUCT((Driver!$A$2:$A$17=$A93)*(DriverEmp=J$1),Driver!$C$2:$V$17)</f>
        <v>0</v>
      </c>
      <c r="K93" s="250">
        <f>SUMPRODUCT((Driver!$A$2:$A$17=$A93)*(DriverEmp=K$1),Driver!$C$2:$V$17)</f>
        <v>0</v>
      </c>
      <c r="L93" s="250">
        <f>SUMPRODUCT((Driver!$A$2:$A$17=$A93)*(DriverEmp=L$1),Driver!$C$2:$V$17)</f>
        <v>0</v>
      </c>
      <c r="M93" s="250">
        <f>SUMPRODUCT((Driver!$A$2:$A$17=$A93)*(DriverEmp=M$1),Driver!$C$2:$V$17)</f>
        <v>0</v>
      </c>
      <c r="N93" s="250">
        <f>SUMPRODUCT((Driver!$A$2:$A$17=$A93)*(DriverEmp=N$1),Driver!$C$2:$V$17)</f>
        <v>0</v>
      </c>
      <c r="O93" s="250">
        <f>SUMPRODUCT((Driver!$A$2:$A$17=$A93)*(DriverEmp=O$1),Driver!$C$2:$V$17)</f>
        <v>0</v>
      </c>
      <c r="P93" s="250">
        <f>SUMPRODUCT((Driver!$A$2:$A$17=$A93)*(DriverEmp=P$1),Driver!$C$2:$V$17)</f>
        <v>0</v>
      </c>
      <c r="Q93" s="250">
        <f>SUMPRODUCT((Driver!$A$2:$A$17=$A93)*(DriverEmp=Q$1),Driver!$C$2:$V$17)</f>
        <v>0</v>
      </c>
      <c r="R93" s="250">
        <f>SUMPRODUCT((Driver!$A$2:$A$17=$A93)*(DriverEmp=R$1),Driver!$C$2:$V$17)</f>
        <v>0</v>
      </c>
      <c r="S93" s="250">
        <f>SUMPRODUCT((Driver!$A$2:$A$17=$A93)*(DriverEmp=S$1),Driver!$C$2:$V$17)</f>
        <v>0</v>
      </c>
      <c r="T93" s="250">
        <f>SUMPRODUCT((Driver!$A$2:$A$17=$A93)*(DriverEmp=T$1),Driver!$C$2:$V$17)</f>
        <v>0</v>
      </c>
      <c r="U93" s="250">
        <f>SUMPRODUCT((Driver!$A$2:$A$17=$A93)*(DriverEmp=U$1),Driver!$C$2:$V$17)</f>
        <v>0</v>
      </c>
      <c r="V93" s="250">
        <f>SUMPRODUCT((Driver!$A$2:$A$17=$A93)*(DriverEmp=V$1),Driver!$C$2:$V$17)</f>
        <v>0</v>
      </c>
      <c r="W93" s="250">
        <f>SUMPRODUCT((Driver!$A$2:$A$17=$A93)*(DriverEmp=W$1),Driver!$C$2:$V$17)</f>
        <v>0</v>
      </c>
      <c r="X93" s="250">
        <f>SUMPRODUCT((Driver!$A$2:$A$17=$A93)*(DriverEmp=X$1),Driver!$C$2:$V$17)</f>
        <v>0</v>
      </c>
      <c r="Y93" s="250">
        <f>SUMPRODUCT((Driver!$A$2:$A$17=$A93)*(DriverEmp=Y$1),Driver!$C$2:$V$17)</f>
        <v>0</v>
      </c>
      <c r="Z93" s="250">
        <f>SUMPRODUCT((Driver!$A$2:$A$17=$A93)*(DriverEmp=Z$1),Driver!$C$2:$V$17)</f>
        <v>0</v>
      </c>
      <c r="AA93" s="250">
        <f>SUMPRODUCT((Driver!$A$2:$A$17=$A93)*(DriverEmp=AA$1),Driver!$C$2:$V$17)</f>
        <v>0</v>
      </c>
      <c r="AB93" s="250">
        <f>SUMPRODUCT((Driver!$A$2:$A$17=$A93)*(DriverEmp=AB$1),Driver!$C$2:$V$17)</f>
        <v>0</v>
      </c>
      <c r="AC93" s="250">
        <f>SUMPRODUCT((Driver!$A$2:$A$17=$A93)*(DriverEmp=AC$1),Driver!$C$2:$V$17)</f>
        <v>0</v>
      </c>
      <c r="AD93" s="250">
        <f>SUMPRODUCT((Driver!$A$2:$A$17=$A93)*(DriverEmp=AD$1),Driver!$C$2:$V$17)</f>
        <v>0</v>
      </c>
      <c r="AE93" s="250">
        <f>SUMPRODUCT((Driver!$A$2:$A$17=$A93)*(DriverEmp=AE$1),Driver!$C$2:$V$17)</f>
        <v>0</v>
      </c>
      <c r="AF93" s="250">
        <f>SUMPRODUCT((Driver!$A$2:$A$17=$A93)*(DriverEmp=AF$1),Driver!$C$2:$V$17)</f>
        <v>0</v>
      </c>
      <c r="AG93" s="250">
        <f>SUMPRODUCT((Driver!$A$2:$A$17=$A93)*(DriverEmp=AG$1),Driver!$C$2:$V$17)</f>
        <v>0</v>
      </c>
      <c r="AH93" s="250">
        <f>SUMPRODUCT((Driver!$A$2:$A$17=$A93)*(DriverEmp=AH$1),Driver!$C$2:$V$17)</f>
        <v>0</v>
      </c>
      <c r="AI93" s="250">
        <f>SUMPRODUCT((Driver!$A$2:$A$17=$A93)*(DriverEmp=AI$1),Driver!$C$2:$V$17)</f>
        <v>0</v>
      </c>
      <c r="AJ93" s="250">
        <f>SUMPRODUCT((Driver!$A$2:$A$17=$A93)*(DriverEmp=AJ$1),Driver!$C$2:$V$17)</f>
        <v>0</v>
      </c>
      <c r="AK93" s="250">
        <f>SUMPRODUCT((Driver!$A$2:$A$17=$A93)*(DriverEmp=AK$1),Driver!$C$2:$V$17)</f>
        <v>0</v>
      </c>
      <c r="AL93" s="250">
        <f>SUMPRODUCT((Driver!$A$2:$A$17=$A93)*(DriverEmp=AL$1),Driver!$C$2:$V$17)</f>
        <v>0</v>
      </c>
      <c r="AM93" s="250">
        <f>SUMPRODUCT((Driver!$A$2:$A$17=$A93)*(DriverEmp=AM$1),Driver!$C$2:$V$17)</f>
        <v>0</v>
      </c>
      <c r="AN93" s="250">
        <f>SUMPRODUCT((Driver!$A$2:$A$17=$A93)*(DriverEmp=AN$1),Driver!$C$2:$V$17)</f>
        <v>0</v>
      </c>
      <c r="AO93" s="250">
        <f>SUMPRODUCT((Driver!$A$2:$A$17=$A93)*(DriverEmp=AO$1),Driver!$C$2:$V$17)</f>
        <v>0</v>
      </c>
      <c r="AP93" s="250">
        <f>SUMPRODUCT((Driver!$A$2:$A$17=$A93)*(DriverEmp=AP$1),Driver!$C$2:$V$17)</f>
        <v>0</v>
      </c>
      <c r="AQ93" s="250">
        <f>SUMPRODUCT((Driver!$A$2:$A$17=$A93)*(DriverEmp=AQ$1),Driver!$C$2:$V$17)</f>
        <v>0</v>
      </c>
      <c r="AR93" s="250">
        <f>SUMPRODUCT((Driver!$A$2:$A$17=$A93)*(DriverEmp=AR$1),Driver!$C$2:$V$17)</f>
        <v>0</v>
      </c>
      <c r="AS93" s="250">
        <f>SUMPRODUCT((Driver!$A$2:$A$17=$A93)*(DriverEmp=AS$1),Driver!$C$2:$V$17)</f>
        <v>0</v>
      </c>
      <c r="AT93" s="250">
        <f>SUMPRODUCT((Driver!$A$2:$A$17=$A93)*(DriverEmp=AT$1),Driver!$C$2:$V$17)</f>
        <v>0</v>
      </c>
      <c r="AU93" s="250">
        <f>SUMPRODUCT((Driver!$A$2:$A$17=$A93)*(DriverEmp=AU$1),Driver!$C$2:$V$17)</f>
        <v>0</v>
      </c>
      <c r="AV93" s="250">
        <f>SUMPRODUCT((Driver!$A$2:$A$17=$A93)*(DriverEmp=AV$1),Driver!$C$2:$V$17)</f>
        <v>0</v>
      </c>
      <c r="AW93" s="250">
        <f>SUMPRODUCT((Driver!$A$2:$A$17=$A93)*(DriverEmp=AW$1),Driver!$C$2:$V$17)</f>
        <v>0</v>
      </c>
      <c r="AX93" s="250">
        <f>SUMPRODUCT((Driver!$A$2:$A$17=$A93)*(DriverEmp=AX$1),Driver!$C$2:$V$17)</f>
        <v>0</v>
      </c>
      <c r="AY93" s="467">
        <f>SUMPRODUCT((Driver!$A$2:$A$17=$A93)*(DriverEmp=AY$1),Driver!$C$2:$V$17)</f>
        <v>0</v>
      </c>
      <c r="BA93" s="246"/>
    </row>
    <row r="94" spans="1:53" s="271" customFormat="1" x14ac:dyDescent="0.2">
      <c r="A94" s="247">
        <f t="shared" ref="A94:A157" si="59">A93</f>
        <v>42544</v>
      </c>
      <c r="B94" s="251" t="str">
        <f>Total!$H$1</f>
        <v>PP</v>
      </c>
      <c r="C94" s="249">
        <f>SUMPRODUCT((PP!$A$2:$A$80=$A94)*(PPEmp=C$1),PP!$D$2:$BD$80)</f>
        <v>4.5</v>
      </c>
      <c r="D94" s="250">
        <f>SUMPRODUCT((PP!$A$2:$A$80=$A94)*(PPEmp=D$1),PP!$D$2:$BD$80)</f>
        <v>7.5</v>
      </c>
      <c r="E94" s="250">
        <f>SUMPRODUCT((PP!$A$2:$A$80=$A94)*(PPEmp=E$1),PP!$D$2:$BD$80)</f>
        <v>0</v>
      </c>
      <c r="F94" s="250">
        <f>SUMPRODUCT((PP!$A$2:$A$80=$A94)*(PPEmp=F$1),PP!$D$2:$BD$80)</f>
        <v>0</v>
      </c>
      <c r="G94" s="250">
        <f>SUMPRODUCT((PP!$A$2:$A$80=$A94)*(PPEmp=G$1),PP!$D$2:$BD$80)</f>
        <v>0</v>
      </c>
      <c r="H94" s="250">
        <f>SUMPRODUCT((PP!$A$2:$A$80=$A94)*(PPEmp=H$1),PP!$D$2:$BD$80)</f>
        <v>0</v>
      </c>
      <c r="I94" s="250">
        <f>SUMPRODUCT((PP!$A$2:$A$80=$A94)*(PPEmp=I$1),PP!$D$2:$BD$80)</f>
        <v>0</v>
      </c>
      <c r="J94" s="250">
        <f>SUMPRODUCT((PP!$A$2:$A$80=$A94)*(PPEmp=J$1),PP!$D$2:$BD$80)</f>
        <v>0</v>
      </c>
      <c r="K94" s="250">
        <f>SUMPRODUCT((PP!$A$2:$A$80=$A94)*(PPEmp=K$1),PP!$D$2:$BD$80)</f>
        <v>0</v>
      </c>
      <c r="L94" s="250">
        <f>SUMPRODUCT((PP!$A$2:$A$80=$A94)*(PPEmp=L$1),PP!$D$2:$BD$80)</f>
        <v>7.25</v>
      </c>
      <c r="M94" s="250">
        <f>SUMPRODUCT((PP!$A$2:$A$80=$A94)*(PPEmp=M$1),PP!$D$2:$BD$80)</f>
        <v>0</v>
      </c>
      <c r="N94" s="250">
        <f>SUMPRODUCT((PP!$A$2:$A$80=$A94)*(PPEmp=N$1),PP!$D$2:$BD$80)</f>
        <v>0</v>
      </c>
      <c r="O94" s="250">
        <f>SUMPRODUCT((PP!$A$2:$A$80=$A94)*(PPEmp=O$1),PP!$D$2:$BD$80)</f>
        <v>0</v>
      </c>
      <c r="P94" s="250">
        <f>SUMPRODUCT((PP!$A$2:$A$80=$A94)*(PPEmp=P$1),PP!$D$2:$BD$80)</f>
        <v>0</v>
      </c>
      <c r="Q94" s="250">
        <f>SUMPRODUCT((PP!$A$2:$A$80=$A94)*(PPEmp=Q$1),PP!$D$2:$BD$80)</f>
        <v>7.25</v>
      </c>
      <c r="R94" s="250">
        <f>SUMPRODUCT((PP!$A$2:$A$80=$A94)*(PPEmp=R$1),PP!$D$2:$BD$80)</f>
        <v>4.25</v>
      </c>
      <c r="S94" s="250">
        <f>SUMPRODUCT((PP!$A$2:$A$80=$A94)*(PPEmp=S$1),PP!$D$2:$BD$80)</f>
        <v>0</v>
      </c>
      <c r="T94" s="250">
        <f>SUMPRODUCT((PP!$A$2:$A$80=$A94)*(PPEmp=T$1),PP!$D$2:$BD$80)</f>
        <v>0</v>
      </c>
      <c r="U94" s="250">
        <f>SUMPRODUCT((PP!$A$2:$A$80=$A94)*(PPEmp=U$1),PP!$D$2:$BD$80)</f>
        <v>0</v>
      </c>
      <c r="V94" s="250">
        <f>SUMPRODUCT((PP!$A$2:$A$80=$A94)*(PPEmp=V$1),PP!$D$2:$BD$80)</f>
        <v>4.5</v>
      </c>
      <c r="W94" s="250">
        <f>SUMPRODUCT((PP!$A$2:$A$80=$A94)*(PPEmp=W$1),PP!$D$2:$BD$80)</f>
        <v>0</v>
      </c>
      <c r="X94" s="250">
        <f>SUMPRODUCT((PP!$A$2:$A$80=$A94)*(PPEmp=X$1),PP!$D$2:$BD$80)</f>
        <v>0</v>
      </c>
      <c r="Y94" s="250">
        <f>SUMPRODUCT((PP!$A$2:$A$80=$A94)*(PPEmp=Y$1),PP!$D$2:$BD$80)</f>
        <v>7.5</v>
      </c>
      <c r="Z94" s="250">
        <f>SUMPRODUCT((PP!$A$2:$A$80=$A94)*(PPEmp=Z$1),PP!$D$2:$BD$80)</f>
        <v>0</v>
      </c>
      <c r="AA94" s="250">
        <f>SUMPRODUCT((PP!$A$2:$A$80=$A94)*(PPEmp=AA$1),PP!$D$2:$BD$80)</f>
        <v>0</v>
      </c>
      <c r="AB94" s="250">
        <f>SUMPRODUCT((PP!$A$2:$A$80=$A94)*(PPEmp=AB$1),PP!$D$2:$BD$80)</f>
        <v>7.5</v>
      </c>
      <c r="AC94" s="250">
        <f>SUMPRODUCT((PP!$A$2:$A$80=$A94)*(PPEmp=AC$1),PP!$D$2:$BD$80)</f>
        <v>0</v>
      </c>
      <c r="AD94" s="250">
        <f>SUMPRODUCT((PP!$A$2:$A$80=$A94)*(PPEmp=AD$1),PP!$D$2:$BD$80)</f>
        <v>7.75</v>
      </c>
      <c r="AE94" s="250">
        <f>SUMPRODUCT((PP!$A$2:$A$80=$A94)*(PPEmp=AE$1),PP!$D$2:$BD$80)</f>
        <v>0</v>
      </c>
      <c r="AF94" s="250">
        <f>SUMPRODUCT((PP!$A$2:$A$80=$A94)*(PPEmp=AF$1),PP!$D$2:$BD$80)</f>
        <v>4.5</v>
      </c>
      <c r="AG94" s="250">
        <f>SUMPRODUCT((PP!$A$2:$A$80=$A94)*(PPEmp=AG$1),PP!$D$2:$BD$80)</f>
        <v>0</v>
      </c>
      <c r="AH94" s="250">
        <f>SUMPRODUCT((PP!$A$2:$A$80=$A94)*(PPEmp=AH$1),PP!$D$2:$BD$80)</f>
        <v>7.5</v>
      </c>
      <c r="AI94" s="250">
        <f>SUMPRODUCT((PP!$A$2:$A$80=$A94)*(PPEmp=AI$1),PP!$D$2:$BD$80)</f>
        <v>0</v>
      </c>
      <c r="AJ94" s="250">
        <f>SUMPRODUCT((PP!$A$2:$A$80=$A94)*(PPEmp=AJ$1),PP!$D$2:$BD$80)</f>
        <v>7.5</v>
      </c>
      <c r="AK94" s="250">
        <f>SUMPRODUCT((PP!$A$2:$A$80=$A94)*(PPEmp=AK$1),PP!$D$2:$BD$80)</f>
        <v>0</v>
      </c>
      <c r="AL94" s="250">
        <f>SUMPRODUCT((PP!$A$2:$A$80=$A94)*(PPEmp=AL$1),PP!$D$2:$BD$80)</f>
        <v>0</v>
      </c>
      <c r="AM94" s="250">
        <f>SUMPRODUCT((PP!$A$2:$A$80=$A94)*(PPEmp=AM$1),PP!$D$2:$BD$80)</f>
        <v>0</v>
      </c>
      <c r="AN94" s="250">
        <f>SUMPRODUCT((PP!$A$2:$A$80=$A94)*(PPEmp=AN$1),PP!$D$2:$BD$80)</f>
        <v>0</v>
      </c>
      <c r="AO94" s="250">
        <f>SUMPRODUCT((PP!$A$2:$A$80=$A94)*(PPEmp=AO$1),PP!$D$2:$BD$80)</f>
        <v>0</v>
      </c>
      <c r="AP94" s="250">
        <f>SUMPRODUCT((PP!$A$2:$A$80=$A94)*(PPEmp=AP$1),PP!$D$2:$BD$80)</f>
        <v>0</v>
      </c>
      <c r="AQ94" s="250">
        <f>SUMPRODUCT((PP!$A$2:$A$80=$A94)*(PPEmp=AQ$1),PP!$D$2:$BD$80)</f>
        <v>0</v>
      </c>
      <c r="AR94" s="250">
        <f>SUMPRODUCT((PP!$A$2:$A$80=$A94)*(PPEmp=AR$1),PP!$D$2:$BD$80)</f>
        <v>0</v>
      </c>
      <c r="AS94" s="250">
        <f>SUMPRODUCT((PP!$A$2:$A$80=$A94)*(PPEmp=AS$1),PP!$D$2:$BD$80)</f>
        <v>0</v>
      </c>
      <c r="AT94" s="250">
        <f>SUMPRODUCT((PP!$A$2:$A$80=$A94)*(PPEmp=AT$1),PP!$D$2:$BD$80)</f>
        <v>0</v>
      </c>
      <c r="AU94" s="250">
        <f>SUMPRODUCT((PP!$A$2:$A$80=$A94)*(PPEmp=AU$1),PP!$D$2:$BD$80)</f>
        <v>0</v>
      </c>
      <c r="AV94" s="250">
        <f>SUMPRODUCT((PP!$A$2:$A$80=$A94)*(PPEmp=AV$1),PP!$D$2:$BD$80)</f>
        <v>0</v>
      </c>
      <c r="AW94" s="250">
        <f>SUMPRODUCT((PP!$A$2:$A$80=$A94)*(PPEmp=AW$1),PP!$D$2:$BD$80)</f>
        <v>0</v>
      </c>
      <c r="AX94" s="250">
        <f>SUMPRODUCT((PP!$A$2:$A$80=$A94)*(PPEmp=AX$1),PP!$D$2:$BD$80)</f>
        <v>0</v>
      </c>
      <c r="AY94" s="467">
        <f>SUMPRODUCT((PP!$A$2:$A$80=$A94)*(PPEmp=AY$1),PP!$D$2:$BD$80)</f>
        <v>0</v>
      </c>
      <c r="BA94" s="246"/>
    </row>
    <row r="95" spans="1:53" s="271" customFormat="1" x14ac:dyDescent="0.2">
      <c r="A95" s="247">
        <f t="shared" si="59"/>
        <v>42544</v>
      </c>
      <c r="B95" s="252" t="str">
        <f>Total!$J$1</f>
        <v>FH</v>
      </c>
      <c r="C95" s="249">
        <f>SUMPRODUCT((FH!$A$2:$A$97=$A95)*(FHEmp=C$1),FH!$E$2:$AZ$97)</f>
        <v>0</v>
      </c>
      <c r="D95" s="250">
        <f>SUMPRODUCT((FH!$A$2:$A$97=$A95)*(FHEmp=D$1),FH!$E$2:$AZ$97)</f>
        <v>0</v>
      </c>
      <c r="E95" s="250">
        <f>SUMPRODUCT((FH!$A$2:$A$97=$A95)*(FHEmp=E$1),FH!$E$2:$AZ$97)</f>
        <v>0</v>
      </c>
      <c r="F95" s="250">
        <f>SUMPRODUCT((FH!$A$2:$A$97=$A95)*(FHEmp=F$1),FH!$E$2:$AZ$97)</f>
        <v>0</v>
      </c>
      <c r="G95" s="250">
        <f>SUMPRODUCT((FH!$A$2:$A$97=$A95)*(FHEmp=G$1),FH!$E$2:$AZ$97)</f>
        <v>4.5000000000000018</v>
      </c>
      <c r="H95" s="250">
        <f>SUMPRODUCT((FH!$A$2:$A$97=$A95)*(FHEmp=H$1),FH!$E$2:$AZ$97)</f>
        <v>0</v>
      </c>
      <c r="I95" s="250">
        <f>SUMPRODUCT((FH!$A$2:$A$97=$A95)*(FHEmp=I$1),FH!$E$2:$AZ$97)</f>
        <v>0</v>
      </c>
      <c r="J95" s="250">
        <f>SUMPRODUCT((FH!$A$2:$A$97=$A95)*(FHEmp=J$1),FH!$E$2:$AZ$97)</f>
        <v>0</v>
      </c>
      <c r="K95" s="250">
        <f>SUMPRODUCT((FH!$A$2:$A$97=$A95)*(FHEmp=K$1),FH!$E$2:$AZ$97)</f>
        <v>0</v>
      </c>
      <c r="L95" s="250">
        <f>SUMPRODUCT((FH!$A$2:$A$97=$A95)*(FHEmp=L$1),FH!$E$2:$AZ$97)</f>
        <v>0</v>
      </c>
      <c r="M95" s="250">
        <f>SUMPRODUCT((FH!$A$2:$A$97=$A95)*(FHEmp=M$1),FH!$E$2:$AZ$97)</f>
        <v>0</v>
      </c>
      <c r="N95" s="250">
        <f>SUMPRODUCT((FH!$A$2:$A$97=$A95)*(FHEmp=N$1),FH!$E$2:$AZ$97)</f>
        <v>0</v>
      </c>
      <c r="O95" s="250">
        <f>SUMPRODUCT((FH!$A$2:$A$97=$A95)*(FHEmp=O$1),FH!$E$2:$AZ$97)</f>
        <v>0</v>
      </c>
      <c r="P95" s="250">
        <f>SUMPRODUCT((FH!$A$2:$A$97=$A95)*(FHEmp=P$1),FH!$E$2:$AZ$97)</f>
        <v>0</v>
      </c>
      <c r="Q95" s="250">
        <f>SUMPRODUCT((FH!$A$2:$A$97=$A95)*(FHEmp=Q$1),FH!$E$2:$AZ$97)</f>
        <v>0</v>
      </c>
      <c r="R95" s="250">
        <f>SUMPRODUCT((FH!$A$2:$A$97=$A95)*(FHEmp=R$1),FH!$E$2:$AZ$97)</f>
        <v>0</v>
      </c>
      <c r="S95" s="250">
        <f>SUMPRODUCT((FH!$A$2:$A$97=$A95)*(FHEmp=S$1),FH!$E$2:$AZ$97)</f>
        <v>7.2500000000000009</v>
      </c>
      <c r="T95" s="250">
        <f>SUMPRODUCT((FH!$A$2:$A$97=$A95)*(FHEmp=T$1),FH!$E$2:$AZ$97)</f>
        <v>0</v>
      </c>
      <c r="U95" s="250">
        <f>SUMPRODUCT((FH!$A$2:$A$97=$A95)*(FHEmp=U$1),FH!$E$2:$AZ$97)</f>
        <v>0</v>
      </c>
      <c r="V95" s="250">
        <f>SUMPRODUCT((FH!$A$2:$A$97=$A95)*(FHEmp=V$1),FH!$E$2:$AZ$97)</f>
        <v>0</v>
      </c>
      <c r="W95" s="250">
        <f>SUMPRODUCT((FH!$A$2:$A$97=$A95)*(FHEmp=W$1),FH!$E$2:$AZ$97)</f>
        <v>0</v>
      </c>
      <c r="X95" s="250">
        <f>SUMPRODUCT((FH!$A$2:$A$97=$A95)*(FHEmp=X$1),FH!$E$2:$AZ$97)</f>
        <v>0</v>
      </c>
      <c r="Y95" s="250">
        <f>SUMPRODUCT((FH!$A$2:$A$97=$A95)*(FHEmp=Y$1),FH!$E$2:$AZ$97)</f>
        <v>0</v>
      </c>
      <c r="Z95" s="250">
        <f>SUMPRODUCT((FH!$A$2:$A$97=$A95)*(FHEmp=Z$1),FH!$E$2:$AZ$97)</f>
        <v>0</v>
      </c>
      <c r="AA95" s="250">
        <f>SUMPRODUCT((FH!$A$2:$A$97=$A95)*(FHEmp=AA$1),FH!$E$2:$AZ$97)</f>
        <v>0</v>
      </c>
      <c r="AB95" s="250">
        <f>SUMPRODUCT((FH!$A$2:$A$97=$A95)*(FHEmp=AB$1),FH!$E$2:$AZ$97)</f>
        <v>0</v>
      </c>
      <c r="AC95" s="250">
        <f>SUMPRODUCT((FH!$A$2:$A$97=$A95)*(FHEmp=AC$1),FH!$E$2:$AZ$97)</f>
        <v>0</v>
      </c>
      <c r="AD95" s="250">
        <f>SUMPRODUCT((FH!$A$2:$A$97=$A95)*(FHEmp=AD$1),FH!$E$2:$AZ$97)</f>
        <v>0</v>
      </c>
      <c r="AE95" s="250">
        <f>SUMPRODUCT((FH!$A$2:$A$97=$A95)*(FHEmp=AE$1),FH!$E$2:$AZ$97)</f>
        <v>0</v>
      </c>
      <c r="AF95" s="250">
        <f>SUMPRODUCT((FH!$A$2:$A$97=$A95)*(FHEmp=AF$1),FH!$E$2:$AZ$97)</f>
        <v>0</v>
      </c>
      <c r="AG95" s="250">
        <f>SUMPRODUCT((FH!$A$2:$A$97=$A95)*(FHEmp=AG$1),FH!$E$2:$AZ$97)</f>
        <v>0</v>
      </c>
      <c r="AH95" s="250">
        <f>SUMPRODUCT((FH!$A$2:$A$97=$A95)*(FHEmp=AH$1),FH!$E$2:$AZ$97)</f>
        <v>0</v>
      </c>
      <c r="AI95" s="250">
        <f>SUMPRODUCT((FH!$A$2:$A$97=$A95)*(FHEmp=AI$1),FH!$E$2:$AZ$97)</f>
        <v>0</v>
      </c>
      <c r="AJ95" s="250">
        <f>SUMPRODUCT((FH!$A$2:$A$97=$A95)*(FHEmp=AJ$1),FH!$E$2:$AZ$97)</f>
        <v>0</v>
      </c>
      <c r="AK95" s="250">
        <f>SUMPRODUCT((FH!$A$2:$A$97=$A95)*(FHEmp=AK$1),FH!$E$2:$AZ$97)</f>
        <v>0</v>
      </c>
      <c r="AL95" s="250">
        <f>SUMPRODUCT((FH!$A$2:$A$97=$A95)*(FHEmp=AL$1),FH!$E$2:$AZ$97)</f>
        <v>0</v>
      </c>
      <c r="AM95" s="250">
        <f>SUMPRODUCT((FH!$A$2:$A$97=$A95)*(FHEmp=AM$1),FH!$E$2:$AZ$97)</f>
        <v>0</v>
      </c>
      <c r="AN95" s="250">
        <f>SUMPRODUCT((FH!$A$2:$A$97=$A95)*(FHEmp=AN$1),FH!$E$2:$AZ$97)</f>
        <v>0</v>
      </c>
      <c r="AO95" s="250">
        <f>SUMPRODUCT((FH!$A$2:$A$97=$A95)*(FHEmp=AO$1),FH!$E$2:$AZ$97)</f>
        <v>0</v>
      </c>
      <c r="AP95" s="250">
        <f>SUMPRODUCT((FH!$A$2:$A$97=$A95)*(FHEmp=AP$1),FH!$E$2:$AZ$97)</f>
        <v>0</v>
      </c>
      <c r="AQ95" s="250">
        <f>SUMPRODUCT((FH!$A$2:$A$97=$A95)*(FHEmp=AQ$1),FH!$E$2:$AZ$97)</f>
        <v>0</v>
      </c>
      <c r="AR95" s="250">
        <f>SUMPRODUCT((FH!$A$2:$A$97=$A95)*(FHEmp=AR$1),FH!$E$2:$AZ$97)</f>
        <v>0</v>
      </c>
      <c r="AS95" s="250">
        <f>SUMPRODUCT((FH!$A$2:$A$97=$A95)*(FHEmp=AS$1),FH!$E$2:$AZ$97)</f>
        <v>0</v>
      </c>
      <c r="AT95" s="250">
        <f>SUMPRODUCT((FH!$A$2:$A$97=$A95)*(FHEmp=AT$1),FH!$E$2:$AZ$97)</f>
        <v>0</v>
      </c>
      <c r="AU95" s="250">
        <f>SUMPRODUCT((FH!$A$2:$A$97=$A95)*(FHEmp=AU$1),FH!$E$2:$AZ$97)</f>
        <v>0</v>
      </c>
      <c r="AV95" s="250">
        <f>SUMPRODUCT((FH!$A$2:$A$97=$A95)*(FHEmp=AV$1),FH!$E$2:$AZ$97)</f>
        <v>0</v>
      </c>
      <c r="AW95" s="250">
        <f>SUMPRODUCT((FH!$A$2:$A$97=$A95)*(FHEmp=AW$1),FH!$E$2:$AZ$97)</f>
        <v>0</v>
      </c>
      <c r="AX95" s="250">
        <f>SUMPRODUCT((FH!$A$2:$A$97=$A95)*(FHEmp=AX$1),FH!$E$2:$AZ$97)</f>
        <v>0</v>
      </c>
      <c r="AY95" s="467">
        <f>SUMPRODUCT((FH!$A$2:$A$97=$A95)*(FHEmp=AY$1),FH!$E$2:$AZ$97)</f>
        <v>0</v>
      </c>
      <c r="BA95" s="246"/>
    </row>
    <row r="96" spans="1:53" s="271" customFormat="1" x14ac:dyDescent="0.2">
      <c r="A96" s="247">
        <f t="shared" si="59"/>
        <v>42544</v>
      </c>
      <c r="B96" s="253" t="str">
        <f>Total!$K$1</f>
        <v>T22</v>
      </c>
      <c r="C96" s="249">
        <f>SUMPRODUCT(('T22'!$A$2:$A$97=$A96)*(T22Emp=C$1),'T22'!$E$2:$AZ$97)</f>
        <v>0</v>
      </c>
      <c r="D96" s="250">
        <f>SUMPRODUCT(('T22'!$A$2:$A$97=$A96)*(T22Emp=D$1),'T22'!$E$2:$AZ$97)</f>
        <v>0</v>
      </c>
      <c r="E96" s="250">
        <f>SUMPRODUCT(('T22'!$A$2:$A$97=$A96)*(T22Emp=E$1),'T22'!$E$2:$AZ$97)</f>
        <v>0</v>
      </c>
      <c r="F96" s="250">
        <f>SUMPRODUCT(('T22'!$A$2:$A$97=$A96)*(T22Emp=F$1),'T22'!$E$2:$AZ$97)</f>
        <v>0</v>
      </c>
      <c r="G96" s="250">
        <f>SUMPRODUCT(('T22'!$A$2:$A$97=$A96)*(T22Emp=G$1),'T22'!$E$2:$AZ$97)</f>
        <v>0</v>
      </c>
      <c r="H96" s="250">
        <f>SUMPRODUCT(('T22'!$A$2:$A$97=$A96)*(T22Emp=H$1),'T22'!$E$2:$AZ$97)</f>
        <v>3.2499999999999991</v>
      </c>
      <c r="I96" s="250">
        <f>SUMPRODUCT(('T22'!$A$2:$A$97=$A96)*(T22Emp=I$1),'T22'!$E$2:$AZ$97)</f>
        <v>5.0000000000000009</v>
      </c>
      <c r="J96" s="250">
        <f>SUMPRODUCT(('T22'!$A$2:$A$97=$A96)*(T22Emp=J$1),'T22'!$E$2:$AZ$97)</f>
        <v>0</v>
      </c>
      <c r="K96" s="250">
        <f>SUMPRODUCT(('T22'!$A$2:$A$97=$A96)*(T22Emp=K$1),'T22'!$E$2:$AZ$97)</f>
        <v>0</v>
      </c>
      <c r="L96" s="250">
        <f>SUMPRODUCT(('T22'!$A$2:$A$97=$A96)*(T22Emp=L$1),'T22'!$E$2:$AZ$97)</f>
        <v>0</v>
      </c>
      <c r="M96" s="250">
        <f>SUMPRODUCT(('T22'!$A$2:$A$97=$A96)*(T22Emp=M$1),'T22'!$E$2:$AZ$97)</f>
        <v>0</v>
      </c>
      <c r="N96" s="250">
        <f>SUMPRODUCT(('T22'!$A$2:$A$97=$A96)*(T22Emp=N$1),'T22'!$E$2:$AZ$97)</f>
        <v>0</v>
      </c>
      <c r="O96" s="250">
        <f>SUMPRODUCT(('T22'!$A$2:$A$97=$A96)*(T22Emp=O$1),'T22'!$E$2:$AZ$97)</f>
        <v>0</v>
      </c>
      <c r="P96" s="250">
        <f>SUMPRODUCT(('T22'!$A$2:$A$97=$A96)*(T22Emp=P$1),'T22'!$E$2:$AZ$97)</f>
        <v>0</v>
      </c>
      <c r="Q96" s="250">
        <f>SUMPRODUCT(('T22'!$A$2:$A$97=$A96)*(T22Emp=Q$1),'T22'!$E$2:$AZ$97)</f>
        <v>0</v>
      </c>
      <c r="R96" s="250">
        <f>SUMPRODUCT(('T22'!$A$2:$A$97=$A96)*(T22Emp=R$1),'T22'!$E$2:$AZ$97)</f>
        <v>0</v>
      </c>
      <c r="S96" s="250">
        <f>SUMPRODUCT(('T22'!$A$2:$A$97=$A96)*(T22Emp=S$1),'T22'!$E$2:$AZ$97)</f>
        <v>0</v>
      </c>
      <c r="T96" s="250">
        <f>SUMPRODUCT(('T22'!$A$2:$A$97=$A96)*(T22Emp=T$1),'T22'!$E$2:$AZ$97)</f>
        <v>0</v>
      </c>
      <c r="U96" s="250">
        <f>SUMPRODUCT(('T22'!$A$2:$A$97=$A96)*(T22Emp=U$1),'T22'!$E$2:$AZ$97)</f>
        <v>0</v>
      </c>
      <c r="V96" s="250">
        <f>SUMPRODUCT(('T22'!$A$2:$A$97=$A96)*(T22Emp=V$1),'T22'!$E$2:$AZ$97)</f>
        <v>0</v>
      </c>
      <c r="W96" s="250">
        <f>SUMPRODUCT(('T22'!$A$2:$A$97=$A96)*(T22Emp=W$1),'T22'!$E$2:$AZ$97)</f>
        <v>0</v>
      </c>
      <c r="X96" s="250">
        <f>SUMPRODUCT(('T22'!$A$2:$A$97=$A96)*(T22Emp=X$1),'T22'!$E$2:$AZ$97)</f>
        <v>0</v>
      </c>
      <c r="Y96" s="250">
        <f>SUMPRODUCT(('T22'!$A$2:$A$97=$A96)*(T22Emp=Y$1),'T22'!$E$2:$AZ$97)</f>
        <v>0</v>
      </c>
      <c r="Z96" s="250">
        <f>SUMPRODUCT(('T22'!$A$2:$A$97=$A96)*(T22Emp=Z$1),'T22'!$E$2:$AZ$97)</f>
        <v>0</v>
      </c>
      <c r="AA96" s="250">
        <f>SUMPRODUCT(('T22'!$A$2:$A$97=$A96)*(T22Emp=AA$1),'T22'!$E$2:$AZ$97)</f>
        <v>0</v>
      </c>
      <c r="AB96" s="250">
        <f>SUMPRODUCT(('T22'!$A$2:$A$97=$A96)*(T22Emp=AB$1),'T22'!$E$2:$AZ$97)</f>
        <v>0</v>
      </c>
      <c r="AC96" s="250">
        <f>SUMPRODUCT(('T22'!$A$2:$A$97=$A96)*(T22Emp=AC$1),'T22'!$E$2:$AZ$97)</f>
        <v>0</v>
      </c>
      <c r="AD96" s="250">
        <f>SUMPRODUCT(('T22'!$A$2:$A$97=$A96)*(T22Emp=AD$1),'T22'!$E$2:$AZ$97)</f>
        <v>0</v>
      </c>
      <c r="AE96" s="250">
        <f>SUMPRODUCT(('T22'!$A$2:$A$97=$A96)*(T22Emp=AE$1),'T22'!$E$2:$AZ$97)</f>
        <v>0</v>
      </c>
      <c r="AF96" s="250">
        <f>SUMPRODUCT(('T22'!$A$2:$A$97=$A96)*(T22Emp=AF$1),'T22'!$E$2:$AZ$97)</f>
        <v>0</v>
      </c>
      <c r="AG96" s="250">
        <f>SUMPRODUCT(('T22'!$A$2:$A$97=$A96)*(T22Emp=AG$1),'T22'!$E$2:$AZ$97)</f>
        <v>0</v>
      </c>
      <c r="AH96" s="250">
        <f>SUMPRODUCT(('T22'!$A$2:$A$97=$A96)*(T22Emp=AH$1),'T22'!$E$2:$AZ$97)</f>
        <v>0</v>
      </c>
      <c r="AI96" s="250">
        <f>SUMPRODUCT(('T22'!$A$2:$A$97=$A96)*(T22Emp=AI$1),'T22'!$E$2:$AZ$97)</f>
        <v>0</v>
      </c>
      <c r="AJ96" s="250">
        <f>SUMPRODUCT(('T22'!$A$2:$A$97=$A96)*(T22Emp=AJ$1),'T22'!$E$2:$AZ$97)</f>
        <v>0</v>
      </c>
      <c r="AK96" s="250">
        <f>SUMPRODUCT(('T22'!$A$2:$A$97=$A96)*(T22Emp=AK$1),'T22'!$E$2:$AZ$97)</f>
        <v>0</v>
      </c>
      <c r="AL96" s="250">
        <f>SUMPRODUCT(('T22'!$A$2:$A$97=$A96)*(T22Emp=AL$1),'T22'!$E$2:$AZ$97)</f>
        <v>0</v>
      </c>
      <c r="AM96" s="250">
        <f>SUMPRODUCT(('T22'!$A$2:$A$97=$A96)*(T22Emp=AM$1),'T22'!$E$2:$AZ$97)</f>
        <v>0</v>
      </c>
      <c r="AN96" s="250">
        <f>SUMPRODUCT(('T22'!$A$2:$A$97=$A96)*(T22Emp=AN$1),'T22'!$E$2:$AZ$97)</f>
        <v>0</v>
      </c>
      <c r="AO96" s="250">
        <f>SUMPRODUCT(('T22'!$A$2:$A$97=$A96)*(T22Emp=AO$1),'T22'!$E$2:$AZ$97)</f>
        <v>0</v>
      </c>
      <c r="AP96" s="250">
        <f>SUMPRODUCT(('T22'!$A$2:$A$97=$A96)*(T22Emp=AP$1),'T22'!$E$2:$AZ$97)</f>
        <v>0</v>
      </c>
      <c r="AQ96" s="250">
        <f>SUMPRODUCT(('T22'!$A$2:$A$97=$A96)*(T22Emp=AQ$1),'T22'!$E$2:$AZ$97)</f>
        <v>0</v>
      </c>
      <c r="AR96" s="250">
        <f>SUMPRODUCT(('T22'!$A$2:$A$97=$A96)*(T22Emp=AR$1),'T22'!$E$2:$AZ$97)</f>
        <v>0</v>
      </c>
      <c r="AS96" s="250">
        <f>SUMPRODUCT(('T22'!$A$2:$A$97=$A96)*(T22Emp=AS$1),'T22'!$E$2:$AZ$97)</f>
        <v>0</v>
      </c>
      <c r="AT96" s="250">
        <f>SUMPRODUCT(('T22'!$A$2:$A$97=$A96)*(T22Emp=AT$1),'T22'!$E$2:$AZ$97)</f>
        <v>0</v>
      </c>
      <c r="AU96" s="250">
        <f>SUMPRODUCT(('T22'!$A$2:$A$97=$A96)*(T22Emp=AU$1),'T22'!$E$2:$AZ$97)</f>
        <v>0</v>
      </c>
      <c r="AV96" s="250">
        <f>SUMPRODUCT(('T22'!$A$2:$A$97=$A96)*(T22Emp=AV$1),'T22'!$E$2:$AZ$97)</f>
        <v>0</v>
      </c>
      <c r="AW96" s="250">
        <f>SUMPRODUCT(('T22'!$A$2:$A$97=$A96)*(T22Emp=AW$1),'T22'!$E$2:$AZ$97)</f>
        <v>0</v>
      </c>
      <c r="AX96" s="250">
        <f>SUMPRODUCT(('T22'!$A$2:$A$97=$A96)*(T22Emp=AX$1),'T22'!$E$2:$AZ$97)</f>
        <v>0</v>
      </c>
      <c r="AY96" s="467">
        <f>SUMPRODUCT(('T22'!$A$2:$A$97=$A96)*(T22Emp=AY$1),'T22'!$E$2:$AZ$97)</f>
        <v>0</v>
      </c>
      <c r="BA96" s="246"/>
    </row>
    <row r="97" spans="1:53" s="271" customFormat="1" x14ac:dyDescent="0.2">
      <c r="A97" s="247">
        <f t="shared" si="59"/>
        <v>42544</v>
      </c>
      <c r="B97" s="254" t="str">
        <f>Total!$L$1</f>
        <v>RF</v>
      </c>
      <c r="C97" s="249">
        <f>SUMPRODUCT((RF!$A$2:$A$17=$A97)*(RFEmp=C$1)*(RF!$H$21:$AO$21="RF Valet"),RF!$H$2:$AO$17)</f>
        <v>0</v>
      </c>
      <c r="D97" s="250">
        <f>SUMPRODUCT((RF!$A$2:$A$17=$A97)*(RFEmp=D$1)*(RF!$H$21:$AO$21="RF Valet"),RF!$H$2:$AO$17)</f>
        <v>0</v>
      </c>
      <c r="E97" s="250">
        <f>SUMPRODUCT((RF!$A$2:$A$17=$A97)*(RFEmp=E$1)*(RF!$H$21:$AO$21="RF Valet"),RF!$H$2:$AO$17)</f>
        <v>0</v>
      </c>
      <c r="F97" s="250">
        <f>SUMPRODUCT((RF!$A$2:$A$17=$A97)*(RFEmp=F$1)*(RF!$H$21:$AO$21="RF Valet"),RF!$H$2:$AO$17)</f>
        <v>0</v>
      </c>
      <c r="G97" s="250">
        <f>SUMPRODUCT((RF!$A$2:$A$17=$A97)*(RFEmp=G$1)*(RF!$H$21:$AO$21="RF Valet"),RF!$H$2:$AO$17)</f>
        <v>0</v>
      </c>
      <c r="H97" s="250">
        <f>SUMPRODUCT((RF!$A$2:$A$17=$A97)*(RFEmp=H$1)*(RF!$H$21:$AO$21="RF Valet"),RF!$H$2:$AO$17)</f>
        <v>0</v>
      </c>
      <c r="I97" s="250">
        <f>SUMPRODUCT((RF!$A$2:$A$17=$A97)*(RFEmp=I$1)*(RF!$H$21:$AO$21="RF Valet"),RF!$H$2:$AO$17)</f>
        <v>0</v>
      </c>
      <c r="J97" s="250">
        <f>SUMPRODUCT((RF!$A$2:$A$17=$A97)*(RFEmp=J$1)*(RF!$H$21:$AO$21="RF Valet"),RF!$H$2:$AO$17)</f>
        <v>0</v>
      </c>
      <c r="K97" s="250">
        <f>SUMPRODUCT((RF!$A$2:$A$17=$A97)*(RFEmp=K$1)*(RF!$H$21:$AO$21="RF Valet"),RF!$H$2:$AO$17)</f>
        <v>0</v>
      </c>
      <c r="L97" s="250">
        <f>SUMPRODUCT((RF!$A$2:$A$17=$A97)*(RFEmp=L$1)*(RF!$H$21:$AO$21="RF Valet"),RF!$H$2:$AO$17)</f>
        <v>0</v>
      </c>
      <c r="M97" s="250">
        <f>SUMPRODUCT((RF!$A$2:$A$17=$A97)*(RFEmp=M$1)*(RF!$H$21:$AO$21="RF Valet"),RF!$H$2:$AO$17)</f>
        <v>0</v>
      </c>
      <c r="N97" s="250">
        <f>SUMPRODUCT((RF!$A$2:$A$17=$A97)*(RFEmp=N$1)*(RF!$H$21:$AO$21="RF Valet"),RF!$H$2:$AO$17)</f>
        <v>0</v>
      </c>
      <c r="O97" s="250">
        <f>SUMPRODUCT((RF!$A$2:$A$17=$A97)*(RFEmp=O$1)*(RF!$H$21:$AO$21="RF Valet"),RF!$H$2:$AO$17)</f>
        <v>0</v>
      </c>
      <c r="P97" s="250">
        <f>SUMPRODUCT((RF!$A$2:$A$17=$A97)*(RFEmp=P$1)*(RF!$H$21:$AO$21="RF Valet"),RF!$H$2:$AO$17)</f>
        <v>0</v>
      </c>
      <c r="Q97" s="250">
        <f>SUMPRODUCT((RF!$A$2:$A$17=$A97)*(RFEmp=Q$1)*(RF!$H$21:$AO$21="RF Valet"),RF!$H$2:$AO$17)</f>
        <v>0</v>
      </c>
      <c r="R97" s="250">
        <f>SUMPRODUCT((RF!$A$2:$A$17=$A97)*(RFEmp=R$1)*(RF!$H$21:$AO$21="RF Valet"),RF!$H$2:$AO$17)</f>
        <v>0</v>
      </c>
      <c r="S97" s="250">
        <f>SUMPRODUCT((RF!$A$2:$A$17=$A97)*(RFEmp=S$1)*(RF!$H$21:$AO$21="RF Valet"),RF!$H$2:$AO$17)</f>
        <v>0</v>
      </c>
      <c r="T97" s="250">
        <f>SUMPRODUCT((RF!$A$2:$A$17=$A97)*(RFEmp=T$1)*(RF!$H$21:$AO$21="RF Valet"),RF!$H$2:$AO$17)</f>
        <v>0</v>
      </c>
      <c r="U97" s="250">
        <f>SUMPRODUCT((RF!$A$2:$A$17=$A97)*(RFEmp=U$1)*(RF!$H$21:$AO$21="RF Valet"),RF!$H$2:$AO$17)</f>
        <v>0</v>
      </c>
      <c r="V97" s="250">
        <f>SUMPRODUCT((RF!$A$2:$A$17=$A97)*(RFEmp=V$1)*(RF!$H$21:$AO$21="RF Valet"),RF!$H$2:$AO$17)</f>
        <v>0</v>
      </c>
      <c r="W97" s="250">
        <f>SUMPRODUCT((RF!$A$2:$A$17=$A97)*(RFEmp=W$1)*(RF!$H$21:$AO$21="RF Valet"),RF!$H$2:$AO$17)</f>
        <v>0</v>
      </c>
      <c r="X97" s="250">
        <f>SUMPRODUCT((RF!$A$2:$A$17=$A97)*(RFEmp=X$1)*(RF!$H$21:$AO$21="RF Valet"),RF!$H$2:$AO$17)</f>
        <v>0</v>
      </c>
      <c r="Y97" s="250">
        <f>SUMPRODUCT((RF!$A$2:$A$17=$A97)*(RFEmp=Y$1)*(RF!$H$21:$AO$21="RF Valet"),RF!$H$2:$AO$17)</f>
        <v>0</v>
      </c>
      <c r="Z97" s="250">
        <f>SUMPRODUCT((RF!$A$2:$A$17=$A97)*(RFEmp=Z$1)*(RF!$H$21:$AO$21="RF Valet"),RF!$H$2:$AO$17)</f>
        <v>0</v>
      </c>
      <c r="AA97" s="250">
        <f>SUMPRODUCT((RF!$A$2:$A$17=$A97)*(RFEmp=AA$1)*(RF!$H$21:$AO$21="RF Valet"),RF!$H$2:$AO$17)</f>
        <v>0</v>
      </c>
      <c r="AB97" s="250">
        <f>SUMPRODUCT((RF!$A$2:$A$17=$A97)*(RFEmp=AB$1)*(RF!$H$21:$AO$21="RF Valet"),RF!$H$2:$AO$17)</f>
        <v>0</v>
      </c>
      <c r="AC97" s="250">
        <f>SUMPRODUCT((RF!$A$2:$A$17=$A97)*(RFEmp=AC$1)*(RF!$H$21:$AO$21="RF Valet"),RF!$H$2:$AO$17)</f>
        <v>0</v>
      </c>
      <c r="AD97" s="250">
        <f>SUMPRODUCT((RF!$A$2:$A$17=$A97)*(RFEmp=AD$1)*(RF!$H$21:$AO$21="RF Valet"),RF!$H$2:$AO$17)</f>
        <v>0</v>
      </c>
      <c r="AE97" s="250">
        <f>SUMPRODUCT((RF!$A$2:$A$17=$A97)*(RFEmp=AE$1)*(RF!$H$21:$AO$21="RF Valet"),RF!$H$2:$AO$17)</f>
        <v>0</v>
      </c>
      <c r="AF97" s="250">
        <f>SUMPRODUCT((RF!$A$2:$A$17=$A97)*(RFEmp=AF$1)*(RF!$H$21:$AO$21="RF Valet"),RF!$H$2:$AO$17)</f>
        <v>0</v>
      </c>
      <c r="AG97" s="250">
        <f>SUMPRODUCT((RF!$A$2:$A$17=$A97)*(RFEmp=AG$1)*(RF!$H$21:$AO$21="RF Valet"),RF!$H$2:$AO$17)</f>
        <v>0</v>
      </c>
      <c r="AH97" s="250">
        <f>SUMPRODUCT((RF!$A$2:$A$17=$A97)*(RFEmp=AH$1)*(RF!$H$21:$AO$21="RF Valet"),RF!$H$2:$AO$17)</f>
        <v>0</v>
      </c>
      <c r="AI97" s="250">
        <f>SUMPRODUCT((RF!$A$2:$A$17=$A97)*(RFEmp=AI$1)*(RF!$H$21:$AO$21="RF Valet"),RF!$H$2:$AO$17)</f>
        <v>0</v>
      </c>
      <c r="AJ97" s="250">
        <f>SUMPRODUCT((RF!$A$2:$A$17=$A97)*(RFEmp=AJ$1)*(RF!$H$21:$AO$21="RF Valet"),RF!$H$2:$AO$17)</f>
        <v>0</v>
      </c>
      <c r="AK97" s="250">
        <f>SUMPRODUCT((RF!$A$2:$A$17=$A97)*(RFEmp=AK$1)*(RF!$H$21:$AO$21="RF Valet"),RF!$H$2:$AO$17)</f>
        <v>0</v>
      </c>
      <c r="AL97" s="250">
        <f>SUMPRODUCT((RF!$A$2:$A$17=$A97)*(RFEmp=AL$1)*(RF!$H$21:$AO$21="RF Valet"),RF!$H$2:$AO$17)</f>
        <v>0</v>
      </c>
      <c r="AM97" s="250">
        <f>SUMPRODUCT((RF!$A$2:$A$17=$A97)*(RFEmp=AM$1)*(RF!$H$21:$AO$21="RF Valet"),RF!$H$2:$AO$17)</f>
        <v>0</v>
      </c>
      <c r="AN97" s="250">
        <f>SUMPRODUCT((RF!$A$2:$A$17=$A97)*(RFEmp=AN$1)*(RF!$H$21:$AO$21="RF Valet"),RF!$H$2:$AO$17)</f>
        <v>0</v>
      </c>
      <c r="AO97" s="250">
        <f>SUMPRODUCT((RF!$A$2:$A$17=$A97)*(RFEmp=AO$1)*(RF!$H$21:$AO$21="RF Valet"),RF!$H$2:$AO$17)</f>
        <v>0</v>
      </c>
      <c r="AP97" s="250">
        <f>SUMPRODUCT((RF!$A$2:$A$17=$A97)*(RFEmp=AP$1)*(RF!$H$21:$AO$21="RF Valet"),RF!$H$2:$AO$17)</f>
        <v>0</v>
      </c>
      <c r="AQ97" s="250">
        <f>SUMPRODUCT((RF!$A$2:$A$17=$A97)*(RFEmp=AQ$1)*(RF!$H$21:$AO$21="RF Valet"),RF!$H$2:$AO$17)</f>
        <v>0</v>
      </c>
      <c r="AR97" s="250">
        <f>SUMPRODUCT((RF!$A$2:$A$17=$A97)*(RFEmp=AR$1)*(RF!$H$21:$AO$21="RF Valet"),RF!$H$2:$AO$17)</f>
        <v>0</v>
      </c>
      <c r="AS97" s="250">
        <f>SUMPRODUCT((RF!$A$2:$A$17=$A97)*(RFEmp=AS$1)*(RF!$H$21:$AO$21="RF Valet"),RF!$H$2:$AO$17)</f>
        <v>0</v>
      </c>
      <c r="AT97" s="250">
        <f>SUMPRODUCT((RF!$A$2:$A$17=$A97)*(RFEmp=AT$1)*(RF!$H$21:$AO$21="RF Valet"),RF!$H$2:$AO$17)</f>
        <v>0</v>
      </c>
      <c r="AU97" s="250">
        <f>SUMPRODUCT((RF!$A$2:$A$17=$A97)*(RFEmp=AU$1)*(RF!$H$21:$AO$21="RF Valet"),RF!$H$2:$AO$17)</f>
        <v>0</v>
      </c>
      <c r="AV97" s="250">
        <f>SUMPRODUCT((RF!$A$2:$A$17=$A97)*(RFEmp=AV$1)*(RF!$H$21:$AO$21="RF Valet"),RF!$H$2:$AO$17)</f>
        <v>0</v>
      </c>
      <c r="AW97" s="250">
        <f>SUMPRODUCT((RF!$A$2:$A$17=$A97)*(RFEmp=AW$1)*(RF!$H$21:$AO$21="RF Valet"),RF!$H$2:$AO$17)</f>
        <v>0</v>
      </c>
      <c r="AX97" s="250">
        <f>SUMPRODUCT((RF!$A$2:$A$17=$A97)*(RFEmp=AX$1)*(RF!$H$21:$AO$21="RF Valet"),RF!$H$2:$AO$17)</f>
        <v>0</v>
      </c>
      <c r="AY97" s="467">
        <f>SUMPRODUCT((RF!$A$2:$A$17=$A97)*(RFEmp=AY$1)*(RF!$H$21:$AO$21="RF Valet"),RF!$H$2:$AO$17)</f>
        <v>0</v>
      </c>
      <c r="BA97" s="246"/>
    </row>
    <row r="98" spans="1:53" s="271" customFormat="1" x14ac:dyDescent="0.2">
      <c r="A98" s="247">
        <f t="shared" si="59"/>
        <v>42544</v>
      </c>
      <c r="B98" s="571" t="s">
        <v>140</v>
      </c>
      <c r="C98" s="249">
        <f>SUMPRODUCT(('RC'!$A$2:$A$17=$A98)*(RCEmp=C$1),'RC'!$D$2:$AK$17)</f>
        <v>0</v>
      </c>
      <c r="D98" s="250">
        <f>SUMPRODUCT(('RC'!$A$2:$A$17=$A98)*(RCEmp=D$1),'RC'!$D$2:$AK$17)</f>
        <v>0</v>
      </c>
      <c r="E98" s="250">
        <f>SUMPRODUCT(('RC'!$A$2:$A$17=$A98)*(RCEmp=E$1),'RC'!$D$2:$AK$17)</f>
        <v>0</v>
      </c>
      <c r="F98" s="250">
        <f>SUMPRODUCT(('RC'!$A$2:$A$17=$A98)*(RCEmp=F$1),'RC'!$D$2:$AK$17)</f>
        <v>0</v>
      </c>
      <c r="G98" s="250">
        <f>SUMPRODUCT(('RC'!$A$2:$A$17=$A98)*(RCEmp=G$1),'RC'!$D$2:$AK$17)</f>
        <v>0</v>
      </c>
      <c r="H98" s="250">
        <f>SUMPRODUCT(('RC'!$A$2:$A$17=$A98)*(RCEmp=H$1),'RC'!$D$2:$AK$17)</f>
        <v>0</v>
      </c>
      <c r="I98" s="250">
        <f>SUMPRODUCT(('RC'!$A$2:$A$17=$A98)*(RCEmp=I$1),'RC'!$D$2:$AK$17)</f>
        <v>0</v>
      </c>
      <c r="J98" s="250">
        <f>SUMPRODUCT(('RC'!$A$2:$A$17=$A98)*(RCEmp=J$1),'RC'!$D$2:$AK$17)</f>
        <v>0</v>
      </c>
      <c r="K98" s="250">
        <f>SUMPRODUCT(('RC'!$A$2:$A$17=$A98)*(RCEmp=K$1),'RC'!$D$2:$AK$17)</f>
        <v>0</v>
      </c>
      <c r="L98" s="250">
        <f>SUMPRODUCT(('RC'!$A$2:$A$17=$A98)*(RCEmp=L$1),'RC'!$D$2:$AK$17)</f>
        <v>0</v>
      </c>
      <c r="M98" s="250">
        <f>SUMPRODUCT(('RC'!$A$2:$A$17=$A98)*(RCEmp=M$1),'RC'!$D$2:$AK$17)</f>
        <v>0</v>
      </c>
      <c r="N98" s="250">
        <f>SUMPRODUCT(('RC'!$A$2:$A$17=$A98)*(RCEmp=N$1),'RC'!$D$2:$AK$17)</f>
        <v>0</v>
      </c>
      <c r="O98" s="250">
        <f>SUMPRODUCT(('RC'!$A$2:$A$17=$A98)*(RCEmp=O$1),'RC'!$D$2:$AK$17)</f>
        <v>8.25</v>
      </c>
      <c r="P98" s="250">
        <f>SUMPRODUCT(('RC'!$A$2:$A$17=$A98)*(RCEmp=P$1),'RC'!$D$2:$AK$17)</f>
        <v>0</v>
      </c>
      <c r="Q98" s="250">
        <f>SUMPRODUCT(('RC'!$A$2:$A$17=$A98)*(RCEmp=Q$1),'RC'!$D$2:$AK$17)</f>
        <v>0</v>
      </c>
      <c r="R98" s="250">
        <f>SUMPRODUCT(('RC'!$A$2:$A$17=$A98)*(RCEmp=R$1),'RC'!$D$2:$AK$17)</f>
        <v>0</v>
      </c>
      <c r="S98" s="250">
        <f>SUMPRODUCT(('RC'!$A$2:$A$17=$A98)*(RCEmp=S$1),'RC'!$D$2:$AK$17)</f>
        <v>0</v>
      </c>
      <c r="T98" s="250">
        <f>SUMPRODUCT(('RC'!$A$2:$A$17=$A98)*(RCEmp=T$1),'RC'!$D$2:$AK$17)</f>
        <v>0</v>
      </c>
      <c r="U98" s="250">
        <f>SUMPRODUCT(('RC'!$A$2:$A$17=$A98)*(RCEmp=U$1),'RC'!$D$2:$AK$17)</f>
        <v>0</v>
      </c>
      <c r="V98" s="250">
        <f>SUMPRODUCT(('RC'!$A$2:$A$17=$A98)*(RCEmp=V$1),'RC'!$D$2:$AK$17)</f>
        <v>0</v>
      </c>
      <c r="W98" s="250">
        <f>SUMPRODUCT(('RC'!$A$2:$A$17=$A98)*(RCEmp=W$1),'RC'!$D$2:$AK$17)</f>
        <v>0</v>
      </c>
      <c r="X98" s="250">
        <f>SUMPRODUCT(('RC'!$A$2:$A$17=$A98)*(RCEmp=X$1),'RC'!$D$2:$AK$17)</f>
        <v>0</v>
      </c>
      <c r="Y98" s="250">
        <f>SUMPRODUCT(('RC'!$A$2:$A$17=$A98)*(RCEmp=Y$1),'RC'!$D$2:$AK$17)</f>
        <v>0</v>
      </c>
      <c r="Z98" s="250">
        <f>SUMPRODUCT(('RC'!$A$2:$A$17=$A98)*(RCEmp=Z$1),'RC'!$D$2:$AK$17)</f>
        <v>0</v>
      </c>
      <c r="AA98" s="250">
        <f>SUMPRODUCT(('RC'!$A$2:$A$17=$A98)*(RCEmp=AA$1),'RC'!$D$2:$AK$17)</f>
        <v>0</v>
      </c>
      <c r="AB98" s="250">
        <f>SUMPRODUCT(('RC'!$A$2:$A$17=$A98)*(RCEmp=AB$1),'RC'!$D$2:$AK$17)</f>
        <v>0</v>
      </c>
      <c r="AC98" s="250">
        <f>SUMPRODUCT(('RC'!$A$2:$A$17=$A98)*(RCEmp=AC$1),'RC'!$D$2:$AK$17)</f>
        <v>0</v>
      </c>
      <c r="AD98" s="250">
        <f>SUMPRODUCT(('RC'!$A$2:$A$17=$A98)*(RCEmp=AD$1),'RC'!$D$2:$AK$17)</f>
        <v>0</v>
      </c>
      <c r="AE98" s="250">
        <f>SUMPRODUCT(('RC'!$A$2:$A$17=$A98)*(RCEmp=AE$1),'RC'!$D$2:$AK$17)</f>
        <v>0</v>
      </c>
      <c r="AF98" s="250">
        <f>SUMPRODUCT(('RC'!$A$2:$A$17=$A98)*(RCEmp=AF$1),'RC'!$D$2:$AK$17)</f>
        <v>0</v>
      </c>
      <c r="AG98" s="250">
        <f>SUMPRODUCT(('RC'!$A$2:$A$17=$A98)*(RCEmp=AG$1),'RC'!$D$2:$AK$17)</f>
        <v>0</v>
      </c>
      <c r="AH98" s="250">
        <f>SUMPRODUCT(('RC'!$A$2:$A$17=$A98)*(RCEmp=AH$1),'RC'!$D$2:$AK$17)</f>
        <v>0</v>
      </c>
      <c r="AI98" s="250">
        <f>SUMPRODUCT(('RC'!$A$2:$A$17=$A98)*(RCEmp=AI$1),'RC'!$D$2:$AK$17)</f>
        <v>0</v>
      </c>
      <c r="AJ98" s="250">
        <f>SUMPRODUCT(('RC'!$A$2:$A$17=$A98)*(RCEmp=AJ$1),'RC'!$D$2:$AK$17)</f>
        <v>0</v>
      </c>
      <c r="AK98" s="250">
        <f>SUMPRODUCT(('RC'!$A$2:$A$17=$A98)*(RCEmp=AK$1),'RC'!$D$2:$AK$17)</f>
        <v>0</v>
      </c>
      <c r="AL98" s="250">
        <f>SUMPRODUCT(('RC'!$A$2:$A$17=$A98)*(RCEmp=AL$1),'RC'!$D$2:$AK$17)</f>
        <v>0</v>
      </c>
      <c r="AM98" s="250">
        <f>SUMPRODUCT(('RC'!$A$2:$A$17=$A98)*(RCEmp=AM$1),'RC'!$D$2:$AK$17)</f>
        <v>0</v>
      </c>
      <c r="AN98" s="250">
        <f>SUMPRODUCT(('RC'!$A$2:$A$17=$A98)*(RCEmp=AN$1),'RC'!$D$2:$AK$17)</f>
        <v>0</v>
      </c>
      <c r="AO98" s="250">
        <f>SUMPRODUCT(('RC'!$A$2:$A$17=$A98)*(RCEmp=AO$1),'RC'!$D$2:$AK$17)</f>
        <v>0</v>
      </c>
      <c r="AP98" s="250">
        <f>SUMPRODUCT(('RC'!$A$2:$A$17=$A98)*(RCEmp=AP$1),'RC'!$D$2:$AK$17)</f>
        <v>0</v>
      </c>
      <c r="AQ98" s="250">
        <f>SUMPRODUCT(('RC'!$A$2:$A$17=$A98)*(RCEmp=AQ$1),'RC'!$D$2:$AK$17)</f>
        <v>0</v>
      </c>
      <c r="AR98" s="250">
        <f>SUMPRODUCT(('RC'!$A$2:$A$17=$A98)*(RCEmp=AR$1),'RC'!$D$2:$AK$17)</f>
        <v>0</v>
      </c>
      <c r="AS98" s="250">
        <f>SUMPRODUCT(('RC'!$A$2:$A$17=$A98)*(RCEmp=AS$1),'RC'!$D$2:$AK$17)</f>
        <v>0</v>
      </c>
      <c r="AT98" s="250">
        <f>SUMPRODUCT(('RC'!$A$2:$A$17=$A98)*(RCEmp=AT$1),'RC'!$D$2:$AK$17)</f>
        <v>0</v>
      </c>
      <c r="AU98" s="250">
        <f>SUMPRODUCT(('RC'!$A$2:$A$17=$A98)*(RCEmp=AU$1),'RC'!$D$2:$AK$17)</f>
        <v>0</v>
      </c>
      <c r="AV98" s="250">
        <f>SUMPRODUCT(('RC'!$A$2:$A$17=$A98)*(RCEmp=AV$1),'RC'!$D$2:$AK$17)</f>
        <v>0</v>
      </c>
      <c r="AW98" s="250">
        <f>SUMPRODUCT(('RC'!$A$2:$A$17=$A98)*(RCEmp=AW$1),'RC'!$D$2:$AK$17)</f>
        <v>0</v>
      </c>
      <c r="AX98" s="250">
        <f>SUMPRODUCT(('RC'!$A$2:$A$17=$A98)*(RCEmp=AX$1),'RC'!$D$2:$AK$17)</f>
        <v>0</v>
      </c>
      <c r="AY98" s="467">
        <f>SUMPRODUCT(('RC'!$A$2:$A$17=$A98)*(RCEmp=AY$1),'RC'!$D$2:$AK$17)</f>
        <v>0</v>
      </c>
      <c r="BA98" s="246"/>
    </row>
    <row r="99" spans="1:53" s="271" customFormat="1" x14ac:dyDescent="0.2">
      <c r="A99" s="247">
        <f t="shared" si="59"/>
        <v>42544</v>
      </c>
      <c r="B99" s="614" t="s">
        <v>154</v>
      </c>
      <c r="C99" s="249">
        <f>SUMPRODUCT((HoO!$A$2:$A$34=$A99)*(HoOEmp=C$1),HoO!$E$2:$Y$34)</f>
        <v>0</v>
      </c>
      <c r="D99" s="250">
        <f>SUMPRODUCT((HoO!$A$2:$A$34=$A99)*(HoOEmp=D$1),HoO!$E$2:$Y$34)</f>
        <v>0</v>
      </c>
      <c r="E99" s="250">
        <f>SUMPRODUCT((HoO!$A$2:$A$34=$A99)*(HoOEmp=E$1),HoO!$E$2:$Y$34)</f>
        <v>0</v>
      </c>
      <c r="F99" s="250">
        <f>SUMPRODUCT((HoO!$A$2:$A$34=$A99)*(HoOEmp=F$1),HoO!$E$2:$Y$34)</f>
        <v>0</v>
      </c>
      <c r="G99" s="250">
        <f>SUMPRODUCT((HoO!$A$2:$A$34=$A99)*(HoOEmp=G$1),HoO!$E$2:$Y$34)</f>
        <v>0</v>
      </c>
      <c r="H99" s="250">
        <f>SUMPRODUCT((HoO!$A$2:$A$34=$A99)*(HoOEmp=H$1),HoO!$E$2:$Y$34)</f>
        <v>0</v>
      </c>
      <c r="I99" s="250">
        <f>SUMPRODUCT((HoO!$A$2:$A$34=$A99)*(HoOEmp=I$1),HoO!$E$2:$Y$34)</f>
        <v>0</v>
      </c>
      <c r="J99" s="250">
        <f>SUMPRODUCT((HoO!$A$2:$A$34=$A99)*(HoOEmp=J$1),HoO!$E$2:$Y$34)</f>
        <v>0</v>
      </c>
      <c r="K99" s="250">
        <f>SUMPRODUCT((HoO!$A$2:$A$34=$A99)*(HoOEmp=K$1),HoO!$E$2:$Y$34)</f>
        <v>0</v>
      </c>
      <c r="L99" s="250">
        <f>SUMPRODUCT((HoO!$A$2:$A$34=$A99)*(HoOEmp=L$1),HoO!$E$2:$Y$34)</f>
        <v>0</v>
      </c>
      <c r="M99" s="250">
        <f>SUMPRODUCT((HoO!$A$2:$A$34=$A99)*(HoOEmp=M$1),HoO!$E$2:$Y$34)</f>
        <v>0</v>
      </c>
      <c r="N99" s="250">
        <f>SUMPRODUCT((HoO!$A$2:$A$34=$A99)*(HoOEmp=N$1),HoO!$E$2:$Y$34)</f>
        <v>0</v>
      </c>
      <c r="O99" s="250">
        <f>SUMPRODUCT((HoO!$A$2:$A$34=$A99)*(HoOEmp=O$1),HoO!$E$2:$Y$34)</f>
        <v>0</v>
      </c>
      <c r="P99" s="250">
        <f>SUMPRODUCT((HoO!$A$2:$A$34=$A99)*(HoOEmp=P$1),HoO!$E$2:$Y$34)</f>
        <v>0</v>
      </c>
      <c r="Q99" s="250">
        <f>SUMPRODUCT((HoO!$A$2:$A$34=$A99)*(HoOEmp=Q$1),HoO!$E$2:$Y$34)</f>
        <v>0</v>
      </c>
      <c r="R99" s="250">
        <f>SUMPRODUCT((HoO!$A$2:$A$34=$A99)*(HoOEmp=R$1),HoO!$E$2:$Y$34)</f>
        <v>0</v>
      </c>
      <c r="S99" s="250">
        <f>SUMPRODUCT((HoO!$A$2:$A$34=$A99)*(HoOEmp=S$1),HoO!$E$2:$Y$34)</f>
        <v>0</v>
      </c>
      <c r="T99" s="250">
        <f>SUMPRODUCT((HoO!$A$2:$A$34=$A99)*(HoOEmp=T$1),HoO!$E$2:$Y$34)</f>
        <v>0</v>
      </c>
      <c r="U99" s="250">
        <f>SUMPRODUCT((HoO!$A$2:$A$34=$A99)*(HoOEmp=U$1),HoO!$E$2:$Y$34)</f>
        <v>0</v>
      </c>
      <c r="V99" s="250">
        <f>SUMPRODUCT((HoO!$A$2:$A$34=$A99)*(HoOEmp=V$1),HoO!$E$2:$Y$34)</f>
        <v>0</v>
      </c>
      <c r="W99" s="250">
        <f>SUMPRODUCT((HoO!$A$2:$A$34=$A99)*(HoOEmp=W$1),HoO!$E$2:$Y$34)</f>
        <v>0</v>
      </c>
      <c r="X99" s="250">
        <f>SUMPRODUCT((HoO!$A$2:$A$34=$A99)*(HoOEmp=X$1),HoO!$E$2:$Y$34)</f>
        <v>0</v>
      </c>
      <c r="Y99" s="250">
        <f>SUMPRODUCT((HoO!$A$2:$A$34=$A99)*(HoOEmp=Y$1),HoO!$E$2:$Y$34)</f>
        <v>0</v>
      </c>
      <c r="Z99" s="250">
        <f>SUMPRODUCT((HoO!$A$2:$A$34=$A99)*(HoOEmp=Z$1),HoO!$E$2:$Y$34)</f>
        <v>0</v>
      </c>
      <c r="AA99" s="250">
        <f>SUMPRODUCT((HoO!$A$2:$A$34=$A99)*(HoOEmp=AA$1),HoO!$E$2:$Y$34)</f>
        <v>0</v>
      </c>
      <c r="AB99" s="250">
        <f>SUMPRODUCT((HoO!$A$2:$A$34=$A99)*(HoOEmp=AB$1),HoO!$E$2:$Y$34)</f>
        <v>0</v>
      </c>
      <c r="AC99" s="250">
        <f>SUMPRODUCT((HoO!$A$2:$A$34=$A99)*(HoOEmp=AC$1),HoO!$E$2:$Y$34)</f>
        <v>0</v>
      </c>
      <c r="AD99" s="250">
        <f>SUMPRODUCT((HoO!$A$2:$A$34=$A99)*(HoOEmp=AD$1),HoO!$E$2:$Y$34)</f>
        <v>0</v>
      </c>
      <c r="AE99" s="250">
        <f>SUMPRODUCT((HoO!$A$2:$A$34=$A99)*(HoOEmp=AE$1),HoO!$E$2:$Y$34)</f>
        <v>0</v>
      </c>
      <c r="AF99" s="250">
        <f>SUMPRODUCT((HoO!$A$2:$A$34=$A99)*(HoOEmp=AF$1),HoO!$E$2:$Y$34)</f>
        <v>0</v>
      </c>
      <c r="AG99" s="250">
        <f>SUMPRODUCT((HoO!$A$2:$A$34=$A99)*(HoOEmp=AG$1),HoO!$E$2:$Y$34)</f>
        <v>0</v>
      </c>
      <c r="AH99" s="250">
        <f>SUMPRODUCT((HoO!$A$2:$A$34=$A99)*(HoOEmp=AH$1),HoO!$E$2:$Y$34)</f>
        <v>0</v>
      </c>
      <c r="AI99" s="250">
        <f>SUMPRODUCT((HoO!$A$2:$A$34=$A99)*(HoOEmp=AI$1),HoO!$E$2:$Y$34)</f>
        <v>0</v>
      </c>
      <c r="AJ99" s="250">
        <f>SUMPRODUCT((HoO!$A$2:$A$34=$A99)*(HoOEmp=AJ$1),HoO!$E$2:$Y$34)</f>
        <v>0</v>
      </c>
      <c r="AK99" s="250">
        <f>SUMPRODUCT((HoO!$A$2:$A$34=$A99)*(HoOEmp=AK$1),HoO!$E$2:$Y$34)</f>
        <v>0</v>
      </c>
      <c r="AL99" s="250">
        <f>SUMPRODUCT((HoO!$A$2:$A$34=$A99)*(HoOEmp=AL$1),HoO!$E$2:$Y$34)</f>
        <v>0</v>
      </c>
      <c r="AM99" s="250">
        <f>SUMPRODUCT((HoO!$A$2:$A$34=$A99)*(HoOEmp=AM$1),HoO!$E$2:$Y$34)</f>
        <v>0</v>
      </c>
      <c r="AN99" s="250">
        <f>SUMPRODUCT((HoO!$A$2:$A$34=$A99)*(HoOEmp=AN$1),HoO!$E$2:$Y$34)</f>
        <v>0</v>
      </c>
      <c r="AO99" s="250">
        <f>SUMPRODUCT((HoO!$A$2:$A$34=$A99)*(HoOEmp=AO$1),HoO!$E$2:$Y$34)</f>
        <v>0</v>
      </c>
      <c r="AP99" s="250">
        <f>SUMPRODUCT((HoO!$A$2:$A$34=$A99)*(HoOEmp=AP$1),HoO!$E$2:$Y$34)</f>
        <v>0</v>
      </c>
      <c r="AQ99" s="250">
        <f>SUMPRODUCT((HoO!$A$2:$A$34=$A99)*(HoOEmp=AQ$1),HoO!$E$2:$Y$34)</f>
        <v>0</v>
      </c>
      <c r="AR99" s="250">
        <f>SUMPRODUCT((HoO!$A$2:$A$34=$A99)*(HoOEmp=AR$1),HoO!$E$2:$Y$34)</f>
        <v>0</v>
      </c>
      <c r="AS99" s="250">
        <f>SUMPRODUCT((HoO!$A$2:$A$34=$A99)*(HoOEmp=AS$1),HoO!$E$2:$Y$34)</f>
        <v>0</v>
      </c>
      <c r="AT99" s="250">
        <f>SUMPRODUCT((HoO!$A$2:$A$34=$A99)*(HoOEmp=AT$1),HoO!$E$2:$Y$34)</f>
        <v>0</v>
      </c>
      <c r="AU99" s="250">
        <f>SUMPRODUCT((HoO!$A$2:$A$34=$A99)*(HoOEmp=AU$1),HoO!$E$2:$Y$34)</f>
        <v>0</v>
      </c>
      <c r="AV99" s="250">
        <f>SUMPRODUCT((HoO!$A$2:$A$34=$A99)*(HoOEmp=AV$1),HoO!$E$2:$Y$34)</f>
        <v>0</v>
      </c>
      <c r="AW99" s="250">
        <f>SUMPRODUCT((HoO!$A$2:$A$34=$A99)*(HoOEmp=AW$1),HoO!$E$2:$Y$34)</f>
        <v>0</v>
      </c>
      <c r="AX99" s="250">
        <f>SUMPRODUCT((HoO!$A$2:$A$34=$A99)*(HoOEmp=AX$1),HoO!$E$2:$Y$34)</f>
        <v>0</v>
      </c>
      <c r="AY99" s="467">
        <f>SUMPRODUCT((HoO!$A$2:$A$34=$A99)*(HoOEmp=AY$1),HoO!$E$2:$Y$34)</f>
        <v>0</v>
      </c>
      <c r="BA99" s="246"/>
    </row>
    <row r="100" spans="1:53" s="271" customFormat="1" x14ac:dyDescent="0.2">
      <c r="A100" s="247">
        <f t="shared" si="59"/>
        <v>42544</v>
      </c>
      <c r="B100" s="255" t="s">
        <v>74</v>
      </c>
      <c r="C100" s="249">
        <f>SUMPRODUCT((TM!$A$2:$A$17=$A100)*(TMEmp=C$1),TM!$D$2:$AK$17)</f>
        <v>0</v>
      </c>
      <c r="D100" s="250">
        <f>SUMPRODUCT((TM!$A$2:$A$17=$A100)*(TMEmp=D$1),TM!$D$2:$AK$17)</f>
        <v>0</v>
      </c>
      <c r="E100" s="250">
        <f>SUMPRODUCT((TM!$A$2:$A$17=$A100)*(TMEmp=E$1),TM!$D$2:$AK$17)</f>
        <v>0</v>
      </c>
      <c r="F100" s="250">
        <f>SUMPRODUCT((TM!$A$2:$A$17=$A100)*(TMEmp=F$1),TM!$D$2:$AK$17)</f>
        <v>0</v>
      </c>
      <c r="G100" s="250">
        <f>SUMPRODUCT((TM!$A$2:$A$17=$A100)*(TMEmp=G$1),TM!$D$2:$AK$17)</f>
        <v>0</v>
      </c>
      <c r="H100" s="250">
        <f>SUMPRODUCT((TM!$A$2:$A$17=$A100)*(TMEmp=H$1),TM!$D$2:$AK$17)</f>
        <v>0</v>
      </c>
      <c r="I100" s="250">
        <f>SUMPRODUCT((TM!$A$2:$A$17=$A100)*(TMEmp=I$1),TM!$D$2:$AK$17)</f>
        <v>0</v>
      </c>
      <c r="J100" s="250">
        <f>SUMPRODUCT((TM!$A$2:$A$17=$A100)*(TMEmp=J$1),TM!$D$2:$AK$17)</f>
        <v>0</v>
      </c>
      <c r="K100" s="250">
        <f>SUMPRODUCT((TM!$A$2:$A$17=$A100)*(TMEmp=K$1),TM!$D$2:$AK$17)</f>
        <v>0</v>
      </c>
      <c r="L100" s="250">
        <f>SUMPRODUCT((TM!$A$2:$A$17=$A100)*(TMEmp=L$1),TM!$D$2:$AK$17)</f>
        <v>0</v>
      </c>
      <c r="M100" s="250">
        <f>SUMPRODUCT((TM!$A$2:$A$17=$A100)*(TMEmp=M$1),TM!$D$2:$AK$17)</f>
        <v>0</v>
      </c>
      <c r="N100" s="250">
        <f>SUMPRODUCT((TM!$A$2:$A$17=$A100)*(TMEmp=N$1),TM!$D$2:$AK$17)</f>
        <v>0</v>
      </c>
      <c r="O100" s="250">
        <f>SUMPRODUCT((TM!$A$2:$A$17=$A100)*(TMEmp=O$1),TM!$D$2:$AK$17)</f>
        <v>0</v>
      </c>
      <c r="P100" s="250">
        <f>SUMPRODUCT((TM!$A$2:$A$17=$A100)*(TMEmp=P$1),TM!$D$2:$AK$17)</f>
        <v>0</v>
      </c>
      <c r="Q100" s="250">
        <f>SUMPRODUCT((TM!$A$2:$A$17=$A100)*(TMEmp=Q$1),TM!$D$2:$AK$17)</f>
        <v>0</v>
      </c>
      <c r="R100" s="250">
        <f>SUMPRODUCT((TM!$A$2:$A$17=$A100)*(TMEmp=R$1),TM!$D$2:$AK$17)</f>
        <v>0</v>
      </c>
      <c r="S100" s="250">
        <f>SUMPRODUCT((TM!$A$2:$A$17=$A100)*(TMEmp=S$1),TM!$D$2:$AK$17)</f>
        <v>0</v>
      </c>
      <c r="T100" s="250">
        <f>SUMPRODUCT((TM!$A$2:$A$17=$A100)*(TMEmp=T$1),TM!$D$2:$AK$17)</f>
        <v>0</v>
      </c>
      <c r="U100" s="250">
        <f>SUMPRODUCT((TM!$A$2:$A$17=$A100)*(TMEmp=U$1),TM!$D$2:$AK$17)</f>
        <v>0</v>
      </c>
      <c r="V100" s="250">
        <f>SUMPRODUCT((TM!$A$2:$A$17=$A100)*(TMEmp=V$1),TM!$D$2:$AK$17)</f>
        <v>0</v>
      </c>
      <c r="W100" s="250">
        <f>SUMPRODUCT((TM!$A$2:$A$17=$A100)*(TMEmp=W$1),TM!$D$2:$AK$17)</f>
        <v>0</v>
      </c>
      <c r="X100" s="250">
        <f>SUMPRODUCT((TM!$A$2:$A$17=$A100)*(TMEmp=X$1),TM!$D$2:$AK$17)</f>
        <v>0</v>
      </c>
      <c r="Y100" s="250">
        <f>SUMPRODUCT((TM!$A$2:$A$17=$A100)*(TMEmp=Y$1),TM!$D$2:$AK$17)</f>
        <v>0</v>
      </c>
      <c r="Z100" s="250">
        <f>SUMPRODUCT((TM!$A$2:$A$17=$A100)*(TMEmp=Z$1),TM!$D$2:$AK$17)</f>
        <v>0</v>
      </c>
      <c r="AA100" s="250">
        <f>SUMPRODUCT((TM!$A$2:$A$17=$A100)*(TMEmp=AA$1),TM!$D$2:$AK$17)</f>
        <v>0</v>
      </c>
      <c r="AB100" s="250">
        <f>SUMPRODUCT((TM!$A$2:$A$17=$A100)*(TMEmp=AB$1),TM!$D$2:$AK$17)</f>
        <v>0</v>
      </c>
      <c r="AC100" s="250">
        <f>SUMPRODUCT((TM!$A$2:$A$17=$A100)*(TMEmp=AC$1),TM!$D$2:$AK$17)</f>
        <v>0</v>
      </c>
      <c r="AD100" s="250">
        <f>SUMPRODUCT((TM!$A$2:$A$17=$A100)*(TMEmp=AD$1),TM!$D$2:$AK$17)</f>
        <v>0</v>
      </c>
      <c r="AE100" s="250">
        <f>SUMPRODUCT((TM!$A$2:$A$17=$A100)*(TMEmp=AE$1),TM!$D$2:$AK$17)</f>
        <v>0</v>
      </c>
      <c r="AF100" s="250">
        <f>SUMPRODUCT((TM!$A$2:$A$17=$A100)*(TMEmp=AF$1),TM!$D$2:$AK$17)</f>
        <v>0</v>
      </c>
      <c r="AG100" s="250">
        <f>SUMPRODUCT((TM!$A$2:$A$17=$A100)*(TMEmp=AG$1),TM!$D$2:$AK$17)</f>
        <v>0</v>
      </c>
      <c r="AH100" s="250">
        <f>SUMPRODUCT((TM!$A$2:$A$17=$A100)*(TMEmp=AH$1),TM!$D$2:$AK$17)</f>
        <v>0</v>
      </c>
      <c r="AI100" s="250">
        <f>SUMPRODUCT((TM!$A$2:$A$17=$A100)*(TMEmp=AI$1),TM!$D$2:$AK$17)</f>
        <v>0</v>
      </c>
      <c r="AJ100" s="250">
        <f>SUMPRODUCT((TM!$A$2:$A$17=$A100)*(TMEmp=AJ$1),TM!$D$2:$AK$17)</f>
        <v>0</v>
      </c>
      <c r="AK100" s="250">
        <f>SUMPRODUCT((TM!$A$2:$A$17=$A100)*(TMEmp=AK$1),TM!$D$2:$AK$17)</f>
        <v>0</v>
      </c>
      <c r="AL100" s="250">
        <f>SUMPRODUCT((TM!$A$2:$A$17=$A100)*(TMEmp=AL$1),TM!$D$2:$AK$17)</f>
        <v>0</v>
      </c>
      <c r="AM100" s="250">
        <f>SUMPRODUCT((TM!$A$2:$A$17=$A100)*(TMEmp=AM$1),TM!$D$2:$AK$17)</f>
        <v>0</v>
      </c>
      <c r="AN100" s="250">
        <f>SUMPRODUCT((TM!$A$2:$A$17=$A100)*(TMEmp=AN$1),TM!$D$2:$AK$17)</f>
        <v>0</v>
      </c>
      <c r="AO100" s="250">
        <f>SUMPRODUCT((TM!$A$2:$A$17=$A100)*(TMEmp=AO$1),TM!$D$2:$AK$17)</f>
        <v>0</v>
      </c>
      <c r="AP100" s="250">
        <f>SUMPRODUCT((TM!$A$2:$A$17=$A100)*(TMEmp=AP$1),TM!$D$2:$AK$17)</f>
        <v>0</v>
      </c>
      <c r="AQ100" s="250">
        <f>SUMPRODUCT((TM!$A$2:$A$17=$A100)*(TMEmp=AQ$1),TM!$D$2:$AK$17)</f>
        <v>0</v>
      </c>
      <c r="AR100" s="250">
        <f>SUMPRODUCT((TM!$A$2:$A$17=$A100)*(TMEmp=AR$1),TM!$D$2:$AK$17)</f>
        <v>0</v>
      </c>
      <c r="AS100" s="250">
        <f>SUMPRODUCT((TM!$A$2:$A$17=$A100)*(TMEmp=AS$1),TM!$D$2:$AK$17)</f>
        <v>0</v>
      </c>
      <c r="AT100" s="250">
        <f>SUMPRODUCT((TM!$A$2:$A$17=$A100)*(TMEmp=AT$1),TM!$D$2:$AK$17)</f>
        <v>0</v>
      </c>
      <c r="AU100" s="250">
        <f>SUMPRODUCT((TM!$A$2:$A$17=$A100)*(TMEmp=AU$1),TM!$D$2:$AK$17)</f>
        <v>0</v>
      </c>
      <c r="AV100" s="250">
        <f>SUMPRODUCT((TM!$A$2:$A$17=$A100)*(TMEmp=AV$1),TM!$D$2:$AK$17)</f>
        <v>0</v>
      </c>
      <c r="AW100" s="250">
        <f>SUMPRODUCT((TM!$A$2:$A$17=$A100)*(TMEmp=AW$1),TM!$D$2:$AK$17)</f>
        <v>0</v>
      </c>
      <c r="AX100" s="250">
        <f>SUMPRODUCT((TM!$A$2:$A$17=$A100)*(TMEmp=AX$1),TM!$D$2:$AK$17)</f>
        <v>0</v>
      </c>
      <c r="AY100" s="467">
        <f>SUMPRODUCT((TM!$A$2:$A$17=$A100)*(TMEmp=AY$1),TM!$D$2:$AK$17)</f>
        <v>0</v>
      </c>
      <c r="BA100" s="246"/>
    </row>
    <row r="101" spans="1:53" s="271" customFormat="1" x14ac:dyDescent="0.2">
      <c r="A101" s="256">
        <f t="shared" si="59"/>
        <v>42544</v>
      </c>
      <c r="B101" s="257" t="s">
        <v>72</v>
      </c>
      <c r="C101" s="258">
        <f>SUMPRODUCT((PC!$A$2:$A$80=$A101)*(PCEmp=C$1),PC!$D$2:$BD$80)</f>
        <v>0</v>
      </c>
      <c r="D101" s="259">
        <f>SUMPRODUCT((PC!$A$2:$A$80=$A101)*(PCEmp=D$1),PC!$D$2:$BD$80)</f>
        <v>0</v>
      </c>
      <c r="E101" s="259">
        <f>SUMPRODUCT((PC!$A$2:$A$80=$A101)*(PCEmp=E$1),PC!$D$2:$BD$80)</f>
        <v>0</v>
      </c>
      <c r="F101" s="259">
        <f>SUMPRODUCT((PC!$A$2:$A$80=$A101)*(PCEmp=F$1),PC!$D$2:$BD$80)</f>
        <v>0</v>
      </c>
      <c r="G101" s="259">
        <f>SUMPRODUCT((PC!$A$2:$A$80=$A101)*(PCEmp=G$1),PC!$D$2:$BD$80)</f>
        <v>0</v>
      </c>
      <c r="H101" s="259">
        <f>SUMPRODUCT((PC!$A$2:$A$80=$A101)*(PCEmp=H$1),PC!$D$2:$BD$80)</f>
        <v>0</v>
      </c>
      <c r="I101" s="259">
        <f>SUMPRODUCT((PC!$A$2:$A$80=$A101)*(PCEmp=I$1),PC!$D$2:$BD$80)</f>
        <v>0</v>
      </c>
      <c r="J101" s="259">
        <f>SUMPRODUCT((PC!$A$2:$A$80=$A101)*(PCEmp=J$1),PC!$D$2:$BD$80)</f>
        <v>0</v>
      </c>
      <c r="K101" s="259">
        <f>SUMPRODUCT((PC!$A$2:$A$80=$A101)*(PCEmp=K$1),PC!$D$2:$BD$80)</f>
        <v>0</v>
      </c>
      <c r="L101" s="259">
        <f>SUMPRODUCT((PC!$A$2:$A$80=$A101)*(PCEmp=L$1),PC!$D$2:$BD$80)</f>
        <v>0</v>
      </c>
      <c r="M101" s="259">
        <f>SUMPRODUCT((PC!$A$2:$A$80=$A101)*(PCEmp=M$1),PC!$D$2:$BD$80)</f>
        <v>0</v>
      </c>
      <c r="N101" s="259">
        <f>SUMPRODUCT((PC!$A$2:$A$80=$A101)*(PCEmp=N$1),PC!$D$2:$BD$80)</f>
        <v>0</v>
      </c>
      <c r="O101" s="259">
        <f>SUMPRODUCT((PC!$A$2:$A$80=$A101)*(PCEmp=O$1),PC!$D$2:$BD$80)</f>
        <v>0</v>
      </c>
      <c r="P101" s="259">
        <f>SUMPRODUCT((PC!$A$2:$A$80=$A101)*(PCEmp=P$1),PC!$D$2:$BD$80)</f>
        <v>0</v>
      </c>
      <c r="Q101" s="259">
        <f>SUMPRODUCT((PC!$A$2:$A$80=$A101)*(PCEmp=Q$1),PC!$D$2:$BD$80)</f>
        <v>0</v>
      </c>
      <c r="R101" s="259">
        <f>SUMPRODUCT((PC!$A$2:$A$80=$A101)*(PCEmp=R$1),PC!$D$2:$BD$80)</f>
        <v>0</v>
      </c>
      <c r="S101" s="259">
        <f>SUMPRODUCT((PC!$A$2:$A$80=$A101)*(PCEmp=S$1),PC!$D$2:$BD$80)</f>
        <v>0</v>
      </c>
      <c r="T101" s="259">
        <f>SUMPRODUCT((PC!$A$2:$A$80=$A101)*(PCEmp=T$1),PC!$D$2:$BD$80)</f>
        <v>0</v>
      </c>
      <c r="U101" s="259">
        <f>SUMPRODUCT((PC!$A$2:$A$80=$A101)*(PCEmp=U$1),PC!$D$2:$BD$80)</f>
        <v>0</v>
      </c>
      <c r="V101" s="259">
        <f>SUMPRODUCT((PC!$A$2:$A$80=$A101)*(PCEmp=V$1),PC!$D$2:$BD$80)</f>
        <v>0</v>
      </c>
      <c r="W101" s="259">
        <f>SUMPRODUCT((PC!$A$2:$A$80=$A101)*(PCEmp=W$1),PC!$D$2:$BD$80)</f>
        <v>0</v>
      </c>
      <c r="X101" s="259">
        <f>SUMPRODUCT((PC!$A$2:$A$80=$A101)*(PCEmp=X$1),PC!$D$2:$BD$80)</f>
        <v>0</v>
      </c>
      <c r="Y101" s="259">
        <f>SUMPRODUCT((PC!$A$2:$A$80=$A101)*(PCEmp=Y$1),PC!$D$2:$BD$80)</f>
        <v>0</v>
      </c>
      <c r="Z101" s="259">
        <f>SUMPRODUCT((PC!$A$2:$A$80=$A101)*(PCEmp=Z$1),PC!$D$2:$BD$80)</f>
        <v>0</v>
      </c>
      <c r="AA101" s="259">
        <f>SUMPRODUCT((PC!$A$2:$A$80=$A101)*(PCEmp=AA$1),PC!$D$2:$BD$80)</f>
        <v>0</v>
      </c>
      <c r="AB101" s="259">
        <f>SUMPRODUCT((PC!$A$2:$A$80=$A101)*(PCEmp=AB$1),PC!$D$2:$BD$80)</f>
        <v>0</v>
      </c>
      <c r="AC101" s="259">
        <f>SUMPRODUCT((PC!$A$2:$A$80=$A101)*(PCEmp=AC$1),PC!$D$2:$BD$80)</f>
        <v>0</v>
      </c>
      <c r="AD101" s="259">
        <f>SUMPRODUCT((PC!$A$2:$A$80=$A101)*(PCEmp=AD$1),PC!$D$2:$BD$80)</f>
        <v>0</v>
      </c>
      <c r="AE101" s="259">
        <f>SUMPRODUCT((PC!$A$2:$A$80=$A101)*(PCEmp=AE$1),PC!$D$2:$BD$80)</f>
        <v>0</v>
      </c>
      <c r="AF101" s="259">
        <f>SUMPRODUCT((PC!$A$2:$A$80=$A101)*(PCEmp=AF$1),PC!$D$2:$BD$80)</f>
        <v>0</v>
      </c>
      <c r="AG101" s="259">
        <f>SUMPRODUCT((PC!$A$2:$A$80=$A101)*(PCEmp=AG$1),PC!$D$2:$BD$80)</f>
        <v>0</v>
      </c>
      <c r="AH101" s="259">
        <f>SUMPRODUCT((PC!$A$2:$A$80=$A101)*(PCEmp=AH$1),PC!$D$2:$BD$80)</f>
        <v>0</v>
      </c>
      <c r="AI101" s="259">
        <f>SUMPRODUCT((PC!$A$2:$A$80=$A101)*(PCEmp=AI$1),PC!$D$2:$BD$80)</f>
        <v>0</v>
      </c>
      <c r="AJ101" s="259">
        <f>SUMPRODUCT((PC!$A$2:$A$80=$A101)*(PCEmp=AJ$1),PC!$D$2:$BD$80)</f>
        <v>0</v>
      </c>
      <c r="AK101" s="259">
        <f>SUMPRODUCT((PC!$A$2:$A$80=$A101)*(PCEmp=AK$1),PC!$D$2:$BD$80)</f>
        <v>0</v>
      </c>
      <c r="AL101" s="259">
        <f>SUMPRODUCT((PC!$A$2:$A$80=$A101)*(PCEmp=AL$1),PC!$D$2:$BD$80)</f>
        <v>0</v>
      </c>
      <c r="AM101" s="259">
        <f>SUMPRODUCT((PC!$A$2:$A$80=$A101)*(PCEmp=AM$1),PC!$D$2:$BD$80)</f>
        <v>0</v>
      </c>
      <c r="AN101" s="259">
        <f>SUMPRODUCT((PC!$A$2:$A$80=$A101)*(PCEmp=AN$1),PC!$D$2:$BD$80)</f>
        <v>0</v>
      </c>
      <c r="AO101" s="259">
        <f>SUMPRODUCT((PC!$A$2:$A$80=$A101)*(PCEmp=AO$1),PC!$D$2:$BD$80)</f>
        <v>0</v>
      </c>
      <c r="AP101" s="259">
        <f>SUMPRODUCT((PC!$A$2:$A$80=$A101)*(PCEmp=AP$1),PC!$D$2:$BD$80)</f>
        <v>0</v>
      </c>
      <c r="AQ101" s="259">
        <f>SUMPRODUCT((PC!$A$2:$A$80=$A101)*(PCEmp=AQ$1),PC!$D$2:$BD$80)</f>
        <v>0</v>
      </c>
      <c r="AR101" s="259">
        <f>SUMPRODUCT((PC!$A$2:$A$80=$A101)*(PCEmp=AR$1),PC!$D$2:$BD$80)</f>
        <v>0</v>
      </c>
      <c r="AS101" s="259">
        <f>SUMPRODUCT((PC!$A$2:$A$80=$A101)*(PCEmp=AS$1),PC!$D$2:$BD$80)</f>
        <v>0</v>
      </c>
      <c r="AT101" s="259">
        <f>SUMPRODUCT((PC!$A$2:$A$80=$A101)*(PCEmp=AT$1),PC!$D$2:$BD$80)</f>
        <v>0</v>
      </c>
      <c r="AU101" s="259">
        <f>SUMPRODUCT((PC!$A$2:$A$80=$A101)*(PCEmp=AU$1),PC!$D$2:$BD$80)</f>
        <v>0</v>
      </c>
      <c r="AV101" s="259">
        <f>SUMPRODUCT((PC!$A$2:$A$80=$A101)*(PCEmp=AV$1),PC!$D$2:$BD$80)</f>
        <v>0</v>
      </c>
      <c r="AW101" s="259">
        <f>SUMPRODUCT((PC!$A$2:$A$80=$A101)*(PCEmp=AW$1),PC!$D$2:$BD$80)</f>
        <v>0</v>
      </c>
      <c r="AX101" s="259">
        <f>SUMPRODUCT((PC!$A$2:$A$80=$A101)*(PCEmp=AX$1),PC!$D$2:$BD$80)</f>
        <v>0</v>
      </c>
      <c r="AY101" s="468">
        <f>SUMPRODUCT((PC!$A$2:$A$80=$A101)*(PCEmp=AY$1),PC!$D$2:$BD$80)</f>
        <v>0</v>
      </c>
      <c r="BA101" s="246"/>
    </row>
    <row r="102" spans="1:53" s="271" customFormat="1" x14ac:dyDescent="0.2">
      <c r="A102" s="247">
        <f t="shared" si="59"/>
        <v>42544</v>
      </c>
      <c r="B102" s="254" t="s">
        <v>85</v>
      </c>
      <c r="C102" s="249">
        <f>SUMPRODUCT((RF!$A$2:$A$17=$A102)*(RFEmp=C$1)*(RF!$H$21:$AO$21="RF Lead"),RF!$H$2:$AO$17)</f>
        <v>0</v>
      </c>
      <c r="D102" s="250">
        <f>SUMPRODUCT((RF!$A$2:$A$17=$A102)*(RFEmp=D$1)*(RF!$H$21:$AO$21="RF Lead"),RF!$H$2:$AO$17)</f>
        <v>0</v>
      </c>
      <c r="E102" s="250">
        <f>SUMPRODUCT((RF!$A$2:$A$17=$A102)*(RFEmp=E$1)*(RF!$H$21:$AO$21="RF Lead"),RF!$H$2:$AO$17)</f>
        <v>5</v>
      </c>
      <c r="F102" s="250">
        <f>SUMPRODUCT((RF!$A$2:$A$17=$A102)*(RFEmp=F$1)*(RF!$H$21:$AO$21="RF Lead"),RF!$H$2:$AO$17)</f>
        <v>0</v>
      </c>
      <c r="G102" s="250">
        <f>SUMPRODUCT((RF!$A$2:$A$17=$A102)*(RFEmp=G$1)*(RF!$H$21:$AO$21="RF Lead"),RF!$H$2:$AO$17)</f>
        <v>0</v>
      </c>
      <c r="H102" s="250">
        <f>SUMPRODUCT((RF!$A$2:$A$17=$A102)*(RFEmp=H$1)*(RF!$H$21:$AO$21="RF Lead"),RF!$H$2:$AO$17)</f>
        <v>0</v>
      </c>
      <c r="I102" s="250">
        <f>SUMPRODUCT((RF!$A$2:$A$17=$A102)*(RFEmp=I$1)*(RF!$H$21:$AO$21="RF Lead"),RF!$H$2:$AO$17)</f>
        <v>0</v>
      </c>
      <c r="J102" s="250">
        <f>SUMPRODUCT((RF!$A$2:$A$17=$A102)*(RFEmp=J$1)*(RF!$H$21:$AO$21="RF Lead"),RF!$H$2:$AO$17)</f>
        <v>0</v>
      </c>
      <c r="K102" s="250">
        <f>SUMPRODUCT((RF!$A$2:$A$17=$A102)*(RFEmp=K$1)*(RF!$H$21:$AO$21="RF Lead"),RF!$H$2:$AO$17)</f>
        <v>0</v>
      </c>
      <c r="L102" s="250">
        <f>SUMPRODUCT((RF!$A$2:$A$17=$A102)*(RFEmp=L$1)*(RF!$H$21:$AO$21="RF Lead"),RF!$H$2:$AO$17)</f>
        <v>0</v>
      </c>
      <c r="M102" s="250">
        <f>SUMPRODUCT((RF!$A$2:$A$17=$A102)*(RFEmp=M$1)*(RF!$H$21:$AO$21="RF Lead"),RF!$H$2:$AO$17)</f>
        <v>0</v>
      </c>
      <c r="N102" s="250">
        <f>SUMPRODUCT((RF!$A$2:$A$17=$A102)*(RFEmp=N$1)*(RF!$H$21:$AO$21="RF Lead"),RF!$H$2:$AO$17)</f>
        <v>0</v>
      </c>
      <c r="O102" s="250">
        <f>SUMPRODUCT((RF!$A$2:$A$17=$A102)*(RFEmp=O$1)*(RF!$H$21:$AO$21="RF Lead"),RF!$H$2:$AO$17)</f>
        <v>0</v>
      </c>
      <c r="P102" s="250">
        <f>SUMPRODUCT((RF!$A$2:$A$17=$A102)*(RFEmp=P$1)*(RF!$H$21:$AO$21="RF Lead"),RF!$H$2:$AO$17)</f>
        <v>0</v>
      </c>
      <c r="Q102" s="250">
        <f>SUMPRODUCT((RF!$A$2:$A$17=$A102)*(RFEmp=Q$1)*(RF!$H$21:$AO$21="RF Lead"),RF!$H$2:$AO$17)</f>
        <v>0</v>
      </c>
      <c r="R102" s="250">
        <f>SUMPRODUCT((RF!$A$2:$A$17=$A102)*(RFEmp=R$1)*(RF!$H$21:$AO$21="RF Lead"),RF!$H$2:$AO$17)</f>
        <v>0</v>
      </c>
      <c r="S102" s="250">
        <f>SUMPRODUCT((RF!$A$2:$A$17=$A102)*(RFEmp=S$1)*(RF!$H$21:$AO$21="RF Lead"),RF!$H$2:$AO$17)</f>
        <v>0</v>
      </c>
      <c r="T102" s="250">
        <f>SUMPRODUCT((RF!$A$2:$A$17=$A102)*(RFEmp=T$1)*(RF!$H$21:$AO$21="RF Lead"),RF!$H$2:$AO$17)</f>
        <v>0</v>
      </c>
      <c r="U102" s="250">
        <f>SUMPRODUCT((RF!$A$2:$A$17=$A102)*(RFEmp=U$1)*(RF!$H$21:$AO$21="RF Lead"),RF!$H$2:$AO$17)</f>
        <v>0</v>
      </c>
      <c r="V102" s="250">
        <f>SUMPRODUCT((RF!$A$2:$A$17=$A102)*(RFEmp=V$1)*(RF!$H$21:$AO$21="RF Lead"),RF!$H$2:$AO$17)</f>
        <v>0</v>
      </c>
      <c r="W102" s="250">
        <f>SUMPRODUCT((RF!$A$2:$A$17=$A102)*(RFEmp=W$1)*(RF!$H$21:$AO$21="RF Lead"),RF!$H$2:$AO$17)</f>
        <v>0</v>
      </c>
      <c r="X102" s="250">
        <f>SUMPRODUCT((RF!$A$2:$A$17=$A102)*(RFEmp=X$1)*(RF!$H$21:$AO$21="RF Lead"),RF!$H$2:$AO$17)</f>
        <v>0</v>
      </c>
      <c r="Y102" s="250">
        <f>SUMPRODUCT((RF!$A$2:$A$17=$A102)*(RFEmp=Y$1)*(RF!$H$21:$AO$21="RF Lead"),RF!$H$2:$AO$17)</f>
        <v>0</v>
      </c>
      <c r="Z102" s="250">
        <f>SUMPRODUCT((RF!$A$2:$A$17=$A102)*(RFEmp=Z$1)*(RF!$H$21:$AO$21="RF Lead"),RF!$H$2:$AO$17)</f>
        <v>0</v>
      </c>
      <c r="AA102" s="250">
        <f>SUMPRODUCT((RF!$A$2:$A$17=$A102)*(RFEmp=AA$1)*(RF!$H$21:$AO$21="RF Lead"),RF!$H$2:$AO$17)</f>
        <v>0</v>
      </c>
      <c r="AB102" s="250">
        <f>SUMPRODUCT((RF!$A$2:$A$17=$A102)*(RFEmp=AB$1)*(RF!$H$21:$AO$21="RF Lead"),RF!$H$2:$AO$17)</f>
        <v>0</v>
      </c>
      <c r="AC102" s="250">
        <f>SUMPRODUCT((RF!$A$2:$A$17=$A102)*(RFEmp=AC$1)*(RF!$H$21:$AO$21="RF Lead"),RF!$H$2:$AO$17)</f>
        <v>0</v>
      </c>
      <c r="AD102" s="250">
        <f>SUMPRODUCT((RF!$A$2:$A$17=$A102)*(RFEmp=AD$1)*(RF!$H$21:$AO$21="RF Lead"),RF!$H$2:$AO$17)</f>
        <v>0</v>
      </c>
      <c r="AE102" s="250">
        <f>SUMPRODUCT((RF!$A$2:$A$17=$A102)*(RFEmp=AE$1)*(RF!$H$21:$AO$21="RF Lead"),RF!$H$2:$AO$17)</f>
        <v>0</v>
      </c>
      <c r="AF102" s="250">
        <f>SUMPRODUCT((RF!$A$2:$A$17=$A102)*(RFEmp=AF$1)*(RF!$H$21:$AO$21="RF Lead"),RF!$H$2:$AO$17)</f>
        <v>0</v>
      </c>
      <c r="AG102" s="250">
        <f>SUMPRODUCT((RF!$A$2:$A$17=$A102)*(RFEmp=AG$1)*(RF!$H$21:$AO$21="RF Lead"),RF!$H$2:$AO$17)</f>
        <v>0</v>
      </c>
      <c r="AH102" s="250">
        <f>SUMPRODUCT((RF!$A$2:$A$17=$A102)*(RFEmp=AH$1)*(RF!$H$21:$AO$21="RF Lead"),RF!$H$2:$AO$17)</f>
        <v>0</v>
      </c>
      <c r="AI102" s="250">
        <f>SUMPRODUCT((RF!$A$2:$A$17=$A102)*(RFEmp=AI$1)*(RF!$H$21:$AO$21="RF Lead"),RF!$H$2:$AO$17)</f>
        <v>0</v>
      </c>
      <c r="AJ102" s="250">
        <f>SUMPRODUCT((RF!$A$2:$A$17=$A102)*(RFEmp=AJ$1)*(RF!$H$21:$AO$21="RF Lead"),RF!$H$2:$AO$17)</f>
        <v>0</v>
      </c>
      <c r="AK102" s="250">
        <f>SUMPRODUCT((RF!$A$2:$A$17=$A102)*(RFEmp=AK$1)*(RF!$H$21:$AO$21="RF Lead"),RF!$H$2:$AO$17)</f>
        <v>0</v>
      </c>
      <c r="AL102" s="250">
        <f>SUMPRODUCT((RF!$A$2:$A$17=$A102)*(RFEmp=AL$1)*(RF!$H$21:$AO$21="RF Lead"),RF!$H$2:$AO$17)</f>
        <v>0</v>
      </c>
      <c r="AM102" s="250">
        <f>SUMPRODUCT((RF!$A$2:$A$17=$A102)*(RFEmp=AM$1)*(RF!$H$21:$AO$21="RF Lead"),RF!$H$2:$AO$17)</f>
        <v>0</v>
      </c>
      <c r="AN102" s="250">
        <f>SUMPRODUCT((RF!$A$2:$A$17=$A102)*(RFEmp=AN$1)*(RF!$H$21:$AO$21="RF Lead"),RF!$H$2:$AO$17)</f>
        <v>0</v>
      </c>
      <c r="AO102" s="250">
        <f>SUMPRODUCT((RF!$A$2:$A$17=$A102)*(RFEmp=AO$1)*(RF!$H$21:$AO$21="RF Lead"),RF!$H$2:$AO$17)</f>
        <v>0</v>
      </c>
      <c r="AP102" s="250">
        <f>SUMPRODUCT((RF!$A$2:$A$17=$A102)*(RFEmp=AP$1)*(RF!$H$21:$AO$21="RF Lead"),RF!$H$2:$AO$17)</f>
        <v>0</v>
      </c>
      <c r="AQ102" s="250">
        <f>SUMPRODUCT((RF!$A$2:$A$17=$A102)*(RFEmp=AQ$1)*(RF!$H$21:$AO$21="RF Lead"),RF!$H$2:$AO$17)</f>
        <v>0</v>
      </c>
      <c r="AR102" s="250">
        <f>SUMPRODUCT((RF!$A$2:$A$17=$A102)*(RFEmp=AR$1)*(RF!$H$21:$AO$21="RF Lead"),RF!$H$2:$AO$17)</f>
        <v>0</v>
      </c>
      <c r="AS102" s="250">
        <f>SUMPRODUCT((RF!$A$2:$A$17=$A102)*(RFEmp=AS$1)*(RF!$H$21:$AO$21="RF Lead"),RF!$H$2:$AO$17)</f>
        <v>0</v>
      </c>
      <c r="AT102" s="250">
        <f>SUMPRODUCT((RF!$A$2:$A$17=$A102)*(RFEmp=AT$1)*(RF!$H$21:$AO$21="RF Lead"),RF!$H$2:$AO$17)</f>
        <v>0</v>
      </c>
      <c r="AU102" s="250">
        <f>SUMPRODUCT((RF!$A$2:$A$17=$A102)*(RFEmp=AU$1)*(RF!$H$21:$AO$21="RF Lead"),RF!$H$2:$AO$17)</f>
        <v>0</v>
      </c>
      <c r="AV102" s="250">
        <f>SUMPRODUCT((RF!$A$2:$A$17=$A102)*(RFEmp=AV$1)*(RF!$H$21:$AO$21="RF Lead"),RF!$H$2:$AO$17)</f>
        <v>0</v>
      </c>
      <c r="AW102" s="250">
        <f>SUMPRODUCT((RF!$A$2:$A$17=$A102)*(RFEmp=AW$1)*(RF!$H$21:$AO$21="RF Lead"),RF!$H$2:$AO$17)</f>
        <v>0</v>
      </c>
      <c r="AX102" s="250">
        <f>SUMPRODUCT((RF!$A$2:$A$17=$A102)*(RFEmp=AX$1)*(RF!$H$21:$AO$21="RF Lead"),RF!$H$2:$AO$17)</f>
        <v>0</v>
      </c>
      <c r="AY102" s="467">
        <f>SUMPRODUCT((RF!$A$2:$A$17=$A102)*(RFEmp=AY$1)*(RF!$H$21:$AO$21="RF Lead"),RF!$H$2:$AO$17)</f>
        <v>0</v>
      </c>
      <c r="BA102" s="246"/>
    </row>
    <row r="103" spans="1:53" s="271" customFormat="1" x14ac:dyDescent="0.2">
      <c r="A103" s="260">
        <f t="shared" si="59"/>
        <v>42544</v>
      </c>
      <c r="B103" s="261" t="str">
        <f>Total!$M$1</f>
        <v>SC</v>
      </c>
      <c r="C103" s="249">
        <f>SUMPRODUCT((SC!$A$2:$A$34=$A103)*(SCEmp=C$1),SC!$F$2:$Z$34)</f>
        <v>0</v>
      </c>
      <c r="D103" s="250">
        <f>SUMPRODUCT((SC!$A$2:$A$34=$A103)*(SCEmp=D$1),SC!$F$2:$Z$34)</f>
        <v>0</v>
      </c>
      <c r="E103" s="250">
        <f>SUMPRODUCT((SC!$A$2:$A$34=$A103)*(SCEmp=E$1),SC!$F$2:$Z$34)</f>
        <v>0</v>
      </c>
      <c r="F103" s="250">
        <f>SUMPRODUCT((SC!$A$2:$A$34=$A103)*(SCEmp=F$1),SC!$F$2:$Z$34)</f>
        <v>0</v>
      </c>
      <c r="G103" s="250">
        <f>SUMPRODUCT((SC!$A$2:$A$34=$A103)*(SCEmp=G$1),SC!$F$2:$Z$34)</f>
        <v>0</v>
      </c>
      <c r="H103" s="250">
        <f>SUMPRODUCT((SC!$A$2:$A$34=$A103)*(SCEmp=H$1),SC!$F$2:$Z$34)</f>
        <v>0</v>
      </c>
      <c r="I103" s="250">
        <f>SUMPRODUCT((SC!$A$2:$A$34=$A103)*(SCEmp=I$1),SC!$F$2:$Z$34)</f>
        <v>0</v>
      </c>
      <c r="J103" s="250">
        <f>SUMPRODUCT((SC!$A$2:$A$34=$A103)*(SCEmp=J$1),SC!$F$2:$Z$34)</f>
        <v>0</v>
      </c>
      <c r="K103" s="250">
        <f>SUMPRODUCT((SC!$A$2:$A$34=$A103)*(SCEmp=K$1),SC!$F$2:$Z$34)</f>
        <v>0</v>
      </c>
      <c r="L103" s="250">
        <f>SUMPRODUCT((SC!$A$2:$A$34=$A103)*(SCEmp=L$1),SC!$F$2:$Z$34)</f>
        <v>0</v>
      </c>
      <c r="M103" s="250">
        <f>SUMPRODUCT((SC!$A$2:$A$34=$A103)*(SCEmp=M$1),SC!$F$2:$Z$34)</f>
        <v>0</v>
      </c>
      <c r="N103" s="250">
        <f>SUMPRODUCT((SC!$A$2:$A$34=$A103)*(SCEmp=N$1),SC!$F$2:$Z$34)</f>
        <v>0</v>
      </c>
      <c r="O103" s="250">
        <f>SUMPRODUCT((SC!$A$2:$A$34=$A103)*(SCEmp=O$1),SC!$F$2:$Z$34)</f>
        <v>0</v>
      </c>
      <c r="P103" s="250">
        <f>SUMPRODUCT((SC!$A$2:$A$34=$A103)*(SCEmp=P$1),SC!$F$2:$Z$34)</f>
        <v>0</v>
      </c>
      <c r="Q103" s="250">
        <f>SUMPRODUCT((SC!$A$2:$A$34=$A103)*(SCEmp=Q$1),SC!$F$2:$Z$34)</f>
        <v>0</v>
      </c>
      <c r="R103" s="250">
        <f>SUMPRODUCT((SC!$A$2:$A$34=$A103)*(SCEmp=R$1),SC!$F$2:$Z$34)</f>
        <v>0</v>
      </c>
      <c r="S103" s="250">
        <f>SUMPRODUCT((SC!$A$2:$A$34=$A103)*(SCEmp=S$1),SC!$F$2:$Z$34)</f>
        <v>0</v>
      </c>
      <c r="T103" s="250">
        <f>SUMPRODUCT((SC!$A$2:$A$34=$A103)*(SCEmp=T$1),SC!$F$2:$Z$34)</f>
        <v>0</v>
      </c>
      <c r="U103" s="250">
        <f>SUMPRODUCT((SC!$A$2:$A$34=$A103)*(SCEmp=U$1),SC!$F$2:$Z$34)</f>
        <v>0</v>
      </c>
      <c r="V103" s="250">
        <f>SUMPRODUCT((SC!$A$2:$A$34=$A103)*(SCEmp=V$1),SC!$F$2:$Z$34)</f>
        <v>0</v>
      </c>
      <c r="W103" s="250">
        <f>SUMPRODUCT((SC!$A$2:$A$34=$A103)*(SCEmp=W$1),SC!$F$2:$Z$34)</f>
        <v>0</v>
      </c>
      <c r="X103" s="250">
        <f>SUMPRODUCT((SC!$A$2:$A$34=$A103)*(SCEmp=X$1),SC!$F$2:$Z$34)</f>
        <v>0</v>
      </c>
      <c r="Y103" s="250">
        <f>SUMPRODUCT((SC!$A$2:$A$34=$A103)*(SCEmp=Y$1),SC!$F$2:$Z$34)</f>
        <v>0</v>
      </c>
      <c r="Z103" s="250">
        <f>SUMPRODUCT((SC!$A$2:$A$34=$A103)*(SCEmp=Z$1),SC!$F$2:$Z$34)</f>
        <v>0</v>
      </c>
      <c r="AA103" s="250">
        <f>SUMPRODUCT((SC!$A$2:$A$34=$A103)*(SCEmp=AA$1),SC!$F$2:$Z$34)</f>
        <v>0</v>
      </c>
      <c r="AB103" s="250">
        <f>SUMPRODUCT((SC!$A$2:$A$34=$A103)*(SCEmp=AB$1),SC!$F$2:$Z$34)</f>
        <v>4</v>
      </c>
      <c r="AC103" s="250">
        <f>SUMPRODUCT((SC!$A$2:$A$34=$A103)*(SCEmp=AC$1),SC!$F$2:$Z$34)</f>
        <v>0</v>
      </c>
      <c r="AD103" s="250">
        <f>SUMPRODUCT((SC!$A$2:$A$34=$A103)*(SCEmp=AD$1),SC!$F$2:$Z$34)</f>
        <v>0</v>
      </c>
      <c r="AE103" s="250">
        <f>SUMPRODUCT((SC!$A$2:$A$34=$A103)*(SCEmp=AE$1),SC!$F$2:$Z$34)</f>
        <v>0</v>
      </c>
      <c r="AF103" s="250">
        <f>SUMPRODUCT((SC!$A$2:$A$34=$A103)*(SCEmp=AF$1),SC!$F$2:$Z$34)</f>
        <v>0</v>
      </c>
      <c r="AG103" s="250">
        <f>SUMPRODUCT((SC!$A$2:$A$34=$A103)*(SCEmp=AG$1),SC!$F$2:$Z$34)</f>
        <v>0</v>
      </c>
      <c r="AH103" s="250">
        <f>SUMPRODUCT((SC!$A$2:$A$34=$A103)*(SCEmp=AH$1),SC!$F$2:$Z$34)</f>
        <v>0</v>
      </c>
      <c r="AI103" s="250">
        <f>SUMPRODUCT((SC!$A$2:$A$34=$A103)*(SCEmp=AI$1),SC!$F$2:$Z$34)</f>
        <v>0</v>
      </c>
      <c r="AJ103" s="250">
        <f>SUMPRODUCT((SC!$A$2:$A$34=$A103)*(SCEmp=AJ$1),SC!$F$2:$Z$34)</f>
        <v>0</v>
      </c>
      <c r="AK103" s="250">
        <f>SUMPRODUCT((SC!$A$2:$A$34=$A103)*(SCEmp=AK$1),SC!$F$2:$Z$34)</f>
        <v>0</v>
      </c>
      <c r="AL103" s="250">
        <f>SUMPRODUCT((SC!$A$2:$A$34=$A103)*(SCEmp=AL$1),SC!$F$2:$Z$34)</f>
        <v>0</v>
      </c>
      <c r="AM103" s="250">
        <f>SUMPRODUCT((SC!$A$2:$A$34=$A103)*(SCEmp=AM$1),SC!$F$2:$Z$34)</f>
        <v>0</v>
      </c>
      <c r="AN103" s="250">
        <f>SUMPRODUCT((SC!$A$2:$A$34=$A103)*(SCEmp=AN$1),SC!$F$2:$Z$34)</f>
        <v>0</v>
      </c>
      <c r="AO103" s="250">
        <f>SUMPRODUCT((SC!$A$2:$A$34=$A103)*(SCEmp=AO$1),SC!$F$2:$Z$34)</f>
        <v>0</v>
      </c>
      <c r="AP103" s="250">
        <f>SUMPRODUCT((SC!$A$2:$A$34=$A103)*(SCEmp=AP$1),SC!$F$2:$Z$34)</f>
        <v>0</v>
      </c>
      <c r="AQ103" s="250">
        <f>SUMPRODUCT((SC!$A$2:$A$34=$A103)*(SCEmp=AQ$1),SC!$F$2:$Z$34)</f>
        <v>0</v>
      </c>
      <c r="AR103" s="250">
        <f>SUMPRODUCT((SC!$A$2:$A$34=$A103)*(SCEmp=AR$1),SC!$F$2:$Z$34)</f>
        <v>0</v>
      </c>
      <c r="AS103" s="250">
        <f>SUMPRODUCT((SC!$A$2:$A$34=$A103)*(SCEmp=AS$1),SC!$F$2:$Z$34)</f>
        <v>0</v>
      </c>
      <c r="AT103" s="250">
        <f>SUMPRODUCT((SC!$A$2:$A$34=$A103)*(SCEmp=AT$1),SC!$F$2:$Z$34)</f>
        <v>0</v>
      </c>
      <c r="AU103" s="250">
        <f>SUMPRODUCT((SC!$A$2:$A$34=$A103)*(SCEmp=AU$1),SC!$F$2:$Z$34)</f>
        <v>0</v>
      </c>
      <c r="AV103" s="250">
        <f>SUMPRODUCT((SC!$A$2:$A$34=$A103)*(SCEmp=AV$1),SC!$F$2:$Z$34)</f>
        <v>0</v>
      </c>
      <c r="AW103" s="250">
        <f>SUMPRODUCT((SC!$A$2:$A$34=$A103)*(SCEmp=AW$1),SC!$F$2:$Z$34)</f>
        <v>0</v>
      </c>
      <c r="AX103" s="250">
        <f>SUMPRODUCT((SC!$A$2:$A$34=$A103)*(SCEmp=AX$1),SC!$F$2:$Z$34)</f>
        <v>0</v>
      </c>
      <c r="AY103" s="467">
        <f>SUMPRODUCT((SC!$A$2:$A$34=$A103)*(SCEmp=AY$1),SC!$F$2:$Z$34)</f>
        <v>0</v>
      </c>
      <c r="BA103" s="246"/>
    </row>
    <row r="104" spans="1:53" s="271" customFormat="1" x14ac:dyDescent="0.2">
      <c r="A104" s="262">
        <f t="shared" si="59"/>
        <v>42544</v>
      </c>
      <c r="B104" s="263" t="s">
        <v>87</v>
      </c>
      <c r="C104" s="264">
        <f t="shared" ref="C104:AN104" si="60">IF(SUM(C93:C103)&gt;8,SUM(C93:C103)-8,0)+IF(SUM(C93:C103)&gt;12,SUM(C93:C103)-12,0)</f>
        <v>0</v>
      </c>
      <c r="D104" s="265">
        <f t="shared" si="60"/>
        <v>0</v>
      </c>
      <c r="E104" s="265">
        <f t="shared" si="60"/>
        <v>0</v>
      </c>
      <c r="F104" s="265">
        <f t="shared" si="60"/>
        <v>0</v>
      </c>
      <c r="G104" s="265">
        <f t="shared" si="60"/>
        <v>0</v>
      </c>
      <c r="H104" s="265">
        <f t="shared" si="60"/>
        <v>0</v>
      </c>
      <c r="I104" s="265">
        <f t="shared" si="60"/>
        <v>0</v>
      </c>
      <c r="J104" s="265">
        <f t="shared" si="60"/>
        <v>0</v>
      </c>
      <c r="K104" s="265">
        <f t="shared" si="60"/>
        <v>0</v>
      </c>
      <c r="L104" s="265">
        <f t="shared" si="60"/>
        <v>0</v>
      </c>
      <c r="M104" s="265">
        <f t="shared" si="60"/>
        <v>0</v>
      </c>
      <c r="N104" s="265">
        <f t="shared" si="60"/>
        <v>0</v>
      </c>
      <c r="O104" s="265">
        <f t="shared" si="60"/>
        <v>0.25</v>
      </c>
      <c r="P104" s="265">
        <f t="shared" si="60"/>
        <v>0</v>
      </c>
      <c r="Q104" s="265">
        <f t="shared" si="60"/>
        <v>0</v>
      </c>
      <c r="R104" s="265">
        <f t="shared" si="60"/>
        <v>0</v>
      </c>
      <c r="S104" s="265">
        <f t="shared" si="60"/>
        <v>0</v>
      </c>
      <c r="T104" s="265">
        <f t="shared" si="60"/>
        <v>0</v>
      </c>
      <c r="U104" s="265">
        <f t="shared" si="60"/>
        <v>0</v>
      </c>
      <c r="V104" s="265">
        <f t="shared" si="60"/>
        <v>0</v>
      </c>
      <c r="W104" s="265">
        <f t="shared" si="60"/>
        <v>0</v>
      </c>
      <c r="X104" s="265">
        <f t="shared" si="60"/>
        <v>0</v>
      </c>
      <c r="Y104" s="265">
        <f t="shared" si="60"/>
        <v>0</v>
      </c>
      <c r="Z104" s="265">
        <f t="shared" si="60"/>
        <v>0</v>
      </c>
      <c r="AA104" s="265">
        <f t="shared" si="60"/>
        <v>0</v>
      </c>
      <c r="AB104" s="265">
        <f t="shared" si="60"/>
        <v>3.5</v>
      </c>
      <c r="AC104" s="265">
        <f t="shared" si="60"/>
        <v>0</v>
      </c>
      <c r="AD104" s="265">
        <f t="shared" si="60"/>
        <v>0</v>
      </c>
      <c r="AE104" s="265">
        <f t="shared" si="60"/>
        <v>0</v>
      </c>
      <c r="AF104" s="265">
        <f t="shared" si="60"/>
        <v>0</v>
      </c>
      <c r="AG104" s="265">
        <f t="shared" si="60"/>
        <v>0</v>
      </c>
      <c r="AH104" s="265">
        <f t="shared" si="60"/>
        <v>0</v>
      </c>
      <c r="AI104" s="265">
        <f t="shared" si="60"/>
        <v>0</v>
      </c>
      <c r="AJ104" s="265">
        <f t="shared" si="60"/>
        <v>0</v>
      </c>
      <c r="AK104" s="265">
        <f t="shared" si="60"/>
        <v>0</v>
      </c>
      <c r="AL104" s="265">
        <f t="shared" si="60"/>
        <v>0</v>
      </c>
      <c r="AM104" s="265">
        <f t="shared" si="60"/>
        <v>0</v>
      </c>
      <c r="AN104" s="265">
        <f t="shared" si="60"/>
        <v>0</v>
      </c>
      <c r="AO104" s="265">
        <f t="shared" ref="AO104:AU104" si="61">IF(SUM(AO93:AO103)&gt;8,SUM(AO93:AO103)-8,0)+IF(SUM(AO93:AO103)&gt;12,SUM(AO93:AO103)-12,0)</f>
        <v>0</v>
      </c>
      <c r="AP104" s="265">
        <f t="shared" si="61"/>
        <v>0</v>
      </c>
      <c r="AQ104" s="265">
        <f t="shared" si="61"/>
        <v>0</v>
      </c>
      <c r="AR104" s="265">
        <f t="shared" si="61"/>
        <v>0</v>
      </c>
      <c r="AS104" s="265">
        <f t="shared" si="61"/>
        <v>0</v>
      </c>
      <c r="AT104" s="265">
        <f t="shared" si="61"/>
        <v>0</v>
      </c>
      <c r="AU104" s="265">
        <f t="shared" si="61"/>
        <v>0</v>
      </c>
      <c r="AV104" s="265">
        <f t="shared" ref="AV104:AW104" si="62">IF(SUM(AV93:AV103)&gt;8,SUM(AV93:AV103)-8,0)+IF(SUM(AV93:AV103)&gt;12,SUM(AV93:AV103)-12,0)</f>
        <v>0</v>
      </c>
      <c r="AW104" s="265">
        <f t="shared" si="62"/>
        <v>0</v>
      </c>
      <c r="AX104" s="265">
        <f t="shared" ref="AX104" si="63">IF(SUM(AX93:AX103)&gt;8,SUM(AX93:AX103)-8,0)+IF(SUM(AX93:AX103)&gt;12,SUM(AX93:AX103)-12,0)</f>
        <v>0</v>
      </c>
      <c r="AY104" s="469">
        <f>IF(SUM(AY93:AY103)&gt;8,SUM(AY93:AY103)-8,0)+IF(SUM(AY93:AY103)&gt;12,SUM(AY93:AY103)-12,0)</f>
        <v>0</v>
      </c>
      <c r="BA104" s="246"/>
    </row>
    <row r="105" spans="1:53" s="271" customFormat="1" x14ac:dyDescent="0.2">
      <c r="A105" s="266">
        <f t="shared" si="59"/>
        <v>42544</v>
      </c>
      <c r="B105" s="267" t="s">
        <v>86</v>
      </c>
      <c r="C105" s="268">
        <f t="shared" ref="C105:AN105" si="64">IFERROR((C$211*SUM(C93:C100)+C$212*SUM(C101:C103))/SUM(C93:C103)/2,0)*C104</f>
        <v>0</v>
      </c>
      <c r="D105" s="269">
        <f t="shared" si="64"/>
        <v>0</v>
      </c>
      <c r="E105" s="269">
        <f t="shared" si="64"/>
        <v>0</v>
      </c>
      <c r="F105" s="269">
        <f t="shared" si="64"/>
        <v>0</v>
      </c>
      <c r="G105" s="269">
        <f t="shared" si="64"/>
        <v>0</v>
      </c>
      <c r="H105" s="269">
        <f t="shared" si="64"/>
        <v>0</v>
      </c>
      <c r="I105" s="269">
        <f t="shared" si="64"/>
        <v>0</v>
      </c>
      <c r="J105" s="269">
        <f t="shared" si="64"/>
        <v>0</v>
      </c>
      <c r="K105" s="269">
        <f t="shared" si="64"/>
        <v>0</v>
      </c>
      <c r="L105" s="269">
        <f t="shared" si="64"/>
        <v>0</v>
      </c>
      <c r="M105" s="269">
        <f t="shared" si="64"/>
        <v>0</v>
      </c>
      <c r="N105" s="269">
        <f t="shared" si="64"/>
        <v>0</v>
      </c>
      <c r="O105" s="269">
        <f t="shared" si="64"/>
        <v>1.25</v>
      </c>
      <c r="P105" s="269">
        <f t="shared" si="64"/>
        <v>0</v>
      </c>
      <c r="Q105" s="269">
        <f t="shared" si="64"/>
        <v>0</v>
      </c>
      <c r="R105" s="269">
        <f t="shared" si="64"/>
        <v>0</v>
      </c>
      <c r="S105" s="269">
        <f t="shared" si="64"/>
        <v>0</v>
      </c>
      <c r="T105" s="269">
        <f t="shared" si="64"/>
        <v>0</v>
      </c>
      <c r="U105" s="269">
        <f t="shared" si="64"/>
        <v>0</v>
      </c>
      <c r="V105" s="269">
        <f t="shared" si="64"/>
        <v>0</v>
      </c>
      <c r="W105" s="269">
        <f t="shared" si="64"/>
        <v>0</v>
      </c>
      <c r="X105" s="269">
        <f t="shared" si="64"/>
        <v>0</v>
      </c>
      <c r="Y105" s="269">
        <f t="shared" si="64"/>
        <v>0</v>
      </c>
      <c r="Z105" s="269">
        <f t="shared" si="64"/>
        <v>0</v>
      </c>
      <c r="AA105" s="269">
        <f t="shared" si="64"/>
        <v>0</v>
      </c>
      <c r="AB105" s="269">
        <f t="shared" si="64"/>
        <v>19.630434782608695</v>
      </c>
      <c r="AC105" s="269">
        <f t="shared" si="64"/>
        <v>0</v>
      </c>
      <c r="AD105" s="269">
        <f t="shared" si="64"/>
        <v>0</v>
      </c>
      <c r="AE105" s="269">
        <f t="shared" si="64"/>
        <v>0</v>
      </c>
      <c r="AF105" s="269">
        <f t="shared" si="64"/>
        <v>0</v>
      </c>
      <c r="AG105" s="269">
        <f t="shared" si="64"/>
        <v>0</v>
      </c>
      <c r="AH105" s="269">
        <f t="shared" si="64"/>
        <v>0</v>
      </c>
      <c r="AI105" s="269">
        <f t="shared" si="64"/>
        <v>0</v>
      </c>
      <c r="AJ105" s="269">
        <f t="shared" si="64"/>
        <v>0</v>
      </c>
      <c r="AK105" s="269">
        <f t="shared" si="64"/>
        <v>0</v>
      </c>
      <c r="AL105" s="269">
        <f t="shared" si="64"/>
        <v>0</v>
      </c>
      <c r="AM105" s="269">
        <f t="shared" si="64"/>
        <v>0</v>
      </c>
      <c r="AN105" s="269">
        <f t="shared" si="64"/>
        <v>0</v>
      </c>
      <c r="AO105" s="269">
        <f t="shared" ref="AO105:AU105" si="65">IFERROR((AO$211*SUM(AO93:AO100)+AO$212*SUM(AO101:AO103))/SUM(AO93:AO103)/2,0)*AO104</f>
        <v>0</v>
      </c>
      <c r="AP105" s="269">
        <f t="shared" si="65"/>
        <v>0</v>
      </c>
      <c r="AQ105" s="269">
        <f t="shared" si="65"/>
        <v>0</v>
      </c>
      <c r="AR105" s="269">
        <f t="shared" si="65"/>
        <v>0</v>
      </c>
      <c r="AS105" s="269">
        <f t="shared" si="65"/>
        <v>0</v>
      </c>
      <c r="AT105" s="269">
        <f t="shared" si="65"/>
        <v>0</v>
      </c>
      <c r="AU105" s="269">
        <f t="shared" si="65"/>
        <v>0</v>
      </c>
      <c r="AV105" s="269">
        <f t="shared" ref="AV105:AW105" si="66">IFERROR((AV$211*SUM(AV93:AV100)+AV$212*SUM(AV101:AV103))/SUM(AV93:AV103)/2,0)*AV104</f>
        <v>0</v>
      </c>
      <c r="AW105" s="269">
        <f t="shared" si="66"/>
        <v>0</v>
      </c>
      <c r="AX105" s="269">
        <f t="shared" ref="AX105" si="67">IFERROR((AX$211*SUM(AX93:AX100)+AX$212*SUM(AX101:AX103))/SUM(AX93:AX103)/2,0)*AX104</f>
        <v>0</v>
      </c>
      <c r="AY105" s="470">
        <f>IFERROR((AY$211*SUM(AY93:AY100)+AY$212*SUM(AY101:AY103))/SUM(AY93:AY103)/2,0)*AY104</f>
        <v>0</v>
      </c>
      <c r="BA105" s="246"/>
    </row>
    <row r="106" spans="1:53" s="271" customFormat="1" x14ac:dyDescent="0.2">
      <c r="A106" s="247">
        <f>A93+1</f>
        <v>42545</v>
      </c>
      <c r="B106" s="248" t="s">
        <v>77</v>
      </c>
      <c r="C106" s="249">
        <f>SUMPRODUCT((Driver!$A$2:$A$17=$A106)*(DriverEmp=C$1),Driver!$C$2:$V$17)</f>
        <v>0</v>
      </c>
      <c r="D106" s="250">
        <f>SUMPRODUCT((Driver!$A$2:$A$17=$A106)*(DriverEmp=D$1),Driver!$C$2:$V$17)</f>
        <v>0</v>
      </c>
      <c r="E106" s="250">
        <f>SUMPRODUCT((Driver!$A$2:$A$17=$A106)*(DriverEmp=E$1),Driver!$C$2:$V$17)</f>
        <v>0</v>
      </c>
      <c r="F106" s="250">
        <f>SUMPRODUCT((Driver!$A$2:$A$17=$A106)*(DriverEmp=F$1),Driver!$C$2:$V$17)</f>
        <v>0</v>
      </c>
      <c r="G106" s="250">
        <f>SUMPRODUCT((Driver!$A$2:$A$17=$A106)*(DriverEmp=G$1),Driver!$C$2:$V$17)</f>
        <v>0</v>
      </c>
      <c r="H106" s="250">
        <f>SUMPRODUCT((Driver!$A$2:$A$17=$A106)*(DriverEmp=H$1),Driver!$C$2:$V$17)</f>
        <v>0</v>
      </c>
      <c r="I106" s="250">
        <f>SUMPRODUCT((Driver!$A$2:$A$17=$A106)*(DriverEmp=I$1),Driver!$C$2:$V$17)</f>
        <v>0</v>
      </c>
      <c r="J106" s="250">
        <f>SUMPRODUCT((Driver!$A$2:$A$17=$A106)*(DriverEmp=J$1),Driver!$C$2:$V$17)</f>
        <v>0</v>
      </c>
      <c r="K106" s="250">
        <f>SUMPRODUCT((Driver!$A$2:$A$17=$A106)*(DriverEmp=K$1),Driver!$C$2:$V$17)</f>
        <v>0</v>
      </c>
      <c r="L106" s="250">
        <f>SUMPRODUCT((Driver!$A$2:$A$17=$A106)*(DriverEmp=L$1),Driver!$C$2:$V$17)</f>
        <v>0</v>
      </c>
      <c r="M106" s="250">
        <f>SUMPRODUCT((Driver!$A$2:$A$17=$A106)*(DriverEmp=M$1),Driver!$C$2:$V$17)</f>
        <v>0</v>
      </c>
      <c r="N106" s="250">
        <f>SUMPRODUCT((Driver!$A$2:$A$17=$A106)*(DriverEmp=N$1),Driver!$C$2:$V$17)</f>
        <v>0</v>
      </c>
      <c r="O106" s="250">
        <f>SUMPRODUCT((Driver!$A$2:$A$17=$A106)*(DriverEmp=O$1),Driver!$C$2:$V$17)</f>
        <v>0</v>
      </c>
      <c r="P106" s="250">
        <f>SUMPRODUCT((Driver!$A$2:$A$17=$A106)*(DriverEmp=P$1),Driver!$C$2:$V$17)</f>
        <v>0</v>
      </c>
      <c r="Q106" s="250">
        <f>SUMPRODUCT((Driver!$A$2:$A$17=$A106)*(DriverEmp=Q$1),Driver!$C$2:$V$17)</f>
        <v>0</v>
      </c>
      <c r="R106" s="250">
        <f>SUMPRODUCT((Driver!$A$2:$A$17=$A106)*(DriverEmp=R$1),Driver!$C$2:$V$17)</f>
        <v>0</v>
      </c>
      <c r="S106" s="250">
        <f>SUMPRODUCT((Driver!$A$2:$A$17=$A106)*(DriverEmp=S$1),Driver!$C$2:$V$17)</f>
        <v>0</v>
      </c>
      <c r="T106" s="250">
        <f>SUMPRODUCT((Driver!$A$2:$A$17=$A106)*(DriverEmp=T$1),Driver!$C$2:$V$17)</f>
        <v>0</v>
      </c>
      <c r="U106" s="250">
        <f>SUMPRODUCT((Driver!$A$2:$A$17=$A106)*(DriverEmp=U$1),Driver!$C$2:$V$17)</f>
        <v>0</v>
      </c>
      <c r="V106" s="250">
        <f>SUMPRODUCT((Driver!$A$2:$A$17=$A106)*(DriverEmp=V$1),Driver!$C$2:$V$17)</f>
        <v>0</v>
      </c>
      <c r="W106" s="250">
        <f>SUMPRODUCT((Driver!$A$2:$A$17=$A106)*(DriverEmp=W$1),Driver!$C$2:$V$17)</f>
        <v>0</v>
      </c>
      <c r="X106" s="250">
        <f>SUMPRODUCT((Driver!$A$2:$A$17=$A106)*(DriverEmp=X$1),Driver!$C$2:$V$17)</f>
        <v>0</v>
      </c>
      <c r="Y106" s="250">
        <f>SUMPRODUCT((Driver!$A$2:$A$17=$A106)*(DriverEmp=Y$1),Driver!$C$2:$V$17)</f>
        <v>0</v>
      </c>
      <c r="Z106" s="250">
        <f>SUMPRODUCT((Driver!$A$2:$A$17=$A106)*(DriverEmp=Z$1),Driver!$C$2:$V$17)</f>
        <v>4.25</v>
      </c>
      <c r="AA106" s="250">
        <f>SUMPRODUCT((Driver!$A$2:$A$17=$A106)*(DriverEmp=AA$1),Driver!$C$2:$V$17)</f>
        <v>0</v>
      </c>
      <c r="AB106" s="250">
        <f>SUMPRODUCT((Driver!$A$2:$A$17=$A106)*(DriverEmp=AB$1),Driver!$C$2:$V$17)</f>
        <v>0</v>
      </c>
      <c r="AC106" s="250">
        <f>SUMPRODUCT((Driver!$A$2:$A$17=$A106)*(DriverEmp=AC$1),Driver!$C$2:$V$17)</f>
        <v>0</v>
      </c>
      <c r="AD106" s="250">
        <f>SUMPRODUCT((Driver!$A$2:$A$17=$A106)*(DriverEmp=AD$1),Driver!$C$2:$V$17)</f>
        <v>0</v>
      </c>
      <c r="AE106" s="250">
        <f>SUMPRODUCT((Driver!$A$2:$A$17=$A106)*(DriverEmp=AE$1),Driver!$C$2:$V$17)</f>
        <v>0</v>
      </c>
      <c r="AF106" s="250">
        <f>SUMPRODUCT((Driver!$A$2:$A$17=$A106)*(DriverEmp=AF$1),Driver!$C$2:$V$17)</f>
        <v>0</v>
      </c>
      <c r="AG106" s="250">
        <f>SUMPRODUCT((Driver!$A$2:$A$17=$A106)*(DriverEmp=AG$1),Driver!$C$2:$V$17)</f>
        <v>0</v>
      </c>
      <c r="AH106" s="250">
        <f>SUMPRODUCT((Driver!$A$2:$A$17=$A106)*(DriverEmp=AH$1),Driver!$C$2:$V$17)</f>
        <v>0</v>
      </c>
      <c r="AI106" s="250">
        <f>SUMPRODUCT((Driver!$A$2:$A$17=$A106)*(DriverEmp=AI$1),Driver!$C$2:$V$17)</f>
        <v>0</v>
      </c>
      <c r="AJ106" s="250">
        <f>SUMPRODUCT((Driver!$A$2:$A$17=$A106)*(DriverEmp=AJ$1),Driver!$C$2:$V$17)</f>
        <v>0</v>
      </c>
      <c r="AK106" s="250">
        <f>SUMPRODUCT((Driver!$A$2:$A$17=$A106)*(DriverEmp=AK$1),Driver!$C$2:$V$17)</f>
        <v>0</v>
      </c>
      <c r="AL106" s="250">
        <f>SUMPRODUCT((Driver!$A$2:$A$17=$A106)*(DriverEmp=AL$1),Driver!$C$2:$V$17)</f>
        <v>0</v>
      </c>
      <c r="AM106" s="250">
        <f>SUMPRODUCT((Driver!$A$2:$A$17=$A106)*(DriverEmp=AM$1),Driver!$C$2:$V$17)</f>
        <v>0</v>
      </c>
      <c r="AN106" s="250">
        <f>SUMPRODUCT((Driver!$A$2:$A$17=$A106)*(DriverEmp=AN$1),Driver!$C$2:$V$17)</f>
        <v>0</v>
      </c>
      <c r="AO106" s="250">
        <f>SUMPRODUCT((Driver!$A$2:$A$17=$A106)*(DriverEmp=AO$1),Driver!$C$2:$V$17)</f>
        <v>0</v>
      </c>
      <c r="AP106" s="250">
        <f>SUMPRODUCT((Driver!$A$2:$A$17=$A106)*(DriverEmp=AP$1),Driver!$C$2:$V$17)</f>
        <v>0</v>
      </c>
      <c r="AQ106" s="250">
        <f>SUMPRODUCT((Driver!$A$2:$A$17=$A106)*(DriverEmp=AQ$1),Driver!$C$2:$V$17)</f>
        <v>0</v>
      </c>
      <c r="AR106" s="250">
        <f>SUMPRODUCT((Driver!$A$2:$A$17=$A106)*(DriverEmp=AR$1),Driver!$C$2:$V$17)</f>
        <v>0</v>
      </c>
      <c r="AS106" s="250">
        <f>SUMPRODUCT((Driver!$A$2:$A$17=$A106)*(DriverEmp=AS$1),Driver!$C$2:$V$17)</f>
        <v>0</v>
      </c>
      <c r="AT106" s="250">
        <f>SUMPRODUCT((Driver!$A$2:$A$17=$A106)*(DriverEmp=AT$1),Driver!$C$2:$V$17)</f>
        <v>0</v>
      </c>
      <c r="AU106" s="250">
        <f>SUMPRODUCT((Driver!$A$2:$A$17=$A106)*(DriverEmp=AU$1),Driver!$C$2:$V$17)</f>
        <v>0</v>
      </c>
      <c r="AV106" s="250">
        <f>SUMPRODUCT((Driver!$A$2:$A$17=$A106)*(DriverEmp=AV$1),Driver!$C$2:$V$17)</f>
        <v>0</v>
      </c>
      <c r="AW106" s="250">
        <f>SUMPRODUCT((Driver!$A$2:$A$17=$A106)*(DriverEmp=AW$1),Driver!$C$2:$V$17)</f>
        <v>0</v>
      </c>
      <c r="AX106" s="250">
        <f>SUMPRODUCT((Driver!$A$2:$A$17=$A106)*(DriverEmp=AX$1),Driver!$C$2:$V$17)</f>
        <v>0</v>
      </c>
      <c r="AY106" s="467">
        <f>SUMPRODUCT((Driver!$A$2:$A$17=$A106)*(DriverEmp=AY$1),Driver!$C$2:$V$17)</f>
        <v>0</v>
      </c>
      <c r="BA106" s="246"/>
    </row>
    <row r="107" spans="1:53" s="271" customFormat="1" x14ac:dyDescent="0.2">
      <c r="A107" s="247">
        <f>A106</f>
        <v>42545</v>
      </c>
      <c r="B107" s="251" t="str">
        <f>Total!$H$1</f>
        <v>PP</v>
      </c>
      <c r="C107" s="249">
        <f>SUMPRODUCT((PP!$A$2:$A$80=$A107)*(PPEmp=C$1),PP!$D$2:$BD$80)</f>
        <v>0</v>
      </c>
      <c r="D107" s="250">
        <f>SUMPRODUCT((PP!$A$2:$A$80=$A107)*(PPEmp=D$1),PP!$D$2:$BD$80)</f>
        <v>7.5</v>
      </c>
      <c r="E107" s="250">
        <f>SUMPRODUCT((PP!$A$2:$A$80=$A107)*(PPEmp=E$1),PP!$D$2:$BD$80)</f>
        <v>0</v>
      </c>
      <c r="F107" s="250">
        <f>SUMPRODUCT((PP!$A$2:$A$80=$A107)*(PPEmp=F$1),PP!$D$2:$BD$80)</f>
        <v>7</v>
      </c>
      <c r="G107" s="250">
        <f>SUMPRODUCT((PP!$A$2:$A$80=$A107)*(PPEmp=G$1),PP!$D$2:$BD$80)</f>
        <v>8</v>
      </c>
      <c r="H107" s="250">
        <f>SUMPRODUCT((PP!$A$2:$A$80=$A107)*(PPEmp=H$1),PP!$D$2:$BD$80)</f>
        <v>0</v>
      </c>
      <c r="I107" s="250">
        <f>SUMPRODUCT((PP!$A$2:$A$80=$A107)*(PPEmp=I$1),PP!$D$2:$BD$80)</f>
        <v>0</v>
      </c>
      <c r="J107" s="250">
        <f>SUMPRODUCT((PP!$A$2:$A$80=$A107)*(PPEmp=J$1),PP!$D$2:$BD$80)</f>
        <v>7</v>
      </c>
      <c r="K107" s="250">
        <f>SUMPRODUCT((PP!$A$2:$A$80=$A107)*(PPEmp=K$1),PP!$D$2:$BD$80)</f>
        <v>8</v>
      </c>
      <c r="L107" s="250">
        <f>SUMPRODUCT((PP!$A$2:$A$80=$A107)*(PPEmp=L$1),PP!$D$2:$BD$80)</f>
        <v>6.67</v>
      </c>
      <c r="M107" s="250">
        <f>SUMPRODUCT((PP!$A$2:$A$80=$A107)*(PPEmp=M$1),PP!$D$2:$BD$80)</f>
        <v>0</v>
      </c>
      <c r="N107" s="250">
        <f>SUMPRODUCT((PP!$A$2:$A$80=$A107)*(PPEmp=N$1),PP!$D$2:$BD$80)</f>
        <v>0</v>
      </c>
      <c r="O107" s="250">
        <f>SUMPRODUCT((PP!$A$2:$A$80=$A107)*(PPEmp=O$1),PP!$D$2:$BD$80)</f>
        <v>0</v>
      </c>
      <c r="P107" s="250">
        <f>SUMPRODUCT((PP!$A$2:$A$80=$A107)*(PPEmp=P$1),PP!$D$2:$BD$80)</f>
        <v>0</v>
      </c>
      <c r="Q107" s="250">
        <f>SUMPRODUCT((PP!$A$2:$A$80=$A107)*(PPEmp=Q$1),PP!$D$2:$BD$80)</f>
        <v>0</v>
      </c>
      <c r="R107" s="250">
        <f>SUMPRODUCT((PP!$A$2:$A$80=$A107)*(PPEmp=R$1),PP!$D$2:$BD$80)</f>
        <v>6.5</v>
      </c>
      <c r="S107" s="250">
        <f>SUMPRODUCT((PP!$A$2:$A$80=$A107)*(PPEmp=S$1),PP!$D$2:$BD$80)</f>
        <v>0</v>
      </c>
      <c r="T107" s="250">
        <f>SUMPRODUCT((PP!$A$2:$A$80=$A107)*(PPEmp=T$1),PP!$D$2:$BD$80)</f>
        <v>0</v>
      </c>
      <c r="U107" s="250">
        <f>SUMPRODUCT((PP!$A$2:$A$80=$A107)*(PPEmp=U$1),PP!$D$2:$BD$80)</f>
        <v>7.5</v>
      </c>
      <c r="V107" s="250">
        <f>SUMPRODUCT((PP!$A$2:$A$80=$A107)*(PPEmp=V$1),PP!$D$2:$BD$80)</f>
        <v>8</v>
      </c>
      <c r="W107" s="250">
        <f>SUMPRODUCT((PP!$A$2:$A$80=$A107)*(PPEmp=W$1),PP!$D$2:$BD$80)</f>
        <v>0</v>
      </c>
      <c r="X107" s="250">
        <f>SUMPRODUCT((PP!$A$2:$A$80=$A107)*(PPEmp=X$1),PP!$D$2:$BD$80)</f>
        <v>0</v>
      </c>
      <c r="Y107" s="250">
        <f>SUMPRODUCT((PP!$A$2:$A$80=$A107)*(PPEmp=Y$1),PP!$D$2:$BD$80)</f>
        <v>0</v>
      </c>
      <c r="Z107" s="250">
        <f>SUMPRODUCT((PP!$A$2:$A$80=$A107)*(PPEmp=Z$1),PP!$D$2:$BD$80)</f>
        <v>0</v>
      </c>
      <c r="AA107" s="250">
        <f>SUMPRODUCT((PP!$A$2:$A$80=$A107)*(PPEmp=AA$1),PP!$D$2:$BD$80)</f>
        <v>0</v>
      </c>
      <c r="AB107" s="250">
        <f>SUMPRODUCT((PP!$A$2:$A$80=$A107)*(PPEmp=AB$1),PP!$D$2:$BD$80)</f>
        <v>8</v>
      </c>
      <c r="AC107" s="250">
        <f>SUMPRODUCT((PP!$A$2:$A$80=$A107)*(PPEmp=AC$1),PP!$D$2:$BD$80)</f>
        <v>0</v>
      </c>
      <c r="AD107" s="250">
        <f>SUMPRODUCT((PP!$A$2:$A$80=$A107)*(PPEmp=AD$1),PP!$D$2:$BD$80)</f>
        <v>7.5</v>
      </c>
      <c r="AE107" s="250">
        <f>SUMPRODUCT((PP!$A$2:$A$80=$A107)*(PPEmp=AE$1),PP!$D$2:$BD$80)</f>
        <v>0</v>
      </c>
      <c r="AF107" s="250">
        <f>SUMPRODUCT((PP!$A$2:$A$80=$A107)*(PPEmp=AF$1),PP!$D$2:$BD$80)</f>
        <v>7.75</v>
      </c>
      <c r="AG107" s="250">
        <f>SUMPRODUCT((PP!$A$2:$A$80=$A107)*(PPEmp=AG$1),PP!$D$2:$BD$80)</f>
        <v>0</v>
      </c>
      <c r="AH107" s="250">
        <f>SUMPRODUCT((PP!$A$2:$A$80=$A107)*(PPEmp=AH$1),PP!$D$2:$BD$80)</f>
        <v>0</v>
      </c>
      <c r="AI107" s="250">
        <f>SUMPRODUCT((PP!$A$2:$A$80=$A107)*(PPEmp=AI$1),PP!$D$2:$BD$80)</f>
        <v>0</v>
      </c>
      <c r="AJ107" s="250">
        <f>SUMPRODUCT((PP!$A$2:$A$80=$A107)*(PPEmp=AJ$1),PP!$D$2:$BD$80)</f>
        <v>0</v>
      </c>
      <c r="AK107" s="250">
        <f>SUMPRODUCT((PP!$A$2:$A$80=$A107)*(PPEmp=AK$1),PP!$D$2:$BD$80)</f>
        <v>0</v>
      </c>
      <c r="AL107" s="250">
        <f>SUMPRODUCT((PP!$A$2:$A$80=$A107)*(PPEmp=AL$1),PP!$D$2:$BD$80)</f>
        <v>0</v>
      </c>
      <c r="AM107" s="250">
        <f>SUMPRODUCT((PP!$A$2:$A$80=$A107)*(PPEmp=AM$1),PP!$D$2:$BD$80)</f>
        <v>0</v>
      </c>
      <c r="AN107" s="250">
        <f>SUMPRODUCT((PP!$A$2:$A$80=$A107)*(PPEmp=AN$1),PP!$D$2:$BD$80)</f>
        <v>0</v>
      </c>
      <c r="AO107" s="250">
        <f>SUMPRODUCT((PP!$A$2:$A$80=$A107)*(PPEmp=AO$1),PP!$D$2:$BD$80)</f>
        <v>0</v>
      </c>
      <c r="AP107" s="250">
        <f>SUMPRODUCT((PP!$A$2:$A$80=$A107)*(PPEmp=AP$1),PP!$D$2:$BD$80)</f>
        <v>0</v>
      </c>
      <c r="AQ107" s="250">
        <f>SUMPRODUCT((PP!$A$2:$A$80=$A107)*(PPEmp=AQ$1),PP!$D$2:$BD$80)</f>
        <v>0</v>
      </c>
      <c r="AR107" s="250">
        <f>SUMPRODUCT((PP!$A$2:$A$80=$A107)*(PPEmp=AR$1),PP!$D$2:$BD$80)</f>
        <v>0</v>
      </c>
      <c r="AS107" s="250">
        <f>SUMPRODUCT((PP!$A$2:$A$80=$A107)*(PPEmp=AS$1),PP!$D$2:$BD$80)</f>
        <v>0</v>
      </c>
      <c r="AT107" s="250">
        <f>SUMPRODUCT((PP!$A$2:$A$80=$A107)*(PPEmp=AT$1),PP!$D$2:$BD$80)</f>
        <v>0</v>
      </c>
      <c r="AU107" s="250">
        <f>SUMPRODUCT((PP!$A$2:$A$80=$A107)*(PPEmp=AU$1),PP!$D$2:$BD$80)</f>
        <v>0</v>
      </c>
      <c r="AV107" s="250">
        <f>SUMPRODUCT((PP!$A$2:$A$80=$A107)*(PPEmp=AV$1),PP!$D$2:$BD$80)</f>
        <v>0</v>
      </c>
      <c r="AW107" s="250">
        <f>SUMPRODUCT((PP!$A$2:$A$80=$A107)*(PPEmp=AW$1),PP!$D$2:$BD$80)</f>
        <v>0</v>
      </c>
      <c r="AX107" s="250">
        <f>SUMPRODUCT((PP!$A$2:$A$80=$A107)*(PPEmp=AX$1),PP!$D$2:$BD$80)</f>
        <v>0</v>
      </c>
      <c r="AY107" s="467">
        <f>SUMPRODUCT((PP!$A$2:$A$80=$A107)*(PPEmp=AY$1),PP!$D$2:$BD$80)</f>
        <v>0</v>
      </c>
      <c r="BA107" s="246"/>
    </row>
    <row r="108" spans="1:53" s="271" customFormat="1" x14ac:dyDescent="0.2">
      <c r="A108" s="247">
        <f t="shared" si="59"/>
        <v>42545</v>
      </c>
      <c r="B108" s="252" t="str">
        <f>Total!$J$1</f>
        <v>FH</v>
      </c>
      <c r="C108" s="249">
        <f>SUMPRODUCT((FH!$A$2:$A$97=$A108)*(FHEmp=C$1),FH!$E$2:$AZ$97)</f>
        <v>0</v>
      </c>
      <c r="D108" s="250">
        <f>SUMPRODUCT((FH!$A$2:$A$97=$A108)*(FHEmp=D$1),FH!$E$2:$AZ$97)</f>
        <v>0</v>
      </c>
      <c r="E108" s="250">
        <f>SUMPRODUCT((FH!$A$2:$A$97=$A108)*(FHEmp=E$1),FH!$E$2:$AZ$97)</f>
        <v>0</v>
      </c>
      <c r="F108" s="250">
        <f>SUMPRODUCT((FH!$A$2:$A$97=$A108)*(FHEmp=F$1),FH!$E$2:$AZ$97)</f>
        <v>0</v>
      </c>
      <c r="G108" s="250">
        <f>SUMPRODUCT((FH!$A$2:$A$97=$A108)*(FHEmp=G$1),FH!$E$2:$AZ$97)</f>
        <v>0</v>
      </c>
      <c r="H108" s="250">
        <f>SUMPRODUCT((FH!$A$2:$A$97=$A108)*(FHEmp=H$1),FH!$E$2:$AZ$97)</f>
        <v>0</v>
      </c>
      <c r="I108" s="250">
        <f>SUMPRODUCT((FH!$A$2:$A$97=$A108)*(FHEmp=I$1),FH!$E$2:$AZ$97)</f>
        <v>4.5</v>
      </c>
      <c r="J108" s="250">
        <f>SUMPRODUCT((FH!$A$2:$A$97=$A108)*(FHEmp=J$1),FH!$E$2:$AZ$97)</f>
        <v>0</v>
      </c>
      <c r="K108" s="250">
        <f>SUMPRODUCT((FH!$A$2:$A$97=$A108)*(FHEmp=K$1),FH!$E$2:$AZ$97)</f>
        <v>0</v>
      </c>
      <c r="L108" s="250">
        <f>SUMPRODUCT((FH!$A$2:$A$97=$A108)*(FHEmp=L$1),FH!$E$2:$AZ$97)</f>
        <v>0</v>
      </c>
      <c r="M108" s="250">
        <f>SUMPRODUCT((FH!$A$2:$A$97=$A108)*(FHEmp=M$1),FH!$E$2:$AZ$97)</f>
        <v>0</v>
      </c>
      <c r="N108" s="250">
        <f>SUMPRODUCT((FH!$A$2:$A$97=$A108)*(FHEmp=N$1),FH!$E$2:$AZ$97)</f>
        <v>0</v>
      </c>
      <c r="O108" s="250">
        <f>SUMPRODUCT((FH!$A$2:$A$97=$A108)*(FHEmp=O$1),FH!$E$2:$AZ$97)</f>
        <v>0</v>
      </c>
      <c r="P108" s="250">
        <f>SUMPRODUCT((FH!$A$2:$A$97=$A108)*(FHEmp=P$1),FH!$E$2:$AZ$97)</f>
        <v>0</v>
      </c>
      <c r="Q108" s="250">
        <f>SUMPRODUCT((FH!$A$2:$A$97=$A108)*(FHEmp=Q$1),FH!$E$2:$AZ$97)</f>
        <v>0</v>
      </c>
      <c r="R108" s="250">
        <f>SUMPRODUCT((FH!$A$2:$A$97=$A108)*(FHEmp=R$1),FH!$E$2:$AZ$97)</f>
        <v>0</v>
      </c>
      <c r="S108" s="250">
        <f>SUMPRODUCT((FH!$A$2:$A$97=$A108)*(FHEmp=S$1),FH!$E$2:$AZ$97)</f>
        <v>3.2500000000000018</v>
      </c>
      <c r="T108" s="250">
        <f>SUMPRODUCT((FH!$A$2:$A$97=$A108)*(FHEmp=T$1),FH!$E$2:$AZ$97)</f>
        <v>0</v>
      </c>
      <c r="U108" s="250">
        <f>SUMPRODUCT((FH!$A$2:$A$97=$A108)*(FHEmp=U$1),FH!$E$2:$AZ$97)</f>
        <v>0</v>
      </c>
      <c r="V108" s="250">
        <f>SUMPRODUCT((FH!$A$2:$A$97=$A108)*(FHEmp=V$1),FH!$E$2:$AZ$97)</f>
        <v>0</v>
      </c>
      <c r="W108" s="250">
        <f>SUMPRODUCT((FH!$A$2:$A$97=$A108)*(FHEmp=W$1),FH!$E$2:$AZ$97)</f>
        <v>4.2500000000000009</v>
      </c>
      <c r="X108" s="250">
        <f>SUMPRODUCT((FH!$A$2:$A$97=$A108)*(FHEmp=X$1),FH!$E$2:$AZ$97)</f>
        <v>0</v>
      </c>
      <c r="Y108" s="250">
        <f>SUMPRODUCT((FH!$A$2:$A$97=$A108)*(FHEmp=Y$1),FH!$E$2:$AZ$97)</f>
        <v>0</v>
      </c>
      <c r="Z108" s="250">
        <f>SUMPRODUCT((FH!$A$2:$A$97=$A108)*(FHEmp=Z$1),FH!$E$2:$AZ$97)</f>
        <v>0</v>
      </c>
      <c r="AA108" s="250">
        <f>SUMPRODUCT((FH!$A$2:$A$97=$A108)*(FHEmp=AA$1),FH!$E$2:$AZ$97)</f>
        <v>0</v>
      </c>
      <c r="AB108" s="250">
        <f>SUMPRODUCT((FH!$A$2:$A$97=$A108)*(FHEmp=AB$1),FH!$E$2:$AZ$97)</f>
        <v>0</v>
      </c>
      <c r="AC108" s="250">
        <f>SUMPRODUCT((FH!$A$2:$A$97=$A108)*(FHEmp=AC$1),FH!$E$2:$AZ$97)</f>
        <v>0</v>
      </c>
      <c r="AD108" s="250">
        <f>SUMPRODUCT((FH!$A$2:$A$97=$A108)*(FHEmp=AD$1),FH!$E$2:$AZ$97)</f>
        <v>0</v>
      </c>
      <c r="AE108" s="250">
        <f>SUMPRODUCT((FH!$A$2:$A$97=$A108)*(FHEmp=AE$1),FH!$E$2:$AZ$97)</f>
        <v>0</v>
      </c>
      <c r="AF108" s="250">
        <f>SUMPRODUCT((FH!$A$2:$A$97=$A108)*(FHEmp=AF$1),FH!$E$2:$AZ$97)</f>
        <v>0</v>
      </c>
      <c r="AG108" s="250">
        <f>SUMPRODUCT((FH!$A$2:$A$97=$A108)*(FHEmp=AG$1),FH!$E$2:$AZ$97)</f>
        <v>0</v>
      </c>
      <c r="AH108" s="250">
        <f>SUMPRODUCT((FH!$A$2:$A$97=$A108)*(FHEmp=AH$1),FH!$E$2:$AZ$97)</f>
        <v>0</v>
      </c>
      <c r="AI108" s="250">
        <f>SUMPRODUCT((FH!$A$2:$A$97=$A108)*(FHEmp=AI$1),FH!$E$2:$AZ$97)</f>
        <v>0</v>
      </c>
      <c r="AJ108" s="250">
        <f>SUMPRODUCT((FH!$A$2:$A$97=$A108)*(FHEmp=AJ$1),FH!$E$2:$AZ$97)</f>
        <v>0</v>
      </c>
      <c r="AK108" s="250">
        <f>SUMPRODUCT((FH!$A$2:$A$97=$A108)*(FHEmp=AK$1),FH!$E$2:$AZ$97)</f>
        <v>0</v>
      </c>
      <c r="AL108" s="250">
        <f>SUMPRODUCT((FH!$A$2:$A$97=$A108)*(FHEmp=AL$1),FH!$E$2:$AZ$97)</f>
        <v>0</v>
      </c>
      <c r="AM108" s="250">
        <f>SUMPRODUCT((FH!$A$2:$A$97=$A108)*(FHEmp=AM$1),FH!$E$2:$AZ$97)</f>
        <v>0</v>
      </c>
      <c r="AN108" s="250">
        <f>SUMPRODUCT((FH!$A$2:$A$97=$A108)*(FHEmp=AN$1),FH!$E$2:$AZ$97)</f>
        <v>0</v>
      </c>
      <c r="AO108" s="250">
        <f>SUMPRODUCT((FH!$A$2:$A$97=$A108)*(FHEmp=AO$1),FH!$E$2:$AZ$97)</f>
        <v>0</v>
      </c>
      <c r="AP108" s="250">
        <f>SUMPRODUCT((FH!$A$2:$A$97=$A108)*(FHEmp=AP$1),FH!$E$2:$AZ$97)</f>
        <v>0</v>
      </c>
      <c r="AQ108" s="250">
        <f>SUMPRODUCT((FH!$A$2:$A$97=$A108)*(FHEmp=AQ$1),FH!$E$2:$AZ$97)</f>
        <v>0</v>
      </c>
      <c r="AR108" s="250">
        <f>SUMPRODUCT((FH!$A$2:$A$97=$A108)*(FHEmp=AR$1),FH!$E$2:$AZ$97)</f>
        <v>0</v>
      </c>
      <c r="AS108" s="250">
        <f>SUMPRODUCT((FH!$A$2:$A$97=$A108)*(FHEmp=AS$1),FH!$E$2:$AZ$97)</f>
        <v>0</v>
      </c>
      <c r="AT108" s="250">
        <f>SUMPRODUCT((FH!$A$2:$A$97=$A108)*(FHEmp=AT$1),FH!$E$2:$AZ$97)</f>
        <v>0</v>
      </c>
      <c r="AU108" s="250">
        <f>SUMPRODUCT((FH!$A$2:$A$97=$A108)*(FHEmp=AU$1),FH!$E$2:$AZ$97)</f>
        <v>0</v>
      </c>
      <c r="AV108" s="250">
        <f>SUMPRODUCT((FH!$A$2:$A$97=$A108)*(FHEmp=AV$1),FH!$E$2:$AZ$97)</f>
        <v>0</v>
      </c>
      <c r="AW108" s="250">
        <f>SUMPRODUCT((FH!$A$2:$A$97=$A108)*(FHEmp=AW$1),FH!$E$2:$AZ$97)</f>
        <v>0</v>
      </c>
      <c r="AX108" s="250">
        <f>SUMPRODUCT((FH!$A$2:$A$97=$A108)*(FHEmp=AX$1),FH!$E$2:$AZ$97)</f>
        <v>0</v>
      </c>
      <c r="AY108" s="467">
        <f>SUMPRODUCT((FH!$A$2:$A$97=$A108)*(FHEmp=AY$1),FH!$E$2:$AZ$97)</f>
        <v>0</v>
      </c>
      <c r="BA108" s="246"/>
    </row>
    <row r="109" spans="1:53" s="271" customFormat="1" x14ac:dyDescent="0.2">
      <c r="A109" s="247">
        <f t="shared" si="59"/>
        <v>42545</v>
      </c>
      <c r="B109" s="253" t="str">
        <f>Total!$K$1</f>
        <v>T22</v>
      </c>
      <c r="C109" s="249">
        <f>SUMPRODUCT(('T22'!$A$2:$A$97=$A109)*(T22Emp=C$1),'T22'!$E$2:$AZ$97)</f>
        <v>5.25</v>
      </c>
      <c r="D109" s="250">
        <f>SUMPRODUCT(('T22'!$A$2:$A$97=$A109)*(T22Emp=D$1),'T22'!$E$2:$AZ$97)</f>
        <v>0</v>
      </c>
      <c r="E109" s="250">
        <f>SUMPRODUCT(('T22'!$A$2:$A$97=$A109)*(T22Emp=E$1),'T22'!$E$2:$AZ$97)</f>
        <v>0</v>
      </c>
      <c r="F109" s="250">
        <f>SUMPRODUCT(('T22'!$A$2:$A$97=$A109)*(T22Emp=F$1),'T22'!$E$2:$AZ$97)</f>
        <v>0</v>
      </c>
      <c r="G109" s="250">
        <f>SUMPRODUCT(('T22'!$A$2:$A$97=$A109)*(T22Emp=G$1),'T22'!$E$2:$AZ$97)</f>
        <v>0</v>
      </c>
      <c r="H109" s="250">
        <f>SUMPRODUCT(('T22'!$A$2:$A$97=$A109)*(T22Emp=H$1),'T22'!$E$2:$AZ$97)</f>
        <v>0</v>
      </c>
      <c r="I109" s="250">
        <f>SUMPRODUCT(('T22'!$A$2:$A$97=$A109)*(T22Emp=I$1),'T22'!$E$2:$AZ$97)</f>
        <v>0</v>
      </c>
      <c r="J109" s="250">
        <f>SUMPRODUCT(('T22'!$A$2:$A$97=$A109)*(T22Emp=J$1),'T22'!$E$2:$AZ$97)</f>
        <v>0</v>
      </c>
      <c r="K109" s="250">
        <f>SUMPRODUCT(('T22'!$A$2:$A$97=$A109)*(T22Emp=K$1),'T22'!$E$2:$AZ$97)</f>
        <v>0</v>
      </c>
      <c r="L109" s="250">
        <f>SUMPRODUCT(('T22'!$A$2:$A$97=$A109)*(T22Emp=L$1),'T22'!$E$2:$AZ$97)</f>
        <v>0</v>
      </c>
      <c r="M109" s="250">
        <f>SUMPRODUCT(('T22'!$A$2:$A$97=$A109)*(T22Emp=M$1),'T22'!$E$2:$AZ$97)</f>
        <v>0</v>
      </c>
      <c r="N109" s="250">
        <f>SUMPRODUCT(('T22'!$A$2:$A$97=$A109)*(T22Emp=N$1),'T22'!$E$2:$AZ$97)</f>
        <v>0</v>
      </c>
      <c r="O109" s="250">
        <f>SUMPRODUCT(('T22'!$A$2:$A$97=$A109)*(T22Emp=O$1),'T22'!$E$2:$AZ$97)</f>
        <v>0</v>
      </c>
      <c r="P109" s="250">
        <f>SUMPRODUCT(('T22'!$A$2:$A$97=$A109)*(T22Emp=P$1),'T22'!$E$2:$AZ$97)</f>
        <v>0</v>
      </c>
      <c r="Q109" s="250">
        <f>SUMPRODUCT(('T22'!$A$2:$A$97=$A109)*(T22Emp=Q$1),'T22'!$E$2:$AZ$97)</f>
        <v>4.2500000000000009</v>
      </c>
      <c r="R109" s="250">
        <f>SUMPRODUCT(('T22'!$A$2:$A$97=$A109)*(T22Emp=R$1),'T22'!$E$2:$AZ$97)</f>
        <v>0</v>
      </c>
      <c r="S109" s="250">
        <f>SUMPRODUCT(('T22'!$A$2:$A$97=$A109)*(T22Emp=S$1),'T22'!$E$2:$AZ$97)</f>
        <v>0</v>
      </c>
      <c r="T109" s="250">
        <f>SUMPRODUCT(('T22'!$A$2:$A$97=$A109)*(T22Emp=T$1),'T22'!$E$2:$AZ$97)</f>
        <v>0</v>
      </c>
      <c r="U109" s="250">
        <f>SUMPRODUCT(('T22'!$A$2:$A$97=$A109)*(T22Emp=U$1),'T22'!$E$2:$AZ$97)</f>
        <v>0</v>
      </c>
      <c r="V109" s="250">
        <f>SUMPRODUCT(('T22'!$A$2:$A$97=$A109)*(T22Emp=V$1),'T22'!$E$2:$AZ$97)</f>
        <v>0</v>
      </c>
      <c r="W109" s="250">
        <f>SUMPRODUCT(('T22'!$A$2:$A$97=$A109)*(T22Emp=W$1),'T22'!$E$2:$AZ$97)</f>
        <v>0</v>
      </c>
      <c r="X109" s="250">
        <f>SUMPRODUCT(('T22'!$A$2:$A$97=$A109)*(T22Emp=X$1),'T22'!$E$2:$AZ$97)</f>
        <v>0</v>
      </c>
      <c r="Y109" s="250">
        <f>SUMPRODUCT(('T22'!$A$2:$A$97=$A109)*(T22Emp=Y$1),'T22'!$E$2:$AZ$97)</f>
        <v>0</v>
      </c>
      <c r="Z109" s="250">
        <f>SUMPRODUCT(('T22'!$A$2:$A$97=$A109)*(T22Emp=Z$1),'T22'!$E$2:$AZ$97)</f>
        <v>0</v>
      </c>
      <c r="AA109" s="250">
        <f>SUMPRODUCT(('T22'!$A$2:$A$97=$A109)*(T22Emp=AA$1),'T22'!$E$2:$AZ$97)</f>
        <v>0</v>
      </c>
      <c r="AB109" s="250">
        <f>SUMPRODUCT(('T22'!$A$2:$A$97=$A109)*(T22Emp=AB$1),'T22'!$E$2:$AZ$97)</f>
        <v>0</v>
      </c>
      <c r="AC109" s="250">
        <f>SUMPRODUCT(('T22'!$A$2:$A$97=$A109)*(T22Emp=AC$1),'T22'!$E$2:$AZ$97)</f>
        <v>0</v>
      </c>
      <c r="AD109" s="250">
        <f>SUMPRODUCT(('T22'!$A$2:$A$97=$A109)*(T22Emp=AD$1),'T22'!$E$2:$AZ$97)</f>
        <v>0</v>
      </c>
      <c r="AE109" s="250">
        <f>SUMPRODUCT(('T22'!$A$2:$A$97=$A109)*(T22Emp=AE$1),'T22'!$E$2:$AZ$97)</f>
        <v>0</v>
      </c>
      <c r="AF109" s="250">
        <f>SUMPRODUCT(('T22'!$A$2:$A$97=$A109)*(T22Emp=AF$1),'T22'!$E$2:$AZ$97)</f>
        <v>0</v>
      </c>
      <c r="AG109" s="250">
        <f>SUMPRODUCT(('T22'!$A$2:$A$97=$A109)*(T22Emp=AG$1),'T22'!$E$2:$AZ$97)</f>
        <v>0</v>
      </c>
      <c r="AH109" s="250">
        <f>SUMPRODUCT(('T22'!$A$2:$A$97=$A109)*(T22Emp=AH$1),'T22'!$E$2:$AZ$97)</f>
        <v>0</v>
      </c>
      <c r="AI109" s="250">
        <f>SUMPRODUCT(('T22'!$A$2:$A$97=$A109)*(T22Emp=AI$1),'T22'!$E$2:$AZ$97)</f>
        <v>0</v>
      </c>
      <c r="AJ109" s="250">
        <f>SUMPRODUCT(('T22'!$A$2:$A$97=$A109)*(T22Emp=AJ$1),'T22'!$E$2:$AZ$97)</f>
        <v>3.9999999999999991</v>
      </c>
      <c r="AK109" s="250">
        <f>SUMPRODUCT(('T22'!$A$2:$A$97=$A109)*(T22Emp=AK$1),'T22'!$E$2:$AZ$97)</f>
        <v>0</v>
      </c>
      <c r="AL109" s="250">
        <f>SUMPRODUCT(('T22'!$A$2:$A$97=$A109)*(T22Emp=AL$1),'T22'!$E$2:$AZ$97)</f>
        <v>0</v>
      </c>
      <c r="AM109" s="250">
        <f>SUMPRODUCT(('T22'!$A$2:$A$97=$A109)*(T22Emp=AM$1),'T22'!$E$2:$AZ$97)</f>
        <v>0</v>
      </c>
      <c r="AN109" s="250">
        <f>SUMPRODUCT(('T22'!$A$2:$A$97=$A109)*(T22Emp=AN$1),'T22'!$E$2:$AZ$97)</f>
        <v>0</v>
      </c>
      <c r="AO109" s="250">
        <f>SUMPRODUCT(('T22'!$A$2:$A$97=$A109)*(T22Emp=AO$1),'T22'!$E$2:$AZ$97)</f>
        <v>0</v>
      </c>
      <c r="AP109" s="250">
        <f>SUMPRODUCT(('T22'!$A$2:$A$97=$A109)*(T22Emp=AP$1),'T22'!$E$2:$AZ$97)</f>
        <v>0</v>
      </c>
      <c r="AQ109" s="250">
        <f>SUMPRODUCT(('T22'!$A$2:$A$97=$A109)*(T22Emp=AQ$1),'T22'!$E$2:$AZ$97)</f>
        <v>0</v>
      </c>
      <c r="AR109" s="250">
        <f>SUMPRODUCT(('T22'!$A$2:$A$97=$A109)*(T22Emp=AR$1),'T22'!$E$2:$AZ$97)</f>
        <v>0</v>
      </c>
      <c r="AS109" s="250">
        <f>SUMPRODUCT(('T22'!$A$2:$A$97=$A109)*(T22Emp=AS$1),'T22'!$E$2:$AZ$97)</f>
        <v>0</v>
      </c>
      <c r="AT109" s="250">
        <f>SUMPRODUCT(('T22'!$A$2:$A$97=$A109)*(T22Emp=AT$1),'T22'!$E$2:$AZ$97)</f>
        <v>0</v>
      </c>
      <c r="AU109" s="250">
        <f>SUMPRODUCT(('T22'!$A$2:$A$97=$A109)*(T22Emp=AU$1),'T22'!$E$2:$AZ$97)</f>
        <v>0</v>
      </c>
      <c r="AV109" s="250">
        <f>SUMPRODUCT(('T22'!$A$2:$A$97=$A109)*(T22Emp=AV$1),'T22'!$E$2:$AZ$97)</f>
        <v>0</v>
      </c>
      <c r="AW109" s="250">
        <f>SUMPRODUCT(('T22'!$A$2:$A$97=$A109)*(T22Emp=AW$1),'T22'!$E$2:$AZ$97)</f>
        <v>0</v>
      </c>
      <c r="AX109" s="250">
        <f>SUMPRODUCT(('T22'!$A$2:$A$97=$A109)*(T22Emp=AX$1),'T22'!$E$2:$AZ$97)</f>
        <v>0</v>
      </c>
      <c r="AY109" s="467">
        <f>SUMPRODUCT(('T22'!$A$2:$A$97=$A109)*(T22Emp=AY$1),'T22'!$E$2:$AZ$97)</f>
        <v>0</v>
      </c>
      <c r="BA109" s="246"/>
    </row>
    <row r="110" spans="1:53" s="271" customFormat="1" x14ac:dyDescent="0.2">
      <c r="A110" s="247">
        <f t="shared" si="59"/>
        <v>42545</v>
      </c>
      <c r="B110" s="254" t="str">
        <f>Total!$L$1</f>
        <v>RF</v>
      </c>
      <c r="C110" s="249">
        <f>SUMPRODUCT((RF!$A$2:$A$17=$A110)*(RFEmp=C$1)*(RF!$H$21:$AO$21="RF Valet"),RF!$H$2:$AO$17)</f>
        <v>0</v>
      </c>
      <c r="D110" s="250">
        <f>SUMPRODUCT((RF!$A$2:$A$17=$A110)*(RFEmp=D$1)*(RF!$H$21:$AO$21="RF Valet"),RF!$H$2:$AO$17)</f>
        <v>0</v>
      </c>
      <c r="E110" s="250">
        <f>SUMPRODUCT((RF!$A$2:$A$17=$A110)*(RFEmp=E$1)*(RF!$H$21:$AO$21="RF Valet"),RF!$H$2:$AO$17)</f>
        <v>0</v>
      </c>
      <c r="F110" s="250">
        <f>SUMPRODUCT((RF!$A$2:$A$17=$A110)*(RFEmp=F$1)*(RF!$H$21:$AO$21="RF Valet"),RF!$H$2:$AO$17)</f>
        <v>0</v>
      </c>
      <c r="G110" s="250">
        <f>SUMPRODUCT((RF!$A$2:$A$17=$A110)*(RFEmp=G$1)*(RF!$H$21:$AO$21="RF Valet"),RF!$H$2:$AO$17)</f>
        <v>0</v>
      </c>
      <c r="H110" s="250">
        <f>SUMPRODUCT((RF!$A$2:$A$17=$A110)*(RFEmp=H$1)*(RF!$H$21:$AO$21="RF Valet"),RF!$H$2:$AO$17)</f>
        <v>0</v>
      </c>
      <c r="I110" s="250">
        <f>SUMPRODUCT((RF!$A$2:$A$17=$A110)*(RFEmp=I$1)*(RF!$H$21:$AO$21="RF Valet"),RF!$H$2:$AO$17)</f>
        <v>0</v>
      </c>
      <c r="J110" s="250">
        <f>SUMPRODUCT((RF!$A$2:$A$17=$A110)*(RFEmp=J$1)*(RF!$H$21:$AO$21="RF Valet"),RF!$H$2:$AO$17)</f>
        <v>0</v>
      </c>
      <c r="K110" s="250">
        <f>SUMPRODUCT((RF!$A$2:$A$17=$A110)*(RFEmp=K$1)*(RF!$H$21:$AO$21="RF Valet"),RF!$H$2:$AO$17)</f>
        <v>0</v>
      </c>
      <c r="L110" s="250">
        <f>SUMPRODUCT((RF!$A$2:$A$17=$A110)*(RFEmp=L$1)*(RF!$H$21:$AO$21="RF Valet"),RF!$H$2:$AO$17)</f>
        <v>0</v>
      </c>
      <c r="M110" s="250">
        <f>SUMPRODUCT((RF!$A$2:$A$17=$A110)*(RFEmp=M$1)*(RF!$H$21:$AO$21="RF Valet"),RF!$H$2:$AO$17)</f>
        <v>0</v>
      </c>
      <c r="N110" s="250">
        <f>SUMPRODUCT((RF!$A$2:$A$17=$A110)*(RFEmp=N$1)*(RF!$H$21:$AO$21="RF Valet"),RF!$H$2:$AO$17)</f>
        <v>5</v>
      </c>
      <c r="O110" s="250">
        <f>SUMPRODUCT((RF!$A$2:$A$17=$A110)*(RFEmp=O$1)*(RF!$H$21:$AO$21="RF Valet"),RF!$H$2:$AO$17)</f>
        <v>0</v>
      </c>
      <c r="P110" s="250">
        <f>SUMPRODUCT((RF!$A$2:$A$17=$A110)*(RFEmp=P$1)*(RF!$H$21:$AO$21="RF Valet"),RF!$H$2:$AO$17)</f>
        <v>0</v>
      </c>
      <c r="Q110" s="250">
        <f>SUMPRODUCT((RF!$A$2:$A$17=$A110)*(RFEmp=Q$1)*(RF!$H$21:$AO$21="RF Valet"),RF!$H$2:$AO$17)</f>
        <v>0</v>
      </c>
      <c r="R110" s="250">
        <f>SUMPRODUCT((RF!$A$2:$A$17=$A110)*(RFEmp=R$1)*(RF!$H$21:$AO$21="RF Valet"),RF!$H$2:$AO$17)</f>
        <v>0</v>
      </c>
      <c r="S110" s="250">
        <f>SUMPRODUCT((RF!$A$2:$A$17=$A110)*(RFEmp=S$1)*(RF!$H$21:$AO$21="RF Valet"),RF!$H$2:$AO$17)</f>
        <v>0</v>
      </c>
      <c r="T110" s="250">
        <f>SUMPRODUCT((RF!$A$2:$A$17=$A110)*(RFEmp=T$1)*(RF!$H$21:$AO$21="RF Valet"),RF!$H$2:$AO$17)</f>
        <v>0</v>
      </c>
      <c r="U110" s="250">
        <f>SUMPRODUCT((RF!$A$2:$A$17=$A110)*(RFEmp=U$1)*(RF!$H$21:$AO$21="RF Valet"),RF!$H$2:$AO$17)</f>
        <v>0</v>
      </c>
      <c r="V110" s="250">
        <f>SUMPRODUCT((RF!$A$2:$A$17=$A110)*(RFEmp=V$1)*(RF!$H$21:$AO$21="RF Valet"),RF!$H$2:$AO$17)</f>
        <v>0</v>
      </c>
      <c r="W110" s="250">
        <f>SUMPRODUCT((RF!$A$2:$A$17=$A110)*(RFEmp=W$1)*(RF!$H$21:$AO$21="RF Valet"),RF!$H$2:$AO$17)</f>
        <v>0</v>
      </c>
      <c r="X110" s="250">
        <f>SUMPRODUCT((RF!$A$2:$A$17=$A110)*(RFEmp=X$1)*(RF!$H$21:$AO$21="RF Valet"),RF!$H$2:$AO$17)</f>
        <v>0</v>
      </c>
      <c r="Y110" s="250">
        <f>SUMPRODUCT((RF!$A$2:$A$17=$A110)*(RFEmp=Y$1)*(RF!$H$21:$AO$21="RF Valet"),RF!$H$2:$AO$17)</f>
        <v>0</v>
      </c>
      <c r="Z110" s="250">
        <f>SUMPRODUCT((RF!$A$2:$A$17=$A110)*(RFEmp=Z$1)*(RF!$H$21:$AO$21="RF Valet"),RF!$H$2:$AO$17)</f>
        <v>0</v>
      </c>
      <c r="AA110" s="250">
        <f>SUMPRODUCT((RF!$A$2:$A$17=$A110)*(RFEmp=AA$1)*(RF!$H$21:$AO$21="RF Valet"),RF!$H$2:$AO$17)</f>
        <v>0</v>
      </c>
      <c r="AB110" s="250">
        <f>SUMPRODUCT((RF!$A$2:$A$17=$A110)*(RFEmp=AB$1)*(RF!$H$21:$AO$21="RF Valet"),RF!$H$2:$AO$17)</f>
        <v>0</v>
      </c>
      <c r="AC110" s="250">
        <f>SUMPRODUCT((RF!$A$2:$A$17=$A110)*(RFEmp=AC$1)*(RF!$H$21:$AO$21="RF Valet"),RF!$H$2:$AO$17)</f>
        <v>0</v>
      </c>
      <c r="AD110" s="250">
        <f>SUMPRODUCT((RF!$A$2:$A$17=$A110)*(RFEmp=AD$1)*(RF!$H$21:$AO$21="RF Valet"),RF!$H$2:$AO$17)</f>
        <v>0</v>
      </c>
      <c r="AE110" s="250">
        <f>SUMPRODUCT((RF!$A$2:$A$17=$A110)*(RFEmp=AE$1)*(RF!$H$21:$AO$21="RF Valet"),RF!$H$2:$AO$17)</f>
        <v>0</v>
      </c>
      <c r="AF110" s="250">
        <f>SUMPRODUCT((RF!$A$2:$A$17=$A110)*(RFEmp=AF$1)*(RF!$H$21:$AO$21="RF Valet"),RF!$H$2:$AO$17)</f>
        <v>0</v>
      </c>
      <c r="AG110" s="250">
        <f>SUMPRODUCT((RF!$A$2:$A$17=$A110)*(RFEmp=AG$1)*(RF!$H$21:$AO$21="RF Valet"),RF!$H$2:$AO$17)</f>
        <v>0</v>
      </c>
      <c r="AH110" s="250">
        <f>SUMPRODUCT((RF!$A$2:$A$17=$A110)*(RFEmp=AH$1)*(RF!$H$21:$AO$21="RF Valet"),RF!$H$2:$AO$17)</f>
        <v>0</v>
      </c>
      <c r="AI110" s="250">
        <f>SUMPRODUCT((RF!$A$2:$A$17=$A110)*(RFEmp=AI$1)*(RF!$H$21:$AO$21="RF Valet"),RF!$H$2:$AO$17)</f>
        <v>0</v>
      </c>
      <c r="AJ110" s="250">
        <f>SUMPRODUCT((RF!$A$2:$A$17=$A110)*(RFEmp=AJ$1)*(RF!$H$21:$AO$21="RF Valet"),RF!$H$2:$AO$17)</f>
        <v>0</v>
      </c>
      <c r="AK110" s="250">
        <f>SUMPRODUCT((RF!$A$2:$A$17=$A110)*(RFEmp=AK$1)*(RF!$H$21:$AO$21="RF Valet"),RF!$H$2:$AO$17)</f>
        <v>0</v>
      </c>
      <c r="AL110" s="250">
        <f>SUMPRODUCT((RF!$A$2:$A$17=$A110)*(RFEmp=AL$1)*(RF!$H$21:$AO$21="RF Valet"),RF!$H$2:$AO$17)</f>
        <v>0</v>
      </c>
      <c r="AM110" s="250">
        <f>SUMPRODUCT((RF!$A$2:$A$17=$A110)*(RFEmp=AM$1)*(RF!$H$21:$AO$21="RF Valet"),RF!$H$2:$AO$17)</f>
        <v>0</v>
      </c>
      <c r="AN110" s="250">
        <f>SUMPRODUCT((RF!$A$2:$A$17=$A110)*(RFEmp=AN$1)*(RF!$H$21:$AO$21="RF Valet"),RF!$H$2:$AO$17)</f>
        <v>0</v>
      </c>
      <c r="AO110" s="250">
        <f>SUMPRODUCT((RF!$A$2:$A$17=$A110)*(RFEmp=AO$1)*(RF!$H$21:$AO$21="RF Valet"),RF!$H$2:$AO$17)</f>
        <v>0</v>
      </c>
      <c r="AP110" s="250">
        <f>SUMPRODUCT((RF!$A$2:$A$17=$A110)*(RFEmp=AP$1)*(RF!$H$21:$AO$21="RF Valet"),RF!$H$2:$AO$17)</f>
        <v>0</v>
      </c>
      <c r="AQ110" s="250">
        <f>SUMPRODUCT((RF!$A$2:$A$17=$A110)*(RFEmp=AQ$1)*(RF!$H$21:$AO$21="RF Valet"),RF!$H$2:$AO$17)</f>
        <v>0</v>
      </c>
      <c r="AR110" s="250">
        <f>SUMPRODUCT((RF!$A$2:$A$17=$A110)*(RFEmp=AR$1)*(RF!$H$21:$AO$21="RF Valet"),RF!$H$2:$AO$17)</f>
        <v>0</v>
      </c>
      <c r="AS110" s="250">
        <f>SUMPRODUCT((RF!$A$2:$A$17=$A110)*(RFEmp=AS$1)*(RF!$H$21:$AO$21="RF Valet"),RF!$H$2:$AO$17)</f>
        <v>0</v>
      </c>
      <c r="AT110" s="250">
        <f>SUMPRODUCT((RF!$A$2:$A$17=$A110)*(RFEmp=AT$1)*(RF!$H$21:$AO$21="RF Valet"),RF!$H$2:$AO$17)</f>
        <v>0</v>
      </c>
      <c r="AU110" s="250">
        <f>SUMPRODUCT((RF!$A$2:$A$17=$A110)*(RFEmp=AU$1)*(RF!$H$21:$AO$21="RF Valet"),RF!$H$2:$AO$17)</f>
        <v>0</v>
      </c>
      <c r="AV110" s="250">
        <f>SUMPRODUCT((RF!$A$2:$A$17=$A110)*(RFEmp=AV$1)*(RF!$H$21:$AO$21="RF Valet"),RF!$H$2:$AO$17)</f>
        <v>0</v>
      </c>
      <c r="AW110" s="250">
        <f>SUMPRODUCT((RF!$A$2:$A$17=$A110)*(RFEmp=AW$1)*(RF!$H$21:$AO$21="RF Valet"),RF!$H$2:$AO$17)</f>
        <v>0</v>
      </c>
      <c r="AX110" s="250">
        <f>SUMPRODUCT((RF!$A$2:$A$17=$A110)*(RFEmp=AX$1)*(RF!$H$21:$AO$21="RF Valet"),RF!$H$2:$AO$17)</f>
        <v>0</v>
      </c>
      <c r="AY110" s="467">
        <f>SUMPRODUCT((RF!$A$2:$A$17=$A110)*(RFEmp=AY$1)*(RF!$H$21:$AO$21="RF Valet"),RF!$H$2:$AO$17)</f>
        <v>0</v>
      </c>
      <c r="BA110" s="246"/>
    </row>
    <row r="111" spans="1:53" s="271" customFormat="1" x14ac:dyDescent="0.2">
      <c r="A111" s="247">
        <f t="shared" si="59"/>
        <v>42545</v>
      </c>
      <c r="B111" s="571" t="s">
        <v>140</v>
      </c>
      <c r="C111" s="249">
        <f>SUMPRODUCT(('RC'!$A$2:$A$17=$A111)*(RCEmp=C$1),'RC'!$D$2:$AK$17)</f>
        <v>0</v>
      </c>
      <c r="D111" s="250">
        <f>SUMPRODUCT(('RC'!$A$2:$A$17=$A111)*(RCEmp=D$1),'RC'!$D$2:$AK$17)</f>
        <v>0</v>
      </c>
      <c r="E111" s="250">
        <f>SUMPRODUCT(('RC'!$A$2:$A$17=$A111)*(RCEmp=E$1),'RC'!$D$2:$AK$17)</f>
        <v>0</v>
      </c>
      <c r="F111" s="250">
        <f>SUMPRODUCT(('RC'!$A$2:$A$17=$A111)*(RCEmp=F$1),'RC'!$D$2:$AK$17)</f>
        <v>0</v>
      </c>
      <c r="G111" s="250">
        <f>SUMPRODUCT(('RC'!$A$2:$A$17=$A111)*(RCEmp=G$1),'RC'!$D$2:$AK$17)</f>
        <v>0</v>
      </c>
      <c r="H111" s="250">
        <f>SUMPRODUCT(('RC'!$A$2:$A$17=$A111)*(RCEmp=H$1),'RC'!$D$2:$AK$17)</f>
        <v>0</v>
      </c>
      <c r="I111" s="250">
        <f>SUMPRODUCT(('RC'!$A$2:$A$17=$A111)*(RCEmp=I$1),'RC'!$D$2:$AK$17)</f>
        <v>0</v>
      </c>
      <c r="J111" s="250">
        <f>SUMPRODUCT(('RC'!$A$2:$A$17=$A111)*(RCEmp=J$1),'RC'!$D$2:$AK$17)</f>
        <v>0</v>
      </c>
      <c r="K111" s="250">
        <f>SUMPRODUCT(('RC'!$A$2:$A$17=$A111)*(RCEmp=K$1),'RC'!$D$2:$AK$17)</f>
        <v>0</v>
      </c>
      <c r="L111" s="250">
        <f>SUMPRODUCT(('RC'!$A$2:$A$17=$A111)*(RCEmp=L$1),'RC'!$D$2:$AK$17)</f>
        <v>0</v>
      </c>
      <c r="M111" s="250">
        <f>SUMPRODUCT(('RC'!$A$2:$A$17=$A111)*(RCEmp=M$1),'RC'!$D$2:$AK$17)</f>
        <v>7.75</v>
      </c>
      <c r="N111" s="250">
        <f>SUMPRODUCT(('RC'!$A$2:$A$17=$A111)*(RCEmp=N$1),'RC'!$D$2:$AK$17)</f>
        <v>0</v>
      </c>
      <c r="O111" s="250">
        <f>SUMPRODUCT(('RC'!$A$2:$A$17=$A111)*(RCEmp=O$1),'RC'!$D$2:$AK$17)</f>
        <v>0</v>
      </c>
      <c r="P111" s="250">
        <f>SUMPRODUCT(('RC'!$A$2:$A$17=$A111)*(RCEmp=P$1),'RC'!$D$2:$AK$17)</f>
        <v>0</v>
      </c>
      <c r="Q111" s="250">
        <f>SUMPRODUCT(('RC'!$A$2:$A$17=$A111)*(RCEmp=Q$1),'RC'!$D$2:$AK$17)</f>
        <v>0</v>
      </c>
      <c r="R111" s="250">
        <f>SUMPRODUCT(('RC'!$A$2:$A$17=$A111)*(RCEmp=R$1),'RC'!$D$2:$AK$17)</f>
        <v>0</v>
      </c>
      <c r="S111" s="250">
        <f>SUMPRODUCT(('RC'!$A$2:$A$17=$A111)*(RCEmp=S$1),'RC'!$D$2:$AK$17)</f>
        <v>0</v>
      </c>
      <c r="T111" s="250">
        <f>SUMPRODUCT(('RC'!$A$2:$A$17=$A111)*(RCEmp=T$1),'RC'!$D$2:$AK$17)</f>
        <v>0</v>
      </c>
      <c r="U111" s="250">
        <f>SUMPRODUCT(('RC'!$A$2:$A$17=$A111)*(RCEmp=U$1),'RC'!$D$2:$AK$17)</f>
        <v>0</v>
      </c>
      <c r="V111" s="250">
        <f>SUMPRODUCT(('RC'!$A$2:$A$17=$A111)*(RCEmp=V$1),'RC'!$D$2:$AK$17)</f>
        <v>0</v>
      </c>
      <c r="W111" s="250">
        <f>SUMPRODUCT(('RC'!$A$2:$A$17=$A111)*(RCEmp=W$1),'RC'!$D$2:$AK$17)</f>
        <v>0</v>
      </c>
      <c r="X111" s="250">
        <f>SUMPRODUCT(('RC'!$A$2:$A$17=$A111)*(RCEmp=X$1),'RC'!$D$2:$AK$17)</f>
        <v>0</v>
      </c>
      <c r="Y111" s="250">
        <f>SUMPRODUCT(('RC'!$A$2:$A$17=$A111)*(RCEmp=Y$1),'RC'!$D$2:$AK$17)</f>
        <v>0</v>
      </c>
      <c r="Z111" s="250">
        <f>SUMPRODUCT(('RC'!$A$2:$A$17=$A111)*(RCEmp=Z$1),'RC'!$D$2:$AK$17)</f>
        <v>0</v>
      </c>
      <c r="AA111" s="250">
        <f>SUMPRODUCT(('RC'!$A$2:$A$17=$A111)*(RCEmp=AA$1),'RC'!$D$2:$AK$17)</f>
        <v>0</v>
      </c>
      <c r="AB111" s="250">
        <f>SUMPRODUCT(('RC'!$A$2:$A$17=$A111)*(RCEmp=AB$1),'RC'!$D$2:$AK$17)</f>
        <v>0</v>
      </c>
      <c r="AC111" s="250">
        <f>SUMPRODUCT(('RC'!$A$2:$A$17=$A111)*(RCEmp=AC$1),'RC'!$D$2:$AK$17)</f>
        <v>0</v>
      </c>
      <c r="AD111" s="250">
        <f>SUMPRODUCT(('RC'!$A$2:$A$17=$A111)*(RCEmp=AD$1),'RC'!$D$2:$AK$17)</f>
        <v>0</v>
      </c>
      <c r="AE111" s="250">
        <f>SUMPRODUCT(('RC'!$A$2:$A$17=$A111)*(RCEmp=AE$1),'RC'!$D$2:$AK$17)</f>
        <v>0</v>
      </c>
      <c r="AF111" s="250">
        <f>SUMPRODUCT(('RC'!$A$2:$A$17=$A111)*(RCEmp=AF$1),'RC'!$D$2:$AK$17)</f>
        <v>0</v>
      </c>
      <c r="AG111" s="250">
        <f>SUMPRODUCT(('RC'!$A$2:$A$17=$A111)*(RCEmp=AG$1),'RC'!$D$2:$AK$17)</f>
        <v>0</v>
      </c>
      <c r="AH111" s="250">
        <f>SUMPRODUCT(('RC'!$A$2:$A$17=$A111)*(RCEmp=AH$1),'RC'!$D$2:$AK$17)</f>
        <v>0</v>
      </c>
      <c r="AI111" s="250">
        <f>SUMPRODUCT(('RC'!$A$2:$A$17=$A111)*(RCEmp=AI$1),'RC'!$D$2:$AK$17)</f>
        <v>0</v>
      </c>
      <c r="AJ111" s="250">
        <f>SUMPRODUCT(('RC'!$A$2:$A$17=$A111)*(RCEmp=AJ$1),'RC'!$D$2:$AK$17)</f>
        <v>0</v>
      </c>
      <c r="AK111" s="250">
        <f>SUMPRODUCT(('RC'!$A$2:$A$17=$A111)*(RCEmp=AK$1),'RC'!$D$2:$AK$17)</f>
        <v>0</v>
      </c>
      <c r="AL111" s="250">
        <f>SUMPRODUCT(('RC'!$A$2:$A$17=$A111)*(RCEmp=AL$1),'RC'!$D$2:$AK$17)</f>
        <v>0</v>
      </c>
      <c r="AM111" s="250">
        <f>SUMPRODUCT(('RC'!$A$2:$A$17=$A111)*(RCEmp=AM$1),'RC'!$D$2:$AK$17)</f>
        <v>0</v>
      </c>
      <c r="AN111" s="250">
        <f>SUMPRODUCT(('RC'!$A$2:$A$17=$A111)*(RCEmp=AN$1),'RC'!$D$2:$AK$17)</f>
        <v>0</v>
      </c>
      <c r="AO111" s="250">
        <f>SUMPRODUCT(('RC'!$A$2:$A$17=$A111)*(RCEmp=AO$1),'RC'!$D$2:$AK$17)</f>
        <v>0</v>
      </c>
      <c r="AP111" s="250">
        <f>SUMPRODUCT(('RC'!$A$2:$A$17=$A111)*(RCEmp=AP$1),'RC'!$D$2:$AK$17)</f>
        <v>0</v>
      </c>
      <c r="AQ111" s="250">
        <f>SUMPRODUCT(('RC'!$A$2:$A$17=$A111)*(RCEmp=AQ$1),'RC'!$D$2:$AK$17)</f>
        <v>0</v>
      </c>
      <c r="AR111" s="250">
        <f>SUMPRODUCT(('RC'!$A$2:$A$17=$A111)*(RCEmp=AR$1),'RC'!$D$2:$AK$17)</f>
        <v>0</v>
      </c>
      <c r="AS111" s="250">
        <f>SUMPRODUCT(('RC'!$A$2:$A$17=$A111)*(RCEmp=AS$1),'RC'!$D$2:$AK$17)</f>
        <v>0</v>
      </c>
      <c r="AT111" s="250">
        <f>SUMPRODUCT(('RC'!$A$2:$A$17=$A111)*(RCEmp=AT$1),'RC'!$D$2:$AK$17)</f>
        <v>0</v>
      </c>
      <c r="AU111" s="250">
        <f>SUMPRODUCT(('RC'!$A$2:$A$17=$A111)*(RCEmp=AU$1),'RC'!$D$2:$AK$17)</f>
        <v>0</v>
      </c>
      <c r="AV111" s="250">
        <f>SUMPRODUCT(('RC'!$A$2:$A$17=$A111)*(RCEmp=AV$1),'RC'!$D$2:$AK$17)</f>
        <v>0</v>
      </c>
      <c r="AW111" s="250">
        <f>SUMPRODUCT(('RC'!$A$2:$A$17=$A111)*(RCEmp=AW$1),'RC'!$D$2:$AK$17)</f>
        <v>0</v>
      </c>
      <c r="AX111" s="250">
        <f>SUMPRODUCT(('RC'!$A$2:$A$17=$A111)*(RCEmp=AX$1),'RC'!$D$2:$AK$17)</f>
        <v>0</v>
      </c>
      <c r="AY111" s="467">
        <f>SUMPRODUCT(('RC'!$A$2:$A$17=$A111)*(RCEmp=AY$1),'RC'!$D$2:$AK$17)</f>
        <v>0</v>
      </c>
      <c r="BA111" s="246"/>
    </row>
    <row r="112" spans="1:53" s="271" customFormat="1" x14ac:dyDescent="0.2">
      <c r="A112" s="247">
        <f t="shared" si="59"/>
        <v>42545</v>
      </c>
      <c r="B112" s="614" t="s">
        <v>154</v>
      </c>
      <c r="C112" s="249">
        <f>SUMPRODUCT((HoO!$A$2:$A$34=$A112)*(HoOEmp=C$1),HoO!$E$2:$Y$34)</f>
        <v>0</v>
      </c>
      <c r="D112" s="250">
        <f>SUMPRODUCT((HoO!$A$2:$A$34=$A112)*(HoOEmp=D$1),HoO!$E$2:$Y$34)</f>
        <v>0</v>
      </c>
      <c r="E112" s="250">
        <f>SUMPRODUCT((HoO!$A$2:$A$34=$A112)*(HoOEmp=E$1),HoO!$E$2:$Y$34)</f>
        <v>0</v>
      </c>
      <c r="F112" s="250">
        <f>SUMPRODUCT((HoO!$A$2:$A$34=$A112)*(HoOEmp=F$1),HoO!$E$2:$Y$34)</f>
        <v>0</v>
      </c>
      <c r="G112" s="250">
        <f>SUMPRODUCT((HoO!$A$2:$A$34=$A112)*(HoOEmp=G$1),HoO!$E$2:$Y$34)</f>
        <v>0</v>
      </c>
      <c r="H112" s="250">
        <f>SUMPRODUCT((HoO!$A$2:$A$34=$A112)*(HoOEmp=H$1),HoO!$E$2:$Y$34)</f>
        <v>4.5</v>
      </c>
      <c r="I112" s="250">
        <f>SUMPRODUCT((HoO!$A$2:$A$34=$A112)*(HoOEmp=I$1),HoO!$E$2:$Y$34)</f>
        <v>0</v>
      </c>
      <c r="J112" s="250">
        <f>SUMPRODUCT((HoO!$A$2:$A$34=$A112)*(HoOEmp=J$1),HoO!$E$2:$Y$34)</f>
        <v>0</v>
      </c>
      <c r="K112" s="250">
        <f>SUMPRODUCT((HoO!$A$2:$A$34=$A112)*(HoOEmp=K$1),HoO!$E$2:$Y$34)</f>
        <v>0</v>
      </c>
      <c r="L112" s="250">
        <f>SUMPRODUCT((HoO!$A$2:$A$34=$A112)*(HoOEmp=L$1),HoO!$E$2:$Y$34)</f>
        <v>0</v>
      </c>
      <c r="M112" s="250">
        <f>SUMPRODUCT((HoO!$A$2:$A$34=$A112)*(HoOEmp=M$1),HoO!$E$2:$Y$34)</f>
        <v>0</v>
      </c>
      <c r="N112" s="250">
        <f>SUMPRODUCT((HoO!$A$2:$A$34=$A112)*(HoOEmp=N$1),HoO!$E$2:$Y$34)</f>
        <v>0</v>
      </c>
      <c r="O112" s="250">
        <f>SUMPRODUCT((HoO!$A$2:$A$34=$A112)*(HoOEmp=O$1),HoO!$E$2:$Y$34)</f>
        <v>0</v>
      </c>
      <c r="P112" s="250">
        <f>SUMPRODUCT((HoO!$A$2:$A$34=$A112)*(HoOEmp=P$1),HoO!$E$2:$Y$34)</f>
        <v>0</v>
      </c>
      <c r="Q112" s="250">
        <f>SUMPRODUCT((HoO!$A$2:$A$34=$A112)*(HoOEmp=Q$1),HoO!$E$2:$Y$34)</f>
        <v>0</v>
      </c>
      <c r="R112" s="250">
        <f>SUMPRODUCT((HoO!$A$2:$A$34=$A112)*(HoOEmp=R$1),HoO!$E$2:$Y$34)</f>
        <v>0</v>
      </c>
      <c r="S112" s="250">
        <f>SUMPRODUCT((HoO!$A$2:$A$34=$A112)*(HoOEmp=S$1),HoO!$E$2:$Y$34)</f>
        <v>0</v>
      </c>
      <c r="T112" s="250">
        <f>SUMPRODUCT((HoO!$A$2:$A$34=$A112)*(HoOEmp=T$1),HoO!$E$2:$Y$34)</f>
        <v>0</v>
      </c>
      <c r="U112" s="250">
        <f>SUMPRODUCT((HoO!$A$2:$A$34=$A112)*(HoOEmp=U$1),HoO!$E$2:$Y$34)</f>
        <v>0</v>
      </c>
      <c r="V112" s="250">
        <f>SUMPRODUCT((HoO!$A$2:$A$34=$A112)*(HoOEmp=V$1),HoO!$E$2:$Y$34)</f>
        <v>0</v>
      </c>
      <c r="W112" s="250">
        <f>SUMPRODUCT((HoO!$A$2:$A$34=$A112)*(HoOEmp=W$1),HoO!$E$2:$Y$34)</f>
        <v>0</v>
      </c>
      <c r="X112" s="250">
        <f>SUMPRODUCT((HoO!$A$2:$A$34=$A112)*(HoOEmp=X$1),HoO!$E$2:$Y$34)</f>
        <v>0</v>
      </c>
      <c r="Y112" s="250">
        <f>SUMPRODUCT((HoO!$A$2:$A$34=$A112)*(HoOEmp=Y$1),HoO!$E$2:$Y$34)</f>
        <v>0</v>
      </c>
      <c r="Z112" s="250">
        <f>SUMPRODUCT((HoO!$A$2:$A$34=$A112)*(HoOEmp=Z$1),HoO!$E$2:$Y$34)</f>
        <v>0</v>
      </c>
      <c r="AA112" s="250">
        <f>SUMPRODUCT((HoO!$A$2:$A$34=$A112)*(HoOEmp=AA$1),HoO!$E$2:$Y$34)</f>
        <v>0</v>
      </c>
      <c r="AB112" s="250">
        <f>SUMPRODUCT((HoO!$A$2:$A$34=$A112)*(HoOEmp=AB$1),HoO!$E$2:$Y$34)</f>
        <v>0</v>
      </c>
      <c r="AC112" s="250">
        <f>SUMPRODUCT((HoO!$A$2:$A$34=$A112)*(HoOEmp=AC$1),HoO!$E$2:$Y$34)</f>
        <v>0</v>
      </c>
      <c r="AD112" s="250">
        <f>SUMPRODUCT((HoO!$A$2:$A$34=$A112)*(HoOEmp=AD$1),HoO!$E$2:$Y$34)</f>
        <v>0</v>
      </c>
      <c r="AE112" s="250">
        <f>SUMPRODUCT((HoO!$A$2:$A$34=$A112)*(HoOEmp=AE$1),HoO!$E$2:$Y$34)</f>
        <v>0</v>
      </c>
      <c r="AF112" s="250">
        <f>SUMPRODUCT((HoO!$A$2:$A$34=$A112)*(HoOEmp=AF$1),HoO!$E$2:$Y$34)</f>
        <v>0</v>
      </c>
      <c r="AG112" s="250">
        <f>SUMPRODUCT((HoO!$A$2:$A$34=$A112)*(HoOEmp=AG$1),HoO!$E$2:$Y$34)</f>
        <v>0</v>
      </c>
      <c r="AH112" s="250">
        <f>SUMPRODUCT((HoO!$A$2:$A$34=$A112)*(HoOEmp=AH$1),HoO!$E$2:$Y$34)</f>
        <v>0</v>
      </c>
      <c r="AI112" s="250">
        <f>SUMPRODUCT((HoO!$A$2:$A$34=$A112)*(HoOEmp=AI$1),HoO!$E$2:$Y$34)</f>
        <v>0</v>
      </c>
      <c r="AJ112" s="250">
        <f>SUMPRODUCT((HoO!$A$2:$A$34=$A112)*(HoOEmp=AJ$1),HoO!$E$2:$Y$34)</f>
        <v>0</v>
      </c>
      <c r="AK112" s="250">
        <f>SUMPRODUCT((HoO!$A$2:$A$34=$A112)*(HoOEmp=AK$1),HoO!$E$2:$Y$34)</f>
        <v>0</v>
      </c>
      <c r="AL112" s="250">
        <f>SUMPRODUCT((HoO!$A$2:$A$34=$A112)*(HoOEmp=AL$1),HoO!$E$2:$Y$34)</f>
        <v>0</v>
      </c>
      <c r="AM112" s="250">
        <f>SUMPRODUCT((HoO!$A$2:$A$34=$A112)*(HoOEmp=AM$1),HoO!$E$2:$Y$34)</f>
        <v>0</v>
      </c>
      <c r="AN112" s="250">
        <f>SUMPRODUCT((HoO!$A$2:$A$34=$A112)*(HoOEmp=AN$1),HoO!$E$2:$Y$34)</f>
        <v>0</v>
      </c>
      <c r="AO112" s="250">
        <f>SUMPRODUCT((HoO!$A$2:$A$34=$A112)*(HoOEmp=AO$1),HoO!$E$2:$Y$34)</f>
        <v>0</v>
      </c>
      <c r="AP112" s="250">
        <f>SUMPRODUCT((HoO!$A$2:$A$34=$A112)*(HoOEmp=AP$1),HoO!$E$2:$Y$34)</f>
        <v>0</v>
      </c>
      <c r="AQ112" s="250">
        <f>SUMPRODUCT((HoO!$A$2:$A$34=$A112)*(HoOEmp=AQ$1),HoO!$E$2:$Y$34)</f>
        <v>0</v>
      </c>
      <c r="AR112" s="250">
        <f>SUMPRODUCT((HoO!$A$2:$A$34=$A112)*(HoOEmp=AR$1),HoO!$E$2:$Y$34)</f>
        <v>0</v>
      </c>
      <c r="AS112" s="250">
        <f>SUMPRODUCT((HoO!$A$2:$A$34=$A112)*(HoOEmp=AS$1),HoO!$E$2:$Y$34)</f>
        <v>0</v>
      </c>
      <c r="AT112" s="250">
        <f>SUMPRODUCT((HoO!$A$2:$A$34=$A112)*(HoOEmp=AT$1),HoO!$E$2:$Y$34)</f>
        <v>0</v>
      </c>
      <c r="AU112" s="250">
        <f>SUMPRODUCT((HoO!$A$2:$A$34=$A112)*(HoOEmp=AU$1),HoO!$E$2:$Y$34)</f>
        <v>0</v>
      </c>
      <c r="AV112" s="250">
        <f>SUMPRODUCT((HoO!$A$2:$A$34=$A112)*(HoOEmp=AV$1),HoO!$E$2:$Y$34)</f>
        <v>0</v>
      </c>
      <c r="AW112" s="250">
        <f>SUMPRODUCT((HoO!$A$2:$A$34=$A112)*(HoOEmp=AW$1),HoO!$E$2:$Y$34)</f>
        <v>0</v>
      </c>
      <c r="AX112" s="250">
        <f>SUMPRODUCT((HoO!$A$2:$A$34=$A112)*(HoOEmp=AX$1),HoO!$E$2:$Y$34)</f>
        <v>0</v>
      </c>
      <c r="AY112" s="467">
        <f>SUMPRODUCT((HoO!$A$2:$A$34=$A112)*(HoOEmp=AY$1),HoO!$E$2:$Y$34)</f>
        <v>0</v>
      </c>
      <c r="BA112" s="246"/>
    </row>
    <row r="113" spans="1:53" s="271" customFormat="1" x14ac:dyDescent="0.2">
      <c r="A113" s="247">
        <f t="shared" si="59"/>
        <v>42545</v>
      </c>
      <c r="B113" s="255" t="s">
        <v>74</v>
      </c>
      <c r="C113" s="249">
        <f>SUMPRODUCT((TM!$A$2:$A$17=$A113)*(TMEmp=C$1),TM!$D$2:$AK$17)</f>
        <v>0</v>
      </c>
      <c r="D113" s="250">
        <f>SUMPRODUCT((TM!$A$2:$A$17=$A113)*(TMEmp=D$1),TM!$D$2:$AK$17)</f>
        <v>0</v>
      </c>
      <c r="E113" s="250">
        <f>SUMPRODUCT((TM!$A$2:$A$17=$A113)*(TMEmp=E$1),TM!$D$2:$AK$17)</f>
        <v>0</v>
      </c>
      <c r="F113" s="250">
        <f>SUMPRODUCT((TM!$A$2:$A$17=$A113)*(TMEmp=F$1),TM!$D$2:$AK$17)</f>
        <v>0</v>
      </c>
      <c r="G113" s="250">
        <f>SUMPRODUCT((TM!$A$2:$A$17=$A113)*(TMEmp=G$1),TM!$D$2:$AK$17)</f>
        <v>0</v>
      </c>
      <c r="H113" s="250">
        <f>SUMPRODUCT((TM!$A$2:$A$17=$A113)*(TMEmp=H$1),TM!$D$2:$AK$17)</f>
        <v>0</v>
      </c>
      <c r="I113" s="250">
        <f>SUMPRODUCT((TM!$A$2:$A$17=$A113)*(TMEmp=I$1),TM!$D$2:$AK$17)</f>
        <v>0</v>
      </c>
      <c r="J113" s="250">
        <f>SUMPRODUCT((TM!$A$2:$A$17=$A113)*(TMEmp=J$1),TM!$D$2:$AK$17)</f>
        <v>0</v>
      </c>
      <c r="K113" s="250">
        <f>SUMPRODUCT((TM!$A$2:$A$17=$A113)*(TMEmp=K$1),TM!$D$2:$AK$17)</f>
        <v>0</v>
      </c>
      <c r="L113" s="250">
        <f>SUMPRODUCT((TM!$A$2:$A$17=$A113)*(TMEmp=L$1),TM!$D$2:$AK$17)</f>
        <v>0</v>
      </c>
      <c r="M113" s="250">
        <f>SUMPRODUCT((TM!$A$2:$A$17=$A113)*(TMEmp=M$1),TM!$D$2:$AK$17)</f>
        <v>0</v>
      </c>
      <c r="N113" s="250">
        <f>SUMPRODUCT((TM!$A$2:$A$17=$A113)*(TMEmp=N$1),TM!$D$2:$AK$17)</f>
        <v>0</v>
      </c>
      <c r="O113" s="250">
        <f>SUMPRODUCT((TM!$A$2:$A$17=$A113)*(TMEmp=O$1),TM!$D$2:$AK$17)</f>
        <v>0</v>
      </c>
      <c r="P113" s="250">
        <f>SUMPRODUCT((TM!$A$2:$A$17=$A113)*(TMEmp=P$1),TM!$D$2:$AK$17)</f>
        <v>0</v>
      </c>
      <c r="Q113" s="250">
        <f>SUMPRODUCT((TM!$A$2:$A$17=$A113)*(TMEmp=Q$1),TM!$D$2:$AK$17)</f>
        <v>0</v>
      </c>
      <c r="R113" s="250">
        <f>SUMPRODUCT((TM!$A$2:$A$17=$A113)*(TMEmp=R$1),TM!$D$2:$AK$17)</f>
        <v>0</v>
      </c>
      <c r="S113" s="250">
        <f>SUMPRODUCT((TM!$A$2:$A$17=$A113)*(TMEmp=S$1),TM!$D$2:$AK$17)</f>
        <v>0</v>
      </c>
      <c r="T113" s="250">
        <f>SUMPRODUCT((TM!$A$2:$A$17=$A113)*(TMEmp=T$1),TM!$D$2:$AK$17)</f>
        <v>0</v>
      </c>
      <c r="U113" s="250">
        <f>SUMPRODUCT((TM!$A$2:$A$17=$A113)*(TMEmp=U$1),TM!$D$2:$AK$17)</f>
        <v>0</v>
      </c>
      <c r="V113" s="250">
        <f>SUMPRODUCT((TM!$A$2:$A$17=$A113)*(TMEmp=V$1),TM!$D$2:$AK$17)</f>
        <v>0</v>
      </c>
      <c r="W113" s="250">
        <f>SUMPRODUCT((TM!$A$2:$A$17=$A113)*(TMEmp=W$1),TM!$D$2:$AK$17)</f>
        <v>0</v>
      </c>
      <c r="X113" s="250">
        <f>SUMPRODUCT((TM!$A$2:$A$17=$A113)*(TMEmp=X$1),TM!$D$2:$AK$17)</f>
        <v>0</v>
      </c>
      <c r="Y113" s="250">
        <f>SUMPRODUCT((TM!$A$2:$A$17=$A113)*(TMEmp=Y$1),TM!$D$2:$AK$17)</f>
        <v>0</v>
      </c>
      <c r="Z113" s="250">
        <f>SUMPRODUCT((TM!$A$2:$A$17=$A113)*(TMEmp=Z$1),TM!$D$2:$AK$17)</f>
        <v>0</v>
      </c>
      <c r="AA113" s="250">
        <f>SUMPRODUCT((TM!$A$2:$A$17=$A113)*(TMEmp=AA$1),TM!$D$2:$AK$17)</f>
        <v>0</v>
      </c>
      <c r="AB113" s="250">
        <f>SUMPRODUCT((TM!$A$2:$A$17=$A113)*(TMEmp=AB$1),TM!$D$2:$AK$17)</f>
        <v>0</v>
      </c>
      <c r="AC113" s="250">
        <f>SUMPRODUCT((TM!$A$2:$A$17=$A113)*(TMEmp=AC$1),TM!$D$2:$AK$17)</f>
        <v>0</v>
      </c>
      <c r="AD113" s="250">
        <f>SUMPRODUCT((TM!$A$2:$A$17=$A113)*(TMEmp=AD$1),TM!$D$2:$AK$17)</f>
        <v>0</v>
      </c>
      <c r="AE113" s="250">
        <f>SUMPRODUCT((TM!$A$2:$A$17=$A113)*(TMEmp=AE$1),TM!$D$2:$AK$17)</f>
        <v>0</v>
      </c>
      <c r="AF113" s="250">
        <f>SUMPRODUCT((TM!$A$2:$A$17=$A113)*(TMEmp=AF$1),TM!$D$2:$AK$17)</f>
        <v>0</v>
      </c>
      <c r="AG113" s="250">
        <f>SUMPRODUCT((TM!$A$2:$A$17=$A113)*(TMEmp=AG$1),TM!$D$2:$AK$17)</f>
        <v>0</v>
      </c>
      <c r="AH113" s="250">
        <f>SUMPRODUCT((TM!$A$2:$A$17=$A113)*(TMEmp=AH$1),TM!$D$2:$AK$17)</f>
        <v>0</v>
      </c>
      <c r="AI113" s="250">
        <f>SUMPRODUCT((TM!$A$2:$A$17=$A113)*(TMEmp=AI$1),TM!$D$2:$AK$17)</f>
        <v>0</v>
      </c>
      <c r="AJ113" s="250">
        <f>SUMPRODUCT((TM!$A$2:$A$17=$A113)*(TMEmp=AJ$1),TM!$D$2:$AK$17)</f>
        <v>0</v>
      </c>
      <c r="AK113" s="250">
        <f>SUMPRODUCT((TM!$A$2:$A$17=$A113)*(TMEmp=AK$1),TM!$D$2:$AK$17)</f>
        <v>0</v>
      </c>
      <c r="AL113" s="250">
        <f>SUMPRODUCT((TM!$A$2:$A$17=$A113)*(TMEmp=AL$1),TM!$D$2:$AK$17)</f>
        <v>0</v>
      </c>
      <c r="AM113" s="250">
        <f>SUMPRODUCT((TM!$A$2:$A$17=$A113)*(TMEmp=AM$1),TM!$D$2:$AK$17)</f>
        <v>0</v>
      </c>
      <c r="AN113" s="250">
        <f>SUMPRODUCT((TM!$A$2:$A$17=$A113)*(TMEmp=AN$1),TM!$D$2:$AK$17)</f>
        <v>0</v>
      </c>
      <c r="AO113" s="250">
        <f>SUMPRODUCT((TM!$A$2:$A$17=$A113)*(TMEmp=AO$1),TM!$D$2:$AK$17)</f>
        <v>0</v>
      </c>
      <c r="AP113" s="250">
        <f>SUMPRODUCT((TM!$A$2:$A$17=$A113)*(TMEmp=AP$1),TM!$D$2:$AK$17)</f>
        <v>0</v>
      </c>
      <c r="AQ113" s="250">
        <f>SUMPRODUCT((TM!$A$2:$A$17=$A113)*(TMEmp=AQ$1),TM!$D$2:$AK$17)</f>
        <v>0</v>
      </c>
      <c r="AR113" s="250">
        <f>SUMPRODUCT((TM!$A$2:$A$17=$A113)*(TMEmp=AR$1),TM!$D$2:$AK$17)</f>
        <v>0</v>
      </c>
      <c r="AS113" s="250">
        <f>SUMPRODUCT((TM!$A$2:$A$17=$A113)*(TMEmp=AS$1),TM!$D$2:$AK$17)</f>
        <v>0</v>
      </c>
      <c r="AT113" s="250">
        <f>SUMPRODUCT((TM!$A$2:$A$17=$A113)*(TMEmp=AT$1),TM!$D$2:$AK$17)</f>
        <v>0</v>
      </c>
      <c r="AU113" s="250">
        <f>SUMPRODUCT((TM!$A$2:$A$17=$A113)*(TMEmp=AU$1),TM!$D$2:$AK$17)</f>
        <v>0</v>
      </c>
      <c r="AV113" s="250">
        <f>SUMPRODUCT((TM!$A$2:$A$17=$A113)*(TMEmp=AV$1),TM!$D$2:$AK$17)</f>
        <v>0</v>
      </c>
      <c r="AW113" s="250">
        <f>SUMPRODUCT((TM!$A$2:$A$17=$A113)*(TMEmp=AW$1),TM!$D$2:$AK$17)</f>
        <v>0</v>
      </c>
      <c r="AX113" s="250">
        <f>SUMPRODUCT((TM!$A$2:$A$17=$A113)*(TMEmp=AX$1),TM!$D$2:$AK$17)</f>
        <v>0</v>
      </c>
      <c r="AY113" s="467">
        <f>SUMPRODUCT((TM!$A$2:$A$17=$A113)*(TMEmp=AY$1),TM!$D$2:$AK$17)</f>
        <v>0</v>
      </c>
      <c r="BA113" s="246"/>
    </row>
    <row r="114" spans="1:53" s="271" customFormat="1" x14ac:dyDescent="0.2">
      <c r="A114" s="256">
        <f t="shared" si="59"/>
        <v>42545</v>
      </c>
      <c r="B114" s="257" t="s">
        <v>72</v>
      </c>
      <c r="C114" s="258">
        <f>SUMPRODUCT((PC!$A$2:$A$80=$A114)*(PCEmp=C$1),PC!$D$2:$BD$80)</f>
        <v>0</v>
      </c>
      <c r="D114" s="259">
        <f>SUMPRODUCT((PC!$A$2:$A$80=$A114)*(PCEmp=D$1),PC!$D$2:$BD$80)</f>
        <v>0</v>
      </c>
      <c r="E114" s="259">
        <f>SUMPRODUCT((PC!$A$2:$A$80=$A114)*(PCEmp=E$1),PC!$D$2:$BD$80)</f>
        <v>0</v>
      </c>
      <c r="F114" s="259">
        <f>SUMPRODUCT((PC!$A$2:$A$80=$A114)*(PCEmp=F$1),PC!$D$2:$BD$80)</f>
        <v>0</v>
      </c>
      <c r="G114" s="259">
        <f>SUMPRODUCT((PC!$A$2:$A$80=$A114)*(PCEmp=G$1),PC!$D$2:$BD$80)</f>
        <v>0</v>
      </c>
      <c r="H114" s="259">
        <f>SUMPRODUCT((PC!$A$2:$A$80=$A114)*(PCEmp=H$1),PC!$D$2:$BD$80)</f>
        <v>0</v>
      </c>
      <c r="I114" s="259">
        <f>SUMPRODUCT((PC!$A$2:$A$80=$A114)*(PCEmp=I$1),PC!$D$2:$BD$80)</f>
        <v>0</v>
      </c>
      <c r="J114" s="259">
        <f>SUMPRODUCT((PC!$A$2:$A$80=$A114)*(PCEmp=J$1),PC!$D$2:$BD$80)</f>
        <v>0</v>
      </c>
      <c r="K114" s="259">
        <f>SUMPRODUCT((PC!$A$2:$A$80=$A114)*(PCEmp=K$1),PC!$D$2:$BD$80)</f>
        <v>0</v>
      </c>
      <c r="L114" s="259">
        <f>SUMPRODUCT((PC!$A$2:$A$80=$A114)*(PCEmp=L$1),PC!$D$2:$BD$80)</f>
        <v>0</v>
      </c>
      <c r="M114" s="259">
        <f>SUMPRODUCT((PC!$A$2:$A$80=$A114)*(PCEmp=M$1),PC!$D$2:$BD$80)</f>
        <v>0</v>
      </c>
      <c r="N114" s="259">
        <f>SUMPRODUCT((PC!$A$2:$A$80=$A114)*(PCEmp=N$1),PC!$D$2:$BD$80)</f>
        <v>0</v>
      </c>
      <c r="O114" s="259">
        <f>SUMPRODUCT((PC!$A$2:$A$80=$A114)*(PCEmp=O$1),PC!$D$2:$BD$80)</f>
        <v>0</v>
      </c>
      <c r="P114" s="259">
        <f>SUMPRODUCT((PC!$A$2:$A$80=$A114)*(PCEmp=P$1),PC!$D$2:$BD$80)</f>
        <v>0</v>
      </c>
      <c r="Q114" s="259">
        <f>SUMPRODUCT((PC!$A$2:$A$80=$A114)*(PCEmp=Q$1),PC!$D$2:$BD$80)</f>
        <v>0</v>
      </c>
      <c r="R114" s="259">
        <f>SUMPRODUCT((PC!$A$2:$A$80=$A114)*(PCEmp=R$1),PC!$D$2:$BD$80)</f>
        <v>0</v>
      </c>
      <c r="S114" s="259">
        <f>SUMPRODUCT((PC!$A$2:$A$80=$A114)*(PCEmp=S$1),PC!$D$2:$BD$80)</f>
        <v>0</v>
      </c>
      <c r="T114" s="259">
        <f>SUMPRODUCT((PC!$A$2:$A$80=$A114)*(PCEmp=T$1),PC!$D$2:$BD$80)</f>
        <v>0</v>
      </c>
      <c r="U114" s="259">
        <f>SUMPRODUCT((PC!$A$2:$A$80=$A114)*(PCEmp=U$1),PC!$D$2:$BD$80)</f>
        <v>0</v>
      </c>
      <c r="V114" s="259">
        <f>SUMPRODUCT((PC!$A$2:$A$80=$A114)*(PCEmp=V$1),PC!$D$2:$BD$80)</f>
        <v>0</v>
      </c>
      <c r="W114" s="259">
        <f>SUMPRODUCT((PC!$A$2:$A$80=$A114)*(PCEmp=W$1),PC!$D$2:$BD$80)</f>
        <v>0</v>
      </c>
      <c r="X114" s="259">
        <f>SUMPRODUCT((PC!$A$2:$A$80=$A114)*(PCEmp=X$1),PC!$D$2:$BD$80)</f>
        <v>0</v>
      </c>
      <c r="Y114" s="259">
        <f>SUMPRODUCT((PC!$A$2:$A$80=$A114)*(PCEmp=Y$1),PC!$D$2:$BD$80)</f>
        <v>0</v>
      </c>
      <c r="Z114" s="259">
        <f>SUMPRODUCT((PC!$A$2:$A$80=$A114)*(PCEmp=Z$1),PC!$D$2:$BD$80)</f>
        <v>0</v>
      </c>
      <c r="AA114" s="259">
        <f>SUMPRODUCT((PC!$A$2:$A$80=$A114)*(PCEmp=AA$1),PC!$D$2:$BD$80)</f>
        <v>0</v>
      </c>
      <c r="AB114" s="259">
        <f>SUMPRODUCT((PC!$A$2:$A$80=$A114)*(PCEmp=AB$1),PC!$D$2:$BD$80)</f>
        <v>0</v>
      </c>
      <c r="AC114" s="259">
        <f>SUMPRODUCT((PC!$A$2:$A$80=$A114)*(PCEmp=AC$1),PC!$D$2:$BD$80)</f>
        <v>0</v>
      </c>
      <c r="AD114" s="259">
        <f>SUMPRODUCT((PC!$A$2:$A$80=$A114)*(PCEmp=AD$1),PC!$D$2:$BD$80)</f>
        <v>0</v>
      </c>
      <c r="AE114" s="259">
        <f>SUMPRODUCT((PC!$A$2:$A$80=$A114)*(PCEmp=AE$1),PC!$D$2:$BD$80)</f>
        <v>0</v>
      </c>
      <c r="AF114" s="259">
        <f>SUMPRODUCT((PC!$A$2:$A$80=$A114)*(PCEmp=AF$1),PC!$D$2:$BD$80)</f>
        <v>0</v>
      </c>
      <c r="AG114" s="259">
        <f>SUMPRODUCT((PC!$A$2:$A$80=$A114)*(PCEmp=AG$1),PC!$D$2:$BD$80)</f>
        <v>0</v>
      </c>
      <c r="AH114" s="259">
        <f>SUMPRODUCT((PC!$A$2:$A$80=$A114)*(PCEmp=AH$1),PC!$D$2:$BD$80)</f>
        <v>0</v>
      </c>
      <c r="AI114" s="259">
        <f>SUMPRODUCT((PC!$A$2:$A$80=$A114)*(PCEmp=AI$1),PC!$D$2:$BD$80)</f>
        <v>0</v>
      </c>
      <c r="AJ114" s="259">
        <f>SUMPRODUCT((PC!$A$2:$A$80=$A114)*(PCEmp=AJ$1),PC!$D$2:$BD$80)</f>
        <v>0</v>
      </c>
      <c r="AK114" s="259">
        <f>SUMPRODUCT((PC!$A$2:$A$80=$A114)*(PCEmp=AK$1),PC!$D$2:$BD$80)</f>
        <v>0</v>
      </c>
      <c r="AL114" s="259">
        <f>SUMPRODUCT((PC!$A$2:$A$80=$A114)*(PCEmp=AL$1),PC!$D$2:$BD$80)</f>
        <v>0</v>
      </c>
      <c r="AM114" s="259">
        <f>SUMPRODUCT((PC!$A$2:$A$80=$A114)*(PCEmp=AM$1),PC!$D$2:$BD$80)</f>
        <v>0</v>
      </c>
      <c r="AN114" s="259">
        <f>SUMPRODUCT((PC!$A$2:$A$80=$A114)*(PCEmp=AN$1),PC!$D$2:$BD$80)</f>
        <v>0</v>
      </c>
      <c r="AO114" s="259">
        <f>SUMPRODUCT((PC!$A$2:$A$80=$A114)*(PCEmp=AO$1),PC!$D$2:$BD$80)</f>
        <v>0</v>
      </c>
      <c r="AP114" s="259">
        <f>SUMPRODUCT((PC!$A$2:$A$80=$A114)*(PCEmp=AP$1),PC!$D$2:$BD$80)</f>
        <v>0</v>
      </c>
      <c r="AQ114" s="259">
        <f>SUMPRODUCT((PC!$A$2:$A$80=$A114)*(PCEmp=AQ$1),PC!$D$2:$BD$80)</f>
        <v>0</v>
      </c>
      <c r="AR114" s="259">
        <f>SUMPRODUCT((PC!$A$2:$A$80=$A114)*(PCEmp=AR$1),PC!$D$2:$BD$80)</f>
        <v>0</v>
      </c>
      <c r="AS114" s="259">
        <f>SUMPRODUCT((PC!$A$2:$A$80=$A114)*(PCEmp=AS$1),PC!$D$2:$BD$80)</f>
        <v>0</v>
      </c>
      <c r="AT114" s="259">
        <f>SUMPRODUCT((PC!$A$2:$A$80=$A114)*(PCEmp=AT$1),PC!$D$2:$BD$80)</f>
        <v>0</v>
      </c>
      <c r="AU114" s="259">
        <f>SUMPRODUCT((PC!$A$2:$A$80=$A114)*(PCEmp=AU$1),PC!$D$2:$BD$80)</f>
        <v>0</v>
      </c>
      <c r="AV114" s="259">
        <f>SUMPRODUCT((PC!$A$2:$A$80=$A114)*(PCEmp=AV$1),PC!$D$2:$BD$80)</f>
        <v>0</v>
      </c>
      <c r="AW114" s="259">
        <f>SUMPRODUCT((PC!$A$2:$A$80=$A114)*(PCEmp=AW$1),PC!$D$2:$BD$80)</f>
        <v>0</v>
      </c>
      <c r="AX114" s="259">
        <f>SUMPRODUCT((PC!$A$2:$A$80=$A114)*(PCEmp=AX$1),PC!$D$2:$BD$80)</f>
        <v>0</v>
      </c>
      <c r="AY114" s="468">
        <f>SUMPRODUCT((PC!$A$2:$A$80=$A114)*(PCEmp=AY$1),PC!$D$2:$BD$80)</f>
        <v>0</v>
      </c>
      <c r="BA114" s="246"/>
    </row>
    <row r="115" spans="1:53" s="271" customFormat="1" x14ac:dyDescent="0.2">
      <c r="A115" s="247">
        <f t="shared" si="59"/>
        <v>42545</v>
      </c>
      <c r="B115" s="254" t="s">
        <v>85</v>
      </c>
      <c r="C115" s="249">
        <f>SUMPRODUCT((RF!$A$2:$A$17=$A115)*(RFEmp=C$1)*(RF!$H$21:$AO$21="RF Lead"),RF!$H$2:$AO$17)</f>
        <v>0</v>
      </c>
      <c r="D115" s="250">
        <f>SUMPRODUCT((RF!$A$2:$A$17=$A115)*(RFEmp=D$1)*(RF!$H$21:$AO$21="RF Lead"),RF!$H$2:$AO$17)</f>
        <v>0</v>
      </c>
      <c r="E115" s="250">
        <f>SUMPRODUCT((RF!$A$2:$A$17=$A115)*(RFEmp=E$1)*(RF!$H$21:$AO$21="RF Lead"),RF!$H$2:$AO$17)</f>
        <v>5.75</v>
      </c>
      <c r="F115" s="250">
        <f>SUMPRODUCT((RF!$A$2:$A$17=$A115)*(RFEmp=F$1)*(RF!$H$21:$AO$21="RF Lead"),RF!$H$2:$AO$17)</f>
        <v>0</v>
      </c>
      <c r="G115" s="250">
        <f>SUMPRODUCT((RF!$A$2:$A$17=$A115)*(RFEmp=G$1)*(RF!$H$21:$AO$21="RF Lead"),RF!$H$2:$AO$17)</f>
        <v>0</v>
      </c>
      <c r="H115" s="250">
        <f>SUMPRODUCT((RF!$A$2:$A$17=$A115)*(RFEmp=H$1)*(RF!$H$21:$AO$21="RF Lead"),RF!$H$2:$AO$17)</f>
        <v>0</v>
      </c>
      <c r="I115" s="250">
        <f>SUMPRODUCT((RF!$A$2:$A$17=$A115)*(RFEmp=I$1)*(RF!$H$21:$AO$21="RF Lead"),RF!$H$2:$AO$17)</f>
        <v>0</v>
      </c>
      <c r="J115" s="250">
        <f>SUMPRODUCT((RF!$A$2:$A$17=$A115)*(RFEmp=J$1)*(RF!$H$21:$AO$21="RF Lead"),RF!$H$2:$AO$17)</f>
        <v>0</v>
      </c>
      <c r="K115" s="250">
        <f>SUMPRODUCT((RF!$A$2:$A$17=$A115)*(RFEmp=K$1)*(RF!$H$21:$AO$21="RF Lead"),RF!$H$2:$AO$17)</f>
        <v>0</v>
      </c>
      <c r="L115" s="250">
        <f>SUMPRODUCT((RF!$A$2:$A$17=$A115)*(RFEmp=L$1)*(RF!$H$21:$AO$21="RF Lead"),RF!$H$2:$AO$17)</f>
        <v>0</v>
      </c>
      <c r="M115" s="250">
        <f>SUMPRODUCT((RF!$A$2:$A$17=$A115)*(RFEmp=M$1)*(RF!$H$21:$AO$21="RF Lead"),RF!$H$2:$AO$17)</f>
        <v>0</v>
      </c>
      <c r="N115" s="250">
        <f>SUMPRODUCT((RF!$A$2:$A$17=$A115)*(RFEmp=N$1)*(RF!$H$21:$AO$21="RF Lead"),RF!$H$2:$AO$17)</f>
        <v>0</v>
      </c>
      <c r="O115" s="250">
        <f>SUMPRODUCT((RF!$A$2:$A$17=$A115)*(RFEmp=O$1)*(RF!$H$21:$AO$21="RF Lead"),RF!$H$2:$AO$17)</f>
        <v>0</v>
      </c>
      <c r="P115" s="250">
        <f>SUMPRODUCT((RF!$A$2:$A$17=$A115)*(RFEmp=P$1)*(RF!$H$21:$AO$21="RF Lead"),RF!$H$2:$AO$17)</f>
        <v>0</v>
      </c>
      <c r="Q115" s="250">
        <f>SUMPRODUCT((RF!$A$2:$A$17=$A115)*(RFEmp=Q$1)*(RF!$H$21:$AO$21="RF Lead"),RF!$H$2:$AO$17)</f>
        <v>0</v>
      </c>
      <c r="R115" s="250">
        <f>SUMPRODUCT((RF!$A$2:$A$17=$A115)*(RFEmp=R$1)*(RF!$H$21:$AO$21="RF Lead"),RF!$H$2:$AO$17)</f>
        <v>0</v>
      </c>
      <c r="S115" s="250">
        <f>SUMPRODUCT((RF!$A$2:$A$17=$A115)*(RFEmp=S$1)*(RF!$H$21:$AO$21="RF Lead"),RF!$H$2:$AO$17)</f>
        <v>0</v>
      </c>
      <c r="T115" s="250">
        <f>SUMPRODUCT((RF!$A$2:$A$17=$A115)*(RFEmp=T$1)*(RF!$H$21:$AO$21="RF Lead"),RF!$H$2:$AO$17)</f>
        <v>0</v>
      </c>
      <c r="U115" s="250">
        <f>SUMPRODUCT((RF!$A$2:$A$17=$A115)*(RFEmp=U$1)*(RF!$H$21:$AO$21="RF Lead"),RF!$H$2:$AO$17)</f>
        <v>0</v>
      </c>
      <c r="V115" s="250">
        <f>SUMPRODUCT((RF!$A$2:$A$17=$A115)*(RFEmp=V$1)*(RF!$H$21:$AO$21="RF Lead"),RF!$H$2:$AO$17)</f>
        <v>0</v>
      </c>
      <c r="W115" s="250">
        <f>SUMPRODUCT((RF!$A$2:$A$17=$A115)*(RFEmp=W$1)*(RF!$H$21:$AO$21="RF Lead"),RF!$H$2:$AO$17)</f>
        <v>0</v>
      </c>
      <c r="X115" s="250">
        <f>SUMPRODUCT((RF!$A$2:$A$17=$A115)*(RFEmp=X$1)*(RF!$H$21:$AO$21="RF Lead"),RF!$H$2:$AO$17)</f>
        <v>0</v>
      </c>
      <c r="Y115" s="250">
        <f>SUMPRODUCT((RF!$A$2:$A$17=$A115)*(RFEmp=Y$1)*(RF!$H$21:$AO$21="RF Lead"),RF!$H$2:$AO$17)</f>
        <v>0</v>
      </c>
      <c r="Z115" s="250">
        <f>SUMPRODUCT((RF!$A$2:$A$17=$A115)*(RFEmp=Z$1)*(RF!$H$21:$AO$21="RF Lead"),RF!$H$2:$AO$17)</f>
        <v>0</v>
      </c>
      <c r="AA115" s="250">
        <f>SUMPRODUCT((RF!$A$2:$A$17=$A115)*(RFEmp=AA$1)*(RF!$H$21:$AO$21="RF Lead"),RF!$H$2:$AO$17)</f>
        <v>0</v>
      </c>
      <c r="AB115" s="250">
        <f>SUMPRODUCT((RF!$A$2:$A$17=$A115)*(RFEmp=AB$1)*(RF!$H$21:$AO$21="RF Lead"),RF!$H$2:$AO$17)</f>
        <v>0</v>
      </c>
      <c r="AC115" s="250">
        <f>SUMPRODUCT((RF!$A$2:$A$17=$A115)*(RFEmp=AC$1)*(RF!$H$21:$AO$21="RF Lead"),RF!$H$2:$AO$17)</f>
        <v>0</v>
      </c>
      <c r="AD115" s="250">
        <f>SUMPRODUCT((RF!$A$2:$A$17=$A115)*(RFEmp=AD$1)*(RF!$H$21:$AO$21="RF Lead"),RF!$H$2:$AO$17)</f>
        <v>0</v>
      </c>
      <c r="AE115" s="250">
        <f>SUMPRODUCT((RF!$A$2:$A$17=$A115)*(RFEmp=AE$1)*(RF!$H$21:$AO$21="RF Lead"),RF!$H$2:$AO$17)</f>
        <v>0</v>
      </c>
      <c r="AF115" s="250">
        <f>SUMPRODUCT((RF!$A$2:$A$17=$A115)*(RFEmp=AF$1)*(RF!$H$21:$AO$21="RF Lead"),RF!$H$2:$AO$17)</f>
        <v>0</v>
      </c>
      <c r="AG115" s="250">
        <f>SUMPRODUCT((RF!$A$2:$A$17=$A115)*(RFEmp=AG$1)*(RF!$H$21:$AO$21="RF Lead"),RF!$H$2:$AO$17)</f>
        <v>0</v>
      </c>
      <c r="AH115" s="250">
        <f>SUMPRODUCT((RF!$A$2:$A$17=$A115)*(RFEmp=AH$1)*(RF!$H$21:$AO$21="RF Lead"),RF!$H$2:$AO$17)</f>
        <v>0</v>
      </c>
      <c r="AI115" s="250">
        <f>SUMPRODUCT((RF!$A$2:$A$17=$A115)*(RFEmp=AI$1)*(RF!$H$21:$AO$21="RF Lead"),RF!$H$2:$AO$17)</f>
        <v>0</v>
      </c>
      <c r="AJ115" s="250">
        <f>SUMPRODUCT((RF!$A$2:$A$17=$A115)*(RFEmp=AJ$1)*(RF!$H$21:$AO$21="RF Lead"),RF!$H$2:$AO$17)</f>
        <v>0</v>
      </c>
      <c r="AK115" s="250">
        <f>SUMPRODUCT((RF!$A$2:$A$17=$A115)*(RFEmp=AK$1)*(RF!$H$21:$AO$21="RF Lead"),RF!$H$2:$AO$17)</f>
        <v>0</v>
      </c>
      <c r="AL115" s="250">
        <f>SUMPRODUCT((RF!$A$2:$A$17=$A115)*(RFEmp=AL$1)*(RF!$H$21:$AO$21="RF Lead"),RF!$H$2:$AO$17)</f>
        <v>0</v>
      </c>
      <c r="AM115" s="250">
        <f>SUMPRODUCT((RF!$A$2:$A$17=$A115)*(RFEmp=AM$1)*(RF!$H$21:$AO$21="RF Lead"),RF!$H$2:$AO$17)</f>
        <v>0</v>
      </c>
      <c r="AN115" s="250">
        <f>SUMPRODUCT((RF!$A$2:$A$17=$A115)*(RFEmp=AN$1)*(RF!$H$21:$AO$21="RF Lead"),RF!$H$2:$AO$17)</f>
        <v>0</v>
      </c>
      <c r="AO115" s="250">
        <f>SUMPRODUCT((RF!$A$2:$A$17=$A115)*(RFEmp=AO$1)*(RF!$H$21:$AO$21="RF Lead"),RF!$H$2:$AO$17)</f>
        <v>0</v>
      </c>
      <c r="AP115" s="250">
        <f>SUMPRODUCT((RF!$A$2:$A$17=$A115)*(RFEmp=AP$1)*(RF!$H$21:$AO$21="RF Lead"),RF!$H$2:$AO$17)</f>
        <v>0</v>
      </c>
      <c r="AQ115" s="250">
        <f>SUMPRODUCT((RF!$A$2:$A$17=$A115)*(RFEmp=AQ$1)*(RF!$H$21:$AO$21="RF Lead"),RF!$H$2:$AO$17)</f>
        <v>0</v>
      </c>
      <c r="AR115" s="250">
        <f>SUMPRODUCT((RF!$A$2:$A$17=$A115)*(RFEmp=AR$1)*(RF!$H$21:$AO$21="RF Lead"),RF!$H$2:$AO$17)</f>
        <v>0</v>
      </c>
      <c r="AS115" s="250">
        <f>SUMPRODUCT((RF!$A$2:$A$17=$A115)*(RFEmp=AS$1)*(RF!$H$21:$AO$21="RF Lead"),RF!$H$2:$AO$17)</f>
        <v>0</v>
      </c>
      <c r="AT115" s="250">
        <f>SUMPRODUCT((RF!$A$2:$A$17=$A115)*(RFEmp=AT$1)*(RF!$H$21:$AO$21="RF Lead"),RF!$H$2:$AO$17)</f>
        <v>0</v>
      </c>
      <c r="AU115" s="250">
        <f>SUMPRODUCT((RF!$A$2:$A$17=$A115)*(RFEmp=AU$1)*(RF!$H$21:$AO$21="RF Lead"),RF!$H$2:$AO$17)</f>
        <v>0</v>
      </c>
      <c r="AV115" s="250">
        <f>SUMPRODUCT((RF!$A$2:$A$17=$A115)*(RFEmp=AV$1)*(RF!$H$21:$AO$21="RF Lead"),RF!$H$2:$AO$17)</f>
        <v>0</v>
      </c>
      <c r="AW115" s="250">
        <f>SUMPRODUCT((RF!$A$2:$A$17=$A115)*(RFEmp=AW$1)*(RF!$H$21:$AO$21="RF Lead"),RF!$H$2:$AO$17)</f>
        <v>0</v>
      </c>
      <c r="AX115" s="250">
        <f>SUMPRODUCT((RF!$A$2:$A$17=$A115)*(RFEmp=AX$1)*(RF!$H$21:$AO$21="RF Lead"),RF!$H$2:$AO$17)</f>
        <v>0</v>
      </c>
      <c r="AY115" s="467">
        <f>SUMPRODUCT((RF!$A$2:$A$17=$A115)*(RFEmp=AY$1)*(RF!$H$21:$AO$21="RF Lead"),RF!$H$2:$AO$17)</f>
        <v>0</v>
      </c>
    </row>
    <row r="116" spans="1:53" s="271" customFormat="1" x14ac:dyDescent="0.2">
      <c r="A116" s="260">
        <f t="shared" si="59"/>
        <v>42545</v>
      </c>
      <c r="B116" s="261" t="str">
        <f>Total!$M$1</f>
        <v>SC</v>
      </c>
      <c r="C116" s="249">
        <f>SUMPRODUCT((SC!$A$2:$A$34=$A116)*(SCEmp=C$1),SC!$F$2:$Z$34)</f>
        <v>0</v>
      </c>
      <c r="D116" s="250">
        <f>SUMPRODUCT((SC!$A$2:$A$34=$A116)*(SCEmp=D$1),SC!$F$2:$Z$34)</f>
        <v>0</v>
      </c>
      <c r="E116" s="250">
        <f>SUMPRODUCT((SC!$A$2:$A$34=$A116)*(SCEmp=E$1),SC!$F$2:$Z$34)</f>
        <v>0</v>
      </c>
      <c r="F116" s="250">
        <f>SUMPRODUCT((SC!$A$2:$A$34=$A116)*(SCEmp=F$1),SC!$F$2:$Z$34)</f>
        <v>0</v>
      </c>
      <c r="G116" s="250">
        <f>SUMPRODUCT((SC!$A$2:$A$34=$A116)*(SCEmp=G$1),SC!$F$2:$Z$34)</f>
        <v>0</v>
      </c>
      <c r="H116" s="250">
        <f>SUMPRODUCT((SC!$A$2:$A$34=$A116)*(SCEmp=H$1),SC!$F$2:$Z$34)</f>
        <v>0</v>
      </c>
      <c r="I116" s="250">
        <f>SUMPRODUCT((SC!$A$2:$A$34=$A116)*(SCEmp=I$1),SC!$F$2:$Z$34)</f>
        <v>0</v>
      </c>
      <c r="J116" s="250">
        <f>SUMPRODUCT((SC!$A$2:$A$34=$A116)*(SCEmp=J$1),SC!$F$2:$Z$34)</f>
        <v>0</v>
      </c>
      <c r="K116" s="250">
        <f>SUMPRODUCT((SC!$A$2:$A$34=$A116)*(SCEmp=K$1),SC!$F$2:$Z$34)</f>
        <v>0</v>
      </c>
      <c r="L116" s="250">
        <f>SUMPRODUCT((SC!$A$2:$A$34=$A116)*(SCEmp=L$1),SC!$F$2:$Z$34)</f>
        <v>0</v>
      </c>
      <c r="M116" s="250">
        <f>SUMPRODUCT((SC!$A$2:$A$34=$A116)*(SCEmp=M$1),SC!$F$2:$Z$34)</f>
        <v>0</v>
      </c>
      <c r="N116" s="250">
        <f>SUMPRODUCT((SC!$A$2:$A$34=$A116)*(SCEmp=N$1),SC!$F$2:$Z$34)</f>
        <v>0</v>
      </c>
      <c r="O116" s="250">
        <f>SUMPRODUCT((SC!$A$2:$A$34=$A116)*(SCEmp=O$1),SC!$F$2:$Z$34)</f>
        <v>0</v>
      </c>
      <c r="P116" s="250">
        <f>SUMPRODUCT((SC!$A$2:$A$34=$A116)*(SCEmp=P$1),SC!$F$2:$Z$34)</f>
        <v>0</v>
      </c>
      <c r="Q116" s="250">
        <f>SUMPRODUCT((SC!$A$2:$A$34=$A116)*(SCEmp=Q$1),SC!$F$2:$Z$34)</f>
        <v>0</v>
      </c>
      <c r="R116" s="250">
        <f>SUMPRODUCT((SC!$A$2:$A$34=$A116)*(SCEmp=R$1),SC!$F$2:$Z$34)</f>
        <v>0</v>
      </c>
      <c r="S116" s="250">
        <f>SUMPRODUCT((SC!$A$2:$A$34=$A116)*(SCEmp=S$1),SC!$F$2:$Z$34)</f>
        <v>0</v>
      </c>
      <c r="T116" s="250">
        <f>SUMPRODUCT((SC!$A$2:$A$34=$A116)*(SCEmp=T$1),SC!$F$2:$Z$34)</f>
        <v>0</v>
      </c>
      <c r="U116" s="250">
        <f>SUMPRODUCT((SC!$A$2:$A$34=$A116)*(SCEmp=U$1),SC!$F$2:$Z$34)</f>
        <v>0</v>
      </c>
      <c r="V116" s="250">
        <f>SUMPRODUCT((SC!$A$2:$A$34=$A116)*(SCEmp=V$1),SC!$F$2:$Z$34)</f>
        <v>0</v>
      </c>
      <c r="W116" s="250">
        <f>SUMPRODUCT((SC!$A$2:$A$34=$A116)*(SCEmp=W$1),SC!$F$2:$Z$34)</f>
        <v>0</v>
      </c>
      <c r="X116" s="250">
        <f>SUMPRODUCT((SC!$A$2:$A$34=$A116)*(SCEmp=X$1),SC!$F$2:$Z$34)</f>
        <v>0</v>
      </c>
      <c r="Y116" s="250">
        <f>SUMPRODUCT((SC!$A$2:$A$34=$A116)*(SCEmp=Y$1),SC!$F$2:$Z$34)</f>
        <v>0</v>
      </c>
      <c r="Z116" s="250">
        <f>SUMPRODUCT((SC!$A$2:$A$34=$A116)*(SCEmp=Z$1),SC!$F$2:$Z$34)</f>
        <v>0</v>
      </c>
      <c r="AA116" s="250">
        <f>SUMPRODUCT((SC!$A$2:$A$34=$A116)*(SCEmp=AA$1),SC!$F$2:$Z$34)</f>
        <v>0</v>
      </c>
      <c r="AB116" s="250">
        <f>SUMPRODUCT((SC!$A$2:$A$34=$A116)*(SCEmp=AB$1),SC!$F$2:$Z$34)</f>
        <v>2.75</v>
      </c>
      <c r="AC116" s="250">
        <f>SUMPRODUCT((SC!$A$2:$A$34=$A116)*(SCEmp=AC$1),SC!$F$2:$Z$34)</f>
        <v>0</v>
      </c>
      <c r="AD116" s="250">
        <f>SUMPRODUCT((SC!$A$2:$A$34=$A116)*(SCEmp=AD$1),SC!$F$2:$Z$34)</f>
        <v>0</v>
      </c>
      <c r="AE116" s="250">
        <f>SUMPRODUCT((SC!$A$2:$A$34=$A116)*(SCEmp=AE$1),SC!$F$2:$Z$34)</f>
        <v>0</v>
      </c>
      <c r="AF116" s="250">
        <f>SUMPRODUCT((SC!$A$2:$A$34=$A116)*(SCEmp=AF$1),SC!$F$2:$Z$34)</f>
        <v>0</v>
      </c>
      <c r="AG116" s="250">
        <f>SUMPRODUCT((SC!$A$2:$A$34=$A116)*(SCEmp=AG$1),SC!$F$2:$Z$34)</f>
        <v>0</v>
      </c>
      <c r="AH116" s="250">
        <f>SUMPRODUCT((SC!$A$2:$A$34=$A116)*(SCEmp=AH$1),SC!$F$2:$Z$34)</f>
        <v>0</v>
      </c>
      <c r="AI116" s="250">
        <f>SUMPRODUCT((SC!$A$2:$A$34=$A116)*(SCEmp=AI$1),SC!$F$2:$Z$34)</f>
        <v>0</v>
      </c>
      <c r="AJ116" s="250">
        <f>SUMPRODUCT((SC!$A$2:$A$34=$A116)*(SCEmp=AJ$1),SC!$F$2:$Z$34)</f>
        <v>0</v>
      </c>
      <c r="AK116" s="250">
        <f>SUMPRODUCT((SC!$A$2:$A$34=$A116)*(SCEmp=AK$1),SC!$F$2:$Z$34)</f>
        <v>0</v>
      </c>
      <c r="AL116" s="250">
        <f>SUMPRODUCT((SC!$A$2:$A$34=$A116)*(SCEmp=AL$1),SC!$F$2:$Z$34)</f>
        <v>0</v>
      </c>
      <c r="AM116" s="250">
        <f>SUMPRODUCT((SC!$A$2:$A$34=$A116)*(SCEmp=AM$1),SC!$F$2:$Z$34)</f>
        <v>0</v>
      </c>
      <c r="AN116" s="250">
        <f>SUMPRODUCT((SC!$A$2:$A$34=$A116)*(SCEmp=AN$1),SC!$F$2:$Z$34)</f>
        <v>0</v>
      </c>
      <c r="AO116" s="250">
        <f>SUMPRODUCT((SC!$A$2:$A$34=$A116)*(SCEmp=AO$1),SC!$F$2:$Z$34)</f>
        <v>0</v>
      </c>
      <c r="AP116" s="250">
        <f>SUMPRODUCT((SC!$A$2:$A$34=$A116)*(SCEmp=AP$1),SC!$F$2:$Z$34)</f>
        <v>0</v>
      </c>
      <c r="AQ116" s="250">
        <f>SUMPRODUCT((SC!$A$2:$A$34=$A116)*(SCEmp=AQ$1),SC!$F$2:$Z$34)</f>
        <v>0</v>
      </c>
      <c r="AR116" s="250">
        <f>SUMPRODUCT((SC!$A$2:$A$34=$A116)*(SCEmp=AR$1),SC!$F$2:$Z$34)</f>
        <v>0</v>
      </c>
      <c r="AS116" s="250">
        <f>SUMPRODUCT((SC!$A$2:$A$34=$A116)*(SCEmp=AS$1),SC!$F$2:$Z$34)</f>
        <v>0</v>
      </c>
      <c r="AT116" s="250">
        <f>SUMPRODUCT((SC!$A$2:$A$34=$A116)*(SCEmp=AT$1),SC!$F$2:$Z$34)</f>
        <v>0</v>
      </c>
      <c r="AU116" s="250">
        <f>SUMPRODUCT((SC!$A$2:$A$34=$A116)*(SCEmp=AU$1),SC!$F$2:$Z$34)</f>
        <v>0</v>
      </c>
      <c r="AV116" s="250">
        <f>SUMPRODUCT((SC!$A$2:$A$34=$A116)*(SCEmp=AV$1),SC!$F$2:$Z$34)</f>
        <v>0</v>
      </c>
      <c r="AW116" s="250">
        <f>SUMPRODUCT((SC!$A$2:$A$34=$A116)*(SCEmp=AW$1),SC!$F$2:$Z$34)</f>
        <v>0</v>
      </c>
      <c r="AX116" s="250">
        <f>SUMPRODUCT((SC!$A$2:$A$34=$A116)*(SCEmp=AX$1),SC!$F$2:$Z$34)</f>
        <v>0</v>
      </c>
      <c r="AY116" s="467">
        <f>SUMPRODUCT((SC!$A$2:$A$34=$A116)*(SCEmp=AY$1),SC!$F$2:$Z$34)</f>
        <v>0</v>
      </c>
    </row>
    <row r="117" spans="1:53" s="271" customFormat="1" x14ac:dyDescent="0.2">
      <c r="A117" s="262">
        <f t="shared" si="59"/>
        <v>42545</v>
      </c>
      <c r="B117" s="263" t="s">
        <v>87</v>
      </c>
      <c r="C117" s="264">
        <f t="shared" ref="C117:AN117" si="68">IF(SUM(C106:C116)&gt;8,SUM(C106:C116)-8,0)+IF(SUM(C106:C116)&gt;12,SUM(C106:C116)-12,0)</f>
        <v>0</v>
      </c>
      <c r="D117" s="265">
        <f t="shared" si="68"/>
        <v>0</v>
      </c>
      <c r="E117" s="265">
        <f t="shared" si="68"/>
        <v>0</v>
      </c>
      <c r="F117" s="265">
        <f t="shared" si="68"/>
        <v>0</v>
      </c>
      <c r="G117" s="265">
        <f t="shared" si="68"/>
        <v>0</v>
      </c>
      <c r="H117" s="265">
        <f t="shared" si="68"/>
        <v>0</v>
      </c>
      <c r="I117" s="265">
        <f t="shared" si="68"/>
        <v>0</v>
      </c>
      <c r="J117" s="265">
        <f t="shared" si="68"/>
        <v>0</v>
      </c>
      <c r="K117" s="265">
        <f t="shared" si="68"/>
        <v>0</v>
      </c>
      <c r="L117" s="265">
        <f t="shared" si="68"/>
        <v>0</v>
      </c>
      <c r="M117" s="265">
        <f t="shared" si="68"/>
        <v>0</v>
      </c>
      <c r="N117" s="265">
        <f t="shared" si="68"/>
        <v>0</v>
      </c>
      <c r="O117" s="265">
        <f t="shared" si="68"/>
        <v>0</v>
      </c>
      <c r="P117" s="265">
        <f t="shared" si="68"/>
        <v>0</v>
      </c>
      <c r="Q117" s="265">
        <f t="shared" si="68"/>
        <v>0</v>
      </c>
      <c r="R117" s="265">
        <f t="shared" si="68"/>
        <v>0</v>
      </c>
      <c r="S117" s="265">
        <f t="shared" si="68"/>
        <v>0</v>
      </c>
      <c r="T117" s="265">
        <f t="shared" si="68"/>
        <v>0</v>
      </c>
      <c r="U117" s="265">
        <f t="shared" si="68"/>
        <v>0</v>
      </c>
      <c r="V117" s="265">
        <f t="shared" si="68"/>
        <v>0</v>
      </c>
      <c r="W117" s="265">
        <f t="shared" si="68"/>
        <v>0</v>
      </c>
      <c r="X117" s="265">
        <f t="shared" si="68"/>
        <v>0</v>
      </c>
      <c r="Y117" s="265">
        <f t="shared" si="68"/>
        <v>0</v>
      </c>
      <c r="Z117" s="265">
        <f t="shared" si="68"/>
        <v>0</v>
      </c>
      <c r="AA117" s="265">
        <f t="shared" si="68"/>
        <v>0</v>
      </c>
      <c r="AB117" s="265">
        <f t="shared" si="68"/>
        <v>2.75</v>
      </c>
      <c r="AC117" s="265">
        <f t="shared" si="68"/>
        <v>0</v>
      </c>
      <c r="AD117" s="265">
        <f t="shared" si="68"/>
        <v>0</v>
      </c>
      <c r="AE117" s="265">
        <f t="shared" si="68"/>
        <v>0</v>
      </c>
      <c r="AF117" s="265">
        <f t="shared" si="68"/>
        <v>0</v>
      </c>
      <c r="AG117" s="265">
        <f t="shared" si="68"/>
        <v>0</v>
      </c>
      <c r="AH117" s="265">
        <f t="shared" si="68"/>
        <v>0</v>
      </c>
      <c r="AI117" s="265">
        <f t="shared" si="68"/>
        <v>0</v>
      </c>
      <c r="AJ117" s="265">
        <f t="shared" si="68"/>
        <v>0</v>
      </c>
      <c r="AK117" s="265">
        <f t="shared" si="68"/>
        <v>0</v>
      </c>
      <c r="AL117" s="265">
        <f t="shared" si="68"/>
        <v>0</v>
      </c>
      <c r="AM117" s="265">
        <f t="shared" si="68"/>
        <v>0</v>
      </c>
      <c r="AN117" s="265">
        <f t="shared" si="68"/>
        <v>0</v>
      </c>
      <c r="AO117" s="265">
        <f t="shared" ref="AO117:AU117" si="69">IF(SUM(AO106:AO116)&gt;8,SUM(AO106:AO116)-8,0)+IF(SUM(AO106:AO116)&gt;12,SUM(AO106:AO116)-12,0)</f>
        <v>0</v>
      </c>
      <c r="AP117" s="265">
        <f t="shared" si="69"/>
        <v>0</v>
      </c>
      <c r="AQ117" s="265">
        <f t="shared" si="69"/>
        <v>0</v>
      </c>
      <c r="AR117" s="265">
        <f t="shared" si="69"/>
        <v>0</v>
      </c>
      <c r="AS117" s="265">
        <f t="shared" si="69"/>
        <v>0</v>
      </c>
      <c r="AT117" s="265">
        <f t="shared" si="69"/>
        <v>0</v>
      </c>
      <c r="AU117" s="265">
        <f t="shared" si="69"/>
        <v>0</v>
      </c>
      <c r="AV117" s="265">
        <f t="shared" ref="AV117:AW117" si="70">IF(SUM(AV106:AV116)&gt;8,SUM(AV106:AV116)-8,0)+IF(SUM(AV106:AV116)&gt;12,SUM(AV106:AV116)-12,0)</f>
        <v>0</v>
      </c>
      <c r="AW117" s="265">
        <f t="shared" si="70"/>
        <v>0</v>
      </c>
      <c r="AX117" s="265">
        <f t="shared" ref="AX117" si="71">IF(SUM(AX106:AX116)&gt;8,SUM(AX106:AX116)-8,0)+IF(SUM(AX106:AX116)&gt;12,SUM(AX106:AX116)-12,0)</f>
        <v>0</v>
      </c>
      <c r="AY117" s="469">
        <f>IF(SUM(AY106:AY116)&gt;8,SUM(AY106:AY116)-8,0)+IF(SUM(AY106:AY116)&gt;12,SUM(AY106:AY116)-12,0)</f>
        <v>0</v>
      </c>
    </row>
    <row r="118" spans="1:53" s="271" customFormat="1" x14ac:dyDescent="0.2">
      <c r="A118" s="266">
        <f t="shared" si="59"/>
        <v>42545</v>
      </c>
      <c r="B118" s="267" t="s">
        <v>86</v>
      </c>
      <c r="C118" s="268">
        <f t="shared" ref="C118:AN118" si="72">IFERROR((C$211*SUM(C106:C113)+C$212*SUM(C114:C116))/SUM(C106:C116)/2,0)*C117</f>
        <v>0</v>
      </c>
      <c r="D118" s="269">
        <f t="shared" si="72"/>
        <v>0</v>
      </c>
      <c r="E118" s="269">
        <f t="shared" si="72"/>
        <v>0</v>
      </c>
      <c r="F118" s="269">
        <f t="shared" si="72"/>
        <v>0</v>
      </c>
      <c r="G118" s="269">
        <f t="shared" si="72"/>
        <v>0</v>
      </c>
      <c r="H118" s="269">
        <f t="shared" si="72"/>
        <v>0</v>
      </c>
      <c r="I118" s="269">
        <f t="shared" si="72"/>
        <v>0</v>
      </c>
      <c r="J118" s="269">
        <f t="shared" si="72"/>
        <v>0</v>
      </c>
      <c r="K118" s="269">
        <f t="shared" si="72"/>
        <v>0</v>
      </c>
      <c r="L118" s="269">
        <f t="shared" si="72"/>
        <v>0</v>
      </c>
      <c r="M118" s="269">
        <f t="shared" si="72"/>
        <v>0</v>
      </c>
      <c r="N118" s="269">
        <f t="shared" si="72"/>
        <v>0</v>
      </c>
      <c r="O118" s="269">
        <f t="shared" si="72"/>
        <v>0</v>
      </c>
      <c r="P118" s="269">
        <f t="shared" si="72"/>
        <v>0</v>
      </c>
      <c r="Q118" s="269">
        <f t="shared" si="72"/>
        <v>0</v>
      </c>
      <c r="R118" s="269">
        <f t="shared" si="72"/>
        <v>0</v>
      </c>
      <c r="S118" s="269">
        <f t="shared" si="72"/>
        <v>0</v>
      </c>
      <c r="T118" s="269">
        <f t="shared" si="72"/>
        <v>0</v>
      </c>
      <c r="U118" s="269">
        <f t="shared" si="72"/>
        <v>0</v>
      </c>
      <c r="V118" s="269">
        <f t="shared" si="72"/>
        <v>0</v>
      </c>
      <c r="W118" s="269">
        <f t="shared" si="72"/>
        <v>0</v>
      </c>
      <c r="X118" s="269">
        <f t="shared" si="72"/>
        <v>0</v>
      </c>
      <c r="Y118" s="269">
        <f t="shared" si="72"/>
        <v>0</v>
      </c>
      <c r="Z118" s="269">
        <f t="shared" si="72"/>
        <v>0</v>
      </c>
      <c r="AA118" s="269">
        <f t="shared" si="72"/>
        <v>0</v>
      </c>
      <c r="AB118" s="269">
        <f t="shared" si="72"/>
        <v>14.981104651162791</v>
      </c>
      <c r="AC118" s="269">
        <f t="shared" si="72"/>
        <v>0</v>
      </c>
      <c r="AD118" s="269">
        <f t="shared" si="72"/>
        <v>0</v>
      </c>
      <c r="AE118" s="269">
        <f t="shared" si="72"/>
        <v>0</v>
      </c>
      <c r="AF118" s="269">
        <f t="shared" si="72"/>
        <v>0</v>
      </c>
      <c r="AG118" s="269">
        <f t="shared" si="72"/>
        <v>0</v>
      </c>
      <c r="AH118" s="269">
        <f t="shared" si="72"/>
        <v>0</v>
      </c>
      <c r="AI118" s="269">
        <f t="shared" si="72"/>
        <v>0</v>
      </c>
      <c r="AJ118" s="269">
        <f t="shared" si="72"/>
        <v>0</v>
      </c>
      <c r="AK118" s="269">
        <f t="shared" si="72"/>
        <v>0</v>
      </c>
      <c r="AL118" s="269">
        <f t="shared" si="72"/>
        <v>0</v>
      </c>
      <c r="AM118" s="269">
        <f t="shared" si="72"/>
        <v>0</v>
      </c>
      <c r="AN118" s="269">
        <f t="shared" si="72"/>
        <v>0</v>
      </c>
      <c r="AO118" s="269">
        <f t="shared" ref="AO118:AU118" si="73">IFERROR((AO$211*SUM(AO106:AO113)+AO$212*SUM(AO114:AO116))/SUM(AO106:AO116)/2,0)*AO117</f>
        <v>0</v>
      </c>
      <c r="AP118" s="269">
        <f t="shared" si="73"/>
        <v>0</v>
      </c>
      <c r="AQ118" s="269">
        <f t="shared" si="73"/>
        <v>0</v>
      </c>
      <c r="AR118" s="269">
        <f t="shared" si="73"/>
        <v>0</v>
      </c>
      <c r="AS118" s="269">
        <f t="shared" si="73"/>
        <v>0</v>
      </c>
      <c r="AT118" s="269">
        <f t="shared" si="73"/>
        <v>0</v>
      </c>
      <c r="AU118" s="269">
        <f t="shared" si="73"/>
        <v>0</v>
      </c>
      <c r="AV118" s="269">
        <f t="shared" ref="AV118:AW118" si="74">IFERROR((AV$211*SUM(AV106:AV113)+AV$212*SUM(AV114:AV116))/SUM(AV106:AV116)/2,0)*AV117</f>
        <v>0</v>
      </c>
      <c r="AW118" s="269">
        <f t="shared" si="74"/>
        <v>0</v>
      </c>
      <c r="AX118" s="269">
        <f t="shared" ref="AX118" si="75">IFERROR((AX$211*SUM(AX106:AX113)+AX$212*SUM(AX114:AX116))/SUM(AX106:AX116)/2,0)*AX117</f>
        <v>0</v>
      </c>
      <c r="AY118" s="470">
        <f>IFERROR((AY$211*SUM(AY106:AY113)+AY$212*SUM(AY114:AY116))/SUM(AY106:AY116)/2,0)*AY117</f>
        <v>0</v>
      </c>
    </row>
    <row r="119" spans="1:53" s="271" customFormat="1" x14ac:dyDescent="0.2">
      <c r="A119" s="247">
        <f>A106+1</f>
        <v>42546</v>
      </c>
      <c r="B119" s="248" t="s">
        <v>77</v>
      </c>
      <c r="C119" s="249">
        <f>SUMPRODUCT((Driver!$A$2:$A$17=$A119)*(DriverEmp=C$1),Driver!$C$2:$V$17)</f>
        <v>0</v>
      </c>
      <c r="D119" s="250">
        <f>SUMPRODUCT((Driver!$A$2:$A$17=$A119)*(DriverEmp=D$1),Driver!$C$2:$V$17)</f>
        <v>0</v>
      </c>
      <c r="E119" s="250">
        <f>SUMPRODUCT((Driver!$A$2:$A$17=$A119)*(DriverEmp=E$1),Driver!$C$2:$V$17)</f>
        <v>0</v>
      </c>
      <c r="F119" s="250">
        <f>SUMPRODUCT((Driver!$A$2:$A$17=$A119)*(DriverEmp=F$1),Driver!$C$2:$V$17)</f>
        <v>0</v>
      </c>
      <c r="G119" s="250">
        <f>SUMPRODUCT((Driver!$A$2:$A$17=$A119)*(DriverEmp=G$1),Driver!$C$2:$V$17)</f>
        <v>0</v>
      </c>
      <c r="H119" s="250">
        <f>SUMPRODUCT((Driver!$A$2:$A$17=$A119)*(DriverEmp=H$1),Driver!$C$2:$V$17)</f>
        <v>0</v>
      </c>
      <c r="I119" s="250">
        <f>SUMPRODUCT((Driver!$A$2:$A$17=$A119)*(DriverEmp=I$1),Driver!$C$2:$V$17)</f>
        <v>0</v>
      </c>
      <c r="J119" s="250">
        <f>SUMPRODUCT((Driver!$A$2:$A$17=$A119)*(DriverEmp=J$1),Driver!$C$2:$V$17)</f>
        <v>0</v>
      </c>
      <c r="K119" s="250">
        <f>SUMPRODUCT((Driver!$A$2:$A$17=$A119)*(DriverEmp=K$1),Driver!$C$2:$V$17)</f>
        <v>0</v>
      </c>
      <c r="L119" s="250">
        <f>SUMPRODUCT((Driver!$A$2:$A$17=$A119)*(DriverEmp=L$1),Driver!$C$2:$V$17)</f>
        <v>0</v>
      </c>
      <c r="M119" s="250">
        <f>SUMPRODUCT((Driver!$A$2:$A$17=$A119)*(DriverEmp=M$1),Driver!$C$2:$V$17)</f>
        <v>0</v>
      </c>
      <c r="N119" s="250">
        <f>SUMPRODUCT((Driver!$A$2:$A$17=$A119)*(DriverEmp=N$1),Driver!$C$2:$V$17)</f>
        <v>0</v>
      </c>
      <c r="O119" s="250">
        <f>SUMPRODUCT((Driver!$A$2:$A$17=$A119)*(DriverEmp=O$1),Driver!$C$2:$V$17)</f>
        <v>0</v>
      </c>
      <c r="P119" s="250">
        <f>SUMPRODUCT((Driver!$A$2:$A$17=$A119)*(DriverEmp=P$1),Driver!$C$2:$V$17)</f>
        <v>0</v>
      </c>
      <c r="Q119" s="250">
        <f>SUMPRODUCT((Driver!$A$2:$A$17=$A119)*(DriverEmp=Q$1),Driver!$C$2:$V$17)</f>
        <v>0</v>
      </c>
      <c r="R119" s="250">
        <f>SUMPRODUCT((Driver!$A$2:$A$17=$A119)*(DriverEmp=R$1),Driver!$C$2:$V$17)</f>
        <v>0</v>
      </c>
      <c r="S119" s="250">
        <f>SUMPRODUCT((Driver!$A$2:$A$17=$A119)*(DriverEmp=S$1),Driver!$C$2:$V$17)</f>
        <v>0</v>
      </c>
      <c r="T119" s="250">
        <f>SUMPRODUCT((Driver!$A$2:$A$17=$A119)*(DriverEmp=T$1),Driver!$C$2:$V$17)</f>
        <v>7.75</v>
      </c>
      <c r="U119" s="250">
        <f>SUMPRODUCT((Driver!$A$2:$A$17=$A119)*(DriverEmp=U$1),Driver!$C$2:$V$17)</f>
        <v>0</v>
      </c>
      <c r="V119" s="250">
        <f>SUMPRODUCT((Driver!$A$2:$A$17=$A119)*(DriverEmp=V$1),Driver!$C$2:$V$17)</f>
        <v>0</v>
      </c>
      <c r="W119" s="250">
        <f>SUMPRODUCT((Driver!$A$2:$A$17=$A119)*(DriverEmp=W$1),Driver!$C$2:$V$17)</f>
        <v>0</v>
      </c>
      <c r="X119" s="250">
        <f>SUMPRODUCT((Driver!$A$2:$A$17=$A119)*(DriverEmp=X$1),Driver!$C$2:$V$17)</f>
        <v>0</v>
      </c>
      <c r="Y119" s="250">
        <f>SUMPRODUCT((Driver!$A$2:$A$17=$A119)*(DriverEmp=Y$1),Driver!$C$2:$V$17)</f>
        <v>0</v>
      </c>
      <c r="Z119" s="250">
        <f>SUMPRODUCT((Driver!$A$2:$A$17=$A119)*(DriverEmp=Z$1),Driver!$C$2:$V$17)</f>
        <v>4.75</v>
      </c>
      <c r="AA119" s="250">
        <f>SUMPRODUCT((Driver!$A$2:$A$17=$A119)*(DriverEmp=AA$1),Driver!$C$2:$V$17)</f>
        <v>0</v>
      </c>
      <c r="AB119" s="250">
        <f>SUMPRODUCT((Driver!$A$2:$A$17=$A119)*(DriverEmp=AB$1),Driver!$C$2:$V$17)</f>
        <v>0</v>
      </c>
      <c r="AC119" s="250">
        <f>SUMPRODUCT((Driver!$A$2:$A$17=$A119)*(DriverEmp=AC$1),Driver!$C$2:$V$17)</f>
        <v>0</v>
      </c>
      <c r="AD119" s="250">
        <f>SUMPRODUCT((Driver!$A$2:$A$17=$A119)*(DriverEmp=AD$1),Driver!$C$2:$V$17)</f>
        <v>0</v>
      </c>
      <c r="AE119" s="250">
        <f>SUMPRODUCT((Driver!$A$2:$A$17=$A119)*(DriverEmp=AE$1),Driver!$C$2:$V$17)</f>
        <v>0</v>
      </c>
      <c r="AF119" s="250">
        <f>SUMPRODUCT((Driver!$A$2:$A$17=$A119)*(DriverEmp=AF$1),Driver!$C$2:$V$17)</f>
        <v>0</v>
      </c>
      <c r="AG119" s="250">
        <f>SUMPRODUCT((Driver!$A$2:$A$17=$A119)*(DriverEmp=AG$1),Driver!$C$2:$V$17)</f>
        <v>0</v>
      </c>
      <c r="AH119" s="250">
        <f>SUMPRODUCT((Driver!$A$2:$A$17=$A119)*(DriverEmp=AH$1),Driver!$C$2:$V$17)</f>
        <v>0</v>
      </c>
      <c r="AI119" s="250">
        <f>SUMPRODUCT((Driver!$A$2:$A$17=$A119)*(DriverEmp=AI$1),Driver!$C$2:$V$17)</f>
        <v>0</v>
      </c>
      <c r="AJ119" s="250">
        <f>SUMPRODUCT((Driver!$A$2:$A$17=$A119)*(DriverEmp=AJ$1),Driver!$C$2:$V$17)</f>
        <v>0</v>
      </c>
      <c r="AK119" s="250">
        <f>SUMPRODUCT((Driver!$A$2:$A$17=$A119)*(DriverEmp=AK$1),Driver!$C$2:$V$17)</f>
        <v>0</v>
      </c>
      <c r="AL119" s="250">
        <f>SUMPRODUCT((Driver!$A$2:$A$17=$A119)*(DriverEmp=AL$1),Driver!$C$2:$V$17)</f>
        <v>0</v>
      </c>
      <c r="AM119" s="250">
        <f>SUMPRODUCT((Driver!$A$2:$A$17=$A119)*(DriverEmp=AM$1),Driver!$C$2:$V$17)</f>
        <v>0</v>
      </c>
      <c r="AN119" s="250">
        <f>SUMPRODUCT((Driver!$A$2:$A$17=$A119)*(DriverEmp=AN$1),Driver!$C$2:$V$17)</f>
        <v>0</v>
      </c>
      <c r="AO119" s="250">
        <f>SUMPRODUCT((Driver!$A$2:$A$17=$A119)*(DriverEmp=AO$1),Driver!$C$2:$V$17)</f>
        <v>0</v>
      </c>
      <c r="AP119" s="250">
        <f>SUMPRODUCT((Driver!$A$2:$A$17=$A119)*(DriverEmp=AP$1),Driver!$C$2:$V$17)</f>
        <v>0</v>
      </c>
      <c r="AQ119" s="250">
        <f>SUMPRODUCT((Driver!$A$2:$A$17=$A119)*(DriverEmp=AQ$1),Driver!$C$2:$V$17)</f>
        <v>0</v>
      </c>
      <c r="AR119" s="250">
        <f>SUMPRODUCT((Driver!$A$2:$A$17=$A119)*(DriverEmp=AR$1),Driver!$C$2:$V$17)</f>
        <v>0</v>
      </c>
      <c r="AS119" s="250">
        <f>SUMPRODUCT((Driver!$A$2:$A$17=$A119)*(DriverEmp=AS$1),Driver!$C$2:$V$17)</f>
        <v>0</v>
      </c>
      <c r="AT119" s="250">
        <f>SUMPRODUCT((Driver!$A$2:$A$17=$A119)*(DriverEmp=AT$1),Driver!$C$2:$V$17)</f>
        <v>0</v>
      </c>
      <c r="AU119" s="250">
        <f>SUMPRODUCT((Driver!$A$2:$A$17=$A119)*(DriverEmp=AU$1),Driver!$C$2:$V$17)</f>
        <v>0</v>
      </c>
      <c r="AV119" s="250">
        <f>SUMPRODUCT((Driver!$A$2:$A$17=$A119)*(DriverEmp=AV$1),Driver!$C$2:$V$17)</f>
        <v>0</v>
      </c>
      <c r="AW119" s="250">
        <f>SUMPRODUCT((Driver!$A$2:$A$17=$A119)*(DriverEmp=AW$1),Driver!$C$2:$V$17)</f>
        <v>0</v>
      </c>
      <c r="AX119" s="250">
        <f>SUMPRODUCT((Driver!$A$2:$A$17=$A119)*(DriverEmp=AX$1),Driver!$C$2:$V$17)</f>
        <v>0</v>
      </c>
      <c r="AY119" s="467">
        <f>SUMPRODUCT((Driver!$A$2:$A$17=$A119)*(DriverEmp=AY$1),Driver!$C$2:$V$17)</f>
        <v>0</v>
      </c>
    </row>
    <row r="120" spans="1:53" s="271" customFormat="1" x14ac:dyDescent="0.2">
      <c r="A120" s="247">
        <f>A119</f>
        <v>42546</v>
      </c>
      <c r="B120" s="251" t="str">
        <f>Total!$H$1</f>
        <v>PP</v>
      </c>
      <c r="C120" s="249">
        <f>SUMPRODUCT((PP!$A$2:$A$80=$A120)*(PPEmp=C$1),PP!$D$2:$BD$80)</f>
        <v>0</v>
      </c>
      <c r="D120" s="250">
        <f>SUMPRODUCT((PP!$A$2:$A$80=$A120)*(PPEmp=D$1),PP!$D$2:$BD$80)</f>
        <v>3.25</v>
      </c>
      <c r="E120" s="250">
        <f>SUMPRODUCT((PP!$A$2:$A$80=$A120)*(PPEmp=E$1),PP!$D$2:$BD$80)</f>
        <v>3.75</v>
      </c>
      <c r="F120" s="250">
        <f>SUMPRODUCT((PP!$A$2:$A$80=$A120)*(PPEmp=F$1),PP!$D$2:$BD$80)</f>
        <v>2.75</v>
      </c>
      <c r="G120" s="250">
        <f>SUMPRODUCT((PP!$A$2:$A$80=$A120)*(PPEmp=G$1),PP!$D$2:$BD$80)</f>
        <v>0</v>
      </c>
      <c r="H120" s="250">
        <f>SUMPRODUCT((PP!$A$2:$A$80=$A120)*(PPEmp=H$1),PP!$D$2:$BD$80)</f>
        <v>0</v>
      </c>
      <c r="I120" s="250">
        <f>SUMPRODUCT((PP!$A$2:$A$80=$A120)*(PPEmp=I$1),PP!$D$2:$BD$80)</f>
        <v>0</v>
      </c>
      <c r="J120" s="250">
        <f>SUMPRODUCT((PP!$A$2:$A$80=$A120)*(PPEmp=J$1),PP!$D$2:$BD$80)</f>
        <v>8.5</v>
      </c>
      <c r="K120" s="250">
        <f>SUMPRODUCT((PP!$A$2:$A$80=$A120)*(PPEmp=K$1),PP!$D$2:$BD$80)</f>
        <v>0</v>
      </c>
      <c r="L120" s="250">
        <f>SUMPRODUCT((PP!$A$2:$A$80=$A120)*(PPEmp=L$1),PP!$D$2:$BD$80)</f>
        <v>0</v>
      </c>
      <c r="M120" s="250">
        <f>SUMPRODUCT((PP!$A$2:$A$80=$A120)*(PPEmp=M$1),PP!$D$2:$BD$80)</f>
        <v>0</v>
      </c>
      <c r="N120" s="250">
        <f>SUMPRODUCT((PP!$A$2:$A$80=$A120)*(PPEmp=N$1),PP!$D$2:$BD$80)</f>
        <v>0</v>
      </c>
      <c r="O120" s="250">
        <f>SUMPRODUCT((PP!$A$2:$A$80=$A120)*(PPEmp=O$1),PP!$D$2:$BD$80)</f>
        <v>0</v>
      </c>
      <c r="P120" s="250">
        <f>SUMPRODUCT((PP!$A$2:$A$80=$A120)*(PPEmp=P$1),PP!$D$2:$BD$80)</f>
        <v>0</v>
      </c>
      <c r="Q120" s="250">
        <f>SUMPRODUCT((PP!$A$2:$A$80=$A120)*(PPEmp=Q$1),PP!$D$2:$BD$80)</f>
        <v>0</v>
      </c>
      <c r="R120" s="250">
        <f>SUMPRODUCT((PP!$A$2:$A$80=$A120)*(PPEmp=R$1),PP!$D$2:$BD$80)</f>
        <v>2.5</v>
      </c>
      <c r="S120" s="250">
        <f>SUMPRODUCT((PP!$A$2:$A$80=$A120)*(PPEmp=S$1),PP!$D$2:$BD$80)</f>
        <v>0</v>
      </c>
      <c r="T120" s="250">
        <f>SUMPRODUCT((PP!$A$2:$A$80=$A120)*(PPEmp=T$1),PP!$D$2:$BD$80)</f>
        <v>0</v>
      </c>
      <c r="U120" s="250">
        <f>SUMPRODUCT((PP!$A$2:$A$80=$A120)*(PPEmp=U$1),PP!$D$2:$BD$80)</f>
        <v>0</v>
      </c>
      <c r="V120" s="250">
        <f>SUMPRODUCT((PP!$A$2:$A$80=$A120)*(PPEmp=V$1),PP!$D$2:$BD$80)</f>
        <v>8.5</v>
      </c>
      <c r="W120" s="250">
        <f>SUMPRODUCT((PP!$A$2:$A$80=$A120)*(PPEmp=W$1),PP!$D$2:$BD$80)</f>
        <v>0</v>
      </c>
      <c r="X120" s="250">
        <f>SUMPRODUCT((PP!$A$2:$A$80=$A120)*(PPEmp=X$1),PP!$D$2:$BD$80)</f>
        <v>0</v>
      </c>
      <c r="Y120" s="250">
        <f>SUMPRODUCT((PP!$A$2:$A$80=$A120)*(PPEmp=Y$1),PP!$D$2:$BD$80)</f>
        <v>8.5</v>
      </c>
      <c r="Z120" s="250">
        <f>SUMPRODUCT((PP!$A$2:$A$80=$A120)*(PPEmp=Z$1),PP!$D$2:$BD$80)</f>
        <v>0</v>
      </c>
      <c r="AA120" s="250">
        <f>SUMPRODUCT((PP!$A$2:$A$80=$A120)*(PPEmp=AA$1),PP!$D$2:$BD$80)</f>
        <v>16.25</v>
      </c>
      <c r="AB120" s="250">
        <f>SUMPRODUCT((PP!$A$2:$A$80=$A120)*(PPEmp=AB$1),PP!$D$2:$BD$80)</f>
        <v>0</v>
      </c>
      <c r="AC120" s="250">
        <f>SUMPRODUCT((PP!$A$2:$A$80=$A120)*(PPEmp=AC$1),PP!$D$2:$BD$80)</f>
        <v>0</v>
      </c>
      <c r="AD120" s="250">
        <f>SUMPRODUCT((PP!$A$2:$A$80=$A120)*(PPEmp=AD$1),PP!$D$2:$BD$80)</f>
        <v>9.5500000000000007</v>
      </c>
      <c r="AE120" s="250">
        <f>SUMPRODUCT((PP!$A$2:$A$80=$A120)*(PPEmp=AE$1),PP!$D$2:$BD$80)</f>
        <v>0</v>
      </c>
      <c r="AF120" s="250">
        <f>SUMPRODUCT((PP!$A$2:$A$80=$A120)*(PPEmp=AF$1),PP!$D$2:$BD$80)</f>
        <v>2.75</v>
      </c>
      <c r="AG120" s="250">
        <f>SUMPRODUCT((PP!$A$2:$A$80=$A120)*(PPEmp=AG$1),PP!$D$2:$BD$80)</f>
        <v>0</v>
      </c>
      <c r="AH120" s="250">
        <f>SUMPRODUCT((PP!$A$2:$A$80=$A120)*(PPEmp=AH$1),PP!$D$2:$BD$80)</f>
        <v>0</v>
      </c>
      <c r="AI120" s="250">
        <f>SUMPRODUCT((PP!$A$2:$A$80=$A120)*(PPEmp=AI$1),PP!$D$2:$BD$80)</f>
        <v>0</v>
      </c>
      <c r="AJ120" s="250">
        <f>SUMPRODUCT((PP!$A$2:$A$80=$A120)*(PPEmp=AJ$1),PP!$D$2:$BD$80)</f>
        <v>0</v>
      </c>
      <c r="AK120" s="250">
        <f>SUMPRODUCT((PP!$A$2:$A$80=$A120)*(PPEmp=AK$1),PP!$D$2:$BD$80)</f>
        <v>0</v>
      </c>
      <c r="AL120" s="250">
        <f>SUMPRODUCT((PP!$A$2:$A$80=$A120)*(PPEmp=AL$1),PP!$D$2:$BD$80)</f>
        <v>0</v>
      </c>
      <c r="AM120" s="250">
        <f>SUMPRODUCT((PP!$A$2:$A$80=$A120)*(PPEmp=AM$1),PP!$D$2:$BD$80)</f>
        <v>0</v>
      </c>
      <c r="AN120" s="250">
        <f>SUMPRODUCT((PP!$A$2:$A$80=$A120)*(PPEmp=AN$1),PP!$D$2:$BD$80)</f>
        <v>0</v>
      </c>
      <c r="AO120" s="250">
        <f>SUMPRODUCT((PP!$A$2:$A$80=$A120)*(PPEmp=AO$1),PP!$D$2:$BD$80)</f>
        <v>0</v>
      </c>
      <c r="AP120" s="250">
        <f>SUMPRODUCT((PP!$A$2:$A$80=$A120)*(PPEmp=AP$1),PP!$D$2:$BD$80)</f>
        <v>0</v>
      </c>
      <c r="AQ120" s="250">
        <f>SUMPRODUCT((PP!$A$2:$A$80=$A120)*(PPEmp=AQ$1),PP!$D$2:$BD$80)</f>
        <v>0</v>
      </c>
      <c r="AR120" s="250">
        <f>SUMPRODUCT((PP!$A$2:$A$80=$A120)*(PPEmp=AR$1),PP!$D$2:$BD$80)</f>
        <v>0</v>
      </c>
      <c r="AS120" s="250">
        <f>SUMPRODUCT((PP!$A$2:$A$80=$A120)*(PPEmp=AS$1),PP!$D$2:$BD$80)</f>
        <v>0</v>
      </c>
      <c r="AT120" s="250">
        <f>SUMPRODUCT((PP!$A$2:$A$80=$A120)*(PPEmp=AT$1),PP!$D$2:$BD$80)</f>
        <v>0</v>
      </c>
      <c r="AU120" s="250">
        <f>SUMPRODUCT((PP!$A$2:$A$80=$A120)*(PPEmp=AU$1),PP!$D$2:$BD$80)</f>
        <v>0</v>
      </c>
      <c r="AV120" s="250">
        <f>SUMPRODUCT((PP!$A$2:$A$80=$A120)*(PPEmp=AV$1),PP!$D$2:$BD$80)</f>
        <v>0</v>
      </c>
      <c r="AW120" s="250">
        <f>SUMPRODUCT((PP!$A$2:$A$80=$A120)*(PPEmp=AW$1),PP!$D$2:$BD$80)</f>
        <v>0</v>
      </c>
      <c r="AX120" s="250">
        <f>SUMPRODUCT((PP!$A$2:$A$80=$A120)*(PPEmp=AX$1),PP!$D$2:$BD$80)</f>
        <v>0</v>
      </c>
      <c r="AY120" s="467">
        <f>SUMPRODUCT((PP!$A$2:$A$80=$A120)*(PPEmp=AY$1),PP!$D$2:$BD$80)</f>
        <v>0</v>
      </c>
    </row>
    <row r="121" spans="1:53" s="271" customFormat="1" x14ac:dyDescent="0.2">
      <c r="A121" s="247">
        <f t="shared" si="59"/>
        <v>42546</v>
      </c>
      <c r="B121" s="252" t="str">
        <f>Total!$J$1</f>
        <v>FH</v>
      </c>
      <c r="C121" s="249">
        <f>SUMPRODUCT((FH!$A$2:$A$97=$A121)*(FHEmp=C$1),FH!$E$2:$AZ$97)</f>
        <v>6.75</v>
      </c>
      <c r="D121" s="250">
        <f>SUMPRODUCT((FH!$A$2:$A$97=$A121)*(FHEmp=D$1),FH!$E$2:$AZ$97)</f>
        <v>0</v>
      </c>
      <c r="E121" s="250">
        <f>SUMPRODUCT((FH!$A$2:$A$97=$A121)*(FHEmp=E$1),FH!$E$2:$AZ$97)</f>
        <v>0</v>
      </c>
      <c r="F121" s="250">
        <f>SUMPRODUCT((FH!$A$2:$A$97=$A121)*(FHEmp=F$1),FH!$E$2:$AZ$97)</f>
        <v>0</v>
      </c>
      <c r="G121" s="250">
        <f>SUMPRODUCT((FH!$A$2:$A$97=$A121)*(FHEmp=G$1),FH!$E$2:$AZ$97)</f>
        <v>7.5</v>
      </c>
      <c r="H121" s="250">
        <f>SUMPRODUCT((FH!$A$2:$A$97=$A121)*(FHEmp=H$1),FH!$E$2:$AZ$97)</f>
        <v>0</v>
      </c>
      <c r="I121" s="250">
        <f>SUMPRODUCT((FH!$A$2:$A$97=$A121)*(FHEmp=I$1),FH!$E$2:$AZ$97)</f>
        <v>7.7499999999999991</v>
      </c>
      <c r="J121" s="250">
        <f>SUMPRODUCT((FH!$A$2:$A$97=$A121)*(FHEmp=J$1),FH!$E$2:$AZ$97)</f>
        <v>0</v>
      </c>
      <c r="K121" s="250">
        <f>SUMPRODUCT((FH!$A$2:$A$97=$A121)*(FHEmp=K$1),FH!$E$2:$AZ$97)</f>
        <v>0</v>
      </c>
      <c r="L121" s="250">
        <f>SUMPRODUCT((FH!$A$2:$A$97=$A121)*(FHEmp=L$1),FH!$E$2:$AZ$97)</f>
        <v>0</v>
      </c>
      <c r="M121" s="250">
        <f>SUMPRODUCT((FH!$A$2:$A$97=$A121)*(FHEmp=M$1),FH!$E$2:$AZ$97)</f>
        <v>0</v>
      </c>
      <c r="N121" s="250">
        <f>SUMPRODUCT((FH!$A$2:$A$97=$A121)*(FHEmp=N$1),FH!$E$2:$AZ$97)</f>
        <v>0</v>
      </c>
      <c r="O121" s="250">
        <f>SUMPRODUCT((FH!$A$2:$A$97=$A121)*(FHEmp=O$1),FH!$E$2:$AZ$97)</f>
        <v>0</v>
      </c>
      <c r="P121" s="250">
        <f>SUMPRODUCT((FH!$A$2:$A$97=$A121)*(FHEmp=P$1),FH!$E$2:$AZ$97)</f>
        <v>0</v>
      </c>
      <c r="Q121" s="250">
        <f>SUMPRODUCT((FH!$A$2:$A$97=$A121)*(FHEmp=Q$1),FH!$E$2:$AZ$97)</f>
        <v>0</v>
      </c>
      <c r="R121" s="250">
        <f>SUMPRODUCT((FH!$A$2:$A$97=$A121)*(FHEmp=R$1),FH!$E$2:$AZ$97)</f>
        <v>0</v>
      </c>
      <c r="S121" s="250">
        <f>SUMPRODUCT((FH!$A$2:$A$97=$A121)*(FHEmp=S$1),FH!$E$2:$AZ$97)</f>
        <v>0</v>
      </c>
      <c r="T121" s="250">
        <f>SUMPRODUCT((FH!$A$2:$A$97=$A121)*(FHEmp=T$1),FH!$E$2:$AZ$97)</f>
        <v>0</v>
      </c>
      <c r="U121" s="250">
        <f>SUMPRODUCT((FH!$A$2:$A$97=$A121)*(FHEmp=U$1),FH!$E$2:$AZ$97)</f>
        <v>0</v>
      </c>
      <c r="V121" s="250">
        <f>SUMPRODUCT((FH!$A$2:$A$97=$A121)*(FHEmp=V$1),FH!$E$2:$AZ$97)</f>
        <v>0</v>
      </c>
      <c r="W121" s="250">
        <f>SUMPRODUCT((FH!$A$2:$A$97=$A121)*(FHEmp=W$1),FH!$E$2:$AZ$97)</f>
        <v>3.9999999999999991</v>
      </c>
      <c r="X121" s="250">
        <f>SUMPRODUCT((FH!$A$2:$A$97=$A121)*(FHEmp=X$1),FH!$E$2:$AZ$97)</f>
        <v>0</v>
      </c>
      <c r="Y121" s="250">
        <f>SUMPRODUCT((FH!$A$2:$A$97=$A121)*(FHEmp=Y$1),FH!$E$2:$AZ$97)</f>
        <v>0</v>
      </c>
      <c r="Z121" s="250">
        <f>SUMPRODUCT((FH!$A$2:$A$97=$A121)*(FHEmp=Z$1),FH!$E$2:$AZ$97)</f>
        <v>0</v>
      </c>
      <c r="AA121" s="250">
        <f>SUMPRODUCT((FH!$A$2:$A$97=$A121)*(FHEmp=AA$1),FH!$E$2:$AZ$97)</f>
        <v>0</v>
      </c>
      <c r="AB121" s="250">
        <f>SUMPRODUCT((FH!$A$2:$A$97=$A121)*(FHEmp=AB$1),FH!$E$2:$AZ$97)</f>
        <v>0</v>
      </c>
      <c r="AC121" s="250">
        <f>SUMPRODUCT((FH!$A$2:$A$97=$A121)*(FHEmp=AC$1),FH!$E$2:$AZ$97)</f>
        <v>0</v>
      </c>
      <c r="AD121" s="250">
        <f>SUMPRODUCT((FH!$A$2:$A$97=$A121)*(FHEmp=AD$1),FH!$E$2:$AZ$97)</f>
        <v>0</v>
      </c>
      <c r="AE121" s="250">
        <f>SUMPRODUCT((FH!$A$2:$A$97=$A121)*(FHEmp=AE$1),FH!$E$2:$AZ$97)</f>
        <v>0</v>
      </c>
      <c r="AF121" s="250">
        <f>SUMPRODUCT((FH!$A$2:$A$97=$A121)*(FHEmp=AF$1),FH!$E$2:$AZ$97)</f>
        <v>0</v>
      </c>
      <c r="AG121" s="250">
        <f>SUMPRODUCT((FH!$A$2:$A$97=$A121)*(FHEmp=AG$1),FH!$E$2:$AZ$97)</f>
        <v>0</v>
      </c>
      <c r="AH121" s="250">
        <f>SUMPRODUCT((FH!$A$2:$A$97=$A121)*(FHEmp=AH$1),FH!$E$2:$AZ$97)</f>
        <v>0</v>
      </c>
      <c r="AI121" s="250">
        <f>SUMPRODUCT((FH!$A$2:$A$97=$A121)*(FHEmp=AI$1),FH!$E$2:$AZ$97)</f>
        <v>0</v>
      </c>
      <c r="AJ121" s="250">
        <f>SUMPRODUCT((FH!$A$2:$A$97=$A121)*(FHEmp=AJ$1),FH!$E$2:$AZ$97)</f>
        <v>0</v>
      </c>
      <c r="AK121" s="250">
        <f>SUMPRODUCT((FH!$A$2:$A$97=$A121)*(FHEmp=AK$1),FH!$E$2:$AZ$97)</f>
        <v>0</v>
      </c>
      <c r="AL121" s="250">
        <f>SUMPRODUCT((FH!$A$2:$A$97=$A121)*(FHEmp=AL$1),FH!$E$2:$AZ$97)</f>
        <v>0</v>
      </c>
      <c r="AM121" s="250">
        <f>SUMPRODUCT((FH!$A$2:$A$97=$A121)*(FHEmp=AM$1),FH!$E$2:$AZ$97)</f>
        <v>0</v>
      </c>
      <c r="AN121" s="250">
        <f>SUMPRODUCT((FH!$A$2:$A$97=$A121)*(FHEmp=AN$1),FH!$E$2:$AZ$97)</f>
        <v>0</v>
      </c>
      <c r="AO121" s="250">
        <f>SUMPRODUCT((FH!$A$2:$A$97=$A121)*(FHEmp=AO$1),FH!$E$2:$AZ$97)</f>
        <v>0</v>
      </c>
      <c r="AP121" s="250">
        <f>SUMPRODUCT((FH!$A$2:$A$97=$A121)*(FHEmp=AP$1),FH!$E$2:$AZ$97)</f>
        <v>0</v>
      </c>
      <c r="AQ121" s="250">
        <f>SUMPRODUCT((FH!$A$2:$A$97=$A121)*(FHEmp=AQ$1),FH!$E$2:$AZ$97)</f>
        <v>0</v>
      </c>
      <c r="AR121" s="250">
        <f>SUMPRODUCT((FH!$A$2:$A$97=$A121)*(FHEmp=AR$1),FH!$E$2:$AZ$97)</f>
        <v>0</v>
      </c>
      <c r="AS121" s="250">
        <f>SUMPRODUCT((FH!$A$2:$A$97=$A121)*(FHEmp=AS$1),FH!$E$2:$AZ$97)</f>
        <v>0</v>
      </c>
      <c r="AT121" s="250">
        <f>SUMPRODUCT((FH!$A$2:$A$97=$A121)*(FHEmp=AT$1),FH!$E$2:$AZ$97)</f>
        <v>0</v>
      </c>
      <c r="AU121" s="250">
        <f>SUMPRODUCT((FH!$A$2:$A$97=$A121)*(FHEmp=AU$1),FH!$E$2:$AZ$97)</f>
        <v>0</v>
      </c>
      <c r="AV121" s="250">
        <f>SUMPRODUCT((FH!$A$2:$A$97=$A121)*(FHEmp=AV$1),FH!$E$2:$AZ$97)</f>
        <v>0</v>
      </c>
      <c r="AW121" s="250">
        <f>SUMPRODUCT((FH!$A$2:$A$97=$A121)*(FHEmp=AW$1),FH!$E$2:$AZ$97)</f>
        <v>0</v>
      </c>
      <c r="AX121" s="250">
        <f>SUMPRODUCT((FH!$A$2:$A$97=$A121)*(FHEmp=AX$1),FH!$E$2:$AZ$97)</f>
        <v>0</v>
      </c>
      <c r="AY121" s="467">
        <f>SUMPRODUCT((FH!$A$2:$A$97=$A121)*(FHEmp=AY$1),FH!$E$2:$AZ$97)</f>
        <v>0</v>
      </c>
    </row>
    <row r="122" spans="1:53" s="271" customFormat="1" x14ac:dyDescent="0.2">
      <c r="A122" s="247">
        <f t="shared" si="59"/>
        <v>42546</v>
      </c>
      <c r="B122" s="253" t="str">
        <f>Total!$K$1</f>
        <v>T22</v>
      </c>
      <c r="C122" s="249">
        <f>SUMPRODUCT(('T22'!$A$2:$A$97=$A122)*(T22Emp=C$1),'T22'!$E$2:$AZ$97)</f>
        <v>0</v>
      </c>
      <c r="D122" s="250">
        <f>SUMPRODUCT(('T22'!$A$2:$A$97=$A122)*(T22Emp=D$1),'T22'!$E$2:$AZ$97)</f>
        <v>0</v>
      </c>
      <c r="E122" s="250">
        <f>SUMPRODUCT(('T22'!$A$2:$A$97=$A122)*(T22Emp=E$1),'T22'!$E$2:$AZ$97)</f>
        <v>0</v>
      </c>
      <c r="F122" s="250">
        <f>SUMPRODUCT(('T22'!$A$2:$A$97=$A122)*(T22Emp=F$1),'T22'!$E$2:$AZ$97)</f>
        <v>0</v>
      </c>
      <c r="G122" s="250">
        <f>SUMPRODUCT(('T22'!$A$2:$A$97=$A122)*(T22Emp=G$1),'T22'!$E$2:$AZ$97)</f>
        <v>0</v>
      </c>
      <c r="H122" s="250">
        <f>SUMPRODUCT(('T22'!$A$2:$A$97=$A122)*(T22Emp=H$1),'T22'!$E$2:$AZ$97)</f>
        <v>0</v>
      </c>
      <c r="I122" s="250">
        <f>SUMPRODUCT(('T22'!$A$2:$A$97=$A122)*(T22Emp=I$1),'T22'!$E$2:$AZ$97)</f>
        <v>0</v>
      </c>
      <c r="J122" s="250">
        <f>SUMPRODUCT(('T22'!$A$2:$A$97=$A122)*(T22Emp=J$1),'T22'!$E$2:$AZ$97)</f>
        <v>0</v>
      </c>
      <c r="K122" s="250">
        <f>SUMPRODUCT(('T22'!$A$2:$A$97=$A122)*(T22Emp=K$1),'T22'!$E$2:$AZ$97)</f>
        <v>0</v>
      </c>
      <c r="L122" s="250">
        <f>SUMPRODUCT(('T22'!$A$2:$A$97=$A122)*(T22Emp=L$1),'T22'!$E$2:$AZ$97)</f>
        <v>5.25</v>
      </c>
      <c r="M122" s="250">
        <f>SUMPRODUCT(('T22'!$A$2:$A$97=$A122)*(T22Emp=M$1),'T22'!$E$2:$AZ$97)</f>
        <v>0</v>
      </c>
      <c r="N122" s="250">
        <f>SUMPRODUCT(('T22'!$A$2:$A$97=$A122)*(T22Emp=N$1),'T22'!$E$2:$AZ$97)</f>
        <v>0</v>
      </c>
      <c r="O122" s="250">
        <f>SUMPRODUCT(('T22'!$A$2:$A$97=$A122)*(T22Emp=O$1),'T22'!$E$2:$AZ$97)</f>
        <v>0</v>
      </c>
      <c r="P122" s="250">
        <f>SUMPRODUCT(('T22'!$A$2:$A$97=$A122)*(T22Emp=P$1),'T22'!$E$2:$AZ$97)</f>
        <v>0</v>
      </c>
      <c r="Q122" s="250">
        <f>SUMPRODUCT(('T22'!$A$2:$A$97=$A122)*(T22Emp=Q$1),'T22'!$E$2:$AZ$97)</f>
        <v>5.25</v>
      </c>
      <c r="R122" s="250">
        <f>SUMPRODUCT(('T22'!$A$2:$A$97=$A122)*(T22Emp=R$1),'T22'!$E$2:$AZ$97)</f>
        <v>0</v>
      </c>
      <c r="S122" s="250">
        <f>SUMPRODUCT(('T22'!$A$2:$A$97=$A122)*(T22Emp=S$1),'T22'!$E$2:$AZ$97)</f>
        <v>3.9999999999999991</v>
      </c>
      <c r="T122" s="250">
        <f>SUMPRODUCT(('T22'!$A$2:$A$97=$A122)*(T22Emp=T$1),'T22'!$E$2:$AZ$97)</f>
        <v>0</v>
      </c>
      <c r="U122" s="250">
        <f>SUMPRODUCT(('T22'!$A$2:$A$97=$A122)*(T22Emp=U$1),'T22'!$E$2:$AZ$97)</f>
        <v>0</v>
      </c>
      <c r="V122" s="250">
        <f>SUMPRODUCT(('T22'!$A$2:$A$97=$A122)*(T22Emp=V$1),'T22'!$E$2:$AZ$97)</f>
        <v>0</v>
      </c>
      <c r="W122" s="250">
        <f>SUMPRODUCT(('T22'!$A$2:$A$97=$A122)*(T22Emp=W$1),'T22'!$E$2:$AZ$97)</f>
        <v>0</v>
      </c>
      <c r="X122" s="250">
        <f>SUMPRODUCT(('T22'!$A$2:$A$97=$A122)*(T22Emp=X$1),'T22'!$E$2:$AZ$97)</f>
        <v>0</v>
      </c>
      <c r="Y122" s="250">
        <f>SUMPRODUCT(('T22'!$A$2:$A$97=$A122)*(T22Emp=Y$1),'T22'!$E$2:$AZ$97)</f>
        <v>0</v>
      </c>
      <c r="Z122" s="250">
        <f>SUMPRODUCT(('T22'!$A$2:$A$97=$A122)*(T22Emp=Z$1),'T22'!$E$2:$AZ$97)</f>
        <v>0</v>
      </c>
      <c r="AA122" s="250">
        <f>SUMPRODUCT(('T22'!$A$2:$A$97=$A122)*(T22Emp=AA$1),'T22'!$E$2:$AZ$97)</f>
        <v>0</v>
      </c>
      <c r="AB122" s="250">
        <f>SUMPRODUCT(('T22'!$A$2:$A$97=$A122)*(T22Emp=AB$1),'T22'!$E$2:$AZ$97)</f>
        <v>0</v>
      </c>
      <c r="AC122" s="250">
        <f>SUMPRODUCT(('T22'!$A$2:$A$97=$A122)*(T22Emp=AC$1),'T22'!$E$2:$AZ$97)</f>
        <v>0</v>
      </c>
      <c r="AD122" s="250">
        <f>SUMPRODUCT(('T22'!$A$2:$A$97=$A122)*(T22Emp=AD$1),'T22'!$E$2:$AZ$97)</f>
        <v>0</v>
      </c>
      <c r="AE122" s="250">
        <f>SUMPRODUCT(('T22'!$A$2:$A$97=$A122)*(T22Emp=AE$1),'T22'!$E$2:$AZ$97)</f>
        <v>0</v>
      </c>
      <c r="AF122" s="250">
        <f>SUMPRODUCT(('T22'!$A$2:$A$97=$A122)*(T22Emp=AF$1),'T22'!$E$2:$AZ$97)</f>
        <v>0</v>
      </c>
      <c r="AG122" s="250">
        <f>SUMPRODUCT(('T22'!$A$2:$A$97=$A122)*(T22Emp=AG$1),'T22'!$E$2:$AZ$97)</f>
        <v>0</v>
      </c>
      <c r="AH122" s="250">
        <f>SUMPRODUCT(('T22'!$A$2:$A$97=$A122)*(T22Emp=AH$1),'T22'!$E$2:$AZ$97)</f>
        <v>0</v>
      </c>
      <c r="AI122" s="250">
        <f>SUMPRODUCT(('T22'!$A$2:$A$97=$A122)*(T22Emp=AI$1),'T22'!$E$2:$AZ$97)</f>
        <v>0</v>
      </c>
      <c r="AJ122" s="250">
        <f>SUMPRODUCT(('T22'!$A$2:$A$97=$A122)*(T22Emp=AJ$1),'T22'!$E$2:$AZ$97)</f>
        <v>0</v>
      </c>
      <c r="AK122" s="250">
        <f>SUMPRODUCT(('T22'!$A$2:$A$97=$A122)*(T22Emp=AK$1),'T22'!$E$2:$AZ$97)</f>
        <v>0</v>
      </c>
      <c r="AL122" s="250">
        <f>SUMPRODUCT(('T22'!$A$2:$A$97=$A122)*(T22Emp=AL$1),'T22'!$E$2:$AZ$97)</f>
        <v>0</v>
      </c>
      <c r="AM122" s="250">
        <f>SUMPRODUCT(('T22'!$A$2:$A$97=$A122)*(T22Emp=AM$1),'T22'!$E$2:$AZ$97)</f>
        <v>0</v>
      </c>
      <c r="AN122" s="250">
        <f>SUMPRODUCT(('T22'!$A$2:$A$97=$A122)*(T22Emp=AN$1),'T22'!$E$2:$AZ$97)</f>
        <v>0</v>
      </c>
      <c r="AO122" s="250">
        <f>SUMPRODUCT(('T22'!$A$2:$A$97=$A122)*(T22Emp=AO$1),'T22'!$E$2:$AZ$97)</f>
        <v>0</v>
      </c>
      <c r="AP122" s="250">
        <f>SUMPRODUCT(('T22'!$A$2:$A$97=$A122)*(T22Emp=AP$1),'T22'!$E$2:$AZ$97)</f>
        <v>0</v>
      </c>
      <c r="AQ122" s="250">
        <f>SUMPRODUCT(('T22'!$A$2:$A$97=$A122)*(T22Emp=AQ$1),'T22'!$E$2:$AZ$97)</f>
        <v>0</v>
      </c>
      <c r="AR122" s="250">
        <f>SUMPRODUCT(('T22'!$A$2:$A$97=$A122)*(T22Emp=AR$1),'T22'!$E$2:$AZ$97)</f>
        <v>0</v>
      </c>
      <c r="AS122" s="250">
        <f>SUMPRODUCT(('T22'!$A$2:$A$97=$A122)*(T22Emp=AS$1),'T22'!$E$2:$AZ$97)</f>
        <v>0</v>
      </c>
      <c r="AT122" s="250">
        <f>SUMPRODUCT(('T22'!$A$2:$A$97=$A122)*(T22Emp=AT$1),'T22'!$E$2:$AZ$97)</f>
        <v>0</v>
      </c>
      <c r="AU122" s="250">
        <f>SUMPRODUCT(('T22'!$A$2:$A$97=$A122)*(T22Emp=AU$1),'T22'!$E$2:$AZ$97)</f>
        <v>0</v>
      </c>
      <c r="AV122" s="250">
        <f>SUMPRODUCT(('T22'!$A$2:$A$97=$A122)*(T22Emp=AV$1),'T22'!$E$2:$AZ$97)</f>
        <v>0</v>
      </c>
      <c r="AW122" s="250">
        <f>SUMPRODUCT(('T22'!$A$2:$A$97=$A122)*(T22Emp=AW$1),'T22'!$E$2:$AZ$97)</f>
        <v>0</v>
      </c>
      <c r="AX122" s="250">
        <f>SUMPRODUCT(('T22'!$A$2:$A$97=$A122)*(T22Emp=AX$1),'T22'!$E$2:$AZ$97)</f>
        <v>0</v>
      </c>
      <c r="AY122" s="467">
        <f>SUMPRODUCT(('T22'!$A$2:$A$97=$A122)*(T22Emp=AY$1),'T22'!$E$2:$AZ$97)</f>
        <v>0</v>
      </c>
    </row>
    <row r="123" spans="1:53" s="271" customFormat="1" x14ac:dyDescent="0.2">
      <c r="A123" s="247">
        <f t="shared" si="59"/>
        <v>42546</v>
      </c>
      <c r="B123" s="254" t="str">
        <f>Total!$L$1</f>
        <v>RF</v>
      </c>
      <c r="C123" s="249">
        <f>SUMPRODUCT((RF!$A$2:$A$17=$A123)*(RFEmp=C$1)*(RF!$H$21:$AO$21="RF Valet"),RF!$H$2:$AO$17)</f>
        <v>0</v>
      </c>
      <c r="D123" s="250">
        <f>SUMPRODUCT((RF!$A$2:$A$17=$A123)*(RFEmp=D$1)*(RF!$H$21:$AO$21="RF Valet"),RF!$H$2:$AO$17)</f>
        <v>0</v>
      </c>
      <c r="E123" s="250">
        <f>SUMPRODUCT((RF!$A$2:$A$17=$A123)*(RFEmp=E$1)*(RF!$H$21:$AO$21="RF Valet"),RF!$H$2:$AO$17)</f>
        <v>0</v>
      </c>
      <c r="F123" s="250">
        <f>SUMPRODUCT((RF!$A$2:$A$17=$A123)*(RFEmp=F$1)*(RF!$H$21:$AO$21="RF Valet"),RF!$H$2:$AO$17)</f>
        <v>0</v>
      </c>
      <c r="G123" s="250">
        <f>SUMPRODUCT((RF!$A$2:$A$17=$A123)*(RFEmp=G$1)*(RF!$H$21:$AO$21="RF Valet"),RF!$H$2:$AO$17)</f>
        <v>0</v>
      </c>
      <c r="H123" s="250">
        <f>SUMPRODUCT((RF!$A$2:$A$17=$A123)*(RFEmp=H$1)*(RF!$H$21:$AO$21="RF Valet"),RF!$H$2:$AO$17)</f>
        <v>0</v>
      </c>
      <c r="I123" s="250">
        <f>SUMPRODUCT((RF!$A$2:$A$17=$A123)*(RFEmp=I$1)*(RF!$H$21:$AO$21="RF Valet"),RF!$H$2:$AO$17)</f>
        <v>0</v>
      </c>
      <c r="J123" s="250">
        <f>SUMPRODUCT((RF!$A$2:$A$17=$A123)*(RFEmp=J$1)*(RF!$H$21:$AO$21="RF Valet"),RF!$H$2:$AO$17)</f>
        <v>0</v>
      </c>
      <c r="K123" s="250">
        <f>SUMPRODUCT((RF!$A$2:$A$17=$A123)*(RFEmp=K$1)*(RF!$H$21:$AO$21="RF Valet"),RF!$H$2:$AO$17)</f>
        <v>0</v>
      </c>
      <c r="L123" s="250">
        <f>SUMPRODUCT((RF!$A$2:$A$17=$A123)*(RFEmp=L$1)*(RF!$H$21:$AO$21="RF Valet"),RF!$H$2:$AO$17)</f>
        <v>0</v>
      </c>
      <c r="M123" s="250">
        <f>SUMPRODUCT((RF!$A$2:$A$17=$A123)*(RFEmp=M$1)*(RF!$H$21:$AO$21="RF Valet"),RF!$H$2:$AO$17)</f>
        <v>0</v>
      </c>
      <c r="N123" s="250">
        <f>SUMPRODUCT((RF!$A$2:$A$17=$A123)*(RFEmp=N$1)*(RF!$H$21:$AO$21="RF Valet"),RF!$H$2:$AO$17)</f>
        <v>0</v>
      </c>
      <c r="O123" s="250">
        <f>SUMPRODUCT((RF!$A$2:$A$17=$A123)*(RFEmp=O$1)*(RF!$H$21:$AO$21="RF Valet"),RF!$H$2:$AO$17)</f>
        <v>0</v>
      </c>
      <c r="P123" s="250">
        <f>SUMPRODUCT((RF!$A$2:$A$17=$A123)*(RFEmp=P$1)*(RF!$H$21:$AO$21="RF Valet"),RF!$H$2:$AO$17)</f>
        <v>0</v>
      </c>
      <c r="Q123" s="250">
        <f>SUMPRODUCT((RF!$A$2:$A$17=$A123)*(RFEmp=Q$1)*(RF!$H$21:$AO$21="RF Valet"),RF!$H$2:$AO$17)</f>
        <v>0</v>
      </c>
      <c r="R123" s="250">
        <f>SUMPRODUCT((RF!$A$2:$A$17=$A123)*(RFEmp=R$1)*(RF!$H$21:$AO$21="RF Valet"),RF!$H$2:$AO$17)</f>
        <v>0</v>
      </c>
      <c r="S123" s="250">
        <f>SUMPRODUCT((RF!$A$2:$A$17=$A123)*(RFEmp=S$1)*(RF!$H$21:$AO$21="RF Valet"),RF!$H$2:$AO$17)</f>
        <v>0</v>
      </c>
      <c r="T123" s="250">
        <f>SUMPRODUCT((RF!$A$2:$A$17=$A123)*(RFEmp=T$1)*(RF!$H$21:$AO$21="RF Valet"),RF!$H$2:$AO$17)</f>
        <v>0</v>
      </c>
      <c r="U123" s="250">
        <f>SUMPRODUCT((RF!$A$2:$A$17=$A123)*(RFEmp=U$1)*(RF!$H$21:$AO$21="RF Valet"),RF!$H$2:$AO$17)</f>
        <v>0</v>
      </c>
      <c r="V123" s="250">
        <f>SUMPRODUCT((RF!$A$2:$A$17=$A123)*(RFEmp=V$1)*(RF!$H$21:$AO$21="RF Valet"),RF!$H$2:$AO$17)</f>
        <v>0</v>
      </c>
      <c r="W123" s="250">
        <f>SUMPRODUCT((RF!$A$2:$A$17=$A123)*(RFEmp=W$1)*(RF!$H$21:$AO$21="RF Valet"),RF!$H$2:$AO$17)</f>
        <v>0</v>
      </c>
      <c r="X123" s="250">
        <f>SUMPRODUCT((RF!$A$2:$A$17=$A123)*(RFEmp=X$1)*(RF!$H$21:$AO$21="RF Valet"),RF!$H$2:$AO$17)</f>
        <v>0</v>
      </c>
      <c r="Y123" s="250">
        <f>SUMPRODUCT((RF!$A$2:$A$17=$A123)*(RFEmp=Y$1)*(RF!$H$21:$AO$21="RF Valet"),RF!$H$2:$AO$17)</f>
        <v>0</v>
      </c>
      <c r="Z123" s="250">
        <f>SUMPRODUCT((RF!$A$2:$A$17=$A123)*(RFEmp=Z$1)*(RF!$H$21:$AO$21="RF Valet"),RF!$H$2:$AO$17)</f>
        <v>0</v>
      </c>
      <c r="AA123" s="250">
        <f>SUMPRODUCT((RF!$A$2:$A$17=$A123)*(RFEmp=AA$1)*(RF!$H$21:$AO$21="RF Valet"),RF!$H$2:$AO$17)</f>
        <v>0</v>
      </c>
      <c r="AB123" s="250">
        <f>SUMPRODUCT((RF!$A$2:$A$17=$A123)*(RFEmp=AB$1)*(RF!$H$21:$AO$21="RF Valet"),RF!$H$2:$AO$17)</f>
        <v>0</v>
      </c>
      <c r="AC123" s="250">
        <f>SUMPRODUCT((RF!$A$2:$A$17=$A123)*(RFEmp=AC$1)*(RF!$H$21:$AO$21="RF Valet"),RF!$H$2:$AO$17)</f>
        <v>0</v>
      </c>
      <c r="AD123" s="250">
        <f>SUMPRODUCT((RF!$A$2:$A$17=$A123)*(RFEmp=AD$1)*(RF!$H$21:$AO$21="RF Valet"),RF!$H$2:$AO$17)</f>
        <v>0</v>
      </c>
      <c r="AE123" s="250">
        <f>SUMPRODUCT((RF!$A$2:$A$17=$A123)*(RFEmp=AE$1)*(RF!$H$21:$AO$21="RF Valet"),RF!$H$2:$AO$17)</f>
        <v>0</v>
      </c>
      <c r="AF123" s="250">
        <f>SUMPRODUCT((RF!$A$2:$A$17=$A123)*(RFEmp=AF$1)*(RF!$H$21:$AO$21="RF Valet"),RF!$H$2:$AO$17)</f>
        <v>0</v>
      </c>
      <c r="AG123" s="250">
        <f>SUMPRODUCT((RF!$A$2:$A$17=$A123)*(RFEmp=AG$1)*(RF!$H$21:$AO$21="RF Valet"),RF!$H$2:$AO$17)</f>
        <v>0</v>
      </c>
      <c r="AH123" s="250">
        <f>SUMPRODUCT((RF!$A$2:$A$17=$A123)*(RFEmp=AH$1)*(RF!$H$21:$AO$21="RF Valet"),RF!$H$2:$AO$17)</f>
        <v>0</v>
      </c>
      <c r="AI123" s="250">
        <f>SUMPRODUCT((RF!$A$2:$A$17=$A123)*(RFEmp=AI$1)*(RF!$H$21:$AO$21="RF Valet"),RF!$H$2:$AO$17)</f>
        <v>0</v>
      </c>
      <c r="AJ123" s="250">
        <f>SUMPRODUCT((RF!$A$2:$A$17=$A123)*(RFEmp=AJ$1)*(RF!$H$21:$AO$21="RF Valet"),RF!$H$2:$AO$17)</f>
        <v>0</v>
      </c>
      <c r="AK123" s="250">
        <f>SUMPRODUCT((RF!$A$2:$A$17=$A123)*(RFEmp=AK$1)*(RF!$H$21:$AO$21="RF Valet"),RF!$H$2:$AO$17)</f>
        <v>0</v>
      </c>
      <c r="AL123" s="250">
        <f>SUMPRODUCT((RF!$A$2:$A$17=$A123)*(RFEmp=AL$1)*(RF!$H$21:$AO$21="RF Valet"),RF!$H$2:$AO$17)</f>
        <v>0</v>
      </c>
      <c r="AM123" s="250">
        <f>SUMPRODUCT((RF!$A$2:$A$17=$A123)*(RFEmp=AM$1)*(RF!$H$21:$AO$21="RF Valet"),RF!$H$2:$AO$17)</f>
        <v>0</v>
      </c>
      <c r="AN123" s="250">
        <f>SUMPRODUCT((RF!$A$2:$A$17=$A123)*(RFEmp=AN$1)*(RF!$H$21:$AO$21="RF Valet"),RF!$H$2:$AO$17)</f>
        <v>0</v>
      </c>
      <c r="AO123" s="250">
        <f>SUMPRODUCT((RF!$A$2:$A$17=$A123)*(RFEmp=AO$1)*(RF!$H$21:$AO$21="RF Valet"),RF!$H$2:$AO$17)</f>
        <v>0</v>
      </c>
      <c r="AP123" s="250">
        <f>SUMPRODUCT((RF!$A$2:$A$17=$A123)*(RFEmp=AP$1)*(RF!$H$21:$AO$21="RF Valet"),RF!$H$2:$AO$17)</f>
        <v>0</v>
      </c>
      <c r="AQ123" s="250">
        <f>SUMPRODUCT((RF!$A$2:$A$17=$A123)*(RFEmp=AQ$1)*(RF!$H$21:$AO$21="RF Valet"),RF!$H$2:$AO$17)</f>
        <v>0</v>
      </c>
      <c r="AR123" s="250">
        <f>SUMPRODUCT((RF!$A$2:$A$17=$A123)*(RFEmp=AR$1)*(RF!$H$21:$AO$21="RF Valet"),RF!$H$2:$AO$17)</f>
        <v>0</v>
      </c>
      <c r="AS123" s="250">
        <f>SUMPRODUCT((RF!$A$2:$A$17=$A123)*(RFEmp=AS$1)*(RF!$H$21:$AO$21="RF Valet"),RF!$H$2:$AO$17)</f>
        <v>0</v>
      </c>
      <c r="AT123" s="250">
        <f>SUMPRODUCT((RF!$A$2:$A$17=$A123)*(RFEmp=AT$1)*(RF!$H$21:$AO$21="RF Valet"),RF!$H$2:$AO$17)</f>
        <v>0</v>
      </c>
      <c r="AU123" s="250">
        <f>SUMPRODUCT((RF!$A$2:$A$17=$A123)*(RFEmp=AU$1)*(RF!$H$21:$AO$21="RF Valet"),RF!$H$2:$AO$17)</f>
        <v>0</v>
      </c>
      <c r="AV123" s="250">
        <f>SUMPRODUCT((RF!$A$2:$A$17=$A123)*(RFEmp=AV$1)*(RF!$H$21:$AO$21="RF Valet"),RF!$H$2:$AO$17)</f>
        <v>0</v>
      </c>
      <c r="AW123" s="250">
        <f>SUMPRODUCT((RF!$A$2:$A$17=$A123)*(RFEmp=AW$1)*(RF!$H$21:$AO$21="RF Valet"),RF!$H$2:$AO$17)</f>
        <v>0</v>
      </c>
      <c r="AX123" s="250">
        <f>SUMPRODUCT((RF!$A$2:$A$17=$A123)*(RFEmp=AX$1)*(RF!$H$21:$AO$21="RF Valet"),RF!$H$2:$AO$17)</f>
        <v>0</v>
      </c>
      <c r="AY123" s="467">
        <f>SUMPRODUCT((RF!$A$2:$A$17=$A123)*(RFEmp=AY$1)*(RF!$H$21:$AO$21="RF Valet"),RF!$H$2:$AO$17)</f>
        <v>0</v>
      </c>
    </row>
    <row r="124" spans="1:53" s="271" customFormat="1" x14ac:dyDescent="0.2">
      <c r="A124" s="247">
        <f t="shared" si="59"/>
        <v>42546</v>
      </c>
      <c r="B124" s="571" t="s">
        <v>140</v>
      </c>
      <c r="C124" s="249">
        <f>SUMPRODUCT(('RC'!$A$2:$A$17=$A124)*(RCEmp=C$1),'RC'!$D$2:$AK$17)</f>
        <v>0</v>
      </c>
      <c r="D124" s="250">
        <f>SUMPRODUCT(('RC'!$A$2:$A$17=$A124)*(RCEmp=D$1),'RC'!$D$2:$AK$17)</f>
        <v>0</v>
      </c>
      <c r="E124" s="250">
        <f>SUMPRODUCT(('RC'!$A$2:$A$17=$A124)*(RCEmp=E$1),'RC'!$D$2:$AK$17)</f>
        <v>0</v>
      </c>
      <c r="F124" s="250">
        <f>SUMPRODUCT(('RC'!$A$2:$A$17=$A124)*(RCEmp=F$1),'RC'!$D$2:$AK$17)</f>
        <v>0</v>
      </c>
      <c r="G124" s="250">
        <f>SUMPRODUCT(('RC'!$A$2:$A$17=$A124)*(RCEmp=G$1),'RC'!$D$2:$AK$17)</f>
        <v>0</v>
      </c>
      <c r="H124" s="250">
        <f>SUMPRODUCT(('RC'!$A$2:$A$17=$A124)*(RCEmp=H$1),'RC'!$D$2:$AK$17)</f>
        <v>0</v>
      </c>
      <c r="I124" s="250">
        <f>SUMPRODUCT(('RC'!$A$2:$A$17=$A124)*(RCEmp=I$1),'RC'!$D$2:$AK$17)</f>
        <v>0</v>
      </c>
      <c r="J124" s="250">
        <f>SUMPRODUCT(('RC'!$A$2:$A$17=$A124)*(RCEmp=J$1),'RC'!$D$2:$AK$17)</f>
        <v>0</v>
      </c>
      <c r="K124" s="250">
        <f>SUMPRODUCT(('RC'!$A$2:$A$17=$A124)*(RCEmp=K$1),'RC'!$D$2:$AK$17)</f>
        <v>0</v>
      </c>
      <c r="L124" s="250">
        <f>SUMPRODUCT(('RC'!$A$2:$A$17=$A124)*(RCEmp=L$1),'RC'!$D$2:$AK$17)</f>
        <v>0</v>
      </c>
      <c r="M124" s="250">
        <f>SUMPRODUCT(('RC'!$A$2:$A$17=$A124)*(RCEmp=M$1),'RC'!$D$2:$AK$17)</f>
        <v>10.25</v>
      </c>
      <c r="N124" s="250">
        <f>SUMPRODUCT(('RC'!$A$2:$A$17=$A124)*(RCEmp=N$1),'RC'!$D$2:$AK$17)</f>
        <v>0</v>
      </c>
      <c r="O124" s="250">
        <f>SUMPRODUCT(('RC'!$A$2:$A$17=$A124)*(RCEmp=O$1),'RC'!$D$2:$AK$17)</f>
        <v>0</v>
      </c>
      <c r="P124" s="250">
        <f>SUMPRODUCT(('RC'!$A$2:$A$17=$A124)*(RCEmp=P$1),'RC'!$D$2:$AK$17)</f>
        <v>0</v>
      </c>
      <c r="Q124" s="250">
        <f>SUMPRODUCT(('RC'!$A$2:$A$17=$A124)*(RCEmp=Q$1),'RC'!$D$2:$AK$17)</f>
        <v>0</v>
      </c>
      <c r="R124" s="250">
        <f>SUMPRODUCT(('RC'!$A$2:$A$17=$A124)*(RCEmp=R$1),'RC'!$D$2:$AK$17)</f>
        <v>0</v>
      </c>
      <c r="S124" s="250">
        <f>SUMPRODUCT(('RC'!$A$2:$A$17=$A124)*(RCEmp=S$1),'RC'!$D$2:$AK$17)</f>
        <v>0</v>
      </c>
      <c r="T124" s="250">
        <f>SUMPRODUCT(('RC'!$A$2:$A$17=$A124)*(RCEmp=T$1),'RC'!$D$2:$AK$17)</f>
        <v>0</v>
      </c>
      <c r="U124" s="250">
        <f>SUMPRODUCT(('RC'!$A$2:$A$17=$A124)*(RCEmp=U$1),'RC'!$D$2:$AK$17)</f>
        <v>0</v>
      </c>
      <c r="V124" s="250">
        <f>SUMPRODUCT(('RC'!$A$2:$A$17=$A124)*(RCEmp=V$1),'RC'!$D$2:$AK$17)</f>
        <v>0</v>
      </c>
      <c r="W124" s="250">
        <f>SUMPRODUCT(('RC'!$A$2:$A$17=$A124)*(RCEmp=W$1),'RC'!$D$2:$AK$17)</f>
        <v>0</v>
      </c>
      <c r="X124" s="250">
        <f>SUMPRODUCT(('RC'!$A$2:$A$17=$A124)*(RCEmp=X$1),'RC'!$D$2:$AK$17)</f>
        <v>0</v>
      </c>
      <c r="Y124" s="250">
        <f>SUMPRODUCT(('RC'!$A$2:$A$17=$A124)*(RCEmp=Y$1),'RC'!$D$2:$AK$17)</f>
        <v>0</v>
      </c>
      <c r="Z124" s="250">
        <f>SUMPRODUCT(('RC'!$A$2:$A$17=$A124)*(RCEmp=Z$1),'RC'!$D$2:$AK$17)</f>
        <v>0</v>
      </c>
      <c r="AA124" s="250">
        <f>SUMPRODUCT(('RC'!$A$2:$A$17=$A124)*(RCEmp=AA$1),'RC'!$D$2:$AK$17)</f>
        <v>0</v>
      </c>
      <c r="AB124" s="250">
        <f>SUMPRODUCT(('RC'!$A$2:$A$17=$A124)*(RCEmp=AB$1),'RC'!$D$2:$AK$17)</f>
        <v>0</v>
      </c>
      <c r="AC124" s="250">
        <f>SUMPRODUCT(('RC'!$A$2:$A$17=$A124)*(RCEmp=AC$1),'RC'!$D$2:$AK$17)</f>
        <v>0</v>
      </c>
      <c r="AD124" s="250">
        <f>SUMPRODUCT(('RC'!$A$2:$A$17=$A124)*(RCEmp=AD$1),'RC'!$D$2:$AK$17)</f>
        <v>0</v>
      </c>
      <c r="AE124" s="250">
        <f>SUMPRODUCT(('RC'!$A$2:$A$17=$A124)*(RCEmp=AE$1),'RC'!$D$2:$AK$17)</f>
        <v>0</v>
      </c>
      <c r="AF124" s="250">
        <f>SUMPRODUCT(('RC'!$A$2:$A$17=$A124)*(RCEmp=AF$1),'RC'!$D$2:$AK$17)</f>
        <v>0</v>
      </c>
      <c r="AG124" s="250">
        <f>SUMPRODUCT(('RC'!$A$2:$A$17=$A124)*(RCEmp=AG$1),'RC'!$D$2:$AK$17)</f>
        <v>0</v>
      </c>
      <c r="AH124" s="250">
        <f>SUMPRODUCT(('RC'!$A$2:$A$17=$A124)*(RCEmp=AH$1),'RC'!$D$2:$AK$17)</f>
        <v>0</v>
      </c>
      <c r="AI124" s="250">
        <f>SUMPRODUCT(('RC'!$A$2:$A$17=$A124)*(RCEmp=AI$1),'RC'!$D$2:$AK$17)</f>
        <v>0</v>
      </c>
      <c r="AJ124" s="250">
        <f>SUMPRODUCT(('RC'!$A$2:$A$17=$A124)*(RCEmp=AJ$1),'RC'!$D$2:$AK$17)</f>
        <v>4.5</v>
      </c>
      <c r="AK124" s="250">
        <f>SUMPRODUCT(('RC'!$A$2:$A$17=$A124)*(RCEmp=AK$1),'RC'!$D$2:$AK$17)</f>
        <v>0</v>
      </c>
      <c r="AL124" s="250">
        <f>SUMPRODUCT(('RC'!$A$2:$A$17=$A124)*(RCEmp=AL$1),'RC'!$D$2:$AK$17)</f>
        <v>0</v>
      </c>
      <c r="AM124" s="250">
        <f>SUMPRODUCT(('RC'!$A$2:$A$17=$A124)*(RCEmp=AM$1),'RC'!$D$2:$AK$17)</f>
        <v>0</v>
      </c>
      <c r="AN124" s="250">
        <f>SUMPRODUCT(('RC'!$A$2:$A$17=$A124)*(RCEmp=AN$1),'RC'!$D$2:$AK$17)</f>
        <v>0</v>
      </c>
      <c r="AO124" s="250">
        <f>SUMPRODUCT(('RC'!$A$2:$A$17=$A124)*(RCEmp=AO$1),'RC'!$D$2:$AK$17)</f>
        <v>0</v>
      </c>
      <c r="AP124" s="250">
        <f>SUMPRODUCT(('RC'!$A$2:$A$17=$A124)*(RCEmp=AP$1),'RC'!$D$2:$AK$17)</f>
        <v>0</v>
      </c>
      <c r="AQ124" s="250">
        <f>SUMPRODUCT(('RC'!$A$2:$A$17=$A124)*(RCEmp=AQ$1),'RC'!$D$2:$AK$17)</f>
        <v>0</v>
      </c>
      <c r="AR124" s="250">
        <f>SUMPRODUCT(('RC'!$A$2:$A$17=$A124)*(RCEmp=AR$1),'RC'!$D$2:$AK$17)</f>
        <v>0</v>
      </c>
      <c r="AS124" s="250">
        <f>SUMPRODUCT(('RC'!$A$2:$A$17=$A124)*(RCEmp=AS$1),'RC'!$D$2:$AK$17)</f>
        <v>0</v>
      </c>
      <c r="AT124" s="250">
        <f>SUMPRODUCT(('RC'!$A$2:$A$17=$A124)*(RCEmp=AT$1),'RC'!$D$2:$AK$17)</f>
        <v>0</v>
      </c>
      <c r="AU124" s="250">
        <f>SUMPRODUCT(('RC'!$A$2:$A$17=$A124)*(RCEmp=AU$1),'RC'!$D$2:$AK$17)</f>
        <v>0</v>
      </c>
      <c r="AV124" s="250">
        <f>SUMPRODUCT(('RC'!$A$2:$A$17=$A124)*(RCEmp=AV$1),'RC'!$D$2:$AK$17)</f>
        <v>0</v>
      </c>
      <c r="AW124" s="250">
        <f>SUMPRODUCT(('RC'!$A$2:$A$17=$A124)*(RCEmp=AW$1),'RC'!$D$2:$AK$17)</f>
        <v>0</v>
      </c>
      <c r="AX124" s="250">
        <f>SUMPRODUCT(('RC'!$A$2:$A$17=$A124)*(RCEmp=AX$1),'RC'!$D$2:$AK$17)</f>
        <v>0</v>
      </c>
      <c r="AY124" s="467">
        <f>SUMPRODUCT(('RC'!$A$2:$A$17=$A124)*(RCEmp=AY$1),'RC'!$D$2:$AK$17)</f>
        <v>0</v>
      </c>
    </row>
    <row r="125" spans="1:53" s="271" customFormat="1" x14ac:dyDescent="0.2">
      <c r="A125" s="247">
        <f t="shared" si="59"/>
        <v>42546</v>
      </c>
      <c r="B125" s="614" t="s">
        <v>154</v>
      </c>
      <c r="C125" s="249">
        <f>SUMPRODUCT((HoO!$A$2:$A$34=$A125)*(HoOEmp=C$1),HoO!$E$2:$Y$34)</f>
        <v>0</v>
      </c>
      <c r="D125" s="250">
        <f>SUMPRODUCT((HoO!$A$2:$A$34=$A125)*(HoOEmp=D$1),HoO!$E$2:$Y$34)</f>
        <v>0</v>
      </c>
      <c r="E125" s="250">
        <f>SUMPRODUCT((HoO!$A$2:$A$34=$A125)*(HoOEmp=E$1),HoO!$E$2:$Y$34)</f>
        <v>0</v>
      </c>
      <c r="F125" s="250">
        <f>SUMPRODUCT((HoO!$A$2:$A$34=$A125)*(HoOEmp=F$1),HoO!$E$2:$Y$34)</f>
        <v>0</v>
      </c>
      <c r="G125" s="250">
        <f>SUMPRODUCT((HoO!$A$2:$A$34=$A125)*(HoOEmp=G$1),HoO!$E$2:$Y$34)</f>
        <v>0</v>
      </c>
      <c r="H125" s="250">
        <f>SUMPRODUCT((HoO!$A$2:$A$34=$A125)*(HoOEmp=H$1),HoO!$E$2:$Y$34)</f>
        <v>4.25</v>
      </c>
      <c r="I125" s="250">
        <f>SUMPRODUCT((HoO!$A$2:$A$34=$A125)*(HoOEmp=I$1),HoO!$E$2:$Y$34)</f>
        <v>0</v>
      </c>
      <c r="J125" s="250">
        <f>SUMPRODUCT((HoO!$A$2:$A$34=$A125)*(HoOEmp=J$1),HoO!$E$2:$Y$34)</f>
        <v>0</v>
      </c>
      <c r="K125" s="250">
        <f>SUMPRODUCT((HoO!$A$2:$A$34=$A125)*(HoOEmp=K$1),HoO!$E$2:$Y$34)</f>
        <v>0</v>
      </c>
      <c r="L125" s="250">
        <f>SUMPRODUCT((HoO!$A$2:$A$34=$A125)*(HoOEmp=L$1),HoO!$E$2:$Y$34)</f>
        <v>0</v>
      </c>
      <c r="M125" s="250">
        <f>SUMPRODUCT((HoO!$A$2:$A$34=$A125)*(HoOEmp=M$1),HoO!$E$2:$Y$34)</f>
        <v>0</v>
      </c>
      <c r="N125" s="250">
        <f>SUMPRODUCT((HoO!$A$2:$A$34=$A125)*(HoOEmp=N$1),HoO!$E$2:$Y$34)</f>
        <v>0</v>
      </c>
      <c r="O125" s="250">
        <f>SUMPRODUCT((HoO!$A$2:$A$34=$A125)*(HoOEmp=O$1),HoO!$E$2:$Y$34)</f>
        <v>0</v>
      </c>
      <c r="P125" s="250">
        <f>SUMPRODUCT((HoO!$A$2:$A$34=$A125)*(HoOEmp=P$1),HoO!$E$2:$Y$34)</f>
        <v>0</v>
      </c>
      <c r="Q125" s="250">
        <f>SUMPRODUCT((HoO!$A$2:$A$34=$A125)*(HoOEmp=Q$1),HoO!$E$2:$Y$34)</f>
        <v>0</v>
      </c>
      <c r="R125" s="250">
        <f>SUMPRODUCT((HoO!$A$2:$A$34=$A125)*(HoOEmp=R$1),HoO!$E$2:$Y$34)</f>
        <v>0</v>
      </c>
      <c r="S125" s="250">
        <f>SUMPRODUCT((HoO!$A$2:$A$34=$A125)*(HoOEmp=S$1),HoO!$E$2:$Y$34)</f>
        <v>0</v>
      </c>
      <c r="T125" s="250">
        <f>SUMPRODUCT((HoO!$A$2:$A$34=$A125)*(HoOEmp=T$1),HoO!$E$2:$Y$34)</f>
        <v>0</v>
      </c>
      <c r="U125" s="250">
        <f>SUMPRODUCT((HoO!$A$2:$A$34=$A125)*(HoOEmp=U$1),HoO!$E$2:$Y$34)</f>
        <v>0</v>
      </c>
      <c r="V125" s="250">
        <f>SUMPRODUCT((HoO!$A$2:$A$34=$A125)*(HoOEmp=V$1),HoO!$E$2:$Y$34)</f>
        <v>0</v>
      </c>
      <c r="W125" s="250">
        <f>SUMPRODUCT((HoO!$A$2:$A$34=$A125)*(HoOEmp=W$1),HoO!$E$2:$Y$34)</f>
        <v>0</v>
      </c>
      <c r="X125" s="250">
        <f>SUMPRODUCT((HoO!$A$2:$A$34=$A125)*(HoOEmp=X$1),HoO!$E$2:$Y$34)</f>
        <v>0</v>
      </c>
      <c r="Y125" s="250">
        <f>SUMPRODUCT((HoO!$A$2:$A$34=$A125)*(HoOEmp=Y$1),HoO!$E$2:$Y$34)</f>
        <v>0</v>
      </c>
      <c r="Z125" s="250">
        <f>SUMPRODUCT((HoO!$A$2:$A$34=$A125)*(HoOEmp=Z$1),HoO!$E$2:$Y$34)</f>
        <v>0</v>
      </c>
      <c r="AA125" s="250">
        <f>SUMPRODUCT((HoO!$A$2:$A$34=$A125)*(HoOEmp=AA$1),HoO!$E$2:$Y$34)</f>
        <v>0</v>
      </c>
      <c r="AB125" s="250">
        <f>SUMPRODUCT((HoO!$A$2:$A$34=$A125)*(HoOEmp=AB$1),HoO!$E$2:$Y$34)</f>
        <v>0</v>
      </c>
      <c r="AC125" s="250">
        <f>SUMPRODUCT((HoO!$A$2:$A$34=$A125)*(HoOEmp=AC$1),HoO!$E$2:$Y$34)</f>
        <v>0</v>
      </c>
      <c r="AD125" s="250">
        <f>SUMPRODUCT((HoO!$A$2:$A$34=$A125)*(HoOEmp=AD$1),HoO!$E$2:$Y$34)</f>
        <v>0</v>
      </c>
      <c r="AE125" s="250">
        <f>SUMPRODUCT((HoO!$A$2:$A$34=$A125)*(HoOEmp=AE$1),HoO!$E$2:$Y$34)</f>
        <v>0</v>
      </c>
      <c r="AF125" s="250">
        <f>SUMPRODUCT((HoO!$A$2:$A$34=$A125)*(HoOEmp=AF$1),HoO!$E$2:$Y$34)</f>
        <v>0</v>
      </c>
      <c r="AG125" s="250">
        <f>SUMPRODUCT((HoO!$A$2:$A$34=$A125)*(HoOEmp=AG$1),HoO!$E$2:$Y$34)</f>
        <v>0</v>
      </c>
      <c r="AH125" s="250">
        <f>SUMPRODUCT((HoO!$A$2:$A$34=$A125)*(HoOEmp=AH$1),HoO!$E$2:$Y$34)</f>
        <v>0</v>
      </c>
      <c r="AI125" s="250">
        <f>SUMPRODUCT((HoO!$A$2:$A$34=$A125)*(HoOEmp=AI$1),HoO!$E$2:$Y$34)</f>
        <v>0</v>
      </c>
      <c r="AJ125" s="250">
        <f>SUMPRODUCT((HoO!$A$2:$A$34=$A125)*(HoOEmp=AJ$1),HoO!$E$2:$Y$34)</f>
        <v>0</v>
      </c>
      <c r="AK125" s="250">
        <f>SUMPRODUCT((HoO!$A$2:$A$34=$A125)*(HoOEmp=AK$1),HoO!$E$2:$Y$34)</f>
        <v>0</v>
      </c>
      <c r="AL125" s="250">
        <f>SUMPRODUCT((HoO!$A$2:$A$34=$A125)*(HoOEmp=AL$1),HoO!$E$2:$Y$34)</f>
        <v>0</v>
      </c>
      <c r="AM125" s="250">
        <f>SUMPRODUCT((HoO!$A$2:$A$34=$A125)*(HoOEmp=AM$1),HoO!$E$2:$Y$34)</f>
        <v>0</v>
      </c>
      <c r="AN125" s="250">
        <f>SUMPRODUCT((HoO!$A$2:$A$34=$A125)*(HoOEmp=AN$1),HoO!$E$2:$Y$34)</f>
        <v>0</v>
      </c>
      <c r="AO125" s="250">
        <f>SUMPRODUCT((HoO!$A$2:$A$34=$A125)*(HoOEmp=AO$1),HoO!$E$2:$Y$34)</f>
        <v>0</v>
      </c>
      <c r="AP125" s="250">
        <f>SUMPRODUCT((HoO!$A$2:$A$34=$A125)*(HoOEmp=AP$1),HoO!$E$2:$Y$34)</f>
        <v>0</v>
      </c>
      <c r="AQ125" s="250">
        <f>SUMPRODUCT((HoO!$A$2:$A$34=$A125)*(HoOEmp=AQ$1),HoO!$E$2:$Y$34)</f>
        <v>0</v>
      </c>
      <c r="AR125" s="250">
        <f>SUMPRODUCT((HoO!$A$2:$A$34=$A125)*(HoOEmp=AR$1),HoO!$E$2:$Y$34)</f>
        <v>0</v>
      </c>
      <c r="AS125" s="250">
        <f>SUMPRODUCT((HoO!$A$2:$A$34=$A125)*(HoOEmp=AS$1),HoO!$E$2:$Y$34)</f>
        <v>0</v>
      </c>
      <c r="AT125" s="250">
        <f>SUMPRODUCT((HoO!$A$2:$A$34=$A125)*(HoOEmp=AT$1),HoO!$E$2:$Y$34)</f>
        <v>0</v>
      </c>
      <c r="AU125" s="250">
        <f>SUMPRODUCT((HoO!$A$2:$A$34=$A125)*(HoOEmp=AU$1),HoO!$E$2:$Y$34)</f>
        <v>0</v>
      </c>
      <c r="AV125" s="250">
        <f>SUMPRODUCT((HoO!$A$2:$A$34=$A125)*(HoOEmp=AV$1),HoO!$E$2:$Y$34)</f>
        <v>0</v>
      </c>
      <c r="AW125" s="250">
        <f>SUMPRODUCT((HoO!$A$2:$A$34=$A125)*(HoOEmp=AW$1),HoO!$E$2:$Y$34)</f>
        <v>0</v>
      </c>
      <c r="AX125" s="250">
        <f>SUMPRODUCT((HoO!$A$2:$A$34=$A125)*(HoOEmp=AX$1),HoO!$E$2:$Y$34)</f>
        <v>0</v>
      </c>
      <c r="AY125" s="467">
        <f>SUMPRODUCT((HoO!$A$2:$A$34=$A125)*(HoOEmp=AY$1),HoO!$E$2:$Y$34)</f>
        <v>0</v>
      </c>
    </row>
    <row r="126" spans="1:53" s="271" customFormat="1" x14ac:dyDescent="0.2">
      <c r="A126" s="247">
        <f t="shared" si="59"/>
        <v>42546</v>
      </c>
      <c r="B126" s="255" t="s">
        <v>74</v>
      </c>
      <c r="C126" s="249">
        <f>SUMPRODUCT((TM!$A$2:$A$17=$A126)*(TMEmp=C$1),TM!$D$2:$AK$17)</f>
        <v>0</v>
      </c>
      <c r="D126" s="250">
        <f>SUMPRODUCT((TM!$A$2:$A$17=$A126)*(TMEmp=D$1),TM!$D$2:$AK$17)</f>
        <v>0</v>
      </c>
      <c r="E126" s="250">
        <f>SUMPRODUCT((TM!$A$2:$A$17=$A126)*(TMEmp=E$1),TM!$D$2:$AK$17)</f>
        <v>0</v>
      </c>
      <c r="F126" s="250">
        <f>SUMPRODUCT((TM!$A$2:$A$17=$A126)*(TMEmp=F$1),TM!$D$2:$AK$17)</f>
        <v>0</v>
      </c>
      <c r="G126" s="250">
        <f>SUMPRODUCT((TM!$A$2:$A$17=$A126)*(TMEmp=G$1),TM!$D$2:$AK$17)</f>
        <v>0</v>
      </c>
      <c r="H126" s="250">
        <f>SUMPRODUCT((TM!$A$2:$A$17=$A126)*(TMEmp=H$1),TM!$D$2:$AK$17)</f>
        <v>0</v>
      </c>
      <c r="I126" s="250">
        <f>SUMPRODUCT((TM!$A$2:$A$17=$A126)*(TMEmp=I$1),TM!$D$2:$AK$17)</f>
        <v>0</v>
      </c>
      <c r="J126" s="250">
        <f>SUMPRODUCT((TM!$A$2:$A$17=$A126)*(TMEmp=J$1),TM!$D$2:$AK$17)</f>
        <v>0</v>
      </c>
      <c r="K126" s="250">
        <f>SUMPRODUCT((TM!$A$2:$A$17=$A126)*(TMEmp=K$1),TM!$D$2:$AK$17)</f>
        <v>0</v>
      </c>
      <c r="L126" s="250">
        <f>SUMPRODUCT((TM!$A$2:$A$17=$A126)*(TMEmp=L$1),TM!$D$2:$AK$17)</f>
        <v>0</v>
      </c>
      <c r="M126" s="250">
        <f>SUMPRODUCT((TM!$A$2:$A$17=$A126)*(TMEmp=M$1),TM!$D$2:$AK$17)</f>
        <v>0</v>
      </c>
      <c r="N126" s="250">
        <f>SUMPRODUCT((TM!$A$2:$A$17=$A126)*(TMEmp=N$1),TM!$D$2:$AK$17)</f>
        <v>0</v>
      </c>
      <c r="O126" s="250">
        <f>SUMPRODUCT((TM!$A$2:$A$17=$A126)*(TMEmp=O$1),TM!$D$2:$AK$17)</f>
        <v>0</v>
      </c>
      <c r="P126" s="250">
        <f>SUMPRODUCT((TM!$A$2:$A$17=$A126)*(TMEmp=P$1),TM!$D$2:$AK$17)</f>
        <v>0</v>
      </c>
      <c r="Q126" s="250">
        <f>SUMPRODUCT((TM!$A$2:$A$17=$A126)*(TMEmp=Q$1),TM!$D$2:$AK$17)</f>
        <v>0</v>
      </c>
      <c r="R126" s="250">
        <f>SUMPRODUCT((TM!$A$2:$A$17=$A126)*(TMEmp=R$1),TM!$D$2:$AK$17)</f>
        <v>0</v>
      </c>
      <c r="S126" s="250">
        <f>SUMPRODUCT((TM!$A$2:$A$17=$A126)*(TMEmp=S$1),TM!$D$2:$AK$17)</f>
        <v>0</v>
      </c>
      <c r="T126" s="250">
        <f>SUMPRODUCT((TM!$A$2:$A$17=$A126)*(TMEmp=T$1),TM!$D$2:$AK$17)</f>
        <v>0</v>
      </c>
      <c r="U126" s="250">
        <f>SUMPRODUCT((TM!$A$2:$A$17=$A126)*(TMEmp=U$1),TM!$D$2:$AK$17)</f>
        <v>0</v>
      </c>
      <c r="V126" s="250">
        <f>SUMPRODUCT((TM!$A$2:$A$17=$A126)*(TMEmp=V$1),TM!$D$2:$AK$17)</f>
        <v>0</v>
      </c>
      <c r="W126" s="250">
        <f>SUMPRODUCT((TM!$A$2:$A$17=$A126)*(TMEmp=W$1),TM!$D$2:$AK$17)</f>
        <v>0</v>
      </c>
      <c r="X126" s="250">
        <f>SUMPRODUCT((TM!$A$2:$A$17=$A126)*(TMEmp=X$1),TM!$D$2:$AK$17)</f>
        <v>0</v>
      </c>
      <c r="Y126" s="250">
        <f>SUMPRODUCT((TM!$A$2:$A$17=$A126)*(TMEmp=Y$1),TM!$D$2:$AK$17)</f>
        <v>0</v>
      </c>
      <c r="Z126" s="250">
        <f>SUMPRODUCT((TM!$A$2:$A$17=$A126)*(TMEmp=Z$1),TM!$D$2:$AK$17)</f>
        <v>0</v>
      </c>
      <c r="AA126" s="250">
        <f>SUMPRODUCT((TM!$A$2:$A$17=$A126)*(TMEmp=AA$1),TM!$D$2:$AK$17)</f>
        <v>0</v>
      </c>
      <c r="AB126" s="250">
        <f>SUMPRODUCT((TM!$A$2:$A$17=$A126)*(TMEmp=AB$1),TM!$D$2:$AK$17)</f>
        <v>0</v>
      </c>
      <c r="AC126" s="250">
        <f>SUMPRODUCT((TM!$A$2:$A$17=$A126)*(TMEmp=AC$1),TM!$D$2:$AK$17)</f>
        <v>0</v>
      </c>
      <c r="AD126" s="250">
        <f>SUMPRODUCT((TM!$A$2:$A$17=$A126)*(TMEmp=AD$1),TM!$D$2:$AK$17)</f>
        <v>0</v>
      </c>
      <c r="AE126" s="250">
        <f>SUMPRODUCT((TM!$A$2:$A$17=$A126)*(TMEmp=AE$1),TM!$D$2:$AK$17)</f>
        <v>0</v>
      </c>
      <c r="AF126" s="250">
        <f>SUMPRODUCT((TM!$A$2:$A$17=$A126)*(TMEmp=AF$1),TM!$D$2:$AK$17)</f>
        <v>0</v>
      </c>
      <c r="AG126" s="250">
        <f>SUMPRODUCT((TM!$A$2:$A$17=$A126)*(TMEmp=AG$1),TM!$D$2:$AK$17)</f>
        <v>0</v>
      </c>
      <c r="AH126" s="250">
        <f>SUMPRODUCT((TM!$A$2:$A$17=$A126)*(TMEmp=AH$1),TM!$D$2:$AK$17)</f>
        <v>0</v>
      </c>
      <c r="AI126" s="250">
        <f>SUMPRODUCT((TM!$A$2:$A$17=$A126)*(TMEmp=AI$1),TM!$D$2:$AK$17)</f>
        <v>0</v>
      </c>
      <c r="AJ126" s="250">
        <f>SUMPRODUCT((TM!$A$2:$A$17=$A126)*(TMEmp=AJ$1),TM!$D$2:$AK$17)</f>
        <v>0</v>
      </c>
      <c r="AK126" s="250">
        <f>SUMPRODUCT((TM!$A$2:$A$17=$A126)*(TMEmp=AK$1),TM!$D$2:$AK$17)</f>
        <v>0</v>
      </c>
      <c r="AL126" s="250">
        <f>SUMPRODUCT((TM!$A$2:$A$17=$A126)*(TMEmp=AL$1),TM!$D$2:$AK$17)</f>
        <v>0</v>
      </c>
      <c r="AM126" s="250">
        <f>SUMPRODUCT((TM!$A$2:$A$17=$A126)*(TMEmp=AM$1),TM!$D$2:$AK$17)</f>
        <v>0</v>
      </c>
      <c r="AN126" s="250">
        <f>SUMPRODUCT((TM!$A$2:$A$17=$A126)*(TMEmp=AN$1),TM!$D$2:$AK$17)</f>
        <v>0</v>
      </c>
      <c r="AO126" s="250">
        <f>SUMPRODUCT((TM!$A$2:$A$17=$A126)*(TMEmp=AO$1),TM!$D$2:$AK$17)</f>
        <v>0</v>
      </c>
      <c r="AP126" s="250">
        <f>SUMPRODUCT((TM!$A$2:$A$17=$A126)*(TMEmp=AP$1),TM!$D$2:$AK$17)</f>
        <v>0</v>
      </c>
      <c r="AQ126" s="250">
        <f>SUMPRODUCT((TM!$A$2:$A$17=$A126)*(TMEmp=AQ$1),TM!$D$2:$AK$17)</f>
        <v>0</v>
      </c>
      <c r="AR126" s="250">
        <f>SUMPRODUCT((TM!$A$2:$A$17=$A126)*(TMEmp=AR$1),TM!$D$2:$AK$17)</f>
        <v>0</v>
      </c>
      <c r="AS126" s="250">
        <f>SUMPRODUCT((TM!$A$2:$A$17=$A126)*(TMEmp=AS$1),TM!$D$2:$AK$17)</f>
        <v>0</v>
      </c>
      <c r="AT126" s="250">
        <f>SUMPRODUCT((TM!$A$2:$A$17=$A126)*(TMEmp=AT$1),TM!$D$2:$AK$17)</f>
        <v>0</v>
      </c>
      <c r="AU126" s="250">
        <f>SUMPRODUCT((TM!$A$2:$A$17=$A126)*(TMEmp=AU$1),TM!$D$2:$AK$17)</f>
        <v>0</v>
      </c>
      <c r="AV126" s="250">
        <f>SUMPRODUCT((TM!$A$2:$A$17=$A126)*(TMEmp=AV$1),TM!$D$2:$AK$17)</f>
        <v>0</v>
      </c>
      <c r="AW126" s="250">
        <f>SUMPRODUCT((TM!$A$2:$A$17=$A126)*(TMEmp=AW$1),TM!$D$2:$AK$17)</f>
        <v>0</v>
      </c>
      <c r="AX126" s="250">
        <f>SUMPRODUCT((TM!$A$2:$A$17=$A126)*(TMEmp=AX$1),TM!$D$2:$AK$17)</f>
        <v>0</v>
      </c>
      <c r="AY126" s="467">
        <f>SUMPRODUCT((TM!$A$2:$A$17=$A126)*(TMEmp=AY$1),TM!$D$2:$AK$17)</f>
        <v>0</v>
      </c>
    </row>
    <row r="127" spans="1:53" s="271" customFormat="1" x14ac:dyDescent="0.2">
      <c r="A127" s="256">
        <f t="shared" si="59"/>
        <v>42546</v>
      </c>
      <c r="B127" s="257" t="s">
        <v>72</v>
      </c>
      <c r="C127" s="258">
        <f>SUMPRODUCT((PC!$A$2:$A$80=$A127)*(PCEmp=C$1),PC!$D$2:$BD$80)</f>
        <v>0</v>
      </c>
      <c r="D127" s="259">
        <f>SUMPRODUCT((PC!$A$2:$A$80=$A127)*(PCEmp=D$1),PC!$D$2:$BD$80)</f>
        <v>0</v>
      </c>
      <c r="E127" s="259">
        <f>SUMPRODUCT((PC!$A$2:$A$80=$A127)*(PCEmp=E$1),PC!$D$2:$BD$80)</f>
        <v>0</v>
      </c>
      <c r="F127" s="259">
        <f>SUMPRODUCT((PC!$A$2:$A$80=$A127)*(PCEmp=F$1),PC!$D$2:$BD$80)</f>
        <v>0</v>
      </c>
      <c r="G127" s="259">
        <f>SUMPRODUCT((PC!$A$2:$A$80=$A127)*(PCEmp=G$1),PC!$D$2:$BD$80)</f>
        <v>0</v>
      </c>
      <c r="H127" s="259">
        <f>SUMPRODUCT((PC!$A$2:$A$80=$A127)*(PCEmp=H$1),PC!$D$2:$BD$80)</f>
        <v>0</v>
      </c>
      <c r="I127" s="259">
        <f>SUMPRODUCT((PC!$A$2:$A$80=$A127)*(PCEmp=I$1),PC!$D$2:$BD$80)</f>
        <v>0</v>
      </c>
      <c r="J127" s="259">
        <f>SUMPRODUCT((PC!$A$2:$A$80=$A127)*(PCEmp=J$1),PC!$D$2:$BD$80)</f>
        <v>0</v>
      </c>
      <c r="K127" s="259">
        <f>SUMPRODUCT((PC!$A$2:$A$80=$A127)*(PCEmp=K$1),PC!$D$2:$BD$80)</f>
        <v>0</v>
      </c>
      <c r="L127" s="259">
        <f>SUMPRODUCT((PC!$A$2:$A$80=$A127)*(PCEmp=L$1),PC!$D$2:$BD$80)</f>
        <v>0</v>
      </c>
      <c r="M127" s="259">
        <f>SUMPRODUCT((PC!$A$2:$A$80=$A127)*(PCEmp=M$1),PC!$D$2:$BD$80)</f>
        <v>0</v>
      </c>
      <c r="N127" s="259">
        <f>SUMPRODUCT((PC!$A$2:$A$80=$A127)*(PCEmp=N$1),PC!$D$2:$BD$80)</f>
        <v>0</v>
      </c>
      <c r="O127" s="259">
        <f>SUMPRODUCT((PC!$A$2:$A$80=$A127)*(PCEmp=O$1),PC!$D$2:$BD$80)</f>
        <v>0</v>
      </c>
      <c r="P127" s="259">
        <f>SUMPRODUCT((PC!$A$2:$A$80=$A127)*(PCEmp=P$1),PC!$D$2:$BD$80)</f>
        <v>0</v>
      </c>
      <c r="Q127" s="259">
        <f>SUMPRODUCT((PC!$A$2:$A$80=$A127)*(PCEmp=Q$1),PC!$D$2:$BD$80)</f>
        <v>0</v>
      </c>
      <c r="R127" s="259">
        <f>SUMPRODUCT((PC!$A$2:$A$80=$A127)*(PCEmp=R$1),PC!$D$2:$BD$80)</f>
        <v>0</v>
      </c>
      <c r="S127" s="259">
        <f>SUMPRODUCT((PC!$A$2:$A$80=$A127)*(PCEmp=S$1),PC!$D$2:$BD$80)</f>
        <v>0</v>
      </c>
      <c r="T127" s="259">
        <f>SUMPRODUCT((PC!$A$2:$A$80=$A127)*(PCEmp=T$1),PC!$D$2:$BD$80)</f>
        <v>0</v>
      </c>
      <c r="U127" s="259">
        <f>SUMPRODUCT((PC!$A$2:$A$80=$A127)*(PCEmp=U$1),PC!$D$2:$BD$80)</f>
        <v>0</v>
      </c>
      <c r="V127" s="259">
        <f>SUMPRODUCT((PC!$A$2:$A$80=$A127)*(PCEmp=V$1),PC!$D$2:$BD$80)</f>
        <v>0</v>
      </c>
      <c r="W127" s="259">
        <f>SUMPRODUCT((PC!$A$2:$A$80=$A127)*(PCEmp=W$1),PC!$D$2:$BD$80)</f>
        <v>0</v>
      </c>
      <c r="X127" s="259">
        <f>SUMPRODUCT((PC!$A$2:$A$80=$A127)*(PCEmp=X$1),PC!$D$2:$BD$80)</f>
        <v>0</v>
      </c>
      <c r="Y127" s="259">
        <f>SUMPRODUCT((PC!$A$2:$A$80=$A127)*(PCEmp=Y$1),PC!$D$2:$BD$80)</f>
        <v>0</v>
      </c>
      <c r="Z127" s="259">
        <f>SUMPRODUCT((PC!$A$2:$A$80=$A127)*(PCEmp=Z$1),PC!$D$2:$BD$80)</f>
        <v>0</v>
      </c>
      <c r="AA127" s="259">
        <f>SUMPRODUCT((PC!$A$2:$A$80=$A127)*(PCEmp=AA$1),PC!$D$2:$BD$80)</f>
        <v>0</v>
      </c>
      <c r="AB127" s="259">
        <f>SUMPRODUCT((PC!$A$2:$A$80=$A127)*(PCEmp=AB$1),PC!$D$2:$BD$80)</f>
        <v>0</v>
      </c>
      <c r="AC127" s="259">
        <f>SUMPRODUCT((PC!$A$2:$A$80=$A127)*(PCEmp=AC$1),PC!$D$2:$BD$80)</f>
        <v>0</v>
      </c>
      <c r="AD127" s="259">
        <f>SUMPRODUCT((PC!$A$2:$A$80=$A127)*(PCEmp=AD$1),PC!$D$2:$BD$80)</f>
        <v>0</v>
      </c>
      <c r="AE127" s="259">
        <f>SUMPRODUCT((PC!$A$2:$A$80=$A127)*(PCEmp=AE$1),PC!$D$2:$BD$80)</f>
        <v>0</v>
      </c>
      <c r="AF127" s="259">
        <f>SUMPRODUCT((PC!$A$2:$A$80=$A127)*(PCEmp=AF$1),PC!$D$2:$BD$80)</f>
        <v>0</v>
      </c>
      <c r="AG127" s="259">
        <f>SUMPRODUCT((PC!$A$2:$A$80=$A127)*(PCEmp=AG$1),PC!$D$2:$BD$80)</f>
        <v>0</v>
      </c>
      <c r="AH127" s="259">
        <f>SUMPRODUCT((PC!$A$2:$A$80=$A127)*(PCEmp=AH$1),PC!$D$2:$BD$80)</f>
        <v>0</v>
      </c>
      <c r="AI127" s="259">
        <f>SUMPRODUCT((PC!$A$2:$A$80=$A127)*(PCEmp=AI$1),PC!$D$2:$BD$80)</f>
        <v>0</v>
      </c>
      <c r="AJ127" s="259">
        <f>SUMPRODUCT((PC!$A$2:$A$80=$A127)*(PCEmp=AJ$1),PC!$D$2:$BD$80)</f>
        <v>0</v>
      </c>
      <c r="AK127" s="259">
        <f>SUMPRODUCT((PC!$A$2:$A$80=$A127)*(PCEmp=AK$1),PC!$D$2:$BD$80)</f>
        <v>0</v>
      </c>
      <c r="AL127" s="259">
        <f>SUMPRODUCT((PC!$A$2:$A$80=$A127)*(PCEmp=AL$1),PC!$D$2:$BD$80)</f>
        <v>0</v>
      </c>
      <c r="AM127" s="259">
        <f>SUMPRODUCT((PC!$A$2:$A$80=$A127)*(PCEmp=AM$1),PC!$D$2:$BD$80)</f>
        <v>0</v>
      </c>
      <c r="AN127" s="259">
        <f>SUMPRODUCT((PC!$A$2:$A$80=$A127)*(PCEmp=AN$1),PC!$D$2:$BD$80)</f>
        <v>0</v>
      </c>
      <c r="AO127" s="259">
        <f>SUMPRODUCT((PC!$A$2:$A$80=$A127)*(PCEmp=AO$1),PC!$D$2:$BD$80)</f>
        <v>0</v>
      </c>
      <c r="AP127" s="259">
        <f>SUMPRODUCT((PC!$A$2:$A$80=$A127)*(PCEmp=AP$1),PC!$D$2:$BD$80)</f>
        <v>0</v>
      </c>
      <c r="AQ127" s="259">
        <f>SUMPRODUCT((PC!$A$2:$A$80=$A127)*(PCEmp=AQ$1),PC!$D$2:$BD$80)</f>
        <v>0</v>
      </c>
      <c r="AR127" s="259">
        <f>SUMPRODUCT((PC!$A$2:$A$80=$A127)*(PCEmp=AR$1),PC!$D$2:$BD$80)</f>
        <v>0</v>
      </c>
      <c r="AS127" s="259">
        <f>SUMPRODUCT((PC!$A$2:$A$80=$A127)*(PCEmp=AS$1),PC!$D$2:$BD$80)</f>
        <v>0</v>
      </c>
      <c r="AT127" s="259">
        <f>SUMPRODUCT((PC!$A$2:$A$80=$A127)*(PCEmp=AT$1),PC!$D$2:$BD$80)</f>
        <v>0</v>
      </c>
      <c r="AU127" s="259">
        <f>SUMPRODUCT((PC!$A$2:$A$80=$A127)*(PCEmp=AU$1),PC!$D$2:$BD$80)</f>
        <v>0</v>
      </c>
      <c r="AV127" s="259">
        <f>SUMPRODUCT((PC!$A$2:$A$80=$A127)*(PCEmp=AV$1),PC!$D$2:$BD$80)</f>
        <v>0</v>
      </c>
      <c r="AW127" s="259">
        <f>SUMPRODUCT((PC!$A$2:$A$80=$A127)*(PCEmp=AW$1),PC!$D$2:$BD$80)</f>
        <v>0</v>
      </c>
      <c r="AX127" s="259">
        <f>SUMPRODUCT((PC!$A$2:$A$80=$A127)*(PCEmp=AX$1),PC!$D$2:$BD$80)</f>
        <v>0</v>
      </c>
      <c r="AY127" s="468">
        <f>SUMPRODUCT((PC!$A$2:$A$80=$A127)*(PCEmp=AY$1),PC!$D$2:$BD$80)</f>
        <v>0</v>
      </c>
    </row>
    <row r="128" spans="1:53" s="271" customFormat="1" x14ac:dyDescent="0.2">
      <c r="A128" s="247">
        <f t="shared" si="59"/>
        <v>42546</v>
      </c>
      <c r="B128" s="254" t="s">
        <v>85</v>
      </c>
      <c r="C128" s="249">
        <f>SUMPRODUCT((RF!$A$2:$A$17=$A128)*(RFEmp=C$1)*(RF!$H$21:$AO$21="RF Lead"),RF!$H$2:$AO$17)</f>
        <v>0</v>
      </c>
      <c r="D128" s="250">
        <f>SUMPRODUCT((RF!$A$2:$A$17=$A128)*(RFEmp=D$1)*(RF!$H$21:$AO$21="RF Lead"),RF!$H$2:$AO$17)</f>
        <v>0</v>
      </c>
      <c r="E128" s="250">
        <f>SUMPRODUCT((RF!$A$2:$A$17=$A128)*(RFEmp=E$1)*(RF!$H$21:$AO$21="RF Lead"),RF!$H$2:$AO$17)</f>
        <v>0</v>
      </c>
      <c r="F128" s="250">
        <f>SUMPRODUCT((RF!$A$2:$A$17=$A128)*(RFEmp=F$1)*(RF!$H$21:$AO$21="RF Lead"),RF!$H$2:$AO$17)</f>
        <v>0</v>
      </c>
      <c r="G128" s="250">
        <f>SUMPRODUCT((RF!$A$2:$A$17=$A128)*(RFEmp=G$1)*(RF!$H$21:$AO$21="RF Lead"),RF!$H$2:$AO$17)</f>
        <v>0</v>
      </c>
      <c r="H128" s="250">
        <f>SUMPRODUCT((RF!$A$2:$A$17=$A128)*(RFEmp=H$1)*(RF!$H$21:$AO$21="RF Lead"),RF!$H$2:$AO$17)</f>
        <v>0</v>
      </c>
      <c r="I128" s="250">
        <f>SUMPRODUCT((RF!$A$2:$A$17=$A128)*(RFEmp=I$1)*(RF!$H$21:$AO$21="RF Lead"),RF!$H$2:$AO$17)</f>
        <v>0</v>
      </c>
      <c r="J128" s="250">
        <f>SUMPRODUCT((RF!$A$2:$A$17=$A128)*(RFEmp=J$1)*(RF!$H$21:$AO$21="RF Lead"),RF!$H$2:$AO$17)</f>
        <v>0</v>
      </c>
      <c r="K128" s="250">
        <f>SUMPRODUCT((RF!$A$2:$A$17=$A128)*(RFEmp=K$1)*(RF!$H$21:$AO$21="RF Lead"),RF!$H$2:$AO$17)</f>
        <v>0</v>
      </c>
      <c r="L128" s="250">
        <f>SUMPRODUCT((RF!$A$2:$A$17=$A128)*(RFEmp=L$1)*(RF!$H$21:$AO$21="RF Lead"),RF!$H$2:$AO$17)</f>
        <v>0</v>
      </c>
      <c r="M128" s="250">
        <f>SUMPRODUCT((RF!$A$2:$A$17=$A128)*(RFEmp=M$1)*(RF!$H$21:$AO$21="RF Lead"),RF!$H$2:$AO$17)</f>
        <v>0</v>
      </c>
      <c r="N128" s="250">
        <f>SUMPRODUCT((RF!$A$2:$A$17=$A128)*(RFEmp=N$1)*(RF!$H$21:$AO$21="RF Lead"),RF!$H$2:$AO$17)</f>
        <v>0</v>
      </c>
      <c r="O128" s="250">
        <f>SUMPRODUCT((RF!$A$2:$A$17=$A128)*(RFEmp=O$1)*(RF!$H$21:$AO$21="RF Lead"),RF!$H$2:$AO$17)</f>
        <v>0</v>
      </c>
      <c r="P128" s="250">
        <f>SUMPRODUCT((RF!$A$2:$A$17=$A128)*(RFEmp=P$1)*(RF!$H$21:$AO$21="RF Lead"),RF!$H$2:$AO$17)</f>
        <v>0</v>
      </c>
      <c r="Q128" s="250">
        <f>SUMPRODUCT((RF!$A$2:$A$17=$A128)*(RFEmp=Q$1)*(RF!$H$21:$AO$21="RF Lead"),RF!$H$2:$AO$17)</f>
        <v>0</v>
      </c>
      <c r="R128" s="250">
        <f>SUMPRODUCT((RF!$A$2:$A$17=$A128)*(RFEmp=R$1)*(RF!$H$21:$AO$21="RF Lead"),RF!$H$2:$AO$17)</f>
        <v>0</v>
      </c>
      <c r="S128" s="250">
        <f>SUMPRODUCT((RF!$A$2:$A$17=$A128)*(RFEmp=S$1)*(RF!$H$21:$AO$21="RF Lead"),RF!$H$2:$AO$17)</f>
        <v>0</v>
      </c>
      <c r="T128" s="250">
        <f>SUMPRODUCT((RF!$A$2:$A$17=$A128)*(RFEmp=T$1)*(RF!$H$21:$AO$21="RF Lead"),RF!$H$2:$AO$17)</f>
        <v>0</v>
      </c>
      <c r="U128" s="250">
        <f>SUMPRODUCT((RF!$A$2:$A$17=$A128)*(RFEmp=U$1)*(RF!$H$21:$AO$21="RF Lead"),RF!$H$2:$AO$17)</f>
        <v>0</v>
      </c>
      <c r="V128" s="250">
        <f>SUMPRODUCT((RF!$A$2:$A$17=$A128)*(RFEmp=V$1)*(RF!$H$21:$AO$21="RF Lead"),RF!$H$2:$AO$17)</f>
        <v>0</v>
      </c>
      <c r="W128" s="250">
        <f>SUMPRODUCT((RF!$A$2:$A$17=$A128)*(RFEmp=W$1)*(RF!$H$21:$AO$21="RF Lead"),RF!$H$2:$AO$17)</f>
        <v>0</v>
      </c>
      <c r="X128" s="250">
        <f>SUMPRODUCT((RF!$A$2:$A$17=$A128)*(RFEmp=X$1)*(RF!$H$21:$AO$21="RF Lead"),RF!$H$2:$AO$17)</f>
        <v>0</v>
      </c>
      <c r="Y128" s="250">
        <f>SUMPRODUCT((RF!$A$2:$A$17=$A128)*(RFEmp=Y$1)*(RF!$H$21:$AO$21="RF Lead"),RF!$H$2:$AO$17)</f>
        <v>0</v>
      </c>
      <c r="Z128" s="250">
        <f>SUMPRODUCT((RF!$A$2:$A$17=$A128)*(RFEmp=Z$1)*(RF!$H$21:$AO$21="RF Lead"),RF!$H$2:$AO$17)</f>
        <v>0</v>
      </c>
      <c r="AA128" s="250">
        <f>SUMPRODUCT((RF!$A$2:$A$17=$A128)*(RFEmp=AA$1)*(RF!$H$21:$AO$21="RF Lead"),RF!$H$2:$AO$17)</f>
        <v>0</v>
      </c>
      <c r="AB128" s="250">
        <f>SUMPRODUCT((RF!$A$2:$A$17=$A128)*(RFEmp=AB$1)*(RF!$H$21:$AO$21="RF Lead"),RF!$H$2:$AO$17)</f>
        <v>0</v>
      </c>
      <c r="AC128" s="250">
        <f>SUMPRODUCT((RF!$A$2:$A$17=$A128)*(RFEmp=AC$1)*(RF!$H$21:$AO$21="RF Lead"),RF!$H$2:$AO$17)</f>
        <v>0</v>
      </c>
      <c r="AD128" s="250">
        <f>SUMPRODUCT((RF!$A$2:$A$17=$A128)*(RFEmp=AD$1)*(RF!$H$21:$AO$21="RF Lead"),RF!$H$2:$AO$17)</f>
        <v>0</v>
      </c>
      <c r="AE128" s="250">
        <f>SUMPRODUCT((RF!$A$2:$A$17=$A128)*(RFEmp=AE$1)*(RF!$H$21:$AO$21="RF Lead"),RF!$H$2:$AO$17)</f>
        <v>0</v>
      </c>
      <c r="AF128" s="250">
        <f>SUMPRODUCT((RF!$A$2:$A$17=$A128)*(RFEmp=AF$1)*(RF!$H$21:$AO$21="RF Lead"),RF!$H$2:$AO$17)</f>
        <v>0</v>
      </c>
      <c r="AG128" s="250">
        <f>SUMPRODUCT((RF!$A$2:$A$17=$A128)*(RFEmp=AG$1)*(RF!$H$21:$AO$21="RF Lead"),RF!$H$2:$AO$17)</f>
        <v>0</v>
      </c>
      <c r="AH128" s="250">
        <f>SUMPRODUCT((RF!$A$2:$A$17=$A128)*(RFEmp=AH$1)*(RF!$H$21:$AO$21="RF Lead"),RF!$H$2:$AO$17)</f>
        <v>0</v>
      </c>
      <c r="AI128" s="250">
        <f>SUMPRODUCT((RF!$A$2:$A$17=$A128)*(RFEmp=AI$1)*(RF!$H$21:$AO$21="RF Lead"),RF!$H$2:$AO$17)</f>
        <v>0</v>
      </c>
      <c r="AJ128" s="250">
        <f>SUMPRODUCT((RF!$A$2:$A$17=$A128)*(RFEmp=AJ$1)*(RF!$H$21:$AO$21="RF Lead"),RF!$H$2:$AO$17)</f>
        <v>0</v>
      </c>
      <c r="AK128" s="250">
        <f>SUMPRODUCT((RF!$A$2:$A$17=$A128)*(RFEmp=AK$1)*(RF!$H$21:$AO$21="RF Lead"),RF!$H$2:$AO$17)</f>
        <v>0</v>
      </c>
      <c r="AL128" s="250">
        <f>SUMPRODUCT((RF!$A$2:$A$17=$A128)*(RFEmp=AL$1)*(RF!$H$21:$AO$21="RF Lead"),RF!$H$2:$AO$17)</f>
        <v>0</v>
      </c>
      <c r="AM128" s="250">
        <f>SUMPRODUCT((RF!$A$2:$A$17=$A128)*(RFEmp=AM$1)*(RF!$H$21:$AO$21="RF Lead"),RF!$H$2:$AO$17)</f>
        <v>0</v>
      </c>
      <c r="AN128" s="250">
        <f>SUMPRODUCT((RF!$A$2:$A$17=$A128)*(RFEmp=AN$1)*(RF!$H$21:$AO$21="RF Lead"),RF!$H$2:$AO$17)</f>
        <v>0</v>
      </c>
      <c r="AO128" s="250">
        <f>SUMPRODUCT((RF!$A$2:$A$17=$A128)*(RFEmp=AO$1)*(RF!$H$21:$AO$21="RF Lead"),RF!$H$2:$AO$17)</f>
        <v>0</v>
      </c>
      <c r="AP128" s="250">
        <f>SUMPRODUCT((RF!$A$2:$A$17=$A128)*(RFEmp=AP$1)*(RF!$H$21:$AO$21="RF Lead"),RF!$H$2:$AO$17)</f>
        <v>0</v>
      </c>
      <c r="AQ128" s="250">
        <f>SUMPRODUCT((RF!$A$2:$A$17=$A128)*(RFEmp=AQ$1)*(RF!$H$21:$AO$21="RF Lead"),RF!$H$2:$AO$17)</f>
        <v>0</v>
      </c>
      <c r="AR128" s="250">
        <f>SUMPRODUCT((RF!$A$2:$A$17=$A128)*(RFEmp=AR$1)*(RF!$H$21:$AO$21="RF Lead"),RF!$H$2:$AO$17)</f>
        <v>0</v>
      </c>
      <c r="AS128" s="250">
        <f>SUMPRODUCT((RF!$A$2:$A$17=$A128)*(RFEmp=AS$1)*(RF!$H$21:$AO$21="RF Lead"),RF!$H$2:$AO$17)</f>
        <v>0</v>
      </c>
      <c r="AT128" s="250">
        <f>SUMPRODUCT((RF!$A$2:$A$17=$A128)*(RFEmp=AT$1)*(RF!$H$21:$AO$21="RF Lead"),RF!$H$2:$AO$17)</f>
        <v>0</v>
      </c>
      <c r="AU128" s="250">
        <f>SUMPRODUCT((RF!$A$2:$A$17=$A128)*(RFEmp=AU$1)*(RF!$H$21:$AO$21="RF Lead"),RF!$H$2:$AO$17)</f>
        <v>0</v>
      </c>
      <c r="AV128" s="250">
        <f>SUMPRODUCT((RF!$A$2:$A$17=$A128)*(RFEmp=AV$1)*(RF!$H$21:$AO$21="RF Lead"),RF!$H$2:$AO$17)</f>
        <v>0</v>
      </c>
      <c r="AW128" s="250">
        <f>SUMPRODUCT((RF!$A$2:$A$17=$A128)*(RFEmp=AW$1)*(RF!$H$21:$AO$21="RF Lead"),RF!$H$2:$AO$17)</f>
        <v>0</v>
      </c>
      <c r="AX128" s="250">
        <f>SUMPRODUCT((RF!$A$2:$A$17=$A128)*(RFEmp=AX$1)*(RF!$H$21:$AO$21="RF Lead"),RF!$H$2:$AO$17)</f>
        <v>0</v>
      </c>
      <c r="AY128" s="467">
        <f>SUMPRODUCT((RF!$A$2:$A$17=$A128)*(RFEmp=AY$1)*(RF!$H$21:$AO$21="RF Lead"),RF!$H$2:$AO$17)</f>
        <v>0</v>
      </c>
    </row>
    <row r="129" spans="1:51" s="271" customFormat="1" x14ac:dyDescent="0.2">
      <c r="A129" s="260">
        <f t="shared" si="59"/>
        <v>42546</v>
      </c>
      <c r="B129" s="261" t="str">
        <f>Total!$M$1</f>
        <v>SC</v>
      </c>
      <c r="C129" s="249">
        <f>SUMPRODUCT((SC!$A$2:$A$34=$A129)*(SCEmp=C$1),SC!$F$2:$Z$34)</f>
        <v>0</v>
      </c>
      <c r="D129" s="250">
        <f>SUMPRODUCT((SC!$A$2:$A$34=$A129)*(SCEmp=D$1),SC!$F$2:$Z$34)</f>
        <v>0</v>
      </c>
      <c r="E129" s="250">
        <f>SUMPRODUCT((SC!$A$2:$A$34=$A129)*(SCEmp=E$1),SC!$F$2:$Z$34)</f>
        <v>0</v>
      </c>
      <c r="F129" s="250">
        <f>SUMPRODUCT((SC!$A$2:$A$34=$A129)*(SCEmp=F$1),SC!$F$2:$Z$34)</f>
        <v>0</v>
      </c>
      <c r="G129" s="250">
        <f>SUMPRODUCT((SC!$A$2:$A$34=$A129)*(SCEmp=G$1),SC!$F$2:$Z$34)</f>
        <v>0</v>
      </c>
      <c r="H129" s="250">
        <f>SUMPRODUCT((SC!$A$2:$A$34=$A129)*(SCEmp=H$1),SC!$F$2:$Z$34)</f>
        <v>0</v>
      </c>
      <c r="I129" s="250">
        <f>SUMPRODUCT((SC!$A$2:$A$34=$A129)*(SCEmp=I$1),SC!$F$2:$Z$34)</f>
        <v>0</v>
      </c>
      <c r="J129" s="250">
        <f>SUMPRODUCT((SC!$A$2:$A$34=$A129)*(SCEmp=J$1),SC!$F$2:$Z$34)</f>
        <v>0</v>
      </c>
      <c r="K129" s="250">
        <f>SUMPRODUCT((SC!$A$2:$A$34=$A129)*(SCEmp=K$1),SC!$F$2:$Z$34)</f>
        <v>0</v>
      </c>
      <c r="L129" s="250">
        <f>SUMPRODUCT((SC!$A$2:$A$34=$A129)*(SCEmp=L$1),SC!$F$2:$Z$34)</f>
        <v>0</v>
      </c>
      <c r="M129" s="250">
        <f>SUMPRODUCT((SC!$A$2:$A$34=$A129)*(SCEmp=M$1),SC!$F$2:$Z$34)</f>
        <v>0</v>
      </c>
      <c r="N129" s="250">
        <f>SUMPRODUCT((SC!$A$2:$A$34=$A129)*(SCEmp=N$1),SC!$F$2:$Z$34)</f>
        <v>0</v>
      </c>
      <c r="O129" s="250">
        <f>SUMPRODUCT((SC!$A$2:$A$34=$A129)*(SCEmp=O$1),SC!$F$2:$Z$34)</f>
        <v>0</v>
      </c>
      <c r="P129" s="250">
        <f>SUMPRODUCT((SC!$A$2:$A$34=$A129)*(SCEmp=P$1),SC!$F$2:$Z$34)</f>
        <v>0</v>
      </c>
      <c r="Q129" s="250">
        <f>SUMPRODUCT((SC!$A$2:$A$34=$A129)*(SCEmp=Q$1),SC!$F$2:$Z$34)</f>
        <v>0</v>
      </c>
      <c r="R129" s="250">
        <f>SUMPRODUCT((SC!$A$2:$A$34=$A129)*(SCEmp=R$1),SC!$F$2:$Z$34)</f>
        <v>0</v>
      </c>
      <c r="S129" s="250">
        <f>SUMPRODUCT((SC!$A$2:$A$34=$A129)*(SCEmp=S$1),SC!$F$2:$Z$34)</f>
        <v>0</v>
      </c>
      <c r="T129" s="250">
        <f>SUMPRODUCT((SC!$A$2:$A$34=$A129)*(SCEmp=T$1),SC!$F$2:$Z$34)</f>
        <v>0</v>
      </c>
      <c r="U129" s="250">
        <f>SUMPRODUCT((SC!$A$2:$A$34=$A129)*(SCEmp=U$1),SC!$F$2:$Z$34)</f>
        <v>0</v>
      </c>
      <c r="V129" s="250">
        <f>SUMPRODUCT((SC!$A$2:$A$34=$A129)*(SCEmp=V$1),SC!$F$2:$Z$34)</f>
        <v>0</v>
      </c>
      <c r="W129" s="250">
        <f>SUMPRODUCT((SC!$A$2:$A$34=$A129)*(SCEmp=W$1),SC!$F$2:$Z$34)</f>
        <v>0</v>
      </c>
      <c r="X129" s="250">
        <f>SUMPRODUCT((SC!$A$2:$A$34=$A129)*(SCEmp=X$1),SC!$F$2:$Z$34)</f>
        <v>0</v>
      </c>
      <c r="Y129" s="250">
        <f>SUMPRODUCT((SC!$A$2:$A$34=$A129)*(SCEmp=Y$1),SC!$F$2:$Z$34)</f>
        <v>0</v>
      </c>
      <c r="Z129" s="250">
        <f>SUMPRODUCT((SC!$A$2:$A$34=$A129)*(SCEmp=Z$1),SC!$F$2:$Z$34)</f>
        <v>0</v>
      </c>
      <c r="AA129" s="250">
        <f>SUMPRODUCT((SC!$A$2:$A$34=$A129)*(SCEmp=AA$1),SC!$F$2:$Z$34)</f>
        <v>0</v>
      </c>
      <c r="AB129" s="250">
        <f>SUMPRODUCT((SC!$A$2:$A$34=$A129)*(SCEmp=AB$1),SC!$F$2:$Z$34)</f>
        <v>0</v>
      </c>
      <c r="AC129" s="250">
        <f>SUMPRODUCT((SC!$A$2:$A$34=$A129)*(SCEmp=AC$1),SC!$F$2:$Z$34)</f>
        <v>0</v>
      </c>
      <c r="AD129" s="250">
        <f>SUMPRODUCT((SC!$A$2:$A$34=$A129)*(SCEmp=AD$1),SC!$F$2:$Z$34)</f>
        <v>0</v>
      </c>
      <c r="AE129" s="250">
        <f>SUMPRODUCT((SC!$A$2:$A$34=$A129)*(SCEmp=AE$1),SC!$F$2:$Z$34)</f>
        <v>0</v>
      </c>
      <c r="AF129" s="250">
        <f>SUMPRODUCT((SC!$A$2:$A$34=$A129)*(SCEmp=AF$1),SC!$F$2:$Z$34)</f>
        <v>0</v>
      </c>
      <c r="AG129" s="250">
        <f>SUMPRODUCT((SC!$A$2:$A$34=$A129)*(SCEmp=AG$1),SC!$F$2:$Z$34)</f>
        <v>0</v>
      </c>
      <c r="AH129" s="250">
        <f>SUMPRODUCT((SC!$A$2:$A$34=$A129)*(SCEmp=AH$1),SC!$F$2:$Z$34)</f>
        <v>0</v>
      </c>
      <c r="AI129" s="250">
        <f>SUMPRODUCT((SC!$A$2:$A$34=$A129)*(SCEmp=AI$1),SC!$F$2:$Z$34)</f>
        <v>0</v>
      </c>
      <c r="AJ129" s="250">
        <f>SUMPRODUCT((SC!$A$2:$A$34=$A129)*(SCEmp=AJ$1),SC!$F$2:$Z$34)</f>
        <v>0</v>
      </c>
      <c r="AK129" s="250">
        <f>SUMPRODUCT((SC!$A$2:$A$34=$A129)*(SCEmp=AK$1),SC!$F$2:$Z$34)</f>
        <v>0</v>
      </c>
      <c r="AL129" s="250">
        <f>SUMPRODUCT((SC!$A$2:$A$34=$A129)*(SCEmp=AL$1),SC!$F$2:$Z$34)</f>
        <v>0</v>
      </c>
      <c r="AM129" s="250">
        <f>SUMPRODUCT((SC!$A$2:$A$34=$A129)*(SCEmp=AM$1),SC!$F$2:$Z$34)</f>
        <v>0</v>
      </c>
      <c r="AN129" s="250">
        <f>SUMPRODUCT((SC!$A$2:$A$34=$A129)*(SCEmp=AN$1),SC!$F$2:$Z$34)</f>
        <v>0</v>
      </c>
      <c r="AO129" s="250">
        <f>SUMPRODUCT((SC!$A$2:$A$34=$A129)*(SCEmp=AO$1),SC!$F$2:$Z$34)</f>
        <v>0</v>
      </c>
      <c r="AP129" s="250">
        <f>SUMPRODUCT((SC!$A$2:$A$34=$A129)*(SCEmp=AP$1),SC!$F$2:$Z$34)</f>
        <v>0</v>
      </c>
      <c r="AQ129" s="250">
        <f>SUMPRODUCT((SC!$A$2:$A$34=$A129)*(SCEmp=AQ$1),SC!$F$2:$Z$34)</f>
        <v>0</v>
      </c>
      <c r="AR129" s="250">
        <f>SUMPRODUCT((SC!$A$2:$A$34=$A129)*(SCEmp=AR$1),SC!$F$2:$Z$34)</f>
        <v>0</v>
      </c>
      <c r="AS129" s="250">
        <f>SUMPRODUCT((SC!$A$2:$A$34=$A129)*(SCEmp=AS$1),SC!$F$2:$Z$34)</f>
        <v>0</v>
      </c>
      <c r="AT129" s="250">
        <f>SUMPRODUCT((SC!$A$2:$A$34=$A129)*(SCEmp=AT$1),SC!$F$2:$Z$34)</f>
        <v>0</v>
      </c>
      <c r="AU129" s="250">
        <f>SUMPRODUCT((SC!$A$2:$A$34=$A129)*(SCEmp=AU$1),SC!$F$2:$Z$34)</f>
        <v>0</v>
      </c>
      <c r="AV129" s="250">
        <f>SUMPRODUCT((SC!$A$2:$A$34=$A129)*(SCEmp=AV$1),SC!$F$2:$Z$34)</f>
        <v>0</v>
      </c>
      <c r="AW129" s="250">
        <f>SUMPRODUCT((SC!$A$2:$A$34=$A129)*(SCEmp=AW$1),SC!$F$2:$Z$34)</f>
        <v>0</v>
      </c>
      <c r="AX129" s="250">
        <f>SUMPRODUCT((SC!$A$2:$A$34=$A129)*(SCEmp=AX$1),SC!$F$2:$Z$34)</f>
        <v>0</v>
      </c>
      <c r="AY129" s="467">
        <f>SUMPRODUCT((SC!$A$2:$A$34=$A129)*(SCEmp=AY$1),SC!$F$2:$Z$34)</f>
        <v>0</v>
      </c>
    </row>
    <row r="130" spans="1:51" s="271" customFormat="1" x14ac:dyDescent="0.2">
      <c r="A130" s="262">
        <f t="shared" si="59"/>
        <v>42546</v>
      </c>
      <c r="B130" s="263" t="s">
        <v>87</v>
      </c>
      <c r="C130" s="264">
        <f t="shared" ref="C130:AN130" si="76">IF(SUM(C119:C129)&gt;8,SUM(C119:C129)-8,0)+IF(SUM(C119:C129)&gt;12,SUM(C119:C129)-12,0)</f>
        <v>0</v>
      </c>
      <c r="D130" s="265">
        <f t="shared" si="76"/>
        <v>0</v>
      </c>
      <c r="E130" s="265">
        <f t="shared" si="76"/>
        <v>0</v>
      </c>
      <c r="F130" s="265">
        <f t="shared" si="76"/>
        <v>0</v>
      </c>
      <c r="G130" s="265">
        <f t="shared" si="76"/>
        <v>0</v>
      </c>
      <c r="H130" s="265">
        <f t="shared" si="76"/>
        <v>0</v>
      </c>
      <c r="I130" s="265">
        <f t="shared" si="76"/>
        <v>0</v>
      </c>
      <c r="J130" s="265">
        <f t="shared" si="76"/>
        <v>0.5</v>
      </c>
      <c r="K130" s="265">
        <f t="shared" si="76"/>
        <v>0</v>
      </c>
      <c r="L130" s="265">
        <f t="shared" si="76"/>
        <v>0</v>
      </c>
      <c r="M130" s="265">
        <f t="shared" si="76"/>
        <v>2.25</v>
      </c>
      <c r="N130" s="265">
        <f t="shared" si="76"/>
        <v>0</v>
      </c>
      <c r="O130" s="265">
        <f t="shared" si="76"/>
        <v>0</v>
      </c>
      <c r="P130" s="265">
        <f t="shared" si="76"/>
        <v>0</v>
      </c>
      <c r="Q130" s="265">
        <f t="shared" si="76"/>
        <v>0</v>
      </c>
      <c r="R130" s="265">
        <f t="shared" si="76"/>
        <v>0</v>
      </c>
      <c r="S130" s="265">
        <f t="shared" si="76"/>
        <v>0</v>
      </c>
      <c r="T130" s="265">
        <f t="shared" si="76"/>
        <v>0</v>
      </c>
      <c r="U130" s="265">
        <f t="shared" si="76"/>
        <v>0</v>
      </c>
      <c r="V130" s="265">
        <f t="shared" si="76"/>
        <v>0.5</v>
      </c>
      <c r="W130" s="265">
        <f t="shared" si="76"/>
        <v>0</v>
      </c>
      <c r="X130" s="265">
        <f t="shared" si="76"/>
        <v>0</v>
      </c>
      <c r="Y130" s="265">
        <f t="shared" si="76"/>
        <v>0.5</v>
      </c>
      <c r="Z130" s="265">
        <f t="shared" si="76"/>
        <v>0</v>
      </c>
      <c r="AA130" s="265">
        <f t="shared" si="76"/>
        <v>12.5</v>
      </c>
      <c r="AB130" s="265">
        <f t="shared" si="76"/>
        <v>0</v>
      </c>
      <c r="AC130" s="265">
        <f t="shared" si="76"/>
        <v>0</v>
      </c>
      <c r="AD130" s="265">
        <f t="shared" si="76"/>
        <v>1.5500000000000007</v>
      </c>
      <c r="AE130" s="265">
        <f t="shared" si="76"/>
        <v>0</v>
      </c>
      <c r="AF130" s="265">
        <f t="shared" si="76"/>
        <v>0</v>
      </c>
      <c r="AG130" s="265">
        <f t="shared" si="76"/>
        <v>0</v>
      </c>
      <c r="AH130" s="265">
        <f t="shared" si="76"/>
        <v>0</v>
      </c>
      <c r="AI130" s="265">
        <f t="shared" si="76"/>
        <v>0</v>
      </c>
      <c r="AJ130" s="265">
        <f t="shared" si="76"/>
        <v>0</v>
      </c>
      <c r="AK130" s="265">
        <f t="shared" si="76"/>
        <v>0</v>
      </c>
      <c r="AL130" s="265">
        <f t="shared" si="76"/>
        <v>0</v>
      </c>
      <c r="AM130" s="265">
        <f t="shared" si="76"/>
        <v>0</v>
      </c>
      <c r="AN130" s="265">
        <f t="shared" si="76"/>
        <v>0</v>
      </c>
      <c r="AO130" s="265">
        <f t="shared" ref="AO130:AU130" si="77">IF(SUM(AO119:AO129)&gt;8,SUM(AO119:AO129)-8,0)+IF(SUM(AO119:AO129)&gt;12,SUM(AO119:AO129)-12,0)</f>
        <v>0</v>
      </c>
      <c r="AP130" s="265">
        <f t="shared" si="77"/>
        <v>0</v>
      </c>
      <c r="AQ130" s="265">
        <f t="shared" si="77"/>
        <v>0</v>
      </c>
      <c r="AR130" s="265">
        <f t="shared" si="77"/>
        <v>0</v>
      </c>
      <c r="AS130" s="265">
        <f t="shared" si="77"/>
        <v>0</v>
      </c>
      <c r="AT130" s="265">
        <f t="shared" si="77"/>
        <v>0</v>
      </c>
      <c r="AU130" s="265">
        <f t="shared" si="77"/>
        <v>0</v>
      </c>
      <c r="AV130" s="265">
        <f t="shared" ref="AV130:AW130" si="78">IF(SUM(AV119:AV129)&gt;8,SUM(AV119:AV129)-8,0)+IF(SUM(AV119:AV129)&gt;12,SUM(AV119:AV129)-12,0)</f>
        <v>0</v>
      </c>
      <c r="AW130" s="265">
        <f t="shared" si="78"/>
        <v>0</v>
      </c>
      <c r="AX130" s="265">
        <f t="shared" ref="AX130" si="79">IF(SUM(AX119:AX129)&gt;8,SUM(AX119:AX129)-8,0)+IF(SUM(AX119:AX129)&gt;12,SUM(AX119:AX129)-12,0)</f>
        <v>0</v>
      </c>
      <c r="AY130" s="469">
        <f>IF(SUM(AY119:AY129)&gt;8,SUM(AY119:AY129)-8,0)+IF(SUM(AY119:AY129)&gt;12,SUM(AY119:AY129)-12,0)</f>
        <v>0</v>
      </c>
    </row>
    <row r="131" spans="1:51" s="271" customFormat="1" x14ac:dyDescent="0.2">
      <c r="A131" s="266">
        <f t="shared" si="59"/>
        <v>42546</v>
      </c>
      <c r="B131" s="267" t="s">
        <v>86</v>
      </c>
      <c r="C131" s="268">
        <f t="shared" ref="C131:AN131" si="80">IFERROR((C$211*SUM(C119:C126)+C$212*SUM(C127:C129))/SUM(C119:C129)/2,0)*C130</f>
        <v>0</v>
      </c>
      <c r="D131" s="269">
        <f t="shared" si="80"/>
        <v>0</v>
      </c>
      <c r="E131" s="269">
        <f t="shared" si="80"/>
        <v>0</v>
      </c>
      <c r="F131" s="269">
        <f t="shared" si="80"/>
        <v>0</v>
      </c>
      <c r="G131" s="269">
        <f t="shared" si="80"/>
        <v>0</v>
      </c>
      <c r="H131" s="269">
        <f t="shared" si="80"/>
        <v>0</v>
      </c>
      <c r="I131" s="269">
        <f t="shared" si="80"/>
        <v>0</v>
      </c>
      <c r="J131" s="269">
        <f t="shared" si="80"/>
        <v>2.5</v>
      </c>
      <c r="K131" s="269">
        <f t="shared" si="80"/>
        <v>0</v>
      </c>
      <c r="L131" s="269">
        <f t="shared" si="80"/>
        <v>0</v>
      </c>
      <c r="M131" s="269">
        <f t="shared" si="80"/>
        <v>11.25</v>
      </c>
      <c r="N131" s="269">
        <f t="shared" si="80"/>
        <v>0</v>
      </c>
      <c r="O131" s="269">
        <f t="shared" si="80"/>
        <v>0</v>
      </c>
      <c r="P131" s="269">
        <f t="shared" si="80"/>
        <v>0</v>
      </c>
      <c r="Q131" s="269">
        <f t="shared" si="80"/>
        <v>0</v>
      </c>
      <c r="R131" s="269">
        <f t="shared" si="80"/>
        <v>0</v>
      </c>
      <c r="S131" s="269">
        <f t="shared" si="80"/>
        <v>0</v>
      </c>
      <c r="T131" s="269">
        <f t="shared" si="80"/>
        <v>0</v>
      </c>
      <c r="U131" s="269">
        <f t="shared" si="80"/>
        <v>0</v>
      </c>
      <c r="V131" s="269">
        <f t="shared" si="80"/>
        <v>2.5</v>
      </c>
      <c r="W131" s="269">
        <f t="shared" si="80"/>
        <v>0</v>
      </c>
      <c r="X131" s="269">
        <f t="shared" si="80"/>
        <v>0</v>
      </c>
      <c r="Y131" s="269">
        <f t="shared" si="80"/>
        <v>2.5</v>
      </c>
      <c r="Z131" s="269">
        <f t="shared" si="80"/>
        <v>0</v>
      </c>
      <c r="AA131" s="269">
        <f t="shared" si="80"/>
        <v>62.5</v>
      </c>
      <c r="AB131" s="269">
        <f t="shared" si="80"/>
        <v>0</v>
      </c>
      <c r="AC131" s="269">
        <f t="shared" si="80"/>
        <v>0</v>
      </c>
      <c r="AD131" s="269">
        <f t="shared" si="80"/>
        <v>8.1375000000000028</v>
      </c>
      <c r="AE131" s="269">
        <f t="shared" si="80"/>
        <v>0</v>
      </c>
      <c r="AF131" s="269">
        <f t="shared" si="80"/>
        <v>0</v>
      </c>
      <c r="AG131" s="269">
        <f t="shared" si="80"/>
        <v>0</v>
      </c>
      <c r="AH131" s="269">
        <f t="shared" si="80"/>
        <v>0</v>
      </c>
      <c r="AI131" s="269">
        <f t="shared" si="80"/>
        <v>0</v>
      </c>
      <c r="AJ131" s="269">
        <f t="shared" si="80"/>
        <v>0</v>
      </c>
      <c r="AK131" s="269">
        <f t="shared" si="80"/>
        <v>0</v>
      </c>
      <c r="AL131" s="269">
        <f t="shared" si="80"/>
        <v>0</v>
      </c>
      <c r="AM131" s="269">
        <f t="shared" si="80"/>
        <v>0</v>
      </c>
      <c r="AN131" s="269">
        <f t="shared" si="80"/>
        <v>0</v>
      </c>
      <c r="AO131" s="269">
        <f t="shared" ref="AO131:AU131" si="81">IFERROR((AO$211*SUM(AO119:AO126)+AO$212*SUM(AO127:AO129))/SUM(AO119:AO129)/2,0)*AO130</f>
        <v>0</v>
      </c>
      <c r="AP131" s="269">
        <f t="shared" si="81"/>
        <v>0</v>
      </c>
      <c r="AQ131" s="269">
        <f t="shared" si="81"/>
        <v>0</v>
      </c>
      <c r="AR131" s="269">
        <f t="shared" si="81"/>
        <v>0</v>
      </c>
      <c r="AS131" s="269">
        <f t="shared" si="81"/>
        <v>0</v>
      </c>
      <c r="AT131" s="269">
        <f t="shared" si="81"/>
        <v>0</v>
      </c>
      <c r="AU131" s="269">
        <f t="shared" si="81"/>
        <v>0</v>
      </c>
      <c r="AV131" s="269">
        <f t="shared" ref="AV131:AW131" si="82">IFERROR((AV$211*SUM(AV119:AV126)+AV$212*SUM(AV127:AV129))/SUM(AV119:AV129)/2,0)*AV130</f>
        <v>0</v>
      </c>
      <c r="AW131" s="269">
        <f t="shared" si="82"/>
        <v>0</v>
      </c>
      <c r="AX131" s="269">
        <f t="shared" ref="AX131" si="83">IFERROR((AX$211*SUM(AX119:AX126)+AX$212*SUM(AX127:AX129))/SUM(AX119:AX129)/2,0)*AX130</f>
        <v>0</v>
      </c>
      <c r="AY131" s="470">
        <f>IFERROR((AY$211*SUM(AY119:AY126)+AY$212*SUM(AY127:AY129))/SUM(AY119:AY129)/2,0)*AY130</f>
        <v>0</v>
      </c>
    </row>
    <row r="132" spans="1:51" s="271" customFormat="1" x14ac:dyDescent="0.2">
      <c r="A132" s="247">
        <f>A119+1</f>
        <v>42547</v>
      </c>
      <c r="B132" s="248" t="s">
        <v>77</v>
      </c>
      <c r="C132" s="249">
        <f>SUMPRODUCT((Driver!$A$2:$A$17=$A132)*(DriverEmp=C$1),Driver!$C$2:$V$17)</f>
        <v>0</v>
      </c>
      <c r="D132" s="250">
        <f>SUMPRODUCT((Driver!$A$2:$A$17=$A132)*(DriverEmp=D$1),Driver!$C$2:$V$17)</f>
        <v>0</v>
      </c>
      <c r="E132" s="250">
        <f>SUMPRODUCT((Driver!$A$2:$A$17=$A132)*(DriverEmp=E$1),Driver!$C$2:$V$17)</f>
        <v>0</v>
      </c>
      <c r="F132" s="250">
        <f>SUMPRODUCT((Driver!$A$2:$A$17=$A132)*(DriverEmp=F$1),Driver!$C$2:$V$17)</f>
        <v>0</v>
      </c>
      <c r="G132" s="250">
        <f>SUMPRODUCT((Driver!$A$2:$A$17=$A132)*(DriverEmp=G$1),Driver!$C$2:$V$17)</f>
        <v>0</v>
      </c>
      <c r="H132" s="250">
        <f>SUMPRODUCT((Driver!$A$2:$A$17=$A132)*(DriverEmp=H$1),Driver!$C$2:$V$17)</f>
        <v>0</v>
      </c>
      <c r="I132" s="250">
        <f>SUMPRODUCT((Driver!$A$2:$A$17=$A132)*(DriverEmp=I$1),Driver!$C$2:$V$17)</f>
        <v>0</v>
      </c>
      <c r="J132" s="250">
        <f>SUMPRODUCT((Driver!$A$2:$A$17=$A132)*(DriverEmp=J$1),Driver!$C$2:$V$17)</f>
        <v>0</v>
      </c>
      <c r="K132" s="250">
        <f>SUMPRODUCT((Driver!$A$2:$A$17=$A132)*(DriverEmp=K$1),Driver!$C$2:$V$17)</f>
        <v>0</v>
      </c>
      <c r="L132" s="250">
        <f>SUMPRODUCT((Driver!$A$2:$A$17=$A132)*(DriverEmp=L$1),Driver!$C$2:$V$17)</f>
        <v>0</v>
      </c>
      <c r="M132" s="250">
        <f>SUMPRODUCT((Driver!$A$2:$A$17=$A132)*(DriverEmp=M$1),Driver!$C$2:$V$17)</f>
        <v>0</v>
      </c>
      <c r="N132" s="250">
        <f>SUMPRODUCT((Driver!$A$2:$A$17=$A132)*(DriverEmp=N$1),Driver!$C$2:$V$17)</f>
        <v>0</v>
      </c>
      <c r="O132" s="250">
        <f>SUMPRODUCT((Driver!$A$2:$A$17=$A132)*(DriverEmp=O$1),Driver!$C$2:$V$17)</f>
        <v>0</v>
      </c>
      <c r="P132" s="250">
        <f>SUMPRODUCT((Driver!$A$2:$A$17=$A132)*(DriverEmp=P$1),Driver!$C$2:$V$17)</f>
        <v>0</v>
      </c>
      <c r="Q132" s="250">
        <f>SUMPRODUCT((Driver!$A$2:$A$17=$A132)*(DriverEmp=Q$1),Driver!$C$2:$V$17)</f>
        <v>0</v>
      </c>
      <c r="R132" s="250">
        <f>SUMPRODUCT((Driver!$A$2:$A$17=$A132)*(DriverEmp=R$1),Driver!$C$2:$V$17)</f>
        <v>0</v>
      </c>
      <c r="S132" s="250">
        <f>SUMPRODUCT((Driver!$A$2:$A$17=$A132)*(DriverEmp=S$1),Driver!$C$2:$V$17)</f>
        <v>0</v>
      </c>
      <c r="T132" s="250">
        <f>SUMPRODUCT((Driver!$A$2:$A$17=$A132)*(DriverEmp=T$1),Driver!$C$2:$V$17)</f>
        <v>1.5</v>
      </c>
      <c r="U132" s="250">
        <f>SUMPRODUCT((Driver!$A$2:$A$17=$A132)*(DriverEmp=U$1),Driver!$C$2:$V$17)</f>
        <v>0</v>
      </c>
      <c r="V132" s="250">
        <f>SUMPRODUCT((Driver!$A$2:$A$17=$A132)*(DriverEmp=V$1),Driver!$C$2:$V$17)</f>
        <v>0</v>
      </c>
      <c r="W132" s="250">
        <f>SUMPRODUCT((Driver!$A$2:$A$17=$A132)*(DriverEmp=W$1),Driver!$C$2:$V$17)</f>
        <v>0</v>
      </c>
      <c r="X132" s="250">
        <f>SUMPRODUCT((Driver!$A$2:$A$17=$A132)*(DriverEmp=X$1),Driver!$C$2:$V$17)</f>
        <v>0</v>
      </c>
      <c r="Y132" s="250">
        <f>SUMPRODUCT((Driver!$A$2:$A$17=$A132)*(DriverEmp=Y$1),Driver!$C$2:$V$17)</f>
        <v>0</v>
      </c>
      <c r="Z132" s="250">
        <f>SUMPRODUCT((Driver!$A$2:$A$17=$A132)*(DriverEmp=Z$1),Driver!$C$2:$V$17)</f>
        <v>0</v>
      </c>
      <c r="AA132" s="250">
        <f>SUMPRODUCT((Driver!$A$2:$A$17=$A132)*(DriverEmp=AA$1),Driver!$C$2:$V$17)</f>
        <v>0</v>
      </c>
      <c r="AB132" s="250">
        <f>SUMPRODUCT((Driver!$A$2:$A$17=$A132)*(DriverEmp=AB$1),Driver!$C$2:$V$17)</f>
        <v>0</v>
      </c>
      <c r="AC132" s="250">
        <f>SUMPRODUCT((Driver!$A$2:$A$17=$A132)*(DriverEmp=AC$1),Driver!$C$2:$V$17)</f>
        <v>0</v>
      </c>
      <c r="AD132" s="250">
        <f>SUMPRODUCT((Driver!$A$2:$A$17=$A132)*(DriverEmp=AD$1),Driver!$C$2:$V$17)</f>
        <v>0</v>
      </c>
      <c r="AE132" s="250">
        <f>SUMPRODUCT((Driver!$A$2:$A$17=$A132)*(DriverEmp=AE$1),Driver!$C$2:$V$17)</f>
        <v>0</v>
      </c>
      <c r="AF132" s="250">
        <f>SUMPRODUCT((Driver!$A$2:$A$17=$A132)*(DriverEmp=AF$1),Driver!$C$2:$V$17)</f>
        <v>0</v>
      </c>
      <c r="AG132" s="250">
        <f>SUMPRODUCT((Driver!$A$2:$A$17=$A132)*(DriverEmp=AG$1),Driver!$C$2:$V$17)</f>
        <v>0</v>
      </c>
      <c r="AH132" s="250">
        <f>SUMPRODUCT((Driver!$A$2:$A$17=$A132)*(DriverEmp=AH$1),Driver!$C$2:$V$17)</f>
        <v>0</v>
      </c>
      <c r="AI132" s="250">
        <f>SUMPRODUCT((Driver!$A$2:$A$17=$A132)*(DriverEmp=AI$1),Driver!$C$2:$V$17)</f>
        <v>0</v>
      </c>
      <c r="AJ132" s="250">
        <f>SUMPRODUCT((Driver!$A$2:$A$17=$A132)*(DriverEmp=AJ$1),Driver!$C$2:$V$17)</f>
        <v>0</v>
      </c>
      <c r="AK132" s="250">
        <f>SUMPRODUCT((Driver!$A$2:$A$17=$A132)*(DriverEmp=AK$1),Driver!$C$2:$V$17)</f>
        <v>0</v>
      </c>
      <c r="AL132" s="250">
        <f>SUMPRODUCT((Driver!$A$2:$A$17=$A132)*(DriverEmp=AL$1),Driver!$C$2:$V$17)</f>
        <v>0</v>
      </c>
      <c r="AM132" s="250">
        <f>SUMPRODUCT((Driver!$A$2:$A$17=$A132)*(DriverEmp=AM$1),Driver!$C$2:$V$17)</f>
        <v>0</v>
      </c>
      <c r="AN132" s="250">
        <f>SUMPRODUCT((Driver!$A$2:$A$17=$A132)*(DriverEmp=AN$1),Driver!$C$2:$V$17)</f>
        <v>0</v>
      </c>
      <c r="AO132" s="250">
        <f>SUMPRODUCT((Driver!$A$2:$A$17=$A132)*(DriverEmp=AO$1),Driver!$C$2:$V$17)</f>
        <v>0</v>
      </c>
      <c r="AP132" s="250">
        <f>SUMPRODUCT((Driver!$A$2:$A$17=$A132)*(DriverEmp=AP$1),Driver!$C$2:$V$17)</f>
        <v>0</v>
      </c>
      <c r="AQ132" s="250">
        <f>SUMPRODUCT((Driver!$A$2:$A$17=$A132)*(DriverEmp=AQ$1),Driver!$C$2:$V$17)</f>
        <v>0</v>
      </c>
      <c r="AR132" s="250">
        <f>SUMPRODUCT((Driver!$A$2:$A$17=$A132)*(DriverEmp=AR$1),Driver!$C$2:$V$17)</f>
        <v>0</v>
      </c>
      <c r="AS132" s="250">
        <f>SUMPRODUCT((Driver!$A$2:$A$17=$A132)*(DriverEmp=AS$1),Driver!$C$2:$V$17)</f>
        <v>0</v>
      </c>
      <c r="AT132" s="250">
        <f>SUMPRODUCT((Driver!$A$2:$A$17=$A132)*(DriverEmp=AT$1),Driver!$C$2:$V$17)</f>
        <v>0</v>
      </c>
      <c r="AU132" s="250">
        <f>SUMPRODUCT((Driver!$A$2:$A$17=$A132)*(DriverEmp=AU$1),Driver!$C$2:$V$17)</f>
        <v>0</v>
      </c>
      <c r="AV132" s="250">
        <f>SUMPRODUCT((Driver!$A$2:$A$17=$A132)*(DriverEmp=AV$1),Driver!$C$2:$V$17)</f>
        <v>0</v>
      </c>
      <c r="AW132" s="250">
        <f>SUMPRODUCT((Driver!$A$2:$A$17=$A132)*(DriverEmp=AW$1),Driver!$C$2:$V$17)</f>
        <v>0</v>
      </c>
      <c r="AX132" s="250">
        <f>SUMPRODUCT((Driver!$A$2:$A$17=$A132)*(DriverEmp=AX$1),Driver!$C$2:$V$17)</f>
        <v>0</v>
      </c>
      <c r="AY132" s="467">
        <f>SUMPRODUCT((Driver!$A$2:$A$17=$A132)*(DriverEmp=AY$1),Driver!$C$2:$V$17)</f>
        <v>0</v>
      </c>
    </row>
    <row r="133" spans="1:51" s="271" customFormat="1" x14ac:dyDescent="0.2">
      <c r="A133" s="247">
        <f>A132</f>
        <v>42547</v>
      </c>
      <c r="B133" s="251" t="str">
        <f>Total!$H$1</f>
        <v>PP</v>
      </c>
      <c r="C133" s="249">
        <f>SUMPRODUCT((PP!$A$2:$A$80=$A133)*(PPEmp=C$1),PP!$D$2:$BD$80)</f>
        <v>0</v>
      </c>
      <c r="D133" s="250">
        <f>SUMPRODUCT((PP!$A$2:$A$80=$A133)*(PPEmp=D$1),PP!$D$2:$BD$80)</f>
        <v>0</v>
      </c>
      <c r="E133" s="250">
        <f>SUMPRODUCT((PP!$A$2:$A$80=$A133)*(PPEmp=E$1),PP!$D$2:$BD$80)</f>
        <v>0</v>
      </c>
      <c r="F133" s="250">
        <f>SUMPRODUCT((PP!$A$2:$A$80=$A133)*(PPEmp=F$1),PP!$D$2:$BD$80)</f>
        <v>0</v>
      </c>
      <c r="G133" s="250">
        <f>SUMPRODUCT((PP!$A$2:$A$80=$A133)*(PPEmp=G$1),PP!$D$2:$BD$80)</f>
        <v>0</v>
      </c>
      <c r="H133" s="250">
        <f>SUMPRODUCT((PP!$A$2:$A$80=$A133)*(PPEmp=H$1),PP!$D$2:$BD$80)</f>
        <v>0</v>
      </c>
      <c r="I133" s="250">
        <f>SUMPRODUCT((PP!$A$2:$A$80=$A133)*(PPEmp=I$1),PP!$D$2:$BD$80)</f>
        <v>6.5</v>
      </c>
      <c r="J133" s="250">
        <f>SUMPRODUCT((PP!$A$2:$A$80=$A133)*(PPEmp=J$1),PP!$D$2:$BD$80)</f>
        <v>0</v>
      </c>
      <c r="K133" s="250">
        <f>SUMPRODUCT((PP!$A$2:$A$80=$A133)*(PPEmp=K$1),PP!$D$2:$BD$80)</f>
        <v>0</v>
      </c>
      <c r="L133" s="250">
        <f>SUMPRODUCT((PP!$A$2:$A$80=$A133)*(PPEmp=L$1),PP!$D$2:$BD$80)</f>
        <v>0</v>
      </c>
      <c r="M133" s="250">
        <f>SUMPRODUCT((PP!$A$2:$A$80=$A133)*(PPEmp=M$1),PP!$D$2:$BD$80)</f>
        <v>0</v>
      </c>
      <c r="N133" s="250">
        <f>SUMPRODUCT((PP!$A$2:$A$80=$A133)*(PPEmp=N$1),PP!$D$2:$BD$80)</f>
        <v>0</v>
      </c>
      <c r="O133" s="250">
        <f>SUMPRODUCT((PP!$A$2:$A$80=$A133)*(PPEmp=O$1),PP!$D$2:$BD$80)</f>
        <v>0</v>
      </c>
      <c r="P133" s="250">
        <f>SUMPRODUCT((PP!$A$2:$A$80=$A133)*(PPEmp=P$1),PP!$D$2:$BD$80)</f>
        <v>0</v>
      </c>
      <c r="Q133" s="250">
        <f>SUMPRODUCT((PP!$A$2:$A$80=$A133)*(PPEmp=Q$1),PP!$D$2:$BD$80)</f>
        <v>0</v>
      </c>
      <c r="R133" s="250">
        <f>SUMPRODUCT((PP!$A$2:$A$80=$A133)*(PPEmp=R$1),PP!$D$2:$BD$80)</f>
        <v>0</v>
      </c>
      <c r="S133" s="250">
        <f>SUMPRODUCT((PP!$A$2:$A$80=$A133)*(PPEmp=S$1),PP!$D$2:$BD$80)</f>
        <v>0</v>
      </c>
      <c r="T133" s="250">
        <f>SUMPRODUCT((PP!$A$2:$A$80=$A133)*(PPEmp=T$1),PP!$D$2:$BD$80)</f>
        <v>0</v>
      </c>
      <c r="U133" s="250">
        <f>SUMPRODUCT((PP!$A$2:$A$80=$A133)*(PPEmp=U$1),PP!$D$2:$BD$80)</f>
        <v>0</v>
      </c>
      <c r="V133" s="250">
        <f>SUMPRODUCT((PP!$A$2:$A$80=$A133)*(PPEmp=V$1),PP!$D$2:$BD$80)</f>
        <v>6.5</v>
      </c>
      <c r="W133" s="250">
        <f>SUMPRODUCT((PP!$A$2:$A$80=$A133)*(PPEmp=W$1),PP!$D$2:$BD$80)</f>
        <v>0</v>
      </c>
      <c r="X133" s="250">
        <f>SUMPRODUCT((PP!$A$2:$A$80=$A133)*(PPEmp=X$1),PP!$D$2:$BD$80)</f>
        <v>0</v>
      </c>
      <c r="Y133" s="250">
        <f>SUMPRODUCT((PP!$A$2:$A$80=$A133)*(PPEmp=Y$1),PP!$D$2:$BD$80)</f>
        <v>0</v>
      </c>
      <c r="Z133" s="250">
        <f>SUMPRODUCT((PP!$A$2:$A$80=$A133)*(PPEmp=Z$1),PP!$D$2:$BD$80)</f>
        <v>0</v>
      </c>
      <c r="AA133" s="250">
        <f>SUMPRODUCT((PP!$A$2:$A$80=$A133)*(PPEmp=AA$1),PP!$D$2:$BD$80)</f>
        <v>0</v>
      </c>
      <c r="AB133" s="250">
        <f>SUMPRODUCT((PP!$A$2:$A$80=$A133)*(PPEmp=AB$1),PP!$D$2:$BD$80)</f>
        <v>0</v>
      </c>
      <c r="AC133" s="250">
        <f>SUMPRODUCT((PP!$A$2:$A$80=$A133)*(PPEmp=AC$1),PP!$D$2:$BD$80)</f>
        <v>0</v>
      </c>
      <c r="AD133" s="250">
        <f>SUMPRODUCT((PP!$A$2:$A$80=$A133)*(PPEmp=AD$1),PP!$D$2:$BD$80)</f>
        <v>0</v>
      </c>
      <c r="AE133" s="250">
        <f>SUMPRODUCT((PP!$A$2:$A$80=$A133)*(PPEmp=AE$1),PP!$D$2:$BD$80)</f>
        <v>0</v>
      </c>
      <c r="AF133" s="250">
        <f>SUMPRODUCT((PP!$A$2:$A$80=$A133)*(PPEmp=AF$1),PP!$D$2:$BD$80)</f>
        <v>0</v>
      </c>
      <c r="AG133" s="250">
        <f>SUMPRODUCT((PP!$A$2:$A$80=$A133)*(PPEmp=AG$1),PP!$D$2:$BD$80)</f>
        <v>0</v>
      </c>
      <c r="AH133" s="250">
        <f>SUMPRODUCT((PP!$A$2:$A$80=$A133)*(PPEmp=AH$1),PP!$D$2:$BD$80)</f>
        <v>0</v>
      </c>
      <c r="AI133" s="250">
        <f>SUMPRODUCT((PP!$A$2:$A$80=$A133)*(PPEmp=AI$1),PP!$D$2:$BD$80)</f>
        <v>0</v>
      </c>
      <c r="AJ133" s="250">
        <f>SUMPRODUCT((PP!$A$2:$A$80=$A133)*(PPEmp=AJ$1),PP!$D$2:$BD$80)</f>
        <v>6.5</v>
      </c>
      <c r="AK133" s="250">
        <f>SUMPRODUCT((PP!$A$2:$A$80=$A133)*(PPEmp=AK$1),PP!$D$2:$BD$80)</f>
        <v>0</v>
      </c>
      <c r="AL133" s="250">
        <f>SUMPRODUCT((PP!$A$2:$A$80=$A133)*(PPEmp=AL$1),PP!$D$2:$BD$80)</f>
        <v>0</v>
      </c>
      <c r="AM133" s="250">
        <f>SUMPRODUCT((PP!$A$2:$A$80=$A133)*(PPEmp=AM$1),PP!$D$2:$BD$80)</f>
        <v>0</v>
      </c>
      <c r="AN133" s="250">
        <f>SUMPRODUCT((PP!$A$2:$A$80=$A133)*(PPEmp=AN$1),PP!$D$2:$BD$80)</f>
        <v>0</v>
      </c>
      <c r="AO133" s="250">
        <f>SUMPRODUCT((PP!$A$2:$A$80=$A133)*(PPEmp=AO$1),PP!$D$2:$BD$80)</f>
        <v>0</v>
      </c>
      <c r="AP133" s="250">
        <f>SUMPRODUCT((PP!$A$2:$A$80=$A133)*(PPEmp=AP$1),PP!$D$2:$BD$80)</f>
        <v>0</v>
      </c>
      <c r="AQ133" s="250">
        <f>SUMPRODUCT((PP!$A$2:$A$80=$A133)*(PPEmp=AQ$1),PP!$D$2:$BD$80)</f>
        <v>0</v>
      </c>
      <c r="AR133" s="250">
        <f>SUMPRODUCT((PP!$A$2:$A$80=$A133)*(PPEmp=AR$1),PP!$D$2:$BD$80)</f>
        <v>0</v>
      </c>
      <c r="AS133" s="250">
        <f>SUMPRODUCT((PP!$A$2:$A$80=$A133)*(PPEmp=AS$1),PP!$D$2:$BD$80)</f>
        <v>0</v>
      </c>
      <c r="AT133" s="250">
        <f>SUMPRODUCT((PP!$A$2:$A$80=$A133)*(PPEmp=AT$1),PP!$D$2:$BD$80)</f>
        <v>0</v>
      </c>
      <c r="AU133" s="250">
        <f>SUMPRODUCT((PP!$A$2:$A$80=$A133)*(PPEmp=AU$1),PP!$D$2:$BD$80)</f>
        <v>0</v>
      </c>
      <c r="AV133" s="250">
        <f>SUMPRODUCT((PP!$A$2:$A$80=$A133)*(PPEmp=AV$1),PP!$D$2:$BD$80)</f>
        <v>0</v>
      </c>
      <c r="AW133" s="250">
        <f>SUMPRODUCT((PP!$A$2:$A$80=$A133)*(PPEmp=AW$1),PP!$D$2:$BD$80)</f>
        <v>0</v>
      </c>
      <c r="AX133" s="250">
        <f>SUMPRODUCT((PP!$A$2:$A$80=$A133)*(PPEmp=AX$1),PP!$D$2:$BD$80)</f>
        <v>0</v>
      </c>
      <c r="AY133" s="467">
        <f>SUMPRODUCT((PP!$A$2:$A$80=$A133)*(PPEmp=AY$1),PP!$D$2:$BD$80)</f>
        <v>0</v>
      </c>
    </row>
    <row r="134" spans="1:51" s="271" customFormat="1" x14ac:dyDescent="0.2">
      <c r="A134" s="247">
        <f t="shared" si="59"/>
        <v>42547</v>
      </c>
      <c r="B134" s="252" t="str">
        <f>Total!$J$1</f>
        <v>FH</v>
      </c>
      <c r="C134" s="249">
        <f>SUMPRODUCT((FH!$A$2:$A$97=$A134)*(FHEmp=C$1),FH!$E$2:$AZ$97)</f>
        <v>0</v>
      </c>
      <c r="D134" s="250">
        <f>SUMPRODUCT((FH!$A$2:$A$97=$A134)*(FHEmp=D$1),FH!$E$2:$AZ$97)</f>
        <v>0</v>
      </c>
      <c r="E134" s="250">
        <f>SUMPRODUCT((FH!$A$2:$A$97=$A134)*(FHEmp=E$1),FH!$E$2:$AZ$97)</f>
        <v>0</v>
      </c>
      <c r="F134" s="250">
        <f>SUMPRODUCT((FH!$A$2:$A$97=$A134)*(FHEmp=F$1),FH!$E$2:$AZ$97)</f>
        <v>0</v>
      </c>
      <c r="G134" s="250">
        <f>SUMPRODUCT((FH!$A$2:$A$97=$A134)*(FHEmp=G$1),FH!$E$2:$AZ$97)</f>
        <v>5.5000000000000018</v>
      </c>
      <c r="H134" s="250">
        <f>SUMPRODUCT((FH!$A$2:$A$97=$A134)*(FHEmp=H$1),FH!$E$2:$AZ$97)</f>
        <v>0</v>
      </c>
      <c r="I134" s="250">
        <f>SUMPRODUCT((FH!$A$2:$A$97=$A134)*(FHEmp=I$1),FH!$E$2:$AZ$97)</f>
        <v>0</v>
      </c>
      <c r="J134" s="250">
        <f>SUMPRODUCT((FH!$A$2:$A$97=$A134)*(FHEmp=J$1),FH!$E$2:$AZ$97)</f>
        <v>0</v>
      </c>
      <c r="K134" s="250">
        <f>SUMPRODUCT((FH!$A$2:$A$97=$A134)*(FHEmp=K$1),FH!$E$2:$AZ$97)</f>
        <v>0</v>
      </c>
      <c r="L134" s="250">
        <f>SUMPRODUCT((FH!$A$2:$A$97=$A134)*(FHEmp=L$1),FH!$E$2:$AZ$97)</f>
        <v>0</v>
      </c>
      <c r="M134" s="250">
        <f>SUMPRODUCT((FH!$A$2:$A$97=$A134)*(FHEmp=M$1),FH!$E$2:$AZ$97)</f>
        <v>0</v>
      </c>
      <c r="N134" s="250">
        <f>SUMPRODUCT((FH!$A$2:$A$97=$A134)*(FHEmp=N$1),FH!$E$2:$AZ$97)</f>
        <v>0</v>
      </c>
      <c r="O134" s="250">
        <f>SUMPRODUCT((FH!$A$2:$A$97=$A134)*(FHEmp=O$1),FH!$E$2:$AZ$97)</f>
        <v>0</v>
      </c>
      <c r="P134" s="250">
        <f>SUMPRODUCT((FH!$A$2:$A$97=$A134)*(FHEmp=P$1),FH!$E$2:$AZ$97)</f>
        <v>0</v>
      </c>
      <c r="Q134" s="250">
        <f>SUMPRODUCT((FH!$A$2:$A$97=$A134)*(FHEmp=Q$1),FH!$E$2:$AZ$97)</f>
        <v>3.2500000000000018</v>
      </c>
      <c r="R134" s="250">
        <f>SUMPRODUCT((FH!$A$2:$A$97=$A134)*(FHEmp=R$1),FH!$E$2:$AZ$97)</f>
        <v>0</v>
      </c>
      <c r="S134" s="250">
        <f>SUMPRODUCT((FH!$A$2:$A$97=$A134)*(FHEmp=S$1),FH!$E$2:$AZ$97)</f>
        <v>0</v>
      </c>
      <c r="T134" s="250">
        <f>SUMPRODUCT((FH!$A$2:$A$97=$A134)*(FHEmp=T$1),FH!$E$2:$AZ$97)</f>
        <v>0</v>
      </c>
      <c r="U134" s="250">
        <f>SUMPRODUCT((FH!$A$2:$A$97=$A134)*(FHEmp=U$1),FH!$E$2:$AZ$97)</f>
        <v>0</v>
      </c>
      <c r="V134" s="250">
        <f>SUMPRODUCT((FH!$A$2:$A$97=$A134)*(FHEmp=V$1),FH!$E$2:$AZ$97)</f>
        <v>0</v>
      </c>
      <c r="W134" s="250">
        <f>SUMPRODUCT((FH!$A$2:$A$97=$A134)*(FHEmp=W$1),FH!$E$2:$AZ$97)</f>
        <v>0</v>
      </c>
      <c r="X134" s="250">
        <f>SUMPRODUCT((FH!$A$2:$A$97=$A134)*(FHEmp=X$1),FH!$E$2:$AZ$97)</f>
        <v>0</v>
      </c>
      <c r="Y134" s="250">
        <f>SUMPRODUCT((FH!$A$2:$A$97=$A134)*(FHEmp=Y$1),FH!$E$2:$AZ$97)</f>
        <v>0</v>
      </c>
      <c r="Z134" s="250">
        <f>SUMPRODUCT((FH!$A$2:$A$97=$A134)*(FHEmp=Z$1),FH!$E$2:$AZ$97)</f>
        <v>0</v>
      </c>
      <c r="AA134" s="250">
        <f>SUMPRODUCT((FH!$A$2:$A$97=$A134)*(FHEmp=AA$1),FH!$E$2:$AZ$97)</f>
        <v>0</v>
      </c>
      <c r="AB134" s="250">
        <f>SUMPRODUCT((FH!$A$2:$A$97=$A134)*(FHEmp=AB$1),FH!$E$2:$AZ$97)</f>
        <v>0</v>
      </c>
      <c r="AC134" s="250">
        <f>SUMPRODUCT((FH!$A$2:$A$97=$A134)*(FHEmp=AC$1),FH!$E$2:$AZ$97)</f>
        <v>0</v>
      </c>
      <c r="AD134" s="250">
        <f>SUMPRODUCT((FH!$A$2:$A$97=$A134)*(FHEmp=AD$1),FH!$E$2:$AZ$97)</f>
        <v>0</v>
      </c>
      <c r="AE134" s="250">
        <f>SUMPRODUCT((FH!$A$2:$A$97=$A134)*(FHEmp=AE$1),FH!$E$2:$AZ$97)</f>
        <v>0</v>
      </c>
      <c r="AF134" s="250">
        <f>SUMPRODUCT((FH!$A$2:$A$97=$A134)*(FHEmp=AF$1),FH!$E$2:$AZ$97)</f>
        <v>0</v>
      </c>
      <c r="AG134" s="250">
        <f>SUMPRODUCT((FH!$A$2:$A$97=$A134)*(FHEmp=AG$1),FH!$E$2:$AZ$97)</f>
        <v>0</v>
      </c>
      <c r="AH134" s="250">
        <f>SUMPRODUCT((FH!$A$2:$A$97=$A134)*(FHEmp=AH$1),FH!$E$2:$AZ$97)</f>
        <v>0</v>
      </c>
      <c r="AI134" s="250">
        <f>SUMPRODUCT((FH!$A$2:$A$97=$A134)*(FHEmp=AI$1),FH!$E$2:$AZ$97)</f>
        <v>0</v>
      </c>
      <c r="AJ134" s="250">
        <f>SUMPRODUCT((FH!$A$2:$A$97=$A134)*(FHEmp=AJ$1),FH!$E$2:$AZ$97)</f>
        <v>0</v>
      </c>
      <c r="AK134" s="250">
        <f>SUMPRODUCT((FH!$A$2:$A$97=$A134)*(FHEmp=AK$1),FH!$E$2:$AZ$97)</f>
        <v>0</v>
      </c>
      <c r="AL134" s="250">
        <f>SUMPRODUCT((FH!$A$2:$A$97=$A134)*(FHEmp=AL$1),FH!$E$2:$AZ$97)</f>
        <v>0</v>
      </c>
      <c r="AM134" s="250">
        <f>SUMPRODUCT((FH!$A$2:$A$97=$A134)*(FHEmp=AM$1),FH!$E$2:$AZ$97)</f>
        <v>0</v>
      </c>
      <c r="AN134" s="250">
        <f>SUMPRODUCT((FH!$A$2:$A$97=$A134)*(FHEmp=AN$1),FH!$E$2:$AZ$97)</f>
        <v>0</v>
      </c>
      <c r="AO134" s="250">
        <f>SUMPRODUCT((FH!$A$2:$A$97=$A134)*(FHEmp=AO$1),FH!$E$2:$AZ$97)</f>
        <v>0</v>
      </c>
      <c r="AP134" s="250">
        <f>SUMPRODUCT((FH!$A$2:$A$97=$A134)*(FHEmp=AP$1),FH!$E$2:$AZ$97)</f>
        <v>0</v>
      </c>
      <c r="AQ134" s="250">
        <f>SUMPRODUCT((FH!$A$2:$A$97=$A134)*(FHEmp=AQ$1),FH!$E$2:$AZ$97)</f>
        <v>0</v>
      </c>
      <c r="AR134" s="250">
        <f>SUMPRODUCT((FH!$A$2:$A$97=$A134)*(FHEmp=AR$1),FH!$E$2:$AZ$97)</f>
        <v>0</v>
      </c>
      <c r="AS134" s="250">
        <f>SUMPRODUCT((FH!$A$2:$A$97=$A134)*(FHEmp=AS$1),FH!$E$2:$AZ$97)</f>
        <v>0</v>
      </c>
      <c r="AT134" s="250">
        <f>SUMPRODUCT((FH!$A$2:$A$97=$A134)*(FHEmp=AT$1),FH!$E$2:$AZ$97)</f>
        <v>0</v>
      </c>
      <c r="AU134" s="250">
        <f>SUMPRODUCT((FH!$A$2:$A$97=$A134)*(FHEmp=AU$1),FH!$E$2:$AZ$97)</f>
        <v>0</v>
      </c>
      <c r="AV134" s="250">
        <f>SUMPRODUCT((FH!$A$2:$A$97=$A134)*(FHEmp=AV$1),FH!$E$2:$AZ$97)</f>
        <v>0</v>
      </c>
      <c r="AW134" s="250">
        <f>SUMPRODUCT((FH!$A$2:$A$97=$A134)*(FHEmp=AW$1),FH!$E$2:$AZ$97)</f>
        <v>0</v>
      </c>
      <c r="AX134" s="250">
        <f>SUMPRODUCT((FH!$A$2:$A$97=$A134)*(FHEmp=AX$1),FH!$E$2:$AZ$97)</f>
        <v>0</v>
      </c>
      <c r="AY134" s="467">
        <f>SUMPRODUCT((FH!$A$2:$A$97=$A134)*(FHEmp=AY$1),FH!$E$2:$AZ$97)</f>
        <v>0</v>
      </c>
    </row>
    <row r="135" spans="1:51" s="271" customFormat="1" x14ac:dyDescent="0.2">
      <c r="A135" s="247">
        <f t="shared" si="59"/>
        <v>42547</v>
      </c>
      <c r="B135" s="253" t="str">
        <f>Total!$K$1</f>
        <v>T22</v>
      </c>
      <c r="C135" s="249">
        <f>SUMPRODUCT(('T22'!$A$2:$A$97=$A135)*(T22Emp=C$1),'T22'!$E$2:$AZ$97)</f>
        <v>0</v>
      </c>
      <c r="D135" s="250">
        <f>SUMPRODUCT(('T22'!$A$2:$A$97=$A135)*(T22Emp=D$1),'T22'!$E$2:$AZ$97)</f>
        <v>0</v>
      </c>
      <c r="E135" s="250">
        <f>SUMPRODUCT(('T22'!$A$2:$A$97=$A135)*(T22Emp=E$1),'T22'!$E$2:$AZ$97)</f>
        <v>0</v>
      </c>
      <c r="F135" s="250">
        <f>SUMPRODUCT(('T22'!$A$2:$A$97=$A135)*(T22Emp=F$1),'T22'!$E$2:$AZ$97)</f>
        <v>0</v>
      </c>
      <c r="G135" s="250">
        <f>SUMPRODUCT(('T22'!$A$2:$A$97=$A135)*(T22Emp=G$1),'T22'!$E$2:$AZ$97)</f>
        <v>0</v>
      </c>
      <c r="H135" s="250">
        <f>SUMPRODUCT(('T22'!$A$2:$A$97=$A135)*(T22Emp=H$1),'T22'!$E$2:$AZ$97)</f>
        <v>0</v>
      </c>
      <c r="I135" s="250">
        <f>SUMPRODUCT(('T22'!$A$2:$A$97=$A135)*(T22Emp=I$1),'T22'!$E$2:$AZ$97)</f>
        <v>0</v>
      </c>
      <c r="J135" s="250">
        <f>SUMPRODUCT(('T22'!$A$2:$A$97=$A135)*(T22Emp=J$1),'T22'!$E$2:$AZ$97)</f>
        <v>0</v>
      </c>
      <c r="K135" s="250">
        <f>SUMPRODUCT(('T22'!$A$2:$A$97=$A135)*(T22Emp=K$1),'T22'!$E$2:$AZ$97)</f>
        <v>0</v>
      </c>
      <c r="L135" s="250">
        <f>SUMPRODUCT(('T22'!$A$2:$A$97=$A135)*(T22Emp=L$1),'T22'!$E$2:$AZ$97)</f>
        <v>0</v>
      </c>
      <c r="M135" s="250">
        <f>SUMPRODUCT(('T22'!$A$2:$A$97=$A135)*(T22Emp=M$1),'T22'!$E$2:$AZ$97)</f>
        <v>0</v>
      </c>
      <c r="N135" s="250">
        <f>SUMPRODUCT(('T22'!$A$2:$A$97=$A135)*(T22Emp=N$1),'T22'!$E$2:$AZ$97)</f>
        <v>0</v>
      </c>
      <c r="O135" s="250">
        <f>SUMPRODUCT(('T22'!$A$2:$A$97=$A135)*(T22Emp=O$1),'T22'!$E$2:$AZ$97)</f>
        <v>8.75</v>
      </c>
      <c r="P135" s="250">
        <f>SUMPRODUCT(('T22'!$A$2:$A$97=$A135)*(T22Emp=P$1),'T22'!$E$2:$AZ$97)</f>
        <v>0</v>
      </c>
      <c r="Q135" s="250">
        <f>SUMPRODUCT(('T22'!$A$2:$A$97=$A135)*(T22Emp=Q$1),'T22'!$E$2:$AZ$97)</f>
        <v>0</v>
      </c>
      <c r="R135" s="250">
        <f>SUMPRODUCT(('T22'!$A$2:$A$97=$A135)*(T22Emp=R$1),'T22'!$E$2:$AZ$97)</f>
        <v>0</v>
      </c>
      <c r="S135" s="250">
        <f>SUMPRODUCT(('T22'!$A$2:$A$97=$A135)*(T22Emp=S$1),'T22'!$E$2:$AZ$97)</f>
        <v>0</v>
      </c>
      <c r="T135" s="250">
        <f>SUMPRODUCT(('T22'!$A$2:$A$97=$A135)*(T22Emp=T$1),'T22'!$E$2:$AZ$97)</f>
        <v>0</v>
      </c>
      <c r="U135" s="250">
        <f>SUMPRODUCT(('T22'!$A$2:$A$97=$A135)*(T22Emp=U$1),'T22'!$E$2:$AZ$97)</f>
        <v>0</v>
      </c>
      <c r="V135" s="250">
        <f>SUMPRODUCT(('T22'!$A$2:$A$97=$A135)*(T22Emp=V$1),'T22'!$E$2:$AZ$97)</f>
        <v>0</v>
      </c>
      <c r="W135" s="250">
        <f>SUMPRODUCT(('T22'!$A$2:$A$97=$A135)*(T22Emp=W$1),'T22'!$E$2:$AZ$97)</f>
        <v>0</v>
      </c>
      <c r="X135" s="250">
        <f>SUMPRODUCT(('T22'!$A$2:$A$97=$A135)*(T22Emp=X$1),'T22'!$E$2:$AZ$97)</f>
        <v>0</v>
      </c>
      <c r="Y135" s="250">
        <f>SUMPRODUCT(('T22'!$A$2:$A$97=$A135)*(T22Emp=Y$1),'T22'!$E$2:$AZ$97)</f>
        <v>0</v>
      </c>
      <c r="Z135" s="250">
        <f>SUMPRODUCT(('T22'!$A$2:$A$97=$A135)*(T22Emp=Z$1),'T22'!$E$2:$AZ$97)</f>
        <v>0</v>
      </c>
      <c r="AA135" s="250">
        <f>SUMPRODUCT(('T22'!$A$2:$A$97=$A135)*(T22Emp=AA$1),'T22'!$E$2:$AZ$97)</f>
        <v>0</v>
      </c>
      <c r="AB135" s="250">
        <f>SUMPRODUCT(('T22'!$A$2:$A$97=$A135)*(T22Emp=AB$1),'T22'!$E$2:$AZ$97)</f>
        <v>0</v>
      </c>
      <c r="AC135" s="250">
        <f>SUMPRODUCT(('T22'!$A$2:$A$97=$A135)*(T22Emp=AC$1),'T22'!$E$2:$AZ$97)</f>
        <v>0</v>
      </c>
      <c r="AD135" s="250">
        <f>SUMPRODUCT(('T22'!$A$2:$A$97=$A135)*(T22Emp=AD$1),'T22'!$E$2:$AZ$97)</f>
        <v>0</v>
      </c>
      <c r="AE135" s="250">
        <f>SUMPRODUCT(('T22'!$A$2:$A$97=$A135)*(T22Emp=AE$1),'T22'!$E$2:$AZ$97)</f>
        <v>0</v>
      </c>
      <c r="AF135" s="250">
        <f>SUMPRODUCT(('T22'!$A$2:$A$97=$A135)*(T22Emp=AF$1),'T22'!$E$2:$AZ$97)</f>
        <v>0</v>
      </c>
      <c r="AG135" s="250">
        <f>SUMPRODUCT(('T22'!$A$2:$A$97=$A135)*(T22Emp=AG$1),'T22'!$E$2:$AZ$97)</f>
        <v>0</v>
      </c>
      <c r="AH135" s="250">
        <f>SUMPRODUCT(('T22'!$A$2:$A$97=$A135)*(T22Emp=AH$1),'T22'!$E$2:$AZ$97)</f>
        <v>0</v>
      </c>
      <c r="AI135" s="250">
        <f>SUMPRODUCT(('T22'!$A$2:$A$97=$A135)*(T22Emp=AI$1),'T22'!$E$2:$AZ$97)</f>
        <v>0</v>
      </c>
      <c r="AJ135" s="250">
        <f>SUMPRODUCT(('T22'!$A$2:$A$97=$A135)*(T22Emp=AJ$1),'T22'!$E$2:$AZ$97)</f>
        <v>0</v>
      </c>
      <c r="AK135" s="250">
        <f>SUMPRODUCT(('T22'!$A$2:$A$97=$A135)*(T22Emp=AK$1),'T22'!$E$2:$AZ$97)</f>
        <v>0</v>
      </c>
      <c r="AL135" s="250">
        <f>SUMPRODUCT(('T22'!$A$2:$A$97=$A135)*(T22Emp=AL$1),'T22'!$E$2:$AZ$97)</f>
        <v>0</v>
      </c>
      <c r="AM135" s="250">
        <f>SUMPRODUCT(('T22'!$A$2:$A$97=$A135)*(T22Emp=AM$1),'T22'!$E$2:$AZ$97)</f>
        <v>0</v>
      </c>
      <c r="AN135" s="250">
        <f>SUMPRODUCT(('T22'!$A$2:$A$97=$A135)*(T22Emp=AN$1),'T22'!$E$2:$AZ$97)</f>
        <v>0</v>
      </c>
      <c r="AO135" s="250">
        <f>SUMPRODUCT(('T22'!$A$2:$A$97=$A135)*(T22Emp=AO$1),'T22'!$E$2:$AZ$97)</f>
        <v>0</v>
      </c>
      <c r="AP135" s="250">
        <f>SUMPRODUCT(('T22'!$A$2:$A$97=$A135)*(T22Emp=AP$1),'T22'!$E$2:$AZ$97)</f>
        <v>0</v>
      </c>
      <c r="AQ135" s="250">
        <f>SUMPRODUCT(('T22'!$A$2:$A$97=$A135)*(T22Emp=AQ$1),'T22'!$E$2:$AZ$97)</f>
        <v>0</v>
      </c>
      <c r="AR135" s="250">
        <f>SUMPRODUCT(('T22'!$A$2:$A$97=$A135)*(T22Emp=AR$1),'T22'!$E$2:$AZ$97)</f>
        <v>0</v>
      </c>
      <c r="AS135" s="250">
        <f>SUMPRODUCT(('T22'!$A$2:$A$97=$A135)*(T22Emp=AS$1),'T22'!$E$2:$AZ$97)</f>
        <v>0</v>
      </c>
      <c r="AT135" s="250">
        <f>SUMPRODUCT(('T22'!$A$2:$A$97=$A135)*(T22Emp=AT$1),'T22'!$E$2:$AZ$97)</f>
        <v>0</v>
      </c>
      <c r="AU135" s="250">
        <f>SUMPRODUCT(('T22'!$A$2:$A$97=$A135)*(T22Emp=AU$1),'T22'!$E$2:$AZ$97)</f>
        <v>0</v>
      </c>
      <c r="AV135" s="250">
        <f>SUMPRODUCT(('T22'!$A$2:$A$97=$A135)*(T22Emp=AV$1),'T22'!$E$2:$AZ$97)</f>
        <v>0</v>
      </c>
      <c r="AW135" s="250">
        <f>SUMPRODUCT(('T22'!$A$2:$A$97=$A135)*(T22Emp=AW$1),'T22'!$E$2:$AZ$97)</f>
        <v>0</v>
      </c>
      <c r="AX135" s="250">
        <f>SUMPRODUCT(('T22'!$A$2:$A$97=$A135)*(T22Emp=AX$1),'T22'!$E$2:$AZ$97)</f>
        <v>0</v>
      </c>
      <c r="AY135" s="467">
        <f>SUMPRODUCT(('T22'!$A$2:$A$97=$A135)*(T22Emp=AY$1),'T22'!$E$2:$AZ$97)</f>
        <v>0</v>
      </c>
    </row>
    <row r="136" spans="1:51" s="271" customFormat="1" x14ac:dyDescent="0.2">
      <c r="A136" s="247">
        <f t="shared" si="59"/>
        <v>42547</v>
      </c>
      <c r="B136" s="254" t="str">
        <f>Total!$L$1</f>
        <v>RF</v>
      </c>
      <c r="C136" s="249">
        <f>SUMPRODUCT((RF!$A$2:$A$17=$A136)*(RFEmp=C$1)*(RF!$H$21:$AO$21="RF Valet"),RF!$H$2:$AO$17)</f>
        <v>0</v>
      </c>
      <c r="D136" s="250">
        <f>SUMPRODUCT((RF!$A$2:$A$17=$A136)*(RFEmp=D$1)*(RF!$H$21:$AO$21="RF Valet"),RF!$H$2:$AO$17)</f>
        <v>0</v>
      </c>
      <c r="E136" s="250">
        <f>SUMPRODUCT((RF!$A$2:$A$17=$A136)*(RFEmp=E$1)*(RF!$H$21:$AO$21="RF Valet"),RF!$H$2:$AO$17)</f>
        <v>0</v>
      </c>
      <c r="F136" s="250">
        <f>SUMPRODUCT((RF!$A$2:$A$17=$A136)*(RFEmp=F$1)*(RF!$H$21:$AO$21="RF Valet"),RF!$H$2:$AO$17)</f>
        <v>0</v>
      </c>
      <c r="G136" s="250">
        <f>SUMPRODUCT((RF!$A$2:$A$17=$A136)*(RFEmp=G$1)*(RF!$H$21:$AO$21="RF Valet"),RF!$H$2:$AO$17)</f>
        <v>0</v>
      </c>
      <c r="H136" s="250">
        <f>SUMPRODUCT((RF!$A$2:$A$17=$A136)*(RFEmp=H$1)*(RF!$H$21:$AO$21="RF Valet"),RF!$H$2:$AO$17)</f>
        <v>0</v>
      </c>
      <c r="I136" s="250">
        <f>SUMPRODUCT((RF!$A$2:$A$17=$A136)*(RFEmp=I$1)*(RF!$H$21:$AO$21="RF Valet"),RF!$H$2:$AO$17)</f>
        <v>0</v>
      </c>
      <c r="J136" s="250">
        <f>SUMPRODUCT((RF!$A$2:$A$17=$A136)*(RFEmp=J$1)*(RF!$H$21:$AO$21="RF Valet"),RF!$H$2:$AO$17)</f>
        <v>0</v>
      </c>
      <c r="K136" s="250">
        <f>SUMPRODUCT((RF!$A$2:$A$17=$A136)*(RFEmp=K$1)*(RF!$H$21:$AO$21="RF Valet"),RF!$H$2:$AO$17)</f>
        <v>0</v>
      </c>
      <c r="L136" s="250">
        <f>SUMPRODUCT((RF!$A$2:$A$17=$A136)*(RFEmp=L$1)*(RF!$H$21:$AO$21="RF Valet"),RF!$H$2:$AO$17)</f>
        <v>0</v>
      </c>
      <c r="M136" s="250">
        <f>SUMPRODUCT((RF!$A$2:$A$17=$A136)*(RFEmp=M$1)*(RF!$H$21:$AO$21="RF Valet"),RF!$H$2:$AO$17)</f>
        <v>0</v>
      </c>
      <c r="N136" s="250">
        <f>SUMPRODUCT((RF!$A$2:$A$17=$A136)*(RFEmp=N$1)*(RF!$H$21:$AO$21="RF Valet"),RF!$H$2:$AO$17)</f>
        <v>0</v>
      </c>
      <c r="O136" s="250">
        <f>SUMPRODUCT((RF!$A$2:$A$17=$A136)*(RFEmp=O$1)*(RF!$H$21:$AO$21="RF Valet"),RF!$H$2:$AO$17)</f>
        <v>0</v>
      </c>
      <c r="P136" s="250">
        <f>SUMPRODUCT((RF!$A$2:$A$17=$A136)*(RFEmp=P$1)*(RF!$H$21:$AO$21="RF Valet"),RF!$H$2:$AO$17)</f>
        <v>0</v>
      </c>
      <c r="Q136" s="250">
        <f>SUMPRODUCT((RF!$A$2:$A$17=$A136)*(RFEmp=Q$1)*(RF!$H$21:$AO$21="RF Valet"),RF!$H$2:$AO$17)</f>
        <v>0</v>
      </c>
      <c r="R136" s="250">
        <f>SUMPRODUCT((RF!$A$2:$A$17=$A136)*(RFEmp=R$1)*(RF!$H$21:$AO$21="RF Valet"),RF!$H$2:$AO$17)</f>
        <v>0</v>
      </c>
      <c r="S136" s="250">
        <f>SUMPRODUCT((RF!$A$2:$A$17=$A136)*(RFEmp=S$1)*(RF!$H$21:$AO$21="RF Valet"),RF!$H$2:$AO$17)</f>
        <v>0</v>
      </c>
      <c r="T136" s="250">
        <f>SUMPRODUCT((RF!$A$2:$A$17=$A136)*(RFEmp=T$1)*(RF!$H$21:$AO$21="RF Valet"),RF!$H$2:$AO$17)</f>
        <v>0</v>
      </c>
      <c r="U136" s="250">
        <f>SUMPRODUCT((RF!$A$2:$A$17=$A136)*(RFEmp=U$1)*(RF!$H$21:$AO$21="RF Valet"),RF!$H$2:$AO$17)</f>
        <v>0</v>
      </c>
      <c r="V136" s="250">
        <f>SUMPRODUCT((RF!$A$2:$A$17=$A136)*(RFEmp=V$1)*(RF!$H$21:$AO$21="RF Valet"),RF!$H$2:$AO$17)</f>
        <v>0</v>
      </c>
      <c r="W136" s="250">
        <f>SUMPRODUCT((RF!$A$2:$A$17=$A136)*(RFEmp=W$1)*(RF!$H$21:$AO$21="RF Valet"),RF!$H$2:$AO$17)</f>
        <v>0</v>
      </c>
      <c r="X136" s="250">
        <f>SUMPRODUCT((RF!$A$2:$A$17=$A136)*(RFEmp=X$1)*(RF!$H$21:$AO$21="RF Valet"),RF!$H$2:$AO$17)</f>
        <v>0</v>
      </c>
      <c r="Y136" s="250">
        <f>SUMPRODUCT((RF!$A$2:$A$17=$A136)*(RFEmp=Y$1)*(RF!$H$21:$AO$21="RF Valet"),RF!$H$2:$AO$17)</f>
        <v>0</v>
      </c>
      <c r="Z136" s="250">
        <f>SUMPRODUCT((RF!$A$2:$A$17=$A136)*(RFEmp=Z$1)*(RF!$H$21:$AO$21="RF Valet"),RF!$H$2:$AO$17)</f>
        <v>0</v>
      </c>
      <c r="AA136" s="250">
        <f>SUMPRODUCT((RF!$A$2:$A$17=$A136)*(RFEmp=AA$1)*(RF!$H$21:$AO$21="RF Valet"),RF!$H$2:$AO$17)</f>
        <v>0</v>
      </c>
      <c r="AB136" s="250">
        <f>SUMPRODUCT((RF!$A$2:$A$17=$A136)*(RFEmp=AB$1)*(RF!$H$21:$AO$21="RF Valet"),RF!$H$2:$AO$17)</f>
        <v>0</v>
      </c>
      <c r="AC136" s="250">
        <f>SUMPRODUCT((RF!$A$2:$A$17=$A136)*(RFEmp=AC$1)*(RF!$H$21:$AO$21="RF Valet"),RF!$H$2:$AO$17)</f>
        <v>0</v>
      </c>
      <c r="AD136" s="250">
        <f>SUMPRODUCT((RF!$A$2:$A$17=$A136)*(RFEmp=AD$1)*(RF!$H$21:$AO$21="RF Valet"),RF!$H$2:$AO$17)</f>
        <v>0</v>
      </c>
      <c r="AE136" s="250">
        <f>SUMPRODUCT((RF!$A$2:$A$17=$A136)*(RFEmp=AE$1)*(RF!$H$21:$AO$21="RF Valet"),RF!$H$2:$AO$17)</f>
        <v>0</v>
      </c>
      <c r="AF136" s="250">
        <f>SUMPRODUCT((RF!$A$2:$A$17=$A136)*(RFEmp=AF$1)*(RF!$H$21:$AO$21="RF Valet"),RF!$H$2:$AO$17)</f>
        <v>0</v>
      </c>
      <c r="AG136" s="250">
        <f>SUMPRODUCT((RF!$A$2:$A$17=$A136)*(RFEmp=AG$1)*(RF!$H$21:$AO$21="RF Valet"),RF!$H$2:$AO$17)</f>
        <v>0</v>
      </c>
      <c r="AH136" s="250">
        <f>SUMPRODUCT((RF!$A$2:$A$17=$A136)*(RFEmp=AH$1)*(RF!$H$21:$AO$21="RF Valet"),RF!$H$2:$AO$17)</f>
        <v>0</v>
      </c>
      <c r="AI136" s="250">
        <f>SUMPRODUCT((RF!$A$2:$A$17=$A136)*(RFEmp=AI$1)*(RF!$H$21:$AO$21="RF Valet"),RF!$H$2:$AO$17)</f>
        <v>0</v>
      </c>
      <c r="AJ136" s="250">
        <f>SUMPRODUCT((RF!$A$2:$A$17=$A136)*(RFEmp=AJ$1)*(RF!$H$21:$AO$21="RF Valet"),RF!$H$2:$AO$17)</f>
        <v>0</v>
      </c>
      <c r="AK136" s="250">
        <f>SUMPRODUCT((RF!$A$2:$A$17=$A136)*(RFEmp=AK$1)*(RF!$H$21:$AO$21="RF Valet"),RF!$H$2:$AO$17)</f>
        <v>0</v>
      </c>
      <c r="AL136" s="250">
        <f>SUMPRODUCT((RF!$A$2:$A$17=$A136)*(RFEmp=AL$1)*(RF!$H$21:$AO$21="RF Valet"),RF!$H$2:$AO$17)</f>
        <v>0</v>
      </c>
      <c r="AM136" s="250">
        <f>SUMPRODUCT((RF!$A$2:$A$17=$A136)*(RFEmp=AM$1)*(RF!$H$21:$AO$21="RF Valet"),RF!$H$2:$AO$17)</f>
        <v>0</v>
      </c>
      <c r="AN136" s="250">
        <f>SUMPRODUCT((RF!$A$2:$A$17=$A136)*(RFEmp=AN$1)*(RF!$H$21:$AO$21="RF Valet"),RF!$H$2:$AO$17)</f>
        <v>0</v>
      </c>
      <c r="AO136" s="250">
        <f>SUMPRODUCT((RF!$A$2:$A$17=$A136)*(RFEmp=AO$1)*(RF!$H$21:$AO$21="RF Valet"),RF!$H$2:$AO$17)</f>
        <v>0</v>
      </c>
      <c r="AP136" s="250">
        <f>SUMPRODUCT((RF!$A$2:$A$17=$A136)*(RFEmp=AP$1)*(RF!$H$21:$AO$21="RF Valet"),RF!$H$2:$AO$17)</f>
        <v>0</v>
      </c>
      <c r="AQ136" s="250">
        <f>SUMPRODUCT((RF!$A$2:$A$17=$A136)*(RFEmp=AQ$1)*(RF!$H$21:$AO$21="RF Valet"),RF!$H$2:$AO$17)</f>
        <v>0</v>
      </c>
      <c r="AR136" s="250">
        <f>SUMPRODUCT((RF!$A$2:$A$17=$A136)*(RFEmp=AR$1)*(RF!$H$21:$AO$21="RF Valet"),RF!$H$2:$AO$17)</f>
        <v>0</v>
      </c>
      <c r="AS136" s="250">
        <f>SUMPRODUCT((RF!$A$2:$A$17=$A136)*(RFEmp=AS$1)*(RF!$H$21:$AO$21="RF Valet"),RF!$H$2:$AO$17)</f>
        <v>0</v>
      </c>
      <c r="AT136" s="250">
        <f>SUMPRODUCT((RF!$A$2:$A$17=$A136)*(RFEmp=AT$1)*(RF!$H$21:$AO$21="RF Valet"),RF!$H$2:$AO$17)</f>
        <v>0</v>
      </c>
      <c r="AU136" s="250">
        <f>SUMPRODUCT((RF!$A$2:$A$17=$A136)*(RFEmp=AU$1)*(RF!$H$21:$AO$21="RF Valet"),RF!$H$2:$AO$17)</f>
        <v>0</v>
      </c>
      <c r="AV136" s="250">
        <f>SUMPRODUCT((RF!$A$2:$A$17=$A136)*(RFEmp=AV$1)*(RF!$H$21:$AO$21="RF Valet"),RF!$H$2:$AO$17)</f>
        <v>0</v>
      </c>
      <c r="AW136" s="250">
        <f>SUMPRODUCT((RF!$A$2:$A$17=$A136)*(RFEmp=AW$1)*(RF!$H$21:$AO$21="RF Valet"),RF!$H$2:$AO$17)</f>
        <v>0</v>
      </c>
      <c r="AX136" s="250">
        <f>SUMPRODUCT((RF!$A$2:$A$17=$A136)*(RFEmp=AX$1)*(RF!$H$21:$AO$21="RF Valet"),RF!$H$2:$AO$17)</f>
        <v>0</v>
      </c>
      <c r="AY136" s="467">
        <f>SUMPRODUCT((RF!$A$2:$A$17=$A136)*(RFEmp=AY$1)*(RF!$H$21:$AO$21="RF Valet"),RF!$H$2:$AO$17)</f>
        <v>0</v>
      </c>
    </row>
    <row r="137" spans="1:51" s="271" customFormat="1" x14ac:dyDescent="0.2">
      <c r="A137" s="247">
        <f t="shared" si="59"/>
        <v>42547</v>
      </c>
      <c r="B137" s="571" t="s">
        <v>140</v>
      </c>
      <c r="C137" s="249">
        <f>SUMPRODUCT(('RC'!$A$2:$A$17=$A137)*(RCEmp=C$1),'RC'!$D$2:$AK$17)</f>
        <v>0</v>
      </c>
      <c r="D137" s="250">
        <f>SUMPRODUCT(('RC'!$A$2:$A$17=$A137)*(RCEmp=D$1),'RC'!$D$2:$AK$17)</f>
        <v>0</v>
      </c>
      <c r="E137" s="250">
        <f>SUMPRODUCT(('RC'!$A$2:$A$17=$A137)*(RCEmp=E$1),'RC'!$D$2:$AK$17)</f>
        <v>0</v>
      </c>
      <c r="F137" s="250">
        <f>SUMPRODUCT(('RC'!$A$2:$A$17=$A137)*(RCEmp=F$1),'RC'!$D$2:$AK$17)</f>
        <v>0</v>
      </c>
      <c r="G137" s="250">
        <f>SUMPRODUCT(('RC'!$A$2:$A$17=$A137)*(RCEmp=G$1),'RC'!$D$2:$AK$17)</f>
        <v>0</v>
      </c>
      <c r="H137" s="250">
        <f>SUMPRODUCT(('RC'!$A$2:$A$17=$A137)*(RCEmp=H$1),'RC'!$D$2:$AK$17)</f>
        <v>0</v>
      </c>
      <c r="I137" s="250">
        <f>SUMPRODUCT(('RC'!$A$2:$A$17=$A137)*(RCEmp=I$1),'RC'!$D$2:$AK$17)</f>
        <v>0</v>
      </c>
      <c r="J137" s="250">
        <f>SUMPRODUCT(('RC'!$A$2:$A$17=$A137)*(RCEmp=J$1),'RC'!$D$2:$AK$17)</f>
        <v>0</v>
      </c>
      <c r="K137" s="250">
        <f>SUMPRODUCT(('RC'!$A$2:$A$17=$A137)*(RCEmp=K$1),'RC'!$D$2:$AK$17)</f>
        <v>0</v>
      </c>
      <c r="L137" s="250">
        <f>SUMPRODUCT(('RC'!$A$2:$A$17=$A137)*(RCEmp=L$1),'RC'!$D$2:$AK$17)</f>
        <v>0</v>
      </c>
      <c r="M137" s="250">
        <f>SUMPRODUCT(('RC'!$A$2:$A$17=$A137)*(RCEmp=M$1),'RC'!$D$2:$AK$17)</f>
        <v>6.25</v>
      </c>
      <c r="N137" s="250">
        <f>SUMPRODUCT(('RC'!$A$2:$A$17=$A137)*(RCEmp=N$1),'RC'!$D$2:$AK$17)</f>
        <v>0</v>
      </c>
      <c r="O137" s="250">
        <f>SUMPRODUCT(('RC'!$A$2:$A$17=$A137)*(RCEmp=O$1),'RC'!$D$2:$AK$17)</f>
        <v>0</v>
      </c>
      <c r="P137" s="250">
        <f>SUMPRODUCT(('RC'!$A$2:$A$17=$A137)*(RCEmp=P$1),'RC'!$D$2:$AK$17)</f>
        <v>0</v>
      </c>
      <c r="Q137" s="250">
        <f>SUMPRODUCT(('RC'!$A$2:$A$17=$A137)*(RCEmp=Q$1),'RC'!$D$2:$AK$17)</f>
        <v>0</v>
      </c>
      <c r="R137" s="250">
        <f>SUMPRODUCT(('RC'!$A$2:$A$17=$A137)*(RCEmp=R$1),'RC'!$D$2:$AK$17)</f>
        <v>0</v>
      </c>
      <c r="S137" s="250">
        <f>SUMPRODUCT(('RC'!$A$2:$A$17=$A137)*(RCEmp=S$1),'RC'!$D$2:$AK$17)</f>
        <v>0</v>
      </c>
      <c r="T137" s="250">
        <f>SUMPRODUCT(('RC'!$A$2:$A$17=$A137)*(RCEmp=T$1),'RC'!$D$2:$AK$17)</f>
        <v>0</v>
      </c>
      <c r="U137" s="250">
        <f>SUMPRODUCT(('RC'!$A$2:$A$17=$A137)*(RCEmp=U$1),'RC'!$D$2:$AK$17)</f>
        <v>0</v>
      </c>
      <c r="V137" s="250">
        <f>SUMPRODUCT(('RC'!$A$2:$A$17=$A137)*(RCEmp=V$1),'RC'!$D$2:$AK$17)</f>
        <v>0</v>
      </c>
      <c r="W137" s="250">
        <f>SUMPRODUCT(('RC'!$A$2:$A$17=$A137)*(RCEmp=W$1),'RC'!$D$2:$AK$17)</f>
        <v>0</v>
      </c>
      <c r="X137" s="250">
        <f>SUMPRODUCT(('RC'!$A$2:$A$17=$A137)*(RCEmp=X$1),'RC'!$D$2:$AK$17)</f>
        <v>0</v>
      </c>
      <c r="Y137" s="250">
        <f>SUMPRODUCT(('RC'!$A$2:$A$17=$A137)*(RCEmp=Y$1),'RC'!$D$2:$AK$17)</f>
        <v>3.75</v>
      </c>
      <c r="Z137" s="250">
        <f>SUMPRODUCT(('RC'!$A$2:$A$17=$A137)*(RCEmp=Z$1),'RC'!$D$2:$AK$17)</f>
        <v>0</v>
      </c>
      <c r="AA137" s="250">
        <f>SUMPRODUCT(('RC'!$A$2:$A$17=$A137)*(RCEmp=AA$1),'RC'!$D$2:$AK$17)</f>
        <v>0</v>
      </c>
      <c r="AB137" s="250">
        <f>SUMPRODUCT(('RC'!$A$2:$A$17=$A137)*(RCEmp=AB$1),'RC'!$D$2:$AK$17)</f>
        <v>0</v>
      </c>
      <c r="AC137" s="250">
        <f>SUMPRODUCT(('RC'!$A$2:$A$17=$A137)*(RCEmp=AC$1),'RC'!$D$2:$AK$17)</f>
        <v>0</v>
      </c>
      <c r="AD137" s="250">
        <f>SUMPRODUCT(('RC'!$A$2:$A$17=$A137)*(RCEmp=AD$1),'RC'!$D$2:$AK$17)</f>
        <v>0</v>
      </c>
      <c r="AE137" s="250">
        <f>SUMPRODUCT(('RC'!$A$2:$A$17=$A137)*(RCEmp=AE$1),'RC'!$D$2:$AK$17)</f>
        <v>0</v>
      </c>
      <c r="AF137" s="250">
        <f>SUMPRODUCT(('RC'!$A$2:$A$17=$A137)*(RCEmp=AF$1),'RC'!$D$2:$AK$17)</f>
        <v>0</v>
      </c>
      <c r="AG137" s="250">
        <f>SUMPRODUCT(('RC'!$A$2:$A$17=$A137)*(RCEmp=AG$1),'RC'!$D$2:$AK$17)</f>
        <v>0</v>
      </c>
      <c r="AH137" s="250">
        <f>SUMPRODUCT(('RC'!$A$2:$A$17=$A137)*(RCEmp=AH$1),'RC'!$D$2:$AK$17)</f>
        <v>0</v>
      </c>
      <c r="AI137" s="250">
        <f>SUMPRODUCT(('RC'!$A$2:$A$17=$A137)*(RCEmp=AI$1),'RC'!$D$2:$AK$17)</f>
        <v>0</v>
      </c>
      <c r="AJ137" s="250">
        <f>SUMPRODUCT(('RC'!$A$2:$A$17=$A137)*(RCEmp=AJ$1),'RC'!$D$2:$AK$17)</f>
        <v>0</v>
      </c>
      <c r="AK137" s="250">
        <f>SUMPRODUCT(('RC'!$A$2:$A$17=$A137)*(RCEmp=AK$1),'RC'!$D$2:$AK$17)</f>
        <v>0</v>
      </c>
      <c r="AL137" s="250">
        <f>SUMPRODUCT(('RC'!$A$2:$A$17=$A137)*(RCEmp=AL$1),'RC'!$D$2:$AK$17)</f>
        <v>0</v>
      </c>
      <c r="AM137" s="250">
        <f>SUMPRODUCT(('RC'!$A$2:$A$17=$A137)*(RCEmp=AM$1),'RC'!$D$2:$AK$17)</f>
        <v>0</v>
      </c>
      <c r="AN137" s="250">
        <f>SUMPRODUCT(('RC'!$A$2:$A$17=$A137)*(RCEmp=AN$1),'RC'!$D$2:$AK$17)</f>
        <v>0</v>
      </c>
      <c r="AO137" s="250">
        <f>SUMPRODUCT(('RC'!$A$2:$A$17=$A137)*(RCEmp=AO$1),'RC'!$D$2:$AK$17)</f>
        <v>0</v>
      </c>
      <c r="AP137" s="250">
        <f>SUMPRODUCT(('RC'!$A$2:$A$17=$A137)*(RCEmp=AP$1),'RC'!$D$2:$AK$17)</f>
        <v>0</v>
      </c>
      <c r="AQ137" s="250">
        <f>SUMPRODUCT(('RC'!$A$2:$A$17=$A137)*(RCEmp=AQ$1),'RC'!$D$2:$AK$17)</f>
        <v>0</v>
      </c>
      <c r="AR137" s="250">
        <f>SUMPRODUCT(('RC'!$A$2:$A$17=$A137)*(RCEmp=AR$1),'RC'!$D$2:$AK$17)</f>
        <v>0</v>
      </c>
      <c r="AS137" s="250">
        <f>SUMPRODUCT(('RC'!$A$2:$A$17=$A137)*(RCEmp=AS$1),'RC'!$D$2:$AK$17)</f>
        <v>0</v>
      </c>
      <c r="AT137" s="250">
        <f>SUMPRODUCT(('RC'!$A$2:$A$17=$A137)*(RCEmp=AT$1),'RC'!$D$2:$AK$17)</f>
        <v>0</v>
      </c>
      <c r="AU137" s="250">
        <f>SUMPRODUCT(('RC'!$A$2:$A$17=$A137)*(RCEmp=AU$1),'RC'!$D$2:$AK$17)</f>
        <v>0</v>
      </c>
      <c r="AV137" s="250">
        <f>SUMPRODUCT(('RC'!$A$2:$A$17=$A137)*(RCEmp=AV$1),'RC'!$D$2:$AK$17)</f>
        <v>0</v>
      </c>
      <c r="AW137" s="250">
        <f>SUMPRODUCT(('RC'!$A$2:$A$17=$A137)*(RCEmp=AW$1),'RC'!$D$2:$AK$17)</f>
        <v>0</v>
      </c>
      <c r="AX137" s="250">
        <f>SUMPRODUCT(('RC'!$A$2:$A$17=$A137)*(RCEmp=AX$1),'RC'!$D$2:$AK$17)</f>
        <v>0</v>
      </c>
      <c r="AY137" s="467">
        <f>SUMPRODUCT(('RC'!$A$2:$A$17=$A137)*(RCEmp=AY$1),'RC'!$D$2:$AK$17)</f>
        <v>0</v>
      </c>
    </row>
    <row r="138" spans="1:51" s="271" customFormat="1" x14ac:dyDescent="0.2">
      <c r="A138" s="247">
        <f t="shared" si="59"/>
        <v>42547</v>
      </c>
      <c r="B138" s="614" t="s">
        <v>154</v>
      </c>
      <c r="C138" s="249">
        <f>SUMPRODUCT((HoO!$A$2:$A$34=$A138)*(HoOEmp=C$1),HoO!$E$2:$Y$34)</f>
        <v>0</v>
      </c>
      <c r="D138" s="250">
        <f>SUMPRODUCT((HoO!$A$2:$A$34=$A138)*(HoOEmp=D$1),HoO!$E$2:$Y$34)</f>
        <v>0</v>
      </c>
      <c r="E138" s="250">
        <f>SUMPRODUCT((HoO!$A$2:$A$34=$A138)*(HoOEmp=E$1),HoO!$E$2:$Y$34)</f>
        <v>0</v>
      </c>
      <c r="F138" s="250">
        <f>SUMPRODUCT((HoO!$A$2:$A$34=$A138)*(HoOEmp=F$1),HoO!$E$2:$Y$34)</f>
        <v>0</v>
      </c>
      <c r="G138" s="250">
        <f>SUMPRODUCT((HoO!$A$2:$A$34=$A138)*(HoOEmp=G$1),HoO!$E$2:$Y$34)</f>
        <v>0</v>
      </c>
      <c r="H138" s="250">
        <f>SUMPRODUCT((HoO!$A$2:$A$34=$A138)*(HoOEmp=H$1),HoO!$E$2:$Y$34)</f>
        <v>0</v>
      </c>
      <c r="I138" s="250">
        <f>SUMPRODUCT((HoO!$A$2:$A$34=$A138)*(HoOEmp=I$1),HoO!$E$2:$Y$34)</f>
        <v>0</v>
      </c>
      <c r="J138" s="250">
        <f>SUMPRODUCT((HoO!$A$2:$A$34=$A138)*(HoOEmp=J$1),HoO!$E$2:$Y$34)</f>
        <v>0</v>
      </c>
      <c r="K138" s="250">
        <f>SUMPRODUCT((HoO!$A$2:$A$34=$A138)*(HoOEmp=K$1),HoO!$E$2:$Y$34)</f>
        <v>0</v>
      </c>
      <c r="L138" s="250">
        <f>SUMPRODUCT((HoO!$A$2:$A$34=$A138)*(HoOEmp=L$1),HoO!$E$2:$Y$34)</f>
        <v>0</v>
      </c>
      <c r="M138" s="250">
        <f>SUMPRODUCT((HoO!$A$2:$A$34=$A138)*(HoOEmp=M$1),HoO!$E$2:$Y$34)</f>
        <v>0</v>
      </c>
      <c r="N138" s="250">
        <f>SUMPRODUCT((HoO!$A$2:$A$34=$A138)*(HoOEmp=N$1),HoO!$E$2:$Y$34)</f>
        <v>0</v>
      </c>
      <c r="O138" s="250">
        <f>SUMPRODUCT((HoO!$A$2:$A$34=$A138)*(HoOEmp=O$1),HoO!$E$2:$Y$34)</f>
        <v>0</v>
      </c>
      <c r="P138" s="250">
        <f>SUMPRODUCT((HoO!$A$2:$A$34=$A138)*(HoOEmp=P$1),HoO!$E$2:$Y$34)</f>
        <v>0</v>
      </c>
      <c r="Q138" s="250">
        <f>SUMPRODUCT((HoO!$A$2:$A$34=$A138)*(HoOEmp=Q$1),HoO!$E$2:$Y$34)</f>
        <v>0</v>
      </c>
      <c r="R138" s="250">
        <f>SUMPRODUCT((HoO!$A$2:$A$34=$A138)*(HoOEmp=R$1),HoO!$E$2:$Y$34)</f>
        <v>0</v>
      </c>
      <c r="S138" s="250">
        <f>SUMPRODUCT((HoO!$A$2:$A$34=$A138)*(HoOEmp=S$1),HoO!$E$2:$Y$34)</f>
        <v>0</v>
      </c>
      <c r="T138" s="250">
        <f>SUMPRODUCT((HoO!$A$2:$A$34=$A138)*(HoOEmp=T$1),HoO!$E$2:$Y$34)</f>
        <v>0</v>
      </c>
      <c r="U138" s="250">
        <f>SUMPRODUCT((HoO!$A$2:$A$34=$A138)*(HoOEmp=U$1),HoO!$E$2:$Y$34)</f>
        <v>0</v>
      </c>
      <c r="V138" s="250">
        <f>SUMPRODUCT((HoO!$A$2:$A$34=$A138)*(HoOEmp=V$1),HoO!$E$2:$Y$34)</f>
        <v>0</v>
      </c>
      <c r="W138" s="250">
        <f>SUMPRODUCT((HoO!$A$2:$A$34=$A138)*(HoOEmp=W$1),HoO!$E$2:$Y$34)</f>
        <v>0</v>
      </c>
      <c r="X138" s="250">
        <f>SUMPRODUCT((HoO!$A$2:$A$34=$A138)*(HoOEmp=X$1),HoO!$E$2:$Y$34)</f>
        <v>0</v>
      </c>
      <c r="Y138" s="250">
        <f>SUMPRODUCT((HoO!$A$2:$A$34=$A138)*(HoOEmp=Y$1),HoO!$E$2:$Y$34)</f>
        <v>0</v>
      </c>
      <c r="Z138" s="250">
        <f>SUMPRODUCT((HoO!$A$2:$A$34=$A138)*(HoOEmp=Z$1),HoO!$E$2:$Y$34)</f>
        <v>0</v>
      </c>
      <c r="AA138" s="250">
        <f>SUMPRODUCT((HoO!$A$2:$A$34=$A138)*(HoOEmp=AA$1),HoO!$E$2:$Y$34)</f>
        <v>0</v>
      </c>
      <c r="AB138" s="250">
        <f>SUMPRODUCT((HoO!$A$2:$A$34=$A138)*(HoOEmp=AB$1),HoO!$E$2:$Y$34)</f>
        <v>0</v>
      </c>
      <c r="AC138" s="250">
        <f>SUMPRODUCT((HoO!$A$2:$A$34=$A138)*(HoOEmp=AC$1),HoO!$E$2:$Y$34)</f>
        <v>0</v>
      </c>
      <c r="AD138" s="250">
        <f>SUMPRODUCT((HoO!$A$2:$A$34=$A138)*(HoOEmp=AD$1),HoO!$E$2:$Y$34)</f>
        <v>0</v>
      </c>
      <c r="AE138" s="250">
        <f>SUMPRODUCT((HoO!$A$2:$A$34=$A138)*(HoOEmp=AE$1),HoO!$E$2:$Y$34)</f>
        <v>0</v>
      </c>
      <c r="AF138" s="250">
        <f>SUMPRODUCT((HoO!$A$2:$A$34=$A138)*(HoOEmp=AF$1),HoO!$E$2:$Y$34)</f>
        <v>0</v>
      </c>
      <c r="AG138" s="250">
        <f>SUMPRODUCT((HoO!$A$2:$A$34=$A138)*(HoOEmp=AG$1),HoO!$E$2:$Y$34)</f>
        <v>0</v>
      </c>
      <c r="AH138" s="250">
        <f>SUMPRODUCT((HoO!$A$2:$A$34=$A138)*(HoOEmp=AH$1),HoO!$E$2:$Y$34)</f>
        <v>0</v>
      </c>
      <c r="AI138" s="250">
        <f>SUMPRODUCT((HoO!$A$2:$A$34=$A138)*(HoOEmp=AI$1),HoO!$E$2:$Y$34)</f>
        <v>0</v>
      </c>
      <c r="AJ138" s="250">
        <f>SUMPRODUCT((HoO!$A$2:$A$34=$A138)*(HoOEmp=AJ$1),HoO!$E$2:$Y$34)</f>
        <v>0</v>
      </c>
      <c r="AK138" s="250">
        <f>SUMPRODUCT((HoO!$A$2:$A$34=$A138)*(HoOEmp=AK$1),HoO!$E$2:$Y$34)</f>
        <v>0</v>
      </c>
      <c r="AL138" s="250">
        <f>SUMPRODUCT((HoO!$A$2:$A$34=$A138)*(HoOEmp=AL$1),HoO!$E$2:$Y$34)</f>
        <v>0</v>
      </c>
      <c r="AM138" s="250">
        <f>SUMPRODUCT((HoO!$A$2:$A$34=$A138)*(HoOEmp=AM$1),HoO!$E$2:$Y$34)</f>
        <v>0</v>
      </c>
      <c r="AN138" s="250">
        <f>SUMPRODUCT((HoO!$A$2:$A$34=$A138)*(HoOEmp=AN$1),HoO!$E$2:$Y$34)</f>
        <v>0</v>
      </c>
      <c r="AO138" s="250">
        <f>SUMPRODUCT((HoO!$A$2:$A$34=$A138)*(HoOEmp=AO$1),HoO!$E$2:$Y$34)</f>
        <v>0</v>
      </c>
      <c r="AP138" s="250">
        <f>SUMPRODUCT((HoO!$A$2:$A$34=$A138)*(HoOEmp=AP$1),HoO!$E$2:$Y$34)</f>
        <v>0</v>
      </c>
      <c r="AQ138" s="250">
        <f>SUMPRODUCT((HoO!$A$2:$A$34=$A138)*(HoOEmp=AQ$1),HoO!$E$2:$Y$34)</f>
        <v>0</v>
      </c>
      <c r="AR138" s="250">
        <f>SUMPRODUCT((HoO!$A$2:$A$34=$A138)*(HoOEmp=AR$1),HoO!$E$2:$Y$34)</f>
        <v>0</v>
      </c>
      <c r="AS138" s="250">
        <f>SUMPRODUCT((HoO!$A$2:$A$34=$A138)*(HoOEmp=AS$1),HoO!$E$2:$Y$34)</f>
        <v>0</v>
      </c>
      <c r="AT138" s="250">
        <f>SUMPRODUCT((HoO!$A$2:$A$34=$A138)*(HoOEmp=AT$1),HoO!$E$2:$Y$34)</f>
        <v>0</v>
      </c>
      <c r="AU138" s="250">
        <f>SUMPRODUCT((HoO!$A$2:$A$34=$A138)*(HoOEmp=AU$1),HoO!$E$2:$Y$34)</f>
        <v>0</v>
      </c>
      <c r="AV138" s="250">
        <f>SUMPRODUCT((HoO!$A$2:$A$34=$A138)*(HoOEmp=AV$1),HoO!$E$2:$Y$34)</f>
        <v>0</v>
      </c>
      <c r="AW138" s="250">
        <f>SUMPRODUCT((HoO!$A$2:$A$34=$A138)*(HoOEmp=AW$1),HoO!$E$2:$Y$34)</f>
        <v>0</v>
      </c>
      <c r="AX138" s="250">
        <f>SUMPRODUCT((HoO!$A$2:$A$34=$A138)*(HoOEmp=AX$1),HoO!$E$2:$Y$34)</f>
        <v>0</v>
      </c>
      <c r="AY138" s="467">
        <f>SUMPRODUCT((HoO!$A$2:$A$34=$A138)*(HoOEmp=AY$1),HoO!$E$2:$Y$34)</f>
        <v>0</v>
      </c>
    </row>
    <row r="139" spans="1:51" s="271" customFormat="1" x14ac:dyDescent="0.2">
      <c r="A139" s="247">
        <f t="shared" si="59"/>
        <v>42547</v>
      </c>
      <c r="B139" s="255" t="s">
        <v>74</v>
      </c>
      <c r="C139" s="249">
        <f>SUMPRODUCT((TM!$A$2:$A$17=$A139)*(TMEmp=C$1),TM!$D$2:$AK$17)</f>
        <v>0</v>
      </c>
      <c r="D139" s="250">
        <f>SUMPRODUCT((TM!$A$2:$A$17=$A139)*(TMEmp=D$1),TM!$D$2:$AK$17)</f>
        <v>0</v>
      </c>
      <c r="E139" s="250">
        <f>SUMPRODUCT((TM!$A$2:$A$17=$A139)*(TMEmp=E$1),TM!$D$2:$AK$17)</f>
        <v>0</v>
      </c>
      <c r="F139" s="250">
        <f>SUMPRODUCT((TM!$A$2:$A$17=$A139)*(TMEmp=F$1),TM!$D$2:$AK$17)</f>
        <v>0</v>
      </c>
      <c r="G139" s="250">
        <f>SUMPRODUCT((TM!$A$2:$A$17=$A139)*(TMEmp=G$1),TM!$D$2:$AK$17)</f>
        <v>0</v>
      </c>
      <c r="H139" s="250">
        <f>SUMPRODUCT((TM!$A$2:$A$17=$A139)*(TMEmp=H$1),TM!$D$2:$AK$17)</f>
        <v>0</v>
      </c>
      <c r="I139" s="250">
        <f>SUMPRODUCT((TM!$A$2:$A$17=$A139)*(TMEmp=I$1),TM!$D$2:$AK$17)</f>
        <v>0</v>
      </c>
      <c r="J139" s="250">
        <f>SUMPRODUCT((TM!$A$2:$A$17=$A139)*(TMEmp=J$1),TM!$D$2:$AK$17)</f>
        <v>0</v>
      </c>
      <c r="K139" s="250">
        <f>SUMPRODUCT((TM!$A$2:$A$17=$A139)*(TMEmp=K$1),TM!$D$2:$AK$17)</f>
        <v>0</v>
      </c>
      <c r="L139" s="250">
        <f>SUMPRODUCT((TM!$A$2:$A$17=$A139)*(TMEmp=L$1),TM!$D$2:$AK$17)</f>
        <v>0</v>
      </c>
      <c r="M139" s="250">
        <f>SUMPRODUCT((TM!$A$2:$A$17=$A139)*(TMEmp=M$1),TM!$D$2:$AK$17)</f>
        <v>0</v>
      </c>
      <c r="N139" s="250">
        <f>SUMPRODUCT((TM!$A$2:$A$17=$A139)*(TMEmp=N$1),TM!$D$2:$AK$17)</f>
        <v>0</v>
      </c>
      <c r="O139" s="250">
        <f>SUMPRODUCT((TM!$A$2:$A$17=$A139)*(TMEmp=O$1),TM!$D$2:$AK$17)</f>
        <v>0</v>
      </c>
      <c r="P139" s="250">
        <f>SUMPRODUCT((TM!$A$2:$A$17=$A139)*(TMEmp=P$1),TM!$D$2:$AK$17)</f>
        <v>0</v>
      </c>
      <c r="Q139" s="250">
        <f>SUMPRODUCT((TM!$A$2:$A$17=$A139)*(TMEmp=Q$1),TM!$D$2:$AK$17)</f>
        <v>0</v>
      </c>
      <c r="R139" s="250">
        <f>SUMPRODUCT((TM!$A$2:$A$17=$A139)*(TMEmp=R$1),TM!$D$2:$AK$17)</f>
        <v>0</v>
      </c>
      <c r="S139" s="250">
        <f>SUMPRODUCT((TM!$A$2:$A$17=$A139)*(TMEmp=S$1),TM!$D$2:$AK$17)</f>
        <v>0</v>
      </c>
      <c r="T139" s="250">
        <f>SUMPRODUCT((TM!$A$2:$A$17=$A139)*(TMEmp=T$1),TM!$D$2:$AK$17)</f>
        <v>0</v>
      </c>
      <c r="U139" s="250">
        <f>SUMPRODUCT((TM!$A$2:$A$17=$A139)*(TMEmp=U$1),TM!$D$2:$AK$17)</f>
        <v>0</v>
      </c>
      <c r="V139" s="250">
        <f>SUMPRODUCT((TM!$A$2:$A$17=$A139)*(TMEmp=V$1),TM!$D$2:$AK$17)</f>
        <v>0</v>
      </c>
      <c r="W139" s="250">
        <f>SUMPRODUCT((TM!$A$2:$A$17=$A139)*(TMEmp=W$1),TM!$D$2:$AK$17)</f>
        <v>0</v>
      </c>
      <c r="X139" s="250">
        <f>SUMPRODUCT((TM!$A$2:$A$17=$A139)*(TMEmp=X$1),TM!$D$2:$AK$17)</f>
        <v>0</v>
      </c>
      <c r="Y139" s="250">
        <f>SUMPRODUCT((TM!$A$2:$A$17=$A139)*(TMEmp=Y$1),TM!$D$2:$AK$17)</f>
        <v>0</v>
      </c>
      <c r="Z139" s="250">
        <f>SUMPRODUCT((TM!$A$2:$A$17=$A139)*(TMEmp=Z$1),TM!$D$2:$AK$17)</f>
        <v>0</v>
      </c>
      <c r="AA139" s="250">
        <f>SUMPRODUCT((TM!$A$2:$A$17=$A139)*(TMEmp=AA$1),TM!$D$2:$AK$17)</f>
        <v>0</v>
      </c>
      <c r="AB139" s="250">
        <f>SUMPRODUCT((TM!$A$2:$A$17=$A139)*(TMEmp=AB$1),TM!$D$2:$AK$17)</f>
        <v>0</v>
      </c>
      <c r="AC139" s="250">
        <f>SUMPRODUCT((TM!$A$2:$A$17=$A139)*(TMEmp=AC$1),TM!$D$2:$AK$17)</f>
        <v>0</v>
      </c>
      <c r="AD139" s="250">
        <f>SUMPRODUCT((TM!$A$2:$A$17=$A139)*(TMEmp=AD$1),TM!$D$2:$AK$17)</f>
        <v>0</v>
      </c>
      <c r="AE139" s="250">
        <f>SUMPRODUCT((TM!$A$2:$A$17=$A139)*(TMEmp=AE$1),TM!$D$2:$AK$17)</f>
        <v>0</v>
      </c>
      <c r="AF139" s="250">
        <f>SUMPRODUCT((TM!$A$2:$A$17=$A139)*(TMEmp=AF$1),TM!$D$2:$AK$17)</f>
        <v>0</v>
      </c>
      <c r="AG139" s="250">
        <f>SUMPRODUCT((TM!$A$2:$A$17=$A139)*(TMEmp=AG$1),TM!$D$2:$AK$17)</f>
        <v>0</v>
      </c>
      <c r="AH139" s="250">
        <f>SUMPRODUCT((TM!$A$2:$A$17=$A139)*(TMEmp=AH$1),TM!$D$2:$AK$17)</f>
        <v>0</v>
      </c>
      <c r="AI139" s="250">
        <f>SUMPRODUCT((TM!$A$2:$A$17=$A139)*(TMEmp=AI$1),TM!$D$2:$AK$17)</f>
        <v>0</v>
      </c>
      <c r="AJ139" s="250">
        <f>SUMPRODUCT((TM!$A$2:$A$17=$A139)*(TMEmp=AJ$1),TM!$D$2:$AK$17)</f>
        <v>0</v>
      </c>
      <c r="AK139" s="250">
        <f>SUMPRODUCT((TM!$A$2:$A$17=$A139)*(TMEmp=AK$1),TM!$D$2:$AK$17)</f>
        <v>0</v>
      </c>
      <c r="AL139" s="250">
        <f>SUMPRODUCT((TM!$A$2:$A$17=$A139)*(TMEmp=AL$1),TM!$D$2:$AK$17)</f>
        <v>0</v>
      </c>
      <c r="AM139" s="250">
        <f>SUMPRODUCT((TM!$A$2:$A$17=$A139)*(TMEmp=AM$1),TM!$D$2:$AK$17)</f>
        <v>0</v>
      </c>
      <c r="AN139" s="250">
        <f>SUMPRODUCT((TM!$A$2:$A$17=$A139)*(TMEmp=AN$1),TM!$D$2:$AK$17)</f>
        <v>0</v>
      </c>
      <c r="AO139" s="250">
        <f>SUMPRODUCT((TM!$A$2:$A$17=$A139)*(TMEmp=AO$1),TM!$D$2:$AK$17)</f>
        <v>0</v>
      </c>
      <c r="AP139" s="250">
        <f>SUMPRODUCT((TM!$A$2:$A$17=$A139)*(TMEmp=AP$1),TM!$D$2:$AK$17)</f>
        <v>0</v>
      </c>
      <c r="AQ139" s="250">
        <f>SUMPRODUCT((TM!$A$2:$A$17=$A139)*(TMEmp=AQ$1),TM!$D$2:$AK$17)</f>
        <v>0</v>
      </c>
      <c r="AR139" s="250">
        <f>SUMPRODUCT((TM!$A$2:$A$17=$A139)*(TMEmp=AR$1),TM!$D$2:$AK$17)</f>
        <v>0</v>
      </c>
      <c r="AS139" s="250">
        <f>SUMPRODUCT((TM!$A$2:$A$17=$A139)*(TMEmp=AS$1),TM!$D$2:$AK$17)</f>
        <v>0</v>
      </c>
      <c r="AT139" s="250">
        <f>SUMPRODUCT((TM!$A$2:$A$17=$A139)*(TMEmp=AT$1),TM!$D$2:$AK$17)</f>
        <v>0</v>
      </c>
      <c r="AU139" s="250">
        <f>SUMPRODUCT((TM!$A$2:$A$17=$A139)*(TMEmp=AU$1),TM!$D$2:$AK$17)</f>
        <v>0</v>
      </c>
      <c r="AV139" s="250">
        <f>SUMPRODUCT((TM!$A$2:$A$17=$A139)*(TMEmp=AV$1),TM!$D$2:$AK$17)</f>
        <v>0</v>
      </c>
      <c r="AW139" s="250">
        <f>SUMPRODUCT((TM!$A$2:$A$17=$A139)*(TMEmp=AW$1),TM!$D$2:$AK$17)</f>
        <v>0</v>
      </c>
      <c r="AX139" s="250">
        <f>SUMPRODUCT((TM!$A$2:$A$17=$A139)*(TMEmp=AX$1),TM!$D$2:$AK$17)</f>
        <v>0</v>
      </c>
      <c r="AY139" s="467">
        <f>SUMPRODUCT((TM!$A$2:$A$17=$A139)*(TMEmp=AY$1),TM!$D$2:$AK$17)</f>
        <v>0</v>
      </c>
    </row>
    <row r="140" spans="1:51" s="271" customFormat="1" x14ac:dyDescent="0.2">
      <c r="A140" s="256">
        <f t="shared" si="59"/>
        <v>42547</v>
      </c>
      <c r="B140" s="257" t="s">
        <v>72</v>
      </c>
      <c r="C140" s="258">
        <f>SUMPRODUCT((PC!$A$2:$A$80=$A140)*(PCEmp=C$1),PC!$D$2:$BD$80)</f>
        <v>0</v>
      </c>
      <c r="D140" s="259">
        <f>SUMPRODUCT((PC!$A$2:$A$80=$A140)*(PCEmp=D$1),PC!$D$2:$BD$80)</f>
        <v>0</v>
      </c>
      <c r="E140" s="259">
        <f>SUMPRODUCT((PC!$A$2:$A$80=$A140)*(PCEmp=E$1),PC!$D$2:$BD$80)</f>
        <v>0</v>
      </c>
      <c r="F140" s="259">
        <f>SUMPRODUCT((PC!$A$2:$A$80=$A140)*(PCEmp=F$1),PC!$D$2:$BD$80)</f>
        <v>0</v>
      </c>
      <c r="G140" s="259">
        <f>SUMPRODUCT((PC!$A$2:$A$80=$A140)*(PCEmp=G$1),PC!$D$2:$BD$80)</f>
        <v>0</v>
      </c>
      <c r="H140" s="259">
        <f>SUMPRODUCT((PC!$A$2:$A$80=$A140)*(PCEmp=H$1),PC!$D$2:$BD$80)</f>
        <v>0</v>
      </c>
      <c r="I140" s="259">
        <f>SUMPRODUCT((PC!$A$2:$A$80=$A140)*(PCEmp=I$1),PC!$D$2:$BD$80)</f>
        <v>0</v>
      </c>
      <c r="J140" s="259">
        <f>SUMPRODUCT((PC!$A$2:$A$80=$A140)*(PCEmp=J$1),PC!$D$2:$BD$80)</f>
        <v>0</v>
      </c>
      <c r="K140" s="259">
        <f>SUMPRODUCT((PC!$A$2:$A$80=$A140)*(PCEmp=K$1),PC!$D$2:$BD$80)</f>
        <v>0</v>
      </c>
      <c r="L140" s="259">
        <f>SUMPRODUCT((PC!$A$2:$A$80=$A140)*(PCEmp=L$1),PC!$D$2:$BD$80)</f>
        <v>0</v>
      </c>
      <c r="M140" s="259">
        <f>SUMPRODUCT((PC!$A$2:$A$80=$A140)*(PCEmp=M$1),PC!$D$2:$BD$80)</f>
        <v>0</v>
      </c>
      <c r="N140" s="259">
        <f>SUMPRODUCT((PC!$A$2:$A$80=$A140)*(PCEmp=N$1),PC!$D$2:$BD$80)</f>
        <v>0</v>
      </c>
      <c r="O140" s="259">
        <f>SUMPRODUCT((PC!$A$2:$A$80=$A140)*(PCEmp=O$1),PC!$D$2:$BD$80)</f>
        <v>0</v>
      </c>
      <c r="P140" s="259">
        <f>SUMPRODUCT((PC!$A$2:$A$80=$A140)*(PCEmp=P$1),PC!$D$2:$BD$80)</f>
        <v>0</v>
      </c>
      <c r="Q140" s="259">
        <f>SUMPRODUCT((PC!$A$2:$A$80=$A140)*(PCEmp=Q$1),PC!$D$2:$BD$80)</f>
        <v>0</v>
      </c>
      <c r="R140" s="259">
        <f>SUMPRODUCT((PC!$A$2:$A$80=$A140)*(PCEmp=R$1),PC!$D$2:$BD$80)</f>
        <v>0</v>
      </c>
      <c r="S140" s="259">
        <f>SUMPRODUCT((PC!$A$2:$A$80=$A140)*(PCEmp=S$1),PC!$D$2:$BD$80)</f>
        <v>0</v>
      </c>
      <c r="T140" s="259">
        <f>SUMPRODUCT((PC!$A$2:$A$80=$A140)*(PCEmp=T$1),PC!$D$2:$BD$80)</f>
        <v>0</v>
      </c>
      <c r="U140" s="259">
        <f>SUMPRODUCT((PC!$A$2:$A$80=$A140)*(PCEmp=U$1),PC!$D$2:$BD$80)</f>
        <v>0</v>
      </c>
      <c r="V140" s="259">
        <f>SUMPRODUCT((PC!$A$2:$A$80=$A140)*(PCEmp=V$1),PC!$D$2:$BD$80)</f>
        <v>0</v>
      </c>
      <c r="W140" s="259">
        <f>SUMPRODUCT((PC!$A$2:$A$80=$A140)*(PCEmp=W$1),PC!$D$2:$BD$80)</f>
        <v>0</v>
      </c>
      <c r="X140" s="259">
        <f>SUMPRODUCT((PC!$A$2:$A$80=$A140)*(PCEmp=X$1),PC!$D$2:$BD$80)</f>
        <v>0</v>
      </c>
      <c r="Y140" s="259">
        <f>SUMPRODUCT((PC!$A$2:$A$80=$A140)*(PCEmp=Y$1),PC!$D$2:$BD$80)</f>
        <v>0</v>
      </c>
      <c r="Z140" s="259">
        <f>SUMPRODUCT((PC!$A$2:$A$80=$A140)*(PCEmp=Z$1),PC!$D$2:$BD$80)</f>
        <v>0</v>
      </c>
      <c r="AA140" s="259">
        <f>SUMPRODUCT((PC!$A$2:$A$80=$A140)*(PCEmp=AA$1),PC!$D$2:$BD$80)</f>
        <v>0</v>
      </c>
      <c r="AB140" s="259">
        <f>SUMPRODUCT((PC!$A$2:$A$80=$A140)*(PCEmp=AB$1),PC!$D$2:$BD$80)</f>
        <v>0</v>
      </c>
      <c r="AC140" s="259">
        <f>SUMPRODUCT((PC!$A$2:$A$80=$A140)*(PCEmp=AC$1),PC!$D$2:$BD$80)</f>
        <v>0</v>
      </c>
      <c r="AD140" s="259">
        <f>SUMPRODUCT((PC!$A$2:$A$80=$A140)*(PCEmp=AD$1),PC!$D$2:$BD$80)</f>
        <v>0</v>
      </c>
      <c r="AE140" s="259">
        <f>SUMPRODUCT((PC!$A$2:$A$80=$A140)*(PCEmp=AE$1),PC!$D$2:$BD$80)</f>
        <v>0</v>
      </c>
      <c r="AF140" s="259">
        <f>SUMPRODUCT((PC!$A$2:$A$80=$A140)*(PCEmp=AF$1),PC!$D$2:$BD$80)</f>
        <v>0</v>
      </c>
      <c r="AG140" s="259">
        <f>SUMPRODUCT((PC!$A$2:$A$80=$A140)*(PCEmp=AG$1),PC!$D$2:$BD$80)</f>
        <v>0</v>
      </c>
      <c r="AH140" s="259">
        <f>SUMPRODUCT((PC!$A$2:$A$80=$A140)*(PCEmp=AH$1),PC!$D$2:$BD$80)</f>
        <v>0</v>
      </c>
      <c r="AI140" s="259">
        <f>SUMPRODUCT((PC!$A$2:$A$80=$A140)*(PCEmp=AI$1),PC!$D$2:$BD$80)</f>
        <v>0</v>
      </c>
      <c r="AJ140" s="259">
        <f>SUMPRODUCT((PC!$A$2:$A$80=$A140)*(PCEmp=AJ$1),PC!$D$2:$BD$80)</f>
        <v>0</v>
      </c>
      <c r="AK140" s="259">
        <f>SUMPRODUCT((PC!$A$2:$A$80=$A140)*(PCEmp=AK$1),PC!$D$2:$BD$80)</f>
        <v>0</v>
      </c>
      <c r="AL140" s="259">
        <f>SUMPRODUCT((PC!$A$2:$A$80=$A140)*(PCEmp=AL$1),PC!$D$2:$BD$80)</f>
        <v>0</v>
      </c>
      <c r="AM140" s="259">
        <f>SUMPRODUCT((PC!$A$2:$A$80=$A140)*(PCEmp=AM$1),PC!$D$2:$BD$80)</f>
        <v>0</v>
      </c>
      <c r="AN140" s="259">
        <f>SUMPRODUCT((PC!$A$2:$A$80=$A140)*(PCEmp=AN$1),PC!$D$2:$BD$80)</f>
        <v>0</v>
      </c>
      <c r="AO140" s="259">
        <f>SUMPRODUCT((PC!$A$2:$A$80=$A140)*(PCEmp=AO$1),PC!$D$2:$BD$80)</f>
        <v>0</v>
      </c>
      <c r="AP140" s="259">
        <f>SUMPRODUCT((PC!$A$2:$A$80=$A140)*(PCEmp=AP$1),PC!$D$2:$BD$80)</f>
        <v>0</v>
      </c>
      <c r="AQ140" s="259">
        <f>SUMPRODUCT((PC!$A$2:$A$80=$A140)*(PCEmp=AQ$1),PC!$D$2:$BD$80)</f>
        <v>0</v>
      </c>
      <c r="AR140" s="259">
        <f>SUMPRODUCT((PC!$A$2:$A$80=$A140)*(PCEmp=AR$1),PC!$D$2:$BD$80)</f>
        <v>0</v>
      </c>
      <c r="AS140" s="259">
        <f>SUMPRODUCT((PC!$A$2:$A$80=$A140)*(PCEmp=AS$1),PC!$D$2:$BD$80)</f>
        <v>0</v>
      </c>
      <c r="AT140" s="259">
        <f>SUMPRODUCT((PC!$A$2:$A$80=$A140)*(PCEmp=AT$1),PC!$D$2:$BD$80)</f>
        <v>0</v>
      </c>
      <c r="AU140" s="259">
        <f>SUMPRODUCT((PC!$A$2:$A$80=$A140)*(PCEmp=AU$1),PC!$D$2:$BD$80)</f>
        <v>0</v>
      </c>
      <c r="AV140" s="259">
        <f>SUMPRODUCT((PC!$A$2:$A$80=$A140)*(PCEmp=AV$1),PC!$D$2:$BD$80)</f>
        <v>0</v>
      </c>
      <c r="AW140" s="259">
        <f>SUMPRODUCT((PC!$A$2:$A$80=$A140)*(PCEmp=AW$1),PC!$D$2:$BD$80)</f>
        <v>0</v>
      </c>
      <c r="AX140" s="259">
        <f>SUMPRODUCT((PC!$A$2:$A$80=$A140)*(PCEmp=AX$1),PC!$D$2:$BD$80)</f>
        <v>0</v>
      </c>
      <c r="AY140" s="468">
        <f>SUMPRODUCT((PC!$A$2:$A$80=$A140)*(PCEmp=AY$1),PC!$D$2:$BD$80)</f>
        <v>0</v>
      </c>
    </row>
    <row r="141" spans="1:51" s="271" customFormat="1" x14ac:dyDescent="0.2">
      <c r="A141" s="247">
        <f t="shared" si="59"/>
        <v>42547</v>
      </c>
      <c r="B141" s="254" t="s">
        <v>85</v>
      </c>
      <c r="C141" s="249">
        <f>SUMPRODUCT((RF!$A$2:$A$17=$A141)*(RFEmp=C$1)*(RF!$H$21:$AO$21="RF Lead"),RF!$H$2:$AO$17)</f>
        <v>0</v>
      </c>
      <c r="D141" s="250">
        <f>SUMPRODUCT((RF!$A$2:$A$17=$A141)*(RFEmp=D$1)*(RF!$H$21:$AO$21="RF Lead"),RF!$H$2:$AO$17)</f>
        <v>0</v>
      </c>
      <c r="E141" s="250">
        <f>SUMPRODUCT((RF!$A$2:$A$17=$A141)*(RFEmp=E$1)*(RF!$H$21:$AO$21="RF Lead"),RF!$H$2:$AO$17)</f>
        <v>0</v>
      </c>
      <c r="F141" s="250">
        <f>SUMPRODUCT((RF!$A$2:$A$17=$A141)*(RFEmp=F$1)*(RF!$H$21:$AO$21="RF Lead"),RF!$H$2:$AO$17)</f>
        <v>0</v>
      </c>
      <c r="G141" s="250">
        <f>SUMPRODUCT((RF!$A$2:$A$17=$A141)*(RFEmp=G$1)*(RF!$H$21:$AO$21="RF Lead"),RF!$H$2:$AO$17)</f>
        <v>0</v>
      </c>
      <c r="H141" s="250">
        <f>SUMPRODUCT((RF!$A$2:$A$17=$A141)*(RFEmp=H$1)*(RF!$H$21:$AO$21="RF Lead"),RF!$H$2:$AO$17)</f>
        <v>0</v>
      </c>
      <c r="I141" s="250">
        <f>SUMPRODUCT((RF!$A$2:$A$17=$A141)*(RFEmp=I$1)*(RF!$H$21:$AO$21="RF Lead"),RF!$H$2:$AO$17)</f>
        <v>0</v>
      </c>
      <c r="J141" s="250">
        <f>SUMPRODUCT((RF!$A$2:$A$17=$A141)*(RFEmp=J$1)*(RF!$H$21:$AO$21="RF Lead"),RF!$H$2:$AO$17)</f>
        <v>0</v>
      </c>
      <c r="K141" s="250">
        <f>SUMPRODUCT((RF!$A$2:$A$17=$A141)*(RFEmp=K$1)*(RF!$H$21:$AO$21="RF Lead"),RF!$H$2:$AO$17)</f>
        <v>0</v>
      </c>
      <c r="L141" s="250">
        <f>SUMPRODUCT((RF!$A$2:$A$17=$A141)*(RFEmp=L$1)*(RF!$H$21:$AO$21="RF Lead"),RF!$H$2:$AO$17)</f>
        <v>0</v>
      </c>
      <c r="M141" s="250">
        <f>SUMPRODUCT((RF!$A$2:$A$17=$A141)*(RFEmp=M$1)*(RF!$H$21:$AO$21="RF Lead"),RF!$H$2:$AO$17)</f>
        <v>0</v>
      </c>
      <c r="N141" s="250">
        <f>SUMPRODUCT((RF!$A$2:$A$17=$A141)*(RFEmp=N$1)*(RF!$H$21:$AO$21="RF Lead"),RF!$H$2:$AO$17)</f>
        <v>0</v>
      </c>
      <c r="O141" s="250">
        <f>SUMPRODUCT((RF!$A$2:$A$17=$A141)*(RFEmp=O$1)*(RF!$H$21:$AO$21="RF Lead"),RF!$H$2:$AO$17)</f>
        <v>0</v>
      </c>
      <c r="P141" s="250">
        <f>SUMPRODUCT((RF!$A$2:$A$17=$A141)*(RFEmp=P$1)*(RF!$H$21:$AO$21="RF Lead"),RF!$H$2:$AO$17)</f>
        <v>0</v>
      </c>
      <c r="Q141" s="250">
        <f>SUMPRODUCT((RF!$A$2:$A$17=$A141)*(RFEmp=Q$1)*(RF!$H$21:$AO$21="RF Lead"),RF!$H$2:$AO$17)</f>
        <v>0</v>
      </c>
      <c r="R141" s="250">
        <f>SUMPRODUCT((RF!$A$2:$A$17=$A141)*(RFEmp=R$1)*(RF!$H$21:$AO$21="RF Lead"),RF!$H$2:$AO$17)</f>
        <v>0</v>
      </c>
      <c r="S141" s="250">
        <f>SUMPRODUCT((RF!$A$2:$A$17=$A141)*(RFEmp=S$1)*(RF!$H$21:$AO$21="RF Lead"),RF!$H$2:$AO$17)</f>
        <v>0</v>
      </c>
      <c r="T141" s="250">
        <f>SUMPRODUCT((RF!$A$2:$A$17=$A141)*(RFEmp=T$1)*(RF!$H$21:$AO$21="RF Lead"),RF!$H$2:$AO$17)</f>
        <v>0</v>
      </c>
      <c r="U141" s="250">
        <f>SUMPRODUCT((RF!$A$2:$A$17=$A141)*(RFEmp=U$1)*(RF!$H$21:$AO$21="RF Lead"),RF!$H$2:$AO$17)</f>
        <v>0</v>
      </c>
      <c r="V141" s="250">
        <f>SUMPRODUCT((RF!$A$2:$A$17=$A141)*(RFEmp=V$1)*(RF!$H$21:$AO$21="RF Lead"),RF!$H$2:$AO$17)</f>
        <v>0</v>
      </c>
      <c r="W141" s="250">
        <f>SUMPRODUCT((RF!$A$2:$A$17=$A141)*(RFEmp=W$1)*(RF!$H$21:$AO$21="RF Lead"),RF!$H$2:$AO$17)</f>
        <v>0</v>
      </c>
      <c r="X141" s="250">
        <f>SUMPRODUCT((RF!$A$2:$A$17=$A141)*(RFEmp=X$1)*(RF!$H$21:$AO$21="RF Lead"),RF!$H$2:$AO$17)</f>
        <v>0</v>
      </c>
      <c r="Y141" s="250">
        <f>SUMPRODUCT((RF!$A$2:$A$17=$A141)*(RFEmp=Y$1)*(RF!$H$21:$AO$21="RF Lead"),RF!$H$2:$AO$17)</f>
        <v>0</v>
      </c>
      <c r="Z141" s="250">
        <f>SUMPRODUCT((RF!$A$2:$A$17=$A141)*(RFEmp=Z$1)*(RF!$H$21:$AO$21="RF Lead"),RF!$H$2:$AO$17)</f>
        <v>0</v>
      </c>
      <c r="AA141" s="250">
        <f>SUMPRODUCT((RF!$A$2:$A$17=$A141)*(RFEmp=AA$1)*(RF!$H$21:$AO$21="RF Lead"),RF!$H$2:$AO$17)</f>
        <v>0</v>
      </c>
      <c r="AB141" s="250">
        <f>SUMPRODUCT((RF!$A$2:$A$17=$A141)*(RFEmp=AB$1)*(RF!$H$21:$AO$21="RF Lead"),RF!$H$2:$AO$17)</f>
        <v>0</v>
      </c>
      <c r="AC141" s="250">
        <f>SUMPRODUCT((RF!$A$2:$A$17=$A141)*(RFEmp=AC$1)*(RF!$H$21:$AO$21="RF Lead"),RF!$H$2:$AO$17)</f>
        <v>0</v>
      </c>
      <c r="AD141" s="250">
        <f>SUMPRODUCT((RF!$A$2:$A$17=$A141)*(RFEmp=AD$1)*(RF!$H$21:$AO$21="RF Lead"),RF!$H$2:$AO$17)</f>
        <v>0</v>
      </c>
      <c r="AE141" s="250">
        <f>SUMPRODUCT((RF!$A$2:$A$17=$A141)*(RFEmp=AE$1)*(RF!$H$21:$AO$21="RF Lead"),RF!$H$2:$AO$17)</f>
        <v>0</v>
      </c>
      <c r="AF141" s="250">
        <f>SUMPRODUCT((RF!$A$2:$A$17=$A141)*(RFEmp=AF$1)*(RF!$H$21:$AO$21="RF Lead"),RF!$H$2:$AO$17)</f>
        <v>0</v>
      </c>
      <c r="AG141" s="250">
        <f>SUMPRODUCT((RF!$A$2:$A$17=$A141)*(RFEmp=AG$1)*(RF!$H$21:$AO$21="RF Lead"),RF!$H$2:$AO$17)</f>
        <v>0</v>
      </c>
      <c r="AH141" s="250">
        <f>SUMPRODUCT((RF!$A$2:$A$17=$A141)*(RFEmp=AH$1)*(RF!$H$21:$AO$21="RF Lead"),RF!$H$2:$AO$17)</f>
        <v>0</v>
      </c>
      <c r="AI141" s="250">
        <f>SUMPRODUCT((RF!$A$2:$A$17=$A141)*(RFEmp=AI$1)*(RF!$H$21:$AO$21="RF Lead"),RF!$H$2:$AO$17)</f>
        <v>0</v>
      </c>
      <c r="AJ141" s="250">
        <f>SUMPRODUCT((RF!$A$2:$A$17=$A141)*(RFEmp=AJ$1)*(RF!$H$21:$AO$21="RF Lead"),RF!$H$2:$AO$17)</f>
        <v>0</v>
      </c>
      <c r="AK141" s="250">
        <f>SUMPRODUCT((RF!$A$2:$A$17=$A141)*(RFEmp=AK$1)*(RF!$H$21:$AO$21="RF Lead"),RF!$H$2:$AO$17)</f>
        <v>0</v>
      </c>
      <c r="AL141" s="250">
        <f>SUMPRODUCT((RF!$A$2:$A$17=$A141)*(RFEmp=AL$1)*(RF!$H$21:$AO$21="RF Lead"),RF!$H$2:$AO$17)</f>
        <v>0</v>
      </c>
      <c r="AM141" s="250">
        <f>SUMPRODUCT((RF!$A$2:$A$17=$A141)*(RFEmp=AM$1)*(RF!$H$21:$AO$21="RF Lead"),RF!$H$2:$AO$17)</f>
        <v>0</v>
      </c>
      <c r="AN141" s="250">
        <f>SUMPRODUCT((RF!$A$2:$A$17=$A141)*(RFEmp=AN$1)*(RF!$H$21:$AO$21="RF Lead"),RF!$H$2:$AO$17)</f>
        <v>0</v>
      </c>
      <c r="AO141" s="250">
        <f>SUMPRODUCT((RF!$A$2:$A$17=$A141)*(RFEmp=AO$1)*(RF!$H$21:$AO$21="RF Lead"),RF!$H$2:$AO$17)</f>
        <v>0</v>
      </c>
      <c r="AP141" s="250">
        <f>SUMPRODUCT((RF!$A$2:$A$17=$A141)*(RFEmp=AP$1)*(RF!$H$21:$AO$21="RF Lead"),RF!$H$2:$AO$17)</f>
        <v>0</v>
      </c>
      <c r="AQ141" s="250">
        <f>SUMPRODUCT((RF!$A$2:$A$17=$A141)*(RFEmp=AQ$1)*(RF!$H$21:$AO$21="RF Lead"),RF!$H$2:$AO$17)</f>
        <v>0</v>
      </c>
      <c r="AR141" s="250">
        <f>SUMPRODUCT((RF!$A$2:$A$17=$A141)*(RFEmp=AR$1)*(RF!$H$21:$AO$21="RF Lead"),RF!$H$2:$AO$17)</f>
        <v>0</v>
      </c>
      <c r="AS141" s="250">
        <f>SUMPRODUCT((RF!$A$2:$A$17=$A141)*(RFEmp=AS$1)*(RF!$H$21:$AO$21="RF Lead"),RF!$H$2:$AO$17)</f>
        <v>0</v>
      </c>
      <c r="AT141" s="250">
        <f>SUMPRODUCT((RF!$A$2:$A$17=$A141)*(RFEmp=AT$1)*(RF!$H$21:$AO$21="RF Lead"),RF!$H$2:$AO$17)</f>
        <v>0</v>
      </c>
      <c r="AU141" s="250">
        <f>SUMPRODUCT((RF!$A$2:$A$17=$A141)*(RFEmp=AU$1)*(RF!$H$21:$AO$21="RF Lead"),RF!$H$2:$AO$17)</f>
        <v>0</v>
      </c>
      <c r="AV141" s="250">
        <f>SUMPRODUCT((RF!$A$2:$A$17=$A141)*(RFEmp=AV$1)*(RF!$H$21:$AO$21="RF Lead"),RF!$H$2:$AO$17)</f>
        <v>0</v>
      </c>
      <c r="AW141" s="250">
        <f>SUMPRODUCT((RF!$A$2:$A$17=$A141)*(RFEmp=AW$1)*(RF!$H$21:$AO$21="RF Lead"),RF!$H$2:$AO$17)</f>
        <v>0</v>
      </c>
      <c r="AX141" s="250">
        <f>SUMPRODUCT((RF!$A$2:$A$17=$A141)*(RFEmp=AX$1)*(RF!$H$21:$AO$21="RF Lead"),RF!$H$2:$AO$17)</f>
        <v>0</v>
      </c>
      <c r="AY141" s="467">
        <f>SUMPRODUCT((RF!$A$2:$A$17=$A141)*(RFEmp=AY$1)*(RF!$H$21:$AO$21="RF Lead"),RF!$H$2:$AO$17)</f>
        <v>0</v>
      </c>
    </row>
    <row r="142" spans="1:51" s="271" customFormat="1" x14ac:dyDescent="0.2">
      <c r="A142" s="260">
        <f t="shared" si="59"/>
        <v>42547</v>
      </c>
      <c r="B142" s="261" t="str">
        <f>Total!$M$1</f>
        <v>SC</v>
      </c>
      <c r="C142" s="249">
        <f>SUMPRODUCT((SC!$A$2:$A$34=$A142)*(SCEmp=C$1),SC!$F$2:$Z$34)</f>
        <v>0</v>
      </c>
      <c r="D142" s="250">
        <f>SUMPRODUCT((SC!$A$2:$A$34=$A142)*(SCEmp=D$1),SC!$F$2:$Z$34)</f>
        <v>0</v>
      </c>
      <c r="E142" s="250">
        <f>SUMPRODUCT((SC!$A$2:$A$34=$A142)*(SCEmp=E$1),SC!$F$2:$Z$34)</f>
        <v>0</v>
      </c>
      <c r="F142" s="250">
        <f>SUMPRODUCT((SC!$A$2:$A$34=$A142)*(SCEmp=F$1),SC!$F$2:$Z$34)</f>
        <v>0</v>
      </c>
      <c r="G142" s="250">
        <f>SUMPRODUCT((SC!$A$2:$A$34=$A142)*(SCEmp=G$1),SC!$F$2:$Z$34)</f>
        <v>0</v>
      </c>
      <c r="H142" s="250">
        <f>SUMPRODUCT((SC!$A$2:$A$34=$A142)*(SCEmp=H$1),SC!$F$2:$Z$34)</f>
        <v>0</v>
      </c>
      <c r="I142" s="250">
        <f>SUMPRODUCT((SC!$A$2:$A$34=$A142)*(SCEmp=I$1),SC!$F$2:$Z$34)</f>
        <v>0</v>
      </c>
      <c r="J142" s="250">
        <f>SUMPRODUCT((SC!$A$2:$A$34=$A142)*(SCEmp=J$1),SC!$F$2:$Z$34)</f>
        <v>0</v>
      </c>
      <c r="K142" s="250">
        <f>SUMPRODUCT((SC!$A$2:$A$34=$A142)*(SCEmp=K$1),SC!$F$2:$Z$34)</f>
        <v>0</v>
      </c>
      <c r="L142" s="250">
        <f>SUMPRODUCT((SC!$A$2:$A$34=$A142)*(SCEmp=L$1),SC!$F$2:$Z$34)</f>
        <v>0</v>
      </c>
      <c r="M142" s="250">
        <f>SUMPRODUCT((SC!$A$2:$A$34=$A142)*(SCEmp=M$1),SC!$F$2:$Z$34)</f>
        <v>0</v>
      </c>
      <c r="N142" s="250">
        <f>SUMPRODUCT((SC!$A$2:$A$34=$A142)*(SCEmp=N$1),SC!$F$2:$Z$34)</f>
        <v>0</v>
      </c>
      <c r="O142" s="250">
        <f>SUMPRODUCT((SC!$A$2:$A$34=$A142)*(SCEmp=O$1),SC!$F$2:$Z$34)</f>
        <v>0</v>
      </c>
      <c r="P142" s="250">
        <f>SUMPRODUCT((SC!$A$2:$A$34=$A142)*(SCEmp=P$1),SC!$F$2:$Z$34)</f>
        <v>0</v>
      </c>
      <c r="Q142" s="250">
        <f>SUMPRODUCT((SC!$A$2:$A$34=$A142)*(SCEmp=Q$1),SC!$F$2:$Z$34)</f>
        <v>0</v>
      </c>
      <c r="R142" s="250">
        <f>SUMPRODUCT((SC!$A$2:$A$34=$A142)*(SCEmp=R$1),SC!$F$2:$Z$34)</f>
        <v>0</v>
      </c>
      <c r="S142" s="250">
        <f>SUMPRODUCT((SC!$A$2:$A$34=$A142)*(SCEmp=S$1),SC!$F$2:$Z$34)</f>
        <v>0</v>
      </c>
      <c r="T142" s="250">
        <f>SUMPRODUCT((SC!$A$2:$A$34=$A142)*(SCEmp=T$1),SC!$F$2:$Z$34)</f>
        <v>0</v>
      </c>
      <c r="U142" s="250">
        <f>SUMPRODUCT((SC!$A$2:$A$34=$A142)*(SCEmp=U$1),SC!$F$2:$Z$34)</f>
        <v>0</v>
      </c>
      <c r="V142" s="250">
        <f>SUMPRODUCT((SC!$A$2:$A$34=$A142)*(SCEmp=V$1),SC!$F$2:$Z$34)</f>
        <v>0</v>
      </c>
      <c r="W142" s="250">
        <f>SUMPRODUCT((SC!$A$2:$A$34=$A142)*(SCEmp=W$1),SC!$F$2:$Z$34)</f>
        <v>0</v>
      </c>
      <c r="X142" s="250">
        <f>SUMPRODUCT((SC!$A$2:$A$34=$A142)*(SCEmp=X$1),SC!$F$2:$Z$34)</f>
        <v>0</v>
      </c>
      <c r="Y142" s="250">
        <f>SUMPRODUCT((SC!$A$2:$A$34=$A142)*(SCEmp=Y$1),SC!$F$2:$Z$34)</f>
        <v>0</v>
      </c>
      <c r="Z142" s="250">
        <f>SUMPRODUCT((SC!$A$2:$A$34=$A142)*(SCEmp=Z$1),SC!$F$2:$Z$34)</f>
        <v>0</v>
      </c>
      <c r="AA142" s="250">
        <f>SUMPRODUCT((SC!$A$2:$A$34=$A142)*(SCEmp=AA$1),SC!$F$2:$Z$34)</f>
        <v>0</v>
      </c>
      <c r="AB142" s="250">
        <f>SUMPRODUCT((SC!$A$2:$A$34=$A142)*(SCEmp=AB$1),SC!$F$2:$Z$34)</f>
        <v>0</v>
      </c>
      <c r="AC142" s="250">
        <f>SUMPRODUCT((SC!$A$2:$A$34=$A142)*(SCEmp=AC$1),SC!$F$2:$Z$34)</f>
        <v>0</v>
      </c>
      <c r="AD142" s="250">
        <f>SUMPRODUCT((SC!$A$2:$A$34=$A142)*(SCEmp=AD$1),SC!$F$2:$Z$34)</f>
        <v>0</v>
      </c>
      <c r="AE142" s="250">
        <f>SUMPRODUCT((SC!$A$2:$A$34=$A142)*(SCEmp=AE$1),SC!$F$2:$Z$34)</f>
        <v>0</v>
      </c>
      <c r="AF142" s="250">
        <f>SUMPRODUCT((SC!$A$2:$A$34=$A142)*(SCEmp=AF$1),SC!$F$2:$Z$34)</f>
        <v>0</v>
      </c>
      <c r="AG142" s="250">
        <f>SUMPRODUCT((SC!$A$2:$A$34=$A142)*(SCEmp=AG$1),SC!$F$2:$Z$34)</f>
        <v>0</v>
      </c>
      <c r="AH142" s="250">
        <f>SUMPRODUCT((SC!$A$2:$A$34=$A142)*(SCEmp=AH$1),SC!$F$2:$Z$34)</f>
        <v>0</v>
      </c>
      <c r="AI142" s="250">
        <f>SUMPRODUCT((SC!$A$2:$A$34=$A142)*(SCEmp=AI$1),SC!$F$2:$Z$34)</f>
        <v>0</v>
      </c>
      <c r="AJ142" s="250">
        <f>SUMPRODUCT((SC!$A$2:$A$34=$A142)*(SCEmp=AJ$1),SC!$F$2:$Z$34)</f>
        <v>0</v>
      </c>
      <c r="AK142" s="250">
        <f>SUMPRODUCT((SC!$A$2:$A$34=$A142)*(SCEmp=AK$1),SC!$F$2:$Z$34)</f>
        <v>0</v>
      </c>
      <c r="AL142" s="250">
        <f>SUMPRODUCT((SC!$A$2:$A$34=$A142)*(SCEmp=AL$1),SC!$F$2:$Z$34)</f>
        <v>0</v>
      </c>
      <c r="AM142" s="250">
        <f>SUMPRODUCT((SC!$A$2:$A$34=$A142)*(SCEmp=AM$1),SC!$F$2:$Z$34)</f>
        <v>0</v>
      </c>
      <c r="AN142" s="250">
        <f>SUMPRODUCT((SC!$A$2:$A$34=$A142)*(SCEmp=AN$1),SC!$F$2:$Z$34)</f>
        <v>0</v>
      </c>
      <c r="AO142" s="250">
        <f>SUMPRODUCT((SC!$A$2:$A$34=$A142)*(SCEmp=AO$1),SC!$F$2:$Z$34)</f>
        <v>0</v>
      </c>
      <c r="AP142" s="250">
        <f>SUMPRODUCT((SC!$A$2:$A$34=$A142)*(SCEmp=AP$1),SC!$F$2:$Z$34)</f>
        <v>0</v>
      </c>
      <c r="AQ142" s="250">
        <f>SUMPRODUCT((SC!$A$2:$A$34=$A142)*(SCEmp=AQ$1),SC!$F$2:$Z$34)</f>
        <v>0</v>
      </c>
      <c r="AR142" s="250">
        <f>SUMPRODUCT((SC!$A$2:$A$34=$A142)*(SCEmp=AR$1),SC!$F$2:$Z$34)</f>
        <v>0</v>
      </c>
      <c r="AS142" s="250">
        <f>SUMPRODUCT((SC!$A$2:$A$34=$A142)*(SCEmp=AS$1),SC!$F$2:$Z$34)</f>
        <v>0</v>
      </c>
      <c r="AT142" s="250">
        <f>SUMPRODUCT((SC!$A$2:$A$34=$A142)*(SCEmp=AT$1),SC!$F$2:$Z$34)</f>
        <v>0</v>
      </c>
      <c r="AU142" s="250">
        <f>SUMPRODUCT((SC!$A$2:$A$34=$A142)*(SCEmp=AU$1),SC!$F$2:$Z$34)</f>
        <v>0</v>
      </c>
      <c r="AV142" s="250">
        <f>SUMPRODUCT((SC!$A$2:$A$34=$A142)*(SCEmp=AV$1),SC!$F$2:$Z$34)</f>
        <v>0</v>
      </c>
      <c r="AW142" s="250">
        <f>SUMPRODUCT((SC!$A$2:$A$34=$A142)*(SCEmp=AW$1),SC!$F$2:$Z$34)</f>
        <v>0</v>
      </c>
      <c r="AX142" s="250">
        <f>SUMPRODUCT((SC!$A$2:$A$34=$A142)*(SCEmp=AX$1),SC!$F$2:$Z$34)</f>
        <v>0</v>
      </c>
      <c r="AY142" s="467">
        <f>SUMPRODUCT((SC!$A$2:$A$34=$A142)*(SCEmp=AY$1),SC!$F$2:$Z$34)</f>
        <v>0</v>
      </c>
    </row>
    <row r="143" spans="1:51" s="271" customFormat="1" x14ac:dyDescent="0.2">
      <c r="A143" s="262">
        <f t="shared" si="59"/>
        <v>42547</v>
      </c>
      <c r="B143" s="263" t="s">
        <v>87</v>
      </c>
      <c r="C143" s="264">
        <f t="shared" ref="C143:AN143" si="84">IF(SUM(C132:C142)&gt;8,SUM(C132:C142)-8,0)+IF(SUM(C132:C142)&gt;12,SUM(C132:C142)-12,0)</f>
        <v>0</v>
      </c>
      <c r="D143" s="265">
        <f t="shared" si="84"/>
        <v>0</v>
      </c>
      <c r="E143" s="265">
        <f t="shared" si="84"/>
        <v>0</v>
      </c>
      <c r="F143" s="265">
        <f t="shared" si="84"/>
        <v>0</v>
      </c>
      <c r="G143" s="265">
        <f t="shared" si="84"/>
        <v>0</v>
      </c>
      <c r="H143" s="265">
        <f t="shared" si="84"/>
        <v>0</v>
      </c>
      <c r="I143" s="265">
        <f t="shared" si="84"/>
        <v>0</v>
      </c>
      <c r="J143" s="265">
        <f t="shared" si="84"/>
        <v>0</v>
      </c>
      <c r="K143" s="265">
        <f t="shared" si="84"/>
        <v>0</v>
      </c>
      <c r="L143" s="265">
        <f t="shared" si="84"/>
        <v>0</v>
      </c>
      <c r="M143" s="265">
        <f t="shared" si="84"/>
        <v>0</v>
      </c>
      <c r="N143" s="265">
        <f t="shared" si="84"/>
        <v>0</v>
      </c>
      <c r="O143" s="265">
        <f t="shared" si="84"/>
        <v>0.75</v>
      </c>
      <c r="P143" s="265">
        <f t="shared" si="84"/>
        <v>0</v>
      </c>
      <c r="Q143" s="265">
        <f t="shared" si="84"/>
        <v>0</v>
      </c>
      <c r="R143" s="265">
        <f t="shared" si="84"/>
        <v>0</v>
      </c>
      <c r="S143" s="265">
        <f t="shared" si="84"/>
        <v>0</v>
      </c>
      <c r="T143" s="265">
        <f t="shared" si="84"/>
        <v>0</v>
      </c>
      <c r="U143" s="265">
        <f t="shared" si="84"/>
        <v>0</v>
      </c>
      <c r="V143" s="265">
        <f t="shared" si="84"/>
        <v>0</v>
      </c>
      <c r="W143" s="265">
        <f t="shared" si="84"/>
        <v>0</v>
      </c>
      <c r="X143" s="265">
        <f t="shared" si="84"/>
        <v>0</v>
      </c>
      <c r="Y143" s="265">
        <f t="shared" si="84"/>
        <v>0</v>
      </c>
      <c r="Z143" s="265">
        <f t="shared" si="84"/>
        <v>0</v>
      </c>
      <c r="AA143" s="265">
        <f t="shared" si="84"/>
        <v>0</v>
      </c>
      <c r="AB143" s="265">
        <f t="shared" si="84"/>
        <v>0</v>
      </c>
      <c r="AC143" s="265">
        <f t="shared" si="84"/>
        <v>0</v>
      </c>
      <c r="AD143" s="265">
        <f t="shared" si="84"/>
        <v>0</v>
      </c>
      <c r="AE143" s="265">
        <f t="shared" si="84"/>
        <v>0</v>
      </c>
      <c r="AF143" s="265">
        <f t="shared" si="84"/>
        <v>0</v>
      </c>
      <c r="AG143" s="265">
        <f t="shared" si="84"/>
        <v>0</v>
      </c>
      <c r="AH143" s="265">
        <f t="shared" si="84"/>
        <v>0</v>
      </c>
      <c r="AI143" s="265">
        <f t="shared" si="84"/>
        <v>0</v>
      </c>
      <c r="AJ143" s="265">
        <f t="shared" si="84"/>
        <v>0</v>
      </c>
      <c r="AK143" s="265">
        <f t="shared" si="84"/>
        <v>0</v>
      </c>
      <c r="AL143" s="265">
        <f t="shared" si="84"/>
        <v>0</v>
      </c>
      <c r="AM143" s="265">
        <f t="shared" si="84"/>
        <v>0</v>
      </c>
      <c r="AN143" s="265">
        <f t="shared" si="84"/>
        <v>0</v>
      </c>
      <c r="AO143" s="265">
        <f t="shared" ref="AO143:AU143" si="85">IF(SUM(AO132:AO142)&gt;8,SUM(AO132:AO142)-8,0)+IF(SUM(AO132:AO142)&gt;12,SUM(AO132:AO142)-12,0)</f>
        <v>0</v>
      </c>
      <c r="AP143" s="265">
        <f t="shared" si="85"/>
        <v>0</v>
      </c>
      <c r="AQ143" s="265">
        <f t="shared" si="85"/>
        <v>0</v>
      </c>
      <c r="AR143" s="265">
        <f t="shared" si="85"/>
        <v>0</v>
      </c>
      <c r="AS143" s="265">
        <f t="shared" si="85"/>
        <v>0</v>
      </c>
      <c r="AT143" s="265">
        <f t="shared" si="85"/>
        <v>0</v>
      </c>
      <c r="AU143" s="265">
        <f t="shared" si="85"/>
        <v>0</v>
      </c>
      <c r="AV143" s="265">
        <f t="shared" ref="AV143:AW143" si="86">IF(SUM(AV132:AV142)&gt;8,SUM(AV132:AV142)-8,0)+IF(SUM(AV132:AV142)&gt;12,SUM(AV132:AV142)-12,0)</f>
        <v>0</v>
      </c>
      <c r="AW143" s="265">
        <f t="shared" si="86"/>
        <v>0</v>
      </c>
      <c r="AX143" s="265">
        <f t="shared" ref="AX143" si="87">IF(SUM(AX132:AX142)&gt;8,SUM(AX132:AX142)-8,0)+IF(SUM(AX132:AX142)&gt;12,SUM(AX132:AX142)-12,0)</f>
        <v>0</v>
      </c>
      <c r="AY143" s="469">
        <f>IF(SUM(AY132:AY142)&gt;8,SUM(AY132:AY142)-8,0)+IF(SUM(AY132:AY142)&gt;12,SUM(AY132:AY142)-12,0)</f>
        <v>0</v>
      </c>
    </row>
    <row r="144" spans="1:51" s="271" customFormat="1" x14ac:dyDescent="0.2">
      <c r="A144" s="266">
        <f t="shared" si="59"/>
        <v>42547</v>
      </c>
      <c r="B144" s="267" t="s">
        <v>86</v>
      </c>
      <c r="C144" s="268">
        <f t="shared" ref="C144:AN144" si="88">IFERROR((C$211*SUM(C132:C139)+C$212*SUM(C140:C142))/SUM(C132:C142)/2,0)*C143</f>
        <v>0</v>
      </c>
      <c r="D144" s="269">
        <f t="shared" si="88"/>
        <v>0</v>
      </c>
      <c r="E144" s="269">
        <f t="shared" si="88"/>
        <v>0</v>
      </c>
      <c r="F144" s="269">
        <f t="shared" si="88"/>
        <v>0</v>
      </c>
      <c r="G144" s="269">
        <f t="shared" si="88"/>
        <v>0</v>
      </c>
      <c r="H144" s="269">
        <f t="shared" si="88"/>
        <v>0</v>
      </c>
      <c r="I144" s="269">
        <f t="shared" si="88"/>
        <v>0</v>
      </c>
      <c r="J144" s="269">
        <f t="shared" si="88"/>
        <v>0</v>
      </c>
      <c r="K144" s="269">
        <f t="shared" si="88"/>
        <v>0</v>
      </c>
      <c r="L144" s="269">
        <f t="shared" si="88"/>
        <v>0</v>
      </c>
      <c r="M144" s="269">
        <f t="shared" si="88"/>
        <v>0</v>
      </c>
      <c r="N144" s="269">
        <f t="shared" si="88"/>
        <v>0</v>
      </c>
      <c r="O144" s="269">
        <f t="shared" si="88"/>
        <v>3.75</v>
      </c>
      <c r="P144" s="269">
        <f t="shared" si="88"/>
        <v>0</v>
      </c>
      <c r="Q144" s="269">
        <f t="shared" si="88"/>
        <v>0</v>
      </c>
      <c r="R144" s="269">
        <f t="shared" si="88"/>
        <v>0</v>
      </c>
      <c r="S144" s="269">
        <f t="shared" si="88"/>
        <v>0</v>
      </c>
      <c r="T144" s="269">
        <f t="shared" si="88"/>
        <v>0</v>
      </c>
      <c r="U144" s="269">
        <f t="shared" si="88"/>
        <v>0</v>
      </c>
      <c r="V144" s="269">
        <f t="shared" si="88"/>
        <v>0</v>
      </c>
      <c r="W144" s="269">
        <f t="shared" si="88"/>
        <v>0</v>
      </c>
      <c r="X144" s="269">
        <f t="shared" si="88"/>
        <v>0</v>
      </c>
      <c r="Y144" s="269">
        <f t="shared" si="88"/>
        <v>0</v>
      </c>
      <c r="Z144" s="269">
        <f t="shared" si="88"/>
        <v>0</v>
      </c>
      <c r="AA144" s="269">
        <f t="shared" si="88"/>
        <v>0</v>
      </c>
      <c r="AB144" s="269">
        <f t="shared" si="88"/>
        <v>0</v>
      </c>
      <c r="AC144" s="269">
        <f t="shared" si="88"/>
        <v>0</v>
      </c>
      <c r="AD144" s="269">
        <f t="shared" si="88"/>
        <v>0</v>
      </c>
      <c r="AE144" s="269">
        <f t="shared" si="88"/>
        <v>0</v>
      </c>
      <c r="AF144" s="269">
        <f t="shared" si="88"/>
        <v>0</v>
      </c>
      <c r="AG144" s="269">
        <f t="shared" si="88"/>
        <v>0</v>
      </c>
      <c r="AH144" s="269">
        <f t="shared" si="88"/>
        <v>0</v>
      </c>
      <c r="AI144" s="269">
        <f t="shared" si="88"/>
        <v>0</v>
      </c>
      <c r="AJ144" s="269">
        <f t="shared" si="88"/>
        <v>0</v>
      </c>
      <c r="AK144" s="269">
        <f t="shared" si="88"/>
        <v>0</v>
      </c>
      <c r="AL144" s="269">
        <f t="shared" si="88"/>
        <v>0</v>
      </c>
      <c r="AM144" s="269">
        <f t="shared" si="88"/>
        <v>0</v>
      </c>
      <c r="AN144" s="269">
        <f t="shared" si="88"/>
        <v>0</v>
      </c>
      <c r="AO144" s="269">
        <f t="shared" ref="AO144:AU144" si="89">IFERROR((AO$211*SUM(AO132:AO139)+AO$212*SUM(AO140:AO142))/SUM(AO132:AO142)/2,0)*AO143</f>
        <v>0</v>
      </c>
      <c r="AP144" s="269">
        <f t="shared" si="89"/>
        <v>0</v>
      </c>
      <c r="AQ144" s="269">
        <f t="shared" si="89"/>
        <v>0</v>
      </c>
      <c r="AR144" s="269">
        <f t="shared" si="89"/>
        <v>0</v>
      </c>
      <c r="AS144" s="269">
        <f t="shared" si="89"/>
        <v>0</v>
      </c>
      <c r="AT144" s="269">
        <f t="shared" si="89"/>
        <v>0</v>
      </c>
      <c r="AU144" s="269">
        <f t="shared" si="89"/>
        <v>0</v>
      </c>
      <c r="AV144" s="269">
        <f t="shared" ref="AV144:AW144" si="90">IFERROR((AV$211*SUM(AV132:AV139)+AV$212*SUM(AV140:AV142))/SUM(AV132:AV142)/2,0)*AV143</f>
        <v>0</v>
      </c>
      <c r="AW144" s="269">
        <f t="shared" si="90"/>
        <v>0</v>
      </c>
      <c r="AX144" s="269">
        <f t="shared" ref="AX144" si="91">IFERROR((AX$211*SUM(AX132:AX139)+AX$212*SUM(AX140:AX142))/SUM(AX132:AX142)/2,0)*AX143</f>
        <v>0</v>
      </c>
      <c r="AY144" s="470">
        <f>IFERROR((AY$211*SUM(AY132:AY139)+AY$212*SUM(AY140:AY142))/SUM(AY132:AY142)/2,0)*AY143</f>
        <v>0</v>
      </c>
    </row>
    <row r="145" spans="1:51" s="271" customFormat="1" x14ac:dyDescent="0.2">
      <c r="A145" s="247">
        <f>A132+1</f>
        <v>42548</v>
      </c>
      <c r="B145" s="248" t="s">
        <v>77</v>
      </c>
      <c r="C145" s="249">
        <f>SUMPRODUCT((Driver!$A$2:$A$17=$A145)*(DriverEmp=C$1),Driver!$C$2:$V$17)</f>
        <v>0</v>
      </c>
      <c r="D145" s="250">
        <f>SUMPRODUCT((Driver!$A$2:$A$17=$A145)*(DriverEmp=D$1),Driver!$C$2:$V$17)</f>
        <v>0</v>
      </c>
      <c r="E145" s="250">
        <f>SUMPRODUCT((Driver!$A$2:$A$17=$A145)*(DriverEmp=E$1),Driver!$C$2:$V$17)</f>
        <v>0</v>
      </c>
      <c r="F145" s="250">
        <f>SUMPRODUCT((Driver!$A$2:$A$17=$A145)*(DriverEmp=F$1),Driver!$C$2:$V$17)</f>
        <v>0</v>
      </c>
      <c r="G145" s="250">
        <f>SUMPRODUCT((Driver!$A$2:$A$17=$A145)*(DriverEmp=G$1),Driver!$C$2:$V$17)</f>
        <v>0</v>
      </c>
      <c r="H145" s="250">
        <f>SUMPRODUCT((Driver!$A$2:$A$17=$A145)*(DriverEmp=H$1),Driver!$C$2:$V$17)</f>
        <v>0</v>
      </c>
      <c r="I145" s="250">
        <f>SUMPRODUCT((Driver!$A$2:$A$17=$A145)*(DriverEmp=I$1),Driver!$C$2:$V$17)</f>
        <v>0</v>
      </c>
      <c r="J145" s="250">
        <f>SUMPRODUCT((Driver!$A$2:$A$17=$A145)*(DriverEmp=J$1),Driver!$C$2:$V$17)</f>
        <v>0</v>
      </c>
      <c r="K145" s="250">
        <f>SUMPRODUCT((Driver!$A$2:$A$17=$A145)*(DriverEmp=K$1),Driver!$C$2:$V$17)</f>
        <v>0</v>
      </c>
      <c r="L145" s="250">
        <f>SUMPRODUCT((Driver!$A$2:$A$17=$A145)*(DriverEmp=L$1),Driver!$C$2:$V$17)</f>
        <v>0</v>
      </c>
      <c r="M145" s="250">
        <f>SUMPRODUCT((Driver!$A$2:$A$17=$A145)*(DriverEmp=M$1),Driver!$C$2:$V$17)</f>
        <v>0</v>
      </c>
      <c r="N145" s="250">
        <f>SUMPRODUCT((Driver!$A$2:$A$17=$A145)*(DriverEmp=N$1),Driver!$C$2:$V$17)</f>
        <v>0</v>
      </c>
      <c r="O145" s="250">
        <f>SUMPRODUCT((Driver!$A$2:$A$17=$A145)*(DriverEmp=O$1),Driver!$C$2:$V$17)</f>
        <v>0</v>
      </c>
      <c r="P145" s="250">
        <f>SUMPRODUCT((Driver!$A$2:$A$17=$A145)*(DriverEmp=P$1),Driver!$C$2:$V$17)</f>
        <v>0</v>
      </c>
      <c r="Q145" s="250">
        <f>SUMPRODUCT((Driver!$A$2:$A$17=$A145)*(DriverEmp=Q$1),Driver!$C$2:$V$17)</f>
        <v>0</v>
      </c>
      <c r="R145" s="250">
        <f>SUMPRODUCT((Driver!$A$2:$A$17=$A145)*(DriverEmp=R$1),Driver!$C$2:$V$17)</f>
        <v>0</v>
      </c>
      <c r="S145" s="250">
        <f>SUMPRODUCT((Driver!$A$2:$A$17=$A145)*(DriverEmp=S$1),Driver!$C$2:$V$17)</f>
        <v>0</v>
      </c>
      <c r="T145" s="250">
        <f>SUMPRODUCT((Driver!$A$2:$A$17=$A145)*(DriverEmp=T$1),Driver!$C$2:$V$17)</f>
        <v>2</v>
      </c>
      <c r="U145" s="250">
        <f>SUMPRODUCT((Driver!$A$2:$A$17=$A145)*(DriverEmp=U$1),Driver!$C$2:$V$17)</f>
        <v>0</v>
      </c>
      <c r="V145" s="250">
        <f>SUMPRODUCT((Driver!$A$2:$A$17=$A145)*(DriverEmp=V$1),Driver!$C$2:$V$17)</f>
        <v>0</v>
      </c>
      <c r="W145" s="250">
        <f>SUMPRODUCT((Driver!$A$2:$A$17=$A145)*(DriverEmp=W$1),Driver!$C$2:$V$17)</f>
        <v>0</v>
      </c>
      <c r="X145" s="250">
        <f>SUMPRODUCT((Driver!$A$2:$A$17=$A145)*(DriverEmp=X$1),Driver!$C$2:$V$17)</f>
        <v>0</v>
      </c>
      <c r="Y145" s="250">
        <f>SUMPRODUCT((Driver!$A$2:$A$17=$A145)*(DriverEmp=Y$1),Driver!$C$2:$V$17)</f>
        <v>0</v>
      </c>
      <c r="Z145" s="250">
        <f>SUMPRODUCT((Driver!$A$2:$A$17=$A145)*(DriverEmp=Z$1),Driver!$C$2:$V$17)</f>
        <v>0</v>
      </c>
      <c r="AA145" s="250">
        <f>SUMPRODUCT((Driver!$A$2:$A$17=$A145)*(DriverEmp=AA$1),Driver!$C$2:$V$17)</f>
        <v>0</v>
      </c>
      <c r="AB145" s="250">
        <f>SUMPRODUCT((Driver!$A$2:$A$17=$A145)*(DriverEmp=AB$1),Driver!$C$2:$V$17)</f>
        <v>0</v>
      </c>
      <c r="AC145" s="250">
        <f>SUMPRODUCT((Driver!$A$2:$A$17=$A145)*(DriverEmp=AC$1),Driver!$C$2:$V$17)</f>
        <v>0</v>
      </c>
      <c r="AD145" s="250">
        <f>SUMPRODUCT((Driver!$A$2:$A$17=$A145)*(DriverEmp=AD$1),Driver!$C$2:$V$17)</f>
        <v>0</v>
      </c>
      <c r="AE145" s="250">
        <f>SUMPRODUCT((Driver!$A$2:$A$17=$A145)*(DriverEmp=AE$1),Driver!$C$2:$V$17)</f>
        <v>0</v>
      </c>
      <c r="AF145" s="250">
        <f>SUMPRODUCT((Driver!$A$2:$A$17=$A145)*(DriverEmp=AF$1),Driver!$C$2:$V$17)</f>
        <v>0</v>
      </c>
      <c r="AG145" s="250">
        <f>SUMPRODUCT((Driver!$A$2:$A$17=$A145)*(DriverEmp=AG$1),Driver!$C$2:$V$17)</f>
        <v>0</v>
      </c>
      <c r="AH145" s="250">
        <f>SUMPRODUCT((Driver!$A$2:$A$17=$A145)*(DriverEmp=AH$1),Driver!$C$2:$V$17)</f>
        <v>0</v>
      </c>
      <c r="AI145" s="250">
        <f>SUMPRODUCT((Driver!$A$2:$A$17=$A145)*(DriverEmp=AI$1),Driver!$C$2:$V$17)</f>
        <v>0</v>
      </c>
      <c r="AJ145" s="250">
        <f>SUMPRODUCT((Driver!$A$2:$A$17=$A145)*(DriverEmp=AJ$1),Driver!$C$2:$V$17)</f>
        <v>0</v>
      </c>
      <c r="AK145" s="250">
        <f>SUMPRODUCT((Driver!$A$2:$A$17=$A145)*(DriverEmp=AK$1),Driver!$C$2:$V$17)</f>
        <v>0</v>
      </c>
      <c r="AL145" s="250">
        <f>SUMPRODUCT((Driver!$A$2:$A$17=$A145)*(DriverEmp=AL$1),Driver!$C$2:$V$17)</f>
        <v>0</v>
      </c>
      <c r="AM145" s="250">
        <f>SUMPRODUCT((Driver!$A$2:$A$17=$A145)*(DriverEmp=AM$1),Driver!$C$2:$V$17)</f>
        <v>0</v>
      </c>
      <c r="AN145" s="250">
        <f>SUMPRODUCT((Driver!$A$2:$A$17=$A145)*(DriverEmp=AN$1),Driver!$C$2:$V$17)</f>
        <v>0</v>
      </c>
      <c r="AO145" s="250">
        <f>SUMPRODUCT((Driver!$A$2:$A$17=$A145)*(DriverEmp=AO$1),Driver!$C$2:$V$17)</f>
        <v>0</v>
      </c>
      <c r="AP145" s="250">
        <f>SUMPRODUCT((Driver!$A$2:$A$17=$A145)*(DriverEmp=AP$1),Driver!$C$2:$V$17)</f>
        <v>0</v>
      </c>
      <c r="AQ145" s="250">
        <f>SUMPRODUCT((Driver!$A$2:$A$17=$A145)*(DriverEmp=AQ$1),Driver!$C$2:$V$17)</f>
        <v>0</v>
      </c>
      <c r="AR145" s="250">
        <f>SUMPRODUCT((Driver!$A$2:$A$17=$A145)*(DriverEmp=AR$1),Driver!$C$2:$V$17)</f>
        <v>0</v>
      </c>
      <c r="AS145" s="250">
        <f>SUMPRODUCT((Driver!$A$2:$A$17=$A145)*(DriverEmp=AS$1),Driver!$C$2:$V$17)</f>
        <v>0</v>
      </c>
      <c r="AT145" s="250">
        <f>SUMPRODUCT((Driver!$A$2:$A$17=$A145)*(DriverEmp=AT$1),Driver!$C$2:$V$17)</f>
        <v>0</v>
      </c>
      <c r="AU145" s="250">
        <f>SUMPRODUCT((Driver!$A$2:$A$17=$A145)*(DriverEmp=AU$1),Driver!$C$2:$V$17)</f>
        <v>0</v>
      </c>
      <c r="AV145" s="250">
        <f>SUMPRODUCT((Driver!$A$2:$A$17=$A145)*(DriverEmp=AV$1),Driver!$C$2:$V$17)</f>
        <v>0</v>
      </c>
      <c r="AW145" s="250">
        <f>SUMPRODUCT((Driver!$A$2:$A$17=$A145)*(DriverEmp=AW$1),Driver!$C$2:$V$17)</f>
        <v>0</v>
      </c>
      <c r="AX145" s="250">
        <f>SUMPRODUCT((Driver!$A$2:$A$17=$A145)*(DriverEmp=AX$1),Driver!$C$2:$V$17)</f>
        <v>0</v>
      </c>
      <c r="AY145" s="467">
        <f>SUMPRODUCT((Driver!$A$2:$A$17=$A145)*(DriverEmp=AY$1),Driver!$C$2:$V$17)</f>
        <v>0</v>
      </c>
    </row>
    <row r="146" spans="1:51" s="271" customFormat="1" x14ac:dyDescent="0.2">
      <c r="A146" s="247">
        <f>A145</f>
        <v>42548</v>
      </c>
      <c r="B146" s="251" t="str">
        <f>Total!$H$1</f>
        <v>PP</v>
      </c>
      <c r="C146" s="249">
        <f>SUMPRODUCT((PP!$A$2:$A$80=$A146)*(PPEmp=C$1),PP!$D$2:$BD$80)</f>
        <v>0</v>
      </c>
      <c r="D146" s="250">
        <f>SUMPRODUCT((PP!$A$2:$A$80=$A146)*(PPEmp=D$1),PP!$D$2:$BD$80)</f>
        <v>0</v>
      </c>
      <c r="E146" s="250">
        <f>SUMPRODUCT((PP!$A$2:$A$80=$A146)*(PPEmp=E$1),PP!$D$2:$BD$80)</f>
        <v>0</v>
      </c>
      <c r="F146" s="250">
        <f>SUMPRODUCT((PP!$A$2:$A$80=$A146)*(PPEmp=F$1),PP!$D$2:$BD$80)</f>
        <v>0</v>
      </c>
      <c r="G146" s="250">
        <f>SUMPRODUCT((PP!$A$2:$A$80=$A146)*(PPEmp=G$1),PP!$D$2:$BD$80)</f>
        <v>0</v>
      </c>
      <c r="H146" s="250">
        <f>SUMPRODUCT((PP!$A$2:$A$80=$A146)*(PPEmp=H$1),PP!$D$2:$BD$80)</f>
        <v>0</v>
      </c>
      <c r="I146" s="250">
        <f>SUMPRODUCT((PP!$A$2:$A$80=$A146)*(PPEmp=I$1),PP!$D$2:$BD$80)</f>
        <v>0</v>
      </c>
      <c r="J146" s="250">
        <f>SUMPRODUCT((PP!$A$2:$A$80=$A146)*(PPEmp=J$1),PP!$D$2:$BD$80)</f>
        <v>0</v>
      </c>
      <c r="K146" s="250">
        <f>SUMPRODUCT((PP!$A$2:$A$80=$A146)*(PPEmp=K$1),PP!$D$2:$BD$80)</f>
        <v>0</v>
      </c>
      <c r="L146" s="250">
        <f>SUMPRODUCT((PP!$A$2:$A$80=$A146)*(PPEmp=L$1),PP!$D$2:$BD$80)</f>
        <v>0</v>
      </c>
      <c r="M146" s="250">
        <f>SUMPRODUCT((PP!$A$2:$A$80=$A146)*(PPEmp=M$1),PP!$D$2:$BD$80)</f>
        <v>0</v>
      </c>
      <c r="N146" s="250">
        <f>SUMPRODUCT((PP!$A$2:$A$80=$A146)*(PPEmp=N$1),PP!$D$2:$BD$80)</f>
        <v>0</v>
      </c>
      <c r="O146" s="250">
        <f>SUMPRODUCT((PP!$A$2:$A$80=$A146)*(PPEmp=O$1),PP!$D$2:$BD$80)</f>
        <v>0</v>
      </c>
      <c r="P146" s="250">
        <f>SUMPRODUCT((PP!$A$2:$A$80=$A146)*(PPEmp=P$1),PP!$D$2:$BD$80)</f>
        <v>0</v>
      </c>
      <c r="Q146" s="250">
        <f>SUMPRODUCT((PP!$A$2:$A$80=$A146)*(PPEmp=Q$1),PP!$D$2:$BD$80)</f>
        <v>0</v>
      </c>
      <c r="R146" s="250">
        <f>SUMPRODUCT((PP!$A$2:$A$80=$A146)*(PPEmp=R$1),PP!$D$2:$BD$80)</f>
        <v>0</v>
      </c>
      <c r="S146" s="250">
        <f>SUMPRODUCT((PP!$A$2:$A$80=$A146)*(PPEmp=S$1),PP!$D$2:$BD$80)</f>
        <v>0</v>
      </c>
      <c r="T146" s="250">
        <f>SUMPRODUCT((PP!$A$2:$A$80=$A146)*(PPEmp=T$1),PP!$D$2:$BD$80)</f>
        <v>0</v>
      </c>
      <c r="U146" s="250">
        <f>SUMPRODUCT((PP!$A$2:$A$80=$A146)*(PPEmp=U$1),PP!$D$2:$BD$80)</f>
        <v>0</v>
      </c>
      <c r="V146" s="250">
        <f>SUMPRODUCT((PP!$A$2:$A$80=$A146)*(PPEmp=V$1),PP!$D$2:$BD$80)</f>
        <v>0</v>
      </c>
      <c r="W146" s="250">
        <f>SUMPRODUCT((PP!$A$2:$A$80=$A146)*(PPEmp=W$1),PP!$D$2:$BD$80)</f>
        <v>0</v>
      </c>
      <c r="X146" s="250">
        <f>SUMPRODUCT((PP!$A$2:$A$80=$A146)*(PPEmp=X$1),PP!$D$2:$BD$80)</f>
        <v>0</v>
      </c>
      <c r="Y146" s="250">
        <f>SUMPRODUCT((PP!$A$2:$A$80=$A146)*(PPEmp=Y$1),PP!$D$2:$BD$80)</f>
        <v>0</v>
      </c>
      <c r="Z146" s="250">
        <f>SUMPRODUCT((PP!$A$2:$A$80=$A146)*(PPEmp=Z$1),PP!$D$2:$BD$80)</f>
        <v>0</v>
      </c>
      <c r="AA146" s="250">
        <f>SUMPRODUCT((PP!$A$2:$A$80=$A146)*(PPEmp=AA$1),PP!$D$2:$BD$80)</f>
        <v>0</v>
      </c>
      <c r="AB146" s="250">
        <f>SUMPRODUCT((PP!$A$2:$A$80=$A146)*(PPEmp=AB$1),PP!$D$2:$BD$80)</f>
        <v>0</v>
      </c>
      <c r="AC146" s="250">
        <f>SUMPRODUCT((PP!$A$2:$A$80=$A146)*(PPEmp=AC$1),PP!$D$2:$BD$80)</f>
        <v>0</v>
      </c>
      <c r="AD146" s="250">
        <f>SUMPRODUCT((PP!$A$2:$A$80=$A146)*(PPEmp=AD$1),PP!$D$2:$BD$80)</f>
        <v>0</v>
      </c>
      <c r="AE146" s="250">
        <f>SUMPRODUCT((PP!$A$2:$A$80=$A146)*(PPEmp=AE$1),PP!$D$2:$BD$80)</f>
        <v>0</v>
      </c>
      <c r="AF146" s="250">
        <f>SUMPRODUCT((PP!$A$2:$A$80=$A146)*(PPEmp=AF$1),PP!$D$2:$BD$80)</f>
        <v>0</v>
      </c>
      <c r="AG146" s="250">
        <f>SUMPRODUCT((PP!$A$2:$A$80=$A146)*(PPEmp=AG$1),PP!$D$2:$BD$80)</f>
        <v>0</v>
      </c>
      <c r="AH146" s="250">
        <f>SUMPRODUCT((PP!$A$2:$A$80=$A146)*(PPEmp=AH$1),PP!$D$2:$BD$80)</f>
        <v>0</v>
      </c>
      <c r="AI146" s="250">
        <f>SUMPRODUCT((PP!$A$2:$A$80=$A146)*(PPEmp=AI$1),PP!$D$2:$BD$80)</f>
        <v>0</v>
      </c>
      <c r="AJ146" s="250">
        <f>SUMPRODUCT((PP!$A$2:$A$80=$A146)*(PPEmp=AJ$1),PP!$D$2:$BD$80)</f>
        <v>0</v>
      </c>
      <c r="AK146" s="250">
        <f>SUMPRODUCT((PP!$A$2:$A$80=$A146)*(PPEmp=AK$1),PP!$D$2:$BD$80)</f>
        <v>0</v>
      </c>
      <c r="AL146" s="250">
        <f>SUMPRODUCT((PP!$A$2:$A$80=$A146)*(PPEmp=AL$1),PP!$D$2:$BD$80)</f>
        <v>0</v>
      </c>
      <c r="AM146" s="250">
        <f>SUMPRODUCT((PP!$A$2:$A$80=$A146)*(PPEmp=AM$1),PP!$D$2:$BD$80)</f>
        <v>0</v>
      </c>
      <c r="AN146" s="250">
        <f>SUMPRODUCT((PP!$A$2:$A$80=$A146)*(PPEmp=AN$1),PP!$D$2:$BD$80)</f>
        <v>0</v>
      </c>
      <c r="AO146" s="250">
        <f>SUMPRODUCT((PP!$A$2:$A$80=$A146)*(PPEmp=AO$1),PP!$D$2:$BD$80)</f>
        <v>0</v>
      </c>
      <c r="AP146" s="250">
        <f>SUMPRODUCT((PP!$A$2:$A$80=$A146)*(PPEmp=AP$1),PP!$D$2:$BD$80)</f>
        <v>0</v>
      </c>
      <c r="AQ146" s="250">
        <f>SUMPRODUCT((PP!$A$2:$A$80=$A146)*(PPEmp=AQ$1),PP!$D$2:$BD$80)</f>
        <v>0</v>
      </c>
      <c r="AR146" s="250">
        <f>SUMPRODUCT((PP!$A$2:$A$80=$A146)*(PPEmp=AR$1),PP!$D$2:$BD$80)</f>
        <v>0</v>
      </c>
      <c r="AS146" s="250">
        <f>SUMPRODUCT((PP!$A$2:$A$80=$A146)*(PPEmp=AS$1),PP!$D$2:$BD$80)</f>
        <v>0</v>
      </c>
      <c r="AT146" s="250">
        <f>SUMPRODUCT((PP!$A$2:$A$80=$A146)*(PPEmp=AT$1),PP!$D$2:$BD$80)</f>
        <v>0</v>
      </c>
      <c r="AU146" s="250">
        <f>SUMPRODUCT((PP!$A$2:$A$80=$A146)*(PPEmp=AU$1),PP!$D$2:$BD$80)</f>
        <v>0</v>
      </c>
      <c r="AV146" s="250">
        <f>SUMPRODUCT((PP!$A$2:$A$80=$A146)*(PPEmp=AV$1),PP!$D$2:$BD$80)</f>
        <v>0</v>
      </c>
      <c r="AW146" s="250">
        <f>SUMPRODUCT((PP!$A$2:$A$80=$A146)*(PPEmp=AW$1),PP!$D$2:$BD$80)</f>
        <v>0</v>
      </c>
      <c r="AX146" s="250">
        <f>SUMPRODUCT((PP!$A$2:$A$80=$A146)*(PPEmp=AX$1),PP!$D$2:$BD$80)</f>
        <v>0</v>
      </c>
      <c r="AY146" s="467">
        <f>SUMPRODUCT((PP!$A$2:$A$80=$A146)*(PPEmp=AY$1),PP!$D$2:$BD$80)</f>
        <v>0</v>
      </c>
    </row>
    <row r="147" spans="1:51" s="271" customFormat="1" x14ac:dyDescent="0.2">
      <c r="A147" s="247">
        <f t="shared" si="59"/>
        <v>42548</v>
      </c>
      <c r="B147" s="252" t="str">
        <f>Total!$J$1</f>
        <v>FH</v>
      </c>
      <c r="C147" s="249">
        <f>SUMPRODUCT((FH!$A$2:$A$97=$A147)*(FHEmp=C$1),FH!$E$2:$AZ$97)</f>
        <v>0</v>
      </c>
      <c r="D147" s="250">
        <f>SUMPRODUCT((FH!$A$2:$A$97=$A147)*(FHEmp=D$1),FH!$E$2:$AZ$97)</f>
        <v>0</v>
      </c>
      <c r="E147" s="250">
        <f>SUMPRODUCT((FH!$A$2:$A$97=$A147)*(FHEmp=E$1),FH!$E$2:$AZ$97)</f>
        <v>0</v>
      </c>
      <c r="F147" s="250">
        <f>SUMPRODUCT((FH!$A$2:$A$97=$A147)*(FHEmp=F$1),FH!$E$2:$AZ$97)</f>
        <v>0</v>
      </c>
      <c r="G147" s="250">
        <f>SUMPRODUCT((FH!$A$2:$A$97=$A147)*(FHEmp=G$1),FH!$E$2:$AZ$97)</f>
        <v>0</v>
      </c>
      <c r="H147" s="250">
        <f>SUMPRODUCT((FH!$A$2:$A$97=$A147)*(FHEmp=H$1),FH!$E$2:$AZ$97)</f>
        <v>0</v>
      </c>
      <c r="I147" s="250">
        <f>SUMPRODUCT((FH!$A$2:$A$97=$A147)*(FHEmp=I$1),FH!$E$2:$AZ$97)</f>
        <v>0</v>
      </c>
      <c r="J147" s="250">
        <f>SUMPRODUCT((FH!$A$2:$A$97=$A147)*(FHEmp=J$1),FH!$E$2:$AZ$97)</f>
        <v>0</v>
      </c>
      <c r="K147" s="250">
        <f>SUMPRODUCT((FH!$A$2:$A$97=$A147)*(FHEmp=K$1),FH!$E$2:$AZ$97)</f>
        <v>0</v>
      </c>
      <c r="L147" s="250">
        <f>SUMPRODUCT((FH!$A$2:$A$97=$A147)*(FHEmp=L$1),FH!$E$2:$AZ$97)</f>
        <v>0</v>
      </c>
      <c r="M147" s="250">
        <f>SUMPRODUCT((FH!$A$2:$A$97=$A147)*(FHEmp=M$1),FH!$E$2:$AZ$97)</f>
        <v>0</v>
      </c>
      <c r="N147" s="250">
        <f>SUMPRODUCT((FH!$A$2:$A$97=$A147)*(FHEmp=N$1),FH!$E$2:$AZ$97)</f>
        <v>0</v>
      </c>
      <c r="O147" s="250">
        <f>SUMPRODUCT((FH!$A$2:$A$97=$A147)*(FHEmp=O$1),FH!$E$2:$AZ$97)</f>
        <v>0</v>
      </c>
      <c r="P147" s="250">
        <f>SUMPRODUCT((FH!$A$2:$A$97=$A147)*(FHEmp=P$1),FH!$E$2:$AZ$97)</f>
        <v>5.25</v>
      </c>
      <c r="Q147" s="250">
        <f>SUMPRODUCT((FH!$A$2:$A$97=$A147)*(FHEmp=Q$1),FH!$E$2:$AZ$97)</f>
        <v>0</v>
      </c>
      <c r="R147" s="250">
        <f>SUMPRODUCT((FH!$A$2:$A$97=$A147)*(FHEmp=R$1),FH!$E$2:$AZ$97)</f>
        <v>0</v>
      </c>
      <c r="S147" s="250">
        <f>SUMPRODUCT((FH!$A$2:$A$97=$A147)*(FHEmp=S$1),FH!$E$2:$AZ$97)</f>
        <v>0</v>
      </c>
      <c r="T147" s="250">
        <f>SUMPRODUCT((FH!$A$2:$A$97=$A147)*(FHEmp=T$1),FH!$E$2:$AZ$97)</f>
        <v>0</v>
      </c>
      <c r="U147" s="250">
        <f>SUMPRODUCT((FH!$A$2:$A$97=$A147)*(FHEmp=U$1),FH!$E$2:$AZ$97)</f>
        <v>0</v>
      </c>
      <c r="V147" s="250">
        <f>SUMPRODUCT((FH!$A$2:$A$97=$A147)*(FHEmp=V$1),FH!$E$2:$AZ$97)</f>
        <v>3.2499999999999991</v>
      </c>
      <c r="W147" s="250">
        <f>SUMPRODUCT((FH!$A$2:$A$97=$A147)*(FHEmp=W$1),FH!$E$2:$AZ$97)</f>
        <v>0</v>
      </c>
      <c r="X147" s="250">
        <f>SUMPRODUCT((FH!$A$2:$A$97=$A147)*(FHEmp=X$1),FH!$E$2:$AZ$97)</f>
        <v>0</v>
      </c>
      <c r="Y147" s="250">
        <f>SUMPRODUCT((FH!$A$2:$A$97=$A147)*(FHEmp=Y$1),FH!$E$2:$AZ$97)</f>
        <v>0</v>
      </c>
      <c r="Z147" s="250">
        <f>SUMPRODUCT((FH!$A$2:$A$97=$A147)*(FHEmp=Z$1),FH!$E$2:$AZ$97)</f>
        <v>0</v>
      </c>
      <c r="AA147" s="250">
        <f>SUMPRODUCT((FH!$A$2:$A$97=$A147)*(FHEmp=AA$1),FH!$E$2:$AZ$97)</f>
        <v>0</v>
      </c>
      <c r="AB147" s="250">
        <f>SUMPRODUCT((FH!$A$2:$A$97=$A147)*(FHEmp=AB$1),FH!$E$2:$AZ$97)</f>
        <v>0</v>
      </c>
      <c r="AC147" s="250">
        <f>SUMPRODUCT((FH!$A$2:$A$97=$A147)*(FHEmp=AC$1),FH!$E$2:$AZ$97)</f>
        <v>0</v>
      </c>
      <c r="AD147" s="250">
        <f>SUMPRODUCT((FH!$A$2:$A$97=$A147)*(FHEmp=AD$1),FH!$E$2:$AZ$97)</f>
        <v>0</v>
      </c>
      <c r="AE147" s="250">
        <f>SUMPRODUCT((FH!$A$2:$A$97=$A147)*(FHEmp=AE$1),FH!$E$2:$AZ$97)</f>
        <v>0</v>
      </c>
      <c r="AF147" s="250">
        <f>SUMPRODUCT((FH!$A$2:$A$97=$A147)*(FHEmp=AF$1),FH!$E$2:$AZ$97)</f>
        <v>0</v>
      </c>
      <c r="AG147" s="250">
        <f>SUMPRODUCT((FH!$A$2:$A$97=$A147)*(FHEmp=AG$1),FH!$E$2:$AZ$97)</f>
        <v>0</v>
      </c>
      <c r="AH147" s="250">
        <f>SUMPRODUCT((FH!$A$2:$A$97=$A147)*(FHEmp=AH$1),FH!$E$2:$AZ$97)</f>
        <v>0</v>
      </c>
      <c r="AI147" s="250">
        <f>SUMPRODUCT((FH!$A$2:$A$97=$A147)*(FHEmp=AI$1),FH!$E$2:$AZ$97)</f>
        <v>0</v>
      </c>
      <c r="AJ147" s="250">
        <f>SUMPRODUCT((FH!$A$2:$A$97=$A147)*(FHEmp=AJ$1),FH!$E$2:$AZ$97)</f>
        <v>0</v>
      </c>
      <c r="AK147" s="250">
        <f>SUMPRODUCT((FH!$A$2:$A$97=$A147)*(FHEmp=AK$1),FH!$E$2:$AZ$97)</f>
        <v>0</v>
      </c>
      <c r="AL147" s="250">
        <f>SUMPRODUCT((FH!$A$2:$A$97=$A147)*(FHEmp=AL$1),FH!$E$2:$AZ$97)</f>
        <v>0</v>
      </c>
      <c r="AM147" s="250">
        <f>SUMPRODUCT((FH!$A$2:$A$97=$A147)*(FHEmp=AM$1),FH!$E$2:$AZ$97)</f>
        <v>0</v>
      </c>
      <c r="AN147" s="250">
        <f>SUMPRODUCT((FH!$A$2:$A$97=$A147)*(FHEmp=AN$1),FH!$E$2:$AZ$97)</f>
        <v>0</v>
      </c>
      <c r="AO147" s="250">
        <f>SUMPRODUCT((FH!$A$2:$A$97=$A147)*(FHEmp=AO$1),FH!$E$2:$AZ$97)</f>
        <v>0</v>
      </c>
      <c r="AP147" s="250">
        <f>SUMPRODUCT((FH!$A$2:$A$97=$A147)*(FHEmp=AP$1),FH!$E$2:$AZ$97)</f>
        <v>0</v>
      </c>
      <c r="AQ147" s="250">
        <f>SUMPRODUCT((FH!$A$2:$A$97=$A147)*(FHEmp=AQ$1),FH!$E$2:$AZ$97)</f>
        <v>0</v>
      </c>
      <c r="AR147" s="250">
        <f>SUMPRODUCT((FH!$A$2:$A$97=$A147)*(FHEmp=AR$1),FH!$E$2:$AZ$97)</f>
        <v>0</v>
      </c>
      <c r="AS147" s="250">
        <f>SUMPRODUCT((FH!$A$2:$A$97=$A147)*(FHEmp=AS$1),FH!$E$2:$AZ$97)</f>
        <v>0</v>
      </c>
      <c r="AT147" s="250">
        <f>SUMPRODUCT((FH!$A$2:$A$97=$A147)*(FHEmp=AT$1),FH!$E$2:$AZ$97)</f>
        <v>0</v>
      </c>
      <c r="AU147" s="250">
        <f>SUMPRODUCT((FH!$A$2:$A$97=$A147)*(FHEmp=AU$1),FH!$E$2:$AZ$97)</f>
        <v>0</v>
      </c>
      <c r="AV147" s="250">
        <f>SUMPRODUCT((FH!$A$2:$A$97=$A147)*(FHEmp=AV$1),FH!$E$2:$AZ$97)</f>
        <v>0</v>
      </c>
      <c r="AW147" s="250">
        <f>SUMPRODUCT((FH!$A$2:$A$97=$A147)*(FHEmp=AW$1),FH!$E$2:$AZ$97)</f>
        <v>0</v>
      </c>
      <c r="AX147" s="250">
        <f>SUMPRODUCT((FH!$A$2:$A$97=$A147)*(FHEmp=AX$1),FH!$E$2:$AZ$97)</f>
        <v>0</v>
      </c>
      <c r="AY147" s="467">
        <f>SUMPRODUCT((FH!$A$2:$A$97=$A147)*(FHEmp=AY$1),FH!$E$2:$AZ$97)</f>
        <v>0</v>
      </c>
    </row>
    <row r="148" spans="1:51" s="271" customFormat="1" x14ac:dyDescent="0.2">
      <c r="A148" s="247">
        <f t="shared" si="59"/>
        <v>42548</v>
      </c>
      <c r="B148" s="253" t="str">
        <f>Total!$K$1</f>
        <v>T22</v>
      </c>
      <c r="C148" s="249">
        <f>SUMPRODUCT(('T22'!$A$2:$A$97=$A148)*(T22Emp=C$1),'T22'!$E$2:$AZ$97)</f>
        <v>0</v>
      </c>
      <c r="D148" s="250">
        <f>SUMPRODUCT(('T22'!$A$2:$A$97=$A148)*(T22Emp=D$1),'T22'!$E$2:$AZ$97)</f>
        <v>0</v>
      </c>
      <c r="E148" s="250">
        <f>SUMPRODUCT(('T22'!$A$2:$A$97=$A148)*(T22Emp=E$1),'T22'!$E$2:$AZ$97)</f>
        <v>0</v>
      </c>
      <c r="F148" s="250">
        <f>SUMPRODUCT(('T22'!$A$2:$A$97=$A148)*(T22Emp=F$1),'T22'!$E$2:$AZ$97)</f>
        <v>0</v>
      </c>
      <c r="G148" s="250">
        <f>SUMPRODUCT(('T22'!$A$2:$A$97=$A148)*(T22Emp=G$1),'T22'!$E$2:$AZ$97)</f>
        <v>0</v>
      </c>
      <c r="H148" s="250">
        <f>SUMPRODUCT(('T22'!$A$2:$A$97=$A148)*(T22Emp=H$1),'T22'!$E$2:$AZ$97)</f>
        <v>0</v>
      </c>
      <c r="I148" s="250">
        <f>SUMPRODUCT(('T22'!$A$2:$A$97=$A148)*(T22Emp=I$1),'T22'!$E$2:$AZ$97)</f>
        <v>0</v>
      </c>
      <c r="J148" s="250">
        <f>SUMPRODUCT(('T22'!$A$2:$A$97=$A148)*(T22Emp=J$1),'T22'!$E$2:$AZ$97)</f>
        <v>0</v>
      </c>
      <c r="K148" s="250">
        <f>SUMPRODUCT(('T22'!$A$2:$A$97=$A148)*(T22Emp=K$1),'T22'!$E$2:$AZ$97)</f>
        <v>0</v>
      </c>
      <c r="L148" s="250">
        <f>SUMPRODUCT(('T22'!$A$2:$A$97=$A148)*(T22Emp=L$1),'T22'!$E$2:$AZ$97)</f>
        <v>0</v>
      </c>
      <c r="M148" s="250">
        <f>SUMPRODUCT(('T22'!$A$2:$A$97=$A148)*(T22Emp=M$1),'T22'!$E$2:$AZ$97)</f>
        <v>0</v>
      </c>
      <c r="N148" s="250">
        <f>SUMPRODUCT(('T22'!$A$2:$A$97=$A148)*(T22Emp=N$1),'T22'!$E$2:$AZ$97)</f>
        <v>0</v>
      </c>
      <c r="O148" s="250">
        <f>SUMPRODUCT(('T22'!$A$2:$A$97=$A148)*(T22Emp=O$1),'T22'!$E$2:$AZ$97)</f>
        <v>0</v>
      </c>
      <c r="P148" s="250">
        <f>SUMPRODUCT(('T22'!$A$2:$A$97=$A148)*(T22Emp=P$1),'T22'!$E$2:$AZ$97)</f>
        <v>0</v>
      </c>
      <c r="Q148" s="250">
        <f>SUMPRODUCT(('T22'!$A$2:$A$97=$A148)*(T22Emp=Q$1),'T22'!$E$2:$AZ$97)</f>
        <v>0</v>
      </c>
      <c r="R148" s="250">
        <f>SUMPRODUCT(('T22'!$A$2:$A$97=$A148)*(T22Emp=R$1),'T22'!$E$2:$AZ$97)</f>
        <v>4.2500000000000009</v>
      </c>
      <c r="S148" s="250">
        <f>SUMPRODUCT(('T22'!$A$2:$A$97=$A148)*(T22Emp=S$1),'T22'!$E$2:$AZ$97)</f>
        <v>0</v>
      </c>
      <c r="T148" s="250">
        <f>SUMPRODUCT(('T22'!$A$2:$A$97=$A148)*(T22Emp=T$1),'T22'!$E$2:$AZ$97)</f>
        <v>0</v>
      </c>
      <c r="U148" s="250">
        <f>SUMPRODUCT(('T22'!$A$2:$A$97=$A148)*(T22Emp=U$1),'T22'!$E$2:$AZ$97)</f>
        <v>0</v>
      </c>
      <c r="V148" s="250">
        <f>SUMPRODUCT(('T22'!$A$2:$A$97=$A148)*(T22Emp=V$1),'T22'!$E$2:$AZ$97)</f>
        <v>0</v>
      </c>
      <c r="W148" s="250">
        <f>SUMPRODUCT(('T22'!$A$2:$A$97=$A148)*(T22Emp=W$1),'T22'!$E$2:$AZ$97)</f>
        <v>3.5000000000000009</v>
      </c>
      <c r="X148" s="250">
        <f>SUMPRODUCT(('T22'!$A$2:$A$97=$A148)*(T22Emp=X$1),'T22'!$E$2:$AZ$97)</f>
        <v>0</v>
      </c>
      <c r="Y148" s="250">
        <f>SUMPRODUCT(('T22'!$A$2:$A$97=$A148)*(T22Emp=Y$1),'T22'!$E$2:$AZ$97)</f>
        <v>0</v>
      </c>
      <c r="Z148" s="250">
        <f>SUMPRODUCT(('T22'!$A$2:$A$97=$A148)*(T22Emp=Z$1),'T22'!$E$2:$AZ$97)</f>
        <v>0</v>
      </c>
      <c r="AA148" s="250">
        <f>SUMPRODUCT(('T22'!$A$2:$A$97=$A148)*(T22Emp=AA$1),'T22'!$E$2:$AZ$97)</f>
        <v>0</v>
      </c>
      <c r="AB148" s="250">
        <f>SUMPRODUCT(('T22'!$A$2:$A$97=$A148)*(T22Emp=AB$1),'T22'!$E$2:$AZ$97)</f>
        <v>0</v>
      </c>
      <c r="AC148" s="250">
        <f>SUMPRODUCT(('T22'!$A$2:$A$97=$A148)*(T22Emp=AC$1),'T22'!$E$2:$AZ$97)</f>
        <v>0</v>
      </c>
      <c r="AD148" s="250">
        <f>SUMPRODUCT(('T22'!$A$2:$A$97=$A148)*(T22Emp=AD$1),'T22'!$E$2:$AZ$97)</f>
        <v>0</v>
      </c>
      <c r="AE148" s="250">
        <f>SUMPRODUCT(('T22'!$A$2:$A$97=$A148)*(T22Emp=AE$1),'T22'!$E$2:$AZ$97)</f>
        <v>0</v>
      </c>
      <c r="AF148" s="250">
        <f>SUMPRODUCT(('T22'!$A$2:$A$97=$A148)*(T22Emp=AF$1),'T22'!$E$2:$AZ$97)</f>
        <v>0</v>
      </c>
      <c r="AG148" s="250">
        <f>SUMPRODUCT(('T22'!$A$2:$A$97=$A148)*(T22Emp=AG$1),'T22'!$E$2:$AZ$97)</f>
        <v>0</v>
      </c>
      <c r="AH148" s="250">
        <f>SUMPRODUCT(('T22'!$A$2:$A$97=$A148)*(T22Emp=AH$1),'T22'!$E$2:$AZ$97)</f>
        <v>0</v>
      </c>
      <c r="AI148" s="250">
        <f>SUMPRODUCT(('T22'!$A$2:$A$97=$A148)*(T22Emp=AI$1),'T22'!$E$2:$AZ$97)</f>
        <v>0</v>
      </c>
      <c r="AJ148" s="250">
        <f>SUMPRODUCT(('T22'!$A$2:$A$97=$A148)*(T22Emp=AJ$1),'T22'!$E$2:$AZ$97)</f>
        <v>0</v>
      </c>
      <c r="AK148" s="250">
        <f>SUMPRODUCT(('T22'!$A$2:$A$97=$A148)*(T22Emp=AK$1),'T22'!$E$2:$AZ$97)</f>
        <v>0</v>
      </c>
      <c r="AL148" s="250">
        <f>SUMPRODUCT(('T22'!$A$2:$A$97=$A148)*(T22Emp=AL$1),'T22'!$E$2:$AZ$97)</f>
        <v>0</v>
      </c>
      <c r="AM148" s="250">
        <f>SUMPRODUCT(('T22'!$A$2:$A$97=$A148)*(T22Emp=AM$1),'T22'!$E$2:$AZ$97)</f>
        <v>0</v>
      </c>
      <c r="AN148" s="250">
        <f>SUMPRODUCT(('T22'!$A$2:$A$97=$A148)*(T22Emp=AN$1),'T22'!$E$2:$AZ$97)</f>
        <v>0</v>
      </c>
      <c r="AO148" s="250">
        <f>SUMPRODUCT(('T22'!$A$2:$A$97=$A148)*(T22Emp=AO$1),'T22'!$E$2:$AZ$97)</f>
        <v>0</v>
      </c>
      <c r="AP148" s="250">
        <f>SUMPRODUCT(('T22'!$A$2:$A$97=$A148)*(T22Emp=AP$1),'T22'!$E$2:$AZ$97)</f>
        <v>0</v>
      </c>
      <c r="AQ148" s="250">
        <f>SUMPRODUCT(('T22'!$A$2:$A$97=$A148)*(T22Emp=AQ$1),'T22'!$E$2:$AZ$97)</f>
        <v>0</v>
      </c>
      <c r="AR148" s="250">
        <f>SUMPRODUCT(('T22'!$A$2:$A$97=$A148)*(T22Emp=AR$1),'T22'!$E$2:$AZ$97)</f>
        <v>0</v>
      </c>
      <c r="AS148" s="250">
        <f>SUMPRODUCT(('T22'!$A$2:$A$97=$A148)*(T22Emp=AS$1),'T22'!$E$2:$AZ$97)</f>
        <v>0</v>
      </c>
      <c r="AT148" s="250">
        <f>SUMPRODUCT(('T22'!$A$2:$A$97=$A148)*(T22Emp=AT$1),'T22'!$E$2:$AZ$97)</f>
        <v>0</v>
      </c>
      <c r="AU148" s="250">
        <f>SUMPRODUCT(('T22'!$A$2:$A$97=$A148)*(T22Emp=AU$1),'T22'!$E$2:$AZ$97)</f>
        <v>0</v>
      </c>
      <c r="AV148" s="250">
        <f>SUMPRODUCT(('T22'!$A$2:$A$97=$A148)*(T22Emp=AV$1),'T22'!$E$2:$AZ$97)</f>
        <v>0</v>
      </c>
      <c r="AW148" s="250">
        <f>SUMPRODUCT(('T22'!$A$2:$A$97=$A148)*(T22Emp=AW$1),'T22'!$E$2:$AZ$97)</f>
        <v>0</v>
      </c>
      <c r="AX148" s="250">
        <f>SUMPRODUCT(('T22'!$A$2:$A$97=$A148)*(T22Emp=AX$1),'T22'!$E$2:$AZ$97)</f>
        <v>0</v>
      </c>
      <c r="AY148" s="467">
        <f>SUMPRODUCT(('T22'!$A$2:$A$97=$A148)*(T22Emp=AY$1),'T22'!$E$2:$AZ$97)</f>
        <v>0</v>
      </c>
    </row>
    <row r="149" spans="1:51" s="271" customFormat="1" x14ac:dyDescent="0.2">
      <c r="A149" s="247">
        <f t="shared" si="59"/>
        <v>42548</v>
      </c>
      <c r="B149" s="254" t="str">
        <f>Total!$L$1</f>
        <v>RF</v>
      </c>
      <c r="C149" s="249">
        <f>SUMPRODUCT((RF!$A$2:$A$17=$A149)*(RFEmp=C$1)*(RF!$H$21:$AO$21="RF Valet"),RF!$H$2:$AO$17)</f>
        <v>0</v>
      </c>
      <c r="D149" s="250">
        <f>SUMPRODUCT((RF!$A$2:$A$17=$A149)*(RFEmp=D$1)*(RF!$H$21:$AO$21="RF Valet"),RF!$H$2:$AO$17)</f>
        <v>0</v>
      </c>
      <c r="E149" s="250">
        <f>SUMPRODUCT((RF!$A$2:$A$17=$A149)*(RFEmp=E$1)*(RF!$H$21:$AO$21="RF Valet"),RF!$H$2:$AO$17)</f>
        <v>0</v>
      </c>
      <c r="F149" s="250">
        <f>SUMPRODUCT((RF!$A$2:$A$17=$A149)*(RFEmp=F$1)*(RF!$H$21:$AO$21="RF Valet"),RF!$H$2:$AO$17)</f>
        <v>0</v>
      </c>
      <c r="G149" s="250">
        <f>SUMPRODUCT((RF!$A$2:$A$17=$A149)*(RFEmp=G$1)*(RF!$H$21:$AO$21="RF Valet"),RF!$H$2:$AO$17)</f>
        <v>0</v>
      </c>
      <c r="H149" s="250">
        <f>SUMPRODUCT((RF!$A$2:$A$17=$A149)*(RFEmp=H$1)*(RF!$H$21:$AO$21="RF Valet"),RF!$H$2:$AO$17)</f>
        <v>0</v>
      </c>
      <c r="I149" s="250">
        <f>SUMPRODUCT((RF!$A$2:$A$17=$A149)*(RFEmp=I$1)*(RF!$H$21:$AO$21="RF Valet"),RF!$H$2:$AO$17)</f>
        <v>0</v>
      </c>
      <c r="J149" s="250">
        <f>SUMPRODUCT((RF!$A$2:$A$17=$A149)*(RFEmp=J$1)*(RF!$H$21:$AO$21="RF Valet"),RF!$H$2:$AO$17)</f>
        <v>0</v>
      </c>
      <c r="K149" s="250">
        <f>SUMPRODUCT((RF!$A$2:$A$17=$A149)*(RFEmp=K$1)*(RF!$H$21:$AO$21="RF Valet"),RF!$H$2:$AO$17)</f>
        <v>0</v>
      </c>
      <c r="L149" s="250">
        <f>SUMPRODUCT((RF!$A$2:$A$17=$A149)*(RFEmp=L$1)*(RF!$H$21:$AO$21="RF Valet"),RF!$H$2:$AO$17)</f>
        <v>0</v>
      </c>
      <c r="M149" s="250">
        <f>SUMPRODUCT((RF!$A$2:$A$17=$A149)*(RFEmp=M$1)*(RF!$H$21:$AO$21="RF Valet"),RF!$H$2:$AO$17)</f>
        <v>0</v>
      </c>
      <c r="N149" s="250">
        <f>SUMPRODUCT((RF!$A$2:$A$17=$A149)*(RFEmp=N$1)*(RF!$H$21:$AO$21="RF Valet"),RF!$H$2:$AO$17)</f>
        <v>0</v>
      </c>
      <c r="O149" s="250">
        <f>SUMPRODUCT((RF!$A$2:$A$17=$A149)*(RFEmp=O$1)*(RF!$H$21:$AO$21="RF Valet"),RF!$H$2:$AO$17)</f>
        <v>0</v>
      </c>
      <c r="P149" s="250">
        <f>SUMPRODUCT((RF!$A$2:$A$17=$A149)*(RFEmp=P$1)*(RF!$H$21:$AO$21="RF Valet"),RF!$H$2:$AO$17)</f>
        <v>0</v>
      </c>
      <c r="Q149" s="250">
        <f>SUMPRODUCT((RF!$A$2:$A$17=$A149)*(RFEmp=Q$1)*(RF!$H$21:$AO$21="RF Valet"),RF!$H$2:$AO$17)</f>
        <v>0</v>
      </c>
      <c r="R149" s="250">
        <f>SUMPRODUCT((RF!$A$2:$A$17=$A149)*(RFEmp=R$1)*(RF!$H$21:$AO$21="RF Valet"),RF!$H$2:$AO$17)</f>
        <v>0</v>
      </c>
      <c r="S149" s="250">
        <f>SUMPRODUCT((RF!$A$2:$A$17=$A149)*(RFEmp=S$1)*(RF!$H$21:$AO$21="RF Valet"),RF!$H$2:$AO$17)</f>
        <v>0</v>
      </c>
      <c r="T149" s="250">
        <f>SUMPRODUCT((RF!$A$2:$A$17=$A149)*(RFEmp=T$1)*(RF!$H$21:$AO$21="RF Valet"),RF!$H$2:$AO$17)</f>
        <v>0</v>
      </c>
      <c r="U149" s="250">
        <f>SUMPRODUCT((RF!$A$2:$A$17=$A149)*(RFEmp=U$1)*(RF!$H$21:$AO$21="RF Valet"),RF!$H$2:$AO$17)</f>
        <v>0</v>
      </c>
      <c r="V149" s="250">
        <f>SUMPRODUCT((RF!$A$2:$A$17=$A149)*(RFEmp=V$1)*(RF!$H$21:$AO$21="RF Valet"),RF!$H$2:$AO$17)</f>
        <v>0</v>
      </c>
      <c r="W149" s="250">
        <f>SUMPRODUCT((RF!$A$2:$A$17=$A149)*(RFEmp=W$1)*(RF!$H$21:$AO$21="RF Valet"),RF!$H$2:$AO$17)</f>
        <v>0</v>
      </c>
      <c r="X149" s="250">
        <f>SUMPRODUCT((RF!$A$2:$A$17=$A149)*(RFEmp=X$1)*(RF!$H$21:$AO$21="RF Valet"),RF!$H$2:$AO$17)</f>
        <v>0</v>
      </c>
      <c r="Y149" s="250">
        <f>SUMPRODUCT((RF!$A$2:$A$17=$A149)*(RFEmp=Y$1)*(RF!$H$21:$AO$21="RF Valet"),RF!$H$2:$AO$17)</f>
        <v>0</v>
      </c>
      <c r="Z149" s="250">
        <f>SUMPRODUCT((RF!$A$2:$A$17=$A149)*(RFEmp=Z$1)*(RF!$H$21:$AO$21="RF Valet"),RF!$H$2:$AO$17)</f>
        <v>0</v>
      </c>
      <c r="AA149" s="250">
        <f>SUMPRODUCT((RF!$A$2:$A$17=$A149)*(RFEmp=AA$1)*(RF!$H$21:$AO$21="RF Valet"),RF!$H$2:$AO$17)</f>
        <v>0</v>
      </c>
      <c r="AB149" s="250">
        <f>SUMPRODUCT((RF!$A$2:$A$17=$A149)*(RFEmp=AB$1)*(RF!$H$21:$AO$21="RF Valet"),RF!$H$2:$AO$17)</f>
        <v>0</v>
      </c>
      <c r="AC149" s="250">
        <f>SUMPRODUCT((RF!$A$2:$A$17=$A149)*(RFEmp=AC$1)*(RF!$H$21:$AO$21="RF Valet"),RF!$H$2:$AO$17)</f>
        <v>0</v>
      </c>
      <c r="AD149" s="250">
        <f>SUMPRODUCT((RF!$A$2:$A$17=$A149)*(RFEmp=AD$1)*(RF!$H$21:$AO$21="RF Valet"),RF!$H$2:$AO$17)</f>
        <v>0</v>
      </c>
      <c r="AE149" s="250">
        <f>SUMPRODUCT((RF!$A$2:$A$17=$A149)*(RFEmp=AE$1)*(RF!$H$21:$AO$21="RF Valet"),RF!$H$2:$AO$17)</f>
        <v>0</v>
      </c>
      <c r="AF149" s="250">
        <f>SUMPRODUCT((RF!$A$2:$A$17=$A149)*(RFEmp=AF$1)*(RF!$H$21:$AO$21="RF Valet"),RF!$H$2:$AO$17)</f>
        <v>0</v>
      </c>
      <c r="AG149" s="250">
        <f>SUMPRODUCT((RF!$A$2:$A$17=$A149)*(RFEmp=AG$1)*(RF!$H$21:$AO$21="RF Valet"),RF!$H$2:$AO$17)</f>
        <v>0</v>
      </c>
      <c r="AH149" s="250">
        <f>SUMPRODUCT((RF!$A$2:$A$17=$A149)*(RFEmp=AH$1)*(RF!$H$21:$AO$21="RF Valet"),RF!$H$2:$AO$17)</f>
        <v>0</v>
      </c>
      <c r="AI149" s="250">
        <f>SUMPRODUCT((RF!$A$2:$A$17=$A149)*(RFEmp=AI$1)*(RF!$H$21:$AO$21="RF Valet"),RF!$H$2:$AO$17)</f>
        <v>0</v>
      </c>
      <c r="AJ149" s="250">
        <f>SUMPRODUCT((RF!$A$2:$A$17=$A149)*(RFEmp=AJ$1)*(RF!$H$21:$AO$21="RF Valet"),RF!$H$2:$AO$17)</f>
        <v>0</v>
      </c>
      <c r="AK149" s="250">
        <f>SUMPRODUCT((RF!$A$2:$A$17=$A149)*(RFEmp=AK$1)*(RF!$H$21:$AO$21="RF Valet"),RF!$H$2:$AO$17)</f>
        <v>0</v>
      </c>
      <c r="AL149" s="250">
        <f>SUMPRODUCT((RF!$A$2:$A$17=$A149)*(RFEmp=AL$1)*(RF!$H$21:$AO$21="RF Valet"),RF!$H$2:$AO$17)</f>
        <v>0</v>
      </c>
      <c r="AM149" s="250">
        <f>SUMPRODUCT((RF!$A$2:$A$17=$A149)*(RFEmp=AM$1)*(RF!$H$21:$AO$21="RF Valet"),RF!$H$2:$AO$17)</f>
        <v>0</v>
      </c>
      <c r="AN149" s="250">
        <f>SUMPRODUCT((RF!$A$2:$A$17=$A149)*(RFEmp=AN$1)*(RF!$H$21:$AO$21="RF Valet"),RF!$H$2:$AO$17)</f>
        <v>0</v>
      </c>
      <c r="AO149" s="250">
        <f>SUMPRODUCT((RF!$A$2:$A$17=$A149)*(RFEmp=AO$1)*(RF!$H$21:$AO$21="RF Valet"),RF!$H$2:$AO$17)</f>
        <v>0</v>
      </c>
      <c r="AP149" s="250">
        <f>SUMPRODUCT((RF!$A$2:$A$17=$A149)*(RFEmp=AP$1)*(RF!$H$21:$AO$21="RF Valet"),RF!$H$2:$AO$17)</f>
        <v>0</v>
      </c>
      <c r="AQ149" s="250">
        <f>SUMPRODUCT((RF!$A$2:$A$17=$A149)*(RFEmp=AQ$1)*(RF!$H$21:$AO$21="RF Valet"),RF!$H$2:$AO$17)</f>
        <v>0</v>
      </c>
      <c r="AR149" s="250">
        <f>SUMPRODUCT((RF!$A$2:$A$17=$A149)*(RFEmp=AR$1)*(RF!$H$21:$AO$21="RF Valet"),RF!$H$2:$AO$17)</f>
        <v>0</v>
      </c>
      <c r="AS149" s="250">
        <f>SUMPRODUCT((RF!$A$2:$A$17=$A149)*(RFEmp=AS$1)*(RF!$H$21:$AO$21="RF Valet"),RF!$H$2:$AO$17)</f>
        <v>0</v>
      </c>
      <c r="AT149" s="250">
        <f>SUMPRODUCT((RF!$A$2:$A$17=$A149)*(RFEmp=AT$1)*(RF!$H$21:$AO$21="RF Valet"),RF!$H$2:$AO$17)</f>
        <v>0</v>
      </c>
      <c r="AU149" s="250">
        <f>SUMPRODUCT((RF!$A$2:$A$17=$A149)*(RFEmp=AU$1)*(RF!$H$21:$AO$21="RF Valet"),RF!$H$2:$AO$17)</f>
        <v>0</v>
      </c>
      <c r="AV149" s="250">
        <f>SUMPRODUCT((RF!$A$2:$A$17=$A149)*(RFEmp=AV$1)*(RF!$H$21:$AO$21="RF Valet"),RF!$H$2:$AO$17)</f>
        <v>0</v>
      </c>
      <c r="AW149" s="250">
        <f>SUMPRODUCT((RF!$A$2:$A$17=$A149)*(RFEmp=AW$1)*(RF!$H$21:$AO$21="RF Valet"),RF!$H$2:$AO$17)</f>
        <v>0</v>
      </c>
      <c r="AX149" s="250">
        <f>SUMPRODUCT((RF!$A$2:$A$17=$A149)*(RFEmp=AX$1)*(RF!$H$21:$AO$21="RF Valet"),RF!$H$2:$AO$17)</f>
        <v>0</v>
      </c>
      <c r="AY149" s="467">
        <f>SUMPRODUCT((RF!$A$2:$A$17=$A149)*(RFEmp=AY$1)*(RF!$H$21:$AO$21="RF Valet"),RF!$H$2:$AO$17)</f>
        <v>0</v>
      </c>
    </row>
    <row r="150" spans="1:51" s="271" customFormat="1" x14ac:dyDescent="0.2">
      <c r="A150" s="247">
        <f t="shared" si="59"/>
        <v>42548</v>
      </c>
      <c r="B150" s="571" t="s">
        <v>140</v>
      </c>
      <c r="C150" s="249">
        <f>SUMPRODUCT(('RC'!$A$2:$A$17=$A150)*(RCEmp=C$1),'RC'!$D$2:$AK$17)</f>
        <v>0</v>
      </c>
      <c r="D150" s="250">
        <f>SUMPRODUCT(('RC'!$A$2:$A$17=$A150)*(RCEmp=D$1),'RC'!$D$2:$AK$17)</f>
        <v>0</v>
      </c>
      <c r="E150" s="250">
        <f>SUMPRODUCT(('RC'!$A$2:$A$17=$A150)*(RCEmp=E$1),'RC'!$D$2:$AK$17)</f>
        <v>0</v>
      </c>
      <c r="F150" s="250">
        <f>SUMPRODUCT(('RC'!$A$2:$A$17=$A150)*(RCEmp=F$1),'RC'!$D$2:$AK$17)</f>
        <v>0</v>
      </c>
      <c r="G150" s="250">
        <f>SUMPRODUCT(('RC'!$A$2:$A$17=$A150)*(RCEmp=G$1),'RC'!$D$2:$AK$17)</f>
        <v>0</v>
      </c>
      <c r="H150" s="250">
        <f>SUMPRODUCT(('RC'!$A$2:$A$17=$A150)*(RCEmp=H$1),'RC'!$D$2:$AK$17)</f>
        <v>0</v>
      </c>
      <c r="I150" s="250">
        <f>SUMPRODUCT(('RC'!$A$2:$A$17=$A150)*(RCEmp=I$1),'RC'!$D$2:$AK$17)</f>
        <v>0</v>
      </c>
      <c r="J150" s="250">
        <f>SUMPRODUCT(('RC'!$A$2:$A$17=$A150)*(RCEmp=J$1),'RC'!$D$2:$AK$17)</f>
        <v>0</v>
      </c>
      <c r="K150" s="250">
        <f>SUMPRODUCT(('RC'!$A$2:$A$17=$A150)*(RCEmp=K$1),'RC'!$D$2:$AK$17)</f>
        <v>0</v>
      </c>
      <c r="L150" s="250">
        <f>SUMPRODUCT(('RC'!$A$2:$A$17=$A150)*(RCEmp=L$1),'RC'!$D$2:$AK$17)</f>
        <v>0</v>
      </c>
      <c r="M150" s="250">
        <f>SUMPRODUCT(('RC'!$A$2:$A$17=$A150)*(RCEmp=M$1),'RC'!$D$2:$AK$17)</f>
        <v>0</v>
      </c>
      <c r="N150" s="250">
        <f>SUMPRODUCT(('RC'!$A$2:$A$17=$A150)*(RCEmp=N$1),'RC'!$D$2:$AK$17)</f>
        <v>0</v>
      </c>
      <c r="O150" s="250">
        <f>SUMPRODUCT(('RC'!$A$2:$A$17=$A150)*(RCEmp=O$1),'RC'!$D$2:$AK$17)</f>
        <v>0</v>
      </c>
      <c r="P150" s="250">
        <f>SUMPRODUCT(('RC'!$A$2:$A$17=$A150)*(RCEmp=P$1),'RC'!$D$2:$AK$17)</f>
        <v>0</v>
      </c>
      <c r="Q150" s="250">
        <f>SUMPRODUCT(('RC'!$A$2:$A$17=$A150)*(RCEmp=Q$1),'RC'!$D$2:$AK$17)</f>
        <v>0</v>
      </c>
      <c r="R150" s="250">
        <f>SUMPRODUCT(('RC'!$A$2:$A$17=$A150)*(RCEmp=R$1),'RC'!$D$2:$AK$17)</f>
        <v>0</v>
      </c>
      <c r="S150" s="250">
        <f>SUMPRODUCT(('RC'!$A$2:$A$17=$A150)*(RCEmp=S$1),'RC'!$D$2:$AK$17)</f>
        <v>0</v>
      </c>
      <c r="T150" s="250">
        <f>SUMPRODUCT(('RC'!$A$2:$A$17=$A150)*(RCEmp=T$1),'RC'!$D$2:$AK$17)</f>
        <v>0</v>
      </c>
      <c r="U150" s="250">
        <f>SUMPRODUCT(('RC'!$A$2:$A$17=$A150)*(RCEmp=U$1),'RC'!$D$2:$AK$17)</f>
        <v>0</v>
      </c>
      <c r="V150" s="250">
        <f>SUMPRODUCT(('RC'!$A$2:$A$17=$A150)*(RCEmp=V$1),'RC'!$D$2:$AK$17)</f>
        <v>0</v>
      </c>
      <c r="W150" s="250">
        <f>SUMPRODUCT(('RC'!$A$2:$A$17=$A150)*(RCEmp=W$1),'RC'!$D$2:$AK$17)</f>
        <v>0</v>
      </c>
      <c r="X150" s="250">
        <f>SUMPRODUCT(('RC'!$A$2:$A$17=$A150)*(RCEmp=X$1),'RC'!$D$2:$AK$17)</f>
        <v>0</v>
      </c>
      <c r="Y150" s="250">
        <f>SUMPRODUCT(('RC'!$A$2:$A$17=$A150)*(RCEmp=Y$1),'RC'!$D$2:$AK$17)</f>
        <v>0</v>
      </c>
      <c r="Z150" s="250">
        <f>SUMPRODUCT(('RC'!$A$2:$A$17=$A150)*(RCEmp=Z$1),'RC'!$D$2:$AK$17)</f>
        <v>0</v>
      </c>
      <c r="AA150" s="250">
        <f>SUMPRODUCT(('RC'!$A$2:$A$17=$A150)*(RCEmp=AA$1),'RC'!$D$2:$AK$17)</f>
        <v>0</v>
      </c>
      <c r="AB150" s="250">
        <f>SUMPRODUCT(('RC'!$A$2:$A$17=$A150)*(RCEmp=AB$1),'RC'!$D$2:$AK$17)</f>
        <v>0</v>
      </c>
      <c r="AC150" s="250">
        <f>SUMPRODUCT(('RC'!$A$2:$A$17=$A150)*(RCEmp=AC$1),'RC'!$D$2:$AK$17)</f>
        <v>0</v>
      </c>
      <c r="AD150" s="250">
        <f>SUMPRODUCT(('RC'!$A$2:$A$17=$A150)*(RCEmp=AD$1),'RC'!$D$2:$AK$17)</f>
        <v>0</v>
      </c>
      <c r="AE150" s="250">
        <f>SUMPRODUCT(('RC'!$A$2:$A$17=$A150)*(RCEmp=AE$1),'RC'!$D$2:$AK$17)</f>
        <v>0</v>
      </c>
      <c r="AF150" s="250">
        <f>SUMPRODUCT(('RC'!$A$2:$A$17=$A150)*(RCEmp=AF$1),'RC'!$D$2:$AK$17)</f>
        <v>0</v>
      </c>
      <c r="AG150" s="250">
        <f>SUMPRODUCT(('RC'!$A$2:$A$17=$A150)*(RCEmp=AG$1),'RC'!$D$2:$AK$17)</f>
        <v>0</v>
      </c>
      <c r="AH150" s="250">
        <f>SUMPRODUCT(('RC'!$A$2:$A$17=$A150)*(RCEmp=AH$1),'RC'!$D$2:$AK$17)</f>
        <v>0</v>
      </c>
      <c r="AI150" s="250">
        <f>SUMPRODUCT(('RC'!$A$2:$A$17=$A150)*(RCEmp=AI$1),'RC'!$D$2:$AK$17)</f>
        <v>0</v>
      </c>
      <c r="AJ150" s="250">
        <f>SUMPRODUCT(('RC'!$A$2:$A$17=$A150)*(RCEmp=AJ$1),'RC'!$D$2:$AK$17)</f>
        <v>0</v>
      </c>
      <c r="AK150" s="250">
        <f>SUMPRODUCT(('RC'!$A$2:$A$17=$A150)*(RCEmp=AK$1),'RC'!$D$2:$AK$17)</f>
        <v>0</v>
      </c>
      <c r="AL150" s="250">
        <f>SUMPRODUCT(('RC'!$A$2:$A$17=$A150)*(RCEmp=AL$1),'RC'!$D$2:$AK$17)</f>
        <v>0</v>
      </c>
      <c r="AM150" s="250">
        <f>SUMPRODUCT(('RC'!$A$2:$A$17=$A150)*(RCEmp=AM$1),'RC'!$D$2:$AK$17)</f>
        <v>0</v>
      </c>
      <c r="AN150" s="250">
        <f>SUMPRODUCT(('RC'!$A$2:$A$17=$A150)*(RCEmp=AN$1),'RC'!$D$2:$AK$17)</f>
        <v>0</v>
      </c>
      <c r="AO150" s="250">
        <f>SUMPRODUCT(('RC'!$A$2:$A$17=$A150)*(RCEmp=AO$1),'RC'!$D$2:$AK$17)</f>
        <v>0</v>
      </c>
      <c r="AP150" s="250">
        <f>SUMPRODUCT(('RC'!$A$2:$A$17=$A150)*(RCEmp=AP$1),'RC'!$D$2:$AK$17)</f>
        <v>0</v>
      </c>
      <c r="AQ150" s="250">
        <f>SUMPRODUCT(('RC'!$A$2:$A$17=$A150)*(RCEmp=AQ$1),'RC'!$D$2:$AK$17)</f>
        <v>0</v>
      </c>
      <c r="AR150" s="250">
        <f>SUMPRODUCT(('RC'!$A$2:$A$17=$A150)*(RCEmp=AR$1),'RC'!$D$2:$AK$17)</f>
        <v>0</v>
      </c>
      <c r="AS150" s="250">
        <f>SUMPRODUCT(('RC'!$A$2:$A$17=$A150)*(RCEmp=AS$1),'RC'!$D$2:$AK$17)</f>
        <v>0</v>
      </c>
      <c r="AT150" s="250">
        <f>SUMPRODUCT(('RC'!$A$2:$A$17=$A150)*(RCEmp=AT$1),'RC'!$D$2:$AK$17)</f>
        <v>0</v>
      </c>
      <c r="AU150" s="250">
        <f>SUMPRODUCT(('RC'!$A$2:$A$17=$A150)*(RCEmp=AU$1),'RC'!$D$2:$AK$17)</f>
        <v>0</v>
      </c>
      <c r="AV150" s="250">
        <f>SUMPRODUCT(('RC'!$A$2:$A$17=$A150)*(RCEmp=AV$1),'RC'!$D$2:$AK$17)</f>
        <v>0</v>
      </c>
      <c r="AW150" s="250">
        <f>SUMPRODUCT(('RC'!$A$2:$A$17=$A150)*(RCEmp=AW$1),'RC'!$D$2:$AK$17)</f>
        <v>0</v>
      </c>
      <c r="AX150" s="250">
        <f>SUMPRODUCT(('RC'!$A$2:$A$17=$A150)*(RCEmp=AX$1),'RC'!$D$2:$AK$17)</f>
        <v>0</v>
      </c>
      <c r="AY150" s="467">
        <f>SUMPRODUCT(('RC'!$A$2:$A$17=$A150)*(RCEmp=AY$1),'RC'!$D$2:$AK$17)</f>
        <v>0</v>
      </c>
    </row>
    <row r="151" spans="1:51" s="271" customFormat="1" x14ac:dyDescent="0.2">
      <c r="A151" s="247">
        <f t="shared" si="59"/>
        <v>42548</v>
      </c>
      <c r="B151" s="614" t="s">
        <v>154</v>
      </c>
      <c r="C151" s="249">
        <f>SUMPRODUCT((HoO!$A$2:$A$34=$A151)*(HoOEmp=C$1),HoO!$E$2:$Y$34)</f>
        <v>0</v>
      </c>
      <c r="D151" s="250">
        <f>SUMPRODUCT((HoO!$A$2:$A$34=$A151)*(HoOEmp=D$1),HoO!$E$2:$Y$34)</f>
        <v>0</v>
      </c>
      <c r="E151" s="250">
        <f>SUMPRODUCT((HoO!$A$2:$A$34=$A151)*(HoOEmp=E$1),HoO!$E$2:$Y$34)</f>
        <v>0</v>
      </c>
      <c r="F151" s="250">
        <f>SUMPRODUCT((HoO!$A$2:$A$34=$A151)*(HoOEmp=F$1),HoO!$E$2:$Y$34)</f>
        <v>0</v>
      </c>
      <c r="G151" s="250">
        <f>SUMPRODUCT((HoO!$A$2:$A$34=$A151)*(HoOEmp=G$1),HoO!$E$2:$Y$34)</f>
        <v>0</v>
      </c>
      <c r="H151" s="250">
        <f>SUMPRODUCT((HoO!$A$2:$A$34=$A151)*(HoOEmp=H$1),HoO!$E$2:$Y$34)</f>
        <v>0</v>
      </c>
      <c r="I151" s="250">
        <f>SUMPRODUCT((HoO!$A$2:$A$34=$A151)*(HoOEmp=I$1),HoO!$E$2:$Y$34)</f>
        <v>0</v>
      </c>
      <c r="J151" s="250">
        <f>SUMPRODUCT((HoO!$A$2:$A$34=$A151)*(HoOEmp=J$1),HoO!$E$2:$Y$34)</f>
        <v>0</v>
      </c>
      <c r="K151" s="250">
        <f>SUMPRODUCT((HoO!$A$2:$A$34=$A151)*(HoOEmp=K$1),HoO!$E$2:$Y$34)</f>
        <v>0</v>
      </c>
      <c r="L151" s="250">
        <f>SUMPRODUCT((HoO!$A$2:$A$34=$A151)*(HoOEmp=L$1),HoO!$E$2:$Y$34)</f>
        <v>0</v>
      </c>
      <c r="M151" s="250">
        <f>SUMPRODUCT((HoO!$A$2:$A$34=$A151)*(HoOEmp=M$1),HoO!$E$2:$Y$34)</f>
        <v>0</v>
      </c>
      <c r="N151" s="250">
        <f>SUMPRODUCT((HoO!$A$2:$A$34=$A151)*(HoOEmp=N$1),HoO!$E$2:$Y$34)</f>
        <v>0</v>
      </c>
      <c r="O151" s="250">
        <f>SUMPRODUCT((HoO!$A$2:$A$34=$A151)*(HoOEmp=O$1),HoO!$E$2:$Y$34)</f>
        <v>0</v>
      </c>
      <c r="P151" s="250">
        <f>SUMPRODUCT((HoO!$A$2:$A$34=$A151)*(HoOEmp=P$1),HoO!$E$2:$Y$34)</f>
        <v>0</v>
      </c>
      <c r="Q151" s="250">
        <f>SUMPRODUCT((HoO!$A$2:$A$34=$A151)*(HoOEmp=Q$1),HoO!$E$2:$Y$34)</f>
        <v>0</v>
      </c>
      <c r="R151" s="250">
        <f>SUMPRODUCT((HoO!$A$2:$A$34=$A151)*(HoOEmp=R$1),HoO!$E$2:$Y$34)</f>
        <v>0</v>
      </c>
      <c r="S151" s="250">
        <f>SUMPRODUCT((HoO!$A$2:$A$34=$A151)*(HoOEmp=S$1),HoO!$E$2:$Y$34)</f>
        <v>0</v>
      </c>
      <c r="T151" s="250">
        <f>SUMPRODUCT((HoO!$A$2:$A$34=$A151)*(HoOEmp=T$1),HoO!$E$2:$Y$34)</f>
        <v>0</v>
      </c>
      <c r="U151" s="250">
        <f>SUMPRODUCT((HoO!$A$2:$A$34=$A151)*(HoOEmp=U$1),HoO!$E$2:$Y$34)</f>
        <v>0</v>
      </c>
      <c r="V151" s="250">
        <f>SUMPRODUCT((HoO!$A$2:$A$34=$A151)*(HoOEmp=V$1),HoO!$E$2:$Y$34)</f>
        <v>0</v>
      </c>
      <c r="W151" s="250">
        <f>SUMPRODUCT((HoO!$A$2:$A$34=$A151)*(HoOEmp=W$1),HoO!$E$2:$Y$34)</f>
        <v>0</v>
      </c>
      <c r="X151" s="250">
        <f>SUMPRODUCT((HoO!$A$2:$A$34=$A151)*(HoOEmp=X$1),HoO!$E$2:$Y$34)</f>
        <v>0</v>
      </c>
      <c r="Y151" s="250">
        <f>SUMPRODUCT((HoO!$A$2:$A$34=$A151)*(HoOEmp=Y$1),HoO!$E$2:$Y$34)</f>
        <v>0</v>
      </c>
      <c r="Z151" s="250">
        <f>SUMPRODUCT((HoO!$A$2:$A$34=$A151)*(HoOEmp=Z$1),HoO!$E$2:$Y$34)</f>
        <v>0</v>
      </c>
      <c r="AA151" s="250">
        <f>SUMPRODUCT((HoO!$A$2:$A$34=$A151)*(HoOEmp=AA$1),HoO!$E$2:$Y$34)</f>
        <v>0</v>
      </c>
      <c r="AB151" s="250">
        <f>SUMPRODUCT((HoO!$A$2:$A$34=$A151)*(HoOEmp=AB$1),HoO!$E$2:$Y$34)</f>
        <v>0</v>
      </c>
      <c r="AC151" s="250">
        <f>SUMPRODUCT((HoO!$A$2:$A$34=$A151)*(HoOEmp=AC$1),HoO!$E$2:$Y$34)</f>
        <v>0</v>
      </c>
      <c r="AD151" s="250">
        <f>SUMPRODUCT((HoO!$A$2:$A$34=$A151)*(HoOEmp=AD$1),HoO!$E$2:$Y$34)</f>
        <v>0</v>
      </c>
      <c r="AE151" s="250">
        <f>SUMPRODUCT((HoO!$A$2:$A$34=$A151)*(HoOEmp=AE$1),HoO!$E$2:$Y$34)</f>
        <v>0</v>
      </c>
      <c r="AF151" s="250">
        <f>SUMPRODUCT((HoO!$A$2:$A$34=$A151)*(HoOEmp=AF$1),HoO!$E$2:$Y$34)</f>
        <v>0</v>
      </c>
      <c r="AG151" s="250">
        <f>SUMPRODUCT((HoO!$A$2:$A$34=$A151)*(HoOEmp=AG$1),HoO!$E$2:$Y$34)</f>
        <v>0</v>
      </c>
      <c r="AH151" s="250">
        <f>SUMPRODUCT((HoO!$A$2:$A$34=$A151)*(HoOEmp=AH$1),HoO!$E$2:$Y$34)</f>
        <v>0</v>
      </c>
      <c r="AI151" s="250">
        <f>SUMPRODUCT((HoO!$A$2:$A$34=$A151)*(HoOEmp=AI$1),HoO!$E$2:$Y$34)</f>
        <v>0</v>
      </c>
      <c r="AJ151" s="250">
        <f>SUMPRODUCT((HoO!$A$2:$A$34=$A151)*(HoOEmp=AJ$1),HoO!$E$2:$Y$34)</f>
        <v>0</v>
      </c>
      <c r="AK151" s="250">
        <f>SUMPRODUCT((HoO!$A$2:$A$34=$A151)*(HoOEmp=AK$1),HoO!$E$2:$Y$34)</f>
        <v>0</v>
      </c>
      <c r="AL151" s="250">
        <f>SUMPRODUCT((HoO!$A$2:$A$34=$A151)*(HoOEmp=AL$1),HoO!$E$2:$Y$34)</f>
        <v>0</v>
      </c>
      <c r="AM151" s="250">
        <f>SUMPRODUCT((HoO!$A$2:$A$34=$A151)*(HoOEmp=AM$1),HoO!$E$2:$Y$34)</f>
        <v>0</v>
      </c>
      <c r="AN151" s="250">
        <f>SUMPRODUCT((HoO!$A$2:$A$34=$A151)*(HoOEmp=AN$1),HoO!$E$2:$Y$34)</f>
        <v>0</v>
      </c>
      <c r="AO151" s="250">
        <f>SUMPRODUCT((HoO!$A$2:$A$34=$A151)*(HoOEmp=AO$1),HoO!$E$2:$Y$34)</f>
        <v>0</v>
      </c>
      <c r="AP151" s="250">
        <f>SUMPRODUCT((HoO!$A$2:$A$34=$A151)*(HoOEmp=AP$1),HoO!$E$2:$Y$34)</f>
        <v>0</v>
      </c>
      <c r="AQ151" s="250">
        <f>SUMPRODUCT((HoO!$A$2:$A$34=$A151)*(HoOEmp=AQ$1),HoO!$E$2:$Y$34)</f>
        <v>0</v>
      </c>
      <c r="AR151" s="250">
        <f>SUMPRODUCT((HoO!$A$2:$A$34=$A151)*(HoOEmp=AR$1),HoO!$E$2:$Y$34)</f>
        <v>0</v>
      </c>
      <c r="AS151" s="250">
        <f>SUMPRODUCT((HoO!$A$2:$A$34=$A151)*(HoOEmp=AS$1),HoO!$E$2:$Y$34)</f>
        <v>0</v>
      </c>
      <c r="AT151" s="250">
        <f>SUMPRODUCT((HoO!$A$2:$A$34=$A151)*(HoOEmp=AT$1),HoO!$E$2:$Y$34)</f>
        <v>0</v>
      </c>
      <c r="AU151" s="250">
        <f>SUMPRODUCT((HoO!$A$2:$A$34=$A151)*(HoOEmp=AU$1),HoO!$E$2:$Y$34)</f>
        <v>0</v>
      </c>
      <c r="AV151" s="250">
        <f>SUMPRODUCT((HoO!$A$2:$A$34=$A151)*(HoOEmp=AV$1),HoO!$E$2:$Y$34)</f>
        <v>0</v>
      </c>
      <c r="AW151" s="250">
        <f>SUMPRODUCT((HoO!$A$2:$A$34=$A151)*(HoOEmp=AW$1),HoO!$E$2:$Y$34)</f>
        <v>0</v>
      </c>
      <c r="AX151" s="250">
        <f>SUMPRODUCT((HoO!$A$2:$A$34=$A151)*(HoOEmp=AX$1),HoO!$E$2:$Y$34)</f>
        <v>0</v>
      </c>
      <c r="AY151" s="467">
        <f>SUMPRODUCT((HoO!$A$2:$A$34=$A151)*(HoOEmp=AY$1),HoO!$E$2:$Y$34)</f>
        <v>0</v>
      </c>
    </row>
    <row r="152" spans="1:51" s="271" customFormat="1" x14ac:dyDescent="0.2">
      <c r="A152" s="247">
        <f t="shared" si="59"/>
        <v>42548</v>
      </c>
      <c r="B152" s="255" t="s">
        <v>74</v>
      </c>
      <c r="C152" s="249">
        <f>SUMPRODUCT((TM!$A$2:$A$17=$A152)*(TMEmp=C$1),TM!$D$2:$AK$17)</f>
        <v>0</v>
      </c>
      <c r="D152" s="250">
        <f>SUMPRODUCT((TM!$A$2:$A$17=$A152)*(TMEmp=D$1),TM!$D$2:$AK$17)</f>
        <v>1.5</v>
      </c>
      <c r="E152" s="250">
        <f>SUMPRODUCT((TM!$A$2:$A$17=$A152)*(TMEmp=E$1),TM!$D$2:$AK$17)</f>
        <v>0</v>
      </c>
      <c r="F152" s="250">
        <f>SUMPRODUCT((TM!$A$2:$A$17=$A152)*(TMEmp=F$1),TM!$D$2:$AK$17)</f>
        <v>0</v>
      </c>
      <c r="G152" s="250">
        <f>SUMPRODUCT((TM!$A$2:$A$17=$A152)*(TMEmp=G$1),TM!$D$2:$AK$17)</f>
        <v>0</v>
      </c>
      <c r="H152" s="250">
        <f>SUMPRODUCT((TM!$A$2:$A$17=$A152)*(TMEmp=H$1),TM!$D$2:$AK$17)</f>
        <v>0</v>
      </c>
      <c r="I152" s="250">
        <f>SUMPRODUCT((TM!$A$2:$A$17=$A152)*(TMEmp=I$1),TM!$D$2:$AK$17)</f>
        <v>0</v>
      </c>
      <c r="J152" s="250">
        <f>SUMPRODUCT((TM!$A$2:$A$17=$A152)*(TMEmp=J$1),TM!$D$2:$AK$17)</f>
        <v>0</v>
      </c>
      <c r="K152" s="250">
        <f>SUMPRODUCT((TM!$A$2:$A$17=$A152)*(TMEmp=K$1),TM!$D$2:$AK$17)</f>
        <v>0</v>
      </c>
      <c r="L152" s="250">
        <f>SUMPRODUCT((TM!$A$2:$A$17=$A152)*(TMEmp=L$1),TM!$D$2:$AK$17)</f>
        <v>0</v>
      </c>
      <c r="M152" s="250">
        <f>SUMPRODUCT((TM!$A$2:$A$17=$A152)*(TMEmp=M$1),TM!$D$2:$AK$17)</f>
        <v>0</v>
      </c>
      <c r="N152" s="250">
        <f>SUMPRODUCT((TM!$A$2:$A$17=$A152)*(TMEmp=N$1),TM!$D$2:$AK$17)</f>
        <v>0</v>
      </c>
      <c r="O152" s="250">
        <f>SUMPRODUCT((TM!$A$2:$A$17=$A152)*(TMEmp=O$1),TM!$D$2:$AK$17)</f>
        <v>0</v>
      </c>
      <c r="P152" s="250">
        <f>SUMPRODUCT((TM!$A$2:$A$17=$A152)*(TMEmp=P$1),TM!$D$2:$AK$17)</f>
        <v>2.25</v>
      </c>
      <c r="Q152" s="250">
        <f>SUMPRODUCT((TM!$A$2:$A$17=$A152)*(TMEmp=Q$1),TM!$D$2:$AK$17)</f>
        <v>0</v>
      </c>
      <c r="R152" s="250">
        <f>SUMPRODUCT((TM!$A$2:$A$17=$A152)*(TMEmp=R$1),TM!$D$2:$AK$17)</f>
        <v>0</v>
      </c>
      <c r="S152" s="250">
        <f>SUMPRODUCT((TM!$A$2:$A$17=$A152)*(TMEmp=S$1),TM!$D$2:$AK$17)</f>
        <v>0</v>
      </c>
      <c r="T152" s="250">
        <f>SUMPRODUCT((TM!$A$2:$A$17=$A152)*(TMEmp=T$1),TM!$D$2:$AK$17)</f>
        <v>0</v>
      </c>
      <c r="U152" s="250">
        <f>SUMPRODUCT((TM!$A$2:$A$17=$A152)*(TMEmp=U$1),TM!$D$2:$AK$17)</f>
        <v>0</v>
      </c>
      <c r="V152" s="250">
        <f>SUMPRODUCT((TM!$A$2:$A$17=$A152)*(TMEmp=V$1),TM!$D$2:$AK$17)</f>
        <v>0</v>
      </c>
      <c r="W152" s="250">
        <f>SUMPRODUCT((TM!$A$2:$A$17=$A152)*(TMEmp=W$1),TM!$D$2:$AK$17)</f>
        <v>0</v>
      </c>
      <c r="X152" s="250">
        <f>SUMPRODUCT((TM!$A$2:$A$17=$A152)*(TMEmp=X$1),TM!$D$2:$AK$17)</f>
        <v>0</v>
      </c>
      <c r="Y152" s="250">
        <f>SUMPRODUCT((TM!$A$2:$A$17=$A152)*(TMEmp=Y$1),TM!$D$2:$AK$17)</f>
        <v>0</v>
      </c>
      <c r="Z152" s="250">
        <f>SUMPRODUCT((TM!$A$2:$A$17=$A152)*(TMEmp=Z$1),TM!$D$2:$AK$17)</f>
        <v>0</v>
      </c>
      <c r="AA152" s="250">
        <f>SUMPRODUCT((TM!$A$2:$A$17=$A152)*(TMEmp=AA$1),TM!$D$2:$AK$17)</f>
        <v>0</v>
      </c>
      <c r="AB152" s="250">
        <f>SUMPRODUCT((TM!$A$2:$A$17=$A152)*(TMEmp=AB$1),TM!$D$2:$AK$17)</f>
        <v>0</v>
      </c>
      <c r="AC152" s="250">
        <f>SUMPRODUCT((TM!$A$2:$A$17=$A152)*(TMEmp=AC$1),TM!$D$2:$AK$17)</f>
        <v>0</v>
      </c>
      <c r="AD152" s="250">
        <f>SUMPRODUCT((TM!$A$2:$A$17=$A152)*(TMEmp=AD$1),TM!$D$2:$AK$17)</f>
        <v>1.5</v>
      </c>
      <c r="AE152" s="250">
        <f>SUMPRODUCT((TM!$A$2:$A$17=$A152)*(TMEmp=AE$1),TM!$D$2:$AK$17)</f>
        <v>0</v>
      </c>
      <c r="AF152" s="250">
        <f>SUMPRODUCT((TM!$A$2:$A$17=$A152)*(TMEmp=AF$1),TM!$D$2:$AK$17)</f>
        <v>0</v>
      </c>
      <c r="AG152" s="250">
        <f>SUMPRODUCT((TM!$A$2:$A$17=$A152)*(TMEmp=AG$1),TM!$D$2:$AK$17)</f>
        <v>0</v>
      </c>
      <c r="AH152" s="250">
        <f>SUMPRODUCT((TM!$A$2:$A$17=$A152)*(TMEmp=AH$1),TM!$D$2:$AK$17)</f>
        <v>0</v>
      </c>
      <c r="AI152" s="250">
        <f>SUMPRODUCT((TM!$A$2:$A$17=$A152)*(TMEmp=AI$1),TM!$D$2:$AK$17)</f>
        <v>0</v>
      </c>
      <c r="AJ152" s="250">
        <f>SUMPRODUCT((TM!$A$2:$A$17=$A152)*(TMEmp=AJ$1),TM!$D$2:$AK$17)</f>
        <v>0</v>
      </c>
      <c r="AK152" s="250">
        <f>SUMPRODUCT((TM!$A$2:$A$17=$A152)*(TMEmp=AK$1),TM!$D$2:$AK$17)</f>
        <v>0</v>
      </c>
      <c r="AL152" s="250">
        <f>SUMPRODUCT((TM!$A$2:$A$17=$A152)*(TMEmp=AL$1),TM!$D$2:$AK$17)</f>
        <v>0</v>
      </c>
      <c r="AM152" s="250">
        <f>SUMPRODUCT((TM!$A$2:$A$17=$A152)*(TMEmp=AM$1),TM!$D$2:$AK$17)</f>
        <v>0</v>
      </c>
      <c r="AN152" s="250">
        <f>SUMPRODUCT((TM!$A$2:$A$17=$A152)*(TMEmp=AN$1),TM!$D$2:$AK$17)</f>
        <v>0</v>
      </c>
      <c r="AO152" s="250">
        <f>SUMPRODUCT((TM!$A$2:$A$17=$A152)*(TMEmp=AO$1),TM!$D$2:$AK$17)</f>
        <v>0</v>
      </c>
      <c r="AP152" s="250">
        <f>SUMPRODUCT((TM!$A$2:$A$17=$A152)*(TMEmp=AP$1),TM!$D$2:$AK$17)</f>
        <v>0</v>
      </c>
      <c r="AQ152" s="250">
        <f>SUMPRODUCT((TM!$A$2:$A$17=$A152)*(TMEmp=AQ$1),TM!$D$2:$AK$17)</f>
        <v>0</v>
      </c>
      <c r="AR152" s="250">
        <f>SUMPRODUCT((TM!$A$2:$A$17=$A152)*(TMEmp=AR$1),TM!$D$2:$AK$17)</f>
        <v>0</v>
      </c>
      <c r="AS152" s="250">
        <f>SUMPRODUCT((TM!$A$2:$A$17=$A152)*(TMEmp=AS$1),TM!$D$2:$AK$17)</f>
        <v>0</v>
      </c>
      <c r="AT152" s="250">
        <f>SUMPRODUCT((TM!$A$2:$A$17=$A152)*(TMEmp=AT$1),TM!$D$2:$AK$17)</f>
        <v>0</v>
      </c>
      <c r="AU152" s="250">
        <f>SUMPRODUCT((TM!$A$2:$A$17=$A152)*(TMEmp=AU$1),TM!$D$2:$AK$17)</f>
        <v>0</v>
      </c>
      <c r="AV152" s="250">
        <f>SUMPRODUCT((TM!$A$2:$A$17=$A152)*(TMEmp=AV$1),TM!$D$2:$AK$17)</f>
        <v>0</v>
      </c>
      <c r="AW152" s="250">
        <f>SUMPRODUCT((TM!$A$2:$A$17=$A152)*(TMEmp=AW$1),TM!$D$2:$AK$17)</f>
        <v>0</v>
      </c>
      <c r="AX152" s="250">
        <f>SUMPRODUCT((TM!$A$2:$A$17=$A152)*(TMEmp=AX$1),TM!$D$2:$AK$17)</f>
        <v>0</v>
      </c>
      <c r="AY152" s="467">
        <f>SUMPRODUCT((TM!$A$2:$A$17=$A152)*(TMEmp=AY$1),TM!$D$2:$AK$17)</f>
        <v>0</v>
      </c>
    </row>
    <row r="153" spans="1:51" s="271" customFormat="1" x14ac:dyDescent="0.2">
      <c r="A153" s="256">
        <f t="shared" si="59"/>
        <v>42548</v>
      </c>
      <c r="B153" s="257" t="s">
        <v>72</v>
      </c>
      <c r="C153" s="258">
        <f>SUMPRODUCT((PC!$A$2:$A$80=$A153)*(PCEmp=C$1),PC!$D$2:$BD$80)</f>
        <v>0</v>
      </c>
      <c r="D153" s="259">
        <f>SUMPRODUCT((PC!$A$2:$A$80=$A153)*(PCEmp=D$1),PC!$D$2:$BD$80)</f>
        <v>0</v>
      </c>
      <c r="E153" s="259">
        <f>SUMPRODUCT((PC!$A$2:$A$80=$A153)*(PCEmp=E$1),PC!$D$2:$BD$80)</f>
        <v>0</v>
      </c>
      <c r="F153" s="259">
        <f>SUMPRODUCT((PC!$A$2:$A$80=$A153)*(PCEmp=F$1),PC!$D$2:$BD$80)</f>
        <v>0</v>
      </c>
      <c r="G153" s="259">
        <f>SUMPRODUCT((PC!$A$2:$A$80=$A153)*(PCEmp=G$1),PC!$D$2:$BD$80)</f>
        <v>0</v>
      </c>
      <c r="H153" s="259">
        <f>SUMPRODUCT((PC!$A$2:$A$80=$A153)*(PCEmp=H$1),PC!$D$2:$BD$80)</f>
        <v>0</v>
      </c>
      <c r="I153" s="259">
        <f>SUMPRODUCT((PC!$A$2:$A$80=$A153)*(PCEmp=I$1),PC!$D$2:$BD$80)</f>
        <v>0</v>
      </c>
      <c r="J153" s="259">
        <f>SUMPRODUCT((PC!$A$2:$A$80=$A153)*(PCEmp=J$1),PC!$D$2:$BD$80)</f>
        <v>0</v>
      </c>
      <c r="K153" s="259">
        <f>SUMPRODUCT((PC!$A$2:$A$80=$A153)*(PCEmp=K$1),PC!$D$2:$BD$80)</f>
        <v>0</v>
      </c>
      <c r="L153" s="259">
        <f>SUMPRODUCT((PC!$A$2:$A$80=$A153)*(PCEmp=L$1),PC!$D$2:$BD$80)</f>
        <v>0</v>
      </c>
      <c r="M153" s="259">
        <f>SUMPRODUCT((PC!$A$2:$A$80=$A153)*(PCEmp=M$1),PC!$D$2:$BD$80)</f>
        <v>0</v>
      </c>
      <c r="N153" s="259">
        <f>SUMPRODUCT((PC!$A$2:$A$80=$A153)*(PCEmp=N$1),PC!$D$2:$BD$80)</f>
        <v>0</v>
      </c>
      <c r="O153" s="259">
        <f>SUMPRODUCT((PC!$A$2:$A$80=$A153)*(PCEmp=O$1),PC!$D$2:$BD$80)</f>
        <v>0</v>
      </c>
      <c r="P153" s="259">
        <f>SUMPRODUCT((PC!$A$2:$A$80=$A153)*(PCEmp=P$1),PC!$D$2:$BD$80)</f>
        <v>0</v>
      </c>
      <c r="Q153" s="259">
        <f>SUMPRODUCT((PC!$A$2:$A$80=$A153)*(PCEmp=Q$1),PC!$D$2:$BD$80)</f>
        <v>0</v>
      </c>
      <c r="R153" s="259">
        <f>SUMPRODUCT((PC!$A$2:$A$80=$A153)*(PCEmp=R$1),PC!$D$2:$BD$80)</f>
        <v>0</v>
      </c>
      <c r="S153" s="259">
        <f>SUMPRODUCT((PC!$A$2:$A$80=$A153)*(PCEmp=S$1),PC!$D$2:$BD$80)</f>
        <v>0</v>
      </c>
      <c r="T153" s="259">
        <f>SUMPRODUCT((PC!$A$2:$A$80=$A153)*(PCEmp=T$1),PC!$D$2:$BD$80)</f>
        <v>0</v>
      </c>
      <c r="U153" s="259">
        <f>SUMPRODUCT((PC!$A$2:$A$80=$A153)*(PCEmp=U$1),PC!$D$2:$BD$80)</f>
        <v>0</v>
      </c>
      <c r="V153" s="259">
        <f>SUMPRODUCT((PC!$A$2:$A$80=$A153)*(PCEmp=V$1),PC!$D$2:$BD$80)</f>
        <v>0</v>
      </c>
      <c r="W153" s="259">
        <f>SUMPRODUCT((PC!$A$2:$A$80=$A153)*(PCEmp=W$1),PC!$D$2:$BD$80)</f>
        <v>0</v>
      </c>
      <c r="X153" s="259">
        <f>SUMPRODUCT((PC!$A$2:$A$80=$A153)*(PCEmp=X$1),PC!$D$2:$BD$80)</f>
        <v>0</v>
      </c>
      <c r="Y153" s="259">
        <f>SUMPRODUCT((PC!$A$2:$A$80=$A153)*(PCEmp=Y$1),PC!$D$2:$BD$80)</f>
        <v>0</v>
      </c>
      <c r="Z153" s="259">
        <f>SUMPRODUCT((PC!$A$2:$A$80=$A153)*(PCEmp=Z$1),PC!$D$2:$BD$80)</f>
        <v>0</v>
      </c>
      <c r="AA153" s="259">
        <f>SUMPRODUCT((PC!$A$2:$A$80=$A153)*(PCEmp=AA$1),PC!$D$2:$BD$80)</f>
        <v>0</v>
      </c>
      <c r="AB153" s="259">
        <f>SUMPRODUCT((PC!$A$2:$A$80=$A153)*(PCEmp=AB$1),PC!$D$2:$BD$80)</f>
        <v>0</v>
      </c>
      <c r="AC153" s="259">
        <f>SUMPRODUCT((PC!$A$2:$A$80=$A153)*(PCEmp=AC$1),PC!$D$2:$BD$80)</f>
        <v>0</v>
      </c>
      <c r="AD153" s="259">
        <f>SUMPRODUCT((PC!$A$2:$A$80=$A153)*(PCEmp=AD$1),PC!$D$2:$BD$80)</f>
        <v>0</v>
      </c>
      <c r="AE153" s="259">
        <f>SUMPRODUCT((PC!$A$2:$A$80=$A153)*(PCEmp=AE$1),PC!$D$2:$BD$80)</f>
        <v>0</v>
      </c>
      <c r="AF153" s="259">
        <f>SUMPRODUCT((PC!$A$2:$A$80=$A153)*(PCEmp=AF$1),PC!$D$2:$BD$80)</f>
        <v>0</v>
      </c>
      <c r="AG153" s="259">
        <f>SUMPRODUCT((PC!$A$2:$A$80=$A153)*(PCEmp=AG$1),PC!$D$2:$BD$80)</f>
        <v>0</v>
      </c>
      <c r="AH153" s="259">
        <f>SUMPRODUCT((PC!$A$2:$A$80=$A153)*(PCEmp=AH$1),PC!$D$2:$BD$80)</f>
        <v>0</v>
      </c>
      <c r="AI153" s="259">
        <f>SUMPRODUCT((PC!$A$2:$A$80=$A153)*(PCEmp=AI$1),PC!$D$2:$BD$80)</f>
        <v>0</v>
      </c>
      <c r="AJ153" s="259">
        <f>SUMPRODUCT((PC!$A$2:$A$80=$A153)*(PCEmp=AJ$1),PC!$D$2:$BD$80)</f>
        <v>0</v>
      </c>
      <c r="AK153" s="259">
        <f>SUMPRODUCT((PC!$A$2:$A$80=$A153)*(PCEmp=AK$1),PC!$D$2:$BD$80)</f>
        <v>0</v>
      </c>
      <c r="AL153" s="259">
        <f>SUMPRODUCT((PC!$A$2:$A$80=$A153)*(PCEmp=AL$1),PC!$D$2:$BD$80)</f>
        <v>0</v>
      </c>
      <c r="AM153" s="259">
        <f>SUMPRODUCT((PC!$A$2:$A$80=$A153)*(PCEmp=AM$1),PC!$D$2:$BD$80)</f>
        <v>0</v>
      </c>
      <c r="AN153" s="259">
        <f>SUMPRODUCT((PC!$A$2:$A$80=$A153)*(PCEmp=AN$1),PC!$D$2:$BD$80)</f>
        <v>0</v>
      </c>
      <c r="AO153" s="259">
        <f>SUMPRODUCT((PC!$A$2:$A$80=$A153)*(PCEmp=AO$1),PC!$D$2:$BD$80)</f>
        <v>0</v>
      </c>
      <c r="AP153" s="259">
        <f>SUMPRODUCT((PC!$A$2:$A$80=$A153)*(PCEmp=AP$1),PC!$D$2:$BD$80)</f>
        <v>0</v>
      </c>
      <c r="AQ153" s="259">
        <f>SUMPRODUCT((PC!$A$2:$A$80=$A153)*(PCEmp=AQ$1),PC!$D$2:$BD$80)</f>
        <v>0</v>
      </c>
      <c r="AR153" s="259">
        <f>SUMPRODUCT((PC!$A$2:$A$80=$A153)*(PCEmp=AR$1),PC!$D$2:$BD$80)</f>
        <v>0</v>
      </c>
      <c r="AS153" s="259">
        <f>SUMPRODUCT((PC!$A$2:$A$80=$A153)*(PCEmp=AS$1),PC!$D$2:$BD$80)</f>
        <v>0</v>
      </c>
      <c r="AT153" s="259">
        <f>SUMPRODUCT((PC!$A$2:$A$80=$A153)*(PCEmp=AT$1),PC!$D$2:$BD$80)</f>
        <v>0</v>
      </c>
      <c r="AU153" s="259">
        <f>SUMPRODUCT((PC!$A$2:$A$80=$A153)*(PCEmp=AU$1),PC!$D$2:$BD$80)</f>
        <v>0</v>
      </c>
      <c r="AV153" s="259">
        <f>SUMPRODUCT((PC!$A$2:$A$80=$A153)*(PCEmp=AV$1),PC!$D$2:$BD$80)</f>
        <v>0</v>
      </c>
      <c r="AW153" s="259">
        <f>SUMPRODUCT((PC!$A$2:$A$80=$A153)*(PCEmp=AW$1),PC!$D$2:$BD$80)</f>
        <v>0</v>
      </c>
      <c r="AX153" s="259">
        <f>SUMPRODUCT((PC!$A$2:$A$80=$A153)*(PCEmp=AX$1),PC!$D$2:$BD$80)</f>
        <v>0</v>
      </c>
      <c r="AY153" s="468">
        <f>SUMPRODUCT((PC!$A$2:$A$80=$A153)*(PCEmp=AY$1),PC!$D$2:$BD$80)</f>
        <v>0</v>
      </c>
    </row>
    <row r="154" spans="1:51" s="271" customFormat="1" x14ac:dyDescent="0.2">
      <c r="A154" s="247">
        <f t="shared" si="59"/>
        <v>42548</v>
      </c>
      <c r="B154" s="254" t="s">
        <v>85</v>
      </c>
      <c r="C154" s="249">
        <f>SUMPRODUCT((RF!$A$2:$A$17=$A154)*(RFEmp=C$1)*(RF!$H$21:$AO$21="RF Lead"),RF!$H$2:$AO$17)</f>
        <v>0</v>
      </c>
      <c r="D154" s="250">
        <f>SUMPRODUCT((RF!$A$2:$A$17=$A154)*(RFEmp=D$1)*(RF!$H$21:$AO$21="RF Lead"),RF!$H$2:$AO$17)</f>
        <v>0</v>
      </c>
      <c r="E154" s="250">
        <f>SUMPRODUCT((RF!$A$2:$A$17=$A154)*(RFEmp=E$1)*(RF!$H$21:$AO$21="RF Lead"),RF!$H$2:$AO$17)</f>
        <v>0</v>
      </c>
      <c r="F154" s="250">
        <f>SUMPRODUCT((RF!$A$2:$A$17=$A154)*(RFEmp=F$1)*(RF!$H$21:$AO$21="RF Lead"),RF!$H$2:$AO$17)</f>
        <v>0</v>
      </c>
      <c r="G154" s="250">
        <f>SUMPRODUCT((RF!$A$2:$A$17=$A154)*(RFEmp=G$1)*(RF!$H$21:$AO$21="RF Lead"),RF!$H$2:$AO$17)</f>
        <v>0</v>
      </c>
      <c r="H154" s="250">
        <f>SUMPRODUCT((RF!$A$2:$A$17=$A154)*(RFEmp=H$1)*(RF!$H$21:$AO$21="RF Lead"),RF!$H$2:$AO$17)</f>
        <v>0</v>
      </c>
      <c r="I154" s="250">
        <f>SUMPRODUCT((RF!$A$2:$A$17=$A154)*(RFEmp=I$1)*(RF!$H$21:$AO$21="RF Lead"),RF!$H$2:$AO$17)</f>
        <v>0</v>
      </c>
      <c r="J154" s="250">
        <f>SUMPRODUCT((RF!$A$2:$A$17=$A154)*(RFEmp=J$1)*(RF!$H$21:$AO$21="RF Lead"),RF!$H$2:$AO$17)</f>
        <v>0</v>
      </c>
      <c r="K154" s="250">
        <f>SUMPRODUCT((RF!$A$2:$A$17=$A154)*(RFEmp=K$1)*(RF!$H$21:$AO$21="RF Lead"),RF!$H$2:$AO$17)</f>
        <v>0</v>
      </c>
      <c r="L154" s="250">
        <f>SUMPRODUCT((RF!$A$2:$A$17=$A154)*(RFEmp=L$1)*(RF!$H$21:$AO$21="RF Lead"),RF!$H$2:$AO$17)</f>
        <v>0</v>
      </c>
      <c r="M154" s="250">
        <f>SUMPRODUCT((RF!$A$2:$A$17=$A154)*(RFEmp=M$1)*(RF!$H$21:$AO$21="RF Lead"),RF!$H$2:$AO$17)</f>
        <v>0</v>
      </c>
      <c r="N154" s="250">
        <f>SUMPRODUCT((RF!$A$2:$A$17=$A154)*(RFEmp=N$1)*(RF!$H$21:$AO$21="RF Lead"),RF!$H$2:$AO$17)</f>
        <v>0</v>
      </c>
      <c r="O154" s="250">
        <f>SUMPRODUCT((RF!$A$2:$A$17=$A154)*(RFEmp=O$1)*(RF!$H$21:$AO$21="RF Lead"),RF!$H$2:$AO$17)</f>
        <v>0</v>
      </c>
      <c r="P154" s="250">
        <f>SUMPRODUCT((RF!$A$2:$A$17=$A154)*(RFEmp=P$1)*(RF!$H$21:$AO$21="RF Lead"),RF!$H$2:$AO$17)</f>
        <v>0</v>
      </c>
      <c r="Q154" s="250">
        <f>SUMPRODUCT((RF!$A$2:$A$17=$A154)*(RFEmp=Q$1)*(RF!$H$21:$AO$21="RF Lead"),RF!$H$2:$AO$17)</f>
        <v>0</v>
      </c>
      <c r="R154" s="250">
        <f>SUMPRODUCT((RF!$A$2:$A$17=$A154)*(RFEmp=R$1)*(RF!$H$21:$AO$21="RF Lead"),RF!$H$2:$AO$17)</f>
        <v>0</v>
      </c>
      <c r="S154" s="250">
        <f>SUMPRODUCT((RF!$A$2:$A$17=$A154)*(RFEmp=S$1)*(RF!$H$21:$AO$21="RF Lead"),RF!$H$2:$AO$17)</f>
        <v>0</v>
      </c>
      <c r="T154" s="250">
        <f>SUMPRODUCT((RF!$A$2:$A$17=$A154)*(RFEmp=T$1)*(RF!$H$21:$AO$21="RF Lead"),RF!$H$2:$AO$17)</f>
        <v>0</v>
      </c>
      <c r="U154" s="250">
        <f>SUMPRODUCT((RF!$A$2:$A$17=$A154)*(RFEmp=U$1)*(RF!$H$21:$AO$21="RF Lead"),RF!$H$2:$AO$17)</f>
        <v>0</v>
      </c>
      <c r="V154" s="250">
        <f>SUMPRODUCT((RF!$A$2:$A$17=$A154)*(RFEmp=V$1)*(RF!$H$21:$AO$21="RF Lead"),RF!$H$2:$AO$17)</f>
        <v>0</v>
      </c>
      <c r="W154" s="250">
        <f>SUMPRODUCT((RF!$A$2:$A$17=$A154)*(RFEmp=W$1)*(RF!$H$21:$AO$21="RF Lead"),RF!$H$2:$AO$17)</f>
        <v>0</v>
      </c>
      <c r="X154" s="250">
        <f>SUMPRODUCT((RF!$A$2:$A$17=$A154)*(RFEmp=X$1)*(RF!$H$21:$AO$21="RF Lead"),RF!$H$2:$AO$17)</f>
        <v>0</v>
      </c>
      <c r="Y154" s="250">
        <f>SUMPRODUCT((RF!$A$2:$A$17=$A154)*(RFEmp=Y$1)*(RF!$H$21:$AO$21="RF Lead"),RF!$H$2:$AO$17)</f>
        <v>0</v>
      </c>
      <c r="Z154" s="250">
        <f>SUMPRODUCT((RF!$A$2:$A$17=$A154)*(RFEmp=Z$1)*(RF!$H$21:$AO$21="RF Lead"),RF!$H$2:$AO$17)</f>
        <v>0</v>
      </c>
      <c r="AA154" s="250">
        <f>SUMPRODUCT((RF!$A$2:$A$17=$A154)*(RFEmp=AA$1)*(RF!$H$21:$AO$21="RF Lead"),RF!$H$2:$AO$17)</f>
        <v>0</v>
      </c>
      <c r="AB154" s="250">
        <f>SUMPRODUCT((RF!$A$2:$A$17=$A154)*(RFEmp=AB$1)*(RF!$H$21:$AO$21="RF Lead"),RF!$H$2:$AO$17)</f>
        <v>0</v>
      </c>
      <c r="AC154" s="250">
        <f>SUMPRODUCT((RF!$A$2:$A$17=$A154)*(RFEmp=AC$1)*(RF!$H$21:$AO$21="RF Lead"),RF!$H$2:$AO$17)</f>
        <v>0</v>
      </c>
      <c r="AD154" s="250">
        <f>SUMPRODUCT((RF!$A$2:$A$17=$A154)*(RFEmp=AD$1)*(RF!$H$21:$AO$21="RF Lead"),RF!$H$2:$AO$17)</f>
        <v>0</v>
      </c>
      <c r="AE154" s="250">
        <f>SUMPRODUCT((RF!$A$2:$A$17=$A154)*(RFEmp=AE$1)*(RF!$H$21:$AO$21="RF Lead"),RF!$H$2:$AO$17)</f>
        <v>0</v>
      </c>
      <c r="AF154" s="250">
        <f>SUMPRODUCT((RF!$A$2:$A$17=$A154)*(RFEmp=AF$1)*(RF!$H$21:$AO$21="RF Lead"),RF!$H$2:$AO$17)</f>
        <v>0</v>
      </c>
      <c r="AG154" s="250">
        <f>SUMPRODUCT((RF!$A$2:$A$17=$A154)*(RFEmp=AG$1)*(RF!$H$21:$AO$21="RF Lead"),RF!$H$2:$AO$17)</f>
        <v>0</v>
      </c>
      <c r="AH154" s="250">
        <f>SUMPRODUCT((RF!$A$2:$A$17=$A154)*(RFEmp=AH$1)*(RF!$H$21:$AO$21="RF Lead"),RF!$H$2:$AO$17)</f>
        <v>0</v>
      </c>
      <c r="AI154" s="250">
        <f>SUMPRODUCT((RF!$A$2:$A$17=$A154)*(RFEmp=AI$1)*(RF!$H$21:$AO$21="RF Lead"),RF!$H$2:$AO$17)</f>
        <v>0</v>
      </c>
      <c r="AJ154" s="250">
        <f>SUMPRODUCT((RF!$A$2:$A$17=$A154)*(RFEmp=AJ$1)*(RF!$H$21:$AO$21="RF Lead"),RF!$H$2:$AO$17)</f>
        <v>0</v>
      </c>
      <c r="AK154" s="250">
        <f>SUMPRODUCT((RF!$A$2:$A$17=$A154)*(RFEmp=AK$1)*(RF!$H$21:$AO$21="RF Lead"),RF!$H$2:$AO$17)</f>
        <v>0</v>
      </c>
      <c r="AL154" s="250">
        <f>SUMPRODUCT((RF!$A$2:$A$17=$A154)*(RFEmp=AL$1)*(RF!$H$21:$AO$21="RF Lead"),RF!$H$2:$AO$17)</f>
        <v>0</v>
      </c>
      <c r="AM154" s="250">
        <f>SUMPRODUCT((RF!$A$2:$A$17=$A154)*(RFEmp=AM$1)*(RF!$H$21:$AO$21="RF Lead"),RF!$H$2:$AO$17)</f>
        <v>0</v>
      </c>
      <c r="AN154" s="250">
        <f>SUMPRODUCT((RF!$A$2:$A$17=$A154)*(RFEmp=AN$1)*(RF!$H$21:$AO$21="RF Lead"),RF!$H$2:$AO$17)</f>
        <v>0</v>
      </c>
      <c r="AO154" s="250">
        <f>SUMPRODUCT((RF!$A$2:$A$17=$A154)*(RFEmp=AO$1)*(RF!$H$21:$AO$21="RF Lead"),RF!$H$2:$AO$17)</f>
        <v>0</v>
      </c>
      <c r="AP154" s="250">
        <f>SUMPRODUCT((RF!$A$2:$A$17=$A154)*(RFEmp=AP$1)*(RF!$H$21:$AO$21="RF Lead"),RF!$H$2:$AO$17)</f>
        <v>0</v>
      </c>
      <c r="AQ154" s="250">
        <f>SUMPRODUCT((RF!$A$2:$A$17=$A154)*(RFEmp=AQ$1)*(RF!$H$21:$AO$21="RF Lead"),RF!$H$2:$AO$17)</f>
        <v>0</v>
      </c>
      <c r="AR154" s="250">
        <f>SUMPRODUCT((RF!$A$2:$A$17=$A154)*(RFEmp=AR$1)*(RF!$H$21:$AO$21="RF Lead"),RF!$H$2:$AO$17)</f>
        <v>0</v>
      </c>
      <c r="AS154" s="250">
        <f>SUMPRODUCT((RF!$A$2:$A$17=$A154)*(RFEmp=AS$1)*(RF!$H$21:$AO$21="RF Lead"),RF!$H$2:$AO$17)</f>
        <v>0</v>
      </c>
      <c r="AT154" s="250">
        <f>SUMPRODUCT((RF!$A$2:$A$17=$A154)*(RFEmp=AT$1)*(RF!$H$21:$AO$21="RF Lead"),RF!$H$2:$AO$17)</f>
        <v>0</v>
      </c>
      <c r="AU154" s="250">
        <f>SUMPRODUCT((RF!$A$2:$A$17=$A154)*(RFEmp=AU$1)*(RF!$H$21:$AO$21="RF Lead"),RF!$H$2:$AO$17)</f>
        <v>0</v>
      </c>
      <c r="AV154" s="250">
        <f>SUMPRODUCT((RF!$A$2:$A$17=$A154)*(RFEmp=AV$1)*(RF!$H$21:$AO$21="RF Lead"),RF!$H$2:$AO$17)</f>
        <v>0</v>
      </c>
      <c r="AW154" s="250">
        <f>SUMPRODUCT((RF!$A$2:$A$17=$A154)*(RFEmp=AW$1)*(RF!$H$21:$AO$21="RF Lead"),RF!$H$2:$AO$17)</f>
        <v>0</v>
      </c>
      <c r="AX154" s="250">
        <f>SUMPRODUCT((RF!$A$2:$A$17=$A154)*(RFEmp=AX$1)*(RF!$H$21:$AO$21="RF Lead"),RF!$H$2:$AO$17)</f>
        <v>0</v>
      </c>
      <c r="AY154" s="467">
        <f>SUMPRODUCT((RF!$A$2:$A$17=$A154)*(RFEmp=AY$1)*(RF!$H$21:$AO$21="RF Lead"),RF!$H$2:$AO$17)</f>
        <v>0</v>
      </c>
    </row>
    <row r="155" spans="1:51" s="271" customFormat="1" x14ac:dyDescent="0.2">
      <c r="A155" s="260">
        <f t="shared" si="59"/>
        <v>42548</v>
      </c>
      <c r="B155" s="261" t="str">
        <f>Total!$M$1</f>
        <v>SC</v>
      </c>
      <c r="C155" s="249">
        <f>SUMPRODUCT((SC!$A$2:$A$34=$A155)*(SCEmp=C$1),SC!$F$2:$Z$34)</f>
        <v>0</v>
      </c>
      <c r="D155" s="250">
        <f>SUMPRODUCT((SC!$A$2:$A$34=$A155)*(SCEmp=D$1),SC!$F$2:$Z$34)</f>
        <v>0</v>
      </c>
      <c r="E155" s="250">
        <f>SUMPRODUCT((SC!$A$2:$A$34=$A155)*(SCEmp=E$1),SC!$F$2:$Z$34)</f>
        <v>0</v>
      </c>
      <c r="F155" s="250">
        <f>SUMPRODUCT((SC!$A$2:$A$34=$A155)*(SCEmp=F$1),SC!$F$2:$Z$34)</f>
        <v>0</v>
      </c>
      <c r="G155" s="250">
        <f>SUMPRODUCT((SC!$A$2:$A$34=$A155)*(SCEmp=G$1),SC!$F$2:$Z$34)</f>
        <v>0</v>
      </c>
      <c r="H155" s="250">
        <f>SUMPRODUCT((SC!$A$2:$A$34=$A155)*(SCEmp=H$1),SC!$F$2:$Z$34)</f>
        <v>0</v>
      </c>
      <c r="I155" s="250">
        <f>SUMPRODUCT((SC!$A$2:$A$34=$A155)*(SCEmp=I$1),SC!$F$2:$Z$34)</f>
        <v>0</v>
      </c>
      <c r="J155" s="250">
        <f>SUMPRODUCT((SC!$A$2:$A$34=$A155)*(SCEmp=J$1),SC!$F$2:$Z$34)</f>
        <v>0</v>
      </c>
      <c r="K155" s="250">
        <f>SUMPRODUCT((SC!$A$2:$A$34=$A155)*(SCEmp=K$1),SC!$F$2:$Z$34)</f>
        <v>0</v>
      </c>
      <c r="L155" s="250">
        <f>SUMPRODUCT((SC!$A$2:$A$34=$A155)*(SCEmp=L$1),SC!$F$2:$Z$34)</f>
        <v>0</v>
      </c>
      <c r="M155" s="250">
        <f>SUMPRODUCT((SC!$A$2:$A$34=$A155)*(SCEmp=M$1),SC!$F$2:$Z$34)</f>
        <v>0</v>
      </c>
      <c r="N155" s="250">
        <f>SUMPRODUCT((SC!$A$2:$A$34=$A155)*(SCEmp=N$1),SC!$F$2:$Z$34)</f>
        <v>0</v>
      </c>
      <c r="O155" s="250">
        <f>SUMPRODUCT((SC!$A$2:$A$34=$A155)*(SCEmp=O$1),SC!$F$2:$Z$34)</f>
        <v>0</v>
      </c>
      <c r="P155" s="250">
        <f>SUMPRODUCT((SC!$A$2:$A$34=$A155)*(SCEmp=P$1),SC!$F$2:$Z$34)</f>
        <v>0</v>
      </c>
      <c r="Q155" s="250">
        <f>SUMPRODUCT((SC!$A$2:$A$34=$A155)*(SCEmp=Q$1),SC!$F$2:$Z$34)</f>
        <v>0</v>
      </c>
      <c r="R155" s="250">
        <f>SUMPRODUCT((SC!$A$2:$A$34=$A155)*(SCEmp=R$1),SC!$F$2:$Z$34)</f>
        <v>0</v>
      </c>
      <c r="S155" s="250">
        <f>SUMPRODUCT((SC!$A$2:$A$34=$A155)*(SCEmp=S$1),SC!$F$2:$Z$34)</f>
        <v>0</v>
      </c>
      <c r="T155" s="250">
        <f>SUMPRODUCT((SC!$A$2:$A$34=$A155)*(SCEmp=T$1),SC!$F$2:$Z$34)</f>
        <v>0</v>
      </c>
      <c r="U155" s="250">
        <f>SUMPRODUCT((SC!$A$2:$A$34=$A155)*(SCEmp=U$1),SC!$F$2:$Z$34)</f>
        <v>0</v>
      </c>
      <c r="V155" s="250">
        <f>SUMPRODUCT((SC!$A$2:$A$34=$A155)*(SCEmp=V$1),SC!$F$2:$Z$34)</f>
        <v>0</v>
      </c>
      <c r="W155" s="250">
        <f>SUMPRODUCT((SC!$A$2:$A$34=$A155)*(SCEmp=W$1),SC!$F$2:$Z$34)</f>
        <v>0</v>
      </c>
      <c r="X155" s="250">
        <f>SUMPRODUCT((SC!$A$2:$A$34=$A155)*(SCEmp=X$1),SC!$F$2:$Z$34)</f>
        <v>0</v>
      </c>
      <c r="Y155" s="250">
        <f>SUMPRODUCT((SC!$A$2:$A$34=$A155)*(SCEmp=Y$1),SC!$F$2:$Z$34)</f>
        <v>0</v>
      </c>
      <c r="Z155" s="250">
        <f>SUMPRODUCT((SC!$A$2:$A$34=$A155)*(SCEmp=Z$1),SC!$F$2:$Z$34)</f>
        <v>0</v>
      </c>
      <c r="AA155" s="250">
        <f>SUMPRODUCT((SC!$A$2:$A$34=$A155)*(SCEmp=AA$1),SC!$F$2:$Z$34)</f>
        <v>0</v>
      </c>
      <c r="AB155" s="250">
        <f>SUMPRODUCT((SC!$A$2:$A$34=$A155)*(SCEmp=AB$1),SC!$F$2:$Z$34)</f>
        <v>3</v>
      </c>
      <c r="AC155" s="250">
        <f>SUMPRODUCT((SC!$A$2:$A$34=$A155)*(SCEmp=AC$1),SC!$F$2:$Z$34)</f>
        <v>0</v>
      </c>
      <c r="AD155" s="250">
        <f>SUMPRODUCT((SC!$A$2:$A$34=$A155)*(SCEmp=AD$1),SC!$F$2:$Z$34)</f>
        <v>0</v>
      </c>
      <c r="AE155" s="250">
        <f>SUMPRODUCT((SC!$A$2:$A$34=$A155)*(SCEmp=AE$1),SC!$F$2:$Z$34)</f>
        <v>0</v>
      </c>
      <c r="AF155" s="250">
        <f>SUMPRODUCT((SC!$A$2:$A$34=$A155)*(SCEmp=AF$1),SC!$F$2:$Z$34)</f>
        <v>0</v>
      </c>
      <c r="AG155" s="250">
        <f>SUMPRODUCT((SC!$A$2:$A$34=$A155)*(SCEmp=AG$1),SC!$F$2:$Z$34)</f>
        <v>0</v>
      </c>
      <c r="AH155" s="250">
        <f>SUMPRODUCT((SC!$A$2:$A$34=$A155)*(SCEmp=AH$1),SC!$F$2:$Z$34)</f>
        <v>0</v>
      </c>
      <c r="AI155" s="250">
        <f>SUMPRODUCT((SC!$A$2:$A$34=$A155)*(SCEmp=AI$1),SC!$F$2:$Z$34)</f>
        <v>0</v>
      </c>
      <c r="AJ155" s="250">
        <f>SUMPRODUCT((SC!$A$2:$A$34=$A155)*(SCEmp=AJ$1),SC!$F$2:$Z$34)</f>
        <v>0</v>
      </c>
      <c r="AK155" s="250">
        <f>SUMPRODUCT((SC!$A$2:$A$34=$A155)*(SCEmp=AK$1),SC!$F$2:$Z$34)</f>
        <v>0</v>
      </c>
      <c r="AL155" s="250">
        <f>SUMPRODUCT((SC!$A$2:$A$34=$A155)*(SCEmp=AL$1),SC!$F$2:$Z$34)</f>
        <v>0</v>
      </c>
      <c r="AM155" s="250">
        <f>SUMPRODUCT((SC!$A$2:$A$34=$A155)*(SCEmp=AM$1),SC!$F$2:$Z$34)</f>
        <v>0</v>
      </c>
      <c r="AN155" s="250">
        <f>SUMPRODUCT((SC!$A$2:$A$34=$A155)*(SCEmp=AN$1),SC!$F$2:$Z$34)</f>
        <v>0</v>
      </c>
      <c r="AO155" s="250">
        <f>SUMPRODUCT((SC!$A$2:$A$34=$A155)*(SCEmp=AO$1),SC!$F$2:$Z$34)</f>
        <v>0</v>
      </c>
      <c r="AP155" s="250">
        <f>SUMPRODUCT((SC!$A$2:$A$34=$A155)*(SCEmp=AP$1),SC!$F$2:$Z$34)</f>
        <v>0</v>
      </c>
      <c r="AQ155" s="250">
        <f>SUMPRODUCT((SC!$A$2:$A$34=$A155)*(SCEmp=AQ$1),SC!$F$2:$Z$34)</f>
        <v>0</v>
      </c>
      <c r="AR155" s="250">
        <f>SUMPRODUCT((SC!$A$2:$A$34=$A155)*(SCEmp=AR$1),SC!$F$2:$Z$34)</f>
        <v>0</v>
      </c>
      <c r="AS155" s="250">
        <f>SUMPRODUCT((SC!$A$2:$A$34=$A155)*(SCEmp=AS$1),SC!$F$2:$Z$34)</f>
        <v>0</v>
      </c>
      <c r="AT155" s="250">
        <f>SUMPRODUCT((SC!$A$2:$A$34=$A155)*(SCEmp=AT$1),SC!$F$2:$Z$34)</f>
        <v>0</v>
      </c>
      <c r="AU155" s="250">
        <f>SUMPRODUCT((SC!$A$2:$A$34=$A155)*(SCEmp=AU$1),SC!$F$2:$Z$34)</f>
        <v>0</v>
      </c>
      <c r="AV155" s="250">
        <f>SUMPRODUCT((SC!$A$2:$A$34=$A155)*(SCEmp=AV$1),SC!$F$2:$Z$34)</f>
        <v>0</v>
      </c>
      <c r="AW155" s="250">
        <f>SUMPRODUCT((SC!$A$2:$A$34=$A155)*(SCEmp=AW$1),SC!$F$2:$Z$34)</f>
        <v>0</v>
      </c>
      <c r="AX155" s="250">
        <f>SUMPRODUCT((SC!$A$2:$A$34=$A155)*(SCEmp=AX$1),SC!$F$2:$Z$34)</f>
        <v>0</v>
      </c>
      <c r="AY155" s="467">
        <f>SUMPRODUCT((SC!$A$2:$A$34=$A155)*(SCEmp=AY$1),SC!$F$2:$Z$34)</f>
        <v>0</v>
      </c>
    </row>
    <row r="156" spans="1:51" s="271" customFormat="1" x14ac:dyDescent="0.2">
      <c r="A156" s="262">
        <f t="shared" si="59"/>
        <v>42548</v>
      </c>
      <c r="B156" s="263" t="s">
        <v>87</v>
      </c>
      <c r="C156" s="264">
        <f t="shared" ref="C156:AN156" si="92">IF(SUM(C145:C155)&gt;8,SUM(C145:C155)-8,0)+IF(SUM(C145:C155)&gt;12,SUM(C145:C155)-12,0)</f>
        <v>0</v>
      </c>
      <c r="D156" s="265">
        <f t="shared" si="92"/>
        <v>0</v>
      </c>
      <c r="E156" s="265">
        <f t="shared" si="92"/>
        <v>0</v>
      </c>
      <c r="F156" s="265">
        <f t="shared" si="92"/>
        <v>0</v>
      </c>
      <c r="G156" s="265">
        <f t="shared" si="92"/>
        <v>0</v>
      </c>
      <c r="H156" s="265">
        <f t="shared" si="92"/>
        <v>0</v>
      </c>
      <c r="I156" s="265">
        <f t="shared" si="92"/>
        <v>0</v>
      </c>
      <c r="J156" s="265">
        <f t="shared" si="92"/>
        <v>0</v>
      </c>
      <c r="K156" s="265">
        <f t="shared" si="92"/>
        <v>0</v>
      </c>
      <c r="L156" s="265">
        <f t="shared" si="92"/>
        <v>0</v>
      </c>
      <c r="M156" s="265">
        <f t="shared" si="92"/>
        <v>0</v>
      </c>
      <c r="N156" s="265">
        <f t="shared" si="92"/>
        <v>0</v>
      </c>
      <c r="O156" s="265">
        <f t="shared" si="92"/>
        <v>0</v>
      </c>
      <c r="P156" s="265">
        <f t="shared" si="92"/>
        <v>0</v>
      </c>
      <c r="Q156" s="265">
        <f t="shared" si="92"/>
        <v>0</v>
      </c>
      <c r="R156" s="265">
        <f t="shared" si="92"/>
        <v>0</v>
      </c>
      <c r="S156" s="265">
        <f t="shared" si="92"/>
        <v>0</v>
      </c>
      <c r="T156" s="265">
        <f t="shared" si="92"/>
        <v>0</v>
      </c>
      <c r="U156" s="265">
        <f t="shared" si="92"/>
        <v>0</v>
      </c>
      <c r="V156" s="265">
        <f t="shared" si="92"/>
        <v>0</v>
      </c>
      <c r="W156" s="265">
        <f t="shared" si="92"/>
        <v>0</v>
      </c>
      <c r="X156" s="265">
        <f t="shared" si="92"/>
        <v>0</v>
      </c>
      <c r="Y156" s="265">
        <f t="shared" si="92"/>
        <v>0</v>
      </c>
      <c r="Z156" s="265">
        <f t="shared" si="92"/>
        <v>0</v>
      </c>
      <c r="AA156" s="265">
        <f t="shared" si="92"/>
        <v>0</v>
      </c>
      <c r="AB156" s="265">
        <f t="shared" si="92"/>
        <v>0</v>
      </c>
      <c r="AC156" s="265">
        <f t="shared" si="92"/>
        <v>0</v>
      </c>
      <c r="AD156" s="265">
        <f t="shared" si="92"/>
        <v>0</v>
      </c>
      <c r="AE156" s="265">
        <f t="shared" si="92"/>
        <v>0</v>
      </c>
      <c r="AF156" s="265">
        <f t="shared" si="92"/>
        <v>0</v>
      </c>
      <c r="AG156" s="265">
        <f t="shared" si="92"/>
        <v>0</v>
      </c>
      <c r="AH156" s="265">
        <f t="shared" si="92"/>
        <v>0</v>
      </c>
      <c r="AI156" s="265">
        <f t="shared" si="92"/>
        <v>0</v>
      </c>
      <c r="AJ156" s="265">
        <f t="shared" si="92"/>
        <v>0</v>
      </c>
      <c r="AK156" s="265">
        <f t="shared" si="92"/>
        <v>0</v>
      </c>
      <c r="AL156" s="265">
        <f t="shared" si="92"/>
        <v>0</v>
      </c>
      <c r="AM156" s="265">
        <f t="shared" si="92"/>
        <v>0</v>
      </c>
      <c r="AN156" s="265">
        <f t="shared" si="92"/>
        <v>0</v>
      </c>
      <c r="AO156" s="265">
        <f t="shared" ref="AO156:AU156" si="93">IF(SUM(AO145:AO155)&gt;8,SUM(AO145:AO155)-8,0)+IF(SUM(AO145:AO155)&gt;12,SUM(AO145:AO155)-12,0)</f>
        <v>0</v>
      </c>
      <c r="AP156" s="265">
        <f t="shared" si="93"/>
        <v>0</v>
      </c>
      <c r="AQ156" s="265">
        <f t="shared" si="93"/>
        <v>0</v>
      </c>
      <c r="AR156" s="265">
        <f t="shared" si="93"/>
        <v>0</v>
      </c>
      <c r="AS156" s="265">
        <f t="shared" si="93"/>
        <v>0</v>
      </c>
      <c r="AT156" s="265">
        <f t="shared" si="93"/>
        <v>0</v>
      </c>
      <c r="AU156" s="265">
        <f t="shared" si="93"/>
        <v>0</v>
      </c>
      <c r="AV156" s="265">
        <f t="shared" ref="AV156:AW156" si="94">IF(SUM(AV145:AV155)&gt;8,SUM(AV145:AV155)-8,0)+IF(SUM(AV145:AV155)&gt;12,SUM(AV145:AV155)-12,0)</f>
        <v>0</v>
      </c>
      <c r="AW156" s="265">
        <f t="shared" si="94"/>
        <v>0</v>
      </c>
      <c r="AX156" s="265">
        <f t="shared" ref="AX156" si="95">IF(SUM(AX145:AX155)&gt;8,SUM(AX145:AX155)-8,0)+IF(SUM(AX145:AX155)&gt;12,SUM(AX145:AX155)-12,0)</f>
        <v>0</v>
      </c>
      <c r="AY156" s="469">
        <f>IF(SUM(AY145:AY155)&gt;8,SUM(AY145:AY155)-8,0)+IF(SUM(AY145:AY155)&gt;12,SUM(AY145:AY155)-12,0)</f>
        <v>0</v>
      </c>
    </row>
    <row r="157" spans="1:51" s="271" customFormat="1" x14ac:dyDescent="0.2">
      <c r="A157" s="266">
        <f t="shared" si="59"/>
        <v>42548</v>
      </c>
      <c r="B157" s="267" t="s">
        <v>86</v>
      </c>
      <c r="C157" s="268">
        <f t="shared" ref="C157:AN157" si="96">IFERROR((C$211*SUM(C145:C152)+C$212*SUM(C153:C155))/SUM(C145:C155)/2,0)*C156</f>
        <v>0</v>
      </c>
      <c r="D157" s="269">
        <f t="shared" si="96"/>
        <v>0</v>
      </c>
      <c r="E157" s="269">
        <f t="shared" si="96"/>
        <v>0</v>
      </c>
      <c r="F157" s="269">
        <f t="shared" si="96"/>
        <v>0</v>
      </c>
      <c r="G157" s="269">
        <f t="shared" si="96"/>
        <v>0</v>
      </c>
      <c r="H157" s="269">
        <f t="shared" si="96"/>
        <v>0</v>
      </c>
      <c r="I157" s="269">
        <f t="shared" si="96"/>
        <v>0</v>
      </c>
      <c r="J157" s="269">
        <f t="shared" si="96"/>
        <v>0</v>
      </c>
      <c r="K157" s="269">
        <f t="shared" si="96"/>
        <v>0</v>
      </c>
      <c r="L157" s="269">
        <f t="shared" si="96"/>
        <v>0</v>
      </c>
      <c r="M157" s="269">
        <f t="shared" si="96"/>
        <v>0</v>
      </c>
      <c r="N157" s="269">
        <f t="shared" si="96"/>
        <v>0</v>
      </c>
      <c r="O157" s="269">
        <f t="shared" si="96"/>
        <v>0</v>
      </c>
      <c r="P157" s="269">
        <f t="shared" si="96"/>
        <v>0</v>
      </c>
      <c r="Q157" s="269">
        <f t="shared" si="96"/>
        <v>0</v>
      </c>
      <c r="R157" s="269">
        <f t="shared" si="96"/>
        <v>0</v>
      </c>
      <c r="S157" s="269">
        <f t="shared" si="96"/>
        <v>0</v>
      </c>
      <c r="T157" s="269">
        <f t="shared" si="96"/>
        <v>0</v>
      </c>
      <c r="U157" s="269">
        <f t="shared" si="96"/>
        <v>0</v>
      </c>
      <c r="V157" s="269">
        <f t="shared" si="96"/>
        <v>0</v>
      </c>
      <c r="W157" s="269">
        <f t="shared" si="96"/>
        <v>0</v>
      </c>
      <c r="X157" s="269">
        <f t="shared" si="96"/>
        <v>0</v>
      </c>
      <c r="Y157" s="269">
        <f t="shared" si="96"/>
        <v>0</v>
      </c>
      <c r="Z157" s="269">
        <f t="shared" si="96"/>
        <v>0</v>
      </c>
      <c r="AA157" s="269">
        <f t="shared" si="96"/>
        <v>0</v>
      </c>
      <c r="AB157" s="269">
        <f t="shared" si="96"/>
        <v>0</v>
      </c>
      <c r="AC157" s="269">
        <f t="shared" si="96"/>
        <v>0</v>
      </c>
      <c r="AD157" s="269">
        <f t="shared" si="96"/>
        <v>0</v>
      </c>
      <c r="AE157" s="269">
        <f t="shared" si="96"/>
        <v>0</v>
      </c>
      <c r="AF157" s="269">
        <f t="shared" si="96"/>
        <v>0</v>
      </c>
      <c r="AG157" s="269">
        <f t="shared" si="96"/>
        <v>0</v>
      </c>
      <c r="AH157" s="269">
        <f t="shared" si="96"/>
        <v>0</v>
      </c>
      <c r="AI157" s="269">
        <f t="shared" si="96"/>
        <v>0</v>
      </c>
      <c r="AJ157" s="269">
        <f t="shared" si="96"/>
        <v>0</v>
      </c>
      <c r="AK157" s="269">
        <f t="shared" si="96"/>
        <v>0</v>
      </c>
      <c r="AL157" s="269">
        <f t="shared" si="96"/>
        <v>0</v>
      </c>
      <c r="AM157" s="269">
        <f t="shared" si="96"/>
        <v>0</v>
      </c>
      <c r="AN157" s="269">
        <f t="shared" si="96"/>
        <v>0</v>
      </c>
      <c r="AO157" s="269">
        <f t="shared" ref="AO157:AU157" si="97">IFERROR((AO$211*SUM(AO145:AO152)+AO$212*SUM(AO153:AO155))/SUM(AO145:AO155)/2,0)*AO156</f>
        <v>0</v>
      </c>
      <c r="AP157" s="269">
        <f t="shared" si="97"/>
        <v>0</v>
      </c>
      <c r="AQ157" s="269">
        <f t="shared" si="97"/>
        <v>0</v>
      </c>
      <c r="AR157" s="269">
        <f t="shared" si="97"/>
        <v>0</v>
      </c>
      <c r="AS157" s="269">
        <f t="shared" si="97"/>
        <v>0</v>
      </c>
      <c r="AT157" s="269">
        <f t="shared" si="97"/>
        <v>0</v>
      </c>
      <c r="AU157" s="269">
        <f t="shared" si="97"/>
        <v>0</v>
      </c>
      <c r="AV157" s="269">
        <f t="shared" ref="AV157:AW157" si="98">IFERROR((AV$211*SUM(AV145:AV152)+AV$212*SUM(AV153:AV155))/SUM(AV145:AV155)/2,0)*AV156</f>
        <v>0</v>
      </c>
      <c r="AW157" s="269">
        <f t="shared" si="98"/>
        <v>0</v>
      </c>
      <c r="AX157" s="269">
        <f t="shared" ref="AX157" si="99">IFERROR((AX$211*SUM(AX145:AX152)+AX$212*SUM(AX153:AX155))/SUM(AX145:AX155)/2,0)*AX156</f>
        <v>0</v>
      </c>
      <c r="AY157" s="470">
        <f>IFERROR((AY$211*SUM(AY145:AY152)+AY$212*SUM(AY153:AY155))/SUM(AY145:AY155)/2,0)*AY156</f>
        <v>0</v>
      </c>
    </row>
    <row r="158" spans="1:51" s="271" customFormat="1" x14ac:dyDescent="0.2">
      <c r="A158" s="247">
        <f>A145+1</f>
        <v>42549</v>
      </c>
      <c r="B158" s="248" t="s">
        <v>77</v>
      </c>
      <c r="C158" s="249">
        <f>SUMPRODUCT((Driver!$A$2:$A$17=$A158)*(DriverEmp=C$1),Driver!$C$2:$V$17)</f>
        <v>0</v>
      </c>
      <c r="D158" s="250">
        <f>SUMPRODUCT((Driver!$A$2:$A$17=$A158)*(DriverEmp=D$1),Driver!$C$2:$V$17)</f>
        <v>0</v>
      </c>
      <c r="E158" s="250">
        <f>SUMPRODUCT((Driver!$A$2:$A$17=$A158)*(DriverEmp=E$1),Driver!$C$2:$V$17)</f>
        <v>0</v>
      </c>
      <c r="F158" s="250">
        <f>SUMPRODUCT((Driver!$A$2:$A$17=$A158)*(DriverEmp=F$1),Driver!$C$2:$V$17)</f>
        <v>0</v>
      </c>
      <c r="G158" s="250">
        <f>SUMPRODUCT((Driver!$A$2:$A$17=$A158)*(DriverEmp=G$1),Driver!$C$2:$V$17)</f>
        <v>0</v>
      </c>
      <c r="H158" s="250">
        <f>SUMPRODUCT((Driver!$A$2:$A$17=$A158)*(DriverEmp=H$1),Driver!$C$2:$V$17)</f>
        <v>0</v>
      </c>
      <c r="I158" s="250">
        <f>SUMPRODUCT((Driver!$A$2:$A$17=$A158)*(DriverEmp=I$1),Driver!$C$2:$V$17)</f>
        <v>0</v>
      </c>
      <c r="J158" s="250">
        <f>SUMPRODUCT((Driver!$A$2:$A$17=$A158)*(DriverEmp=J$1),Driver!$C$2:$V$17)</f>
        <v>0</v>
      </c>
      <c r="K158" s="250">
        <f>SUMPRODUCT((Driver!$A$2:$A$17=$A158)*(DriverEmp=K$1),Driver!$C$2:$V$17)</f>
        <v>0</v>
      </c>
      <c r="L158" s="250">
        <f>SUMPRODUCT((Driver!$A$2:$A$17=$A158)*(DriverEmp=L$1),Driver!$C$2:$V$17)</f>
        <v>0</v>
      </c>
      <c r="M158" s="250">
        <f>SUMPRODUCT((Driver!$A$2:$A$17=$A158)*(DriverEmp=M$1),Driver!$C$2:$V$17)</f>
        <v>0</v>
      </c>
      <c r="N158" s="250">
        <f>SUMPRODUCT((Driver!$A$2:$A$17=$A158)*(DriverEmp=N$1),Driver!$C$2:$V$17)</f>
        <v>0</v>
      </c>
      <c r="O158" s="250">
        <f>SUMPRODUCT((Driver!$A$2:$A$17=$A158)*(DriverEmp=O$1),Driver!$C$2:$V$17)</f>
        <v>0</v>
      </c>
      <c r="P158" s="250">
        <f>SUMPRODUCT((Driver!$A$2:$A$17=$A158)*(DriverEmp=P$1),Driver!$C$2:$V$17)</f>
        <v>0</v>
      </c>
      <c r="Q158" s="250">
        <f>SUMPRODUCT((Driver!$A$2:$A$17=$A158)*(DriverEmp=Q$1),Driver!$C$2:$V$17)</f>
        <v>0</v>
      </c>
      <c r="R158" s="250">
        <f>SUMPRODUCT((Driver!$A$2:$A$17=$A158)*(DriverEmp=R$1),Driver!$C$2:$V$17)</f>
        <v>0</v>
      </c>
      <c r="S158" s="250">
        <f>SUMPRODUCT((Driver!$A$2:$A$17=$A158)*(DriverEmp=S$1),Driver!$C$2:$V$17)</f>
        <v>0</v>
      </c>
      <c r="T158" s="250">
        <f>SUMPRODUCT((Driver!$A$2:$A$17=$A158)*(DriverEmp=T$1),Driver!$C$2:$V$17)</f>
        <v>8.4499999999999993</v>
      </c>
      <c r="U158" s="250">
        <f>SUMPRODUCT((Driver!$A$2:$A$17=$A158)*(DriverEmp=U$1),Driver!$C$2:$V$17)</f>
        <v>0</v>
      </c>
      <c r="V158" s="250">
        <f>SUMPRODUCT((Driver!$A$2:$A$17=$A158)*(DriverEmp=V$1),Driver!$C$2:$V$17)</f>
        <v>0</v>
      </c>
      <c r="W158" s="250">
        <f>SUMPRODUCT((Driver!$A$2:$A$17=$A158)*(DriverEmp=W$1),Driver!$C$2:$V$17)</f>
        <v>0</v>
      </c>
      <c r="X158" s="250">
        <f>SUMPRODUCT((Driver!$A$2:$A$17=$A158)*(DriverEmp=X$1),Driver!$C$2:$V$17)</f>
        <v>0</v>
      </c>
      <c r="Y158" s="250">
        <f>SUMPRODUCT((Driver!$A$2:$A$17=$A158)*(DriverEmp=Y$1),Driver!$C$2:$V$17)</f>
        <v>0</v>
      </c>
      <c r="Z158" s="250">
        <f>SUMPRODUCT((Driver!$A$2:$A$17=$A158)*(DriverEmp=Z$1),Driver!$C$2:$V$17)</f>
        <v>0</v>
      </c>
      <c r="AA158" s="250">
        <f>SUMPRODUCT((Driver!$A$2:$A$17=$A158)*(DriverEmp=AA$1),Driver!$C$2:$V$17)</f>
        <v>0</v>
      </c>
      <c r="AB158" s="250">
        <f>SUMPRODUCT((Driver!$A$2:$A$17=$A158)*(DriverEmp=AB$1),Driver!$C$2:$V$17)</f>
        <v>0</v>
      </c>
      <c r="AC158" s="250">
        <f>SUMPRODUCT((Driver!$A$2:$A$17=$A158)*(DriverEmp=AC$1),Driver!$C$2:$V$17)</f>
        <v>0</v>
      </c>
      <c r="AD158" s="250">
        <f>SUMPRODUCT((Driver!$A$2:$A$17=$A158)*(DriverEmp=AD$1),Driver!$C$2:$V$17)</f>
        <v>0</v>
      </c>
      <c r="AE158" s="250">
        <f>SUMPRODUCT((Driver!$A$2:$A$17=$A158)*(DriverEmp=AE$1),Driver!$C$2:$V$17)</f>
        <v>0</v>
      </c>
      <c r="AF158" s="250">
        <f>SUMPRODUCT((Driver!$A$2:$A$17=$A158)*(DriverEmp=AF$1),Driver!$C$2:$V$17)</f>
        <v>0</v>
      </c>
      <c r="AG158" s="250">
        <f>SUMPRODUCT((Driver!$A$2:$A$17=$A158)*(DriverEmp=AG$1),Driver!$C$2:$V$17)</f>
        <v>0</v>
      </c>
      <c r="AH158" s="250">
        <f>SUMPRODUCT((Driver!$A$2:$A$17=$A158)*(DriverEmp=AH$1),Driver!$C$2:$V$17)</f>
        <v>0</v>
      </c>
      <c r="AI158" s="250">
        <f>SUMPRODUCT((Driver!$A$2:$A$17=$A158)*(DriverEmp=AI$1),Driver!$C$2:$V$17)</f>
        <v>0</v>
      </c>
      <c r="AJ158" s="250">
        <f>SUMPRODUCT((Driver!$A$2:$A$17=$A158)*(DriverEmp=AJ$1),Driver!$C$2:$V$17)</f>
        <v>0</v>
      </c>
      <c r="AK158" s="250">
        <f>SUMPRODUCT((Driver!$A$2:$A$17=$A158)*(DriverEmp=AK$1),Driver!$C$2:$V$17)</f>
        <v>0</v>
      </c>
      <c r="AL158" s="250">
        <f>SUMPRODUCT((Driver!$A$2:$A$17=$A158)*(DriverEmp=AL$1),Driver!$C$2:$V$17)</f>
        <v>0</v>
      </c>
      <c r="AM158" s="250">
        <f>SUMPRODUCT((Driver!$A$2:$A$17=$A158)*(DriverEmp=AM$1),Driver!$C$2:$V$17)</f>
        <v>0</v>
      </c>
      <c r="AN158" s="250">
        <f>SUMPRODUCT((Driver!$A$2:$A$17=$A158)*(DriverEmp=AN$1),Driver!$C$2:$V$17)</f>
        <v>0</v>
      </c>
      <c r="AO158" s="250">
        <f>SUMPRODUCT((Driver!$A$2:$A$17=$A158)*(DriverEmp=AO$1),Driver!$C$2:$V$17)</f>
        <v>0</v>
      </c>
      <c r="AP158" s="250">
        <f>SUMPRODUCT((Driver!$A$2:$A$17=$A158)*(DriverEmp=AP$1),Driver!$C$2:$V$17)</f>
        <v>0</v>
      </c>
      <c r="AQ158" s="250">
        <f>SUMPRODUCT((Driver!$A$2:$A$17=$A158)*(DriverEmp=AQ$1),Driver!$C$2:$V$17)</f>
        <v>0</v>
      </c>
      <c r="AR158" s="250">
        <f>SUMPRODUCT((Driver!$A$2:$A$17=$A158)*(DriverEmp=AR$1),Driver!$C$2:$V$17)</f>
        <v>0</v>
      </c>
      <c r="AS158" s="250">
        <f>SUMPRODUCT((Driver!$A$2:$A$17=$A158)*(DriverEmp=AS$1),Driver!$C$2:$V$17)</f>
        <v>0</v>
      </c>
      <c r="AT158" s="250">
        <f>SUMPRODUCT((Driver!$A$2:$A$17=$A158)*(DriverEmp=AT$1),Driver!$C$2:$V$17)</f>
        <v>0</v>
      </c>
      <c r="AU158" s="250">
        <f>SUMPRODUCT((Driver!$A$2:$A$17=$A158)*(DriverEmp=AU$1),Driver!$C$2:$V$17)</f>
        <v>0</v>
      </c>
      <c r="AV158" s="250">
        <f>SUMPRODUCT((Driver!$A$2:$A$17=$A158)*(DriverEmp=AV$1),Driver!$C$2:$V$17)</f>
        <v>0</v>
      </c>
      <c r="AW158" s="250">
        <f>SUMPRODUCT((Driver!$A$2:$A$17=$A158)*(DriverEmp=AW$1),Driver!$C$2:$V$17)</f>
        <v>0</v>
      </c>
      <c r="AX158" s="250">
        <f>SUMPRODUCT((Driver!$A$2:$A$17=$A158)*(DriverEmp=AX$1),Driver!$C$2:$V$17)</f>
        <v>0</v>
      </c>
      <c r="AY158" s="467">
        <f>SUMPRODUCT((Driver!$A$2:$A$17=$A158)*(DriverEmp=AY$1),Driver!$C$2:$V$17)</f>
        <v>0</v>
      </c>
    </row>
    <row r="159" spans="1:51" s="271" customFormat="1" x14ac:dyDescent="0.2">
      <c r="A159" s="247">
        <f t="shared" ref="A159:A209" si="100">A158</f>
        <v>42549</v>
      </c>
      <c r="B159" s="251" t="str">
        <f>Total!$H$1</f>
        <v>PP</v>
      </c>
      <c r="C159" s="249">
        <f>SUMPRODUCT((PP!$A$2:$A$80=$A159)*(PPEmp=C$1),PP!$D$2:$BD$80)</f>
        <v>0</v>
      </c>
      <c r="D159" s="250">
        <f>SUMPRODUCT((PP!$A$2:$A$80=$A159)*(PPEmp=D$1),PP!$D$2:$BD$80)</f>
        <v>0</v>
      </c>
      <c r="E159" s="250">
        <f>SUMPRODUCT((PP!$A$2:$A$80=$A159)*(PPEmp=E$1),PP!$D$2:$BD$80)</f>
        <v>0</v>
      </c>
      <c r="F159" s="250">
        <f>SUMPRODUCT((PP!$A$2:$A$80=$A159)*(PPEmp=F$1),PP!$D$2:$BD$80)</f>
        <v>0</v>
      </c>
      <c r="G159" s="250">
        <f>SUMPRODUCT((PP!$A$2:$A$80=$A159)*(PPEmp=G$1),PP!$D$2:$BD$80)</f>
        <v>0</v>
      </c>
      <c r="H159" s="250">
        <f>SUMPRODUCT((PP!$A$2:$A$80=$A159)*(PPEmp=H$1),PP!$D$2:$BD$80)</f>
        <v>0</v>
      </c>
      <c r="I159" s="250">
        <f>SUMPRODUCT((PP!$A$2:$A$80=$A159)*(PPEmp=I$1),PP!$D$2:$BD$80)</f>
        <v>0</v>
      </c>
      <c r="J159" s="250">
        <f>SUMPRODUCT((PP!$A$2:$A$80=$A159)*(PPEmp=J$1),PP!$D$2:$BD$80)</f>
        <v>0</v>
      </c>
      <c r="K159" s="250">
        <f>SUMPRODUCT((PP!$A$2:$A$80=$A159)*(PPEmp=K$1),PP!$D$2:$BD$80)</f>
        <v>0</v>
      </c>
      <c r="L159" s="250">
        <f>SUMPRODUCT((PP!$A$2:$A$80=$A159)*(PPEmp=L$1),PP!$D$2:$BD$80)</f>
        <v>0</v>
      </c>
      <c r="M159" s="250">
        <f>SUMPRODUCT((PP!$A$2:$A$80=$A159)*(PPEmp=M$1),PP!$D$2:$BD$80)</f>
        <v>0</v>
      </c>
      <c r="N159" s="250">
        <f>SUMPRODUCT((PP!$A$2:$A$80=$A159)*(PPEmp=N$1),PP!$D$2:$BD$80)</f>
        <v>0</v>
      </c>
      <c r="O159" s="250">
        <f>SUMPRODUCT((PP!$A$2:$A$80=$A159)*(PPEmp=O$1),PP!$D$2:$BD$80)</f>
        <v>0</v>
      </c>
      <c r="P159" s="250">
        <f>SUMPRODUCT((PP!$A$2:$A$80=$A159)*(PPEmp=P$1),PP!$D$2:$BD$80)</f>
        <v>0</v>
      </c>
      <c r="Q159" s="250">
        <f>SUMPRODUCT((PP!$A$2:$A$80=$A159)*(PPEmp=Q$1),PP!$D$2:$BD$80)</f>
        <v>0</v>
      </c>
      <c r="R159" s="250">
        <f>SUMPRODUCT((PP!$A$2:$A$80=$A159)*(PPEmp=R$1),PP!$D$2:$BD$80)</f>
        <v>0</v>
      </c>
      <c r="S159" s="250">
        <f>SUMPRODUCT((PP!$A$2:$A$80=$A159)*(PPEmp=S$1),PP!$D$2:$BD$80)</f>
        <v>0</v>
      </c>
      <c r="T159" s="250">
        <f>SUMPRODUCT((PP!$A$2:$A$80=$A159)*(PPEmp=T$1),PP!$D$2:$BD$80)</f>
        <v>0</v>
      </c>
      <c r="U159" s="250">
        <f>SUMPRODUCT((PP!$A$2:$A$80=$A159)*(PPEmp=U$1),PP!$D$2:$BD$80)</f>
        <v>0</v>
      </c>
      <c r="V159" s="250">
        <f>SUMPRODUCT((PP!$A$2:$A$80=$A159)*(PPEmp=V$1),PP!$D$2:$BD$80)</f>
        <v>0</v>
      </c>
      <c r="W159" s="250">
        <f>SUMPRODUCT((PP!$A$2:$A$80=$A159)*(PPEmp=W$1),PP!$D$2:$BD$80)</f>
        <v>0</v>
      </c>
      <c r="X159" s="250">
        <f>SUMPRODUCT((PP!$A$2:$A$80=$A159)*(PPEmp=X$1),PP!$D$2:$BD$80)</f>
        <v>0</v>
      </c>
      <c r="Y159" s="250">
        <f>SUMPRODUCT((PP!$A$2:$A$80=$A159)*(PPEmp=Y$1),PP!$D$2:$BD$80)</f>
        <v>0</v>
      </c>
      <c r="Z159" s="250">
        <f>SUMPRODUCT((PP!$A$2:$A$80=$A159)*(PPEmp=Z$1),PP!$D$2:$BD$80)</f>
        <v>0</v>
      </c>
      <c r="AA159" s="250">
        <f>SUMPRODUCT((PP!$A$2:$A$80=$A159)*(PPEmp=AA$1),PP!$D$2:$BD$80)</f>
        <v>0</v>
      </c>
      <c r="AB159" s="250">
        <f>SUMPRODUCT((PP!$A$2:$A$80=$A159)*(PPEmp=AB$1),PP!$D$2:$BD$80)</f>
        <v>0</v>
      </c>
      <c r="AC159" s="250">
        <f>SUMPRODUCT((PP!$A$2:$A$80=$A159)*(PPEmp=AC$1),PP!$D$2:$BD$80)</f>
        <v>0</v>
      </c>
      <c r="AD159" s="250">
        <f>SUMPRODUCT((PP!$A$2:$A$80=$A159)*(PPEmp=AD$1),PP!$D$2:$BD$80)</f>
        <v>0</v>
      </c>
      <c r="AE159" s="250">
        <f>SUMPRODUCT((PP!$A$2:$A$80=$A159)*(PPEmp=AE$1),PP!$D$2:$BD$80)</f>
        <v>0</v>
      </c>
      <c r="AF159" s="250">
        <f>SUMPRODUCT((PP!$A$2:$A$80=$A159)*(PPEmp=AF$1),PP!$D$2:$BD$80)</f>
        <v>0</v>
      </c>
      <c r="AG159" s="250">
        <f>SUMPRODUCT((PP!$A$2:$A$80=$A159)*(PPEmp=AG$1),PP!$D$2:$BD$80)</f>
        <v>0</v>
      </c>
      <c r="AH159" s="250">
        <f>SUMPRODUCT((PP!$A$2:$A$80=$A159)*(PPEmp=AH$1),PP!$D$2:$BD$80)</f>
        <v>0</v>
      </c>
      <c r="AI159" s="250">
        <f>SUMPRODUCT((PP!$A$2:$A$80=$A159)*(PPEmp=AI$1),PP!$D$2:$BD$80)</f>
        <v>0</v>
      </c>
      <c r="AJ159" s="250">
        <f>SUMPRODUCT((PP!$A$2:$A$80=$A159)*(PPEmp=AJ$1),PP!$D$2:$BD$80)</f>
        <v>0</v>
      </c>
      <c r="AK159" s="250">
        <f>SUMPRODUCT((PP!$A$2:$A$80=$A159)*(PPEmp=AK$1),PP!$D$2:$BD$80)</f>
        <v>0</v>
      </c>
      <c r="AL159" s="250">
        <f>SUMPRODUCT((PP!$A$2:$A$80=$A159)*(PPEmp=AL$1),PP!$D$2:$BD$80)</f>
        <v>0</v>
      </c>
      <c r="AM159" s="250">
        <f>SUMPRODUCT((PP!$A$2:$A$80=$A159)*(PPEmp=AM$1),PP!$D$2:$BD$80)</f>
        <v>0</v>
      </c>
      <c r="AN159" s="250">
        <f>SUMPRODUCT((PP!$A$2:$A$80=$A159)*(PPEmp=AN$1),PP!$D$2:$BD$80)</f>
        <v>0</v>
      </c>
      <c r="AO159" s="250">
        <f>SUMPRODUCT((PP!$A$2:$A$80=$A159)*(PPEmp=AO$1),PP!$D$2:$BD$80)</f>
        <v>0</v>
      </c>
      <c r="AP159" s="250">
        <f>SUMPRODUCT((PP!$A$2:$A$80=$A159)*(PPEmp=AP$1),PP!$D$2:$BD$80)</f>
        <v>0</v>
      </c>
      <c r="AQ159" s="250">
        <f>SUMPRODUCT((PP!$A$2:$A$80=$A159)*(PPEmp=AQ$1),PP!$D$2:$BD$80)</f>
        <v>0</v>
      </c>
      <c r="AR159" s="250">
        <f>SUMPRODUCT((PP!$A$2:$A$80=$A159)*(PPEmp=AR$1),PP!$D$2:$BD$80)</f>
        <v>0</v>
      </c>
      <c r="AS159" s="250">
        <f>SUMPRODUCT((PP!$A$2:$A$80=$A159)*(PPEmp=AS$1),PP!$D$2:$BD$80)</f>
        <v>0</v>
      </c>
      <c r="AT159" s="250">
        <f>SUMPRODUCT((PP!$A$2:$A$80=$A159)*(PPEmp=AT$1),PP!$D$2:$BD$80)</f>
        <v>0</v>
      </c>
      <c r="AU159" s="250">
        <f>SUMPRODUCT((PP!$A$2:$A$80=$A159)*(PPEmp=AU$1),PP!$D$2:$BD$80)</f>
        <v>0</v>
      </c>
      <c r="AV159" s="250">
        <f>SUMPRODUCT((PP!$A$2:$A$80=$A159)*(PPEmp=AV$1),PP!$D$2:$BD$80)</f>
        <v>0</v>
      </c>
      <c r="AW159" s="250">
        <f>SUMPRODUCT((PP!$A$2:$A$80=$A159)*(PPEmp=AW$1),PP!$D$2:$BD$80)</f>
        <v>0</v>
      </c>
      <c r="AX159" s="250">
        <f>SUMPRODUCT((PP!$A$2:$A$80=$A159)*(PPEmp=AX$1),PP!$D$2:$BD$80)</f>
        <v>0</v>
      </c>
      <c r="AY159" s="467">
        <f>SUMPRODUCT((PP!$A$2:$A$80=$A159)*(PPEmp=AY$1),PP!$D$2:$BD$80)</f>
        <v>0</v>
      </c>
    </row>
    <row r="160" spans="1:51" s="271" customFormat="1" x14ac:dyDescent="0.2">
      <c r="A160" s="247">
        <f t="shared" si="100"/>
        <v>42549</v>
      </c>
      <c r="B160" s="252" t="str">
        <f>Total!$J$1</f>
        <v>FH</v>
      </c>
      <c r="C160" s="249">
        <f>SUMPRODUCT((FH!$A$2:$A$97=$A160)*(FHEmp=C$1),FH!$E$2:$AZ$97)</f>
        <v>0</v>
      </c>
      <c r="D160" s="250">
        <f>SUMPRODUCT((FH!$A$2:$A$97=$A160)*(FHEmp=D$1),FH!$E$2:$AZ$97)</f>
        <v>0</v>
      </c>
      <c r="E160" s="250">
        <f>SUMPRODUCT((FH!$A$2:$A$97=$A160)*(FHEmp=E$1),FH!$E$2:$AZ$97)</f>
        <v>5.7500000000000009</v>
      </c>
      <c r="F160" s="250">
        <f>SUMPRODUCT((FH!$A$2:$A$97=$A160)*(FHEmp=F$1),FH!$E$2:$AZ$97)</f>
        <v>0</v>
      </c>
      <c r="G160" s="250">
        <f>SUMPRODUCT((FH!$A$2:$A$97=$A160)*(FHEmp=G$1),FH!$E$2:$AZ$97)</f>
        <v>2.5000000000000018</v>
      </c>
      <c r="H160" s="250">
        <f>SUMPRODUCT((FH!$A$2:$A$97=$A160)*(FHEmp=H$1),FH!$E$2:$AZ$97)</f>
        <v>0</v>
      </c>
      <c r="I160" s="250">
        <f>SUMPRODUCT((FH!$A$2:$A$97=$A160)*(FHEmp=I$1),FH!$E$2:$AZ$97)</f>
        <v>0</v>
      </c>
      <c r="J160" s="250">
        <f>SUMPRODUCT((FH!$A$2:$A$97=$A160)*(FHEmp=J$1),FH!$E$2:$AZ$97)</f>
        <v>0</v>
      </c>
      <c r="K160" s="250">
        <f>SUMPRODUCT((FH!$A$2:$A$97=$A160)*(FHEmp=K$1),FH!$E$2:$AZ$97)</f>
        <v>0</v>
      </c>
      <c r="L160" s="250">
        <f>SUMPRODUCT((FH!$A$2:$A$97=$A160)*(FHEmp=L$1),FH!$E$2:$AZ$97)</f>
        <v>0</v>
      </c>
      <c r="M160" s="250">
        <f>SUMPRODUCT((FH!$A$2:$A$97=$A160)*(FHEmp=M$1),FH!$E$2:$AZ$97)</f>
        <v>0</v>
      </c>
      <c r="N160" s="250">
        <f>SUMPRODUCT((FH!$A$2:$A$97=$A160)*(FHEmp=N$1),FH!$E$2:$AZ$97)</f>
        <v>0</v>
      </c>
      <c r="O160" s="250">
        <f>SUMPRODUCT((FH!$A$2:$A$97=$A160)*(FHEmp=O$1),FH!$E$2:$AZ$97)</f>
        <v>0</v>
      </c>
      <c r="P160" s="250">
        <f>SUMPRODUCT((FH!$A$2:$A$97=$A160)*(FHEmp=P$1),FH!$E$2:$AZ$97)</f>
        <v>3.75</v>
      </c>
      <c r="Q160" s="250">
        <f>SUMPRODUCT((FH!$A$2:$A$97=$A160)*(FHEmp=Q$1),FH!$E$2:$AZ$97)</f>
        <v>0</v>
      </c>
      <c r="R160" s="250">
        <f>SUMPRODUCT((FH!$A$2:$A$97=$A160)*(FHEmp=R$1),FH!$E$2:$AZ$97)</f>
        <v>0</v>
      </c>
      <c r="S160" s="250">
        <f>SUMPRODUCT((FH!$A$2:$A$97=$A160)*(FHEmp=S$1),FH!$E$2:$AZ$97)</f>
        <v>0</v>
      </c>
      <c r="T160" s="250">
        <f>SUMPRODUCT((FH!$A$2:$A$97=$A160)*(FHEmp=T$1),FH!$E$2:$AZ$97)</f>
        <v>0</v>
      </c>
      <c r="U160" s="250">
        <f>SUMPRODUCT((FH!$A$2:$A$97=$A160)*(FHEmp=U$1),FH!$E$2:$AZ$97)</f>
        <v>0</v>
      </c>
      <c r="V160" s="250">
        <f>SUMPRODUCT((FH!$A$2:$A$97=$A160)*(FHEmp=V$1),FH!$E$2:$AZ$97)</f>
        <v>0</v>
      </c>
      <c r="W160" s="250">
        <f>SUMPRODUCT((FH!$A$2:$A$97=$A160)*(FHEmp=W$1),FH!$E$2:$AZ$97)</f>
        <v>0</v>
      </c>
      <c r="X160" s="250">
        <f>SUMPRODUCT((FH!$A$2:$A$97=$A160)*(FHEmp=X$1),FH!$E$2:$AZ$97)</f>
        <v>0</v>
      </c>
      <c r="Y160" s="250">
        <f>SUMPRODUCT((FH!$A$2:$A$97=$A160)*(FHEmp=Y$1),FH!$E$2:$AZ$97)</f>
        <v>0</v>
      </c>
      <c r="Z160" s="250">
        <f>SUMPRODUCT((FH!$A$2:$A$97=$A160)*(FHEmp=Z$1),FH!$E$2:$AZ$97)</f>
        <v>0</v>
      </c>
      <c r="AA160" s="250">
        <f>SUMPRODUCT((FH!$A$2:$A$97=$A160)*(FHEmp=AA$1),FH!$E$2:$AZ$97)</f>
        <v>0</v>
      </c>
      <c r="AB160" s="250">
        <f>SUMPRODUCT((FH!$A$2:$A$97=$A160)*(FHEmp=AB$1),FH!$E$2:$AZ$97)</f>
        <v>0</v>
      </c>
      <c r="AC160" s="250">
        <f>SUMPRODUCT((FH!$A$2:$A$97=$A160)*(FHEmp=AC$1),FH!$E$2:$AZ$97)</f>
        <v>0</v>
      </c>
      <c r="AD160" s="250">
        <f>SUMPRODUCT((FH!$A$2:$A$97=$A160)*(FHEmp=AD$1),FH!$E$2:$AZ$97)</f>
        <v>0</v>
      </c>
      <c r="AE160" s="250">
        <f>SUMPRODUCT((FH!$A$2:$A$97=$A160)*(FHEmp=AE$1),FH!$E$2:$AZ$97)</f>
        <v>0</v>
      </c>
      <c r="AF160" s="250">
        <f>SUMPRODUCT((FH!$A$2:$A$97=$A160)*(FHEmp=AF$1),FH!$E$2:$AZ$97)</f>
        <v>0</v>
      </c>
      <c r="AG160" s="250">
        <f>SUMPRODUCT((FH!$A$2:$A$97=$A160)*(FHEmp=AG$1),FH!$E$2:$AZ$97)</f>
        <v>0</v>
      </c>
      <c r="AH160" s="250">
        <f>SUMPRODUCT((FH!$A$2:$A$97=$A160)*(FHEmp=AH$1),FH!$E$2:$AZ$97)</f>
        <v>0</v>
      </c>
      <c r="AI160" s="250">
        <f>SUMPRODUCT((FH!$A$2:$A$97=$A160)*(FHEmp=AI$1),FH!$E$2:$AZ$97)</f>
        <v>0</v>
      </c>
      <c r="AJ160" s="250">
        <f>SUMPRODUCT((FH!$A$2:$A$97=$A160)*(FHEmp=AJ$1),FH!$E$2:$AZ$97)</f>
        <v>0</v>
      </c>
      <c r="AK160" s="250">
        <f>SUMPRODUCT((FH!$A$2:$A$97=$A160)*(FHEmp=AK$1),FH!$E$2:$AZ$97)</f>
        <v>0</v>
      </c>
      <c r="AL160" s="250">
        <f>SUMPRODUCT((FH!$A$2:$A$97=$A160)*(FHEmp=AL$1),FH!$E$2:$AZ$97)</f>
        <v>0</v>
      </c>
      <c r="AM160" s="250">
        <f>SUMPRODUCT((FH!$A$2:$A$97=$A160)*(FHEmp=AM$1),FH!$E$2:$AZ$97)</f>
        <v>0</v>
      </c>
      <c r="AN160" s="250">
        <f>SUMPRODUCT((FH!$A$2:$A$97=$A160)*(FHEmp=AN$1),FH!$E$2:$AZ$97)</f>
        <v>0</v>
      </c>
      <c r="AO160" s="250">
        <f>SUMPRODUCT((FH!$A$2:$A$97=$A160)*(FHEmp=AO$1),FH!$E$2:$AZ$97)</f>
        <v>0</v>
      </c>
      <c r="AP160" s="250">
        <f>SUMPRODUCT((FH!$A$2:$A$97=$A160)*(FHEmp=AP$1),FH!$E$2:$AZ$97)</f>
        <v>0</v>
      </c>
      <c r="AQ160" s="250">
        <f>SUMPRODUCT((FH!$A$2:$A$97=$A160)*(FHEmp=AQ$1),FH!$E$2:$AZ$97)</f>
        <v>0</v>
      </c>
      <c r="AR160" s="250">
        <f>SUMPRODUCT((FH!$A$2:$A$97=$A160)*(FHEmp=AR$1),FH!$E$2:$AZ$97)</f>
        <v>0</v>
      </c>
      <c r="AS160" s="250">
        <f>SUMPRODUCT((FH!$A$2:$A$97=$A160)*(FHEmp=AS$1),FH!$E$2:$AZ$97)</f>
        <v>0</v>
      </c>
      <c r="AT160" s="250">
        <f>SUMPRODUCT((FH!$A$2:$A$97=$A160)*(FHEmp=AT$1),FH!$E$2:$AZ$97)</f>
        <v>0</v>
      </c>
      <c r="AU160" s="250">
        <f>SUMPRODUCT((FH!$A$2:$A$97=$A160)*(FHEmp=AU$1),FH!$E$2:$AZ$97)</f>
        <v>0</v>
      </c>
      <c r="AV160" s="250">
        <f>SUMPRODUCT((FH!$A$2:$A$97=$A160)*(FHEmp=AV$1),FH!$E$2:$AZ$97)</f>
        <v>0</v>
      </c>
      <c r="AW160" s="250">
        <f>SUMPRODUCT((FH!$A$2:$A$97=$A160)*(FHEmp=AW$1),FH!$E$2:$AZ$97)</f>
        <v>0</v>
      </c>
      <c r="AX160" s="250">
        <f>SUMPRODUCT((FH!$A$2:$A$97=$A160)*(FHEmp=AX$1),FH!$E$2:$AZ$97)</f>
        <v>0</v>
      </c>
      <c r="AY160" s="467">
        <f>SUMPRODUCT((FH!$A$2:$A$97=$A160)*(FHEmp=AY$1),FH!$E$2:$AZ$97)</f>
        <v>0</v>
      </c>
    </row>
    <row r="161" spans="1:51" s="271" customFormat="1" x14ac:dyDescent="0.2">
      <c r="A161" s="247">
        <f t="shared" si="100"/>
        <v>42549</v>
      </c>
      <c r="B161" s="253" t="str">
        <f>Total!$K$1</f>
        <v>T22</v>
      </c>
      <c r="C161" s="249">
        <f>SUMPRODUCT(('T22'!$A$2:$A$97=$A161)*(T22Emp=C$1),'T22'!$E$2:$AZ$97)</f>
        <v>0</v>
      </c>
      <c r="D161" s="250">
        <f>SUMPRODUCT(('T22'!$A$2:$A$97=$A161)*(T22Emp=D$1),'T22'!$E$2:$AZ$97)</f>
        <v>0</v>
      </c>
      <c r="E161" s="250">
        <f>SUMPRODUCT(('T22'!$A$2:$A$97=$A161)*(T22Emp=E$1),'T22'!$E$2:$AZ$97)</f>
        <v>3.2499999999999991</v>
      </c>
      <c r="F161" s="250">
        <f>SUMPRODUCT(('T22'!$A$2:$A$97=$A161)*(T22Emp=F$1),'T22'!$E$2:$AZ$97)</f>
        <v>0</v>
      </c>
      <c r="G161" s="250">
        <f>SUMPRODUCT(('T22'!$A$2:$A$97=$A161)*(T22Emp=G$1),'T22'!$E$2:$AZ$97)</f>
        <v>0</v>
      </c>
      <c r="H161" s="250">
        <f>SUMPRODUCT(('T22'!$A$2:$A$97=$A161)*(T22Emp=H$1),'T22'!$E$2:$AZ$97)</f>
        <v>0</v>
      </c>
      <c r="I161" s="250">
        <f>SUMPRODUCT(('T22'!$A$2:$A$97=$A161)*(T22Emp=I$1),'T22'!$E$2:$AZ$97)</f>
        <v>0</v>
      </c>
      <c r="J161" s="250">
        <f>SUMPRODUCT(('T22'!$A$2:$A$97=$A161)*(T22Emp=J$1),'T22'!$E$2:$AZ$97)</f>
        <v>0</v>
      </c>
      <c r="K161" s="250">
        <f>SUMPRODUCT(('T22'!$A$2:$A$97=$A161)*(T22Emp=K$1),'T22'!$E$2:$AZ$97)</f>
        <v>0</v>
      </c>
      <c r="L161" s="250">
        <f>SUMPRODUCT(('T22'!$A$2:$A$97=$A161)*(T22Emp=L$1),'T22'!$E$2:$AZ$97)</f>
        <v>0</v>
      </c>
      <c r="M161" s="250">
        <f>SUMPRODUCT(('T22'!$A$2:$A$97=$A161)*(T22Emp=M$1),'T22'!$E$2:$AZ$97)</f>
        <v>0</v>
      </c>
      <c r="N161" s="250">
        <f>SUMPRODUCT(('T22'!$A$2:$A$97=$A161)*(T22Emp=N$1),'T22'!$E$2:$AZ$97)</f>
        <v>0</v>
      </c>
      <c r="O161" s="250">
        <f>SUMPRODUCT(('T22'!$A$2:$A$97=$A161)*(T22Emp=O$1),'T22'!$E$2:$AZ$97)</f>
        <v>0</v>
      </c>
      <c r="P161" s="250">
        <f>SUMPRODUCT(('T22'!$A$2:$A$97=$A161)*(T22Emp=P$1),'T22'!$E$2:$AZ$97)</f>
        <v>4.2500000000000009</v>
      </c>
      <c r="Q161" s="250">
        <f>SUMPRODUCT(('T22'!$A$2:$A$97=$A161)*(T22Emp=Q$1),'T22'!$E$2:$AZ$97)</f>
        <v>0</v>
      </c>
      <c r="R161" s="250">
        <f>SUMPRODUCT(('T22'!$A$2:$A$97=$A161)*(T22Emp=R$1),'T22'!$E$2:$AZ$97)</f>
        <v>0</v>
      </c>
      <c r="S161" s="250">
        <f>SUMPRODUCT(('T22'!$A$2:$A$97=$A161)*(T22Emp=S$1),'T22'!$E$2:$AZ$97)</f>
        <v>0</v>
      </c>
      <c r="T161" s="250">
        <f>SUMPRODUCT(('T22'!$A$2:$A$97=$A161)*(T22Emp=T$1),'T22'!$E$2:$AZ$97)</f>
        <v>0</v>
      </c>
      <c r="U161" s="250">
        <f>SUMPRODUCT(('T22'!$A$2:$A$97=$A161)*(T22Emp=U$1),'T22'!$E$2:$AZ$97)</f>
        <v>0</v>
      </c>
      <c r="V161" s="250">
        <f>SUMPRODUCT(('T22'!$A$2:$A$97=$A161)*(T22Emp=V$1),'T22'!$E$2:$AZ$97)</f>
        <v>0</v>
      </c>
      <c r="W161" s="250">
        <f>SUMPRODUCT(('T22'!$A$2:$A$97=$A161)*(T22Emp=W$1),'T22'!$E$2:$AZ$97)</f>
        <v>0</v>
      </c>
      <c r="X161" s="250">
        <f>SUMPRODUCT(('T22'!$A$2:$A$97=$A161)*(T22Emp=X$1),'T22'!$E$2:$AZ$97)</f>
        <v>0</v>
      </c>
      <c r="Y161" s="250">
        <f>SUMPRODUCT(('T22'!$A$2:$A$97=$A161)*(T22Emp=Y$1),'T22'!$E$2:$AZ$97)</f>
        <v>0</v>
      </c>
      <c r="Z161" s="250">
        <f>SUMPRODUCT(('T22'!$A$2:$A$97=$A161)*(T22Emp=Z$1),'T22'!$E$2:$AZ$97)</f>
        <v>0</v>
      </c>
      <c r="AA161" s="250">
        <f>SUMPRODUCT(('T22'!$A$2:$A$97=$A161)*(T22Emp=AA$1),'T22'!$E$2:$AZ$97)</f>
        <v>0</v>
      </c>
      <c r="AB161" s="250">
        <f>SUMPRODUCT(('T22'!$A$2:$A$97=$A161)*(T22Emp=AB$1),'T22'!$E$2:$AZ$97)</f>
        <v>0</v>
      </c>
      <c r="AC161" s="250">
        <f>SUMPRODUCT(('T22'!$A$2:$A$97=$A161)*(T22Emp=AC$1),'T22'!$E$2:$AZ$97)</f>
        <v>0</v>
      </c>
      <c r="AD161" s="250">
        <f>SUMPRODUCT(('T22'!$A$2:$A$97=$A161)*(T22Emp=AD$1),'T22'!$E$2:$AZ$97)</f>
        <v>0</v>
      </c>
      <c r="AE161" s="250">
        <f>SUMPRODUCT(('T22'!$A$2:$A$97=$A161)*(T22Emp=AE$1),'T22'!$E$2:$AZ$97)</f>
        <v>0</v>
      </c>
      <c r="AF161" s="250">
        <f>SUMPRODUCT(('T22'!$A$2:$A$97=$A161)*(T22Emp=AF$1),'T22'!$E$2:$AZ$97)</f>
        <v>0</v>
      </c>
      <c r="AG161" s="250">
        <f>SUMPRODUCT(('T22'!$A$2:$A$97=$A161)*(T22Emp=AG$1),'T22'!$E$2:$AZ$97)</f>
        <v>0</v>
      </c>
      <c r="AH161" s="250">
        <f>SUMPRODUCT(('T22'!$A$2:$A$97=$A161)*(T22Emp=AH$1),'T22'!$E$2:$AZ$97)</f>
        <v>0</v>
      </c>
      <c r="AI161" s="250">
        <f>SUMPRODUCT(('T22'!$A$2:$A$97=$A161)*(T22Emp=AI$1),'T22'!$E$2:$AZ$97)</f>
        <v>0</v>
      </c>
      <c r="AJ161" s="250">
        <f>SUMPRODUCT(('T22'!$A$2:$A$97=$A161)*(T22Emp=AJ$1),'T22'!$E$2:$AZ$97)</f>
        <v>0</v>
      </c>
      <c r="AK161" s="250">
        <f>SUMPRODUCT(('T22'!$A$2:$A$97=$A161)*(T22Emp=AK$1),'T22'!$E$2:$AZ$97)</f>
        <v>0</v>
      </c>
      <c r="AL161" s="250">
        <f>SUMPRODUCT(('T22'!$A$2:$A$97=$A161)*(T22Emp=AL$1),'T22'!$E$2:$AZ$97)</f>
        <v>0</v>
      </c>
      <c r="AM161" s="250">
        <f>SUMPRODUCT(('T22'!$A$2:$A$97=$A161)*(T22Emp=AM$1),'T22'!$E$2:$AZ$97)</f>
        <v>0</v>
      </c>
      <c r="AN161" s="250">
        <f>SUMPRODUCT(('T22'!$A$2:$A$97=$A161)*(T22Emp=AN$1),'T22'!$E$2:$AZ$97)</f>
        <v>0</v>
      </c>
      <c r="AO161" s="250">
        <f>SUMPRODUCT(('T22'!$A$2:$A$97=$A161)*(T22Emp=AO$1),'T22'!$E$2:$AZ$97)</f>
        <v>0</v>
      </c>
      <c r="AP161" s="250">
        <f>SUMPRODUCT(('T22'!$A$2:$A$97=$A161)*(T22Emp=AP$1),'T22'!$E$2:$AZ$97)</f>
        <v>0</v>
      </c>
      <c r="AQ161" s="250">
        <f>SUMPRODUCT(('T22'!$A$2:$A$97=$A161)*(T22Emp=AQ$1),'T22'!$E$2:$AZ$97)</f>
        <v>0</v>
      </c>
      <c r="AR161" s="250">
        <f>SUMPRODUCT(('T22'!$A$2:$A$97=$A161)*(T22Emp=AR$1),'T22'!$E$2:$AZ$97)</f>
        <v>0</v>
      </c>
      <c r="AS161" s="250">
        <f>SUMPRODUCT(('T22'!$A$2:$A$97=$A161)*(T22Emp=AS$1),'T22'!$E$2:$AZ$97)</f>
        <v>0</v>
      </c>
      <c r="AT161" s="250">
        <f>SUMPRODUCT(('T22'!$A$2:$A$97=$A161)*(T22Emp=AT$1),'T22'!$E$2:$AZ$97)</f>
        <v>0</v>
      </c>
      <c r="AU161" s="250">
        <f>SUMPRODUCT(('T22'!$A$2:$A$97=$A161)*(T22Emp=AU$1),'T22'!$E$2:$AZ$97)</f>
        <v>0</v>
      </c>
      <c r="AV161" s="250">
        <f>SUMPRODUCT(('T22'!$A$2:$A$97=$A161)*(T22Emp=AV$1),'T22'!$E$2:$AZ$97)</f>
        <v>0</v>
      </c>
      <c r="AW161" s="250">
        <f>SUMPRODUCT(('T22'!$A$2:$A$97=$A161)*(T22Emp=AW$1),'T22'!$E$2:$AZ$97)</f>
        <v>0</v>
      </c>
      <c r="AX161" s="250">
        <f>SUMPRODUCT(('T22'!$A$2:$A$97=$A161)*(T22Emp=AX$1),'T22'!$E$2:$AZ$97)</f>
        <v>0</v>
      </c>
      <c r="AY161" s="467">
        <f>SUMPRODUCT(('T22'!$A$2:$A$97=$A161)*(T22Emp=AY$1),'T22'!$E$2:$AZ$97)</f>
        <v>0</v>
      </c>
    </row>
    <row r="162" spans="1:51" s="271" customFormat="1" x14ac:dyDescent="0.2">
      <c r="A162" s="247">
        <f t="shared" si="100"/>
        <v>42549</v>
      </c>
      <c r="B162" s="254" t="str">
        <f>Total!$L$1</f>
        <v>RF</v>
      </c>
      <c r="C162" s="249">
        <f>SUMPRODUCT((RF!$A$2:$A$17=$A162)*(RFEmp=C$1)*(RF!$H$21:$AO$21="RF Valet"),RF!$H$2:$AO$17)</f>
        <v>0</v>
      </c>
      <c r="D162" s="250">
        <f>SUMPRODUCT((RF!$A$2:$A$17=$A162)*(RFEmp=D$1)*(RF!$H$21:$AO$21="RF Valet"),RF!$H$2:$AO$17)</f>
        <v>0</v>
      </c>
      <c r="E162" s="250">
        <f>SUMPRODUCT((RF!$A$2:$A$17=$A162)*(RFEmp=E$1)*(RF!$H$21:$AO$21="RF Valet"),RF!$H$2:$AO$17)</f>
        <v>0</v>
      </c>
      <c r="F162" s="250">
        <f>SUMPRODUCT((RF!$A$2:$A$17=$A162)*(RFEmp=F$1)*(RF!$H$21:$AO$21="RF Valet"),RF!$H$2:$AO$17)</f>
        <v>0</v>
      </c>
      <c r="G162" s="250">
        <f>SUMPRODUCT((RF!$A$2:$A$17=$A162)*(RFEmp=G$1)*(RF!$H$21:$AO$21="RF Valet"),RF!$H$2:$AO$17)</f>
        <v>0</v>
      </c>
      <c r="H162" s="250">
        <f>SUMPRODUCT((RF!$A$2:$A$17=$A162)*(RFEmp=H$1)*(RF!$H$21:$AO$21="RF Valet"),RF!$H$2:$AO$17)</f>
        <v>0</v>
      </c>
      <c r="I162" s="250">
        <f>SUMPRODUCT((RF!$A$2:$A$17=$A162)*(RFEmp=I$1)*(RF!$H$21:$AO$21="RF Valet"),RF!$H$2:$AO$17)</f>
        <v>0</v>
      </c>
      <c r="J162" s="250">
        <f>SUMPRODUCT((RF!$A$2:$A$17=$A162)*(RFEmp=J$1)*(RF!$H$21:$AO$21="RF Valet"),RF!$H$2:$AO$17)</f>
        <v>0</v>
      </c>
      <c r="K162" s="250">
        <f>SUMPRODUCT((RF!$A$2:$A$17=$A162)*(RFEmp=K$1)*(RF!$H$21:$AO$21="RF Valet"),RF!$H$2:$AO$17)</f>
        <v>0</v>
      </c>
      <c r="L162" s="250">
        <f>SUMPRODUCT((RF!$A$2:$A$17=$A162)*(RFEmp=L$1)*(RF!$H$21:$AO$21="RF Valet"),RF!$H$2:$AO$17)</f>
        <v>0</v>
      </c>
      <c r="M162" s="250">
        <f>SUMPRODUCT((RF!$A$2:$A$17=$A162)*(RFEmp=M$1)*(RF!$H$21:$AO$21="RF Valet"),RF!$H$2:$AO$17)</f>
        <v>0</v>
      </c>
      <c r="N162" s="250">
        <f>SUMPRODUCT((RF!$A$2:$A$17=$A162)*(RFEmp=N$1)*(RF!$H$21:$AO$21="RF Valet"),RF!$H$2:$AO$17)</f>
        <v>0</v>
      </c>
      <c r="O162" s="250">
        <f>SUMPRODUCT((RF!$A$2:$A$17=$A162)*(RFEmp=O$1)*(RF!$H$21:$AO$21="RF Valet"),RF!$H$2:$AO$17)</f>
        <v>0</v>
      </c>
      <c r="P162" s="250">
        <f>SUMPRODUCT((RF!$A$2:$A$17=$A162)*(RFEmp=P$1)*(RF!$H$21:$AO$21="RF Valet"),RF!$H$2:$AO$17)</f>
        <v>0</v>
      </c>
      <c r="Q162" s="250">
        <f>SUMPRODUCT((RF!$A$2:$A$17=$A162)*(RFEmp=Q$1)*(RF!$H$21:$AO$21="RF Valet"),RF!$H$2:$AO$17)</f>
        <v>0</v>
      </c>
      <c r="R162" s="250">
        <f>SUMPRODUCT((RF!$A$2:$A$17=$A162)*(RFEmp=R$1)*(RF!$H$21:$AO$21="RF Valet"),RF!$H$2:$AO$17)</f>
        <v>0</v>
      </c>
      <c r="S162" s="250">
        <f>SUMPRODUCT((RF!$A$2:$A$17=$A162)*(RFEmp=S$1)*(RF!$H$21:$AO$21="RF Valet"),RF!$H$2:$AO$17)</f>
        <v>0</v>
      </c>
      <c r="T162" s="250">
        <f>SUMPRODUCT((RF!$A$2:$A$17=$A162)*(RFEmp=T$1)*(RF!$H$21:$AO$21="RF Valet"),RF!$H$2:$AO$17)</f>
        <v>0</v>
      </c>
      <c r="U162" s="250">
        <f>SUMPRODUCT((RF!$A$2:$A$17=$A162)*(RFEmp=U$1)*(RF!$H$21:$AO$21="RF Valet"),RF!$H$2:$AO$17)</f>
        <v>0</v>
      </c>
      <c r="V162" s="250">
        <f>SUMPRODUCT((RF!$A$2:$A$17=$A162)*(RFEmp=V$1)*(RF!$H$21:$AO$21="RF Valet"),RF!$H$2:$AO$17)</f>
        <v>0</v>
      </c>
      <c r="W162" s="250">
        <f>SUMPRODUCT((RF!$A$2:$A$17=$A162)*(RFEmp=W$1)*(RF!$H$21:$AO$21="RF Valet"),RF!$H$2:$AO$17)</f>
        <v>0</v>
      </c>
      <c r="X162" s="250">
        <f>SUMPRODUCT((RF!$A$2:$A$17=$A162)*(RFEmp=X$1)*(RF!$H$21:$AO$21="RF Valet"),RF!$H$2:$AO$17)</f>
        <v>0</v>
      </c>
      <c r="Y162" s="250">
        <f>SUMPRODUCT((RF!$A$2:$A$17=$A162)*(RFEmp=Y$1)*(RF!$H$21:$AO$21="RF Valet"),RF!$H$2:$AO$17)</f>
        <v>0</v>
      </c>
      <c r="Z162" s="250">
        <f>SUMPRODUCT((RF!$A$2:$A$17=$A162)*(RFEmp=Z$1)*(RF!$H$21:$AO$21="RF Valet"),RF!$H$2:$AO$17)</f>
        <v>0</v>
      </c>
      <c r="AA162" s="250">
        <f>SUMPRODUCT((RF!$A$2:$A$17=$A162)*(RFEmp=AA$1)*(RF!$H$21:$AO$21="RF Valet"),RF!$H$2:$AO$17)</f>
        <v>0</v>
      </c>
      <c r="AB162" s="250">
        <f>SUMPRODUCT((RF!$A$2:$A$17=$A162)*(RFEmp=AB$1)*(RF!$H$21:$AO$21="RF Valet"),RF!$H$2:$AO$17)</f>
        <v>0</v>
      </c>
      <c r="AC162" s="250">
        <f>SUMPRODUCT((RF!$A$2:$A$17=$A162)*(RFEmp=AC$1)*(RF!$H$21:$AO$21="RF Valet"),RF!$H$2:$AO$17)</f>
        <v>0</v>
      </c>
      <c r="AD162" s="250">
        <f>SUMPRODUCT((RF!$A$2:$A$17=$A162)*(RFEmp=AD$1)*(RF!$H$21:$AO$21="RF Valet"),RF!$H$2:$AO$17)</f>
        <v>0</v>
      </c>
      <c r="AE162" s="250">
        <f>SUMPRODUCT((RF!$A$2:$A$17=$A162)*(RFEmp=AE$1)*(RF!$H$21:$AO$21="RF Valet"),RF!$H$2:$AO$17)</f>
        <v>0</v>
      </c>
      <c r="AF162" s="250">
        <f>SUMPRODUCT((RF!$A$2:$A$17=$A162)*(RFEmp=AF$1)*(RF!$H$21:$AO$21="RF Valet"),RF!$H$2:$AO$17)</f>
        <v>0</v>
      </c>
      <c r="AG162" s="250">
        <f>SUMPRODUCT((RF!$A$2:$A$17=$A162)*(RFEmp=AG$1)*(RF!$H$21:$AO$21="RF Valet"),RF!$H$2:$AO$17)</f>
        <v>0</v>
      </c>
      <c r="AH162" s="250">
        <f>SUMPRODUCT((RF!$A$2:$A$17=$A162)*(RFEmp=AH$1)*(RF!$H$21:$AO$21="RF Valet"),RF!$H$2:$AO$17)</f>
        <v>0</v>
      </c>
      <c r="AI162" s="250">
        <f>SUMPRODUCT((RF!$A$2:$A$17=$A162)*(RFEmp=AI$1)*(RF!$H$21:$AO$21="RF Valet"),RF!$H$2:$AO$17)</f>
        <v>0</v>
      </c>
      <c r="AJ162" s="250">
        <f>SUMPRODUCT((RF!$A$2:$A$17=$A162)*(RFEmp=AJ$1)*(RF!$H$21:$AO$21="RF Valet"),RF!$H$2:$AO$17)</f>
        <v>0</v>
      </c>
      <c r="AK162" s="250">
        <f>SUMPRODUCT((RF!$A$2:$A$17=$A162)*(RFEmp=AK$1)*(RF!$H$21:$AO$21="RF Valet"),RF!$H$2:$AO$17)</f>
        <v>0</v>
      </c>
      <c r="AL162" s="250">
        <f>SUMPRODUCT((RF!$A$2:$A$17=$A162)*(RFEmp=AL$1)*(RF!$H$21:$AO$21="RF Valet"),RF!$H$2:$AO$17)</f>
        <v>0</v>
      </c>
      <c r="AM162" s="250">
        <f>SUMPRODUCT((RF!$A$2:$A$17=$A162)*(RFEmp=AM$1)*(RF!$H$21:$AO$21="RF Valet"),RF!$H$2:$AO$17)</f>
        <v>0</v>
      </c>
      <c r="AN162" s="250">
        <f>SUMPRODUCT((RF!$A$2:$A$17=$A162)*(RFEmp=AN$1)*(RF!$H$21:$AO$21="RF Valet"),RF!$H$2:$AO$17)</f>
        <v>0</v>
      </c>
      <c r="AO162" s="250">
        <f>SUMPRODUCT((RF!$A$2:$A$17=$A162)*(RFEmp=AO$1)*(RF!$H$21:$AO$21="RF Valet"),RF!$H$2:$AO$17)</f>
        <v>0</v>
      </c>
      <c r="AP162" s="250">
        <f>SUMPRODUCT((RF!$A$2:$A$17=$A162)*(RFEmp=AP$1)*(RF!$H$21:$AO$21="RF Valet"),RF!$H$2:$AO$17)</f>
        <v>0</v>
      </c>
      <c r="AQ162" s="250">
        <f>SUMPRODUCT((RF!$A$2:$A$17=$A162)*(RFEmp=AQ$1)*(RF!$H$21:$AO$21="RF Valet"),RF!$H$2:$AO$17)</f>
        <v>0</v>
      </c>
      <c r="AR162" s="250">
        <f>SUMPRODUCT((RF!$A$2:$A$17=$A162)*(RFEmp=AR$1)*(RF!$H$21:$AO$21="RF Valet"),RF!$H$2:$AO$17)</f>
        <v>0</v>
      </c>
      <c r="AS162" s="250">
        <f>SUMPRODUCT((RF!$A$2:$A$17=$A162)*(RFEmp=AS$1)*(RF!$H$21:$AO$21="RF Valet"),RF!$H$2:$AO$17)</f>
        <v>0</v>
      </c>
      <c r="AT162" s="250">
        <f>SUMPRODUCT((RF!$A$2:$A$17=$A162)*(RFEmp=AT$1)*(RF!$H$21:$AO$21="RF Valet"),RF!$H$2:$AO$17)</f>
        <v>0</v>
      </c>
      <c r="AU162" s="250">
        <f>SUMPRODUCT((RF!$A$2:$A$17=$A162)*(RFEmp=AU$1)*(RF!$H$21:$AO$21="RF Valet"),RF!$H$2:$AO$17)</f>
        <v>0</v>
      </c>
      <c r="AV162" s="250">
        <f>SUMPRODUCT((RF!$A$2:$A$17=$A162)*(RFEmp=AV$1)*(RF!$H$21:$AO$21="RF Valet"),RF!$H$2:$AO$17)</f>
        <v>0</v>
      </c>
      <c r="AW162" s="250">
        <f>SUMPRODUCT((RF!$A$2:$A$17=$A162)*(RFEmp=AW$1)*(RF!$H$21:$AO$21="RF Valet"),RF!$H$2:$AO$17)</f>
        <v>0</v>
      </c>
      <c r="AX162" s="250">
        <f>SUMPRODUCT((RF!$A$2:$A$17=$A162)*(RFEmp=AX$1)*(RF!$H$21:$AO$21="RF Valet"),RF!$H$2:$AO$17)</f>
        <v>0</v>
      </c>
      <c r="AY162" s="467">
        <f>SUMPRODUCT((RF!$A$2:$A$17=$A162)*(RFEmp=AY$1)*(RF!$H$21:$AO$21="RF Valet"),RF!$H$2:$AO$17)</f>
        <v>0</v>
      </c>
    </row>
    <row r="163" spans="1:51" s="271" customFormat="1" x14ac:dyDescent="0.2">
      <c r="A163" s="247">
        <f t="shared" si="100"/>
        <v>42549</v>
      </c>
      <c r="B163" s="571" t="s">
        <v>140</v>
      </c>
      <c r="C163" s="249">
        <f>SUMPRODUCT(('RC'!$A$2:$A$17=$A163)*(RCEmp=C$1),'RC'!$D$2:$AK$17)</f>
        <v>0</v>
      </c>
      <c r="D163" s="250">
        <f>SUMPRODUCT(('RC'!$A$2:$A$17=$A163)*(RCEmp=D$1),'RC'!$D$2:$AK$17)</f>
        <v>0</v>
      </c>
      <c r="E163" s="250">
        <f>SUMPRODUCT(('RC'!$A$2:$A$17=$A163)*(RCEmp=E$1),'RC'!$D$2:$AK$17)</f>
        <v>0</v>
      </c>
      <c r="F163" s="250">
        <f>SUMPRODUCT(('RC'!$A$2:$A$17=$A163)*(RCEmp=F$1),'RC'!$D$2:$AK$17)</f>
        <v>0</v>
      </c>
      <c r="G163" s="250">
        <f>SUMPRODUCT(('RC'!$A$2:$A$17=$A163)*(RCEmp=G$1),'RC'!$D$2:$AK$17)</f>
        <v>0</v>
      </c>
      <c r="H163" s="250">
        <f>SUMPRODUCT(('RC'!$A$2:$A$17=$A163)*(RCEmp=H$1),'RC'!$D$2:$AK$17)</f>
        <v>0</v>
      </c>
      <c r="I163" s="250">
        <f>SUMPRODUCT(('RC'!$A$2:$A$17=$A163)*(RCEmp=I$1),'RC'!$D$2:$AK$17)</f>
        <v>0</v>
      </c>
      <c r="J163" s="250">
        <f>SUMPRODUCT(('RC'!$A$2:$A$17=$A163)*(RCEmp=J$1),'RC'!$D$2:$AK$17)</f>
        <v>0</v>
      </c>
      <c r="K163" s="250">
        <f>SUMPRODUCT(('RC'!$A$2:$A$17=$A163)*(RCEmp=K$1),'RC'!$D$2:$AK$17)</f>
        <v>0</v>
      </c>
      <c r="L163" s="250">
        <f>SUMPRODUCT(('RC'!$A$2:$A$17=$A163)*(RCEmp=L$1),'RC'!$D$2:$AK$17)</f>
        <v>0</v>
      </c>
      <c r="M163" s="250">
        <f>SUMPRODUCT(('RC'!$A$2:$A$17=$A163)*(RCEmp=M$1),'RC'!$D$2:$AK$17)</f>
        <v>0</v>
      </c>
      <c r="N163" s="250">
        <f>SUMPRODUCT(('RC'!$A$2:$A$17=$A163)*(RCEmp=N$1),'RC'!$D$2:$AK$17)</f>
        <v>0</v>
      </c>
      <c r="O163" s="250">
        <f>SUMPRODUCT(('RC'!$A$2:$A$17=$A163)*(RCEmp=O$1),'RC'!$D$2:$AK$17)</f>
        <v>0</v>
      </c>
      <c r="P163" s="250">
        <f>SUMPRODUCT(('RC'!$A$2:$A$17=$A163)*(RCEmp=P$1),'RC'!$D$2:$AK$17)</f>
        <v>0</v>
      </c>
      <c r="Q163" s="250">
        <f>SUMPRODUCT(('RC'!$A$2:$A$17=$A163)*(RCEmp=Q$1),'RC'!$D$2:$AK$17)</f>
        <v>0</v>
      </c>
      <c r="R163" s="250">
        <f>SUMPRODUCT(('RC'!$A$2:$A$17=$A163)*(RCEmp=R$1),'RC'!$D$2:$AK$17)</f>
        <v>0</v>
      </c>
      <c r="S163" s="250">
        <f>SUMPRODUCT(('RC'!$A$2:$A$17=$A163)*(RCEmp=S$1),'RC'!$D$2:$AK$17)</f>
        <v>0</v>
      </c>
      <c r="T163" s="250">
        <f>SUMPRODUCT(('RC'!$A$2:$A$17=$A163)*(RCEmp=T$1),'RC'!$D$2:$AK$17)</f>
        <v>0</v>
      </c>
      <c r="U163" s="250">
        <f>SUMPRODUCT(('RC'!$A$2:$A$17=$A163)*(RCEmp=U$1),'RC'!$D$2:$AK$17)</f>
        <v>0</v>
      </c>
      <c r="V163" s="250">
        <f>SUMPRODUCT(('RC'!$A$2:$A$17=$A163)*(RCEmp=V$1),'RC'!$D$2:$AK$17)</f>
        <v>0</v>
      </c>
      <c r="W163" s="250">
        <f>SUMPRODUCT(('RC'!$A$2:$A$17=$A163)*(RCEmp=W$1),'RC'!$D$2:$AK$17)</f>
        <v>0</v>
      </c>
      <c r="X163" s="250">
        <f>SUMPRODUCT(('RC'!$A$2:$A$17=$A163)*(RCEmp=X$1),'RC'!$D$2:$AK$17)</f>
        <v>0</v>
      </c>
      <c r="Y163" s="250">
        <f>SUMPRODUCT(('RC'!$A$2:$A$17=$A163)*(RCEmp=Y$1),'RC'!$D$2:$AK$17)</f>
        <v>0</v>
      </c>
      <c r="Z163" s="250">
        <f>SUMPRODUCT(('RC'!$A$2:$A$17=$A163)*(RCEmp=Z$1),'RC'!$D$2:$AK$17)</f>
        <v>0</v>
      </c>
      <c r="AA163" s="250">
        <f>SUMPRODUCT(('RC'!$A$2:$A$17=$A163)*(RCEmp=AA$1),'RC'!$D$2:$AK$17)</f>
        <v>0</v>
      </c>
      <c r="AB163" s="250">
        <f>SUMPRODUCT(('RC'!$A$2:$A$17=$A163)*(RCEmp=AB$1),'RC'!$D$2:$AK$17)</f>
        <v>0</v>
      </c>
      <c r="AC163" s="250">
        <f>SUMPRODUCT(('RC'!$A$2:$A$17=$A163)*(RCEmp=AC$1),'RC'!$D$2:$AK$17)</f>
        <v>0</v>
      </c>
      <c r="AD163" s="250">
        <f>SUMPRODUCT(('RC'!$A$2:$A$17=$A163)*(RCEmp=AD$1),'RC'!$D$2:$AK$17)</f>
        <v>0</v>
      </c>
      <c r="AE163" s="250">
        <f>SUMPRODUCT(('RC'!$A$2:$A$17=$A163)*(RCEmp=AE$1),'RC'!$D$2:$AK$17)</f>
        <v>0</v>
      </c>
      <c r="AF163" s="250">
        <f>SUMPRODUCT(('RC'!$A$2:$A$17=$A163)*(RCEmp=AF$1),'RC'!$D$2:$AK$17)</f>
        <v>0</v>
      </c>
      <c r="AG163" s="250">
        <f>SUMPRODUCT(('RC'!$A$2:$A$17=$A163)*(RCEmp=AG$1),'RC'!$D$2:$AK$17)</f>
        <v>0</v>
      </c>
      <c r="AH163" s="250">
        <f>SUMPRODUCT(('RC'!$A$2:$A$17=$A163)*(RCEmp=AH$1),'RC'!$D$2:$AK$17)</f>
        <v>0</v>
      </c>
      <c r="AI163" s="250">
        <f>SUMPRODUCT(('RC'!$A$2:$A$17=$A163)*(RCEmp=AI$1),'RC'!$D$2:$AK$17)</f>
        <v>0</v>
      </c>
      <c r="AJ163" s="250">
        <f>SUMPRODUCT(('RC'!$A$2:$A$17=$A163)*(RCEmp=AJ$1),'RC'!$D$2:$AK$17)</f>
        <v>0</v>
      </c>
      <c r="AK163" s="250">
        <f>SUMPRODUCT(('RC'!$A$2:$A$17=$A163)*(RCEmp=AK$1),'RC'!$D$2:$AK$17)</f>
        <v>0</v>
      </c>
      <c r="AL163" s="250">
        <f>SUMPRODUCT(('RC'!$A$2:$A$17=$A163)*(RCEmp=AL$1),'RC'!$D$2:$AK$17)</f>
        <v>0</v>
      </c>
      <c r="AM163" s="250">
        <f>SUMPRODUCT(('RC'!$A$2:$A$17=$A163)*(RCEmp=AM$1),'RC'!$D$2:$AK$17)</f>
        <v>0</v>
      </c>
      <c r="AN163" s="250">
        <f>SUMPRODUCT(('RC'!$A$2:$A$17=$A163)*(RCEmp=AN$1),'RC'!$D$2:$AK$17)</f>
        <v>0</v>
      </c>
      <c r="AO163" s="250">
        <f>SUMPRODUCT(('RC'!$A$2:$A$17=$A163)*(RCEmp=AO$1),'RC'!$D$2:$AK$17)</f>
        <v>0</v>
      </c>
      <c r="AP163" s="250">
        <f>SUMPRODUCT(('RC'!$A$2:$A$17=$A163)*(RCEmp=AP$1),'RC'!$D$2:$AK$17)</f>
        <v>0</v>
      </c>
      <c r="AQ163" s="250">
        <f>SUMPRODUCT(('RC'!$A$2:$A$17=$A163)*(RCEmp=AQ$1),'RC'!$D$2:$AK$17)</f>
        <v>0</v>
      </c>
      <c r="AR163" s="250">
        <f>SUMPRODUCT(('RC'!$A$2:$A$17=$A163)*(RCEmp=AR$1),'RC'!$D$2:$AK$17)</f>
        <v>0</v>
      </c>
      <c r="AS163" s="250">
        <f>SUMPRODUCT(('RC'!$A$2:$A$17=$A163)*(RCEmp=AS$1),'RC'!$D$2:$AK$17)</f>
        <v>0</v>
      </c>
      <c r="AT163" s="250">
        <f>SUMPRODUCT(('RC'!$A$2:$A$17=$A163)*(RCEmp=AT$1),'RC'!$D$2:$AK$17)</f>
        <v>0</v>
      </c>
      <c r="AU163" s="250">
        <f>SUMPRODUCT(('RC'!$A$2:$A$17=$A163)*(RCEmp=AU$1),'RC'!$D$2:$AK$17)</f>
        <v>0</v>
      </c>
      <c r="AV163" s="250">
        <f>SUMPRODUCT(('RC'!$A$2:$A$17=$A163)*(RCEmp=AV$1),'RC'!$D$2:$AK$17)</f>
        <v>0</v>
      </c>
      <c r="AW163" s="250">
        <f>SUMPRODUCT(('RC'!$A$2:$A$17=$A163)*(RCEmp=AW$1),'RC'!$D$2:$AK$17)</f>
        <v>0</v>
      </c>
      <c r="AX163" s="250">
        <f>SUMPRODUCT(('RC'!$A$2:$A$17=$A163)*(RCEmp=AX$1),'RC'!$D$2:$AK$17)</f>
        <v>0</v>
      </c>
      <c r="AY163" s="467">
        <f>SUMPRODUCT(('RC'!$A$2:$A$17=$A163)*(RCEmp=AY$1),'RC'!$D$2:$AK$17)</f>
        <v>0</v>
      </c>
    </row>
    <row r="164" spans="1:51" s="271" customFormat="1" x14ac:dyDescent="0.2">
      <c r="A164" s="247">
        <f t="shared" si="100"/>
        <v>42549</v>
      </c>
      <c r="B164" s="614" t="s">
        <v>154</v>
      </c>
      <c r="C164" s="249">
        <f>SUMPRODUCT((HoO!$A$2:$A$34=$A164)*(HoOEmp=C$1),HoO!$E$2:$Y$34)</f>
        <v>0</v>
      </c>
      <c r="D164" s="250">
        <f>SUMPRODUCT((HoO!$A$2:$A$34=$A164)*(HoOEmp=D$1),HoO!$E$2:$Y$34)</f>
        <v>0</v>
      </c>
      <c r="E164" s="250">
        <f>SUMPRODUCT((HoO!$A$2:$A$34=$A164)*(HoOEmp=E$1),HoO!$E$2:$Y$34)</f>
        <v>0</v>
      </c>
      <c r="F164" s="250">
        <f>SUMPRODUCT((HoO!$A$2:$A$34=$A164)*(HoOEmp=F$1),HoO!$E$2:$Y$34)</f>
        <v>0</v>
      </c>
      <c r="G164" s="250">
        <f>SUMPRODUCT((HoO!$A$2:$A$34=$A164)*(HoOEmp=G$1),HoO!$E$2:$Y$34)</f>
        <v>0</v>
      </c>
      <c r="H164" s="250">
        <f>SUMPRODUCT((HoO!$A$2:$A$34=$A164)*(HoOEmp=H$1),HoO!$E$2:$Y$34)</f>
        <v>0</v>
      </c>
      <c r="I164" s="250">
        <f>SUMPRODUCT((HoO!$A$2:$A$34=$A164)*(HoOEmp=I$1),HoO!$E$2:$Y$34)</f>
        <v>0</v>
      </c>
      <c r="J164" s="250">
        <f>SUMPRODUCT((HoO!$A$2:$A$34=$A164)*(HoOEmp=J$1),HoO!$E$2:$Y$34)</f>
        <v>0</v>
      </c>
      <c r="K164" s="250">
        <f>SUMPRODUCT((HoO!$A$2:$A$34=$A164)*(HoOEmp=K$1),HoO!$E$2:$Y$34)</f>
        <v>0</v>
      </c>
      <c r="L164" s="250">
        <f>SUMPRODUCT((HoO!$A$2:$A$34=$A164)*(HoOEmp=L$1),HoO!$E$2:$Y$34)</f>
        <v>0</v>
      </c>
      <c r="M164" s="250">
        <f>SUMPRODUCT((HoO!$A$2:$A$34=$A164)*(HoOEmp=M$1),HoO!$E$2:$Y$34)</f>
        <v>0</v>
      </c>
      <c r="N164" s="250">
        <f>SUMPRODUCT((HoO!$A$2:$A$34=$A164)*(HoOEmp=N$1),HoO!$E$2:$Y$34)</f>
        <v>0</v>
      </c>
      <c r="O164" s="250">
        <f>SUMPRODUCT((HoO!$A$2:$A$34=$A164)*(HoOEmp=O$1),HoO!$E$2:$Y$34)</f>
        <v>0</v>
      </c>
      <c r="P164" s="250">
        <f>SUMPRODUCT((HoO!$A$2:$A$34=$A164)*(HoOEmp=P$1),HoO!$E$2:$Y$34)</f>
        <v>0</v>
      </c>
      <c r="Q164" s="250">
        <f>SUMPRODUCT((HoO!$A$2:$A$34=$A164)*(HoOEmp=Q$1),HoO!$E$2:$Y$34)</f>
        <v>0</v>
      </c>
      <c r="R164" s="250">
        <f>SUMPRODUCT((HoO!$A$2:$A$34=$A164)*(HoOEmp=R$1),HoO!$E$2:$Y$34)</f>
        <v>0</v>
      </c>
      <c r="S164" s="250">
        <f>SUMPRODUCT((HoO!$A$2:$A$34=$A164)*(HoOEmp=S$1),HoO!$E$2:$Y$34)</f>
        <v>0</v>
      </c>
      <c r="T164" s="250">
        <f>SUMPRODUCT((HoO!$A$2:$A$34=$A164)*(HoOEmp=T$1),HoO!$E$2:$Y$34)</f>
        <v>0</v>
      </c>
      <c r="U164" s="250">
        <f>SUMPRODUCT((HoO!$A$2:$A$34=$A164)*(HoOEmp=U$1),HoO!$E$2:$Y$34)</f>
        <v>0</v>
      </c>
      <c r="V164" s="250">
        <f>SUMPRODUCT((HoO!$A$2:$A$34=$A164)*(HoOEmp=V$1),HoO!$E$2:$Y$34)</f>
        <v>0</v>
      </c>
      <c r="W164" s="250">
        <f>SUMPRODUCT((HoO!$A$2:$A$34=$A164)*(HoOEmp=W$1),HoO!$E$2:$Y$34)</f>
        <v>0</v>
      </c>
      <c r="X164" s="250">
        <f>SUMPRODUCT((HoO!$A$2:$A$34=$A164)*(HoOEmp=X$1),HoO!$E$2:$Y$34)</f>
        <v>0</v>
      </c>
      <c r="Y164" s="250">
        <f>SUMPRODUCT((HoO!$A$2:$A$34=$A164)*(HoOEmp=Y$1),HoO!$E$2:$Y$34)</f>
        <v>0</v>
      </c>
      <c r="Z164" s="250">
        <f>SUMPRODUCT((HoO!$A$2:$A$34=$A164)*(HoOEmp=Z$1),HoO!$E$2:$Y$34)</f>
        <v>0</v>
      </c>
      <c r="AA164" s="250">
        <f>SUMPRODUCT((HoO!$A$2:$A$34=$A164)*(HoOEmp=AA$1),HoO!$E$2:$Y$34)</f>
        <v>0</v>
      </c>
      <c r="AB164" s="250">
        <f>SUMPRODUCT((HoO!$A$2:$A$34=$A164)*(HoOEmp=AB$1),HoO!$E$2:$Y$34)</f>
        <v>0</v>
      </c>
      <c r="AC164" s="250">
        <f>SUMPRODUCT((HoO!$A$2:$A$34=$A164)*(HoOEmp=AC$1),HoO!$E$2:$Y$34)</f>
        <v>0</v>
      </c>
      <c r="AD164" s="250">
        <f>SUMPRODUCT((HoO!$A$2:$A$34=$A164)*(HoOEmp=AD$1),HoO!$E$2:$Y$34)</f>
        <v>0</v>
      </c>
      <c r="AE164" s="250">
        <f>SUMPRODUCT((HoO!$A$2:$A$34=$A164)*(HoOEmp=AE$1),HoO!$E$2:$Y$34)</f>
        <v>0</v>
      </c>
      <c r="AF164" s="250">
        <f>SUMPRODUCT((HoO!$A$2:$A$34=$A164)*(HoOEmp=AF$1),HoO!$E$2:$Y$34)</f>
        <v>0</v>
      </c>
      <c r="AG164" s="250">
        <f>SUMPRODUCT((HoO!$A$2:$A$34=$A164)*(HoOEmp=AG$1),HoO!$E$2:$Y$34)</f>
        <v>0</v>
      </c>
      <c r="AH164" s="250">
        <f>SUMPRODUCT((HoO!$A$2:$A$34=$A164)*(HoOEmp=AH$1),HoO!$E$2:$Y$34)</f>
        <v>0</v>
      </c>
      <c r="AI164" s="250">
        <f>SUMPRODUCT((HoO!$A$2:$A$34=$A164)*(HoOEmp=AI$1),HoO!$E$2:$Y$34)</f>
        <v>0</v>
      </c>
      <c r="AJ164" s="250">
        <f>SUMPRODUCT((HoO!$A$2:$A$34=$A164)*(HoOEmp=AJ$1),HoO!$E$2:$Y$34)</f>
        <v>0</v>
      </c>
      <c r="AK164" s="250">
        <f>SUMPRODUCT((HoO!$A$2:$A$34=$A164)*(HoOEmp=AK$1),HoO!$E$2:$Y$34)</f>
        <v>0</v>
      </c>
      <c r="AL164" s="250">
        <f>SUMPRODUCT((HoO!$A$2:$A$34=$A164)*(HoOEmp=AL$1),HoO!$E$2:$Y$34)</f>
        <v>0</v>
      </c>
      <c r="AM164" s="250">
        <f>SUMPRODUCT((HoO!$A$2:$A$34=$A164)*(HoOEmp=AM$1),HoO!$E$2:$Y$34)</f>
        <v>0</v>
      </c>
      <c r="AN164" s="250">
        <f>SUMPRODUCT((HoO!$A$2:$A$34=$A164)*(HoOEmp=AN$1),HoO!$E$2:$Y$34)</f>
        <v>0</v>
      </c>
      <c r="AO164" s="250">
        <f>SUMPRODUCT((HoO!$A$2:$A$34=$A164)*(HoOEmp=AO$1),HoO!$E$2:$Y$34)</f>
        <v>0</v>
      </c>
      <c r="AP164" s="250">
        <f>SUMPRODUCT((HoO!$A$2:$A$34=$A164)*(HoOEmp=AP$1),HoO!$E$2:$Y$34)</f>
        <v>0</v>
      </c>
      <c r="AQ164" s="250">
        <f>SUMPRODUCT((HoO!$A$2:$A$34=$A164)*(HoOEmp=AQ$1),HoO!$E$2:$Y$34)</f>
        <v>0</v>
      </c>
      <c r="AR164" s="250">
        <f>SUMPRODUCT((HoO!$A$2:$A$34=$A164)*(HoOEmp=AR$1),HoO!$E$2:$Y$34)</f>
        <v>0</v>
      </c>
      <c r="AS164" s="250">
        <f>SUMPRODUCT((HoO!$A$2:$A$34=$A164)*(HoOEmp=AS$1),HoO!$E$2:$Y$34)</f>
        <v>0</v>
      </c>
      <c r="AT164" s="250">
        <f>SUMPRODUCT((HoO!$A$2:$A$34=$A164)*(HoOEmp=AT$1),HoO!$E$2:$Y$34)</f>
        <v>0</v>
      </c>
      <c r="AU164" s="250">
        <f>SUMPRODUCT((HoO!$A$2:$A$34=$A164)*(HoOEmp=AU$1),HoO!$E$2:$Y$34)</f>
        <v>0</v>
      </c>
      <c r="AV164" s="250">
        <f>SUMPRODUCT((HoO!$A$2:$A$34=$A164)*(HoOEmp=AV$1),HoO!$E$2:$Y$34)</f>
        <v>0</v>
      </c>
      <c r="AW164" s="250">
        <f>SUMPRODUCT((HoO!$A$2:$A$34=$A164)*(HoOEmp=AW$1),HoO!$E$2:$Y$34)</f>
        <v>0</v>
      </c>
      <c r="AX164" s="250">
        <f>SUMPRODUCT((HoO!$A$2:$A$34=$A164)*(HoOEmp=AX$1),HoO!$E$2:$Y$34)</f>
        <v>0</v>
      </c>
      <c r="AY164" s="467">
        <f>SUMPRODUCT((HoO!$A$2:$A$34=$A164)*(HoOEmp=AY$1),HoO!$E$2:$Y$34)</f>
        <v>0</v>
      </c>
    </row>
    <row r="165" spans="1:51" s="271" customFormat="1" x14ac:dyDescent="0.2">
      <c r="A165" s="247">
        <f t="shared" si="100"/>
        <v>42549</v>
      </c>
      <c r="B165" s="255" t="s">
        <v>74</v>
      </c>
      <c r="C165" s="249">
        <f>SUMPRODUCT((TM!$A$2:$A$17=$A165)*(TMEmp=C$1),TM!$D$2:$AK$17)</f>
        <v>0</v>
      </c>
      <c r="D165" s="250">
        <f>SUMPRODUCT((TM!$A$2:$A$17=$A165)*(TMEmp=D$1),TM!$D$2:$AK$17)</f>
        <v>0</v>
      </c>
      <c r="E165" s="250">
        <f>SUMPRODUCT((TM!$A$2:$A$17=$A165)*(TMEmp=E$1),TM!$D$2:$AK$17)</f>
        <v>0</v>
      </c>
      <c r="F165" s="250">
        <f>SUMPRODUCT((TM!$A$2:$A$17=$A165)*(TMEmp=F$1),TM!$D$2:$AK$17)</f>
        <v>0</v>
      </c>
      <c r="G165" s="250">
        <f>SUMPRODUCT((TM!$A$2:$A$17=$A165)*(TMEmp=G$1),TM!$D$2:$AK$17)</f>
        <v>0</v>
      </c>
      <c r="H165" s="250">
        <f>SUMPRODUCT((TM!$A$2:$A$17=$A165)*(TMEmp=H$1),TM!$D$2:$AK$17)</f>
        <v>0</v>
      </c>
      <c r="I165" s="250">
        <f>SUMPRODUCT((TM!$A$2:$A$17=$A165)*(TMEmp=I$1),TM!$D$2:$AK$17)</f>
        <v>0</v>
      </c>
      <c r="J165" s="250">
        <f>SUMPRODUCT((TM!$A$2:$A$17=$A165)*(TMEmp=J$1),TM!$D$2:$AK$17)</f>
        <v>0</v>
      </c>
      <c r="K165" s="250">
        <f>SUMPRODUCT((TM!$A$2:$A$17=$A165)*(TMEmp=K$1),TM!$D$2:$AK$17)</f>
        <v>0</v>
      </c>
      <c r="L165" s="250">
        <f>SUMPRODUCT((TM!$A$2:$A$17=$A165)*(TMEmp=L$1),TM!$D$2:$AK$17)</f>
        <v>0</v>
      </c>
      <c r="M165" s="250">
        <f>SUMPRODUCT((TM!$A$2:$A$17=$A165)*(TMEmp=M$1),TM!$D$2:$AK$17)</f>
        <v>0</v>
      </c>
      <c r="N165" s="250">
        <f>SUMPRODUCT((TM!$A$2:$A$17=$A165)*(TMEmp=N$1),TM!$D$2:$AK$17)</f>
        <v>0</v>
      </c>
      <c r="O165" s="250">
        <f>SUMPRODUCT((TM!$A$2:$A$17=$A165)*(TMEmp=O$1),TM!$D$2:$AK$17)</f>
        <v>0</v>
      </c>
      <c r="P165" s="250">
        <f>SUMPRODUCT((TM!$A$2:$A$17=$A165)*(TMEmp=P$1),TM!$D$2:$AK$17)</f>
        <v>0</v>
      </c>
      <c r="Q165" s="250">
        <f>SUMPRODUCT((TM!$A$2:$A$17=$A165)*(TMEmp=Q$1),TM!$D$2:$AK$17)</f>
        <v>0</v>
      </c>
      <c r="R165" s="250">
        <f>SUMPRODUCT((TM!$A$2:$A$17=$A165)*(TMEmp=R$1),TM!$D$2:$AK$17)</f>
        <v>0</v>
      </c>
      <c r="S165" s="250">
        <f>SUMPRODUCT((TM!$A$2:$A$17=$A165)*(TMEmp=S$1),TM!$D$2:$AK$17)</f>
        <v>0</v>
      </c>
      <c r="T165" s="250">
        <f>SUMPRODUCT((TM!$A$2:$A$17=$A165)*(TMEmp=T$1),TM!$D$2:$AK$17)</f>
        <v>0</v>
      </c>
      <c r="U165" s="250">
        <f>SUMPRODUCT((TM!$A$2:$A$17=$A165)*(TMEmp=U$1),TM!$D$2:$AK$17)</f>
        <v>0</v>
      </c>
      <c r="V165" s="250">
        <f>SUMPRODUCT((TM!$A$2:$A$17=$A165)*(TMEmp=V$1),TM!$D$2:$AK$17)</f>
        <v>0</v>
      </c>
      <c r="W165" s="250">
        <f>SUMPRODUCT((TM!$A$2:$A$17=$A165)*(TMEmp=W$1),TM!$D$2:$AK$17)</f>
        <v>0</v>
      </c>
      <c r="X165" s="250">
        <f>SUMPRODUCT((TM!$A$2:$A$17=$A165)*(TMEmp=X$1),TM!$D$2:$AK$17)</f>
        <v>0</v>
      </c>
      <c r="Y165" s="250">
        <f>SUMPRODUCT((TM!$A$2:$A$17=$A165)*(TMEmp=Y$1),TM!$D$2:$AK$17)</f>
        <v>0</v>
      </c>
      <c r="Z165" s="250">
        <f>SUMPRODUCT((TM!$A$2:$A$17=$A165)*(TMEmp=Z$1),TM!$D$2:$AK$17)</f>
        <v>0</v>
      </c>
      <c r="AA165" s="250">
        <f>SUMPRODUCT((TM!$A$2:$A$17=$A165)*(TMEmp=AA$1),TM!$D$2:$AK$17)</f>
        <v>0</v>
      </c>
      <c r="AB165" s="250">
        <f>SUMPRODUCT((TM!$A$2:$A$17=$A165)*(TMEmp=AB$1),TM!$D$2:$AK$17)</f>
        <v>0</v>
      </c>
      <c r="AC165" s="250">
        <f>SUMPRODUCT((TM!$A$2:$A$17=$A165)*(TMEmp=AC$1),TM!$D$2:$AK$17)</f>
        <v>0</v>
      </c>
      <c r="AD165" s="250">
        <f>SUMPRODUCT((TM!$A$2:$A$17=$A165)*(TMEmp=AD$1),TM!$D$2:$AK$17)</f>
        <v>0</v>
      </c>
      <c r="AE165" s="250">
        <f>SUMPRODUCT((TM!$A$2:$A$17=$A165)*(TMEmp=AE$1),TM!$D$2:$AK$17)</f>
        <v>0</v>
      </c>
      <c r="AF165" s="250">
        <f>SUMPRODUCT((TM!$A$2:$A$17=$A165)*(TMEmp=AF$1),TM!$D$2:$AK$17)</f>
        <v>0</v>
      </c>
      <c r="AG165" s="250">
        <f>SUMPRODUCT((TM!$A$2:$A$17=$A165)*(TMEmp=AG$1),TM!$D$2:$AK$17)</f>
        <v>0</v>
      </c>
      <c r="AH165" s="250">
        <f>SUMPRODUCT((TM!$A$2:$A$17=$A165)*(TMEmp=AH$1),TM!$D$2:$AK$17)</f>
        <v>0</v>
      </c>
      <c r="AI165" s="250">
        <f>SUMPRODUCT((TM!$A$2:$A$17=$A165)*(TMEmp=AI$1),TM!$D$2:$AK$17)</f>
        <v>0</v>
      </c>
      <c r="AJ165" s="250">
        <f>SUMPRODUCT((TM!$A$2:$A$17=$A165)*(TMEmp=AJ$1),TM!$D$2:$AK$17)</f>
        <v>0</v>
      </c>
      <c r="AK165" s="250">
        <f>SUMPRODUCT((TM!$A$2:$A$17=$A165)*(TMEmp=AK$1),TM!$D$2:$AK$17)</f>
        <v>0</v>
      </c>
      <c r="AL165" s="250">
        <f>SUMPRODUCT((TM!$A$2:$A$17=$A165)*(TMEmp=AL$1),TM!$D$2:$AK$17)</f>
        <v>0</v>
      </c>
      <c r="AM165" s="250">
        <f>SUMPRODUCT((TM!$A$2:$A$17=$A165)*(TMEmp=AM$1),TM!$D$2:$AK$17)</f>
        <v>0</v>
      </c>
      <c r="AN165" s="250">
        <f>SUMPRODUCT((TM!$A$2:$A$17=$A165)*(TMEmp=AN$1),TM!$D$2:$AK$17)</f>
        <v>0</v>
      </c>
      <c r="AO165" s="250">
        <f>SUMPRODUCT((TM!$A$2:$A$17=$A165)*(TMEmp=AO$1),TM!$D$2:$AK$17)</f>
        <v>0</v>
      </c>
      <c r="AP165" s="250">
        <f>SUMPRODUCT((TM!$A$2:$A$17=$A165)*(TMEmp=AP$1),TM!$D$2:$AK$17)</f>
        <v>0</v>
      </c>
      <c r="AQ165" s="250">
        <f>SUMPRODUCT((TM!$A$2:$A$17=$A165)*(TMEmp=AQ$1),TM!$D$2:$AK$17)</f>
        <v>0</v>
      </c>
      <c r="AR165" s="250">
        <f>SUMPRODUCT((TM!$A$2:$A$17=$A165)*(TMEmp=AR$1),TM!$D$2:$AK$17)</f>
        <v>0</v>
      </c>
      <c r="AS165" s="250">
        <f>SUMPRODUCT((TM!$A$2:$A$17=$A165)*(TMEmp=AS$1),TM!$D$2:$AK$17)</f>
        <v>0</v>
      </c>
      <c r="AT165" s="250">
        <f>SUMPRODUCT((TM!$A$2:$A$17=$A165)*(TMEmp=AT$1),TM!$D$2:$AK$17)</f>
        <v>0</v>
      </c>
      <c r="AU165" s="250">
        <f>SUMPRODUCT((TM!$A$2:$A$17=$A165)*(TMEmp=AU$1),TM!$D$2:$AK$17)</f>
        <v>0</v>
      </c>
      <c r="AV165" s="250">
        <f>SUMPRODUCT((TM!$A$2:$A$17=$A165)*(TMEmp=AV$1),TM!$D$2:$AK$17)</f>
        <v>0</v>
      </c>
      <c r="AW165" s="250">
        <f>SUMPRODUCT((TM!$A$2:$A$17=$A165)*(TMEmp=AW$1),TM!$D$2:$AK$17)</f>
        <v>0</v>
      </c>
      <c r="AX165" s="250">
        <f>SUMPRODUCT((TM!$A$2:$A$17=$A165)*(TMEmp=AX$1),TM!$D$2:$AK$17)</f>
        <v>0</v>
      </c>
      <c r="AY165" s="467">
        <f>SUMPRODUCT((TM!$A$2:$A$17=$A165)*(TMEmp=AY$1),TM!$D$2:$AK$17)</f>
        <v>0</v>
      </c>
    </row>
    <row r="166" spans="1:51" s="271" customFormat="1" x14ac:dyDescent="0.2">
      <c r="A166" s="256">
        <f t="shared" si="100"/>
        <v>42549</v>
      </c>
      <c r="B166" s="257" t="s">
        <v>72</v>
      </c>
      <c r="C166" s="258">
        <f>SUMPRODUCT((PC!$A$2:$A$80=$A166)*(PCEmp=C$1),PC!$D$2:$BD$80)</f>
        <v>0</v>
      </c>
      <c r="D166" s="259">
        <f>SUMPRODUCT((PC!$A$2:$A$80=$A166)*(PCEmp=D$1),PC!$D$2:$BD$80)</f>
        <v>0</v>
      </c>
      <c r="E166" s="259">
        <f>SUMPRODUCT((PC!$A$2:$A$80=$A166)*(PCEmp=E$1),PC!$D$2:$BD$80)</f>
        <v>0</v>
      </c>
      <c r="F166" s="259">
        <f>SUMPRODUCT((PC!$A$2:$A$80=$A166)*(PCEmp=F$1),PC!$D$2:$BD$80)</f>
        <v>0</v>
      </c>
      <c r="G166" s="259">
        <f>SUMPRODUCT((PC!$A$2:$A$80=$A166)*(PCEmp=G$1),PC!$D$2:$BD$80)</f>
        <v>0</v>
      </c>
      <c r="H166" s="259">
        <f>SUMPRODUCT((PC!$A$2:$A$80=$A166)*(PCEmp=H$1),PC!$D$2:$BD$80)</f>
        <v>0</v>
      </c>
      <c r="I166" s="259">
        <f>SUMPRODUCT((PC!$A$2:$A$80=$A166)*(PCEmp=I$1),PC!$D$2:$BD$80)</f>
        <v>0</v>
      </c>
      <c r="J166" s="259">
        <f>SUMPRODUCT((PC!$A$2:$A$80=$A166)*(PCEmp=J$1),PC!$D$2:$BD$80)</f>
        <v>0</v>
      </c>
      <c r="K166" s="259">
        <f>SUMPRODUCT((PC!$A$2:$A$80=$A166)*(PCEmp=K$1),PC!$D$2:$BD$80)</f>
        <v>0</v>
      </c>
      <c r="L166" s="259">
        <f>SUMPRODUCT((PC!$A$2:$A$80=$A166)*(PCEmp=L$1),PC!$D$2:$BD$80)</f>
        <v>0</v>
      </c>
      <c r="M166" s="259">
        <f>SUMPRODUCT((PC!$A$2:$A$80=$A166)*(PCEmp=M$1),PC!$D$2:$BD$80)</f>
        <v>0</v>
      </c>
      <c r="N166" s="259">
        <f>SUMPRODUCT((PC!$A$2:$A$80=$A166)*(PCEmp=N$1),PC!$D$2:$BD$80)</f>
        <v>0</v>
      </c>
      <c r="O166" s="259">
        <f>SUMPRODUCT((PC!$A$2:$A$80=$A166)*(PCEmp=O$1),PC!$D$2:$BD$80)</f>
        <v>0</v>
      </c>
      <c r="P166" s="259">
        <f>SUMPRODUCT((PC!$A$2:$A$80=$A166)*(PCEmp=P$1),PC!$D$2:$BD$80)</f>
        <v>0</v>
      </c>
      <c r="Q166" s="259">
        <f>SUMPRODUCT((PC!$A$2:$A$80=$A166)*(PCEmp=Q$1),PC!$D$2:$BD$80)</f>
        <v>0</v>
      </c>
      <c r="R166" s="259">
        <f>SUMPRODUCT((PC!$A$2:$A$80=$A166)*(PCEmp=R$1),PC!$D$2:$BD$80)</f>
        <v>0</v>
      </c>
      <c r="S166" s="259">
        <f>SUMPRODUCT((PC!$A$2:$A$80=$A166)*(PCEmp=S$1),PC!$D$2:$BD$80)</f>
        <v>0</v>
      </c>
      <c r="T166" s="259">
        <f>SUMPRODUCT((PC!$A$2:$A$80=$A166)*(PCEmp=T$1),PC!$D$2:$BD$80)</f>
        <v>0</v>
      </c>
      <c r="U166" s="259">
        <f>SUMPRODUCT((PC!$A$2:$A$80=$A166)*(PCEmp=U$1),PC!$D$2:$BD$80)</f>
        <v>0</v>
      </c>
      <c r="V166" s="259">
        <f>SUMPRODUCT((PC!$A$2:$A$80=$A166)*(PCEmp=V$1),PC!$D$2:$BD$80)</f>
        <v>0</v>
      </c>
      <c r="W166" s="259">
        <f>SUMPRODUCT((PC!$A$2:$A$80=$A166)*(PCEmp=W$1),PC!$D$2:$BD$80)</f>
        <v>0</v>
      </c>
      <c r="X166" s="259">
        <f>SUMPRODUCT((PC!$A$2:$A$80=$A166)*(PCEmp=X$1),PC!$D$2:$BD$80)</f>
        <v>0</v>
      </c>
      <c r="Y166" s="259">
        <f>SUMPRODUCT((PC!$A$2:$A$80=$A166)*(PCEmp=Y$1),PC!$D$2:$BD$80)</f>
        <v>0</v>
      </c>
      <c r="Z166" s="259">
        <f>SUMPRODUCT((PC!$A$2:$A$80=$A166)*(PCEmp=Z$1),PC!$D$2:$BD$80)</f>
        <v>0</v>
      </c>
      <c r="AA166" s="259">
        <f>SUMPRODUCT((PC!$A$2:$A$80=$A166)*(PCEmp=AA$1),PC!$D$2:$BD$80)</f>
        <v>0</v>
      </c>
      <c r="AB166" s="259">
        <f>SUMPRODUCT((PC!$A$2:$A$80=$A166)*(PCEmp=AB$1),PC!$D$2:$BD$80)</f>
        <v>0</v>
      </c>
      <c r="AC166" s="259">
        <f>SUMPRODUCT((PC!$A$2:$A$80=$A166)*(PCEmp=AC$1),PC!$D$2:$BD$80)</f>
        <v>0</v>
      </c>
      <c r="AD166" s="259">
        <f>SUMPRODUCT((PC!$A$2:$A$80=$A166)*(PCEmp=AD$1),PC!$D$2:$BD$80)</f>
        <v>0</v>
      </c>
      <c r="AE166" s="259">
        <f>SUMPRODUCT((PC!$A$2:$A$80=$A166)*(PCEmp=AE$1),PC!$D$2:$BD$80)</f>
        <v>0</v>
      </c>
      <c r="AF166" s="259">
        <f>SUMPRODUCT((PC!$A$2:$A$80=$A166)*(PCEmp=AF$1),PC!$D$2:$BD$80)</f>
        <v>0</v>
      </c>
      <c r="AG166" s="259">
        <f>SUMPRODUCT((PC!$A$2:$A$80=$A166)*(PCEmp=AG$1),PC!$D$2:$BD$80)</f>
        <v>0</v>
      </c>
      <c r="AH166" s="259">
        <f>SUMPRODUCT((PC!$A$2:$A$80=$A166)*(PCEmp=AH$1),PC!$D$2:$BD$80)</f>
        <v>0</v>
      </c>
      <c r="AI166" s="259">
        <f>SUMPRODUCT((PC!$A$2:$A$80=$A166)*(PCEmp=AI$1),PC!$D$2:$BD$80)</f>
        <v>0</v>
      </c>
      <c r="AJ166" s="259">
        <f>SUMPRODUCT((PC!$A$2:$A$80=$A166)*(PCEmp=AJ$1),PC!$D$2:$BD$80)</f>
        <v>0</v>
      </c>
      <c r="AK166" s="259">
        <f>SUMPRODUCT((PC!$A$2:$A$80=$A166)*(PCEmp=AK$1),PC!$D$2:$BD$80)</f>
        <v>0</v>
      </c>
      <c r="AL166" s="259">
        <f>SUMPRODUCT((PC!$A$2:$A$80=$A166)*(PCEmp=AL$1),PC!$D$2:$BD$80)</f>
        <v>0</v>
      </c>
      <c r="AM166" s="259">
        <f>SUMPRODUCT((PC!$A$2:$A$80=$A166)*(PCEmp=AM$1),PC!$D$2:$BD$80)</f>
        <v>0</v>
      </c>
      <c r="AN166" s="259">
        <f>SUMPRODUCT((PC!$A$2:$A$80=$A166)*(PCEmp=AN$1),PC!$D$2:$BD$80)</f>
        <v>0</v>
      </c>
      <c r="AO166" s="259">
        <f>SUMPRODUCT((PC!$A$2:$A$80=$A166)*(PCEmp=AO$1),PC!$D$2:$BD$80)</f>
        <v>0</v>
      </c>
      <c r="AP166" s="259">
        <f>SUMPRODUCT((PC!$A$2:$A$80=$A166)*(PCEmp=AP$1),PC!$D$2:$BD$80)</f>
        <v>0</v>
      </c>
      <c r="AQ166" s="259">
        <f>SUMPRODUCT((PC!$A$2:$A$80=$A166)*(PCEmp=AQ$1),PC!$D$2:$BD$80)</f>
        <v>0</v>
      </c>
      <c r="AR166" s="259">
        <f>SUMPRODUCT((PC!$A$2:$A$80=$A166)*(PCEmp=AR$1),PC!$D$2:$BD$80)</f>
        <v>0</v>
      </c>
      <c r="AS166" s="259">
        <f>SUMPRODUCT((PC!$A$2:$A$80=$A166)*(PCEmp=AS$1),PC!$D$2:$BD$80)</f>
        <v>0</v>
      </c>
      <c r="AT166" s="259">
        <f>SUMPRODUCT((PC!$A$2:$A$80=$A166)*(PCEmp=AT$1),PC!$D$2:$BD$80)</f>
        <v>0</v>
      </c>
      <c r="AU166" s="259">
        <f>SUMPRODUCT((PC!$A$2:$A$80=$A166)*(PCEmp=AU$1),PC!$D$2:$BD$80)</f>
        <v>0</v>
      </c>
      <c r="AV166" s="259">
        <f>SUMPRODUCT((PC!$A$2:$A$80=$A166)*(PCEmp=AV$1),PC!$D$2:$BD$80)</f>
        <v>0</v>
      </c>
      <c r="AW166" s="259">
        <f>SUMPRODUCT((PC!$A$2:$A$80=$A166)*(PCEmp=AW$1),PC!$D$2:$BD$80)</f>
        <v>0</v>
      </c>
      <c r="AX166" s="259">
        <f>SUMPRODUCT((PC!$A$2:$A$80=$A166)*(PCEmp=AX$1),PC!$D$2:$BD$80)</f>
        <v>0</v>
      </c>
      <c r="AY166" s="468">
        <f>SUMPRODUCT((PC!$A$2:$A$80=$A166)*(PCEmp=AY$1),PC!$D$2:$BD$80)</f>
        <v>0</v>
      </c>
    </row>
    <row r="167" spans="1:51" s="271" customFormat="1" x14ac:dyDescent="0.2">
      <c r="A167" s="247">
        <f t="shared" si="100"/>
        <v>42549</v>
      </c>
      <c r="B167" s="254" t="s">
        <v>85</v>
      </c>
      <c r="C167" s="249">
        <f>SUMPRODUCT((RF!$A$2:$A$17=$A167)*(RFEmp=C$1)*(RF!$H$21:$AO$21="RF Lead"),RF!$H$2:$AO$17)</f>
        <v>0</v>
      </c>
      <c r="D167" s="250">
        <f>SUMPRODUCT((RF!$A$2:$A$17=$A167)*(RFEmp=D$1)*(RF!$H$21:$AO$21="RF Lead"),RF!$H$2:$AO$17)</f>
        <v>0</v>
      </c>
      <c r="E167" s="250">
        <f>SUMPRODUCT((RF!$A$2:$A$17=$A167)*(RFEmp=E$1)*(RF!$H$21:$AO$21="RF Lead"),RF!$H$2:$AO$17)</f>
        <v>0</v>
      </c>
      <c r="F167" s="250">
        <f>SUMPRODUCT((RF!$A$2:$A$17=$A167)*(RFEmp=F$1)*(RF!$H$21:$AO$21="RF Lead"),RF!$H$2:$AO$17)</f>
        <v>0</v>
      </c>
      <c r="G167" s="250">
        <f>SUMPRODUCT((RF!$A$2:$A$17=$A167)*(RFEmp=G$1)*(RF!$H$21:$AO$21="RF Lead"),RF!$H$2:$AO$17)</f>
        <v>0</v>
      </c>
      <c r="H167" s="250">
        <f>SUMPRODUCT((RF!$A$2:$A$17=$A167)*(RFEmp=H$1)*(RF!$H$21:$AO$21="RF Lead"),RF!$H$2:$AO$17)</f>
        <v>0</v>
      </c>
      <c r="I167" s="250">
        <f>SUMPRODUCT((RF!$A$2:$A$17=$A167)*(RFEmp=I$1)*(RF!$H$21:$AO$21="RF Lead"),RF!$H$2:$AO$17)</f>
        <v>0</v>
      </c>
      <c r="J167" s="250">
        <f>SUMPRODUCT((RF!$A$2:$A$17=$A167)*(RFEmp=J$1)*(RF!$H$21:$AO$21="RF Lead"),RF!$H$2:$AO$17)</f>
        <v>0</v>
      </c>
      <c r="K167" s="250">
        <f>SUMPRODUCT((RF!$A$2:$A$17=$A167)*(RFEmp=K$1)*(RF!$H$21:$AO$21="RF Lead"),RF!$H$2:$AO$17)</f>
        <v>0</v>
      </c>
      <c r="L167" s="250">
        <f>SUMPRODUCT((RF!$A$2:$A$17=$A167)*(RFEmp=L$1)*(RF!$H$21:$AO$21="RF Lead"),RF!$H$2:$AO$17)</f>
        <v>0</v>
      </c>
      <c r="M167" s="250">
        <f>SUMPRODUCT((RF!$A$2:$A$17=$A167)*(RFEmp=M$1)*(RF!$H$21:$AO$21="RF Lead"),RF!$H$2:$AO$17)</f>
        <v>0</v>
      </c>
      <c r="N167" s="250">
        <f>SUMPRODUCT((RF!$A$2:$A$17=$A167)*(RFEmp=N$1)*(RF!$H$21:$AO$21="RF Lead"),RF!$H$2:$AO$17)</f>
        <v>0</v>
      </c>
      <c r="O167" s="250">
        <f>SUMPRODUCT((RF!$A$2:$A$17=$A167)*(RFEmp=O$1)*(RF!$H$21:$AO$21="RF Lead"),RF!$H$2:$AO$17)</f>
        <v>0</v>
      </c>
      <c r="P167" s="250">
        <f>SUMPRODUCT((RF!$A$2:$A$17=$A167)*(RFEmp=P$1)*(RF!$H$21:$AO$21="RF Lead"),RF!$H$2:$AO$17)</f>
        <v>0</v>
      </c>
      <c r="Q167" s="250">
        <f>SUMPRODUCT((RF!$A$2:$A$17=$A167)*(RFEmp=Q$1)*(RF!$H$21:$AO$21="RF Lead"),RF!$H$2:$AO$17)</f>
        <v>0</v>
      </c>
      <c r="R167" s="250">
        <f>SUMPRODUCT((RF!$A$2:$A$17=$A167)*(RFEmp=R$1)*(RF!$H$21:$AO$21="RF Lead"),RF!$H$2:$AO$17)</f>
        <v>0</v>
      </c>
      <c r="S167" s="250">
        <f>SUMPRODUCT((RF!$A$2:$A$17=$A167)*(RFEmp=S$1)*(RF!$H$21:$AO$21="RF Lead"),RF!$H$2:$AO$17)</f>
        <v>0</v>
      </c>
      <c r="T167" s="250">
        <f>SUMPRODUCT((RF!$A$2:$A$17=$A167)*(RFEmp=T$1)*(RF!$H$21:$AO$21="RF Lead"),RF!$H$2:$AO$17)</f>
        <v>0</v>
      </c>
      <c r="U167" s="250">
        <f>SUMPRODUCT((RF!$A$2:$A$17=$A167)*(RFEmp=U$1)*(RF!$H$21:$AO$21="RF Lead"),RF!$H$2:$AO$17)</f>
        <v>0</v>
      </c>
      <c r="V167" s="250">
        <f>SUMPRODUCT((RF!$A$2:$A$17=$A167)*(RFEmp=V$1)*(RF!$H$21:$AO$21="RF Lead"),RF!$H$2:$AO$17)</f>
        <v>0</v>
      </c>
      <c r="W167" s="250">
        <f>SUMPRODUCT((RF!$A$2:$A$17=$A167)*(RFEmp=W$1)*(RF!$H$21:$AO$21="RF Lead"),RF!$H$2:$AO$17)</f>
        <v>0</v>
      </c>
      <c r="X167" s="250">
        <f>SUMPRODUCT((RF!$A$2:$A$17=$A167)*(RFEmp=X$1)*(RF!$H$21:$AO$21="RF Lead"),RF!$H$2:$AO$17)</f>
        <v>0</v>
      </c>
      <c r="Y167" s="250">
        <f>SUMPRODUCT((RF!$A$2:$A$17=$A167)*(RFEmp=Y$1)*(RF!$H$21:$AO$21="RF Lead"),RF!$H$2:$AO$17)</f>
        <v>0</v>
      </c>
      <c r="Z167" s="250">
        <f>SUMPRODUCT((RF!$A$2:$A$17=$A167)*(RFEmp=Z$1)*(RF!$H$21:$AO$21="RF Lead"),RF!$H$2:$AO$17)</f>
        <v>0</v>
      </c>
      <c r="AA167" s="250">
        <f>SUMPRODUCT((RF!$A$2:$A$17=$A167)*(RFEmp=AA$1)*(RF!$H$21:$AO$21="RF Lead"),RF!$H$2:$AO$17)</f>
        <v>0</v>
      </c>
      <c r="AB167" s="250">
        <f>SUMPRODUCT((RF!$A$2:$A$17=$A167)*(RFEmp=AB$1)*(RF!$H$21:$AO$21="RF Lead"),RF!$H$2:$AO$17)</f>
        <v>0</v>
      </c>
      <c r="AC167" s="250">
        <f>SUMPRODUCT((RF!$A$2:$A$17=$A167)*(RFEmp=AC$1)*(RF!$H$21:$AO$21="RF Lead"),RF!$H$2:$AO$17)</f>
        <v>0</v>
      </c>
      <c r="AD167" s="250">
        <f>SUMPRODUCT((RF!$A$2:$A$17=$A167)*(RFEmp=AD$1)*(RF!$H$21:$AO$21="RF Lead"),RF!$H$2:$AO$17)</f>
        <v>0</v>
      </c>
      <c r="AE167" s="250">
        <f>SUMPRODUCT((RF!$A$2:$A$17=$A167)*(RFEmp=AE$1)*(RF!$H$21:$AO$21="RF Lead"),RF!$H$2:$AO$17)</f>
        <v>0</v>
      </c>
      <c r="AF167" s="250">
        <f>SUMPRODUCT((RF!$A$2:$A$17=$A167)*(RFEmp=AF$1)*(RF!$H$21:$AO$21="RF Lead"),RF!$H$2:$AO$17)</f>
        <v>0</v>
      </c>
      <c r="AG167" s="250">
        <f>SUMPRODUCT((RF!$A$2:$A$17=$A167)*(RFEmp=AG$1)*(RF!$H$21:$AO$21="RF Lead"),RF!$H$2:$AO$17)</f>
        <v>0</v>
      </c>
      <c r="AH167" s="250">
        <f>SUMPRODUCT((RF!$A$2:$A$17=$A167)*(RFEmp=AH$1)*(RF!$H$21:$AO$21="RF Lead"),RF!$H$2:$AO$17)</f>
        <v>0</v>
      </c>
      <c r="AI167" s="250">
        <f>SUMPRODUCT((RF!$A$2:$A$17=$A167)*(RFEmp=AI$1)*(RF!$H$21:$AO$21="RF Lead"),RF!$H$2:$AO$17)</f>
        <v>0</v>
      </c>
      <c r="AJ167" s="250">
        <f>SUMPRODUCT((RF!$A$2:$A$17=$A167)*(RFEmp=AJ$1)*(RF!$H$21:$AO$21="RF Lead"),RF!$H$2:$AO$17)</f>
        <v>0</v>
      </c>
      <c r="AK167" s="250">
        <f>SUMPRODUCT((RF!$A$2:$A$17=$A167)*(RFEmp=AK$1)*(RF!$H$21:$AO$21="RF Lead"),RF!$H$2:$AO$17)</f>
        <v>0</v>
      </c>
      <c r="AL167" s="250">
        <f>SUMPRODUCT((RF!$A$2:$A$17=$A167)*(RFEmp=AL$1)*(RF!$H$21:$AO$21="RF Lead"),RF!$H$2:$AO$17)</f>
        <v>0</v>
      </c>
      <c r="AM167" s="250">
        <f>SUMPRODUCT((RF!$A$2:$A$17=$A167)*(RFEmp=AM$1)*(RF!$H$21:$AO$21="RF Lead"),RF!$H$2:$AO$17)</f>
        <v>0</v>
      </c>
      <c r="AN167" s="250">
        <f>SUMPRODUCT((RF!$A$2:$A$17=$A167)*(RFEmp=AN$1)*(RF!$H$21:$AO$21="RF Lead"),RF!$H$2:$AO$17)</f>
        <v>0</v>
      </c>
      <c r="AO167" s="250">
        <f>SUMPRODUCT((RF!$A$2:$A$17=$A167)*(RFEmp=AO$1)*(RF!$H$21:$AO$21="RF Lead"),RF!$H$2:$AO$17)</f>
        <v>0</v>
      </c>
      <c r="AP167" s="250">
        <f>SUMPRODUCT((RF!$A$2:$A$17=$A167)*(RFEmp=AP$1)*(RF!$H$21:$AO$21="RF Lead"),RF!$H$2:$AO$17)</f>
        <v>0</v>
      </c>
      <c r="AQ167" s="250">
        <f>SUMPRODUCT((RF!$A$2:$A$17=$A167)*(RFEmp=AQ$1)*(RF!$H$21:$AO$21="RF Lead"),RF!$H$2:$AO$17)</f>
        <v>0</v>
      </c>
      <c r="AR167" s="250">
        <f>SUMPRODUCT((RF!$A$2:$A$17=$A167)*(RFEmp=AR$1)*(RF!$H$21:$AO$21="RF Lead"),RF!$H$2:$AO$17)</f>
        <v>0</v>
      </c>
      <c r="AS167" s="250">
        <f>SUMPRODUCT((RF!$A$2:$A$17=$A167)*(RFEmp=AS$1)*(RF!$H$21:$AO$21="RF Lead"),RF!$H$2:$AO$17)</f>
        <v>0</v>
      </c>
      <c r="AT167" s="250">
        <f>SUMPRODUCT((RF!$A$2:$A$17=$A167)*(RFEmp=AT$1)*(RF!$H$21:$AO$21="RF Lead"),RF!$H$2:$AO$17)</f>
        <v>0</v>
      </c>
      <c r="AU167" s="250">
        <f>SUMPRODUCT((RF!$A$2:$A$17=$A167)*(RFEmp=AU$1)*(RF!$H$21:$AO$21="RF Lead"),RF!$H$2:$AO$17)</f>
        <v>0</v>
      </c>
      <c r="AV167" s="250">
        <f>SUMPRODUCT((RF!$A$2:$A$17=$A167)*(RFEmp=AV$1)*(RF!$H$21:$AO$21="RF Lead"),RF!$H$2:$AO$17)</f>
        <v>0</v>
      </c>
      <c r="AW167" s="250">
        <f>SUMPRODUCT((RF!$A$2:$A$17=$A167)*(RFEmp=AW$1)*(RF!$H$21:$AO$21="RF Lead"),RF!$H$2:$AO$17)</f>
        <v>0</v>
      </c>
      <c r="AX167" s="250">
        <f>SUMPRODUCT((RF!$A$2:$A$17=$A167)*(RFEmp=AX$1)*(RF!$H$21:$AO$21="RF Lead"),RF!$H$2:$AO$17)</f>
        <v>0</v>
      </c>
      <c r="AY167" s="467">
        <f>SUMPRODUCT((RF!$A$2:$A$17=$A167)*(RFEmp=AY$1)*(RF!$H$21:$AO$21="RF Lead"),RF!$H$2:$AO$17)</f>
        <v>0</v>
      </c>
    </row>
    <row r="168" spans="1:51" s="271" customFormat="1" x14ac:dyDescent="0.2">
      <c r="A168" s="260">
        <f t="shared" si="100"/>
        <v>42549</v>
      </c>
      <c r="B168" s="261" t="str">
        <f>Total!$M$1</f>
        <v>SC</v>
      </c>
      <c r="C168" s="249">
        <f>SUMPRODUCT((SC!$A$2:$A$34=$A168)*(SCEmp=C$1),SC!$F$2:$Z$34)</f>
        <v>0</v>
      </c>
      <c r="D168" s="250">
        <f>SUMPRODUCT((SC!$A$2:$A$34=$A168)*(SCEmp=D$1),SC!$F$2:$Z$34)</f>
        <v>0</v>
      </c>
      <c r="E168" s="250">
        <f>SUMPRODUCT((SC!$A$2:$A$34=$A168)*(SCEmp=E$1),SC!$F$2:$Z$34)</f>
        <v>0</v>
      </c>
      <c r="F168" s="250">
        <f>SUMPRODUCT((SC!$A$2:$A$34=$A168)*(SCEmp=F$1),SC!$F$2:$Z$34)</f>
        <v>0</v>
      </c>
      <c r="G168" s="250">
        <f>SUMPRODUCT((SC!$A$2:$A$34=$A168)*(SCEmp=G$1),SC!$F$2:$Z$34)</f>
        <v>0</v>
      </c>
      <c r="H168" s="250">
        <f>SUMPRODUCT((SC!$A$2:$A$34=$A168)*(SCEmp=H$1),SC!$F$2:$Z$34)</f>
        <v>0</v>
      </c>
      <c r="I168" s="250">
        <f>SUMPRODUCT((SC!$A$2:$A$34=$A168)*(SCEmp=I$1),SC!$F$2:$Z$34)</f>
        <v>0</v>
      </c>
      <c r="J168" s="250">
        <f>SUMPRODUCT((SC!$A$2:$A$34=$A168)*(SCEmp=J$1),SC!$F$2:$Z$34)</f>
        <v>0</v>
      </c>
      <c r="K168" s="250">
        <f>SUMPRODUCT((SC!$A$2:$A$34=$A168)*(SCEmp=K$1),SC!$F$2:$Z$34)</f>
        <v>0</v>
      </c>
      <c r="L168" s="250">
        <f>SUMPRODUCT((SC!$A$2:$A$34=$A168)*(SCEmp=L$1),SC!$F$2:$Z$34)</f>
        <v>0</v>
      </c>
      <c r="M168" s="250">
        <f>SUMPRODUCT((SC!$A$2:$A$34=$A168)*(SCEmp=M$1),SC!$F$2:$Z$34)</f>
        <v>0</v>
      </c>
      <c r="N168" s="250">
        <f>SUMPRODUCT((SC!$A$2:$A$34=$A168)*(SCEmp=N$1),SC!$F$2:$Z$34)</f>
        <v>0</v>
      </c>
      <c r="O168" s="250">
        <f>SUMPRODUCT((SC!$A$2:$A$34=$A168)*(SCEmp=O$1),SC!$F$2:$Z$34)</f>
        <v>0</v>
      </c>
      <c r="P168" s="250">
        <f>SUMPRODUCT((SC!$A$2:$A$34=$A168)*(SCEmp=P$1),SC!$F$2:$Z$34)</f>
        <v>0</v>
      </c>
      <c r="Q168" s="250">
        <f>SUMPRODUCT((SC!$A$2:$A$34=$A168)*(SCEmp=Q$1),SC!$F$2:$Z$34)</f>
        <v>0</v>
      </c>
      <c r="R168" s="250">
        <f>SUMPRODUCT((SC!$A$2:$A$34=$A168)*(SCEmp=R$1),SC!$F$2:$Z$34)</f>
        <v>0</v>
      </c>
      <c r="S168" s="250">
        <f>SUMPRODUCT((SC!$A$2:$A$34=$A168)*(SCEmp=S$1),SC!$F$2:$Z$34)</f>
        <v>0</v>
      </c>
      <c r="T168" s="250">
        <f>SUMPRODUCT((SC!$A$2:$A$34=$A168)*(SCEmp=T$1),SC!$F$2:$Z$34)</f>
        <v>0</v>
      </c>
      <c r="U168" s="250">
        <f>SUMPRODUCT((SC!$A$2:$A$34=$A168)*(SCEmp=U$1),SC!$F$2:$Z$34)</f>
        <v>0</v>
      </c>
      <c r="V168" s="250">
        <f>SUMPRODUCT((SC!$A$2:$A$34=$A168)*(SCEmp=V$1),SC!$F$2:$Z$34)</f>
        <v>0</v>
      </c>
      <c r="W168" s="250">
        <f>SUMPRODUCT((SC!$A$2:$A$34=$A168)*(SCEmp=W$1),SC!$F$2:$Z$34)</f>
        <v>0</v>
      </c>
      <c r="X168" s="250">
        <f>SUMPRODUCT((SC!$A$2:$A$34=$A168)*(SCEmp=X$1),SC!$F$2:$Z$34)</f>
        <v>0</v>
      </c>
      <c r="Y168" s="250">
        <f>SUMPRODUCT((SC!$A$2:$A$34=$A168)*(SCEmp=Y$1),SC!$F$2:$Z$34)</f>
        <v>0</v>
      </c>
      <c r="Z168" s="250">
        <f>SUMPRODUCT((SC!$A$2:$A$34=$A168)*(SCEmp=Z$1),SC!$F$2:$Z$34)</f>
        <v>0</v>
      </c>
      <c r="AA168" s="250">
        <f>SUMPRODUCT((SC!$A$2:$A$34=$A168)*(SCEmp=AA$1),SC!$F$2:$Z$34)</f>
        <v>0</v>
      </c>
      <c r="AB168" s="250">
        <f>SUMPRODUCT((SC!$A$2:$A$34=$A168)*(SCEmp=AB$1),SC!$F$2:$Z$34)</f>
        <v>3</v>
      </c>
      <c r="AC168" s="250">
        <f>SUMPRODUCT((SC!$A$2:$A$34=$A168)*(SCEmp=AC$1),SC!$F$2:$Z$34)</f>
        <v>0</v>
      </c>
      <c r="AD168" s="250">
        <f>SUMPRODUCT((SC!$A$2:$A$34=$A168)*(SCEmp=AD$1),SC!$F$2:$Z$34)</f>
        <v>0</v>
      </c>
      <c r="AE168" s="250">
        <f>SUMPRODUCT((SC!$A$2:$A$34=$A168)*(SCEmp=AE$1),SC!$F$2:$Z$34)</f>
        <v>0</v>
      </c>
      <c r="AF168" s="250">
        <f>SUMPRODUCT((SC!$A$2:$A$34=$A168)*(SCEmp=AF$1),SC!$F$2:$Z$34)</f>
        <v>0</v>
      </c>
      <c r="AG168" s="250">
        <f>SUMPRODUCT((SC!$A$2:$A$34=$A168)*(SCEmp=AG$1),SC!$F$2:$Z$34)</f>
        <v>0</v>
      </c>
      <c r="AH168" s="250">
        <f>SUMPRODUCT((SC!$A$2:$A$34=$A168)*(SCEmp=AH$1),SC!$F$2:$Z$34)</f>
        <v>0</v>
      </c>
      <c r="AI168" s="250">
        <f>SUMPRODUCT((SC!$A$2:$A$34=$A168)*(SCEmp=AI$1),SC!$F$2:$Z$34)</f>
        <v>0</v>
      </c>
      <c r="AJ168" s="250">
        <f>SUMPRODUCT((SC!$A$2:$A$34=$A168)*(SCEmp=AJ$1),SC!$F$2:$Z$34)</f>
        <v>0</v>
      </c>
      <c r="AK168" s="250">
        <f>SUMPRODUCT((SC!$A$2:$A$34=$A168)*(SCEmp=AK$1),SC!$F$2:$Z$34)</f>
        <v>0</v>
      </c>
      <c r="AL168" s="250">
        <f>SUMPRODUCT((SC!$A$2:$A$34=$A168)*(SCEmp=AL$1),SC!$F$2:$Z$34)</f>
        <v>0</v>
      </c>
      <c r="AM168" s="250">
        <f>SUMPRODUCT((SC!$A$2:$A$34=$A168)*(SCEmp=AM$1),SC!$F$2:$Z$34)</f>
        <v>0</v>
      </c>
      <c r="AN168" s="250">
        <f>SUMPRODUCT((SC!$A$2:$A$34=$A168)*(SCEmp=AN$1),SC!$F$2:$Z$34)</f>
        <v>0</v>
      </c>
      <c r="AO168" s="250">
        <f>SUMPRODUCT((SC!$A$2:$A$34=$A168)*(SCEmp=AO$1),SC!$F$2:$Z$34)</f>
        <v>0</v>
      </c>
      <c r="AP168" s="250">
        <f>SUMPRODUCT((SC!$A$2:$A$34=$A168)*(SCEmp=AP$1),SC!$F$2:$Z$34)</f>
        <v>0</v>
      </c>
      <c r="AQ168" s="250">
        <f>SUMPRODUCT((SC!$A$2:$A$34=$A168)*(SCEmp=AQ$1),SC!$F$2:$Z$34)</f>
        <v>0</v>
      </c>
      <c r="AR168" s="250">
        <f>SUMPRODUCT((SC!$A$2:$A$34=$A168)*(SCEmp=AR$1),SC!$F$2:$Z$34)</f>
        <v>0</v>
      </c>
      <c r="AS168" s="250">
        <f>SUMPRODUCT((SC!$A$2:$A$34=$A168)*(SCEmp=AS$1),SC!$F$2:$Z$34)</f>
        <v>0</v>
      </c>
      <c r="AT168" s="250">
        <f>SUMPRODUCT((SC!$A$2:$A$34=$A168)*(SCEmp=AT$1),SC!$F$2:$Z$34)</f>
        <v>0</v>
      </c>
      <c r="AU168" s="250">
        <f>SUMPRODUCT((SC!$A$2:$A$34=$A168)*(SCEmp=AU$1),SC!$F$2:$Z$34)</f>
        <v>0</v>
      </c>
      <c r="AV168" s="250">
        <f>SUMPRODUCT((SC!$A$2:$A$34=$A168)*(SCEmp=AV$1),SC!$F$2:$Z$34)</f>
        <v>0</v>
      </c>
      <c r="AW168" s="250">
        <f>SUMPRODUCT((SC!$A$2:$A$34=$A168)*(SCEmp=AW$1),SC!$F$2:$Z$34)</f>
        <v>0</v>
      </c>
      <c r="AX168" s="250">
        <f>SUMPRODUCT((SC!$A$2:$A$34=$A168)*(SCEmp=AX$1),SC!$F$2:$Z$34)</f>
        <v>0</v>
      </c>
      <c r="AY168" s="467">
        <f>SUMPRODUCT((SC!$A$2:$A$34=$A168)*(SCEmp=AY$1),SC!$F$2:$Z$34)</f>
        <v>0</v>
      </c>
    </row>
    <row r="169" spans="1:51" s="271" customFormat="1" x14ac:dyDescent="0.2">
      <c r="A169" s="262">
        <f t="shared" si="100"/>
        <v>42549</v>
      </c>
      <c r="B169" s="263" t="s">
        <v>87</v>
      </c>
      <c r="C169" s="264">
        <f t="shared" ref="C169:AN169" si="101">IF(SUM(C158:C168)&gt;8,SUM(C158:C168)-8,0)+IF(SUM(C158:C168)&gt;12,SUM(C158:C168)-12,0)</f>
        <v>0</v>
      </c>
      <c r="D169" s="265">
        <f t="shared" si="101"/>
        <v>0</v>
      </c>
      <c r="E169" s="265">
        <f t="shared" si="101"/>
        <v>1</v>
      </c>
      <c r="F169" s="265">
        <f t="shared" si="101"/>
        <v>0</v>
      </c>
      <c r="G169" s="265">
        <f t="shared" si="101"/>
        <v>0</v>
      </c>
      <c r="H169" s="265">
        <f t="shared" si="101"/>
        <v>0</v>
      </c>
      <c r="I169" s="265">
        <f t="shared" si="101"/>
        <v>0</v>
      </c>
      <c r="J169" s="265">
        <f t="shared" si="101"/>
        <v>0</v>
      </c>
      <c r="K169" s="265">
        <f t="shared" si="101"/>
        <v>0</v>
      </c>
      <c r="L169" s="265">
        <f t="shared" si="101"/>
        <v>0</v>
      </c>
      <c r="M169" s="265">
        <f t="shared" si="101"/>
        <v>0</v>
      </c>
      <c r="N169" s="265">
        <f t="shared" si="101"/>
        <v>0</v>
      </c>
      <c r="O169" s="265">
        <f t="shared" si="101"/>
        <v>0</v>
      </c>
      <c r="P169" s="265">
        <f t="shared" si="101"/>
        <v>0</v>
      </c>
      <c r="Q169" s="265">
        <f t="shared" si="101"/>
        <v>0</v>
      </c>
      <c r="R169" s="265">
        <f t="shared" si="101"/>
        <v>0</v>
      </c>
      <c r="S169" s="265">
        <f t="shared" si="101"/>
        <v>0</v>
      </c>
      <c r="T169" s="265">
        <f t="shared" si="101"/>
        <v>0.44999999999999929</v>
      </c>
      <c r="U169" s="265">
        <f t="shared" si="101"/>
        <v>0</v>
      </c>
      <c r="V169" s="265">
        <f t="shared" si="101"/>
        <v>0</v>
      </c>
      <c r="W169" s="265">
        <f t="shared" si="101"/>
        <v>0</v>
      </c>
      <c r="X169" s="265">
        <f t="shared" si="101"/>
        <v>0</v>
      </c>
      <c r="Y169" s="265">
        <f t="shared" si="101"/>
        <v>0</v>
      </c>
      <c r="Z169" s="265">
        <f t="shared" si="101"/>
        <v>0</v>
      </c>
      <c r="AA169" s="265">
        <f t="shared" si="101"/>
        <v>0</v>
      </c>
      <c r="AB169" s="265">
        <f t="shared" si="101"/>
        <v>0</v>
      </c>
      <c r="AC169" s="265">
        <f t="shared" si="101"/>
        <v>0</v>
      </c>
      <c r="AD169" s="265">
        <f t="shared" si="101"/>
        <v>0</v>
      </c>
      <c r="AE169" s="265">
        <f t="shared" si="101"/>
        <v>0</v>
      </c>
      <c r="AF169" s="265">
        <f t="shared" si="101"/>
        <v>0</v>
      </c>
      <c r="AG169" s="265">
        <f t="shared" si="101"/>
        <v>0</v>
      </c>
      <c r="AH169" s="265">
        <f t="shared" si="101"/>
        <v>0</v>
      </c>
      <c r="AI169" s="265">
        <f t="shared" si="101"/>
        <v>0</v>
      </c>
      <c r="AJ169" s="265">
        <f t="shared" si="101"/>
        <v>0</v>
      </c>
      <c r="AK169" s="265">
        <f t="shared" si="101"/>
        <v>0</v>
      </c>
      <c r="AL169" s="265">
        <f t="shared" si="101"/>
        <v>0</v>
      </c>
      <c r="AM169" s="265">
        <f t="shared" si="101"/>
        <v>0</v>
      </c>
      <c r="AN169" s="265">
        <f t="shared" si="101"/>
        <v>0</v>
      </c>
      <c r="AO169" s="265">
        <f t="shared" ref="AO169:AU169" si="102">IF(SUM(AO158:AO168)&gt;8,SUM(AO158:AO168)-8,0)+IF(SUM(AO158:AO168)&gt;12,SUM(AO158:AO168)-12,0)</f>
        <v>0</v>
      </c>
      <c r="AP169" s="265">
        <f t="shared" si="102"/>
        <v>0</v>
      </c>
      <c r="AQ169" s="265">
        <f t="shared" si="102"/>
        <v>0</v>
      </c>
      <c r="AR169" s="265">
        <f t="shared" si="102"/>
        <v>0</v>
      </c>
      <c r="AS169" s="265">
        <f t="shared" si="102"/>
        <v>0</v>
      </c>
      <c r="AT169" s="265">
        <f t="shared" si="102"/>
        <v>0</v>
      </c>
      <c r="AU169" s="265">
        <f t="shared" si="102"/>
        <v>0</v>
      </c>
      <c r="AV169" s="265">
        <f t="shared" ref="AV169:AW169" si="103">IF(SUM(AV158:AV168)&gt;8,SUM(AV158:AV168)-8,0)+IF(SUM(AV158:AV168)&gt;12,SUM(AV158:AV168)-12,0)</f>
        <v>0</v>
      </c>
      <c r="AW169" s="265">
        <f t="shared" si="103"/>
        <v>0</v>
      </c>
      <c r="AX169" s="265">
        <f t="shared" ref="AX169" si="104">IF(SUM(AX158:AX168)&gt;8,SUM(AX158:AX168)-8,0)+IF(SUM(AX158:AX168)&gt;12,SUM(AX158:AX168)-12,0)</f>
        <v>0</v>
      </c>
      <c r="AY169" s="469">
        <f>IF(SUM(AY158:AY168)&gt;8,SUM(AY158:AY168)-8,0)+IF(SUM(AY158:AY168)&gt;12,SUM(AY158:AY168)-12,0)</f>
        <v>0</v>
      </c>
    </row>
    <row r="170" spans="1:51" s="271" customFormat="1" x14ac:dyDescent="0.2">
      <c r="A170" s="266">
        <f t="shared" si="100"/>
        <v>42549</v>
      </c>
      <c r="B170" s="267" t="s">
        <v>86</v>
      </c>
      <c r="C170" s="268">
        <f t="shared" ref="C170:AN170" si="105">IFERROR((C$211*SUM(C158:C165)+C$212*SUM(C166:C168))/SUM(C158:C168)/2,0)*C169</f>
        <v>0</v>
      </c>
      <c r="D170" s="269">
        <f t="shared" si="105"/>
        <v>0</v>
      </c>
      <c r="E170" s="269">
        <f t="shared" si="105"/>
        <v>5</v>
      </c>
      <c r="F170" s="269">
        <f t="shared" si="105"/>
        <v>0</v>
      </c>
      <c r="G170" s="269">
        <f t="shared" si="105"/>
        <v>0</v>
      </c>
      <c r="H170" s="269">
        <f t="shared" si="105"/>
        <v>0</v>
      </c>
      <c r="I170" s="269">
        <f t="shared" si="105"/>
        <v>0</v>
      </c>
      <c r="J170" s="269">
        <f t="shared" si="105"/>
        <v>0</v>
      </c>
      <c r="K170" s="269">
        <f t="shared" si="105"/>
        <v>0</v>
      </c>
      <c r="L170" s="269">
        <f t="shared" si="105"/>
        <v>0</v>
      </c>
      <c r="M170" s="269">
        <f t="shared" si="105"/>
        <v>0</v>
      </c>
      <c r="N170" s="269">
        <f t="shared" si="105"/>
        <v>0</v>
      </c>
      <c r="O170" s="269">
        <f t="shared" si="105"/>
        <v>0</v>
      </c>
      <c r="P170" s="269">
        <f t="shared" si="105"/>
        <v>0</v>
      </c>
      <c r="Q170" s="269">
        <f t="shared" si="105"/>
        <v>0</v>
      </c>
      <c r="R170" s="269">
        <f t="shared" si="105"/>
        <v>0</v>
      </c>
      <c r="S170" s="269">
        <f t="shared" si="105"/>
        <v>0</v>
      </c>
      <c r="T170" s="269">
        <f t="shared" si="105"/>
        <v>2.2499999999999964</v>
      </c>
      <c r="U170" s="269">
        <f t="shared" si="105"/>
        <v>0</v>
      </c>
      <c r="V170" s="269">
        <f t="shared" si="105"/>
        <v>0</v>
      </c>
      <c r="W170" s="269">
        <f t="shared" si="105"/>
        <v>0</v>
      </c>
      <c r="X170" s="269">
        <f t="shared" si="105"/>
        <v>0</v>
      </c>
      <c r="Y170" s="269">
        <f t="shared" si="105"/>
        <v>0</v>
      </c>
      <c r="Z170" s="269">
        <f t="shared" si="105"/>
        <v>0</v>
      </c>
      <c r="AA170" s="269">
        <f t="shared" si="105"/>
        <v>0</v>
      </c>
      <c r="AB170" s="269">
        <f t="shared" si="105"/>
        <v>0</v>
      </c>
      <c r="AC170" s="269">
        <f t="shared" si="105"/>
        <v>0</v>
      </c>
      <c r="AD170" s="269">
        <f t="shared" si="105"/>
        <v>0</v>
      </c>
      <c r="AE170" s="269">
        <f t="shared" si="105"/>
        <v>0</v>
      </c>
      <c r="AF170" s="269">
        <f t="shared" si="105"/>
        <v>0</v>
      </c>
      <c r="AG170" s="269">
        <f t="shared" si="105"/>
        <v>0</v>
      </c>
      <c r="AH170" s="269">
        <f t="shared" si="105"/>
        <v>0</v>
      </c>
      <c r="AI170" s="269">
        <f t="shared" si="105"/>
        <v>0</v>
      </c>
      <c r="AJ170" s="269">
        <f t="shared" si="105"/>
        <v>0</v>
      </c>
      <c r="AK170" s="269">
        <f t="shared" si="105"/>
        <v>0</v>
      </c>
      <c r="AL170" s="269">
        <f t="shared" si="105"/>
        <v>0</v>
      </c>
      <c r="AM170" s="269">
        <f t="shared" si="105"/>
        <v>0</v>
      </c>
      <c r="AN170" s="269">
        <f t="shared" si="105"/>
        <v>0</v>
      </c>
      <c r="AO170" s="269">
        <f t="shared" ref="AO170:AU170" si="106">IFERROR((AO$211*SUM(AO158:AO165)+AO$212*SUM(AO166:AO168))/SUM(AO158:AO168)/2,0)*AO169</f>
        <v>0</v>
      </c>
      <c r="AP170" s="269">
        <f t="shared" si="106"/>
        <v>0</v>
      </c>
      <c r="AQ170" s="269">
        <f t="shared" si="106"/>
        <v>0</v>
      </c>
      <c r="AR170" s="269">
        <f t="shared" si="106"/>
        <v>0</v>
      </c>
      <c r="AS170" s="269">
        <f t="shared" si="106"/>
        <v>0</v>
      </c>
      <c r="AT170" s="269">
        <f t="shared" si="106"/>
        <v>0</v>
      </c>
      <c r="AU170" s="269">
        <f t="shared" si="106"/>
        <v>0</v>
      </c>
      <c r="AV170" s="269">
        <f t="shared" ref="AV170:AW170" si="107">IFERROR((AV$211*SUM(AV158:AV165)+AV$212*SUM(AV166:AV168))/SUM(AV158:AV168)/2,0)*AV169</f>
        <v>0</v>
      </c>
      <c r="AW170" s="269">
        <f t="shared" si="107"/>
        <v>0</v>
      </c>
      <c r="AX170" s="269">
        <f t="shared" ref="AX170" si="108">IFERROR((AX$211*SUM(AX158:AX165)+AX$212*SUM(AX166:AX168))/SUM(AX158:AX168)/2,0)*AX169</f>
        <v>0</v>
      </c>
      <c r="AY170" s="470">
        <f>IFERROR((AY$211*SUM(AY158:AY165)+AY$212*SUM(AY166:AY168))/SUM(AY158:AY168)/2,0)*AY169</f>
        <v>0</v>
      </c>
    </row>
    <row r="171" spans="1:51" s="271" customFormat="1" x14ac:dyDescent="0.2">
      <c r="A171" s="247">
        <f>A158+1</f>
        <v>42550</v>
      </c>
      <c r="B171" s="248" t="s">
        <v>77</v>
      </c>
      <c r="C171" s="249">
        <f>SUMPRODUCT((Driver!$A$2:$A$17=$A171)*(DriverEmp=C$1),Driver!$C$2:$V$17)</f>
        <v>0</v>
      </c>
      <c r="D171" s="250">
        <f>SUMPRODUCT((Driver!$A$2:$A$17=$A171)*(DriverEmp=D$1),Driver!$C$2:$V$17)</f>
        <v>0</v>
      </c>
      <c r="E171" s="250">
        <f>SUMPRODUCT((Driver!$A$2:$A$17=$A171)*(DriverEmp=E$1),Driver!$C$2:$V$17)</f>
        <v>0</v>
      </c>
      <c r="F171" s="250">
        <f>SUMPRODUCT((Driver!$A$2:$A$17=$A171)*(DriverEmp=F$1),Driver!$C$2:$V$17)</f>
        <v>0</v>
      </c>
      <c r="G171" s="250">
        <f>SUMPRODUCT((Driver!$A$2:$A$17=$A171)*(DriverEmp=G$1),Driver!$C$2:$V$17)</f>
        <v>0</v>
      </c>
      <c r="H171" s="250">
        <f>SUMPRODUCT((Driver!$A$2:$A$17=$A171)*(DriverEmp=H$1),Driver!$C$2:$V$17)</f>
        <v>0</v>
      </c>
      <c r="I171" s="250">
        <f>SUMPRODUCT((Driver!$A$2:$A$17=$A171)*(DriverEmp=I$1),Driver!$C$2:$V$17)</f>
        <v>0</v>
      </c>
      <c r="J171" s="250">
        <f>SUMPRODUCT((Driver!$A$2:$A$17=$A171)*(DriverEmp=J$1),Driver!$C$2:$V$17)</f>
        <v>0</v>
      </c>
      <c r="K171" s="250">
        <f>SUMPRODUCT((Driver!$A$2:$A$17=$A171)*(DriverEmp=K$1),Driver!$C$2:$V$17)</f>
        <v>0</v>
      </c>
      <c r="L171" s="250">
        <f>SUMPRODUCT((Driver!$A$2:$A$17=$A171)*(DriverEmp=L$1),Driver!$C$2:$V$17)</f>
        <v>0</v>
      </c>
      <c r="M171" s="250">
        <f>SUMPRODUCT((Driver!$A$2:$A$17=$A171)*(DriverEmp=M$1),Driver!$C$2:$V$17)</f>
        <v>0</v>
      </c>
      <c r="N171" s="250">
        <f>SUMPRODUCT((Driver!$A$2:$A$17=$A171)*(DriverEmp=N$1),Driver!$C$2:$V$17)</f>
        <v>0</v>
      </c>
      <c r="O171" s="250">
        <f>SUMPRODUCT((Driver!$A$2:$A$17=$A171)*(DriverEmp=O$1),Driver!$C$2:$V$17)</f>
        <v>0</v>
      </c>
      <c r="P171" s="250">
        <f>SUMPRODUCT((Driver!$A$2:$A$17=$A171)*(DriverEmp=P$1),Driver!$C$2:$V$17)</f>
        <v>0</v>
      </c>
      <c r="Q171" s="250">
        <f>SUMPRODUCT((Driver!$A$2:$A$17=$A171)*(DriverEmp=Q$1),Driver!$C$2:$V$17)</f>
        <v>0</v>
      </c>
      <c r="R171" s="250">
        <f>SUMPRODUCT((Driver!$A$2:$A$17=$A171)*(DriverEmp=R$1),Driver!$C$2:$V$17)</f>
        <v>0</v>
      </c>
      <c r="S171" s="250">
        <f>SUMPRODUCT((Driver!$A$2:$A$17=$A171)*(DriverEmp=S$1),Driver!$C$2:$V$17)</f>
        <v>0</v>
      </c>
      <c r="T171" s="250">
        <f>SUMPRODUCT((Driver!$A$2:$A$17=$A171)*(DriverEmp=T$1),Driver!$C$2:$V$17)</f>
        <v>0</v>
      </c>
      <c r="U171" s="250">
        <f>SUMPRODUCT((Driver!$A$2:$A$17=$A171)*(DriverEmp=U$1),Driver!$C$2:$V$17)</f>
        <v>0</v>
      </c>
      <c r="V171" s="250">
        <f>SUMPRODUCT((Driver!$A$2:$A$17=$A171)*(DriverEmp=V$1),Driver!$C$2:$V$17)</f>
        <v>0</v>
      </c>
      <c r="W171" s="250">
        <f>SUMPRODUCT((Driver!$A$2:$A$17=$A171)*(DriverEmp=W$1),Driver!$C$2:$V$17)</f>
        <v>0</v>
      </c>
      <c r="X171" s="250">
        <f>SUMPRODUCT((Driver!$A$2:$A$17=$A171)*(DriverEmp=X$1),Driver!$C$2:$V$17)</f>
        <v>0</v>
      </c>
      <c r="Y171" s="250">
        <f>SUMPRODUCT((Driver!$A$2:$A$17=$A171)*(DriverEmp=Y$1),Driver!$C$2:$V$17)</f>
        <v>0</v>
      </c>
      <c r="Z171" s="250">
        <f>SUMPRODUCT((Driver!$A$2:$A$17=$A171)*(DriverEmp=Z$1),Driver!$C$2:$V$17)</f>
        <v>0</v>
      </c>
      <c r="AA171" s="250">
        <f>SUMPRODUCT((Driver!$A$2:$A$17=$A171)*(DriverEmp=AA$1),Driver!$C$2:$V$17)</f>
        <v>0</v>
      </c>
      <c r="AB171" s="250">
        <f>SUMPRODUCT((Driver!$A$2:$A$17=$A171)*(DriverEmp=AB$1),Driver!$C$2:$V$17)</f>
        <v>0</v>
      </c>
      <c r="AC171" s="250">
        <f>SUMPRODUCT((Driver!$A$2:$A$17=$A171)*(DriverEmp=AC$1),Driver!$C$2:$V$17)</f>
        <v>0</v>
      </c>
      <c r="AD171" s="250">
        <f>SUMPRODUCT((Driver!$A$2:$A$17=$A171)*(DriverEmp=AD$1),Driver!$C$2:$V$17)</f>
        <v>0</v>
      </c>
      <c r="AE171" s="250">
        <f>SUMPRODUCT((Driver!$A$2:$A$17=$A171)*(DriverEmp=AE$1),Driver!$C$2:$V$17)</f>
        <v>0</v>
      </c>
      <c r="AF171" s="250">
        <f>SUMPRODUCT((Driver!$A$2:$A$17=$A171)*(DriverEmp=AF$1),Driver!$C$2:$V$17)</f>
        <v>0</v>
      </c>
      <c r="AG171" s="250">
        <f>SUMPRODUCT((Driver!$A$2:$A$17=$A171)*(DriverEmp=AG$1),Driver!$C$2:$V$17)</f>
        <v>0</v>
      </c>
      <c r="AH171" s="250">
        <f>SUMPRODUCT((Driver!$A$2:$A$17=$A171)*(DriverEmp=AH$1),Driver!$C$2:$V$17)</f>
        <v>0</v>
      </c>
      <c r="AI171" s="250">
        <f>SUMPRODUCT((Driver!$A$2:$A$17=$A171)*(DriverEmp=AI$1),Driver!$C$2:$V$17)</f>
        <v>0</v>
      </c>
      <c r="AJ171" s="250">
        <f>SUMPRODUCT((Driver!$A$2:$A$17=$A171)*(DriverEmp=AJ$1),Driver!$C$2:$V$17)</f>
        <v>0</v>
      </c>
      <c r="AK171" s="250">
        <f>SUMPRODUCT((Driver!$A$2:$A$17=$A171)*(DriverEmp=AK$1),Driver!$C$2:$V$17)</f>
        <v>0</v>
      </c>
      <c r="AL171" s="250">
        <f>SUMPRODUCT((Driver!$A$2:$A$17=$A171)*(DriverEmp=AL$1),Driver!$C$2:$V$17)</f>
        <v>0</v>
      </c>
      <c r="AM171" s="250">
        <f>SUMPRODUCT((Driver!$A$2:$A$17=$A171)*(DriverEmp=AM$1),Driver!$C$2:$V$17)</f>
        <v>0</v>
      </c>
      <c r="AN171" s="250">
        <f>SUMPRODUCT((Driver!$A$2:$A$17=$A171)*(DriverEmp=AN$1),Driver!$C$2:$V$17)</f>
        <v>0</v>
      </c>
      <c r="AO171" s="250">
        <f>SUMPRODUCT((Driver!$A$2:$A$17=$A171)*(DriverEmp=AO$1),Driver!$C$2:$V$17)</f>
        <v>0</v>
      </c>
      <c r="AP171" s="250">
        <f>SUMPRODUCT((Driver!$A$2:$A$17=$A171)*(DriverEmp=AP$1),Driver!$C$2:$V$17)</f>
        <v>0</v>
      </c>
      <c r="AQ171" s="250">
        <f>SUMPRODUCT((Driver!$A$2:$A$17=$A171)*(DriverEmp=AQ$1),Driver!$C$2:$V$17)</f>
        <v>0</v>
      </c>
      <c r="AR171" s="250">
        <f>SUMPRODUCT((Driver!$A$2:$A$17=$A171)*(DriverEmp=AR$1),Driver!$C$2:$V$17)</f>
        <v>0</v>
      </c>
      <c r="AS171" s="250">
        <f>SUMPRODUCT((Driver!$A$2:$A$17=$A171)*(DriverEmp=AS$1),Driver!$C$2:$V$17)</f>
        <v>0</v>
      </c>
      <c r="AT171" s="250">
        <f>SUMPRODUCT((Driver!$A$2:$A$17=$A171)*(DriverEmp=AT$1),Driver!$C$2:$V$17)</f>
        <v>0</v>
      </c>
      <c r="AU171" s="250">
        <f>SUMPRODUCT((Driver!$A$2:$A$17=$A171)*(DriverEmp=AU$1),Driver!$C$2:$V$17)</f>
        <v>0</v>
      </c>
      <c r="AV171" s="250">
        <f>SUMPRODUCT((Driver!$A$2:$A$17=$A171)*(DriverEmp=AV$1),Driver!$C$2:$V$17)</f>
        <v>0</v>
      </c>
      <c r="AW171" s="250">
        <f>SUMPRODUCT((Driver!$A$2:$A$17=$A171)*(DriverEmp=AW$1),Driver!$C$2:$V$17)</f>
        <v>0</v>
      </c>
      <c r="AX171" s="250">
        <f>SUMPRODUCT((Driver!$A$2:$A$17=$A171)*(DriverEmp=AX$1),Driver!$C$2:$V$17)</f>
        <v>0</v>
      </c>
      <c r="AY171" s="467">
        <f>SUMPRODUCT((Driver!$A$2:$A$17=$A171)*(DriverEmp=AY$1),Driver!$C$2:$V$17)</f>
        <v>0</v>
      </c>
    </row>
    <row r="172" spans="1:51" s="271" customFormat="1" x14ac:dyDescent="0.2">
      <c r="A172" s="247">
        <f>A171</f>
        <v>42550</v>
      </c>
      <c r="B172" s="251" t="str">
        <f>Total!$H$1</f>
        <v>PP</v>
      </c>
      <c r="C172" s="249">
        <f>SUMPRODUCT((PP!$A$2:$A$80=$A172)*(PPEmp=C$1),PP!$D$2:$BD$80)</f>
        <v>3</v>
      </c>
      <c r="D172" s="250">
        <f>SUMPRODUCT((PP!$A$2:$A$80=$A172)*(PPEmp=D$1),PP!$D$2:$BD$80)</f>
        <v>0</v>
      </c>
      <c r="E172" s="250">
        <f>SUMPRODUCT((PP!$A$2:$A$80=$A172)*(PPEmp=E$1),PP!$D$2:$BD$80)</f>
        <v>2.75</v>
      </c>
      <c r="F172" s="250">
        <f>SUMPRODUCT((PP!$A$2:$A$80=$A172)*(PPEmp=F$1),PP!$D$2:$BD$80)</f>
        <v>0</v>
      </c>
      <c r="G172" s="250">
        <f>SUMPRODUCT((PP!$A$2:$A$80=$A172)*(PPEmp=G$1),PP!$D$2:$BD$80)</f>
        <v>0</v>
      </c>
      <c r="H172" s="250">
        <f>SUMPRODUCT((PP!$A$2:$A$80=$A172)*(PPEmp=H$1),PP!$D$2:$BD$80)</f>
        <v>0</v>
      </c>
      <c r="I172" s="250">
        <f>SUMPRODUCT((PP!$A$2:$A$80=$A172)*(PPEmp=I$1),PP!$D$2:$BD$80)</f>
        <v>0</v>
      </c>
      <c r="J172" s="250">
        <f>SUMPRODUCT((PP!$A$2:$A$80=$A172)*(PPEmp=J$1),PP!$D$2:$BD$80)</f>
        <v>0</v>
      </c>
      <c r="K172" s="250">
        <f>SUMPRODUCT((PP!$A$2:$A$80=$A172)*(PPEmp=K$1),PP!$D$2:$BD$80)</f>
        <v>3</v>
      </c>
      <c r="L172" s="250">
        <f>SUMPRODUCT((PP!$A$2:$A$80=$A172)*(PPEmp=L$1),PP!$D$2:$BD$80)</f>
        <v>0</v>
      </c>
      <c r="M172" s="250">
        <f>SUMPRODUCT((PP!$A$2:$A$80=$A172)*(PPEmp=M$1),PP!$D$2:$BD$80)</f>
        <v>0</v>
      </c>
      <c r="N172" s="250">
        <f>SUMPRODUCT((PP!$A$2:$A$80=$A172)*(PPEmp=N$1),PP!$D$2:$BD$80)</f>
        <v>0</v>
      </c>
      <c r="O172" s="250">
        <f>SUMPRODUCT((PP!$A$2:$A$80=$A172)*(PPEmp=O$1),PP!$D$2:$BD$80)</f>
        <v>0</v>
      </c>
      <c r="P172" s="250">
        <f>SUMPRODUCT((PP!$A$2:$A$80=$A172)*(PPEmp=P$1),PP!$D$2:$BD$80)</f>
        <v>0</v>
      </c>
      <c r="Q172" s="250">
        <f>SUMPRODUCT((PP!$A$2:$A$80=$A172)*(PPEmp=Q$1),PP!$D$2:$BD$80)</f>
        <v>0</v>
      </c>
      <c r="R172" s="250">
        <f>SUMPRODUCT((PP!$A$2:$A$80=$A172)*(PPEmp=R$1),PP!$D$2:$BD$80)</f>
        <v>0</v>
      </c>
      <c r="S172" s="250">
        <f>SUMPRODUCT((PP!$A$2:$A$80=$A172)*(PPEmp=S$1),PP!$D$2:$BD$80)</f>
        <v>0</v>
      </c>
      <c r="T172" s="250">
        <f>SUMPRODUCT((PP!$A$2:$A$80=$A172)*(PPEmp=T$1),PP!$D$2:$BD$80)</f>
        <v>0</v>
      </c>
      <c r="U172" s="250">
        <f>SUMPRODUCT((PP!$A$2:$A$80=$A172)*(PPEmp=U$1),PP!$D$2:$BD$80)</f>
        <v>0</v>
      </c>
      <c r="V172" s="250">
        <f>SUMPRODUCT((PP!$A$2:$A$80=$A172)*(PPEmp=V$1),PP!$D$2:$BD$80)</f>
        <v>3</v>
      </c>
      <c r="W172" s="250">
        <f>SUMPRODUCT((PP!$A$2:$A$80=$A172)*(PPEmp=W$1),PP!$D$2:$BD$80)</f>
        <v>0</v>
      </c>
      <c r="X172" s="250">
        <f>SUMPRODUCT((PP!$A$2:$A$80=$A172)*(PPEmp=X$1),PP!$D$2:$BD$80)</f>
        <v>0</v>
      </c>
      <c r="Y172" s="250">
        <f>SUMPRODUCT((PP!$A$2:$A$80=$A172)*(PPEmp=Y$1),PP!$D$2:$BD$80)</f>
        <v>0</v>
      </c>
      <c r="Z172" s="250">
        <f>SUMPRODUCT((PP!$A$2:$A$80=$A172)*(PPEmp=Z$1),PP!$D$2:$BD$80)</f>
        <v>0</v>
      </c>
      <c r="AA172" s="250">
        <f>SUMPRODUCT((PP!$A$2:$A$80=$A172)*(PPEmp=AA$1),PP!$D$2:$BD$80)</f>
        <v>0</v>
      </c>
      <c r="AB172" s="250">
        <f>SUMPRODUCT((PP!$A$2:$A$80=$A172)*(PPEmp=AB$1),PP!$D$2:$BD$80)</f>
        <v>0</v>
      </c>
      <c r="AC172" s="250">
        <f>SUMPRODUCT((PP!$A$2:$A$80=$A172)*(PPEmp=AC$1),PP!$D$2:$BD$80)</f>
        <v>0</v>
      </c>
      <c r="AD172" s="250">
        <f>SUMPRODUCT((PP!$A$2:$A$80=$A172)*(PPEmp=AD$1),PP!$D$2:$BD$80)</f>
        <v>0</v>
      </c>
      <c r="AE172" s="250">
        <f>SUMPRODUCT((PP!$A$2:$A$80=$A172)*(PPEmp=AE$1),PP!$D$2:$BD$80)</f>
        <v>0</v>
      </c>
      <c r="AF172" s="250">
        <f>SUMPRODUCT((PP!$A$2:$A$80=$A172)*(PPEmp=AF$1),PP!$D$2:$BD$80)</f>
        <v>0</v>
      </c>
      <c r="AG172" s="250">
        <f>SUMPRODUCT((PP!$A$2:$A$80=$A172)*(PPEmp=AG$1),PP!$D$2:$BD$80)</f>
        <v>0</v>
      </c>
      <c r="AH172" s="250">
        <f>SUMPRODUCT((PP!$A$2:$A$80=$A172)*(PPEmp=AH$1),PP!$D$2:$BD$80)</f>
        <v>0</v>
      </c>
      <c r="AI172" s="250">
        <f>SUMPRODUCT((PP!$A$2:$A$80=$A172)*(PPEmp=AI$1),PP!$D$2:$BD$80)</f>
        <v>0</v>
      </c>
      <c r="AJ172" s="250">
        <f>SUMPRODUCT((PP!$A$2:$A$80=$A172)*(PPEmp=AJ$1),PP!$D$2:$BD$80)</f>
        <v>0</v>
      </c>
      <c r="AK172" s="250">
        <f>SUMPRODUCT((PP!$A$2:$A$80=$A172)*(PPEmp=AK$1),PP!$D$2:$BD$80)</f>
        <v>0</v>
      </c>
      <c r="AL172" s="250">
        <f>SUMPRODUCT((PP!$A$2:$A$80=$A172)*(PPEmp=AL$1),PP!$D$2:$BD$80)</f>
        <v>0</v>
      </c>
      <c r="AM172" s="250">
        <f>SUMPRODUCT((PP!$A$2:$A$80=$A172)*(PPEmp=AM$1),PP!$D$2:$BD$80)</f>
        <v>0</v>
      </c>
      <c r="AN172" s="250">
        <f>SUMPRODUCT((PP!$A$2:$A$80=$A172)*(PPEmp=AN$1),PP!$D$2:$BD$80)</f>
        <v>0</v>
      </c>
      <c r="AO172" s="250">
        <f>SUMPRODUCT((PP!$A$2:$A$80=$A172)*(PPEmp=AO$1),PP!$D$2:$BD$80)</f>
        <v>0</v>
      </c>
      <c r="AP172" s="250">
        <f>SUMPRODUCT((PP!$A$2:$A$80=$A172)*(PPEmp=AP$1),PP!$D$2:$BD$80)</f>
        <v>0</v>
      </c>
      <c r="AQ172" s="250">
        <f>SUMPRODUCT((PP!$A$2:$A$80=$A172)*(PPEmp=AQ$1),PP!$D$2:$BD$80)</f>
        <v>0</v>
      </c>
      <c r="AR172" s="250">
        <f>SUMPRODUCT((PP!$A$2:$A$80=$A172)*(PPEmp=AR$1),PP!$D$2:$BD$80)</f>
        <v>0</v>
      </c>
      <c r="AS172" s="250">
        <f>SUMPRODUCT((PP!$A$2:$A$80=$A172)*(PPEmp=AS$1),PP!$D$2:$BD$80)</f>
        <v>0</v>
      </c>
      <c r="AT172" s="250">
        <f>SUMPRODUCT((PP!$A$2:$A$80=$A172)*(PPEmp=AT$1),PP!$D$2:$BD$80)</f>
        <v>0</v>
      </c>
      <c r="AU172" s="250">
        <f>SUMPRODUCT((PP!$A$2:$A$80=$A172)*(PPEmp=AU$1),PP!$D$2:$BD$80)</f>
        <v>0</v>
      </c>
      <c r="AV172" s="250">
        <f>SUMPRODUCT((PP!$A$2:$A$80=$A172)*(PPEmp=AV$1),PP!$D$2:$BD$80)</f>
        <v>0</v>
      </c>
      <c r="AW172" s="250">
        <f>SUMPRODUCT((PP!$A$2:$A$80=$A172)*(PPEmp=AW$1),PP!$D$2:$BD$80)</f>
        <v>0</v>
      </c>
      <c r="AX172" s="250">
        <f>SUMPRODUCT((PP!$A$2:$A$80=$A172)*(PPEmp=AX$1),PP!$D$2:$BD$80)</f>
        <v>0</v>
      </c>
      <c r="AY172" s="467">
        <f>SUMPRODUCT((PP!$A$2:$A$80=$A172)*(PPEmp=AY$1),PP!$D$2:$BD$80)</f>
        <v>0</v>
      </c>
    </row>
    <row r="173" spans="1:51" s="271" customFormat="1" x14ac:dyDescent="0.2">
      <c r="A173" s="247">
        <f t="shared" si="100"/>
        <v>42550</v>
      </c>
      <c r="B173" s="252" t="str">
        <f>Total!$J$1</f>
        <v>FH</v>
      </c>
      <c r="C173" s="249">
        <f>SUMPRODUCT((FH!$A$2:$A$97=$A173)*(FHEmp=C$1),FH!$E$2:$AZ$97)</f>
        <v>0</v>
      </c>
      <c r="D173" s="250">
        <f>SUMPRODUCT((FH!$A$2:$A$97=$A173)*(FHEmp=D$1),FH!$E$2:$AZ$97)</f>
        <v>0</v>
      </c>
      <c r="E173" s="250">
        <f>SUMPRODUCT((FH!$A$2:$A$97=$A173)*(FHEmp=E$1),FH!$E$2:$AZ$97)</f>
        <v>0</v>
      </c>
      <c r="F173" s="250">
        <f>SUMPRODUCT((FH!$A$2:$A$97=$A173)*(FHEmp=F$1),FH!$E$2:$AZ$97)</f>
        <v>5.0000000000000009</v>
      </c>
      <c r="G173" s="250">
        <f>SUMPRODUCT((FH!$A$2:$A$97=$A173)*(FHEmp=G$1),FH!$E$2:$AZ$97)</f>
        <v>0</v>
      </c>
      <c r="H173" s="250">
        <f>SUMPRODUCT((FH!$A$2:$A$97=$A173)*(FHEmp=H$1),FH!$E$2:$AZ$97)</f>
        <v>0</v>
      </c>
      <c r="I173" s="250">
        <f>SUMPRODUCT((FH!$A$2:$A$97=$A173)*(FHEmp=I$1),FH!$E$2:$AZ$97)</f>
        <v>0</v>
      </c>
      <c r="J173" s="250">
        <f>SUMPRODUCT((FH!$A$2:$A$97=$A173)*(FHEmp=J$1),FH!$E$2:$AZ$97)</f>
        <v>0</v>
      </c>
      <c r="K173" s="250">
        <f>SUMPRODUCT((FH!$A$2:$A$97=$A173)*(FHEmp=K$1),FH!$E$2:$AZ$97)</f>
        <v>0</v>
      </c>
      <c r="L173" s="250">
        <f>SUMPRODUCT((FH!$A$2:$A$97=$A173)*(FHEmp=L$1),FH!$E$2:$AZ$97)</f>
        <v>0</v>
      </c>
      <c r="M173" s="250">
        <f>SUMPRODUCT((FH!$A$2:$A$97=$A173)*(FHEmp=M$1),FH!$E$2:$AZ$97)</f>
        <v>0</v>
      </c>
      <c r="N173" s="250">
        <f>SUMPRODUCT((FH!$A$2:$A$97=$A173)*(FHEmp=N$1),FH!$E$2:$AZ$97)</f>
        <v>0</v>
      </c>
      <c r="O173" s="250">
        <f>SUMPRODUCT((FH!$A$2:$A$97=$A173)*(FHEmp=O$1),FH!$E$2:$AZ$97)</f>
        <v>0</v>
      </c>
      <c r="P173" s="250">
        <f>SUMPRODUCT((FH!$A$2:$A$97=$A173)*(FHEmp=P$1),FH!$E$2:$AZ$97)</f>
        <v>0</v>
      </c>
      <c r="Q173" s="250">
        <f>SUMPRODUCT((FH!$A$2:$A$97=$A173)*(FHEmp=Q$1),FH!$E$2:$AZ$97)</f>
        <v>0</v>
      </c>
      <c r="R173" s="250">
        <f>SUMPRODUCT((FH!$A$2:$A$97=$A173)*(FHEmp=R$1),FH!$E$2:$AZ$97)</f>
        <v>0</v>
      </c>
      <c r="S173" s="250">
        <f>SUMPRODUCT((FH!$A$2:$A$97=$A173)*(FHEmp=S$1),FH!$E$2:$AZ$97)</f>
        <v>0</v>
      </c>
      <c r="T173" s="250">
        <f>SUMPRODUCT((FH!$A$2:$A$97=$A173)*(FHEmp=T$1),FH!$E$2:$AZ$97)</f>
        <v>0</v>
      </c>
      <c r="U173" s="250">
        <f>SUMPRODUCT((FH!$A$2:$A$97=$A173)*(FHEmp=U$1),FH!$E$2:$AZ$97)</f>
        <v>0</v>
      </c>
      <c r="V173" s="250">
        <f>SUMPRODUCT((FH!$A$2:$A$97=$A173)*(FHEmp=V$1),FH!$E$2:$AZ$97)</f>
        <v>0</v>
      </c>
      <c r="W173" s="250">
        <f>SUMPRODUCT((FH!$A$2:$A$97=$A173)*(FHEmp=W$1),FH!$E$2:$AZ$97)</f>
        <v>0</v>
      </c>
      <c r="X173" s="250">
        <f>SUMPRODUCT((FH!$A$2:$A$97=$A173)*(FHEmp=X$1),FH!$E$2:$AZ$97)</f>
        <v>0</v>
      </c>
      <c r="Y173" s="250">
        <f>SUMPRODUCT((FH!$A$2:$A$97=$A173)*(FHEmp=Y$1),FH!$E$2:$AZ$97)</f>
        <v>0</v>
      </c>
      <c r="Z173" s="250">
        <f>SUMPRODUCT((FH!$A$2:$A$97=$A173)*(FHEmp=Z$1),FH!$E$2:$AZ$97)</f>
        <v>0</v>
      </c>
      <c r="AA173" s="250">
        <f>SUMPRODUCT((FH!$A$2:$A$97=$A173)*(FHEmp=AA$1),FH!$E$2:$AZ$97)</f>
        <v>0</v>
      </c>
      <c r="AB173" s="250">
        <f>SUMPRODUCT((FH!$A$2:$A$97=$A173)*(FHEmp=AB$1),FH!$E$2:$AZ$97)</f>
        <v>0</v>
      </c>
      <c r="AC173" s="250">
        <f>SUMPRODUCT((FH!$A$2:$A$97=$A173)*(FHEmp=AC$1),FH!$E$2:$AZ$97)</f>
        <v>0</v>
      </c>
      <c r="AD173" s="250">
        <f>SUMPRODUCT((FH!$A$2:$A$97=$A173)*(FHEmp=AD$1),FH!$E$2:$AZ$97)</f>
        <v>2.7500000000000009</v>
      </c>
      <c r="AE173" s="250">
        <f>SUMPRODUCT((FH!$A$2:$A$97=$A173)*(FHEmp=AE$1),FH!$E$2:$AZ$97)</f>
        <v>0</v>
      </c>
      <c r="AF173" s="250">
        <f>SUMPRODUCT((FH!$A$2:$A$97=$A173)*(FHEmp=AF$1),FH!$E$2:$AZ$97)</f>
        <v>0</v>
      </c>
      <c r="AG173" s="250">
        <f>SUMPRODUCT((FH!$A$2:$A$97=$A173)*(FHEmp=AG$1),FH!$E$2:$AZ$97)</f>
        <v>0</v>
      </c>
      <c r="AH173" s="250">
        <f>SUMPRODUCT((FH!$A$2:$A$97=$A173)*(FHEmp=AH$1),FH!$E$2:$AZ$97)</f>
        <v>0</v>
      </c>
      <c r="AI173" s="250">
        <f>SUMPRODUCT((FH!$A$2:$A$97=$A173)*(FHEmp=AI$1),FH!$E$2:$AZ$97)</f>
        <v>0</v>
      </c>
      <c r="AJ173" s="250">
        <f>SUMPRODUCT((FH!$A$2:$A$97=$A173)*(FHEmp=AJ$1),FH!$E$2:$AZ$97)</f>
        <v>0</v>
      </c>
      <c r="AK173" s="250">
        <f>SUMPRODUCT((FH!$A$2:$A$97=$A173)*(FHEmp=AK$1),FH!$E$2:$AZ$97)</f>
        <v>0</v>
      </c>
      <c r="AL173" s="250">
        <f>SUMPRODUCT((FH!$A$2:$A$97=$A173)*(FHEmp=AL$1),FH!$E$2:$AZ$97)</f>
        <v>0</v>
      </c>
      <c r="AM173" s="250">
        <f>SUMPRODUCT((FH!$A$2:$A$97=$A173)*(FHEmp=AM$1),FH!$E$2:$AZ$97)</f>
        <v>0</v>
      </c>
      <c r="AN173" s="250">
        <f>SUMPRODUCT((FH!$A$2:$A$97=$A173)*(FHEmp=AN$1),FH!$E$2:$AZ$97)</f>
        <v>0</v>
      </c>
      <c r="AO173" s="250">
        <f>SUMPRODUCT((FH!$A$2:$A$97=$A173)*(FHEmp=AO$1),FH!$E$2:$AZ$97)</f>
        <v>0</v>
      </c>
      <c r="AP173" s="250">
        <f>SUMPRODUCT((FH!$A$2:$A$97=$A173)*(FHEmp=AP$1),FH!$E$2:$AZ$97)</f>
        <v>0</v>
      </c>
      <c r="AQ173" s="250">
        <f>SUMPRODUCT((FH!$A$2:$A$97=$A173)*(FHEmp=AQ$1),FH!$E$2:$AZ$97)</f>
        <v>0</v>
      </c>
      <c r="AR173" s="250">
        <f>SUMPRODUCT((FH!$A$2:$A$97=$A173)*(FHEmp=AR$1),FH!$E$2:$AZ$97)</f>
        <v>0</v>
      </c>
      <c r="AS173" s="250">
        <f>SUMPRODUCT((FH!$A$2:$A$97=$A173)*(FHEmp=AS$1),FH!$E$2:$AZ$97)</f>
        <v>0</v>
      </c>
      <c r="AT173" s="250">
        <f>SUMPRODUCT((FH!$A$2:$A$97=$A173)*(FHEmp=AT$1),FH!$E$2:$AZ$97)</f>
        <v>0</v>
      </c>
      <c r="AU173" s="250">
        <f>SUMPRODUCT((FH!$A$2:$A$97=$A173)*(FHEmp=AU$1),FH!$E$2:$AZ$97)</f>
        <v>0</v>
      </c>
      <c r="AV173" s="250">
        <f>SUMPRODUCT((FH!$A$2:$A$97=$A173)*(FHEmp=AV$1),FH!$E$2:$AZ$97)</f>
        <v>0</v>
      </c>
      <c r="AW173" s="250">
        <f>SUMPRODUCT((FH!$A$2:$A$97=$A173)*(FHEmp=AW$1),FH!$E$2:$AZ$97)</f>
        <v>0</v>
      </c>
      <c r="AX173" s="250">
        <f>SUMPRODUCT((FH!$A$2:$A$97=$A173)*(FHEmp=AX$1),FH!$E$2:$AZ$97)</f>
        <v>0</v>
      </c>
      <c r="AY173" s="467">
        <f>SUMPRODUCT((FH!$A$2:$A$97=$A173)*(FHEmp=AY$1),FH!$E$2:$AZ$97)</f>
        <v>0</v>
      </c>
    </row>
    <row r="174" spans="1:51" s="271" customFormat="1" x14ac:dyDescent="0.2">
      <c r="A174" s="247">
        <f t="shared" si="100"/>
        <v>42550</v>
      </c>
      <c r="B174" s="253" t="str">
        <f>Total!$K$1</f>
        <v>T22</v>
      </c>
      <c r="C174" s="249">
        <f>SUMPRODUCT(('T22'!$A$2:$A$97=$A174)*(T22Emp=C$1),'T22'!$E$2:$AZ$97)</f>
        <v>0</v>
      </c>
      <c r="D174" s="250">
        <f>SUMPRODUCT(('T22'!$A$2:$A$97=$A174)*(T22Emp=D$1),'T22'!$E$2:$AZ$97)</f>
        <v>0</v>
      </c>
      <c r="E174" s="250">
        <f>SUMPRODUCT(('T22'!$A$2:$A$97=$A174)*(T22Emp=E$1),'T22'!$E$2:$AZ$97)</f>
        <v>0</v>
      </c>
      <c r="F174" s="250">
        <f>SUMPRODUCT(('T22'!$A$2:$A$97=$A174)*(T22Emp=F$1),'T22'!$E$2:$AZ$97)</f>
        <v>0</v>
      </c>
      <c r="G174" s="250">
        <f>SUMPRODUCT(('T22'!$A$2:$A$97=$A174)*(T22Emp=G$1),'T22'!$E$2:$AZ$97)</f>
        <v>0</v>
      </c>
      <c r="H174" s="250">
        <f>SUMPRODUCT(('T22'!$A$2:$A$97=$A174)*(T22Emp=H$1),'T22'!$E$2:$AZ$97)</f>
        <v>0</v>
      </c>
      <c r="I174" s="250">
        <f>SUMPRODUCT(('T22'!$A$2:$A$97=$A174)*(T22Emp=I$1),'T22'!$E$2:$AZ$97)</f>
        <v>0</v>
      </c>
      <c r="J174" s="250">
        <f>SUMPRODUCT(('T22'!$A$2:$A$97=$A174)*(T22Emp=J$1),'T22'!$E$2:$AZ$97)</f>
        <v>0</v>
      </c>
      <c r="K174" s="250">
        <f>SUMPRODUCT(('T22'!$A$2:$A$97=$A174)*(T22Emp=K$1),'T22'!$E$2:$AZ$97)</f>
        <v>0</v>
      </c>
      <c r="L174" s="250">
        <f>SUMPRODUCT(('T22'!$A$2:$A$97=$A174)*(T22Emp=L$1),'T22'!$E$2:$AZ$97)</f>
        <v>0</v>
      </c>
      <c r="M174" s="250">
        <f>SUMPRODUCT(('T22'!$A$2:$A$97=$A174)*(T22Emp=M$1),'T22'!$E$2:$AZ$97)</f>
        <v>0</v>
      </c>
      <c r="N174" s="250">
        <f>SUMPRODUCT(('T22'!$A$2:$A$97=$A174)*(T22Emp=N$1),'T22'!$E$2:$AZ$97)</f>
        <v>0</v>
      </c>
      <c r="O174" s="250">
        <f>SUMPRODUCT(('T22'!$A$2:$A$97=$A174)*(T22Emp=O$1),'T22'!$E$2:$AZ$97)</f>
        <v>0</v>
      </c>
      <c r="P174" s="250">
        <f>SUMPRODUCT(('T22'!$A$2:$A$97=$A174)*(T22Emp=P$1),'T22'!$E$2:$AZ$97)</f>
        <v>0</v>
      </c>
      <c r="Q174" s="250">
        <f>SUMPRODUCT(('T22'!$A$2:$A$97=$A174)*(T22Emp=Q$1),'T22'!$E$2:$AZ$97)</f>
        <v>0</v>
      </c>
      <c r="R174" s="250">
        <f>SUMPRODUCT(('T22'!$A$2:$A$97=$A174)*(T22Emp=R$1),'T22'!$E$2:$AZ$97)</f>
        <v>2.7500000000000009</v>
      </c>
      <c r="S174" s="250">
        <f>SUMPRODUCT(('T22'!$A$2:$A$97=$A174)*(T22Emp=S$1),'T22'!$E$2:$AZ$97)</f>
        <v>0</v>
      </c>
      <c r="T174" s="250">
        <f>SUMPRODUCT(('T22'!$A$2:$A$97=$A174)*(T22Emp=T$1),'T22'!$E$2:$AZ$97)</f>
        <v>0</v>
      </c>
      <c r="U174" s="250">
        <f>SUMPRODUCT(('T22'!$A$2:$A$97=$A174)*(T22Emp=U$1),'T22'!$E$2:$AZ$97)</f>
        <v>0</v>
      </c>
      <c r="V174" s="250">
        <f>SUMPRODUCT(('T22'!$A$2:$A$97=$A174)*(T22Emp=V$1),'T22'!$E$2:$AZ$97)</f>
        <v>0</v>
      </c>
      <c r="W174" s="250">
        <f>SUMPRODUCT(('T22'!$A$2:$A$97=$A174)*(T22Emp=W$1),'T22'!$E$2:$AZ$97)</f>
        <v>0</v>
      </c>
      <c r="X174" s="250">
        <f>SUMPRODUCT(('T22'!$A$2:$A$97=$A174)*(T22Emp=X$1),'T22'!$E$2:$AZ$97)</f>
        <v>0</v>
      </c>
      <c r="Y174" s="250">
        <f>SUMPRODUCT(('T22'!$A$2:$A$97=$A174)*(T22Emp=Y$1),'T22'!$E$2:$AZ$97)</f>
        <v>0</v>
      </c>
      <c r="Z174" s="250">
        <f>SUMPRODUCT(('T22'!$A$2:$A$97=$A174)*(T22Emp=Z$1),'T22'!$E$2:$AZ$97)</f>
        <v>0</v>
      </c>
      <c r="AA174" s="250">
        <f>SUMPRODUCT(('T22'!$A$2:$A$97=$A174)*(T22Emp=AA$1),'T22'!$E$2:$AZ$97)</f>
        <v>0</v>
      </c>
      <c r="AB174" s="250">
        <f>SUMPRODUCT(('T22'!$A$2:$A$97=$A174)*(T22Emp=AB$1),'T22'!$E$2:$AZ$97)</f>
        <v>0</v>
      </c>
      <c r="AC174" s="250">
        <f>SUMPRODUCT(('T22'!$A$2:$A$97=$A174)*(T22Emp=AC$1),'T22'!$E$2:$AZ$97)</f>
        <v>0</v>
      </c>
      <c r="AD174" s="250">
        <f>SUMPRODUCT(('T22'!$A$2:$A$97=$A174)*(T22Emp=AD$1),'T22'!$E$2:$AZ$97)</f>
        <v>0</v>
      </c>
      <c r="AE174" s="250">
        <f>SUMPRODUCT(('T22'!$A$2:$A$97=$A174)*(T22Emp=AE$1),'T22'!$E$2:$AZ$97)</f>
        <v>0</v>
      </c>
      <c r="AF174" s="250">
        <f>SUMPRODUCT(('T22'!$A$2:$A$97=$A174)*(T22Emp=AF$1),'T22'!$E$2:$AZ$97)</f>
        <v>0</v>
      </c>
      <c r="AG174" s="250">
        <f>SUMPRODUCT(('T22'!$A$2:$A$97=$A174)*(T22Emp=AG$1),'T22'!$E$2:$AZ$97)</f>
        <v>0</v>
      </c>
      <c r="AH174" s="250">
        <f>SUMPRODUCT(('T22'!$A$2:$A$97=$A174)*(T22Emp=AH$1),'T22'!$E$2:$AZ$97)</f>
        <v>2.7500000000000009</v>
      </c>
      <c r="AI174" s="250">
        <f>SUMPRODUCT(('T22'!$A$2:$A$97=$A174)*(T22Emp=AI$1),'T22'!$E$2:$AZ$97)</f>
        <v>0</v>
      </c>
      <c r="AJ174" s="250">
        <f>SUMPRODUCT(('T22'!$A$2:$A$97=$A174)*(T22Emp=AJ$1),'T22'!$E$2:$AZ$97)</f>
        <v>0</v>
      </c>
      <c r="AK174" s="250">
        <f>SUMPRODUCT(('T22'!$A$2:$A$97=$A174)*(T22Emp=AK$1),'T22'!$E$2:$AZ$97)</f>
        <v>0</v>
      </c>
      <c r="AL174" s="250">
        <f>SUMPRODUCT(('T22'!$A$2:$A$97=$A174)*(T22Emp=AL$1),'T22'!$E$2:$AZ$97)</f>
        <v>0</v>
      </c>
      <c r="AM174" s="250">
        <f>SUMPRODUCT(('T22'!$A$2:$A$97=$A174)*(T22Emp=AM$1),'T22'!$E$2:$AZ$97)</f>
        <v>0</v>
      </c>
      <c r="AN174" s="250">
        <f>SUMPRODUCT(('T22'!$A$2:$A$97=$A174)*(T22Emp=AN$1),'T22'!$E$2:$AZ$97)</f>
        <v>0</v>
      </c>
      <c r="AO174" s="250">
        <f>SUMPRODUCT(('T22'!$A$2:$A$97=$A174)*(T22Emp=AO$1),'T22'!$E$2:$AZ$97)</f>
        <v>0</v>
      </c>
      <c r="AP174" s="250">
        <f>SUMPRODUCT(('T22'!$A$2:$A$97=$A174)*(T22Emp=AP$1),'T22'!$E$2:$AZ$97)</f>
        <v>0</v>
      </c>
      <c r="AQ174" s="250">
        <f>SUMPRODUCT(('T22'!$A$2:$A$97=$A174)*(T22Emp=AQ$1),'T22'!$E$2:$AZ$97)</f>
        <v>0</v>
      </c>
      <c r="AR174" s="250">
        <f>SUMPRODUCT(('T22'!$A$2:$A$97=$A174)*(T22Emp=AR$1),'T22'!$E$2:$AZ$97)</f>
        <v>0</v>
      </c>
      <c r="AS174" s="250">
        <f>SUMPRODUCT(('T22'!$A$2:$A$97=$A174)*(T22Emp=AS$1),'T22'!$E$2:$AZ$97)</f>
        <v>0</v>
      </c>
      <c r="AT174" s="250">
        <f>SUMPRODUCT(('T22'!$A$2:$A$97=$A174)*(T22Emp=AT$1),'T22'!$E$2:$AZ$97)</f>
        <v>0</v>
      </c>
      <c r="AU174" s="250">
        <f>SUMPRODUCT(('T22'!$A$2:$A$97=$A174)*(T22Emp=AU$1),'T22'!$E$2:$AZ$97)</f>
        <v>0</v>
      </c>
      <c r="AV174" s="250">
        <f>SUMPRODUCT(('T22'!$A$2:$A$97=$A174)*(T22Emp=AV$1),'T22'!$E$2:$AZ$97)</f>
        <v>0</v>
      </c>
      <c r="AW174" s="250">
        <f>SUMPRODUCT(('T22'!$A$2:$A$97=$A174)*(T22Emp=AW$1),'T22'!$E$2:$AZ$97)</f>
        <v>0</v>
      </c>
      <c r="AX174" s="250">
        <f>SUMPRODUCT(('T22'!$A$2:$A$97=$A174)*(T22Emp=AX$1),'T22'!$E$2:$AZ$97)</f>
        <v>0</v>
      </c>
      <c r="AY174" s="467">
        <f>SUMPRODUCT(('T22'!$A$2:$A$97=$A174)*(T22Emp=AY$1),'T22'!$E$2:$AZ$97)</f>
        <v>0</v>
      </c>
    </row>
    <row r="175" spans="1:51" s="271" customFormat="1" x14ac:dyDescent="0.2">
      <c r="A175" s="247">
        <f t="shared" si="100"/>
        <v>42550</v>
      </c>
      <c r="B175" s="254" t="str">
        <f>Total!$L$1</f>
        <v>RF</v>
      </c>
      <c r="C175" s="249">
        <f>SUMPRODUCT((RF!$A$2:$A$17=$A175)*(RFEmp=C$1)*(RF!$H$21:$AO$21="RF Valet"),RF!$H$2:$AO$17)</f>
        <v>0</v>
      </c>
      <c r="D175" s="250">
        <f>SUMPRODUCT((RF!$A$2:$A$17=$A175)*(RFEmp=D$1)*(RF!$H$21:$AO$21="RF Valet"),RF!$H$2:$AO$17)</f>
        <v>0</v>
      </c>
      <c r="E175" s="250">
        <f>SUMPRODUCT((RF!$A$2:$A$17=$A175)*(RFEmp=E$1)*(RF!$H$21:$AO$21="RF Valet"),RF!$H$2:$AO$17)</f>
        <v>0</v>
      </c>
      <c r="F175" s="250">
        <f>SUMPRODUCT((RF!$A$2:$A$17=$A175)*(RFEmp=F$1)*(RF!$H$21:$AO$21="RF Valet"),RF!$H$2:$AO$17)</f>
        <v>0</v>
      </c>
      <c r="G175" s="250">
        <f>SUMPRODUCT((RF!$A$2:$A$17=$A175)*(RFEmp=G$1)*(RF!$H$21:$AO$21="RF Valet"),RF!$H$2:$AO$17)</f>
        <v>0</v>
      </c>
      <c r="H175" s="250">
        <f>SUMPRODUCT((RF!$A$2:$A$17=$A175)*(RFEmp=H$1)*(RF!$H$21:$AO$21="RF Valet"),RF!$H$2:$AO$17)</f>
        <v>0</v>
      </c>
      <c r="I175" s="250">
        <f>SUMPRODUCT((RF!$A$2:$A$17=$A175)*(RFEmp=I$1)*(RF!$H$21:$AO$21="RF Valet"),RF!$H$2:$AO$17)</f>
        <v>0</v>
      </c>
      <c r="J175" s="250">
        <f>SUMPRODUCT((RF!$A$2:$A$17=$A175)*(RFEmp=J$1)*(RF!$H$21:$AO$21="RF Valet"),RF!$H$2:$AO$17)</f>
        <v>0</v>
      </c>
      <c r="K175" s="250">
        <f>SUMPRODUCT((RF!$A$2:$A$17=$A175)*(RFEmp=K$1)*(RF!$H$21:$AO$21="RF Valet"),RF!$H$2:$AO$17)</f>
        <v>0</v>
      </c>
      <c r="L175" s="250">
        <f>SUMPRODUCT((RF!$A$2:$A$17=$A175)*(RFEmp=L$1)*(RF!$H$21:$AO$21="RF Valet"),RF!$H$2:$AO$17)</f>
        <v>0</v>
      </c>
      <c r="M175" s="250">
        <f>SUMPRODUCT((RF!$A$2:$A$17=$A175)*(RFEmp=M$1)*(RF!$H$21:$AO$21="RF Valet"),RF!$H$2:$AO$17)</f>
        <v>0</v>
      </c>
      <c r="N175" s="250">
        <f>SUMPRODUCT((RF!$A$2:$A$17=$A175)*(RFEmp=N$1)*(RF!$H$21:$AO$21="RF Valet"),RF!$H$2:$AO$17)</f>
        <v>0</v>
      </c>
      <c r="O175" s="250">
        <f>SUMPRODUCT((RF!$A$2:$A$17=$A175)*(RFEmp=O$1)*(RF!$H$21:$AO$21="RF Valet"),RF!$H$2:$AO$17)</f>
        <v>0</v>
      </c>
      <c r="P175" s="250">
        <f>SUMPRODUCT((RF!$A$2:$A$17=$A175)*(RFEmp=P$1)*(RF!$H$21:$AO$21="RF Valet"),RF!$H$2:$AO$17)</f>
        <v>0</v>
      </c>
      <c r="Q175" s="250">
        <f>SUMPRODUCT((RF!$A$2:$A$17=$A175)*(RFEmp=Q$1)*(RF!$H$21:$AO$21="RF Valet"),RF!$H$2:$AO$17)</f>
        <v>0</v>
      </c>
      <c r="R175" s="250">
        <f>SUMPRODUCT((RF!$A$2:$A$17=$A175)*(RFEmp=R$1)*(RF!$H$21:$AO$21="RF Valet"),RF!$H$2:$AO$17)</f>
        <v>0</v>
      </c>
      <c r="S175" s="250">
        <f>SUMPRODUCT((RF!$A$2:$A$17=$A175)*(RFEmp=S$1)*(RF!$H$21:$AO$21="RF Valet"),RF!$H$2:$AO$17)</f>
        <v>0</v>
      </c>
      <c r="T175" s="250">
        <f>SUMPRODUCT((RF!$A$2:$A$17=$A175)*(RFEmp=T$1)*(RF!$H$21:$AO$21="RF Valet"),RF!$H$2:$AO$17)</f>
        <v>0</v>
      </c>
      <c r="U175" s="250">
        <f>SUMPRODUCT((RF!$A$2:$A$17=$A175)*(RFEmp=U$1)*(RF!$H$21:$AO$21="RF Valet"),RF!$H$2:$AO$17)</f>
        <v>0</v>
      </c>
      <c r="V175" s="250">
        <f>SUMPRODUCT((RF!$A$2:$A$17=$A175)*(RFEmp=V$1)*(RF!$H$21:$AO$21="RF Valet"),RF!$H$2:$AO$17)</f>
        <v>0</v>
      </c>
      <c r="W175" s="250">
        <f>SUMPRODUCT((RF!$A$2:$A$17=$A175)*(RFEmp=W$1)*(RF!$H$21:$AO$21="RF Valet"),RF!$H$2:$AO$17)</f>
        <v>0</v>
      </c>
      <c r="X175" s="250">
        <f>SUMPRODUCT((RF!$A$2:$A$17=$A175)*(RFEmp=X$1)*(RF!$H$21:$AO$21="RF Valet"),RF!$H$2:$AO$17)</f>
        <v>0</v>
      </c>
      <c r="Y175" s="250">
        <f>SUMPRODUCT((RF!$A$2:$A$17=$A175)*(RFEmp=Y$1)*(RF!$H$21:$AO$21="RF Valet"),RF!$H$2:$AO$17)</f>
        <v>0</v>
      </c>
      <c r="Z175" s="250">
        <f>SUMPRODUCT((RF!$A$2:$A$17=$A175)*(RFEmp=Z$1)*(RF!$H$21:$AO$21="RF Valet"),RF!$H$2:$AO$17)</f>
        <v>0</v>
      </c>
      <c r="AA175" s="250">
        <f>SUMPRODUCT((RF!$A$2:$A$17=$A175)*(RFEmp=AA$1)*(RF!$H$21:$AO$21="RF Valet"),RF!$H$2:$AO$17)</f>
        <v>0</v>
      </c>
      <c r="AB175" s="250">
        <f>SUMPRODUCT((RF!$A$2:$A$17=$A175)*(RFEmp=AB$1)*(RF!$H$21:$AO$21="RF Valet"),RF!$H$2:$AO$17)</f>
        <v>0</v>
      </c>
      <c r="AC175" s="250">
        <f>SUMPRODUCT((RF!$A$2:$A$17=$A175)*(RFEmp=AC$1)*(RF!$H$21:$AO$21="RF Valet"),RF!$H$2:$AO$17)</f>
        <v>0</v>
      </c>
      <c r="AD175" s="250">
        <f>SUMPRODUCT((RF!$A$2:$A$17=$A175)*(RFEmp=AD$1)*(RF!$H$21:$AO$21="RF Valet"),RF!$H$2:$AO$17)</f>
        <v>0</v>
      </c>
      <c r="AE175" s="250">
        <f>SUMPRODUCT((RF!$A$2:$A$17=$A175)*(RFEmp=AE$1)*(RF!$H$21:$AO$21="RF Valet"),RF!$H$2:$AO$17)</f>
        <v>0</v>
      </c>
      <c r="AF175" s="250">
        <f>SUMPRODUCT((RF!$A$2:$A$17=$A175)*(RFEmp=AF$1)*(RF!$H$21:$AO$21="RF Valet"),RF!$H$2:$AO$17)</f>
        <v>0</v>
      </c>
      <c r="AG175" s="250">
        <f>SUMPRODUCT((RF!$A$2:$A$17=$A175)*(RFEmp=AG$1)*(RF!$H$21:$AO$21="RF Valet"),RF!$H$2:$AO$17)</f>
        <v>0</v>
      </c>
      <c r="AH175" s="250">
        <f>SUMPRODUCT((RF!$A$2:$A$17=$A175)*(RFEmp=AH$1)*(RF!$H$21:$AO$21="RF Valet"),RF!$H$2:$AO$17)</f>
        <v>0</v>
      </c>
      <c r="AI175" s="250">
        <f>SUMPRODUCT((RF!$A$2:$A$17=$A175)*(RFEmp=AI$1)*(RF!$H$21:$AO$21="RF Valet"),RF!$H$2:$AO$17)</f>
        <v>0</v>
      </c>
      <c r="AJ175" s="250">
        <f>SUMPRODUCT((RF!$A$2:$A$17=$A175)*(RFEmp=AJ$1)*(RF!$H$21:$AO$21="RF Valet"),RF!$H$2:$AO$17)</f>
        <v>0</v>
      </c>
      <c r="AK175" s="250">
        <f>SUMPRODUCT((RF!$A$2:$A$17=$A175)*(RFEmp=AK$1)*(RF!$H$21:$AO$21="RF Valet"),RF!$H$2:$AO$17)</f>
        <v>0</v>
      </c>
      <c r="AL175" s="250">
        <f>SUMPRODUCT((RF!$A$2:$A$17=$A175)*(RFEmp=AL$1)*(RF!$H$21:$AO$21="RF Valet"),RF!$H$2:$AO$17)</f>
        <v>0</v>
      </c>
      <c r="AM175" s="250">
        <f>SUMPRODUCT((RF!$A$2:$A$17=$A175)*(RFEmp=AM$1)*(RF!$H$21:$AO$21="RF Valet"),RF!$H$2:$AO$17)</f>
        <v>0</v>
      </c>
      <c r="AN175" s="250">
        <f>SUMPRODUCT((RF!$A$2:$A$17=$A175)*(RFEmp=AN$1)*(RF!$H$21:$AO$21="RF Valet"),RF!$H$2:$AO$17)</f>
        <v>0</v>
      </c>
      <c r="AO175" s="250">
        <f>SUMPRODUCT((RF!$A$2:$A$17=$A175)*(RFEmp=AO$1)*(RF!$H$21:$AO$21="RF Valet"),RF!$H$2:$AO$17)</f>
        <v>0</v>
      </c>
      <c r="AP175" s="250">
        <f>SUMPRODUCT((RF!$A$2:$A$17=$A175)*(RFEmp=AP$1)*(RF!$H$21:$AO$21="RF Valet"),RF!$H$2:$AO$17)</f>
        <v>0</v>
      </c>
      <c r="AQ175" s="250">
        <f>SUMPRODUCT((RF!$A$2:$A$17=$A175)*(RFEmp=AQ$1)*(RF!$H$21:$AO$21="RF Valet"),RF!$H$2:$AO$17)</f>
        <v>0</v>
      </c>
      <c r="AR175" s="250">
        <f>SUMPRODUCT((RF!$A$2:$A$17=$A175)*(RFEmp=AR$1)*(RF!$H$21:$AO$21="RF Valet"),RF!$H$2:$AO$17)</f>
        <v>0</v>
      </c>
      <c r="AS175" s="250">
        <f>SUMPRODUCT((RF!$A$2:$A$17=$A175)*(RFEmp=AS$1)*(RF!$H$21:$AO$21="RF Valet"),RF!$H$2:$AO$17)</f>
        <v>0</v>
      </c>
      <c r="AT175" s="250">
        <f>SUMPRODUCT((RF!$A$2:$A$17=$A175)*(RFEmp=AT$1)*(RF!$H$21:$AO$21="RF Valet"),RF!$H$2:$AO$17)</f>
        <v>0</v>
      </c>
      <c r="AU175" s="250">
        <f>SUMPRODUCT((RF!$A$2:$A$17=$A175)*(RFEmp=AU$1)*(RF!$H$21:$AO$21="RF Valet"),RF!$H$2:$AO$17)</f>
        <v>0</v>
      </c>
      <c r="AV175" s="250">
        <f>SUMPRODUCT((RF!$A$2:$A$17=$A175)*(RFEmp=AV$1)*(RF!$H$21:$AO$21="RF Valet"),RF!$H$2:$AO$17)</f>
        <v>0</v>
      </c>
      <c r="AW175" s="250">
        <f>SUMPRODUCT((RF!$A$2:$A$17=$A175)*(RFEmp=AW$1)*(RF!$H$21:$AO$21="RF Valet"),RF!$H$2:$AO$17)</f>
        <v>0</v>
      </c>
      <c r="AX175" s="250">
        <f>SUMPRODUCT((RF!$A$2:$A$17=$A175)*(RFEmp=AX$1)*(RF!$H$21:$AO$21="RF Valet"),RF!$H$2:$AO$17)</f>
        <v>0</v>
      </c>
      <c r="AY175" s="467">
        <f>SUMPRODUCT((RF!$A$2:$A$17=$A175)*(RFEmp=AY$1)*(RF!$H$21:$AO$21="RF Valet"),RF!$H$2:$AO$17)</f>
        <v>0</v>
      </c>
    </row>
    <row r="176" spans="1:51" s="271" customFormat="1" x14ac:dyDescent="0.2">
      <c r="A176" s="247">
        <f t="shared" si="100"/>
        <v>42550</v>
      </c>
      <c r="B176" s="571" t="s">
        <v>140</v>
      </c>
      <c r="C176" s="249">
        <f>SUMPRODUCT(('RC'!$A$2:$A$17=$A176)*(RCEmp=C$1),'RC'!$D$2:$AK$17)</f>
        <v>0</v>
      </c>
      <c r="D176" s="250">
        <f>SUMPRODUCT(('RC'!$A$2:$A$17=$A176)*(RCEmp=D$1),'RC'!$D$2:$AK$17)</f>
        <v>0</v>
      </c>
      <c r="E176" s="250">
        <f>SUMPRODUCT(('RC'!$A$2:$A$17=$A176)*(RCEmp=E$1),'RC'!$D$2:$AK$17)</f>
        <v>0</v>
      </c>
      <c r="F176" s="250">
        <f>SUMPRODUCT(('RC'!$A$2:$A$17=$A176)*(RCEmp=F$1),'RC'!$D$2:$AK$17)</f>
        <v>0</v>
      </c>
      <c r="G176" s="250">
        <f>SUMPRODUCT(('RC'!$A$2:$A$17=$A176)*(RCEmp=G$1),'RC'!$D$2:$AK$17)</f>
        <v>0</v>
      </c>
      <c r="H176" s="250">
        <f>SUMPRODUCT(('RC'!$A$2:$A$17=$A176)*(RCEmp=H$1),'RC'!$D$2:$AK$17)</f>
        <v>0</v>
      </c>
      <c r="I176" s="250">
        <f>SUMPRODUCT(('RC'!$A$2:$A$17=$A176)*(RCEmp=I$1),'RC'!$D$2:$AK$17)</f>
        <v>0</v>
      </c>
      <c r="J176" s="250">
        <f>SUMPRODUCT(('RC'!$A$2:$A$17=$A176)*(RCEmp=J$1),'RC'!$D$2:$AK$17)</f>
        <v>0</v>
      </c>
      <c r="K176" s="250">
        <f>SUMPRODUCT(('RC'!$A$2:$A$17=$A176)*(RCEmp=K$1),'RC'!$D$2:$AK$17)</f>
        <v>0</v>
      </c>
      <c r="L176" s="250">
        <f>SUMPRODUCT(('RC'!$A$2:$A$17=$A176)*(RCEmp=L$1),'RC'!$D$2:$AK$17)</f>
        <v>0</v>
      </c>
      <c r="M176" s="250">
        <f>SUMPRODUCT(('RC'!$A$2:$A$17=$A176)*(RCEmp=M$1),'RC'!$D$2:$AK$17)</f>
        <v>0</v>
      </c>
      <c r="N176" s="250">
        <f>SUMPRODUCT(('RC'!$A$2:$A$17=$A176)*(RCEmp=N$1),'RC'!$D$2:$AK$17)</f>
        <v>0</v>
      </c>
      <c r="O176" s="250">
        <f>SUMPRODUCT(('RC'!$A$2:$A$17=$A176)*(RCEmp=O$1),'RC'!$D$2:$AK$17)</f>
        <v>0</v>
      </c>
      <c r="P176" s="250">
        <f>SUMPRODUCT(('RC'!$A$2:$A$17=$A176)*(RCEmp=P$1),'RC'!$D$2:$AK$17)</f>
        <v>0</v>
      </c>
      <c r="Q176" s="250">
        <f>SUMPRODUCT(('RC'!$A$2:$A$17=$A176)*(RCEmp=Q$1),'RC'!$D$2:$AK$17)</f>
        <v>0</v>
      </c>
      <c r="R176" s="250">
        <f>SUMPRODUCT(('RC'!$A$2:$A$17=$A176)*(RCEmp=R$1),'RC'!$D$2:$AK$17)</f>
        <v>0</v>
      </c>
      <c r="S176" s="250">
        <f>SUMPRODUCT(('RC'!$A$2:$A$17=$A176)*(RCEmp=S$1),'RC'!$D$2:$AK$17)</f>
        <v>0</v>
      </c>
      <c r="T176" s="250">
        <f>SUMPRODUCT(('RC'!$A$2:$A$17=$A176)*(RCEmp=T$1),'RC'!$D$2:$AK$17)</f>
        <v>0</v>
      </c>
      <c r="U176" s="250">
        <f>SUMPRODUCT(('RC'!$A$2:$A$17=$A176)*(RCEmp=U$1),'RC'!$D$2:$AK$17)</f>
        <v>0</v>
      </c>
      <c r="V176" s="250">
        <f>SUMPRODUCT(('RC'!$A$2:$A$17=$A176)*(RCEmp=V$1),'RC'!$D$2:$AK$17)</f>
        <v>0</v>
      </c>
      <c r="W176" s="250">
        <f>SUMPRODUCT(('RC'!$A$2:$A$17=$A176)*(RCEmp=W$1),'RC'!$D$2:$AK$17)</f>
        <v>0</v>
      </c>
      <c r="X176" s="250">
        <f>SUMPRODUCT(('RC'!$A$2:$A$17=$A176)*(RCEmp=X$1),'RC'!$D$2:$AK$17)</f>
        <v>0</v>
      </c>
      <c r="Y176" s="250">
        <f>SUMPRODUCT(('RC'!$A$2:$A$17=$A176)*(RCEmp=Y$1),'RC'!$D$2:$AK$17)</f>
        <v>0</v>
      </c>
      <c r="Z176" s="250">
        <f>SUMPRODUCT(('RC'!$A$2:$A$17=$A176)*(RCEmp=Z$1),'RC'!$D$2:$AK$17)</f>
        <v>0</v>
      </c>
      <c r="AA176" s="250">
        <f>SUMPRODUCT(('RC'!$A$2:$A$17=$A176)*(RCEmp=AA$1),'RC'!$D$2:$AK$17)</f>
        <v>0</v>
      </c>
      <c r="AB176" s="250">
        <f>SUMPRODUCT(('RC'!$A$2:$A$17=$A176)*(RCEmp=AB$1),'RC'!$D$2:$AK$17)</f>
        <v>0</v>
      </c>
      <c r="AC176" s="250">
        <f>SUMPRODUCT(('RC'!$A$2:$A$17=$A176)*(RCEmp=AC$1),'RC'!$D$2:$AK$17)</f>
        <v>0</v>
      </c>
      <c r="AD176" s="250">
        <f>SUMPRODUCT(('RC'!$A$2:$A$17=$A176)*(RCEmp=AD$1),'RC'!$D$2:$AK$17)</f>
        <v>0</v>
      </c>
      <c r="AE176" s="250">
        <f>SUMPRODUCT(('RC'!$A$2:$A$17=$A176)*(RCEmp=AE$1),'RC'!$D$2:$AK$17)</f>
        <v>0</v>
      </c>
      <c r="AF176" s="250">
        <f>SUMPRODUCT(('RC'!$A$2:$A$17=$A176)*(RCEmp=AF$1),'RC'!$D$2:$AK$17)</f>
        <v>0</v>
      </c>
      <c r="AG176" s="250">
        <f>SUMPRODUCT(('RC'!$A$2:$A$17=$A176)*(RCEmp=AG$1),'RC'!$D$2:$AK$17)</f>
        <v>8.5</v>
      </c>
      <c r="AH176" s="250">
        <f>SUMPRODUCT(('RC'!$A$2:$A$17=$A176)*(RCEmp=AH$1),'RC'!$D$2:$AK$17)</f>
        <v>0</v>
      </c>
      <c r="AI176" s="250">
        <f>SUMPRODUCT(('RC'!$A$2:$A$17=$A176)*(RCEmp=AI$1),'RC'!$D$2:$AK$17)</f>
        <v>0</v>
      </c>
      <c r="AJ176" s="250">
        <f>SUMPRODUCT(('RC'!$A$2:$A$17=$A176)*(RCEmp=AJ$1),'RC'!$D$2:$AK$17)</f>
        <v>0</v>
      </c>
      <c r="AK176" s="250">
        <f>SUMPRODUCT(('RC'!$A$2:$A$17=$A176)*(RCEmp=AK$1),'RC'!$D$2:$AK$17)</f>
        <v>0</v>
      </c>
      <c r="AL176" s="250">
        <f>SUMPRODUCT(('RC'!$A$2:$A$17=$A176)*(RCEmp=AL$1),'RC'!$D$2:$AK$17)</f>
        <v>0</v>
      </c>
      <c r="AM176" s="250">
        <f>SUMPRODUCT(('RC'!$A$2:$A$17=$A176)*(RCEmp=AM$1),'RC'!$D$2:$AK$17)</f>
        <v>0</v>
      </c>
      <c r="AN176" s="250">
        <f>SUMPRODUCT(('RC'!$A$2:$A$17=$A176)*(RCEmp=AN$1),'RC'!$D$2:$AK$17)</f>
        <v>0</v>
      </c>
      <c r="AO176" s="250">
        <f>SUMPRODUCT(('RC'!$A$2:$A$17=$A176)*(RCEmp=AO$1),'RC'!$D$2:$AK$17)</f>
        <v>0</v>
      </c>
      <c r="AP176" s="250">
        <f>SUMPRODUCT(('RC'!$A$2:$A$17=$A176)*(RCEmp=AP$1),'RC'!$D$2:$AK$17)</f>
        <v>0</v>
      </c>
      <c r="AQ176" s="250">
        <f>SUMPRODUCT(('RC'!$A$2:$A$17=$A176)*(RCEmp=AQ$1),'RC'!$D$2:$AK$17)</f>
        <v>0</v>
      </c>
      <c r="AR176" s="250">
        <f>SUMPRODUCT(('RC'!$A$2:$A$17=$A176)*(RCEmp=AR$1),'RC'!$D$2:$AK$17)</f>
        <v>0</v>
      </c>
      <c r="AS176" s="250">
        <f>SUMPRODUCT(('RC'!$A$2:$A$17=$A176)*(RCEmp=AS$1),'RC'!$D$2:$AK$17)</f>
        <v>0</v>
      </c>
      <c r="AT176" s="250">
        <f>SUMPRODUCT(('RC'!$A$2:$A$17=$A176)*(RCEmp=AT$1),'RC'!$D$2:$AK$17)</f>
        <v>0</v>
      </c>
      <c r="AU176" s="250">
        <f>SUMPRODUCT(('RC'!$A$2:$A$17=$A176)*(RCEmp=AU$1),'RC'!$D$2:$AK$17)</f>
        <v>0</v>
      </c>
      <c r="AV176" s="250">
        <f>SUMPRODUCT(('RC'!$A$2:$A$17=$A176)*(RCEmp=AV$1),'RC'!$D$2:$AK$17)</f>
        <v>0</v>
      </c>
      <c r="AW176" s="250">
        <f>SUMPRODUCT(('RC'!$A$2:$A$17=$A176)*(RCEmp=AW$1),'RC'!$D$2:$AK$17)</f>
        <v>0</v>
      </c>
      <c r="AX176" s="250">
        <f>SUMPRODUCT(('RC'!$A$2:$A$17=$A176)*(RCEmp=AX$1),'RC'!$D$2:$AK$17)</f>
        <v>0</v>
      </c>
      <c r="AY176" s="467">
        <f>SUMPRODUCT(('RC'!$A$2:$A$17=$A176)*(RCEmp=AY$1),'RC'!$D$2:$AK$17)</f>
        <v>0</v>
      </c>
    </row>
    <row r="177" spans="1:51" s="271" customFormat="1" x14ac:dyDescent="0.2">
      <c r="A177" s="247">
        <f t="shared" si="100"/>
        <v>42550</v>
      </c>
      <c r="B177" s="614" t="s">
        <v>154</v>
      </c>
      <c r="C177" s="249">
        <f>SUMPRODUCT((HoO!$A$2:$A$34=$A177)*(HoOEmp=C$1),HoO!$E$2:$Y$34)</f>
        <v>0</v>
      </c>
      <c r="D177" s="250">
        <f>SUMPRODUCT((HoO!$A$2:$A$34=$A177)*(HoOEmp=D$1),HoO!$E$2:$Y$34)</f>
        <v>0</v>
      </c>
      <c r="E177" s="250">
        <f>SUMPRODUCT((HoO!$A$2:$A$34=$A177)*(HoOEmp=E$1),HoO!$E$2:$Y$34)</f>
        <v>0</v>
      </c>
      <c r="F177" s="250">
        <f>SUMPRODUCT((HoO!$A$2:$A$34=$A177)*(HoOEmp=F$1),HoO!$E$2:$Y$34)</f>
        <v>0</v>
      </c>
      <c r="G177" s="250">
        <f>SUMPRODUCT((HoO!$A$2:$A$34=$A177)*(HoOEmp=G$1),HoO!$E$2:$Y$34)</f>
        <v>0</v>
      </c>
      <c r="H177" s="250">
        <f>SUMPRODUCT((HoO!$A$2:$A$34=$A177)*(HoOEmp=H$1),HoO!$E$2:$Y$34)</f>
        <v>0</v>
      </c>
      <c r="I177" s="250">
        <f>SUMPRODUCT((HoO!$A$2:$A$34=$A177)*(HoOEmp=I$1),HoO!$E$2:$Y$34)</f>
        <v>0</v>
      </c>
      <c r="J177" s="250">
        <f>SUMPRODUCT((HoO!$A$2:$A$34=$A177)*(HoOEmp=J$1),HoO!$E$2:$Y$34)</f>
        <v>0</v>
      </c>
      <c r="K177" s="250">
        <f>SUMPRODUCT((HoO!$A$2:$A$34=$A177)*(HoOEmp=K$1),HoO!$E$2:$Y$34)</f>
        <v>0</v>
      </c>
      <c r="L177" s="250">
        <f>SUMPRODUCT((HoO!$A$2:$A$34=$A177)*(HoOEmp=L$1),HoO!$E$2:$Y$34)</f>
        <v>0</v>
      </c>
      <c r="M177" s="250">
        <f>SUMPRODUCT((HoO!$A$2:$A$34=$A177)*(HoOEmp=M$1),HoO!$E$2:$Y$34)</f>
        <v>0</v>
      </c>
      <c r="N177" s="250">
        <f>SUMPRODUCT((HoO!$A$2:$A$34=$A177)*(HoOEmp=N$1),HoO!$E$2:$Y$34)</f>
        <v>0</v>
      </c>
      <c r="O177" s="250">
        <f>SUMPRODUCT((HoO!$A$2:$A$34=$A177)*(HoOEmp=O$1),HoO!$E$2:$Y$34)</f>
        <v>0</v>
      </c>
      <c r="P177" s="250">
        <f>SUMPRODUCT((HoO!$A$2:$A$34=$A177)*(HoOEmp=P$1),HoO!$E$2:$Y$34)</f>
        <v>0</v>
      </c>
      <c r="Q177" s="250">
        <f>SUMPRODUCT((HoO!$A$2:$A$34=$A177)*(HoOEmp=Q$1),HoO!$E$2:$Y$34)</f>
        <v>0</v>
      </c>
      <c r="R177" s="250">
        <f>SUMPRODUCT((HoO!$A$2:$A$34=$A177)*(HoOEmp=R$1),HoO!$E$2:$Y$34)</f>
        <v>0</v>
      </c>
      <c r="S177" s="250">
        <f>SUMPRODUCT((HoO!$A$2:$A$34=$A177)*(HoOEmp=S$1),HoO!$E$2:$Y$34)</f>
        <v>0</v>
      </c>
      <c r="T177" s="250">
        <f>SUMPRODUCT((HoO!$A$2:$A$34=$A177)*(HoOEmp=T$1),HoO!$E$2:$Y$34)</f>
        <v>0</v>
      </c>
      <c r="U177" s="250">
        <f>SUMPRODUCT((HoO!$A$2:$A$34=$A177)*(HoOEmp=U$1),HoO!$E$2:$Y$34)</f>
        <v>0</v>
      </c>
      <c r="V177" s="250">
        <f>SUMPRODUCT((HoO!$A$2:$A$34=$A177)*(HoOEmp=V$1),HoO!$E$2:$Y$34)</f>
        <v>0</v>
      </c>
      <c r="W177" s="250">
        <f>SUMPRODUCT((HoO!$A$2:$A$34=$A177)*(HoOEmp=W$1),HoO!$E$2:$Y$34)</f>
        <v>0</v>
      </c>
      <c r="X177" s="250">
        <f>SUMPRODUCT((HoO!$A$2:$A$34=$A177)*(HoOEmp=X$1),HoO!$E$2:$Y$34)</f>
        <v>0</v>
      </c>
      <c r="Y177" s="250">
        <f>SUMPRODUCT((HoO!$A$2:$A$34=$A177)*(HoOEmp=Y$1),HoO!$E$2:$Y$34)</f>
        <v>0</v>
      </c>
      <c r="Z177" s="250">
        <f>SUMPRODUCT((HoO!$A$2:$A$34=$A177)*(HoOEmp=Z$1),HoO!$E$2:$Y$34)</f>
        <v>0</v>
      </c>
      <c r="AA177" s="250">
        <f>SUMPRODUCT((HoO!$A$2:$A$34=$A177)*(HoOEmp=AA$1),HoO!$E$2:$Y$34)</f>
        <v>0</v>
      </c>
      <c r="AB177" s="250">
        <f>SUMPRODUCT((HoO!$A$2:$A$34=$A177)*(HoOEmp=AB$1),HoO!$E$2:$Y$34)</f>
        <v>0</v>
      </c>
      <c r="AC177" s="250">
        <f>SUMPRODUCT((HoO!$A$2:$A$34=$A177)*(HoOEmp=AC$1),HoO!$E$2:$Y$34)</f>
        <v>0</v>
      </c>
      <c r="AD177" s="250">
        <f>SUMPRODUCT((HoO!$A$2:$A$34=$A177)*(HoOEmp=AD$1),HoO!$E$2:$Y$34)</f>
        <v>0</v>
      </c>
      <c r="AE177" s="250">
        <f>SUMPRODUCT((HoO!$A$2:$A$34=$A177)*(HoOEmp=AE$1),HoO!$E$2:$Y$34)</f>
        <v>0</v>
      </c>
      <c r="AF177" s="250">
        <f>SUMPRODUCT((HoO!$A$2:$A$34=$A177)*(HoOEmp=AF$1),HoO!$E$2:$Y$34)</f>
        <v>0</v>
      </c>
      <c r="AG177" s="250">
        <f>SUMPRODUCT((HoO!$A$2:$A$34=$A177)*(HoOEmp=AG$1),HoO!$E$2:$Y$34)</f>
        <v>0</v>
      </c>
      <c r="AH177" s="250">
        <f>SUMPRODUCT((HoO!$A$2:$A$34=$A177)*(HoOEmp=AH$1),HoO!$E$2:$Y$34)</f>
        <v>0</v>
      </c>
      <c r="AI177" s="250">
        <f>SUMPRODUCT((HoO!$A$2:$A$34=$A177)*(HoOEmp=AI$1),HoO!$E$2:$Y$34)</f>
        <v>0</v>
      </c>
      <c r="AJ177" s="250">
        <f>SUMPRODUCT((HoO!$A$2:$A$34=$A177)*(HoOEmp=AJ$1),HoO!$E$2:$Y$34)</f>
        <v>0</v>
      </c>
      <c r="AK177" s="250">
        <f>SUMPRODUCT((HoO!$A$2:$A$34=$A177)*(HoOEmp=AK$1),HoO!$E$2:$Y$34)</f>
        <v>0</v>
      </c>
      <c r="AL177" s="250">
        <f>SUMPRODUCT((HoO!$A$2:$A$34=$A177)*(HoOEmp=AL$1),HoO!$E$2:$Y$34)</f>
        <v>0</v>
      </c>
      <c r="AM177" s="250">
        <f>SUMPRODUCT((HoO!$A$2:$A$34=$A177)*(HoOEmp=AM$1),HoO!$E$2:$Y$34)</f>
        <v>0</v>
      </c>
      <c r="AN177" s="250">
        <f>SUMPRODUCT((HoO!$A$2:$A$34=$A177)*(HoOEmp=AN$1),HoO!$E$2:$Y$34)</f>
        <v>0</v>
      </c>
      <c r="AO177" s="250">
        <f>SUMPRODUCT((HoO!$A$2:$A$34=$A177)*(HoOEmp=AO$1),HoO!$E$2:$Y$34)</f>
        <v>0</v>
      </c>
      <c r="AP177" s="250">
        <f>SUMPRODUCT((HoO!$A$2:$A$34=$A177)*(HoOEmp=AP$1),HoO!$E$2:$Y$34)</f>
        <v>0</v>
      </c>
      <c r="AQ177" s="250">
        <f>SUMPRODUCT((HoO!$A$2:$A$34=$A177)*(HoOEmp=AQ$1),HoO!$E$2:$Y$34)</f>
        <v>0</v>
      </c>
      <c r="AR177" s="250">
        <f>SUMPRODUCT((HoO!$A$2:$A$34=$A177)*(HoOEmp=AR$1),HoO!$E$2:$Y$34)</f>
        <v>0</v>
      </c>
      <c r="AS177" s="250">
        <f>SUMPRODUCT((HoO!$A$2:$A$34=$A177)*(HoOEmp=AS$1),HoO!$E$2:$Y$34)</f>
        <v>0</v>
      </c>
      <c r="AT177" s="250">
        <f>SUMPRODUCT((HoO!$A$2:$A$34=$A177)*(HoOEmp=AT$1),HoO!$E$2:$Y$34)</f>
        <v>0</v>
      </c>
      <c r="AU177" s="250">
        <f>SUMPRODUCT((HoO!$A$2:$A$34=$A177)*(HoOEmp=AU$1),HoO!$E$2:$Y$34)</f>
        <v>0</v>
      </c>
      <c r="AV177" s="250">
        <f>SUMPRODUCT((HoO!$A$2:$A$34=$A177)*(HoOEmp=AV$1),HoO!$E$2:$Y$34)</f>
        <v>0</v>
      </c>
      <c r="AW177" s="250">
        <f>SUMPRODUCT((HoO!$A$2:$A$34=$A177)*(HoOEmp=AW$1),HoO!$E$2:$Y$34)</f>
        <v>0</v>
      </c>
      <c r="AX177" s="250">
        <f>SUMPRODUCT((HoO!$A$2:$A$34=$A177)*(HoOEmp=AX$1),HoO!$E$2:$Y$34)</f>
        <v>0</v>
      </c>
      <c r="AY177" s="467">
        <f>SUMPRODUCT((HoO!$A$2:$A$34=$A177)*(HoOEmp=AY$1),HoO!$E$2:$Y$34)</f>
        <v>0</v>
      </c>
    </row>
    <row r="178" spans="1:51" s="271" customFormat="1" x14ac:dyDescent="0.2">
      <c r="A178" s="247">
        <f t="shared" si="100"/>
        <v>42550</v>
      </c>
      <c r="B178" s="255" t="s">
        <v>74</v>
      </c>
      <c r="C178" s="249">
        <f>SUMPRODUCT((TM!$A$2:$A$17=$A178)*(TMEmp=C$1),TM!$D$2:$AK$17)</f>
        <v>0</v>
      </c>
      <c r="D178" s="250">
        <f>SUMPRODUCT((TM!$A$2:$A$17=$A178)*(TMEmp=D$1),TM!$D$2:$AK$17)</f>
        <v>0</v>
      </c>
      <c r="E178" s="250">
        <f>SUMPRODUCT((TM!$A$2:$A$17=$A178)*(TMEmp=E$1),TM!$D$2:$AK$17)</f>
        <v>0</v>
      </c>
      <c r="F178" s="250">
        <f>SUMPRODUCT((TM!$A$2:$A$17=$A178)*(TMEmp=F$1),TM!$D$2:$AK$17)</f>
        <v>0</v>
      </c>
      <c r="G178" s="250">
        <f>SUMPRODUCT((TM!$A$2:$A$17=$A178)*(TMEmp=G$1),TM!$D$2:$AK$17)</f>
        <v>0</v>
      </c>
      <c r="H178" s="250">
        <f>SUMPRODUCT((TM!$A$2:$A$17=$A178)*(TMEmp=H$1),TM!$D$2:$AK$17)</f>
        <v>0</v>
      </c>
      <c r="I178" s="250">
        <f>SUMPRODUCT((TM!$A$2:$A$17=$A178)*(TMEmp=I$1),TM!$D$2:$AK$17)</f>
        <v>0</v>
      </c>
      <c r="J178" s="250">
        <f>SUMPRODUCT((TM!$A$2:$A$17=$A178)*(TMEmp=J$1),TM!$D$2:$AK$17)</f>
        <v>0</v>
      </c>
      <c r="K178" s="250">
        <f>SUMPRODUCT((TM!$A$2:$A$17=$A178)*(TMEmp=K$1),TM!$D$2:$AK$17)</f>
        <v>0</v>
      </c>
      <c r="L178" s="250">
        <f>SUMPRODUCT((TM!$A$2:$A$17=$A178)*(TMEmp=L$1),TM!$D$2:$AK$17)</f>
        <v>0</v>
      </c>
      <c r="M178" s="250">
        <f>SUMPRODUCT((TM!$A$2:$A$17=$A178)*(TMEmp=M$1),TM!$D$2:$AK$17)</f>
        <v>0</v>
      </c>
      <c r="N178" s="250">
        <f>SUMPRODUCT((TM!$A$2:$A$17=$A178)*(TMEmp=N$1),TM!$D$2:$AK$17)</f>
        <v>0</v>
      </c>
      <c r="O178" s="250">
        <f>SUMPRODUCT((TM!$A$2:$A$17=$A178)*(TMEmp=O$1),TM!$D$2:$AK$17)</f>
        <v>0</v>
      </c>
      <c r="P178" s="250">
        <f>SUMPRODUCT((TM!$A$2:$A$17=$A178)*(TMEmp=P$1),TM!$D$2:$AK$17)</f>
        <v>0</v>
      </c>
      <c r="Q178" s="250">
        <f>SUMPRODUCT((TM!$A$2:$A$17=$A178)*(TMEmp=Q$1),TM!$D$2:$AK$17)</f>
        <v>0</v>
      </c>
      <c r="R178" s="250">
        <f>SUMPRODUCT((TM!$A$2:$A$17=$A178)*(TMEmp=R$1),TM!$D$2:$AK$17)</f>
        <v>0</v>
      </c>
      <c r="S178" s="250">
        <f>SUMPRODUCT((TM!$A$2:$A$17=$A178)*(TMEmp=S$1),TM!$D$2:$AK$17)</f>
        <v>0</v>
      </c>
      <c r="T178" s="250">
        <f>SUMPRODUCT((TM!$A$2:$A$17=$A178)*(TMEmp=T$1),TM!$D$2:$AK$17)</f>
        <v>0</v>
      </c>
      <c r="U178" s="250">
        <f>SUMPRODUCT((TM!$A$2:$A$17=$A178)*(TMEmp=U$1),TM!$D$2:$AK$17)</f>
        <v>0</v>
      </c>
      <c r="V178" s="250">
        <f>SUMPRODUCT((TM!$A$2:$A$17=$A178)*(TMEmp=V$1),TM!$D$2:$AK$17)</f>
        <v>0</v>
      </c>
      <c r="W178" s="250">
        <f>SUMPRODUCT((TM!$A$2:$A$17=$A178)*(TMEmp=W$1),TM!$D$2:$AK$17)</f>
        <v>0</v>
      </c>
      <c r="X178" s="250">
        <f>SUMPRODUCT((TM!$A$2:$A$17=$A178)*(TMEmp=X$1),TM!$D$2:$AK$17)</f>
        <v>0</v>
      </c>
      <c r="Y178" s="250">
        <f>SUMPRODUCT((TM!$A$2:$A$17=$A178)*(TMEmp=Y$1),TM!$D$2:$AK$17)</f>
        <v>0</v>
      </c>
      <c r="Z178" s="250">
        <f>SUMPRODUCT((TM!$A$2:$A$17=$A178)*(TMEmp=Z$1),TM!$D$2:$AK$17)</f>
        <v>0</v>
      </c>
      <c r="AA178" s="250">
        <f>SUMPRODUCT((TM!$A$2:$A$17=$A178)*(TMEmp=AA$1),TM!$D$2:$AK$17)</f>
        <v>0</v>
      </c>
      <c r="AB178" s="250">
        <f>SUMPRODUCT((TM!$A$2:$A$17=$A178)*(TMEmp=AB$1),TM!$D$2:$AK$17)</f>
        <v>0</v>
      </c>
      <c r="AC178" s="250">
        <f>SUMPRODUCT((TM!$A$2:$A$17=$A178)*(TMEmp=AC$1),TM!$D$2:$AK$17)</f>
        <v>0</v>
      </c>
      <c r="AD178" s="250">
        <f>SUMPRODUCT((TM!$A$2:$A$17=$A178)*(TMEmp=AD$1),TM!$D$2:$AK$17)</f>
        <v>0</v>
      </c>
      <c r="AE178" s="250">
        <f>SUMPRODUCT((TM!$A$2:$A$17=$A178)*(TMEmp=AE$1),TM!$D$2:$AK$17)</f>
        <v>0</v>
      </c>
      <c r="AF178" s="250">
        <f>SUMPRODUCT((TM!$A$2:$A$17=$A178)*(TMEmp=AF$1),TM!$D$2:$AK$17)</f>
        <v>0</v>
      </c>
      <c r="AG178" s="250">
        <f>SUMPRODUCT((TM!$A$2:$A$17=$A178)*(TMEmp=AG$1),TM!$D$2:$AK$17)</f>
        <v>0</v>
      </c>
      <c r="AH178" s="250">
        <f>SUMPRODUCT((TM!$A$2:$A$17=$A178)*(TMEmp=AH$1),TM!$D$2:$AK$17)</f>
        <v>0</v>
      </c>
      <c r="AI178" s="250">
        <f>SUMPRODUCT((TM!$A$2:$A$17=$A178)*(TMEmp=AI$1),TM!$D$2:$AK$17)</f>
        <v>0</v>
      </c>
      <c r="AJ178" s="250">
        <f>SUMPRODUCT((TM!$A$2:$A$17=$A178)*(TMEmp=AJ$1),TM!$D$2:$AK$17)</f>
        <v>0</v>
      </c>
      <c r="AK178" s="250">
        <f>SUMPRODUCT((TM!$A$2:$A$17=$A178)*(TMEmp=AK$1),TM!$D$2:$AK$17)</f>
        <v>0</v>
      </c>
      <c r="AL178" s="250">
        <f>SUMPRODUCT((TM!$A$2:$A$17=$A178)*(TMEmp=AL$1),TM!$D$2:$AK$17)</f>
        <v>0</v>
      </c>
      <c r="AM178" s="250">
        <f>SUMPRODUCT((TM!$A$2:$A$17=$A178)*(TMEmp=AM$1),TM!$D$2:$AK$17)</f>
        <v>0</v>
      </c>
      <c r="AN178" s="250">
        <f>SUMPRODUCT((TM!$A$2:$A$17=$A178)*(TMEmp=AN$1),TM!$D$2:$AK$17)</f>
        <v>0</v>
      </c>
      <c r="AO178" s="250">
        <f>SUMPRODUCT((TM!$A$2:$A$17=$A178)*(TMEmp=AO$1),TM!$D$2:$AK$17)</f>
        <v>0</v>
      </c>
      <c r="AP178" s="250">
        <f>SUMPRODUCT((TM!$A$2:$A$17=$A178)*(TMEmp=AP$1),TM!$D$2:$AK$17)</f>
        <v>0</v>
      </c>
      <c r="AQ178" s="250">
        <f>SUMPRODUCT((TM!$A$2:$A$17=$A178)*(TMEmp=AQ$1),TM!$D$2:$AK$17)</f>
        <v>0</v>
      </c>
      <c r="AR178" s="250">
        <f>SUMPRODUCT((TM!$A$2:$A$17=$A178)*(TMEmp=AR$1),TM!$D$2:$AK$17)</f>
        <v>0</v>
      </c>
      <c r="AS178" s="250">
        <f>SUMPRODUCT((TM!$A$2:$A$17=$A178)*(TMEmp=AS$1),TM!$D$2:$AK$17)</f>
        <v>0</v>
      </c>
      <c r="AT178" s="250">
        <f>SUMPRODUCT((TM!$A$2:$A$17=$A178)*(TMEmp=AT$1),TM!$D$2:$AK$17)</f>
        <v>0</v>
      </c>
      <c r="AU178" s="250">
        <f>SUMPRODUCT((TM!$A$2:$A$17=$A178)*(TMEmp=AU$1),TM!$D$2:$AK$17)</f>
        <v>0</v>
      </c>
      <c r="AV178" s="250">
        <f>SUMPRODUCT((TM!$A$2:$A$17=$A178)*(TMEmp=AV$1),TM!$D$2:$AK$17)</f>
        <v>0</v>
      </c>
      <c r="AW178" s="250">
        <f>SUMPRODUCT((TM!$A$2:$A$17=$A178)*(TMEmp=AW$1),TM!$D$2:$AK$17)</f>
        <v>0</v>
      </c>
      <c r="AX178" s="250">
        <f>SUMPRODUCT((TM!$A$2:$A$17=$A178)*(TMEmp=AX$1),TM!$D$2:$AK$17)</f>
        <v>0</v>
      </c>
      <c r="AY178" s="467">
        <f>SUMPRODUCT((TM!$A$2:$A$17=$A178)*(TMEmp=AY$1),TM!$D$2:$AK$17)</f>
        <v>0</v>
      </c>
    </row>
    <row r="179" spans="1:51" s="271" customFormat="1" x14ac:dyDescent="0.2">
      <c r="A179" s="256">
        <f t="shared" si="100"/>
        <v>42550</v>
      </c>
      <c r="B179" s="257" t="s">
        <v>72</v>
      </c>
      <c r="C179" s="258">
        <f>SUMPRODUCT((PC!$A$2:$A$80=$A179)*(PCEmp=C$1),PC!$D$2:$BD$80)</f>
        <v>0</v>
      </c>
      <c r="D179" s="259">
        <f>SUMPRODUCT((PC!$A$2:$A$80=$A179)*(PCEmp=D$1),PC!$D$2:$BD$80)</f>
        <v>0</v>
      </c>
      <c r="E179" s="259">
        <f>SUMPRODUCT((PC!$A$2:$A$80=$A179)*(PCEmp=E$1),PC!$D$2:$BD$80)</f>
        <v>0</v>
      </c>
      <c r="F179" s="259">
        <f>SUMPRODUCT((PC!$A$2:$A$80=$A179)*(PCEmp=F$1),PC!$D$2:$BD$80)</f>
        <v>0</v>
      </c>
      <c r="G179" s="259">
        <f>SUMPRODUCT((PC!$A$2:$A$80=$A179)*(PCEmp=G$1),PC!$D$2:$BD$80)</f>
        <v>0</v>
      </c>
      <c r="H179" s="259">
        <f>SUMPRODUCT((PC!$A$2:$A$80=$A179)*(PCEmp=H$1),PC!$D$2:$BD$80)</f>
        <v>0</v>
      </c>
      <c r="I179" s="259">
        <f>SUMPRODUCT((PC!$A$2:$A$80=$A179)*(PCEmp=I$1),PC!$D$2:$BD$80)</f>
        <v>0</v>
      </c>
      <c r="J179" s="259">
        <f>SUMPRODUCT((PC!$A$2:$A$80=$A179)*(PCEmp=J$1),PC!$D$2:$BD$80)</f>
        <v>0</v>
      </c>
      <c r="K179" s="259">
        <f>SUMPRODUCT((PC!$A$2:$A$80=$A179)*(PCEmp=K$1),PC!$D$2:$BD$80)</f>
        <v>0</v>
      </c>
      <c r="L179" s="259">
        <f>SUMPRODUCT((PC!$A$2:$A$80=$A179)*(PCEmp=L$1),PC!$D$2:$BD$80)</f>
        <v>0</v>
      </c>
      <c r="M179" s="259">
        <f>SUMPRODUCT((PC!$A$2:$A$80=$A179)*(PCEmp=M$1),PC!$D$2:$BD$80)</f>
        <v>0</v>
      </c>
      <c r="N179" s="259">
        <f>SUMPRODUCT((PC!$A$2:$A$80=$A179)*(PCEmp=N$1),PC!$D$2:$BD$80)</f>
        <v>0</v>
      </c>
      <c r="O179" s="259">
        <f>SUMPRODUCT((PC!$A$2:$A$80=$A179)*(PCEmp=O$1),PC!$D$2:$BD$80)</f>
        <v>0</v>
      </c>
      <c r="P179" s="259">
        <f>SUMPRODUCT((PC!$A$2:$A$80=$A179)*(PCEmp=P$1),PC!$D$2:$BD$80)</f>
        <v>0</v>
      </c>
      <c r="Q179" s="259">
        <f>SUMPRODUCT((PC!$A$2:$A$80=$A179)*(PCEmp=Q$1),PC!$D$2:$BD$80)</f>
        <v>0</v>
      </c>
      <c r="R179" s="259">
        <f>SUMPRODUCT((PC!$A$2:$A$80=$A179)*(PCEmp=R$1),PC!$D$2:$BD$80)</f>
        <v>0</v>
      </c>
      <c r="S179" s="259">
        <f>SUMPRODUCT((PC!$A$2:$A$80=$A179)*(PCEmp=S$1),PC!$D$2:$BD$80)</f>
        <v>0</v>
      </c>
      <c r="T179" s="259">
        <f>SUMPRODUCT((PC!$A$2:$A$80=$A179)*(PCEmp=T$1),PC!$D$2:$BD$80)</f>
        <v>0</v>
      </c>
      <c r="U179" s="259">
        <f>SUMPRODUCT((PC!$A$2:$A$80=$A179)*(PCEmp=U$1),PC!$D$2:$BD$80)</f>
        <v>0</v>
      </c>
      <c r="V179" s="259">
        <f>SUMPRODUCT((PC!$A$2:$A$80=$A179)*(PCEmp=V$1),PC!$D$2:$BD$80)</f>
        <v>0</v>
      </c>
      <c r="W179" s="259">
        <f>SUMPRODUCT((PC!$A$2:$A$80=$A179)*(PCEmp=W$1),PC!$D$2:$BD$80)</f>
        <v>0</v>
      </c>
      <c r="X179" s="259">
        <f>SUMPRODUCT((PC!$A$2:$A$80=$A179)*(PCEmp=X$1),PC!$D$2:$BD$80)</f>
        <v>0</v>
      </c>
      <c r="Y179" s="259">
        <f>SUMPRODUCT((PC!$A$2:$A$80=$A179)*(PCEmp=Y$1),PC!$D$2:$BD$80)</f>
        <v>0</v>
      </c>
      <c r="Z179" s="259">
        <f>SUMPRODUCT((PC!$A$2:$A$80=$A179)*(PCEmp=Z$1),PC!$D$2:$BD$80)</f>
        <v>0</v>
      </c>
      <c r="AA179" s="259">
        <f>SUMPRODUCT((PC!$A$2:$A$80=$A179)*(PCEmp=AA$1),PC!$D$2:$BD$80)</f>
        <v>0</v>
      </c>
      <c r="AB179" s="259">
        <f>SUMPRODUCT((PC!$A$2:$A$80=$A179)*(PCEmp=AB$1),PC!$D$2:$BD$80)</f>
        <v>0</v>
      </c>
      <c r="AC179" s="259">
        <f>SUMPRODUCT((PC!$A$2:$A$80=$A179)*(PCEmp=AC$1),PC!$D$2:$BD$80)</f>
        <v>0</v>
      </c>
      <c r="AD179" s="259">
        <f>SUMPRODUCT((PC!$A$2:$A$80=$A179)*(PCEmp=AD$1),PC!$D$2:$BD$80)</f>
        <v>0</v>
      </c>
      <c r="AE179" s="259">
        <f>SUMPRODUCT((PC!$A$2:$A$80=$A179)*(PCEmp=AE$1),PC!$D$2:$BD$80)</f>
        <v>0</v>
      </c>
      <c r="AF179" s="259">
        <f>SUMPRODUCT((PC!$A$2:$A$80=$A179)*(PCEmp=AF$1),PC!$D$2:$BD$80)</f>
        <v>0</v>
      </c>
      <c r="AG179" s="259">
        <f>SUMPRODUCT((PC!$A$2:$A$80=$A179)*(PCEmp=AG$1),PC!$D$2:$BD$80)</f>
        <v>0</v>
      </c>
      <c r="AH179" s="259">
        <f>SUMPRODUCT((PC!$A$2:$A$80=$A179)*(PCEmp=AH$1),PC!$D$2:$BD$80)</f>
        <v>0</v>
      </c>
      <c r="AI179" s="259">
        <f>SUMPRODUCT((PC!$A$2:$A$80=$A179)*(PCEmp=AI$1),PC!$D$2:$BD$80)</f>
        <v>0</v>
      </c>
      <c r="AJ179" s="259">
        <f>SUMPRODUCT((PC!$A$2:$A$80=$A179)*(PCEmp=AJ$1),PC!$D$2:$BD$80)</f>
        <v>0</v>
      </c>
      <c r="AK179" s="259">
        <f>SUMPRODUCT((PC!$A$2:$A$80=$A179)*(PCEmp=AK$1),PC!$D$2:$BD$80)</f>
        <v>0</v>
      </c>
      <c r="AL179" s="259">
        <f>SUMPRODUCT((PC!$A$2:$A$80=$A179)*(PCEmp=AL$1),PC!$D$2:$BD$80)</f>
        <v>0</v>
      </c>
      <c r="AM179" s="259">
        <f>SUMPRODUCT((PC!$A$2:$A$80=$A179)*(PCEmp=AM$1),PC!$D$2:$BD$80)</f>
        <v>0</v>
      </c>
      <c r="AN179" s="259">
        <f>SUMPRODUCT((PC!$A$2:$A$80=$A179)*(PCEmp=AN$1),PC!$D$2:$BD$80)</f>
        <v>0</v>
      </c>
      <c r="AO179" s="259">
        <f>SUMPRODUCT((PC!$A$2:$A$80=$A179)*(PCEmp=AO$1),PC!$D$2:$BD$80)</f>
        <v>0</v>
      </c>
      <c r="AP179" s="259">
        <f>SUMPRODUCT((PC!$A$2:$A$80=$A179)*(PCEmp=AP$1),PC!$D$2:$BD$80)</f>
        <v>0</v>
      </c>
      <c r="AQ179" s="259">
        <f>SUMPRODUCT((PC!$A$2:$A$80=$A179)*(PCEmp=AQ$1),PC!$D$2:$BD$80)</f>
        <v>0</v>
      </c>
      <c r="AR179" s="259">
        <f>SUMPRODUCT((PC!$A$2:$A$80=$A179)*(PCEmp=AR$1),PC!$D$2:$BD$80)</f>
        <v>0</v>
      </c>
      <c r="AS179" s="259">
        <f>SUMPRODUCT((PC!$A$2:$A$80=$A179)*(PCEmp=AS$1),PC!$D$2:$BD$80)</f>
        <v>0</v>
      </c>
      <c r="AT179" s="259">
        <f>SUMPRODUCT((PC!$A$2:$A$80=$A179)*(PCEmp=AT$1),PC!$D$2:$BD$80)</f>
        <v>0</v>
      </c>
      <c r="AU179" s="259">
        <f>SUMPRODUCT((PC!$A$2:$A$80=$A179)*(PCEmp=AU$1),PC!$D$2:$BD$80)</f>
        <v>0</v>
      </c>
      <c r="AV179" s="259">
        <f>SUMPRODUCT((PC!$A$2:$A$80=$A179)*(PCEmp=AV$1),PC!$D$2:$BD$80)</f>
        <v>0</v>
      </c>
      <c r="AW179" s="259">
        <f>SUMPRODUCT((PC!$A$2:$A$80=$A179)*(PCEmp=AW$1),PC!$D$2:$BD$80)</f>
        <v>0</v>
      </c>
      <c r="AX179" s="259">
        <f>SUMPRODUCT((PC!$A$2:$A$80=$A179)*(PCEmp=AX$1),PC!$D$2:$BD$80)</f>
        <v>0</v>
      </c>
      <c r="AY179" s="468">
        <f>SUMPRODUCT((PC!$A$2:$A$80=$A179)*(PCEmp=AY$1),PC!$D$2:$BD$80)</f>
        <v>0</v>
      </c>
    </row>
    <row r="180" spans="1:51" s="271" customFormat="1" x14ac:dyDescent="0.2">
      <c r="A180" s="247">
        <f t="shared" si="100"/>
        <v>42550</v>
      </c>
      <c r="B180" s="254" t="s">
        <v>85</v>
      </c>
      <c r="C180" s="249">
        <f>SUMPRODUCT((RF!$A$2:$A$17=$A180)*(RFEmp=C$1)*(RF!$H$21:$AO$21="RF Lead"),RF!$H$2:$AO$17)</f>
        <v>0</v>
      </c>
      <c r="D180" s="250">
        <f>SUMPRODUCT((RF!$A$2:$A$17=$A180)*(RFEmp=D$1)*(RF!$H$21:$AO$21="RF Lead"),RF!$H$2:$AO$17)</f>
        <v>0</v>
      </c>
      <c r="E180" s="250">
        <f>SUMPRODUCT((RF!$A$2:$A$17=$A180)*(RFEmp=E$1)*(RF!$H$21:$AO$21="RF Lead"),RF!$H$2:$AO$17)</f>
        <v>0</v>
      </c>
      <c r="F180" s="250">
        <f>SUMPRODUCT((RF!$A$2:$A$17=$A180)*(RFEmp=F$1)*(RF!$H$21:$AO$21="RF Lead"),RF!$H$2:$AO$17)</f>
        <v>0</v>
      </c>
      <c r="G180" s="250">
        <f>SUMPRODUCT((RF!$A$2:$A$17=$A180)*(RFEmp=G$1)*(RF!$H$21:$AO$21="RF Lead"),RF!$H$2:$AO$17)</f>
        <v>0</v>
      </c>
      <c r="H180" s="250">
        <f>SUMPRODUCT((RF!$A$2:$A$17=$A180)*(RFEmp=H$1)*(RF!$H$21:$AO$21="RF Lead"),RF!$H$2:$AO$17)</f>
        <v>0</v>
      </c>
      <c r="I180" s="250">
        <f>SUMPRODUCT((RF!$A$2:$A$17=$A180)*(RFEmp=I$1)*(RF!$H$21:$AO$21="RF Lead"),RF!$H$2:$AO$17)</f>
        <v>0</v>
      </c>
      <c r="J180" s="250">
        <f>SUMPRODUCT((RF!$A$2:$A$17=$A180)*(RFEmp=J$1)*(RF!$H$21:$AO$21="RF Lead"),RF!$H$2:$AO$17)</f>
        <v>0</v>
      </c>
      <c r="K180" s="250">
        <f>SUMPRODUCT((RF!$A$2:$A$17=$A180)*(RFEmp=K$1)*(RF!$H$21:$AO$21="RF Lead"),RF!$H$2:$AO$17)</f>
        <v>0</v>
      </c>
      <c r="L180" s="250">
        <f>SUMPRODUCT((RF!$A$2:$A$17=$A180)*(RFEmp=L$1)*(RF!$H$21:$AO$21="RF Lead"),RF!$H$2:$AO$17)</f>
        <v>0</v>
      </c>
      <c r="M180" s="250">
        <f>SUMPRODUCT((RF!$A$2:$A$17=$A180)*(RFEmp=M$1)*(RF!$H$21:$AO$21="RF Lead"),RF!$H$2:$AO$17)</f>
        <v>0</v>
      </c>
      <c r="N180" s="250">
        <f>SUMPRODUCT((RF!$A$2:$A$17=$A180)*(RFEmp=N$1)*(RF!$H$21:$AO$21="RF Lead"),RF!$H$2:$AO$17)</f>
        <v>0</v>
      </c>
      <c r="O180" s="250">
        <f>SUMPRODUCT((RF!$A$2:$A$17=$A180)*(RFEmp=O$1)*(RF!$H$21:$AO$21="RF Lead"),RF!$H$2:$AO$17)</f>
        <v>0</v>
      </c>
      <c r="P180" s="250">
        <f>SUMPRODUCT((RF!$A$2:$A$17=$A180)*(RFEmp=P$1)*(RF!$H$21:$AO$21="RF Lead"),RF!$H$2:$AO$17)</f>
        <v>0</v>
      </c>
      <c r="Q180" s="250">
        <f>SUMPRODUCT((RF!$A$2:$A$17=$A180)*(RFEmp=Q$1)*(RF!$H$21:$AO$21="RF Lead"),RF!$H$2:$AO$17)</f>
        <v>0</v>
      </c>
      <c r="R180" s="250">
        <f>SUMPRODUCT((RF!$A$2:$A$17=$A180)*(RFEmp=R$1)*(RF!$H$21:$AO$21="RF Lead"),RF!$H$2:$AO$17)</f>
        <v>0</v>
      </c>
      <c r="S180" s="250">
        <f>SUMPRODUCT((RF!$A$2:$A$17=$A180)*(RFEmp=S$1)*(RF!$H$21:$AO$21="RF Lead"),RF!$H$2:$AO$17)</f>
        <v>0</v>
      </c>
      <c r="T180" s="250">
        <f>SUMPRODUCT((RF!$A$2:$A$17=$A180)*(RFEmp=T$1)*(RF!$H$21:$AO$21="RF Lead"),RF!$H$2:$AO$17)</f>
        <v>0</v>
      </c>
      <c r="U180" s="250">
        <f>SUMPRODUCT((RF!$A$2:$A$17=$A180)*(RFEmp=U$1)*(RF!$H$21:$AO$21="RF Lead"),RF!$H$2:$AO$17)</f>
        <v>0</v>
      </c>
      <c r="V180" s="250">
        <f>SUMPRODUCT((RF!$A$2:$A$17=$A180)*(RFEmp=V$1)*(RF!$H$21:$AO$21="RF Lead"),RF!$H$2:$AO$17)</f>
        <v>0</v>
      </c>
      <c r="W180" s="250">
        <f>SUMPRODUCT((RF!$A$2:$A$17=$A180)*(RFEmp=W$1)*(RF!$H$21:$AO$21="RF Lead"),RF!$H$2:$AO$17)</f>
        <v>0</v>
      </c>
      <c r="X180" s="250">
        <f>SUMPRODUCT((RF!$A$2:$A$17=$A180)*(RFEmp=X$1)*(RF!$H$21:$AO$21="RF Lead"),RF!$H$2:$AO$17)</f>
        <v>0</v>
      </c>
      <c r="Y180" s="250">
        <f>SUMPRODUCT((RF!$A$2:$A$17=$A180)*(RFEmp=Y$1)*(RF!$H$21:$AO$21="RF Lead"),RF!$H$2:$AO$17)</f>
        <v>0</v>
      </c>
      <c r="Z180" s="250">
        <f>SUMPRODUCT((RF!$A$2:$A$17=$A180)*(RFEmp=Z$1)*(RF!$H$21:$AO$21="RF Lead"),RF!$H$2:$AO$17)</f>
        <v>0</v>
      </c>
      <c r="AA180" s="250">
        <f>SUMPRODUCT((RF!$A$2:$A$17=$A180)*(RFEmp=AA$1)*(RF!$H$21:$AO$21="RF Lead"),RF!$H$2:$AO$17)</f>
        <v>0</v>
      </c>
      <c r="AB180" s="250">
        <f>SUMPRODUCT((RF!$A$2:$A$17=$A180)*(RFEmp=AB$1)*(RF!$H$21:$AO$21="RF Lead"),RF!$H$2:$AO$17)</f>
        <v>0</v>
      </c>
      <c r="AC180" s="250">
        <f>SUMPRODUCT((RF!$A$2:$A$17=$A180)*(RFEmp=AC$1)*(RF!$H$21:$AO$21="RF Lead"),RF!$H$2:$AO$17)</f>
        <v>0</v>
      </c>
      <c r="AD180" s="250">
        <f>SUMPRODUCT((RF!$A$2:$A$17=$A180)*(RFEmp=AD$1)*(RF!$H$21:$AO$21="RF Lead"),RF!$H$2:$AO$17)</f>
        <v>0</v>
      </c>
      <c r="AE180" s="250">
        <f>SUMPRODUCT((RF!$A$2:$A$17=$A180)*(RFEmp=AE$1)*(RF!$H$21:$AO$21="RF Lead"),RF!$H$2:$AO$17)</f>
        <v>0</v>
      </c>
      <c r="AF180" s="250">
        <f>SUMPRODUCT((RF!$A$2:$A$17=$A180)*(RFEmp=AF$1)*(RF!$H$21:$AO$21="RF Lead"),RF!$H$2:$AO$17)</f>
        <v>0</v>
      </c>
      <c r="AG180" s="250">
        <f>SUMPRODUCT((RF!$A$2:$A$17=$A180)*(RFEmp=AG$1)*(RF!$H$21:$AO$21="RF Lead"),RF!$H$2:$AO$17)</f>
        <v>0</v>
      </c>
      <c r="AH180" s="250">
        <f>SUMPRODUCT((RF!$A$2:$A$17=$A180)*(RFEmp=AH$1)*(RF!$H$21:$AO$21="RF Lead"),RF!$H$2:$AO$17)</f>
        <v>0</v>
      </c>
      <c r="AI180" s="250">
        <f>SUMPRODUCT((RF!$A$2:$A$17=$A180)*(RFEmp=AI$1)*(RF!$H$21:$AO$21="RF Lead"),RF!$H$2:$AO$17)</f>
        <v>0</v>
      </c>
      <c r="AJ180" s="250">
        <f>SUMPRODUCT((RF!$A$2:$A$17=$A180)*(RFEmp=AJ$1)*(RF!$H$21:$AO$21="RF Lead"),RF!$H$2:$AO$17)</f>
        <v>0</v>
      </c>
      <c r="AK180" s="250">
        <f>SUMPRODUCT((RF!$A$2:$A$17=$A180)*(RFEmp=AK$1)*(RF!$H$21:$AO$21="RF Lead"),RF!$H$2:$AO$17)</f>
        <v>0</v>
      </c>
      <c r="AL180" s="250">
        <f>SUMPRODUCT((RF!$A$2:$A$17=$A180)*(RFEmp=AL$1)*(RF!$H$21:$AO$21="RF Lead"),RF!$H$2:$AO$17)</f>
        <v>0</v>
      </c>
      <c r="AM180" s="250">
        <f>SUMPRODUCT((RF!$A$2:$A$17=$A180)*(RFEmp=AM$1)*(RF!$H$21:$AO$21="RF Lead"),RF!$H$2:$AO$17)</f>
        <v>0</v>
      </c>
      <c r="AN180" s="250">
        <f>SUMPRODUCT((RF!$A$2:$A$17=$A180)*(RFEmp=AN$1)*(RF!$H$21:$AO$21="RF Lead"),RF!$H$2:$AO$17)</f>
        <v>0</v>
      </c>
      <c r="AO180" s="250">
        <f>SUMPRODUCT((RF!$A$2:$A$17=$A180)*(RFEmp=AO$1)*(RF!$H$21:$AO$21="RF Lead"),RF!$H$2:$AO$17)</f>
        <v>0</v>
      </c>
      <c r="AP180" s="250">
        <f>SUMPRODUCT((RF!$A$2:$A$17=$A180)*(RFEmp=AP$1)*(RF!$H$21:$AO$21="RF Lead"),RF!$H$2:$AO$17)</f>
        <v>0</v>
      </c>
      <c r="AQ180" s="250">
        <f>SUMPRODUCT((RF!$A$2:$A$17=$A180)*(RFEmp=AQ$1)*(RF!$H$21:$AO$21="RF Lead"),RF!$H$2:$AO$17)</f>
        <v>0</v>
      </c>
      <c r="AR180" s="250">
        <f>SUMPRODUCT((RF!$A$2:$A$17=$A180)*(RFEmp=AR$1)*(RF!$H$21:$AO$21="RF Lead"),RF!$H$2:$AO$17)</f>
        <v>0</v>
      </c>
      <c r="AS180" s="250">
        <f>SUMPRODUCT((RF!$A$2:$A$17=$A180)*(RFEmp=AS$1)*(RF!$H$21:$AO$21="RF Lead"),RF!$H$2:$AO$17)</f>
        <v>0</v>
      </c>
      <c r="AT180" s="250">
        <f>SUMPRODUCT((RF!$A$2:$A$17=$A180)*(RFEmp=AT$1)*(RF!$H$21:$AO$21="RF Lead"),RF!$H$2:$AO$17)</f>
        <v>0</v>
      </c>
      <c r="AU180" s="250">
        <f>SUMPRODUCT((RF!$A$2:$A$17=$A180)*(RFEmp=AU$1)*(RF!$H$21:$AO$21="RF Lead"),RF!$H$2:$AO$17)</f>
        <v>0</v>
      </c>
      <c r="AV180" s="250">
        <f>SUMPRODUCT((RF!$A$2:$A$17=$A180)*(RFEmp=AV$1)*(RF!$H$21:$AO$21="RF Lead"),RF!$H$2:$AO$17)</f>
        <v>0</v>
      </c>
      <c r="AW180" s="250">
        <f>SUMPRODUCT((RF!$A$2:$A$17=$A180)*(RFEmp=AW$1)*(RF!$H$21:$AO$21="RF Lead"),RF!$H$2:$AO$17)</f>
        <v>0</v>
      </c>
      <c r="AX180" s="250">
        <f>SUMPRODUCT((RF!$A$2:$A$17=$A180)*(RFEmp=AX$1)*(RF!$H$21:$AO$21="RF Lead"),RF!$H$2:$AO$17)</f>
        <v>0</v>
      </c>
      <c r="AY180" s="467">
        <f>SUMPRODUCT((RF!$A$2:$A$17=$A180)*(RFEmp=AY$1)*(RF!$H$21:$AO$21="RF Lead"),RF!$H$2:$AO$17)</f>
        <v>0</v>
      </c>
    </row>
    <row r="181" spans="1:51" s="271" customFormat="1" x14ac:dyDescent="0.2">
      <c r="A181" s="260">
        <f t="shared" si="100"/>
        <v>42550</v>
      </c>
      <c r="B181" s="261" t="str">
        <f>Total!$M$1</f>
        <v>SC</v>
      </c>
      <c r="C181" s="249">
        <f>SUMPRODUCT((SC!$A$2:$A$34=$A181)*(SCEmp=C$1),SC!$F$2:$Z$34)</f>
        <v>0</v>
      </c>
      <c r="D181" s="250">
        <f>SUMPRODUCT((SC!$A$2:$A$34=$A181)*(SCEmp=D$1),SC!$F$2:$Z$34)</f>
        <v>0</v>
      </c>
      <c r="E181" s="250">
        <f>SUMPRODUCT((SC!$A$2:$A$34=$A181)*(SCEmp=E$1),SC!$F$2:$Z$34)</f>
        <v>0</v>
      </c>
      <c r="F181" s="250">
        <f>SUMPRODUCT((SC!$A$2:$A$34=$A181)*(SCEmp=F$1),SC!$F$2:$Z$34)</f>
        <v>0</v>
      </c>
      <c r="G181" s="250">
        <f>SUMPRODUCT((SC!$A$2:$A$34=$A181)*(SCEmp=G$1),SC!$F$2:$Z$34)</f>
        <v>0</v>
      </c>
      <c r="H181" s="250">
        <f>SUMPRODUCT((SC!$A$2:$A$34=$A181)*(SCEmp=H$1),SC!$F$2:$Z$34)</f>
        <v>0</v>
      </c>
      <c r="I181" s="250">
        <f>SUMPRODUCT((SC!$A$2:$A$34=$A181)*(SCEmp=I$1),SC!$F$2:$Z$34)</f>
        <v>0</v>
      </c>
      <c r="J181" s="250">
        <f>SUMPRODUCT((SC!$A$2:$A$34=$A181)*(SCEmp=J$1),SC!$F$2:$Z$34)</f>
        <v>0</v>
      </c>
      <c r="K181" s="250">
        <f>SUMPRODUCT((SC!$A$2:$A$34=$A181)*(SCEmp=K$1),SC!$F$2:$Z$34)</f>
        <v>0</v>
      </c>
      <c r="L181" s="250">
        <f>SUMPRODUCT((SC!$A$2:$A$34=$A181)*(SCEmp=L$1),SC!$F$2:$Z$34)</f>
        <v>0</v>
      </c>
      <c r="M181" s="250">
        <f>SUMPRODUCT((SC!$A$2:$A$34=$A181)*(SCEmp=M$1),SC!$F$2:$Z$34)</f>
        <v>0</v>
      </c>
      <c r="N181" s="250">
        <f>SUMPRODUCT((SC!$A$2:$A$34=$A181)*(SCEmp=N$1),SC!$F$2:$Z$34)</f>
        <v>0</v>
      </c>
      <c r="O181" s="250">
        <f>SUMPRODUCT((SC!$A$2:$A$34=$A181)*(SCEmp=O$1),SC!$F$2:$Z$34)</f>
        <v>0</v>
      </c>
      <c r="P181" s="250">
        <f>SUMPRODUCT((SC!$A$2:$A$34=$A181)*(SCEmp=P$1),SC!$F$2:$Z$34)</f>
        <v>0</v>
      </c>
      <c r="Q181" s="250">
        <f>SUMPRODUCT((SC!$A$2:$A$34=$A181)*(SCEmp=Q$1),SC!$F$2:$Z$34)</f>
        <v>0</v>
      </c>
      <c r="R181" s="250">
        <f>SUMPRODUCT((SC!$A$2:$A$34=$A181)*(SCEmp=R$1),SC!$F$2:$Z$34)</f>
        <v>0</v>
      </c>
      <c r="S181" s="250">
        <f>SUMPRODUCT((SC!$A$2:$A$34=$A181)*(SCEmp=S$1),SC!$F$2:$Z$34)</f>
        <v>0</v>
      </c>
      <c r="T181" s="250">
        <f>SUMPRODUCT((SC!$A$2:$A$34=$A181)*(SCEmp=T$1),SC!$F$2:$Z$34)</f>
        <v>0</v>
      </c>
      <c r="U181" s="250">
        <f>SUMPRODUCT((SC!$A$2:$A$34=$A181)*(SCEmp=U$1),SC!$F$2:$Z$34)</f>
        <v>0</v>
      </c>
      <c r="V181" s="250">
        <f>SUMPRODUCT((SC!$A$2:$A$34=$A181)*(SCEmp=V$1),SC!$F$2:$Z$34)</f>
        <v>0</v>
      </c>
      <c r="W181" s="250">
        <f>SUMPRODUCT((SC!$A$2:$A$34=$A181)*(SCEmp=W$1),SC!$F$2:$Z$34)</f>
        <v>0</v>
      </c>
      <c r="X181" s="250">
        <f>SUMPRODUCT((SC!$A$2:$A$34=$A181)*(SCEmp=X$1),SC!$F$2:$Z$34)</f>
        <v>0</v>
      </c>
      <c r="Y181" s="250">
        <f>SUMPRODUCT((SC!$A$2:$A$34=$A181)*(SCEmp=Y$1),SC!$F$2:$Z$34)</f>
        <v>0</v>
      </c>
      <c r="Z181" s="250">
        <f>SUMPRODUCT((SC!$A$2:$A$34=$A181)*(SCEmp=Z$1),SC!$F$2:$Z$34)</f>
        <v>0</v>
      </c>
      <c r="AA181" s="250">
        <f>SUMPRODUCT((SC!$A$2:$A$34=$A181)*(SCEmp=AA$1),SC!$F$2:$Z$34)</f>
        <v>0</v>
      </c>
      <c r="AB181" s="250">
        <f>SUMPRODUCT((SC!$A$2:$A$34=$A181)*(SCEmp=AB$1),SC!$F$2:$Z$34)</f>
        <v>3</v>
      </c>
      <c r="AC181" s="250">
        <f>SUMPRODUCT((SC!$A$2:$A$34=$A181)*(SCEmp=AC$1),SC!$F$2:$Z$34)</f>
        <v>0</v>
      </c>
      <c r="AD181" s="250">
        <f>SUMPRODUCT((SC!$A$2:$A$34=$A181)*(SCEmp=AD$1),SC!$F$2:$Z$34)</f>
        <v>0</v>
      </c>
      <c r="AE181" s="250">
        <f>SUMPRODUCT((SC!$A$2:$A$34=$A181)*(SCEmp=AE$1),SC!$F$2:$Z$34)</f>
        <v>0</v>
      </c>
      <c r="AF181" s="250">
        <f>SUMPRODUCT((SC!$A$2:$A$34=$A181)*(SCEmp=AF$1),SC!$F$2:$Z$34)</f>
        <v>0</v>
      </c>
      <c r="AG181" s="250">
        <f>SUMPRODUCT((SC!$A$2:$A$34=$A181)*(SCEmp=AG$1),SC!$F$2:$Z$34)</f>
        <v>0</v>
      </c>
      <c r="AH181" s="250">
        <f>SUMPRODUCT((SC!$A$2:$A$34=$A181)*(SCEmp=AH$1),SC!$F$2:$Z$34)</f>
        <v>0</v>
      </c>
      <c r="AI181" s="250">
        <f>SUMPRODUCT((SC!$A$2:$A$34=$A181)*(SCEmp=AI$1),SC!$F$2:$Z$34)</f>
        <v>0</v>
      </c>
      <c r="AJ181" s="250">
        <f>SUMPRODUCT((SC!$A$2:$A$34=$A181)*(SCEmp=AJ$1),SC!$F$2:$Z$34)</f>
        <v>0</v>
      </c>
      <c r="AK181" s="250">
        <f>SUMPRODUCT((SC!$A$2:$A$34=$A181)*(SCEmp=AK$1),SC!$F$2:$Z$34)</f>
        <v>0</v>
      </c>
      <c r="AL181" s="250">
        <f>SUMPRODUCT((SC!$A$2:$A$34=$A181)*(SCEmp=AL$1),SC!$F$2:$Z$34)</f>
        <v>0</v>
      </c>
      <c r="AM181" s="250">
        <f>SUMPRODUCT((SC!$A$2:$A$34=$A181)*(SCEmp=AM$1),SC!$F$2:$Z$34)</f>
        <v>0</v>
      </c>
      <c r="AN181" s="250">
        <f>SUMPRODUCT((SC!$A$2:$A$34=$A181)*(SCEmp=AN$1),SC!$F$2:$Z$34)</f>
        <v>0</v>
      </c>
      <c r="AO181" s="250">
        <f>SUMPRODUCT((SC!$A$2:$A$34=$A181)*(SCEmp=AO$1),SC!$F$2:$Z$34)</f>
        <v>0</v>
      </c>
      <c r="AP181" s="250">
        <f>SUMPRODUCT((SC!$A$2:$A$34=$A181)*(SCEmp=AP$1),SC!$F$2:$Z$34)</f>
        <v>0</v>
      </c>
      <c r="AQ181" s="250">
        <f>SUMPRODUCT((SC!$A$2:$A$34=$A181)*(SCEmp=AQ$1),SC!$F$2:$Z$34)</f>
        <v>0</v>
      </c>
      <c r="AR181" s="250">
        <f>SUMPRODUCT((SC!$A$2:$A$34=$A181)*(SCEmp=AR$1),SC!$F$2:$Z$34)</f>
        <v>0</v>
      </c>
      <c r="AS181" s="250">
        <f>SUMPRODUCT((SC!$A$2:$A$34=$A181)*(SCEmp=AS$1),SC!$F$2:$Z$34)</f>
        <v>0</v>
      </c>
      <c r="AT181" s="250">
        <f>SUMPRODUCT((SC!$A$2:$A$34=$A181)*(SCEmp=AT$1),SC!$F$2:$Z$34)</f>
        <v>0</v>
      </c>
      <c r="AU181" s="250">
        <f>SUMPRODUCT((SC!$A$2:$A$34=$A181)*(SCEmp=AU$1),SC!$F$2:$Z$34)</f>
        <v>0</v>
      </c>
      <c r="AV181" s="250">
        <f>SUMPRODUCT((SC!$A$2:$A$34=$A181)*(SCEmp=AV$1),SC!$F$2:$Z$34)</f>
        <v>0</v>
      </c>
      <c r="AW181" s="250">
        <f>SUMPRODUCT((SC!$A$2:$A$34=$A181)*(SCEmp=AW$1),SC!$F$2:$Z$34)</f>
        <v>0</v>
      </c>
      <c r="AX181" s="250">
        <f>SUMPRODUCT((SC!$A$2:$A$34=$A181)*(SCEmp=AX$1),SC!$F$2:$Z$34)</f>
        <v>0</v>
      </c>
      <c r="AY181" s="467">
        <f>SUMPRODUCT((SC!$A$2:$A$34=$A181)*(SCEmp=AY$1),SC!$F$2:$Z$34)</f>
        <v>0</v>
      </c>
    </row>
    <row r="182" spans="1:51" s="271" customFormat="1" x14ac:dyDescent="0.2">
      <c r="A182" s="262">
        <f t="shared" si="100"/>
        <v>42550</v>
      </c>
      <c r="B182" s="263" t="s">
        <v>87</v>
      </c>
      <c r="C182" s="264">
        <f t="shared" ref="C182:AN182" si="109">IF(SUM(C171:C181)&gt;8,SUM(C171:C181)-8,0)+IF(SUM(C171:C181)&gt;12,SUM(C171:C181)-12,0)</f>
        <v>0</v>
      </c>
      <c r="D182" s="265">
        <f t="shared" si="109"/>
        <v>0</v>
      </c>
      <c r="E182" s="265">
        <f t="shared" si="109"/>
        <v>0</v>
      </c>
      <c r="F182" s="265">
        <f t="shared" si="109"/>
        <v>0</v>
      </c>
      <c r="G182" s="265">
        <f t="shared" si="109"/>
        <v>0</v>
      </c>
      <c r="H182" s="265">
        <f t="shared" si="109"/>
        <v>0</v>
      </c>
      <c r="I182" s="265">
        <f t="shared" si="109"/>
        <v>0</v>
      </c>
      <c r="J182" s="265">
        <f t="shared" si="109"/>
        <v>0</v>
      </c>
      <c r="K182" s="265">
        <f t="shared" si="109"/>
        <v>0</v>
      </c>
      <c r="L182" s="265">
        <f t="shared" si="109"/>
        <v>0</v>
      </c>
      <c r="M182" s="265">
        <f t="shared" si="109"/>
        <v>0</v>
      </c>
      <c r="N182" s="265">
        <f t="shared" si="109"/>
        <v>0</v>
      </c>
      <c r="O182" s="265">
        <f t="shared" si="109"/>
        <v>0</v>
      </c>
      <c r="P182" s="265">
        <f t="shared" si="109"/>
        <v>0</v>
      </c>
      <c r="Q182" s="265">
        <f t="shared" si="109"/>
        <v>0</v>
      </c>
      <c r="R182" s="265">
        <f t="shared" si="109"/>
        <v>0</v>
      </c>
      <c r="S182" s="265">
        <f t="shared" si="109"/>
        <v>0</v>
      </c>
      <c r="T182" s="265">
        <f t="shared" si="109"/>
        <v>0</v>
      </c>
      <c r="U182" s="265">
        <f t="shared" si="109"/>
        <v>0</v>
      </c>
      <c r="V182" s="265">
        <f t="shared" si="109"/>
        <v>0</v>
      </c>
      <c r="W182" s="265">
        <f t="shared" si="109"/>
        <v>0</v>
      </c>
      <c r="X182" s="265">
        <f t="shared" si="109"/>
        <v>0</v>
      </c>
      <c r="Y182" s="265">
        <f t="shared" si="109"/>
        <v>0</v>
      </c>
      <c r="Z182" s="265">
        <f t="shared" si="109"/>
        <v>0</v>
      </c>
      <c r="AA182" s="265">
        <f t="shared" si="109"/>
        <v>0</v>
      </c>
      <c r="AB182" s="265">
        <f t="shared" si="109"/>
        <v>0</v>
      </c>
      <c r="AC182" s="265">
        <f t="shared" si="109"/>
        <v>0</v>
      </c>
      <c r="AD182" s="265">
        <f t="shared" si="109"/>
        <v>0</v>
      </c>
      <c r="AE182" s="265">
        <f t="shared" si="109"/>
        <v>0</v>
      </c>
      <c r="AF182" s="265">
        <f t="shared" si="109"/>
        <v>0</v>
      </c>
      <c r="AG182" s="265">
        <f t="shared" si="109"/>
        <v>0.5</v>
      </c>
      <c r="AH182" s="265">
        <f t="shared" si="109"/>
        <v>0</v>
      </c>
      <c r="AI182" s="265">
        <f t="shared" si="109"/>
        <v>0</v>
      </c>
      <c r="AJ182" s="265">
        <f t="shared" si="109"/>
        <v>0</v>
      </c>
      <c r="AK182" s="265">
        <f t="shared" si="109"/>
        <v>0</v>
      </c>
      <c r="AL182" s="265">
        <f t="shared" si="109"/>
        <v>0</v>
      </c>
      <c r="AM182" s="265">
        <f t="shared" si="109"/>
        <v>0</v>
      </c>
      <c r="AN182" s="265">
        <f t="shared" si="109"/>
        <v>0</v>
      </c>
      <c r="AO182" s="265">
        <f t="shared" ref="AO182:AU182" si="110">IF(SUM(AO171:AO181)&gt;8,SUM(AO171:AO181)-8,0)+IF(SUM(AO171:AO181)&gt;12,SUM(AO171:AO181)-12,0)</f>
        <v>0</v>
      </c>
      <c r="AP182" s="265">
        <f t="shared" si="110"/>
        <v>0</v>
      </c>
      <c r="AQ182" s="265">
        <f t="shared" si="110"/>
        <v>0</v>
      </c>
      <c r="AR182" s="265">
        <f t="shared" si="110"/>
        <v>0</v>
      </c>
      <c r="AS182" s="265">
        <f t="shared" si="110"/>
        <v>0</v>
      </c>
      <c r="AT182" s="265">
        <f t="shared" si="110"/>
        <v>0</v>
      </c>
      <c r="AU182" s="265">
        <f t="shared" si="110"/>
        <v>0</v>
      </c>
      <c r="AV182" s="265">
        <f t="shared" ref="AV182:AW182" si="111">IF(SUM(AV171:AV181)&gt;8,SUM(AV171:AV181)-8,0)+IF(SUM(AV171:AV181)&gt;12,SUM(AV171:AV181)-12,0)</f>
        <v>0</v>
      </c>
      <c r="AW182" s="265">
        <f t="shared" si="111"/>
        <v>0</v>
      </c>
      <c r="AX182" s="265">
        <f t="shared" ref="AX182" si="112">IF(SUM(AX171:AX181)&gt;8,SUM(AX171:AX181)-8,0)+IF(SUM(AX171:AX181)&gt;12,SUM(AX171:AX181)-12,0)</f>
        <v>0</v>
      </c>
      <c r="AY182" s="469">
        <f>IF(SUM(AY171:AY181)&gt;8,SUM(AY171:AY181)-8,0)+IF(SUM(AY171:AY181)&gt;12,SUM(AY171:AY181)-12,0)</f>
        <v>0</v>
      </c>
    </row>
    <row r="183" spans="1:51" s="271" customFormat="1" x14ac:dyDescent="0.2">
      <c r="A183" s="266">
        <f t="shared" si="100"/>
        <v>42550</v>
      </c>
      <c r="B183" s="267" t="s">
        <v>86</v>
      </c>
      <c r="C183" s="268">
        <f t="shared" ref="C183:AN183" si="113">IFERROR((C$211*SUM(C171:C178)+C$212*SUM(C179:C181))/SUM(C171:C181)/2,0)*C182</f>
        <v>0</v>
      </c>
      <c r="D183" s="269">
        <f t="shared" si="113"/>
        <v>0</v>
      </c>
      <c r="E183" s="269">
        <f t="shared" si="113"/>
        <v>0</v>
      </c>
      <c r="F183" s="269">
        <f t="shared" si="113"/>
        <v>0</v>
      </c>
      <c r="G183" s="269">
        <f t="shared" si="113"/>
        <v>0</v>
      </c>
      <c r="H183" s="269">
        <f t="shared" si="113"/>
        <v>0</v>
      </c>
      <c r="I183" s="269">
        <f t="shared" si="113"/>
        <v>0</v>
      </c>
      <c r="J183" s="269">
        <f t="shared" si="113"/>
        <v>0</v>
      </c>
      <c r="K183" s="269">
        <f t="shared" si="113"/>
        <v>0</v>
      </c>
      <c r="L183" s="269">
        <f t="shared" si="113"/>
        <v>0</v>
      </c>
      <c r="M183" s="269">
        <f t="shared" si="113"/>
        <v>0</v>
      </c>
      <c r="N183" s="269">
        <f t="shared" si="113"/>
        <v>0</v>
      </c>
      <c r="O183" s="269">
        <f t="shared" si="113"/>
        <v>0</v>
      </c>
      <c r="P183" s="269">
        <f t="shared" si="113"/>
        <v>0</v>
      </c>
      <c r="Q183" s="269">
        <f t="shared" si="113"/>
        <v>0</v>
      </c>
      <c r="R183" s="269">
        <f t="shared" si="113"/>
        <v>0</v>
      </c>
      <c r="S183" s="269">
        <f t="shared" si="113"/>
        <v>0</v>
      </c>
      <c r="T183" s="269">
        <f t="shared" si="113"/>
        <v>0</v>
      </c>
      <c r="U183" s="269">
        <f t="shared" si="113"/>
        <v>0</v>
      </c>
      <c r="V183" s="269">
        <f t="shared" si="113"/>
        <v>0</v>
      </c>
      <c r="W183" s="269">
        <f t="shared" si="113"/>
        <v>0</v>
      </c>
      <c r="X183" s="269">
        <f t="shared" si="113"/>
        <v>0</v>
      </c>
      <c r="Y183" s="269">
        <f t="shared" si="113"/>
        <v>0</v>
      </c>
      <c r="Z183" s="269">
        <f t="shared" si="113"/>
        <v>0</v>
      </c>
      <c r="AA183" s="269">
        <f t="shared" si="113"/>
        <v>0</v>
      </c>
      <c r="AB183" s="269">
        <f t="shared" si="113"/>
        <v>0</v>
      </c>
      <c r="AC183" s="269">
        <f t="shared" si="113"/>
        <v>0</v>
      </c>
      <c r="AD183" s="269">
        <f t="shared" si="113"/>
        <v>0</v>
      </c>
      <c r="AE183" s="269">
        <f t="shared" si="113"/>
        <v>0</v>
      </c>
      <c r="AF183" s="269">
        <f t="shared" si="113"/>
        <v>0</v>
      </c>
      <c r="AG183" s="269">
        <f t="shared" si="113"/>
        <v>2.5</v>
      </c>
      <c r="AH183" s="269">
        <f t="shared" si="113"/>
        <v>0</v>
      </c>
      <c r="AI183" s="269">
        <f t="shared" si="113"/>
        <v>0</v>
      </c>
      <c r="AJ183" s="269">
        <f t="shared" si="113"/>
        <v>0</v>
      </c>
      <c r="AK183" s="269">
        <f t="shared" si="113"/>
        <v>0</v>
      </c>
      <c r="AL183" s="269">
        <f t="shared" si="113"/>
        <v>0</v>
      </c>
      <c r="AM183" s="269">
        <f t="shared" si="113"/>
        <v>0</v>
      </c>
      <c r="AN183" s="269">
        <f t="shared" si="113"/>
        <v>0</v>
      </c>
      <c r="AO183" s="269">
        <f t="shared" ref="AO183:AU183" si="114">IFERROR((AO$211*SUM(AO171:AO178)+AO$212*SUM(AO179:AO181))/SUM(AO171:AO181)/2,0)*AO182</f>
        <v>0</v>
      </c>
      <c r="AP183" s="269">
        <f t="shared" si="114"/>
        <v>0</v>
      </c>
      <c r="AQ183" s="269">
        <f t="shared" si="114"/>
        <v>0</v>
      </c>
      <c r="AR183" s="269">
        <f t="shared" si="114"/>
        <v>0</v>
      </c>
      <c r="AS183" s="269">
        <f t="shared" si="114"/>
        <v>0</v>
      </c>
      <c r="AT183" s="269">
        <f t="shared" si="114"/>
        <v>0</v>
      </c>
      <c r="AU183" s="269">
        <f t="shared" si="114"/>
        <v>0</v>
      </c>
      <c r="AV183" s="269">
        <f t="shared" ref="AV183:AW183" si="115">IFERROR((AV$211*SUM(AV171:AV178)+AV$212*SUM(AV179:AV181))/SUM(AV171:AV181)/2,0)*AV182</f>
        <v>0</v>
      </c>
      <c r="AW183" s="269">
        <f t="shared" si="115"/>
        <v>0</v>
      </c>
      <c r="AX183" s="269">
        <f t="shared" ref="AX183" si="116">IFERROR((AX$211*SUM(AX171:AX178)+AX$212*SUM(AX179:AX181))/SUM(AX171:AX181)/2,0)*AX182</f>
        <v>0</v>
      </c>
      <c r="AY183" s="470">
        <f>IFERROR((AY$211*SUM(AY171:AY178)+AY$212*SUM(AY179:AY181))/SUM(AY171:AY181)/2,0)*AY182</f>
        <v>0</v>
      </c>
    </row>
    <row r="184" spans="1:51" s="271" customFormat="1" x14ac:dyDescent="0.2">
      <c r="A184" s="247">
        <f>A171+1</f>
        <v>42551</v>
      </c>
      <c r="B184" s="248" t="s">
        <v>77</v>
      </c>
      <c r="C184" s="249">
        <f>SUMPRODUCT((Driver!$A$2:$A$17=$A184)*(DriverEmp=C$1),Driver!$C$2:$V$17)</f>
        <v>0</v>
      </c>
      <c r="D184" s="250">
        <f>SUMPRODUCT((Driver!$A$2:$A$17=$A184)*(DriverEmp=D$1),Driver!$C$2:$V$17)</f>
        <v>0</v>
      </c>
      <c r="E184" s="250">
        <f>SUMPRODUCT((Driver!$A$2:$A$17=$A184)*(DriverEmp=E$1),Driver!$C$2:$V$17)</f>
        <v>0</v>
      </c>
      <c r="F184" s="250">
        <f>SUMPRODUCT((Driver!$A$2:$A$17=$A184)*(DriverEmp=F$1),Driver!$C$2:$V$17)</f>
        <v>0</v>
      </c>
      <c r="G184" s="250">
        <f>SUMPRODUCT((Driver!$A$2:$A$17=$A184)*(DriverEmp=G$1),Driver!$C$2:$V$17)</f>
        <v>0</v>
      </c>
      <c r="H184" s="250">
        <f>SUMPRODUCT((Driver!$A$2:$A$17=$A184)*(DriverEmp=H$1),Driver!$C$2:$V$17)</f>
        <v>0</v>
      </c>
      <c r="I184" s="250">
        <f>SUMPRODUCT((Driver!$A$2:$A$17=$A184)*(DriverEmp=I$1),Driver!$C$2:$V$17)</f>
        <v>0</v>
      </c>
      <c r="J184" s="250">
        <f>SUMPRODUCT((Driver!$A$2:$A$17=$A184)*(DriverEmp=J$1),Driver!$C$2:$V$17)</f>
        <v>0</v>
      </c>
      <c r="K184" s="250">
        <f>SUMPRODUCT((Driver!$A$2:$A$17=$A184)*(DriverEmp=K$1),Driver!$C$2:$V$17)</f>
        <v>0</v>
      </c>
      <c r="L184" s="250">
        <f>SUMPRODUCT((Driver!$A$2:$A$17=$A184)*(DriverEmp=L$1),Driver!$C$2:$V$17)</f>
        <v>0</v>
      </c>
      <c r="M184" s="250">
        <f>SUMPRODUCT((Driver!$A$2:$A$17=$A184)*(DriverEmp=M$1),Driver!$C$2:$V$17)</f>
        <v>0</v>
      </c>
      <c r="N184" s="250">
        <f>SUMPRODUCT((Driver!$A$2:$A$17=$A184)*(DriverEmp=N$1),Driver!$C$2:$V$17)</f>
        <v>0</v>
      </c>
      <c r="O184" s="250">
        <f>SUMPRODUCT((Driver!$A$2:$A$17=$A184)*(DriverEmp=O$1),Driver!$C$2:$V$17)</f>
        <v>0</v>
      </c>
      <c r="P184" s="250">
        <f>SUMPRODUCT((Driver!$A$2:$A$17=$A184)*(DriverEmp=P$1),Driver!$C$2:$V$17)</f>
        <v>0</v>
      </c>
      <c r="Q184" s="250">
        <f>SUMPRODUCT((Driver!$A$2:$A$17=$A184)*(DriverEmp=Q$1),Driver!$C$2:$V$17)</f>
        <v>0</v>
      </c>
      <c r="R184" s="250">
        <f>SUMPRODUCT((Driver!$A$2:$A$17=$A184)*(DriverEmp=R$1),Driver!$C$2:$V$17)</f>
        <v>0</v>
      </c>
      <c r="S184" s="250">
        <f>SUMPRODUCT((Driver!$A$2:$A$17=$A184)*(DriverEmp=S$1),Driver!$C$2:$V$17)</f>
        <v>0</v>
      </c>
      <c r="T184" s="250">
        <f>SUMPRODUCT((Driver!$A$2:$A$17=$A184)*(DriverEmp=T$1),Driver!$C$2:$V$17)</f>
        <v>0</v>
      </c>
      <c r="U184" s="250">
        <f>SUMPRODUCT((Driver!$A$2:$A$17=$A184)*(DriverEmp=U$1),Driver!$C$2:$V$17)</f>
        <v>0</v>
      </c>
      <c r="V184" s="250">
        <f>SUMPRODUCT((Driver!$A$2:$A$17=$A184)*(DriverEmp=V$1),Driver!$C$2:$V$17)</f>
        <v>0</v>
      </c>
      <c r="W184" s="250">
        <f>SUMPRODUCT((Driver!$A$2:$A$17=$A184)*(DriverEmp=W$1),Driver!$C$2:$V$17)</f>
        <v>0</v>
      </c>
      <c r="X184" s="250">
        <f>SUMPRODUCT((Driver!$A$2:$A$17=$A184)*(DriverEmp=X$1),Driver!$C$2:$V$17)</f>
        <v>0</v>
      </c>
      <c r="Y184" s="250">
        <f>SUMPRODUCT((Driver!$A$2:$A$17=$A184)*(DriverEmp=Y$1),Driver!$C$2:$V$17)</f>
        <v>0</v>
      </c>
      <c r="Z184" s="250">
        <f>SUMPRODUCT((Driver!$A$2:$A$17=$A184)*(DriverEmp=Z$1),Driver!$C$2:$V$17)</f>
        <v>0</v>
      </c>
      <c r="AA184" s="250">
        <f>SUMPRODUCT((Driver!$A$2:$A$17=$A184)*(DriverEmp=AA$1),Driver!$C$2:$V$17)</f>
        <v>0</v>
      </c>
      <c r="AB184" s="250">
        <f>SUMPRODUCT((Driver!$A$2:$A$17=$A184)*(DriverEmp=AB$1),Driver!$C$2:$V$17)</f>
        <v>0</v>
      </c>
      <c r="AC184" s="250">
        <f>SUMPRODUCT((Driver!$A$2:$A$17=$A184)*(DriverEmp=AC$1),Driver!$C$2:$V$17)</f>
        <v>0</v>
      </c>
      <c r="AD184" s="250">
        <f>SUMPRODUCT((Driver!$A$2:$A$17=$A184)*(DriverEmp=AD$1),Driver!$C$2:$V$17)</f>
        <v>0</v>
      </c>
      <c r="AE184" s="250">
        <f>SUMPRODUCT((Driver!$A$2:$A$17=$A184)*(DriverEmp=AE$1),Driver!$C$2:$V$17)</f>
        <v>0</v>
      </c>
      <c r="AF184" s="250">
        <f>SUMPRODUCT((Driver!$A$2:$A$17=$A184)*(DriverEmp=AF$1),Driver!$C$2:$V$17)</f>
        <v>0</v>
      </c>
      <c r="AG184" s="250">
        <f>SUMPRODUCT((Driver!$A$2:$A$17=$A184)*(DriverEmp=AG$1),Driver!$C$2:$V$17)</f>
        <v>0</v>
      </c>
      <c r="AH184" s="250">
        <f>SUMPRODUCT((Driver!$A$2:$A$17=$A184)*(DriverEmp=AH$1),Driver!$C$2:$V$17)</f>
        <v>0</v>
      </c>
      <c r="AI184" s="250">
        <f>SUMPRODUCT((Driver!$A$2:$A$17=$A184)*(DriverEmp=AI$1),Driver!$C$2:$V$17)</f>
        <v>0</v>
      </c>
      <c r="AJ184" s="250">
        <f>SUMPRODUCT((Driver!$A$2:$A$17=$A184)*(DriverEmp=AJ$1),Driver!$C$2:$V$17)</f>
        <v>0</v>
      </c>
      <c r="AK184" s="250">
        <f>SUMPRODUCT((Driver!$A$2:$A$17=$A184)*(DriverEmp=AK$1),Driver!$C$2:$V$17)</f>
        <v>0</v>
      </c>
      <c r="AL184" s="250">
        <f>SUMPRODUCT((Driver!$A$2:$A$17=$A184)*(DriverEmp=AL$1),Driver!$C$2:$V$17)</f>
        <v>0</v>
      </c>
      <c r="AM184" s="250">
        <f>SUMPRODUCT((Driver!$A$2:$A$17=$A184)*(DriverEmp=AM$1),Driver!$C$2:$V$17)</f>
        <v>0</v>
      </c>
      <c r="AN184" s="250">
        <f>SUMPRODUCT((Driver!$A$2:$A$17=$A184)*(DriverEmp=AN$1),Driver!$C$2:$V$17)</f>
        <v>0</v>
      </c>
      <c r="AO184" s="250">
        <f>SUMPRODUCT((Driver!$A$2:$A$17=$A184)*(DriverEmp=AO$1),Driver!$C$2:$V$17)</f>
        <v>0</v>
      </c>
      <c r="AP184" s="250">
        <f>SUMPRODUCT((Driver!$A$2:$A$17=$A184)*(DriverEmp=AP$1),Driver!$C$2:$V$17)</f>
        <v>0</v>
      </c>
      <c r="AQ184" s="250">
        <f>SUMPRODUCT((Driver!$A$2:$A$17=$A184)*(DriverEmp=AQ$1),Driver!$C$2:$V$17)</f>
        <v>0</v>
      </c>
      <c r="AR184" s="250">
        <f>SUMPRODUCT((Driver!$A$2:$A$17=$A184)*(DriverEmp=AR$1),Driver!$C$2:$V$17)</f>
        <v>0</v>
      </c>
      <c r="AS184" s="250">
        <f>SUMPRODUCT((Driver!$A$2:$A$17=$A184)*(DriverEmp=AS$1),Driver!$C$2:$V$17)</f>
        <v>0</v>
      </c>
      <c r="AT184" s="250">
        <f>SUMPRODUCT((Driver!$A$2:$A$17=$A184)*(DriverEmp=AT$1),Driver!$C$2:$V$17)</f>
        <v>0</v>
      </c>
      <c r="AU184" s="250">
        <f>SUMPRODUCT((Driver!$A$2:$A$17=$A184)*(DriverEmp=AU$1),Driver!$C$2:$V$17)</f>
        <v>0</v>
      </c>
      <c r="AV184" s="250">
        <f>SUMPRODUCT((Driver!$A$2:$A$17=$A184)*(DriverEmp=AV$1),Driver!$C$2:$V$17)</f>
        <v>0</v>
      </c>
      <c r="AW184" s="250">
        <f>SUMPRODUCT((Driver!$A$2:$A$17=$A184)*(DriverEmp=AW$1),Driver!$C$2:$V$17)</f>
        <v>0</v>
      </c>
      <c r="AX184" s="250">
        <f>SUMPRODUCT((Driver!$A$2:$A$17=$A184)*(DriverEmp=AX$1),Driver!$C$2:$V$17)</f>
        <v>0</v>
      </c>
      <c r="AY184" s="467">
        <f>SUMPRODUCT((Driver!$A$2:$A$17=$A184)*(DriverEmp=AY$1),Driver!$C$2:$V$17)</f>
        <v>0</v>
      </c>
    </row>
    <row r="185" spans="1:51" s="271" customFormat="1" x14ac:dyDescent="0.2">
      <c r="A185" s="247">
        <f>A184</f>
        <v>42551</v>
      </c>
      <c r="B185" s="251" t="str">
        <f>Total!$H$1</f>
        <v>PP</v>
      </c>
      <c r="C185" s="249">
        <f>SUMPRODUCT((PP!$A$2:$A$80=$A185)*(PPEmp=C$1),PP!$D$2:$BD$80)</f>
        <v>0</v>
      </c>
      <c r="D185" s="250">
        <f>SUMPRODUCT((PP!$A$2:$A$80=$A185)*(PPEmp=D$1),PP!$D$2:$BD$80)</f>
        <v>0</v>
      </c>
      <c r="E185" s="250">
        <f>SUMPRODUCT((PP!$A$2:$A$80=$A185)*(PPEmp=E$1),PP!$D$2:$BD$80)</f>
        <v>0</v>
      </c>
      <c r="F185" s="250">
        <f>SUMPRODUCT((PP!$A$2:$A$80=$A185)*(PPEmp=F$1),PP!$D$2:$BD$80)</f>
        <v>0</v>
      </c>
      <c r="G185" s="250">
        <f>SUMPRODUCT((PP!$A$2:$A$80=$A185)*(PPEmp=G$1),PP!$D$2:$BD$80)</f>
        <v>0</v>
      </c>
      <c r="H185" s="250">
        <f>SUMPRODUCT((PP!$A$2:$A$80=$A185)*(PPEmp=H$1),PP!$D$2:$BD$80)</f>
        <v>0</v>
      </c>
      <c r="I185" s="250">
        <f>SUMPRODUCT((PP!$A$2:$A$80=$A185)*(PPEmp=I$1),PP!$D$2:$BD$80)</f>
        <v>0</v>
      </c>
      <c r="J185" s="250">
        <f>SUMPRODUCT((PP!$A$2:$A$80=$A185)*(PPEmp=J$1),PP!$D$2:$BD$80)</f>
        <v>0</v>
      </c>
      <c r="K185" s="250">
        <f>SUMPRODUCT((PP!$A$2:$A$80=$A185)*(PPEmp=K$1),PP!$D$2:$BD$80)</f>
        <v>0</v>
      </c>
      <c r="L185" s="250">
        <f>SUMPRODUCT((PP!$A$2:$A$80=$A185)*(PPEmp=L$1),PP!$D$2:$BD$80)</f>
        <v>0</v>
      </c>
      <c r="M185" s="250">
        <f>SUMPRODUCT((PP!$A$2:$A$80=$A185)*(PPEmp=M$1),PP!$D$2:$BD$80)</f>
        <v>0</v>
      </c>
      <c r="N185" s="250">
        <f>SUMPRODUCT((PP!$A$2:$A$80=$A185)*(PPEmp=N$1),PP!$D$2:$BD$80)</f>
        <v>0</v>
      </c>
      <c r="O185" s="250">
        <f>SUMPRODUCT((PP!$A$2:$A$80=$A185)*(PPEmp=O$1),PP!$D$2:$BD$80)</f>
        <v>0</v>
      </c>
      <c r="P185" s="250">
        <f>SUMPRODUCT((PP!$A$2:$A$80=$A185)*(PPEmp=P$1),PP!$D$2:$BD$80)</f>
        <v>0</v>
      </c>
      <c r="Q185" s="250">
        <f>SUMPRODUCT((PP!$A$2:$A$80=$A185)*(PPEmp=Q$1),PP!$D$2:$BD$80)</f>
        <v>0</v>
      </c>
      <c r="R185" s="250">
        <f>SUMPRODUCT((PP!$A$2:$A$80=$A185)*(PPEmp=R$1),PP!$D$2:$BD$80)</f>
        <v>0</v>
      </c>
      <c r="S185" s="250">
        <f>SUMPRODUCT((PP!$A$2:$A$80=$A185)*(PPEmp=S$1),PP!$D$2:$BD$80)</f>
        <v>0</v>
      </c>
      <c r="T185" s="250">
        <f>SUMPRODUCT((PP!$A$2:$A$80=$A185)*(PPEmp=T$1),PP!$D$2:$BD$80)</f>
        <v>0</v>
      </c>
      <c r="U185" s="250">
        <f>SUMPRODUCT((PP!$A$2:$A$80=$A185)*(PPEmp=U$1),PP!$D$2:$BD$80)</f>
        <v>0</v>
      </c>
      <c r="V185" s="250">
        <f>SUMPRODUCT((PP!$A$2:$A$80=$A185)*(PPEmp=V$1),PP!$D$2:$BD$80)</f>
        <v>0</v>
      </c>
      <c r="W185" s="250">
        <f>SUMPRODUCT((PP!$A$2:$A$80=$A185)*(PPEmp=W$1),PP!$D$2:$BD$80)</f>
        <v>0</v>
      </c>
      <c r="X185" s="250">
        <f>SUMPRODUCT((PP!$A$2:$A$80=$A185)*(PPEmp=X$1),PP!$D$2:$BD$80)</f>
        <v>0</v>
      </c>
      <c r="Y185" s="250">
        <f>SUMPRODUCT((PP!$A$2:$A$80=$A185)*(PPEmp=Y$1),PP!$D$2:$BD$80)</f>
        <v>0</v>
      </c>
      <c r="Z185" s="250">
        <f>SUMPRODUCT((PP!$A$2:$A$80=$A185)*(PPEmp=Z$1),PP!$D$2:$BD$80)</f>
        <v>0</v>
      </c>
      <c r="AA185" s="250">
        <f>SUMPRODUCT((PP!$A$2:$A$80=$A185)*(PPEmp=AA$1),PP!$D$2:$BD$80)</f>
        <v>0</v>
      </c>
      <c r="AB185" s="250">
        <f>SUMPRODUCT((PP!$A$2:$A$80=$A185)*(PPEmp=AB$1),PP!$D$2:$BD$80)</f>
        <v>0</v>
      </c>
      <c r="AC185" s="250">
        <f>SUMPRODUCT((PP!$A$2:$A$80=$A185)*(PPEmp=AC$1),PP!$D$2:$BD$80)</f>
        <v>0</v>
      </c>
      <c r="AD185" s="250">
        <f>SUMPRODUCT((PP!$A$2:$A$80=$A185)*(PPEmp=AD$1),PP!$D$2:$BD$80)</f>
        <v>0</v>
      </c>
      <c r="AE185" s="250">
        <f>SUMPRODUCT((PP!$A$2:$A$80=$A185)*(PPEmp=AE$1),PP!$D$2:$BD$80)</f>
        <v>0</v>
      </c>
      <c r="AF185" s="250">
        <f>SUMPRODUCT((PP!$A$2:$A$80=$A185)*(PPEmp=AF$1),PP!$D$2:$BD$80)</f>
        <v>0</v>
      </c>
      <c r="AG185" s="250">
        <f>SUMPRODUCT((PP!$A$2:$A$80=$A185)*(PPEmp=AG$1),PP!$D$2:$BD$80)</f>
        <v>0</v>
      </c>
      <c r="AH185" s="250">
        <f>SUMPRODUCT((PP!$A$2:$A$80=$A185)*(PPEmp=AH$1),PP!$D$2:$BD$80)</f>
        <v>0</v>
      </c>
      <c r="AI185" s="250">
        <f>SUMPRODUCT((PP!$A$2:$A$80=$A185)*(PPEmp=AI$1),PP!$D$2:$BD$80)</f>
        <v>0</v>
      </c>
      <c r="AJ185" s="250">
        <f>SUMPRODUCT((PP!$A$2:$A$80=$A185)*(PPEmp=AJ$1),PP!$D$2:$BD$80)</f>
        <v>0</v>
      </c>
      <c r="AK185" s="250">
        <f>SUMPRODUCT((PP!$A$2:$A$80=$A185)*(PPEmp=AK$1),PP!$D$2:$BD$80)</f>
        <v>0</v>
      </c>
      <c r="AL185" s="250">
        <f>SUMPRODUCT((PP!$A$2:$A$80=$A185)*(PPEmp=AL$1),PP!$D$2:$BD$80)</f>
        <v>0</v>
      </c>
      <c r="AM185" s="250">
        <f>SUMPRODUCT((PP!$A$2:$A$80=$A185)*(PPEmp=AM$1),PP!$D$2:$BD$80)</f>
        <v>0</v>
      </c>
      <c r="AN185" s="250">
        <f>SUMPRODUCT((PP!$A$2:$A$80=$A185)*(PPEmp=AN$1),PP!$D$2:$BD$80)</f>
        <v>0</v>
      </c>
      <c r="AO185" s="250">
        <f>SUMPRODUCT((PP!$A$2:$A$80=$A185)*(PPEmp=AO$1),PP!$D$2:$BD$80)</f>
        <v>0</v>
      </c>
      <c r="AP185" s="250">
        <f>SUMPRODUCT((PP!$A$2:$A$80=$A185)*(PPEmp=AP$1),PP!$D$2:$BD$80)</f>
        <v>0</v>
      </c>
      <c r="AQ185" s="250">
        <f>SUMPRODUCT((PP!$A$2:$A$80=$A185)*(PPEmp=AQ$1),PP!$D$2:$BD$80)</f>
        <v>0</v>
      </c>
      <c r="AR185" s="250">
        <f>SUMPRODUCT((PP!$A$2:$A$80=$A185)*(PPEmp=AR$1),PP!$D$2:$BD$80)</f>
        <v>0</v>
      </c>
      <c r="AS185" s="250">
        <f>SUMPRODUCT((PP!$A$2:$A$80=$A185)*(PPEmp=AS$1),PP!$D$2:$BD$80)</f>
        <v>0</v>
      </c>
      <c r="AT185" s="250">
        <f>SUMPRODUCT((PP!$A$2:$A$80=$A185)*(PPEmp=AT$1),PP!$D$2:$BD$80)</f>
        <v>0</v>
      </c>
      <c r="AU185" s="250">
        <f>SUMPRODUCT((PP!$A$2:$A$80=$A185)*(PPEmp=AU$1),PP!$D$2:$BD$80)</f>
        <v>0</v>
      </c>
      <c r="AV185" s="250">
        <f>SUMPRODUCT((PP!$A$2:$A$80=$A185)*(PPEmp=AV$1),PP!$D$2:$BD$80)</f>
        <v>0</v>
      </c>
      <c r="AW185" s="250">
        <f>SUMPRODUCT((PP!$A$2:$A$80=$A185)*(PPEmp=AW$1),PP!$D$2:$BD$80)</f>
        <v>0</v>
      </c>
      <c r="AX185" s="250">
        <f>SUMPRODUCT((PP!$A$2:$A$80=$A185)*(PPEmp=AX$1),PP!$D$2:$BD$80)</f>
        <v>0</v>
      </c>
      <c r="AY185" s="467">
        <f>SUMPRODUCT((PP!$A$2:$A$80=$A185)*(PPEmp=AY$1),PP!$D$2:$BD$80)</f>
        <v>0</v>
      </c>
    </row>
    <row r="186" spans="1:51" s="271" customFormat="1" x14ac:dyDescent="0.2">
      <c r="A186" s="247">
        <f t="shared" si="100"/>
        <v>42551</v>
      </c>
      <c r="B186" s="252" t="str">
        <f>Total!$J$1</f>
        <v>FH</v>
      </c>
      <c r="C186" s="249">
        <f>SUMPRODUCT((FH!$A$2:$A$97=$A186)*(FHEmp=C$1),FH!$E$2:$AZ$97)</f>
        <v>0</v>
      </c>
      <c r="D186" s="250">
        <f>SUMPRODUCT((FH!$A$2:$A$97=$A186)*(FHEmp=D$1),FH!$E$2:$AZ$97)</f>
        <v>0</v>
      </c>
      <c r="E186" s="250">
        <f>SUMPRODUCT((FH!$A$2:$A$97=$A186)*(FHEmp=E$1),FH!$E$2:$AZ$97)</f>
        <v>5.0000000000000009</v>
      </c>
      <c r="F186" s="250">
        <f>SUMPRODUCT((FH!$A$2:$A$97=$A186)*(FHEmp=F$1),FH!$E$2:$AZ$97)</f>
        <v>0</v>
      </c>
      <c r="G186" s="250">
        <f>SUMPRODUCT((FH!$A$2:$A$97=$A186)*(FHEmp=G$1),FH!$E$2:$AZ$97)</f>
        <v>0</v>
      </c>
      <c r="H186" s="250">
        <f>SUMPRODUCT((FH!$A$2:$A$97=$A186)*(FHEmp=H$1),FH!$E$2:$AZ$97)</f>
        <v>0</v>
      </c>
      <c r="I186" s="250">
        <f>SUMPRODUCT((FH!$A$2:$A$97=$A186)*(FHEmp=I$1),FH!$E$2:$AZ$97)</f>
        <v>0</v>
      </c>
      <c r="J186" s="250">
        <f>SUMPRODUCT((FH!$A$2:$A$97=$A186)*(FHEmp=J$1),FH!$E$2:$AZ$97)</f>
        <v>0</v>
      </c>
      <c r="K186" s="250">
        <f>SUMPRODUCT((FH!$A$2:$A$97=$A186)*(FHEmp=K$1),FH!$E$2:$AZ$97)</f>
        <v>0</v>
      </c>
      <c r="L186" s="250">
        <f>SUMPRODUCT((FH!$A$2:$A$97=$A186)*(FHEmp=L$1),FH!$E$2:$AZ$97)</f>
        <v>0</v>
      </c>
      <c r="M186" s="250">
        <f>SUMPRODUCT((FH!$A$2:$A$97=$A186)*(FHEmp=M$1),FH!$E$2:$AZ$97)</f>
        <v>0</v>
      </c>
      <c r="N186" s="250">
        <f>SUMPRODUCT((FH!$A$2:$A$97=$A186)*(FHEmp=N$1),FH!$E$2:$AZ$97)</f>
        <v>0</v>
      </c>
      <c r="O186" s="250">
        <f>SUMPRODUCT((FH!$A$2:$A$97=$A186)*(FHEmp=O$1),FH!$E$2:$AZ$97)</f>
        <v>0</v>
      </c>
      <c r="P186" s="250">
        <f>SUMPRODUCT((FH!$A$2:$A$97=$A186)*(FHEmp=P$1),FH!$E$2:$AZ$97)</f>
        <v>0</v>
      </c>
      <c r="Q186" s="250">
        <f>SUMPRODUCT((FH!$A$2:$A$97=$A186)*(FHEmp=Q$1),FH!$E$2:$AZ$97)</f>
        <v>0</v>
      </c>
      <c r="R186" s="250">
        <f>SUMPRODUCT((FH!$A$2:$A$97=$A186)*(FHEmp=R$1),FH!$E$2:$AZ$97)</f>
        <v>0</v>
      </c>
      <c r="S186" s="250">
        <f>SUMPRODUCT((FH!$A$2:$A$97=$A186)*(FHEmp=S$1),FH!$E$2:$AZ$97)</f>
        <v>0</v>
      </c>
      <c r="T186" s="250">
        <f>SUMPRODUCT((FH!$A$2:$A$97=$A186)*(FHEmp=T$1),FH!$E$2:$AZ$97)</f>
        <v>0</v>
      </c>
      <c r="U186" s="250">
        <f>SUMPRODUCT((FH!$A$2:$A$97=$A186)*(FHEmp=U$1),FH!$E$2:$AZ$97)</f>
        <v>0</v>
      </c>
      <c r="V186" s="250">
        <f>SUMPRODUCT((FH!$A$2:$A$97=$A186)*(FHEmp=V$1),FH!$E$2:$AZ$97)</f>
        <v>0</v>
      </c>
      <c r="W186" s="250">
        <f>SUMPRODUCT((FH!$A$2:$A$97=$A186)*(FHEmp=W$1),FH!$E$2:$AZ$97)</f>
        <v>0</v>
      </c>
      <c r="X186" s="250">
        <f>SUMPRODUCT((FH!$A$2:$A$97=$A186)*(FHEmp=X$1),FH!$E$2:$AZ$97)</f>
        <v>0</v>
      </c>
      <c r="Y186" s="250">
        <f>SUMPRODUCT((FH!$A$2:$A$97=$A186)*(FHEmp=Y$1),FH!$E$2:$AZ$97)</f>
        <v>0</v>
      </c>
      <c r="Z186" s="250">
        <f>SUMPRODUCT((FH!$A$2:$A$97=$A186)*(FHEmp=Z$1),FH!$E$2:$AZ$97)</f>
        <v>0</v>
      </c>
      <c r="AA186" s="250">
        <f>SUMPRODUCT((FH!$A$2:$A$97=$A186)*(FHEmp=AA$1),FH!$E$2:$AZ$97)</f>
        <v>0</v>
      </c>
      <c r="AB186" s="250">
        <f>SUMPRODUCT((FH!$A$2:$A$97=$A186)*(FHEmp=AB$1),FH!$E$2:$AZ$97)</f>
        <v>0</v>
      </c>
      <c r="AC186" s="250">
        <f>SUMPRODUCT((FH!$A$2:$A$97=$A186)*(FHEmp=AC$1),FH!$E$2:$AZ$97)</f>
        <v>0</v>
      </c>
      <c r="AD186" s="250">
        <f>SUMPRODUCT((FH!$A$2:$A$97=$A186)*(FHEmp=AD$1),FH!$E$2:$AZ$97)</f>
        <v>0</v>
      </c>
      <c r="AE186" s="250">
        <f>SUMPRODUCT((FH!$A$2:$A$97=$A186)*(FHEmp=AE$1),FH!$E$2:$AZ$97)</f>
        <v>0</v>
      </c>
      <c r="AF186" s="250">
        <f>SUMPRODUCT((FH!$A$2:$A$97=$A186)*(FHEmp=AF$1),FH!$E$2:$AZ$97)</f>
        <v>0</v>
      </c>
      <c r="AG186" s="250">
        <f>SUMPRODUCT((FH!$A$2:$A$97=$A186)*(FHEmp=AG$1),FH!$E$2:$AZ$97)</f>
        <v>0</v>
      </c>
      <c r="AH186" s="250">
        <f>SUMPRODUCT((FH!$A$2:$A$97=$A186)*(FHEmp=AH$1),FH!$E$2:$AZ$97)</f>
        <v>0</v>
      </c>
      <c r="AI186" s="250">
        <f>SUMPRODUCT((FH!$A$2:$A$97=$A186)*(FHEmp=AI$1),FH!$E$2:$AZ$97)</f>
        <v>0</v>
      </c>
      <c r="AJ186" s="250">
        <f>SUMPRODUCT((FH!$A$2:$A$97=$A186)*(FHEmp=AJ$1),FH!$E$2:$AZ$97)</f>
        <v>3.2499999999999991</v>
      </c>
      <c r="AK186" s="250">
        <f>SUMPRODUCT((FH!$A$2:$A$97=$A186)*(FHEmp=AK$1),FH!$E$2:$AZ$97)</f>
        <v>0</v>
      </c>
      <c r="AL186" s="250">
        <f>SUMPRODUCT((FH!$A$2:$A$97=$A186)*(FHEmp=AL$1),FH!$E$2:$AZ$97)</f>
        <v>0</v>
      </c>
      <c r="AM186" s="250">
        <f>SUMPRODUCT((FH!$A$2:$A$97=$A186)*(FHEmp=AM$1),FH!$E$2:$AZ$97)</f>
        <v>0</v>
      </c>
      <c r="AN186" s="250">
        <f>SUMPRODUCT((FH!$A$2:$A$97=$A186)*(FHEmp=AN$1),FH!$E$2:$AZ$97)</f>
        <v>0</v>
      </c>
      <c r="AO186" s="250">
        <f>SUMPRODUCT((FH!$A$2:$A$97=$A186)*(FHEmp=AO$1),FH!$E$2:$AZ$97)</f>
        <v>0</v>
      </c>
      <c r="AP186" s="250">
        <f>SUMPRODUCT((FH!$A$2:$A$97=$A186)*(FHEmp=AP$1),FH!$E$2:$AZ$97)</f>
        <v>0</v>
      </c>
      <c r="AQ186" s="250">
        <f>SUMPRODUCT((FH!$A$2:$A$97=$A186)*(FHEmp=AQ$1),FH!$E$2:$AZ$97)</f>
        <v>0</v>
      </c>
      <c r="AR186" s="250">
        <f>SUMPRODUCT((FH!$A$2:$A$97=$A186)*(FHEmp=AR$1),FH!$E$2:$AZ$97)</f>
        <v>0</v>
      </c>
      <c r="AS186" s="250">
        <f>SUMPRODUCT((FH!$A$2:$A$97=$A186)*(FHEmp=AS$1),FH!$E$2:$AZ$97)</f>
        <v>0</v>
      </c>
      <c r="AT186" s="250">
        <f>SUMPRODUCT((FH!$A$2:$A$97=$A186)*(FHEmp=AT$1),FH!$E$2:$AZ$97)</f>
        <v>0</v>
      </c>
      <c r="AU186" s="250">
        <f>SUMPRODUCT((FH!$A$2:$A$97=$A186)*(FHEmp=AU$1),FH!$E$2:$AZ$97)</f>
        <v>0</v>
      </c>
      <c r="AV186" s="250">
        <f>SUMPRODUCT((FH!$A$2:$A$97=$A186)*(FHEmp=AV$1),FH!$E$2:$AZ$97)</f>
        <v>0</v>
      </c>
      <c r="AW186" s="250">
        <f>SUMPRODUCT((FH!$A$2:$A$97=$A186)*(FHEmp=AW$1),FH!$E$2:$AZ$97)</f>
        <v>0</v>
      </c>
      <c r="AX186" s="250">
        <f>SUMPRODUCT((FH!$A$2:$A$97=$A186)*(FHEmp=AX$1),FH!$E$2:$AZ$97)</f>
        <v>0</v>
      </c>
      <c r="AY186" s="467">
        <f>SUMPRODUCT((FH!$A$2:$A$97=$A186)*(FHEmp=AY$1),FH!$E$2:$AZ$97)</f>
        <v>0</v>
      </c>
    </row>
    <row r="187" spans="1:51" s="271" customFormat="1" x14ac:dyDescent="0.2">
      <c r="A187" s="247">
        <f t="shared" si="100"/>
        <v>42551</v>
      </c>
      <c r="B187" s="253" t="str">
        <f>Total!$K$1</f>
        <v>T22</v>
      </c>
      <c r="C187" s="249">
        <f>SUMPRODUCT(('T22'!$A$2:$A$97=$A187)*(T22Emp=C$1),'T22'!$E$2:$AZ$97)</f>
        <v>0</v>
      </c>
      <c r="D187" s="250">
        <f>SUMPRODUCT(('T22'!$A$2:$A$97=$A187)*(T22Emp=D$1),'T22'!$E$2:$AZ$97)</f>
        <v>3.9999999999999991</v>
      </c>
      <c r="E187" s="250">
        <f>SUMPRODUCT(('T22'!$A$2:$A$97=$A187)*(T22Emp=E$1),'T22'!$E$2:$AZ$97)</f>
        <v>0</v>
      </c>
      <c r="F187" s="250">
        <f>SUMPRODUCT(('T22'!$A$2:$A$97=$A187)*(T22Emp=F$1),'T22'!$E$2:$AZ$97)</f>
        <v>0</v>
      </c>
      <c r="G187" s="250">
        <f>SUMPRODUCT(('T22'!$A$2:$A$97=$A187)*(T22Emp=G$1),'T22'!$E$2:$AZ$97)</f>
        <v>0</v>
      </c>
      <c r="H187" s="250">
        <f>SUMPRODUCT(('T22'!$A$2:$A$97=$A187)*(T22Emp=H$1),'T22'!$E$2:$AZ$97)</f>
        <v>0</v>
      </c>
      <c r="I187" s="250">
        <f>SUMPRODUCT(('T22'!$A$2:$A$97=$A187)*(T22Emp=I$1),'T22'!$E$2:$AZ$97)</f>
        <v>0</v>
      </c>
      <c r="J187" s="250">
        <f>SUMPRODUCT(('T22'!$A$2:$A$97=$A187)*(T22Emp=J$1),'T22'!$E$2:$AZ$97)</f>
        <v>0</v>
      </c>
      <c r="K187" s="250">
        <f>SUMPRODUCT(('T22'!$A$2:$A$97=$A187)*(T22Emp=K$1),'T22'!$E$2:$AZ$97)</f>
        <v>0</v>
      </c>
      <c r="L187" s="250">
        <f>SUMPRODUCT(('T22'!$A$2:$A$97=$A187)*(T22Emp=L$1),'T22'!$E$2:$AZ$97)</f>
        <v>0</v>
      </c>
      <c r="M187" s="250">
        <f>SUMPRODUCT(('T22'!$A$2:$A$97=$A187)*(T22Emp=M$1),'T22'!$E$2:$AZ$97)</f>
        <v>0</v>
      </c>
      <c r="N187" s="250">
        <f>SUMPRODUCT(('T22'!$A$2:$A$97=$A187)*(T22Emp=N$1),'T22'!$E$2:$AZ$97)</f>
        <v>0</v>
      </c>
      <c r="O187" s="250">
        <f>SUMPRODUCT(('T22'!$A$2:$A$97=$A187)*(T22Emp=O$1),'T22'!$E$2:$AZ$97)</f>
        <v>0</v>
      </c>
      <c r="P187" s="250">
        <f>SUMPRODUCT(('T22'!$A$2:$A$97=$A187)*(T22Emp=P$1),'T22'!$E$2:$AZ$97)</f>
        <v>0</v>
      </c>
      <c r="Q187" s="250">
        <f>SUMPRODUCT(('T22'!$A$2:$A$97=$A187)*(T22Emp=Q$1),'T22'!$E$2:$AZ$97)</f>
        <v>0</v>
      </c>
      <c r="R187" s="250">
        <f>SUMPRODUCT(('T22'!$A$2:$A$97=$A187)*(T22Emp=R$1),'T22'!$E$2:$AZ$97)</f>
        <v>0</v>
      </c>
      <c r="S187" s="250">
        <f>SUMPRODUCT(('T22'!$A$2:$A$97=$A187)*(T22Emp=S$1),'T22'!$E$2:$AZ$97)</f>
        <v>3</v>
      </c>
      <c r="T187" s="250">
        <f>SUMPRODUCT(('T22'!$A$2:$A$97=$A187)*(T22Emp=T$1),'T22'!$E$2:$AZ$97)</f>
        <v>0</v>
      </c>
      <c r="U187" s="250">
        <f>SUMPRODUCT(('T22'!$A$2:$A$97=$A187)*(T22Emp=U$1),'T22'!$E$2:$AZ$97)</f>
        <v>0</v>
      </c>
      <c r="V187" s="250">
        <f>SUMPRODUCT(('T22'!$A$2:$A$97=$A187)*(T22Emp=V$1),'T22'!$E$2:$AZ$97)</f>
        <v>0</v>
      </c>
      <c r="W187" s="250">
        <f>SUMPRODUCT(('T22'!$A$2:$A$97=$A187)*(T22Emp=W$1),'T22'!$E$2:$AZ$97)</f>
        <v>0</v>
      </c>
      <c r="X187" s="250">
        <f>SUMPRODUCT(('T22'!$A$2:$A$97=$A187)*(T22Emp=X$1),'T22'!$E$2:$AZ$97)</f>
        <v>0</v>
      </c>
      <c r="Y187" s="250">
        <f>SUMPRODUCT(('T22'!$A$2:$A$97=$A187)*(T22Emp=Y$1),'T22'!$E$2:$AZ$97)</f>
        <v>0</v>
      </c>
      <c r="Z187" s="250">
        <f>SUMPRODUCT(('T22'!$A$2:$A$97=$A187)*(T22Emp=Z$1),'T22'!$E$2:$AZ$97)</f>
        <v>0</v>
      </c>
      <c r="AA187" s="250">
        <f>SUMPRODUCT(('T22'!$A$2:$A$97=$A187)*(T22Emp=AA$1),'T22'!$E$2:$AZ$97)</f>
        <v>0</v>
      </c>
      <c r="AB187" s="250">
        <f>SUMPRODUCT(('T22'!$A$2:$A$97=$A187)*(T22Emp=AB$1),'T22'!$E$2:$AZ$97)</f>
        <v>0</v>
      </c>
      <c r="AC187" s="250">
        <f>SUMPRODUCT(('T22'!$A$2:$A$97=$A187)*(T22Emp=AC$1),'T22'!$E$2:$AZ$97)</f>
        <v>0</v>
      </c>
      <c r="AD187" s="250">
        <f>SUMPRODUCT(('T22'!$A$2:$A$97=$A187)*(T22Emp=AD$1),'T22'!$E$2:$AZ$97)</f>
        <v>0</v>
      </c>
      <c r="AE187" s="250">
        <f>SUMPRODUCT(('T22'!$A$2:$A$97=$A187)*(T22Emp=AE$1),'T22'!$E$2:$AZ$97)</f>
        <v>0</v>
      </c>
      <c r="AF187" s="250">
        <f>SUMPRODUCT(('T22'!$A$2:$A$97=$A187)*(T22Emp=AF$1),'T22'!$E$2:$AZ$97)</f>
        <v>0</v>
      </c>
      <c r="AG187" s="250">
        <f>SUMPRODUCT(('T22'!$A$2:$A$97=$A187)*(T22Emp=AG$1),'T22'!$E$2:$AZ$97)</f>
        <v>0</v>
      </c>
      <c r="AH187" s="250">
        <f>SUMPRODUCT(('T22'!$A$2:$A$97=$A187)*(T22Emp=AH$1),'T22'!$E$2:$AZ$97)</f>
        <v>0</v>
      </c>
      <c r="AI187" s="250">
        <f>SUMPRODUCT(('T22'!$A$2:$A$97=$A187)*(T22Emp=AI$1),'T22'!$E$2:$AZ$97)</f>
        <v>0</v>
      </c>
      <c r="AJ187" s="250">
        <f>SUMPRODUCT(('T22'!$A$2:$A$97=$A187)*(T22Emp=AJ$1),'T22'!$E$2:$AZ$97)</f>
        <v>0</v>
      </c>
      <c r="AK187" s="250">
        <f>SUMPRODUCT(('T22'!$A$2:$A$97=$A187)*(T22Emp=AK$1),'T22'!$E$2:$AZ$97)</f>
        <v>0</v>
      </c>
      <c r="AL187" s="250">
        <f>SUMPRODUCT(('T22'!$A$2:$A$97=$A187)*(T22Emp=AL$1),'T22'!$E$2:$AZ$97)</f>
        <v>0</v>
      </c>
      <c r="AM187" s="250">
        <f>SUMPRODUCT(('T22'!$A$2:$A$97=$A187)*(T22Emp=AM$1),'T22'!$E$2:$AZ$97)</f>
        <v>0</v>
      </c>
      <c r="AN187" s="250">
        <f>SUMPRODUCT(('T22'!$A$2:$A$97=$A187)*(T22Emp=AN$1),'T22'!$E$2:$AZ$97)</f>
        <v>0</v>
      </c>
      <c r="AO187" s="250">
        <f>SUMPRODUCT(('T22'!$A$2:$A$97=$A187)*(T22Emp=AO$1),'T22'!$E$2:$AZ$97)</f>
        <v>0</v>
      </c>
      <c r="AP187" s="250">
        <f>SUMPRODUCT(('T22'!$A$2:$A$97=$A187)*(T22Emp=AP$1),'T22'!$E$2:$AZ$97)</f>
        <v>0</v>
      </c>
      <c r="AQ187" s="250">
        <f>SUMPRODUCT(('T22'!$A$2:$A$97=$A187)*(T22Emp=AQ$1),'T22'!$E$2:$AZ$97)</f>
        <v>0</v>
      </c>
      <c r="AR187" s="250">
        <f>SUMPRODUCT(('T22'!$A$2:$A$97=$A187)*(T22Emp=AR$1),'T22'!$E$2:$AZ$97)</f>
        <v>0</v>
      </c>
      <c r="AS187" s="250">
        <f>SUMPRODUCT(('T22'!$A$2:$A$97=$A187)*(T22Emp=AS$1),'T22'!$E$2:$AZ$97)</f>
        <v>0</v>
      </c>
      <c r="AT187" s="250">
        <f>SUMPRODUCT(('T22'!$A$2:$A$97=$A187)*(T22Emp=AT$1),'T22'!$E$2:$AZ$97)</f>
        <v>0</v>
      </c>
      <c r="AU187" s="250">
        <f>SUMPRODUCT(('T22'!$A$2:$A$97=$A187)*(T22Emp=AU$1),'T22'!$E$2:$AZ$97)</f>
        <v>0</v>
      </c>
      <c r="AV187" s="250">
        <f>SUMPRODUCT(('T22'!$A$2:$A$97=$A187)*(T22Emp=AV$1),'T22'!$E$2:$AZ$97)</f>
        <v>0</v>
      </c>
      <c r="AW187" s="250">
        <f>SUMPRODUCT(('T22'!$A$2:$A$97=$A187)*(T22Emp=AW$1),'T22'!$E$2:$AZ$97)</f>
        <v>0</v>
      </c>
      <c r="AX187" s="250">
        <f>SUMPRODUCT(('T22'!$A$2:$A$97=$A187)*(T22Emp=AX$1),'T22'!$E$2:$AZ$97)</f>
        <v>0</v>
      </c>
      <c r="AY187" s="467">
        <f>SUMPRODUCT(('T22'!$A$2:$A$97=$A187)*(T22Emp=AY$1),'T22'!$E$2:$AZ$97)</f>
        <v>0</v>
      </c>
    </row>
    <row r="188" spans="1:51" s="271" customFormat="1" x14ac:dyDescent="0.2">
      <c r="A188" s="247">
        <f t="shared" si="100"/>
        <v>42551</v>
      </c>
      <c r="B188" s="254" t="str">
        <f>Total!$L$1</f>
        <v>RF</v>
      </c>
      <c r="C188" s="249">
        <f>SUMPRODUCT((RF!$A$2:$A$17=$A188)*(RFEmp=C$1)*(RF!$H$21:$AO$21="RF Valet"),RF!$H$2:$AO$17)</f>
        <v>0</v>
      </c>
      <c r="D188" s="250">
        <f>SUMPRODUCT((RF!$A$2:$A$17=$A188)*(RFEmp=D$1)*(RF!$H$21:$AO$21="RF Valet"),RF!$H$2:$AO$17)</f>
        <v>0</v>
      </c>
      <c r="E188" s="250">
        <f>SUMPRODUCT((RF!$A$2:$A$17=$A188)*(RFEmp=E$1)*(RF!$H$21:$AO$21="RF Valet"),RF!$H$2:$AO$17)</f>
        <v>0</v>
      </c>
      <c r="F188" s="250">
        <f>SUMPRODUCT((RF!$A$2:$A$17=$A188)*(RFEmp=F$1)*(RF!$H$21:$AO$21="RF Valet"),RF!$H$2:$AO$17)</f>
        <v>0</v>
      </c>
      <c r="G188" s="250">
        <f>SUMPRODUCT((RF!$A$2:$A$17=$A188)*(RFEmp=G$1)*(RF!$H$21:$AO$21="RF Valet"),RF!$H$2:$AO$17)</f>
        <v>0</v>
      </c>
      <c r="H188" s="250">
        <f>SUMPRODUCT((RF!$A$2:$A$17=$A188)*(RFEmp=H$1)*(RF!$H$21:$AO$21="RF Valet"),RF!$H$2:$AO$17)</f>
        <v>0</v>
      </c>
      <c r="I188" s="250">
        <f>SUMPRODUCT((RF!$A$2:$A$17=$A188)*(RFEmp=I$1)*(RF!$H$21:$AO$21="RF Valet"),RF!$H$2:$AO$17)</f>
        <v>0</v>
      </c>
      <c r="J188" s="250">
        <f>SUMPRODUCT((RF!$A$2:$A$17=$A188)*(RFEmp=J$1)*(RF!$H$21:$AO$21="RF Valet"),RF!$H$2:$AO$17)</f>
        <v>0</v>
      </c>
      <c r="K188" s="250">
        <f>SUMPRODUCT((RF!$A$2:$A$17=$A188)*(RFEmp=K$1)*(RF!$H$21:$AO$21="RF Valet"),RF!$H$2:$AO$17)</f>
        <v>0</v>
      </c>
      <c r="L188" s="250">
        <f>SUMPRODUCT((RF!$A$2:$A$17=$A188)*(RFEmp=L$1)*(RF!$H$21:$AO$21="RF Valet"),RF!$H$2:$AO$17)</f>
        <v>0</v>
      </c>
      <c r="M188" s="250">
        <f>SUMPRODUCT((RF!$A$2:$A$17=$A188)*(RFEmp=M$1)*(RF!$H$21:$AO$21="RF Valet"),RF!$H$2:$AO$17)</f>
        <v>0</v>
      </c>
      <c r="N188" s="250">
        <f>SUMPRODUCT((RF!$A$2:$A$17=$A188)*(RFEmp=N$1)*(RF!$H$21:$AO$21="RF Valet"),RF!$H$2:$AO$17)</f>
        <v>0</v>
      </c>
      <c r="O188" s="250">
        <f>SUMPRODUCT((RF!$A$2:$A$17=$A188)*(RFEmp=O$1)*(RF!$H$21:$AO$21="RF Valet"),RF!$H$2:$AO$17)</f>
        <v>0</v>
      </c>
      <c r="P188" s="250">
        <f>SUMPRODUCT((RF!$A$2:$A$17=$A188)*(RFEmp=P$1)*(RF!$H$21:$AO$21="RF Valet"),RF!$H$2:$AO$17)</f>
        <v>0</v>
      </c>
      <c r="Q188" s="250">
        <f>SUMPRODUCT((RF!$A$2:$A$17=$A188)*(RFEmp=Q$1)*(RF!$H$21:$AO$21="RF Valet"),RF!$H$2:$AO$17)</f>
        <v>0</v>
      </c>
      <c r="R188" s="250">
        <f>SUMPRODUCT((RF!$A$2:$A$17=$A188)*(RFEmp=R$1)*(RF!$H$21:$AO$21="RF Valet"),RF!$H$2:$AO$17)</f>
        <v>0</v>
      </c>
      <c r="S188" s="250">
        <f>SUMPRODUCT((RF!$A$2:$A$17=$A188)*(RFEmp=S$1)*(RF!$H$21:$AO$21="RF Valet"),RF!$H$2:$AO$17)</f>
        <v>0</v>
      </c>
      <c r="T188" s="250">
        <f>SUMPRODUCT((RF!$A$2:$A$17=$A188)*(RFEmp=T$1)*(RF!$H$21:$AO$21="RF Valet"),RF!$H$2:$AO$17)</f>
        <v>0</v>
      </c>
      <c r="U188" s="250">
        <f>SUMPRODUCT((RF!$A$2:$A$17=$A188)*(RFEmp=U$1)*(RF!$H$21:$AO$21="RF Valet"),RF!$H$2:$AO$17)</f>
        <v>0</v>
      </c>
      <c r="V188" s="250">
        <f>SUMPRODUCT((RF!$A$2:$A$17=$A188)*(RFEmp=V$1)*(RF!$H$21:$AO$21="RF Valet"),RF!$H$2:$AO$17)</f>
        <v>0</v>
      </c>
      <c r="W188" s="250">
        <f>SUMPRODUCT((RF!$A$2:$A$17=$A188)*(RFEmp=W$1)*(RF!$H$21:$AO$21="RF Valet"),RF!$H$2:$AO$17)</f>
        <v>0</v>
      </c>
      <c r="X188" s="250">
        <f>SUMPRODUCT((RF!$A$2:$A$17=$A188)*(RFEmp=X$1)*(RF!$H$21:$AO$21="RF Valet"),RF!$H$2:$AO$17)</f>
        <v>0</v>
      </c>
      <c r="Y188" s="250">
        <f>SUMPRODUCT((RF!$A$2:$A$17=$A188)*(RFEmp=Y$1)*(RF!$H$21:$AO$21="RF Valet"),RF!$H$2:$AO$17)</f>
        <v>0</v>
      </c>
      <c r="Z188" s="250">
        <f>SUMPRODUCT((RF!$A$2:$A$17=$A188)*(RFEmp=Z$1)*(RF!$H$21:$AO$21="RF Valet"),RF!$H$2:$AO$17)</f>
        <v>0</v>
      </c>
      <c r="AA188" s="250">
        <f>SUMPRODUCT((RF!$A$2:$A$17=$A188)*(RFEmp=AA$1)*(RF!$H$21:$AO$21="RF Valet"),RF!$H$2:$AO$17)</f>
        <v>0</v>
      </c>
      <c r="AB188" s="250">
        <f>SUMPRODUCT((RF!$A$2:$A$17=$A188)*(RFEmp=AB$1)*(RF!$H$21:$AO$21="RF Valet"),RF!$H$2:$AO$17)</f>
        <v>0</v>
      </c>
      <c r="AC188" s="250">
        <f>SUMPRODUCT((RF!$A$2:$A$17=$A188)*(RFEmp=AC$1)*(RF!$H$21:$AO$21="RF Valet"),RF!$H$2:$AO$17)</f>
        <v>0</v>
      </c>
      <c r="AD188" s="250">
        <f>SUMPRODUCT((RF!$A$2:$A$17=$A188)*(RFEmp=AD$1)*(RF!$H$21:$AO$21="RF Valet"),RF!$H$2:$AO$17)</f>
        <v>0</v>
      </c>
      <c r="AE188" s="250">
        <f>SUMPRODUCT((RF!$A$2:$A$17=$A188)*(RFEmp=AE$1)*(RF!$H$21:$AO$21="RF Valet"),RF!$H$2:$AO$17)</f>
        <v>0</v>
      </c>
      <c r="AF188" s="250">
        <f>SUMPRODUCT((RF!$A$2:$A$17=$A188)*(RFEmp=AF$1)*(RF!$H$21:$AO$21="RF Valet"),RF!$H$2:$AO$17)</f>
        <v>0</v>
      </c>
      <c r="AG188" s="250">
        <f>SUMPRODUCT((RF!$A$2:$A$17=$A188)*(RFEmp=AG$1)*(RF!$H$21:$AO$21="RF Valet"),RF!$H$2:$AO$17)</f>
        <v>0</v>
      </c>
      <c r="AH188" s="250">
        <f>SUMPRODUCT((RF!$A$2:$A$17=$A188)*(RFEmp=AH$1)*(RF!$H$21:$AO$21="RF Valet"),RF!$H$2:$AO$17)</f>
        <v>0</v>
      </c>
      <c r="AI188" s="250">
        <f>SUMPRODUCT((RF!$A$2:$A$17=$A188)*(RFEmp=AI$1)*(RF!$H$21:$AO$21="RF Valet"),RF!$H$2:$AO$17)</f>
        <v>0</v>
      </c>
      <c r="AJ188" s="250">
        <f>SUMPRODUCT((RF!$A$2:$A$17=$A188)*(RFEmp=AJ$1)*(RF!$H$21:$AO$21="RF Valet"),RF!$H$2:$AO$17)</f>
        <v>0</v>
      </c>
      <c r="AK188" s="250">
        <f>SUMPRODUCT((RF!$A$2:$A$17=$A188)*(RFEmp=AK$1)*(RF!$H$21:$AO$21="RF Valet"),RF!$H$2:$AO$17)</f>
        <v>0</v>
      </c>
      <c r="AL188" s="250">
        <f>SUMPRODUCT((RF!$A$2:$A$17=$A188)*(RFEmp=AL$1)*(RF!$H$21:$AO$21="RF Valet"),RF!$H$2:$AO$17)</f>
        <v>0</v>
      </c>
      <c r="AM188" s="250">
        <f>SUMPRODUCT((RF!$A$2:$A$17=$A188)*(RFEmp=AM$1)*(RF!$H$21:$AO$21="RF Valet"),RF!$H$2:$AO$17)</f>
        <v>0</v>
      </c>
      <c r="AN188" s="250">
        <f>SUMPRODUCT((RF!$A$2:$A$17=$A188)*(RFEmp=AN$1)*(RF!$H$21:$AO$21="RF Valet"),RF!$H$2:$AO$17)</f>
        <v>0</v>
      </c>
      <c r="AO188" s="250">
        <f>SUMPRODUCT((RF!$A$2:$A$17=$A188)*(RFEmp=AO$1)*(RF!$H$21:$AO$21="RF Valet"),RF!$H$2:$AO$17)</f>
        <v>0</v>
      </c>
      <c r="AP188" s="250">
        <f>SUMPRODUCT((RF!$A$2:$A$17=$A188)*(RFEmp=AP$1)*(RF!$H$21:$AO$21="RF Valet"),RF!$H$2:$AO$17)</f>
        <v>0</v>
      </c>
      <c r="AQ188" s="250">
        <f>SUMPRODUCT((RF!$A$2:$A$17=$A188)*(RFEmp=AQ$1)*(RF!$H$21:$AO$21="RF Valet"),RF!$H$2:$AO$17)</f>
        <v>0</v>
      </c>
      <c r="AR188" s="250">
        <f>SUMPRODUCT((RF!$A$2:$A$17=$A188)*(RFEmp=AR$1)*(RF!$H$21:$AO$21="RF Valet"),RF!$H$2:$AO$17)</f>
        <v>0</v>
      </c>
      <c r="AS188" s="250">
        <f>SUMPRODUCT((RF!$A$2:$A$17=$A188)*(RFEmp=AS$1)*(RF!$H$21:$AO$21="RF Valet"),RF!$H$2:$AO$17)</f>
        <v>0</v>
      </c>
      <c r="AT188" s="250">
        <f>SUMPRODUCT((RF!$A$2:$A$17=$A188)*(RFEmp=AT$1)*(RF!$H$21:$AO$21="RF Valet"),RF!$H$2:$AO$17)</f>
        <v>0</v>
      </c>
      <c r="AU188" s="250">
        <f>SUMPRODUCT((RF!$A$2:$A$17=$A188)*(RFEmp=AU$1)*(RF!$H$21:$AO$21="RF Valet"),RF!$H$2:$AO$17)</f>
        <v>0</v>
      </c>
      <c r="AV188" s="250">
        <f>SUMPRODUCT((RF!$A$2:$A$17=$A188)*(RFEmp=AV$1)*(RF!$H$21:$AO$21="RF Valet"),RF!$H$2:$AO$17)</f>
        <v>0</v>
      </c>
      <c r="AW188" s="250">
        <f>SUMPRODUCT((RF!$A$2:$A$17=$A188)*(RFEmp=AW$1)*(RF!$H$21:$AO$21="RF Valet"),RF!$H$2:$AO$17)</f>
        <v>0</v>
      </c>
      <c r="AX188" s="250">
        <f>SUMPRODUCT((RF!$A$2:$A$17=$A188)*(RFEmp=AX$1)*(RF!$H$21:$AO$21="RF Valet"),RF!$H$2:$AO$17)</f>
        <v>0</v>
      </c>
      <c r="AY188" s="467">
        <f>SUMPRODUCT((RF!$A$2:$A$17=$A188)*(RFEmp=AY$1)*(RF!$H$21:$AO$21="RF Valet"),RF!$H$2:$AO$17)</f>
        <v>0</v>
      </c>
    </row>
    <row r="189" spans="1:51" s="271" customFormat="1" x14ac:dyDescent="0.2">
      <c r="A189" s="247">
        <f t="shared" si="100"/>
        <v>42551</v>
      </c>
      <c r="B189" s="571" t="s">
        <v>140</v>
      </c>
      <c r="C189" s="249">
        <f>SUMPRODUCT(('RC'!$A$2:$A$17=$A189)*(RCEmp=C$1),'RC'!$D$2:$AK$17)</f>
        <v>0</v>
      </c>
      <c r="D189" s="250">
        <f>SUMPRODUCT(('RC'!$A$2:$A$17=$A189)*(RCEmp=D$1),'RC'!$D$2:$AK$17)</f>
        <v>0</v>
      </c>
      <c r="E189" s="250">
        <f>SUMPRODUCT(('RC'!$A$2:$A$17=$A189)*(RCEmp=E$1),'RC'!$D$2:$AK$17)</f>
        <v>0</v>
      </c>
      <c r="F189" s="250">
        <f>SUMPRODUCT(('RC'!$A$2:$A$17=$A189)*(RCEmp=F$1),'RC'!$D$2:$AK$17)</f>
        <v>0</v>
      </c>
      <c r="G189" s="250">
        <f>SUMPRODUCT(('RC'!$A$2:$A$17=$A189)*(RCEmp=G$1),'RC'!$D$2:$AK$17)</f>
        <v>0</v>
      </c>
      <c r="H189" s="250">
        <f>SUMPRODUCT(('RC'!$A$2:$A$17=$A189)*(RCEmp=H$1),'RC'!$D$2:$AK$17)</f>
        <v>0</v>
      </c>
      <c r="I189" s="250">
        <f>SUMPRODUCT(('RC'!$A$2:$A$17=$A189)*(RCEmp=I$1),'RC'!$D$2:$AK$17)</f>
        <v>0</v>
      </c>
      <c r="J189" s="250">
        <f>SUMPRODUCT(('RC'!$A$2:$A$17=$A189)*(RCEmp=J$1),'RC'!$D$2:$AK$17)</f>
        <v>0</v>
      </c>
      <c r="K189" s="250">
        <f>SUMPRODUCT(('RC'!$A$2:$A$17=$A189)*(RCEmp=K$1),'RC'!$D$2:$AK$17)</f>
        <v>0</v>
      </c>
      <c r="L189" s="250">
        <f>SUMPRODUCT(('RC'!$A$2:$A$17=$A189)*(RCEmp=L$1),'RC'!$D$2:$AK$17)</f>
        <v>0</v>
      </c>
      <c r="M189" s="250">
        <f>SUMPRODUCT(('RC'!$A$2:$A$17=$A189)*(RCEmp=M$1),'RC'!$D$2:$AK$17)</f>
        <v>7.25</v>
      </c>
      <c r="N189" s="250">
        <f>SUMPRODUCT(('RC'!$A$2:$A$17=$A189)*(RCEmp=N$1),'RC'!$D$2:$AK$17)</f>
        <v>0</v>
      </c>
      <c r="O189" s="250">
        <f>SUMPRODUCT(('RC'!$A$2:$A$17=$A189)*(RCEmp=O$1),'RC'!$D$2:$AK$17)</f>
        <v>0</v>
      </c>
      <c r="P189" s="250">
        <f>SUMPRODUCT(('RC'!$A$2:$A$17=$A189)*(RCEmp=P$1),'RC'!$D$2:$AK$17)</f>
        <v>0</v>
      </c>
      <c r="Q189" s="250">
        <f>SUMPRODUCT(('RC'!$A$2:$A$17=$A189)*(RCEmp=Q$1),'RC'!$D$2:$AK$17)</f>
        <v>0</v>
      </c>
      <c r="R189" s="250">
        <f>SUMPRODUCT(('RC'!$A$2:$A$17=$A189)*(RCEmp=R$1),'RC'!$D$2:$AK$17)</f>
        <v>0</v>
      </c>
      <c r="S189" s="250">
        <f>SUMPRODUCT(('RC'!$A$2:$A$17=$A189)*(RCEmp=S$1),'RC'!$D$2:$AK$17)</f>
        <v>0</v>
      </c>
      <c r="T189" s="250">
        <f>SUMPRODUCT(('RC'!$A$2:$A$17=$A189)*(RCEmp=T$1),'RC'!$D$2:$AK$17)</f>
        <v>0</v>
      </c>
      <c r="U189" s="250">
        <f>SUMPRODUCT(('RC'!$A$2:$A$17=$A189)*(RCEmp=U$1),'RC'!$D$2:$AK$17)</f>
        <v>0</v>
      </c>
      <c r="V189" s="250">
        <f>SUMPRODUCT(('RC'!$A$2:$A$17=$A189)*(RCEmp=V$1),'RC'!$D$2:$AK$17)</f>
        <v>0</v>
      </c>
      <c r="W189" s="250">
        <f>SUMPRODUCT(('RC'!$A$2:$A$17=$A189)*(RCEmp=W$1),'RC'!$D$2:$AK$17)</f>
        <v>0</v>
      </c>
      <c r="X189" s="250">
        <f>SUMPRODUCT(('RC'!$A$2:$A$17=$A189)*(RCEmp=X$1),'RC'!$D$2:$AK$17)</f>
        <v>0</v>
      </c>
      <c r="Y189" s="250">
        <f>SUMPRODUCT(('RC'!$A$2:$A$17=$A189)*(RCEmp=Y$1),'RC'!$D$2:$AK$17)</f>
        <v>0</v>
      </c>
      <c r="Z189" s="250">
        <f>SUMPRODUCT(('RC'!$A$2:$A$17=$A189)*(RCEmp=Z$1),'RC'!$D$2:$AK$17)</f>
        <v>0</v>
      </c>
      <c r="AA189" s="250">
        <f>SUMPRODUCT(('RC'!$A$2:$A$17=$A189)*(RCEmp=AA$1),'RC'!$D$2:$AK$17)</f>
        <v>0</v>
      </c>
      <c r="AB189" s="250">
        <f>SUMPRODUCT(('RC'!$A$2:$A$17=$A189)*(RCEmp=AB$1),'RC'!$D$2:$AK$17)</f>
        <v>0</v>
      </c>
      <c r="AC189" s="250">
        <f>SUMPRODUCT(('RC'!$A$2:$A$17=$A189)*(RCEmp=AC$1),'RC'!$D$2:$AK$17)</f>
        <v>0</v>
      </c>
      <c r="AD189" s="250">
        <f>SUMPRODUCT(('RC'!$A$2:$A$17=$A189)*(RCEmp=AD$1),'RC'!$D$2:$AK$17)</f>
        <v>0</v>
      </c>
      <c r="AE189" s="250">
        <f>SUMPRODUCT(('RC'!$A$2:$A$17=$A189)*(RCEmp=AE$1),'RC'!$D$2:$AK$17)</f>
        <v>0</v>
      </c>
      <c r="AF189" s="250">
        <f>SUMPRODUCT(('RC'!$A$2:$A$17=$A189)*(RCEmp=AF$1),'RC'!$D$2:$AK$17)</f>
        <v>0</v>
      </c>
      <c r="AG189" s="250">
        <f>SUMPRODUCT(('RC'!$A$2:$A$17=$A189)*(RCEmp=AG$1),'RC'!$D$2:$AK$17)</f>
        <v>0</v>
      </c>
      <c r="AH189" s="250">
        <f>SUMPRODUCT(('RC'!$A$2:$A$17=$A189)*(RCEmp=AH$1),'RC'!$D$2:$AK$17)</f>
        <v>0</v>
      </c>
      <c r="AI189" s="250">
        <f>SUMPRODUCT(('RC'!$A$2:$A$17=$A189)*(RCEmp=AI$1),'RC'!$D$2:$AK$17)</f>
        <v>0</v>
      </c>
      <c r="AJ189" s="250">
        <f>SUMPRODUCT(('RC'!$A$2:$A$17=$A189)*(RCEmp=AJ$1),'RC'!$D$2:$AK$17)</f>
        <v>0</v>
      </c>
      <c r="AK189" s="250">
        <f>SUMPRODUCT(('RC'!$A$2:$A$17=$A189)*(RCEmp=AK$1),'RC'!$D$2:$AK$17)</f>
        <v>0</v>
      </c>
      <c r="AL189" s="250">
        <f>SUMPRODUCT(('RC'!$A$2:$A$17=$A189)*(RCEmp=AL$1),'RC'!$D$2:$AK$17)</f>
        <v>0</v>
      </c>
      <c r="AM189" s="250">
        <f>SUMPRODUCT(('RC'!$A$2:$A$17=$A189)*(RCEmp=AM$1),'RC'!$D$2:$AK$17)</f>
        <v>0</v>
      </c>
      <c r="AN189" s="250">
        <f>SUMPRODUCT(('RC'!$A$2:$A$17=$A189)*(RCEmp=AN$1),'RC'!$D$2:$AK$17)</f>
        <v>0</v>
      </c>
      <c r="AO189" s="250">
        <f>SUMPRODUCT(('RC'!$A$2:$A$17=$A189)*(RCEmp=AO$1),'RC'!$D$2:$AK$17)</f>
        <v>0</v>
      </c>
      <c r="AP189" s="250">
        <f>SUMPRODUCT(('RC'!$A$2:$A$17=$A189)*(RCEmp=AP$1),'RC'!$D$2:$AK$17)</f>
        <v>0</v>
      </c>
      <c r="AQ189" s="250">
        <f>SUMPRODUCT(('RC'!$A$2:$A$17=$A189)*(RCEmp=AQ$1),'RC'!$D$2:$AK$17)</f>
        <v>0</v>
      </c>
      <c r="AR189" s="250">
        <f>SUMPRODUCT(('RC'!$A$2:$A$17=$A189)*(RCEmp=AR$1),'RC'!$D$2:$AK$17)</f>
        <v>0</v>
      </c>
      <c r="AS189" s="250">
        <f>SUMPRODUCT(('RC'!$A$2:$A$17=$A189)*(RCEmp=AS$1),'RC'!$D$2:$AK$17)</f>
        <v>0</v>
      </c>
      <c r="AT189" s="250">
        <f>SUMPRODUCT(('RC'!$A$2:$A$17=$A189)*(RCEmp=AT$1),'RC'!$D$2:$AK$17)</f>
        <v>0</v>
      </c>
      <c r="AU189" s="250">
        <f>SUMPRODUCT(('RC'!$A$2:$A$17=$A189)*(RCEmp=AU$1),'RC'!$D$2:$AK$17)</f>
        <v>0</v>
      </c>
      <c r="AV189" s="250">
        <f>SUMPRODUCT(('RC'!$A$2:$A$17=$A189)*(RCEmp=AV$1),'RC'!$D$2:$AK$17)</f>
        <v>0</v>
      </c>
      <c r="AW189" s="250">
        <f>SUMPRODUCT(('RC'!$A$2:$A$17=$A189)*(RCEmp=AW$1),'RC'!$D$2:$AK$17)</f>
        <v>0</v>
      </c>
      <c r="AX189" s="250">
        <f>SUMPRODUCT(('RC'!$A$2:$A$17=$A189)*(RCEmp=AX$1),'RC'!$D$2:$AK$17)</f>
        <v>0</v>
      </c>
      <c r="AY189" s="467">
        <f>SUMPRODUCT(('RC'!$A$2:$A$17=$A189)*(RCEmp=AY$1),'RC'!$D$2:$AK$17)</f>
        <v>0</v>
      </c>
    </row>
    <row r="190" spans="1:51" s="271" customFormat="1" x14ac:dyDescent="0.2">
      <c r="A190" s="247">
        <f t="shared" si="100"/>
        <v>42551</v>
      </c>
      <c r="B190" s="614" t="s">
        <v>154</v>
      </c>
      <c r="C190" s="249">
        <f>SUMPRODUCT((HoO!$A$2:$A$34=$A190)*(HoOEmp=C$1),HoO!$E$2:$Y$34)</f>
        <v>0</v>
      </c>
      <c r="D190" s="250">
        <f>SUMPRODUCT((HoO!$A$2:$A$34=$A190)*(HoOEmp=D$1),HoO!$E$2:$Y$34)</f>
        <v>0</v>
      </c>
      <c r="E190" s="250">
        <f>SUMPRODUCT((HoO!$A$2:$A$34=$A190)*(HoOEmp=E$1),HoO!$E$2:$Y$34)</f>
        <v>0</v>
      </c>
      <c r="F190" s="250">
        <f>SUMPRODUCT((HoO!$A$2:$A$34=$A190)*(HoOEmp=F$1),HoO!$E$2:$Y$34)</f>
        <v>0</v>
      </c>
      <c r="G190" s="250">
        <f>SUMPRODUCT((HoO!$A$2:$A$34=$A190)*(HoOEmp=G$1),HoO!$E$2:$Y$34)</f>
        <v>0</v>
      </c>
      <c r="H190" s="250">
        <f>SUMPRODUCT((HoO!$A$2:$A$34=$A190)*(HoOEmp=H$1),HoO!$E$2:$Y$34)</f>
        <v>0</v>
      </c>
      <c r="I190" s="250">
        <f>SUMPRODUCT((HoO!$A$2:$A$34=$A190)*(HoOEmp=I$1),HoO!$E$2:$Y$34)</f>
        <v>0</v>
      </c>
      <c r="J190" s="250">
        <f>SUMPRODUCT((HoO!$A$2:$A$34=$A190)*(HoOEmp=J$1),HoO!$E$2:$Y$34)</f>
        <v>0</v>
      </c>
      <c r="K190" s="250">
        <f>SUMPRODUCT((HoO!$A$2:$A$34=$A190)*(HoOEmp=K$1),HoO!$E$2:$Y$34)</f>
        <v>0</v>
      </c>
      <c r="L190" s="250">
        <f>SUMPRODUCT((HoO!$A$2:$A$34=$A190)*(HoOEmp=L$1),HoO!$E$2:$Y$34)</f>
        <v>0</v>
      </c>
      <c r="M190" s="250">
        <f>SUMPRODUCT((HoO!$A$2:$A$34=$A190)*(HoOEmp=M$1),HoO!$E$2:$Y$34)</f>
        <v>0</v>
      </c>
      <c r="N190" s="250">
        <f>SUMPRODUCT((HoO!$A$2:$A$34=$A190)*(HoOEmp=N$1),HoO!$E$2:$Y$34)</f>
        <v>0</v>
      </c>
      <c r="O190" s="250">
        <f>SUMPRODUCT((HoO!$A$2:$A$34=$A190)*(HoOEmp=O$1),HoO!$E$2:$Y$34)</f>
        <v>0</v>
      </c>
      <c r="P190" s="250">
        <f>SUMPRODUCT((HoO!$A$2:$A$34=$A190)*(HoOEmp=P$1),HoO!$E$2:$Y$34)</f>
        <v>0</v>
      </c>
      <c r="Q190" s="250">
        <f>SUMPRODUCT((HoO!$A$2:$A$34=$A190)*(HoOEmp=Q$1),HoO!$E$2:$Y$34)</f>
        <v>0</v>
      </c>
      <c r="R190" s="250">
        <f>SUMPRODUCT((HoO!$A$2:$A$34=$A190)*(HoOEmp=R$1),HoO!$E$2:$Y$34)</f>
        <v>0</v>
      </c>
      <c r="S190" s="250">
        <f>SUMPRODUCT((HoO!$A$2:$A$34=$A190)*(HoOEmp=S$1),HoO!$E$2:$Y$34)</f>
        <v>0</v>
      </c>
      <c r="T190" s="250">
        <f>SUMPRODUCT((HoO!$A$2:$A$34=$A190)*(HoOEmp=T$1),HoO!$E$2:$Y$34)</f>
        <v>0</v>
      </c>
      <c r="U190" s="250">
        <f>SUMPRODUCT((HoO!$A$2:$A$34=$A190)*(HoOEmp=U$1),HoO!$E$2:$Y$34)</f>
        <v>0</v>
      </c>
      <c r="V190" s="250">
        <f>SUMPRODUCT((HoO!$A$2:$A$34=$A190)*(HoOEmp=V$1),HoO!$E$2:$Y$34)</f>
        <v>0</v>
      </c>
      <c r="W190" s="250">
        <f>SUMPRODUCT((HoO!$A$2:$A$34=$A190)*(HoOEmp=W$1),HoO!$E$2:$Y$34)</f>
        <v>0</v>
      </c>
      <c r="X190" s="250">
        <f>SUMPRODUCT((HoO!$A$2:$A$34=$A190)*(HoOEmp=X$1),HoO!$E$2:$Y$34)</f>
        <v>0</v>
      </c>
      <c r="Y190" s="250">
        <f>SUMPRODUCT((HoO!$A$2:$A$34=$A190)*(HoOEmp=Y$1),HoO!$E$2:$Y$34)</f>
        <v>0</v>
      </c>
      <c r="Z190" s="250">
        <f>SUMPRODUCT((HoO!$A$2:$A$34=$A190)*(HoOEmp=Z$1),HoO!$E$2:$Y$34)</f>
        <v>0</v>
      </c>
      <c r="AA190" s="250">
        <f>SUMPRODUCT((HoO!$A$2:$A$34=$A190)*(HoOEmp=AA$1),HoO!$E$2:$Y$34)</f>
        <v>0</v>
      </c>
      <c r="AB190" s="250">
        <f>SUMPRODUCT((HoO!$A$2:$A$34=$A190)*(HoOEmp=AB$1),HoO!$E$2:$Y$34)</f>
        <v>0</v>
      </c>
      <c r="AC190" s="250">
        <f>SUMPRODUCT((HoO!$A$2:$A$34=$A190)*(HoOEmp=AC$1),HoO!$E$2:$Y$34)</f>
        <v>0</v>
      </c>
      <c r="AD190" s="250">
        <f>SUMPRODUCT((HoO!$A$2:$A$34=$A190)*(HoOEmp=AD$1),HoO!$E$2:$Y$34)</f>
        <v>0</v>
      </c>
      <c r="AE190" s="250">
        <f>SUMPRODUCT((HoO!$A$2:$A$34=$A190)*(HoOEmp=AE$1),HoO!$E$2:$Y$34)</f>
        <v>0</v>
      </c>
      <c r="AF190" s="250">
        <f>SUMPRODUCT((HoO!$A$2:$A$34=$A190)*(HoOEmp=AF$1),HoO!$E$2:$Y$34)</f>
        <v>0</v>
      </c>
      <c r="AG190" s="250">
        <f>SUMPRODUCT((HoO!$A$2:$A$34=$A190)*(HoOEmp=AG$1),HoO!$E$2:$Y$34)</f>
        <v>0</v>
      </c>
      <c r="AH190" s="250">
        <f>SUMPRODUCT((HoO!$A$2:$A$34=$A190)*(HoOEmp=AH$1),HoO!$E$2:$Y$34)</f>
        <v>0</v>
      </c>
      <c r="AI190" s="250">
        <f>SUMPRODUCT((HoO!$A$2:$A$34=$A190)*(HoOEmp=AI$1),HoO!$E$2:$Y$34)</f>
        <v>0</v>
      </c>
      <c r="AJ190" s="250">
        <f>SUMPRODUCT((HoO!$A$2:$A$34=$A190)*(HoOEmp=AJ$1),HoO!$E$2:$Y$34)</f>
        <v>0</v>
      </c>
      <c r="AK190" s="250">
        <f>SUMPRODUCT((HoO!$A$2:$A$34=$A190)*(HoOEmp=AK$1),HoO!$E$2:$Y$34)</f>
        <v>0</v>
      </c>
      <c r="AL190" s="250">
        <f>SUMPRODUCT((HoO!$A$2:$A$34=$A190)*(HoOEmp=AL$1),HoO!$E$2:$Y$34)</f>
        <v>0</v>
      </c>
      <c r="AM190" s="250">
        <f>SUMPRODUCT((HoO!$A$2:$A$34=$A190)*(HoOEmp=AM$1),HoO!$E$2:$Y$34)</f>
        <v>0</v>
      </c>
      <c r="AN190" s="250">
        <f>SUMPRODUCT((HoO!$A$2:$A$34=$A190)*(HoOEmp=AN$1),HoO!$E$2:$Y$34)</f>
        <v>0</v>
      </c>
      <c r="AO190" s="250">
        <f>SUMPRODUCT((HoO!$A$2:$A$34=$A190)*(HoOEmp=AO$1),HoO!$E$2:$Y$34)</f>
        <v>0</v>
      </c>
      <c r="AP190" s="250">
        <f>SUMPRODUCT((HoO!$A$2:$A$34=$A190)*(HoOEmp=AP$1),HoO!$E$2:$Y$34)</f>
        <v>0</v>
      </c>
      <c r="AQ190" s="250">
        <f>SUMPRODUCT((HoO!$A$2:$A$34=$A190)*(HoOEmp=AQ$1),HoO!$E$2:$Y$34)</f>
        <v>0</v>
      </c>
      <c r="AR190" s="250">
        <f>SUMPRODUCT((HoO!$A$2:$A$34=$A190)*(HoOEmp=AR$1),HoO!$E$2:$Y$34)</f>
        <v>0</v>
      </c>
      <c r="AS190" s="250">
        <f>SUMPRODUCT((HoO!$A$2:$A$34=$A190)*(HoOEmp=AS$1),HoO!$E$2:$Y$34)</f>
        <v>0</v>
      </c>
      <c r="AT190" s="250">
        <f>SUMPRODUCT((HoO!$A$2:$A$34=$A190)*(HoOEmp=AT$1),HoO!$E$2:$Y$34)</f>
        <v>0</v>
      </c>
      <c r="AU190" s="250">
        <f>SUMPRODUCT((HoO!$A$2:$A$34=$A190)*(HoOEmp=AU$1),HoO!$E$2:$Y$34)</f>
        <v>0</v>
      </c>
      <c r="AV190" s="250">
        <f>SUMPRODUCT((HoO!$A$2:$A$34=$A190)*(HoOEmp=AV$1),HoO!$E$2:$Y$34)</f>
        <v>0</v>
      </c>
      <c r="AW190" s="250">
        <f>SUMPRODUCT((HoO!$A$2:$A$34=$A190)*(HoOEmp=AW$1),HoO!$E$2:$Y$34)</f>
        <v>0</v>
      </c>
      <c r="AX190" s="250">
        <f>SUMPRODUCT((HoO!$A$2:$A$34=$A190)*(HoOEmp=AX$1),HoO!$E$2:$Y$34)</f>
        <v>0</v>
      </c>
      <c r="AY190" s="467">
        <f>SUMPRODUCT((HoO!$A$2:$A$34=$A190)*(HoOEmp=AY$1),HoO!$E$2:$Y$34)</f>
        <v>0</v>
      </c>
    </row>
    <row r="191" spans="1:51" s="271" customFormat="1" x14ac:dyDescent="0.2">
      <c r="A191" s="247">
        <f t="shared" si="100"/>
        <v>42551</v>
      </c>
      <c r="B191" s="255" t="s">
        <v>74</v>
      </c>
      <c r="C191" s="249">
        <f>SUMPRODUCT((TM!$A$2:$A$17=$A191)*(TMEmp=C$1),TM!$D$2:$AK$17)</f>
        <v>0</v>
      </c>
      <c r="D191" s="250">
        <f>SUMPRODUCT((TM!$A$2:$A$17=$A191)*(TMEmp=D$1),TM!$D$2:$AK$17)</f>
        <v>0</v>
      </c>
      <c r="E191" s="250">
        <f>SUMPRODUCT((TM!$A$2:$A$17=$A191)*(TMEmp=E$1),TM!$D$2:$AK$17)</f>
        <v>0</v>
      </c>
      <c r="F191" s="250">
        <f>SUMPRODUCT((TM!$A$2:$A$17=$A191)*(TMEmp=F$1),TM!$D$2:$AK$17)</f>
        <v>0</v>
      </c>
      <c r="G191" s="250">
        <f>SUMPRODUCT((TM!$A$2:$A$17=$A191)*(TMEmp=G$1),TM!$D$2:$AK$17)</f>
        <v>0</v>
      </c>
      <c r="H191" s="250">
        <f>SUMPRODUCT((TM!$A$2:$A$17=$A191)*(TMEmp=H$1),TM!$D$2:$AK$17)</f>
        <v>0</v>
      </c>
      <c r="I191" s="250">
        <f>SUMPRODUCT((TM!$A$2:$A$17=$A191)*(TMEmp=I$1),TM!$D$2:$AK$17)</f>
        <v>0</v>
      </c>
      <c r="J191" s="250">
        <f>SUMPRODUCT((TM!$A$2:$A$17=$A191)*(TMEmp=J$1),TM!$D$2:$AK$17)</f>
        <v>0</v>
      </c>
      <c r="K191" s="250">
        <f>SUMPRODUCT((TM!$A$2:$A$17=$A191)*(TMEmp=K$1),TM!$D$2:$AK$17)</f>
        <v>0</v>
      </c>
      <c r="L191" s="250">
        <f>SUMPRODUCT((TM!$A$2:$A$17=$A191)*(TMEmp=L$1),TM!$D$2:$AK$17)</f>
        <v>0</v>
      </c>
      <c r="M191" s="250">
        <f>SUMPRODUCT((TM!$A$2:$A$17=$A191)*(TMEmp=M$1),TM!$D$2:$AK$17)</f>
        <v>0</v>
      </c>
      <c r="N191" s="250">
        <f>SUMPRODUCT((TM!$A$2:$A$17=$A191)*(TMEmp=N$1),TM!$D$2:$AK$17)</f>
        <v>0</v>
      </c>
      <c r="O191" s="250">
        <f>SUMPRODUCT((TM!$A$2:$A$17=$A191)*(TMEmp=O$1),TM!$D$2:$AK$17)</f>
        <v>0</v>
      </c>
      <c r="P191" s="250">
        <f>SUMPRODUCT((TM!$A$2:$A$17=$A191)*(TMEmp=P$1),TM!$D$2:$AK$17)</f>
        <v>0</v>
      </c>
      <c r="Q191" s="250">
        <f>SUMPRODUCT((TM!$A$2:$A$17=$A191)*(TMEmp=Q$1),TM!$D$2:$AK$17)</f>
        <v>0</v>
      </c>
      <c r="R191" s="250">
        <f>SUMPRODUCT((TM!$A$2:$A$17=$A191)*(TMEmp=R$1),TM!$D$2:$AK$17)</f>
        <v>0</v>
      </c>
      <c r="S191" s="250">
        <f>SUMPRODUCT((TM!$A$2:$A$17=$A191)*(TMEmp=S$1),TM!$D$2:$AK$17)</f>
        <v>0</v>
      </c>
      <c r="T191" s="250">
        <f>SUMPRODUCT((TM!$A$2:$A$17=$A191)*(TMEmp=T$1),TM!$D$2:$AK$17)</f>
        <v>0</v>
      </c>
      <c r="U191" s="250">
        <f>SUMPRODUCT((TM!$A$2:$A$17=$A191)*(TMEmp=U$1),TM!$D$2:$AK$17)</f>
        <v>0</v>
      </c>
      <c r="V191" s="250">
        <f>SUMPRODUCT((TM!$A$2:$A$17=$A191)*(TMEmp=V$1),TM!$D$2:$AK$17)</f>
        <v>0</v>
      </c>
      <c r="W191" s="250">
        <f>SUMPRODUCT((TM!$A$2:$A$17=$A191)*(TMEmp=W$1),TM!$D$2:$AK$17)</f>
        <v>0</v>
      </c>
      <c r="X191" s="250">
        <f>SUMPRODUCT((TM!$A$2:$A$17=$A191)*(TMEmp=X$1),TM!$D$2:$AK$17)</f>
        <v>0</v>
      </c>
      <c r="Y191" s="250">
        <f>SUMPRODUCT((TM!$A$2:$A$17=$A191)*(TMEmp=Y$1),TM!$D$2:$AK$17)</f>
        <v>0</v>
      </c>
      <c r="Z191" s="250">
        <f>SUMPRODUCT((TM!$A$2:$A$17=$A191)*(TMEmp=Z$1),TM!$D$2:$AK$17)</f>
        <v>0</v>
      </c>
      <c r="AA191" s="250">
        <f>SUMPRODUCT((TM!$A$2:$A$17=$A191)*(TMEmp=AA$1),TM!$D$2:$AK$17)</f>
        <v>0</v>
      </c>
      <c r="AB191" s="250">
        <f>SUMPRODUCT((TM!$A$2:$A$17=$A191)*(TMEmp=AB$1),TM!$D$2:$AK$17)</f>
        <v>0</v>
      </c>
      <c r="AC191" s="250">
        <f>SUMPRODUCT((TM!$A$2:$A$17=$A191)*(TMEmp=AC$1),TM!$D$2:$AK$17)</f>
        <v>0</v>
      </c>
      <c r="AD191" s="250">
        <f>SUMPRODUCT((TM!$A$2:$A$17=$A191)*(TMEmp=AD$1),TM!$D$2:$AK$17)</f>
        <v>0</v>
      </c>
      <c r="AE191" s="250">
        <f>SUMPRODUCT((TM!$A$2:$A$17=$A191)*(TMEmp=AE$1),TM!$D$2:$AK$17)</f>
        <v>0</v>
      </c>
      <c r="AF191" s="250">
        <f>SUMPRODUCT((TM!$A$2:$A$17=$A191)*(TMEmp=AF$1),TM!$D$2:$AK$17)</f>
        <v>0</v>
      </c>
      <c r="AG191" s="250">
        <f>SUMPRODUCT((TM!$A$2:$A$17=$A191)*(TMEmp=AG$1),TM!$D$2:$AK$17)</f>
        <v>0</v>
      </c>
      <c r="AH191" s="250">
        <f>SUMPRODUCT((TM!$A$2:$A$17=$A191)*(TMEmp=AH$1),TM!$D$2:$AK$17)</f>
        <v>0</v>
      </c>
      <c r="AI191" s="250">
        <f>SUMPRODUCT((TM!$A$2:$A$17=$A191)*(TMEmp=AI$1),TM!$D$2:$AK$17)</f>
        <v>0</v>
      </c>
      <c r="AJ191" s="250">
        <f>SUMPRODUCT((TM!$A$2:$A$17=$A191)*(TMEmp=AJ$1),TM!$D$2:$AK$17)</f>
        <v>0</v>
      </c>
      <c r="AK191" s="250">
        <f>SUMPRODUCT((TM!$A$2:$A$17=$A191)*(TMEmp=AK$1),TM!$D$2:$AK$17)</f>
        <v>0</v>
      </c>
      <c r="AL191" s="250">
        <f>SUMPRODUCT((TM!$A$2:$A$17=$A191)*(TMEmp=AL$1),TM!$D$2:$AK$17)</f>
        <v>0</v>
      </c>
      <c r="AM191" s="250">
        <f>SUMPRODUCT((TM!$A$2:$A$17=$A191)*(TMEmp=AM$1),TM!$D$2:$AK$17)</f>
        <v>0</v>
      </c>
      <c r="AN191" s="250">
        <f>SUMPRODUCT((TM!$A$2:$A$17=$A191)*(TMEmp=AN$1),TM!$D$2:$AK$17)</f>
        <v>0</v>
      </c>
      <c r="AO191" s="250">
        <f>SUMPRODUCT((TM!$A$2:$A$17=$A191)*(TMEmp=AO$1),TM!$D$2:$AK$17)</f>
        <v>0</v>
      </c>
      <c r="AP191" s="250">
        <f>SUMPRODUCT((TM!$A$2:$A$17=$A191)*(TMEmp=AP$1),TM!$D$2:$AK$17)</f>
        <v>0</v>
      </c>
      <c r="AQ191" s="250">
        <f>SUMPRODUCT((TM!$A$2:$A$17=$A191)*(TMEmp=AQ$1),TM!$D$2:$AK$17)</f>
        <v>0</v>
      </c>
      <c r="AR191" s="250">
        <f>SUMPRODUCT((TM!$A$2:$A$17=$A191)*(TMEmp=AR$1),TM!$D$2:$AK$17)</f>
        <v>0</v>
      </c>
      <c r="AS191" s="250">
        <f>SUMPRODUCT((TM!$A$2:$A$17=$A191)*(TMEmp=AS$1),TM!$D$2:$AK$17)</f>
        <v>0</v>
      </c>
      <c r="AT191" s="250">
        <f>SUMPRODUCT((TM!$A$2:$A$17=$A191)*(TMEmp=AT$1),TM!$D$2:$AK$17)</f>
        <v>0</v>
      </c>
      <c r="AU191" s="250">
        <f>SUMPRODUCT((TM!$A$2:$A$17=$A191)*(TMEmp=AU$1),TM!$D$2:$AK$17)</f>
        <v>0</v>
      </c>
      <c r="AV191" s="250">
        <f>SUMPRODUCT((TM!$A$2:$A$17=$A191)*(TMEmp=AV$1),TM!$D$2:$AK$17)</f>
        <v>0</v>
      </c>
      <c r="AW191" s="250">
        <f>SUMPRODUCT((TM!$A$2:$A$17=$A191)*(TMEmp=AW$1),TM!$D$2:$AK$17)</f>
        <v>0</v>
      </c>
      <c r="AX191" s="250">
        <f>SUMPRODUCT((TM!$A$2:$A$17=$A191)*(TMEmp=AX$1),TM!$D$2:$AK$17)</f>
        <v>0</v>
      </c>
      <c r="AY191" s="467">
        <f>SUMPRODUCT((TM!$A$2:$A$17=$A191)*(TMEmp=AY$1),TM!$D$2:$AK$17)</f>
        <v>0</v>
      </c>
    </row>
    <row r="192" spans="1:51" s="271" customFormat="1" x14ac:dyDescent="0.2">
      <c r="A192" s="256">
        <f t="shared" si="100"/>
        <v>42551</v>
      </c>
      <c r="B192" s="257" t="s">
        <v>72</v>
      </c>
      <c r="C192" s="258">
        <f>SUMPRODUCT((PC!$A$2:$A$80=$A192)*(PCEmp=C$1),PC!$D$2:$BD$80)</f>
        <v>0</v>
      </c>
      <c r="D192" s="259">
        <f>SUMPRODUCT((PC!$A$2:$A$80=$A192)*(PCEmp=D$1),PC!$D$2:$BD$80)</f>
        <v>0</v>
      </c>
      <c r="E192" s="259">
        <f>SUMPRODUCT((PC!$A$2:$A$80=$A192)*(PCEmp=E$1),PC!$D$2:$BD$80)</f>
        <v>0</v>
      </c>
      <c r="F192" s="259">
        <f>SUMPRODUCT((PC!$A$2:$A$80=$A192)*(PCEmp=F$1),PC!$D$2:$BD$80)</f>
        <v>0</v>
      </c>
      <c r="G192" s="259">
        <f>SUMPRODUCT((PC!$A$2:$A$80=$A192)*(PCEmp=G$1),PC!$D$2:$BD$80)</f>
        <v>0</v>
      </c>
      <c r="H192" s="259">
        <f>SUMPRODUCT((PC!$A$2:$A$80=$A192)*(PCEmp=H$1),PC!$D$2:$BD$80)</f>
        <v>0</v>
      </c>
      <c r="I192" s="259">
        <f>SUMPRODUCT((PC!$A$2:$A$80=$A192)*(PCEmp=I$1),PC!$D$2:$BD$80)</f>
        <v>0</v>
      </c>
      <c r="J192" s="259">
        <f>SUMPRODUCT((PC!$A$2:$A$80=$A192)*(PCEmp=J$1),PC!$D$2:$BD$80)</f>
        <v>0</v>
      </c>
      <c r="K192" s="259">
        <f>SUMPRODUCT((PC!$A$2:$A$80=$A192)*(PCEmp=K$1),PC!$D$2:$BD$80)</f>
        <v>0</v>
      </c>
      <c r="L192" s="259">
        <f>SUMPRODUCT((PC!$A$2:$A$80=$A192)*(PCEmp=L$1),PC!$D$2:$BD$80)</f>
        <v>0</v>
      </c>
      <c r="M192" s="259">
        <f>SUMPRODUCT((PC!$A$2:$A$80=$A192)*(PCEmp=M$1),PC!$D$2:$BD$80)</f>
        <v>0</v>
      </c>
      <c r="N192" s="259">
        <f>SUMPRODUCT((PC!$A$2:$A$80=$A192)*(PCEmp=N$1),PC!$D$2:$BD$80)</f>
        <v>0</v>
      </c>
      <c r="O192" s="259">
        <f>SUMPRODUCT((PC!$A$2:$A$80=$A192)*(PCEmp=O$1),PC!$D$2:$BD$80)</f>
        <v>0</v>
      </c>
      <c r="P192" s="259">
        <f>SUMPRODUCT((PC!$A$2:$A$80=$A192)*(PCEmp=P$1),PC!$D$2:$BD$80)</f>
        <v>0</v>
      </c>
      <c r="Q192" s="259">
        <f>SUMPRODUCT((PC!$A$2:$A$80=$A192)*(PCEmp=Q$1),PC!$D$2:$BD$80)</f>
        <v>0</v>
      </c>
      <c r="R192" s="259">
        <f>SUMPRODUCT((PC!$A$2:$A$80=$A192)*(PCEmp=R$1),PC!$D$2:$BD$80)</f>
        <v>0</v>
      </c>
      <c r="S192" s="259">
        <f>SUMPRODUCT((PC!$A$2:$A$80=$A192)*(PCEmp=S$1),PC!$D$2:$BD$80)</f>
        <v>0</v>
      </c>
      <c r="T192" s="259">
        <f>SUMPRODUCT((PC!$A$2:$A$80=$A192)*(PCEmp=T$1),PC!$D$2:$BD$80)</f>
        <v>0</v>
      </c>
      <c r="U192" s="259">
        <f>SUMPRODUCT((PC!$A$2:$A$80=$A192)*(PCEmp=U$1),PC!$D$2:$BD$80)</f>
        <v>0</v>
      </c>
      <c r="V192" s="259">
        <f>SUMPRODUCT((PC!$A$2:$A$80=$A192)*(PCEmp=V$1),PC!$D$2:$BD$80)</f>
        <v>0</v>
      </c>
      <c r="W192" s="259">
        <f>SUMPRODUCT((PC!$A$2:$A$80=$A192)*(PCEmp=W$1),PC!$D$2:$BD$80)</f>
        <v>0</v>
      </c>
      <c r="X192" s="259">
        <f>SUMPRODUCT((PC!$A$2:$A$80=$A192)*(PCEmp=X$1),PC!$D$2:$BD$80)</f>
        <v>0</v>
      </c>
      <c r="Y192" s="259">
        <f>SUMPRODUCT((PC!$A$2:$A$80=$A192)*(PCEmp=Y$1),PC!$D$2:$BD$80)</f>
        <v>0</v>
      </c>
      <c r="Z192" s="259">
        <f>SUMPRODUCT((PC!$A$2:$A$80=$A192)*(PCEmp=Z$1),PC!$D$2:$BD$80)</f>
        <v>0</v>
      </c>
      <c r="AA192" s="259">
        <f>SUMPRODUCT((PC!$A$2:$A$80=$A192)*(PCEmp=AA$1),PC!$D$2:$BD$80)</f>
        <v>0</v>
      </c>
      <c r="AB192" s="259">
        <f>SUMPRODUCT((PC!$A$2:$A$80=$A192)*(PCEmp=AB$1),PC!$D$2:$BD$80)</f>
        <v>0</v>
      </c>
      <c r="AC192" s="259">
        <f>SUMPRODUCT((PC!$A$2:$A$80=$A192)*(PCEmp=AC$1),PC!$D$2:$BD$80)</f>
        <v>0</v>
      </c>
      <c r="AD192" s="259">
        <f>SUMPRODUCT((PC!$A$2:$A$80=$A192)*(PCEmp=AD$1),PC!$D$2:$BD$80)</f>
        <v>0</v>
      </c>
      <c r="AE192" s="259">
        <f>SUMPRODUCT((PC!$A$2:$A$80=$A192)*(PCEmp=AE$1),PC!$D$2:$BD$80)</f>
        <v>0</v>
      </c>
      <c r="AF192" s="259">
        <f>SUMPRODUCT((PC!$A$2:$A$80=$A192)*(PCEmp=AF$1),PC!$D$2:$BD$80)</f>
        <v>0</v>
      </c>
      <c r="AG192" s="259">
        <f>SUMPRODUCT((PC!$A$2:$A$80=$A192)*(PCEmp=AG$1),PC!$D$2:$BD$80)</f>
        <v>0</v>
      </c>
      <c r="AH192" s="259">
        <f>SUMPRODUCT((PC!$A$2:$A$80=$A192)*(PCEmp=AH$1),PC!$D$2:$BD$80)</f>
        <v>0</v>
      </c>
      <c r="AI192" s="259">
        <f>SUMPRODUCT((PC!$A$2:$A$80=$A192)*(PCEmp=AI$1),PC!$D$2:$BD$80)</f>
        <v>0</v>
      </c>
      <c r="AJ192" s="259">
        <f>SUMPRODUCT((PC!$A$2:$A$80=$A192)*(PCEmp=AJ$1),PC!$D$2:$BD$80)</f>
        <v>0</v>
      </c>
      <c r="AK192" s="259">
        <f>SUMPRODUCT((PC!$A$2:$A$80=$A192)*(PCEmp=AK$1),PC!$D$2:$BD$80)</f>
        <v>0</v>
      </c>
      <c r="AL192" s="259">
        <f>SUMPRODUCT((PC!$A$2:$A$80=$A192)*(PCEmp=AL$1),PC!$D$2:$BD$80)</f>
        <v>0</v>
      </c>
      <c r="AM192" s="259">
        <f>SUMPRODUCT((PC!$A$2:$A$80=$A192)*(PCEmp=AM$1),PC!$D$2:$BD$80)</f>
        <v>0</v>
      </c>
      <c r="AN192" s="259">
        <f>SUMPRODUCT((PC!$A$2:$A$80=$A192)*(PCEmp=AN$1),PC!$D$2:$BD$80)</f>
        <v>0</v>
      </c>
      <c r="AO192" s="259">
        <f>SUMPRODUCT((PC!$A$2:$A$80=$A192)*(PCEmp=AO$1),PC!$D$2:$BD$80)</f>
        <v>0</v>
      </c>
      <c r="AP192" s="259">
        <f>SUMPRODUCT((PC!$A$2:$A$80=$A192)*(PCEmp=AP$1),PC!$D$2:$BD$80)</f>
        <v>0</v>
      </c>
      <c r="AQ192" s="259">
        <f>SUMPRODUCT((PC!$A$2:$A$80=$A192)*(PCEmp=AQ$1),PC!$D$2:$BD$80)</f>
        <v>0</v>
      </c>
      <c r="AR192" s="259">
        <f>SUMPRODUCT((PC!$A$2:$A$80=$A192)*(PCEmp=AR$1),PC!$D$2:$BD$80)</f>
        <v>0</v>
      </c>
      <c r="AS192" s="259">
        <f>SUMPRODUCT((PC!$A$2:$A$80=$A192)*(PCEmp=AS$1),PC!$D$2:$BD$80)</f>
        <v>0</v>
      </c>
      <c r="AT192" s="259">
        <f>SUMPRODUCT((PC!$A$2:$A$80=$A192)*(PCEmp=AT$1),PC!$D$2:$BD$80)</f>
        <v>0</v>
      </c>
      <c r="AU192" s="259">
        <f>SUMPRODUCT((PC!$A$2:$A$80=$A192)*(PCEmp=AU$1),PC!$D$2:$BD$80)</f>
        <v>0</v>
      </c>
      <c r="AV192" s="259">
        <f>SUMPRODUCT((PC!$A$2:$A$80=$A192)*(PCEmp=AV$1),PC!$D$2:$BD$80)</f>
        <v>0</v>
      </c>
      <c r="AW192" s="259">
        <f>SUMPRODUCT((PC!$A$2:$A$80=$A192)*(PCEmp=AW$1),PC!$D$2:$BD$80)</f>
        <v>0</v>
      </c>
      <c r="AX192" s="259">
        <f>SUMPRODUCT((PC!$A$2:$A$80=$A192)*(PCEmp=AX$1),PC!$D$2:$BD$80)</f>
        <v>0</v>
      </c>
      <c r="AY192" s="468">
        <f>SUMPRODUCT((PC!$A$2:$A$80=$A192)*(PCEmp=AY$1),PC!$D$2:$BD$80)</f>
        <v>0</v>
      </c>
    </row>
    <row r="193" spans="1:51" s="271" customFormat="1" x14ac:dyDescent="0.2">
      <c r="A193" s="247">
        <f t="shared" si="100"/>
        <v>42551</v>
      </c>
      <c r="B193" s="254" t="s">
        <v>85</v>
      </c>
      <c r="C193" s="249">
        <f>SUMPRODUCT((RF!$A$2:$A$17=$A193)*(RFEmp=C$1)*(RF!$H$21:$AO$21="RF Lead"),RF!$H$2:$AO$17)</f>
        <v>0</v>
      </c>
      <c r="D193" s="250">
        <f>SUMPRODUCT((RF!$A$2:$A$17=$A193)*(RFEmp=D$1)*(RF!$H$21:$AO$21="RF Lead"),RF!$H$2:$AO$17)</f>
        <v>5.75</v>
      </c>
      <c r="E193" s="250">
        <f>SUMPRODUCT((RF!$A$2:$A$17=$A193)*(RFEmp=E$1)*(RF!$H$21:$AO$21="RF Lead"),RF!$H$2:$AO$17)</f>
        <v>0</v>
      </c>
      <c r="F193" s="250">
        <f>SUMPRODUCT((RF!$A$2:$A$17=$A193)*(RFEmp=F$1)*(RF!$H$21:$AO$21="RF Lead"),RF!$H$2:$AO$17)</f>
        <v>0</v>
      </c>
      <c r="G193" s="250">
        <f>SUMPRODUCT((RF!$A$2:$A$17=$A193)*(RFEmp=G$1)*(RF!$H$21:$AO$21="RF Lead"),RF!$H$2:$AO$17)</f>
        <v>0</v>
      </c>
      <c r="H193" s="250">
        <f>SUMPRODUCT((RF!$A$2:$A$17=$A193)*(RFEmp=H$1)*(RF!$H$21:$AO$21="RF Lead"),RF!$H$2:$AO$17)</f>
        <v>0</v>
      </c>
      <c r="I193" s="250">
        <f>SUMPRODUCT((RF!$A$2:$A$17=$A193)*(RFEmp=I$1)*(RF!$H$21:$AO$21="RF Lead"),RF!$H$2:$AO$17)</f>
        <v>0</v>
      </c>
      <c r="J193" s="250">
        <f>SUMPRODUCT((RF!$A$2:$A$17=$A193)*(RFEmp=J$1)*(RF!$H$21:$AO$21="RF Lead"),RF!$H$2:$AO$17)</f>
        <v>0</v>
      </c>
      <c r="K193" s="250">
        <f>SUMPRODUCT((RF!$A$2:$A$17=$A193)*(RFEmp=K$1)*(RF!$H$21:$AO$21="RF Lead"),RF!$H$2:$AO$17)</f>
        <v>0</v>
      </c>
      <c r="L193" s="250">
        <f>SUMPRODUCT((RF!$A$2:$A$17=$A193)*(RFEmp=L$1)*(RF!$H$21:$AO$21="RF Lead"),RF!$H$2:$AO$17)</f>
        <v>0</v>
      </c>
      <c r="M193" s="250">
        <f>SUMPRODUCT((RF!$A$2:$A$17=$A193)*(RFEmp=M$1)*(RF!$H$21:$AO$21="RF Lead"),RF!$H$2:$AO$17)</f>
        <v>0</v>
      </c>
      <c r="N193" s="250">
        <f>SUMPRODUCT((RF!$A$2:$A$17=$A193)*(RFEmp=N$1)*(RF!$H$21:$AO$21="RF Lead"),RF!$H$2:$AO$17)</f>
        <v>0</v>
      </c>
      <c r="O193" s="250">
        <f>SUMPRODUCT((RF!$A$2:$A$17=$A193)*(RFEmp=O$1)*(RF!$H$21:$AO$21="RF Lead"),RF!$H$2:$AO$17)</f>
        <v>0</v>
      </c>
      <c r="P193" s="250">
        <f>SUMPRODUCT((RF!$A$2:$A$17=$A193)*(RFEmp=P$1)*(RF!$H$21:$AO$21="RF Lead"),RF!$H$2:$AO$17)</f>
        <v>0</v>
      </c>
      <c r="Q193" s="250">
        <f>SUMPRODUCT((RF!$A$2:$A$17=$A193)*(RFEmp=Q$1)*(RF!$H$21:$AO$21="RF Lead"),RF!$H$2:$AO$17)</f>
        <v>0</v>
      </c>
      <c r="R193" s="250">
        <f>SUMPRODUCT((RF!$A$2:$A$17=$A193)*(RFEmp=R$1)*(RF!$H$21:$AO$21="RF Lead"),RF!$H$2:$AO$17)</f>
        <v>0</v>
      </c>
      <c r="S193" s="250">
        <f>SUMPRODUCT((RF!$A$2:$A$17=$A193)*(RFEmp=S$1)*(RF!$H$21:$AO$21="RF Lead"),RF!$H$2:$AO$17)</f>
        <v>0</v>
      </c>
      <c r="T193" s="250">
        <f>SUMPRODUCT((RF!$A$2:$A$17=$A193)*(RFEmp=T$1)*(RF!$H$21:$AO$21="RF Lead"),RF!$H$2:$AO$17)</f>
        <v>0</v>
      </c>
      <c r="U193" s="250">
        <f>SUMPRODUCT((RF!$A$2:$A$17=$A193)*(RFEmp=U$1)*(RF!$H$21:$AO$21="RF Lead"),RF!$H$2:$AO$17)</f>
        <v>0</v>
      </c>
      <c r="V193" s="250">
        <f>SUMPRODUCT((RF!$A$2:$A$17=$A193)*(RFEmp=V$1)*(RF!$H$21:$AO$21="RF Lead"),RF!$H$2:$AO$17)</f>
        <v>0</v>
      </c>
      <c r="W193" s="250">
        <f>SUMPRODUCT((RF!$A$2:$A$17=$A193)*(RFEmp=W$1)*(RF!$H$21:$AO$21="RF Lead"),RF!$H$2:$AO$17)</f>
        <v>0</v>
      </c>
      <c r="X193" s="250">
        <f>SUMPRODUCT((RF!$A$2:$A$17=$A193)*(RFEmp=X$1)*(RF!$H$21:$AO$21="RF Lead"),RF!$H$2:$AO$17)</f>
        <v>0</v>
      </c>
      <c r="Y193" s="250">
        <f>SUMPRODUCT((RF!$A$2:$A$17=$A193)*(RFEmp=Y$1)*(RF!$H$21:$AO$21="RF Lead"),RF!$H$2:$AO$17)</f>
        <v>0</v>
      </c>
      <c r="Z193" s="250">
        <f>SUMPRODUCT((RF!$A$2:$A$17=$A193)*(RFEmp=Z$1)*(RF!$H$21:$AO$21="RF Lead"),RF!$H$2:$AO$17)</f>
        <v>0</v>
      </c>
      <c r="AA193" s="250">
        <f>SUMPRODUCT((RF!$A$2:$A$17=$A193)*(RFEmp=AA$1)*(RF!$H$21:$AO$21="RF Lead"),RF!$H$2:$AO$17)</f>
        <v>0</v>
      </c>
      <c r="AB193" s="250">
        <f>SUMPRODUCT((RF!$A$2:$A$17=$A193)*(RFEmp=AB$1)*(RF!$H$21:$AO$21="RF Lead"),RF!$H$2:$AO$17)</f>
        <v>0</v>
      </c>
      <c r="AC193" s="250">
        <f>SUMPRODUCT((RF!$A$2:$A$17=$A193)*(RFEmp=AC$1)*(RF!$H$21:$AO$21="RF Lead"),RF!$H$2:$AO$17)</f>
        <v>0</v>
      </c>
      <c r="AD193" s="250">
        <f>SUMPRODUCT((RF!$A$2:$A$17=$A193)*(RFEmp=AD$1)*(RF!$H$21:$AO$21="RF Lead"),RF!$H$2:$AO$17)</f>
        <v>0</v>
      </c>
      <c r="AE193" s="250">
        <f>SUMPRODUCT((RF!$A$2:$A$17=$A193)*(RFEmp=AE$1)*(RF!$H$21:$AO$21="RF Lead"),RF!$H$2:$AO$17)</f>
        <v>0</v>
      </c>
      <c r="AF193" s="250">
        <f>SUMPRODUCT((RF!$A$2:$A$17=$A193)*(RFEmp=AF$1)*(RF!$H$21:$AO$21="RF Lead"),RF!$H$2:$AO$17)</f>
        <v>0</v>
      </c>
      <c r="AG193" s="250">
        <f>SUMPRODUCT((RF!$A$2:$A$17=$A193)*(RFEmp=AG$1)*(RF!$H$21:$AO$21="RF Lead"),RF!$H$2:$AO$17)</f>
        <v>0</v>
      </c>
      <c r="AH193" s="250">
        <f>SUMPRODUCT((RF!$A$2:$A$17=$A193)*(RFEmp=AH$1)*(RF!$H$21:$AO$21="RF Lead"),RF!$H$2:$AO$17)</f>
        <v>0</v>
      </c>
      <c r="AI193" s="250">
        <f>SUMPRODUCT((RF!$A$2:$A$17=$A193)*(RFEmp=AI$1)*(RF!$H$21:$AO$21="RF Lead"),RF!$H$2:$AO$17)</f>
        <v>0</v>
      </c>
      <c r="AJ193" s="250">
        <f>SUMPRODUCT((RF!$A$2:$A$17=$A193)*(RFEmp=AJ$1)*(RF!$H$21:$AO$21="RF Lead"),RF!$H$2:$AO$17)</f>
        <v>0</v>
      </c>
      <c r="AK193" s="250">
        <f>SUMPRODUCT((RF!$A$2:$A$17=$A193)*(RFEmp=AK$1)*(RF!$H$21:$AO$21="RF Lead"),RF!$H$2:$AO$17)</f>
        <v>0</v>
      </c>
      <c r="AL193" s="250">
        <f>SUMPRODUCT((RF!$A$2:$A$17=$A193)*(RFEmp=AL$1)*(RF!$H$21:$AO$21="RF Lead"),RF!$H$2:$AO$17)</f>
        <v>0</v>
      </c>
      <c r="AM193" s="250">
        <f>SUMPRODUCT((RF!$A$2:$A$17=$A193)*(RFEmp=AM$1)*(RF!$H$21:$AO$21="RF Lead"),RF!$H$2:$AO$17)</f>
        <v>0</v>
      </c>
      <c r="AN193" s="250">
        <f>SUMPRODUCT((RF!$A$2:$A$17=$A193)*(RFEmp=AN$1)*(RF!$H$21:$AO$21="RF Lead"),RF!$H$2:$AO$17)</f>
        <v>0</v>
      </c>
      <c r="AO193" s="250">
        <f>SUMPRODUCT((RF!$A$2:$A$17=$A193)*(RFEmp=AO$1)*(RF!$H$21:$AO$21="RF Lead"),RF!$H$2:$AO$17)</f>
        <v>0</v>
      </c>
      <c r="AP193" s="250">
        <f>SUMPRODUCT((RF!$A$2:$A$17=$A193)*(RFEmp=AP$1)*(RF!$H$21:$AO$21="RF Lead"),RF!$H$2:$AO$17)</f>
        <v>0</v>
      </c>
      <c r="AQ193" s="250">
        <f>SUMPRODUCT((RF!$A$2:$A$17=$A193)*(RFEmp=AQ$1)*(RF!$H$21:$AO$21="RF Lead"),RF!$H$2:$AO$17)</f>
        <v>0</v>
      </c>
      <c r="AR193" s="250">
        <f>SUMPRODUCT((RF!$A$2:$A$17=$A193)*(RFEmp=AR$1)*(RF!$H$21:$AO$21="RF Lead"),RF!$H$2:$AO$17)</f>
        <v>0</v>
      </c>
      <c r="AS193" s="250">
        <f>SUMPRODUCT((RF!$A$2:$A$17=$A193)*(RFEmp=AS$1)*(RF!$H$21:$AO$21="RF Lead"),RF!$H$2:$AO$17)</f>
        <v>0</v>
      </c>
      <c r="AT193" s="250">
        <f>SUMPRODUCT((RF!$A$2:$A$17=$A193)*(RFEmp=AT$1)*(RF!$H$21:$AO$21="RF Lead"),RF!$H$2:$AO$17)</f>
        <v>0</v>
      </c>
      <c r="AU193" s="250">
        <f>SUMPRODUCT((RF!$A$2:$A$17=$A193)*(RFEmp=AU$1)*(RF!$H$21:$AO$21="RF Lead"),RF!$H$2:$AO$17)</f>
        <v>0</v>
      </c>
      <c r="AV193" s="250">
        <f>SUMPRODUCT((RF!$A$2:$A$17=$A193)*(RFEmp=AV$1)*(RF!$H$21:$AO$21="RF Lead"),RF!$H$2:$AO$17)</f>
        <v>0</v>
      </c>
      <c r="AW193" s="250">
        <f>SUMPRODUCT((RF!$A$2:$A$17=$A193)*(RFEmp=AW$1)*(RF!$H$21:$AO$21="RF Lead"),RF!$H$2:$AO$17)</f>
        <v>0</v>
      </c>
      <c r="AX193" s="250">
        <f>SUMPRODUCT((RF!$A$2:$A$17=$A193)*(RFEmp=AX$1)*(RF!$H$21:$AO$21="RF Lead"),RF!$H$2:$AO$17)</f>
        <v>0</v>
      </c>
      <c r="AY193" s="467">
        <f>SUMPRODUCT((RF!$A$2:$A$17=$A193)*(RFEmp=AY$1)*(RF!$H$21:$AO$21="RF Lead"),RF!$H$2:$AO$17)</f>
        <v>0</v>
      </c>
    </row>
    <row r="194" spans="1:51" s="271" customFormat="1" x14ac:dyDescent="0.2">
      <c r="A194" s="260">
        <f t="shared" si="100"/>
        <v>42551</v>
      </c>
      <c r="B194" s="261" t="str">
        <f>Total!$M$1</f>
        <v>SC</v>
      </c>
      <c r="C194" s="249">
        <f>SUMPRODUCT((SC!$A$2:$A$34=$A194)*(SCEmp=C$1),SC!$F$2:$Z$34)</f>
        <v>0</v>
      </c>
      <c r="D194" s="250">
        <f>SUMPRODUCT((SC!$A$2:$A$34=$A194)*(SCEmp=D$1),SC!$F$2:$Z$34)</f>
        <v>0</v>
      </c>
      <c r="E194" s="250">
        <f>SUMPRODUCT((SC!$A$2:$A$34=$A194)*(SCEmp=E$1),SC!$F$2:$Z$34)</f>
        <v>0</v>
      </c>
      <c r="F194" s="250">
        <f>SUMPRODUCT((SC!$A$2:$A$34=$A194)*(SCEmp=F$1),SC!$F$2:$Z$34)</f>
        <v>0</v>
      </c>
      <c r="G194" s="250">
        <f>SUMPRODUCT((SC!$A$2:$A$34=$A194)*(SCEmp=G$1),SC!$F$2:$Z$34)</f>
        <v>0</v>
      </c>
      <c r="H194" s="250">
        <f>SUMPRODUCT((SC!$A$2:$A$34=$A194)*(SCEmp=H$1),SC!$F$2:$Z$34)</f>
        <v>0</v>
      </c>
      <c r="I194" s="250">
        <f>SUMPRODUCT((SC!$A$2:$A$34=$A194)*(SCEmp=I$1),SC!$F$2:$Z$34)</f>
        <v>0</v>
      </c>
      <c r="J194" s="250">
        <f>SUMPRODUCT((SC!$A$2:$A$34=$A194)*(SCEmp=J$1),SC!$F$2:$Z$34)</f>
        <v>0</v>
      </c>
      <c r="K194" s="250">
        <f>SUMPRODUCT((SC!$A$2:$A$34=$A194)*(SCEmp=K$1),SC!$F$2:$Z$34)</f>
        <v>0</v>
      </c>
      <c r="L194" s="250">
        <f>SUMPRODUCT((SC!$A$2:$A$34=$A194)*(SCEmp=L$1),SC!$F$2:$Z$34)</f>
        <v>0</v>
      </c>
      <c r="M194" s="250">
        <f>SUMPRODUCT((SC!$A$2:$A$34=$A194)*(SCEmp=M$1),SC!$F$2:$Z$34)</f>
        <v>0</v>
      </c>
      <c r="N194" s="250">
        <f>SUMPRODUCT((SC!$A$2:$A$34=$A194)*(SCEmp=N$1),SC!$F$2:$Z$34)</f>
        <v>0</v>
      </c>
      <c r="O194" s="250">
        <f>SUMPRODUCT((SC!$A$2:$A$34=$A194)*(SCEmp=O$1),SC!$F$2:$Z$34)</f>
        <v>0</v>
      </c>
      <c r="P194" s="250">
        <f>SUMPRODUCT((SC!$A$2:$A$34=$A194)*(SCEmp=P$1),SC!$F$2:$Z$34)</f>
        <v>0</v>
      </c>
      <c r="Q194" s="250">
        <f>SUMPRODUCT((SC!$A$2:$A$34=$A194)*(SCEmp=Q$1),SC!$F$2:$Z$34)</f>
        <v>0</v>
      </c>
      <c r="R194" s="250">
        <f>SUMPRODUCT((SC!$A$2:$A$34=$A194)*(SCEmp=R$1),SC!$F$2:$Z$34)</f>
        <v>0</v>
      </c>
      <c r="S194" s="250">
        <f>SUMPRODUCT((SC!$A$2:$A$34=$A194)*(SCEmp=S$1),SC!$F$2:$Z$34)</f>
        <v>0</v>
      </c>
      <c r="T194" s="250">
        <f>SUMPRODUCT((SC!$A$2:$A$34=$A194)*(SCEmp=T$1),SC!$F$2:$Z$34)</f>
        <v>0</v>
      </c>
      <c r="U194" s="250">
        <f>SUMPRODUCT((SC!$A$2:$A$34=$A194)*(SCEmp=U$1),SC!$F$2:$Z$34)</f>
        <v>0</v>
      </c>
      <c r="V194" s="250">
        <f>SUMPRODUCT((SC!$A$2:$A$34=$A194)*(SCEmp=V$1),SC!$F$2:$Z$34)</f>
        <v>0</v>
      </c>
      <c r="W194" s="250">
        <f>SUMPRODUCT((SC!$A$2:$A$34=$A194)*(SCEmp=W$1),SC!$F$2:$Z$34)</f>
        <v>0</v>
      </c>
      <c r="X194" s="250">
        <f>SUMPRODUCT((SC!$A$2:$A$34=$A194)*(SCEmp=X$1),SC!$F$2:$Z$34)</f>
        <v>0</v>
      </c>
      <c r="Y194" s="250">
        <f>SUMPRODUCT((SC!$A$2:$A$34=$A194)*(SCEmp=Y$1),SC!$F$2:$Z$34)</f>
        <v>0</v>
      </c>
      <c r="Z194" s="250">
        <f>SUMPRODUCT((SC!$A$2:$A$34=$A194)*(SCEmp=Z$1),SC!$F$2:$Z$34)</f>
        <v>0</v>
      </c>
      <c r="AA194" s="250">
        <f>SUMPRODUCT((SC!$A$2:$A$34=$A194)*(SCEmp=AA$1),SC!$F$2:$Z$34)</f>
        <v>0</v>
      </c>
      <c r="AB194" s="250">
        <f>SUMPRODUCT((SC!$A$2:$A$34=$A194)*(SCEmp=AB$1),SC!$F$2:$Z$34)</f>
        <v>3</v>
      </c>
      <c r="AC194" s="250">
        <f>SUMPRODUCT((SC!$A$2:$A$34=$A194)*(SCEmp=AC$1),SC!$F$2:$Z$34)</f>
        <v>0</v>
      </c>
      <c r="AD194" s="250">
        <f>SUMPRODUCT((SC!$A$2:$A$34=$A194)*(SCEmp=AD$1),SC!$F$2:$Z$34)</f>
        <v>0</v>
      </c>
      <c r="AE194" s="250">
        <f>SUMPRODUCT((SC!$A$2:$A$34=$A194)*(SCEmp=AE$1),SC!$F$2:$Z$34)</f>
        <v>0</v>
      </c>
      <c r="AF194" s="250">
        <f>SUMPRODUCT((SC!$A$2:$A$34=$A194)*(SCEmp=AF$1),SC!$F$2:$Z$34)</f>
        <v>0</v>
      </c>
      <c r="AG194" s="250">
        <f>SUMPRODUCT((SC!$A$2:$A$34=$A194)*(SCEmp=AG$1),SC!$F$2:$Z$34)</f>
        <v>0</v>
      </c>
      <c r="AH194" s="250">
        <f>SUMPRODUCT((SC!$A$2:$A$34=$A194)*(SCEmp=AH$1),SC!$F$2:$Z$34)</f>
        <v>0</v>
      </c>
      <c r="AI194" s="250">
        <f>SUMPRODUCT((SC!$A$2:$A$34=$A194)*(SCEmp=AI$1),SC!$F$2:$Z$34)</f>
        <v>0</v>
      </c>
      <c r="AJ194" s="250">
        <f>SUMPRODUCT((SC!$A$2:$A$34=$A194)*(SCEmp=AJ$1),SC!$F$2:$Z$34)</f>
        <v>0</v>
      </c>
      <c r="AK194" s="250">
        <f>SUMPRODUCT((SC!$A$2:$A$34=$A194)*(SCEmp=AK$1),SC!$F$2:$Z$34)</f>
        <v>0</v>
      </c>
      <c r="AL194" s="250">
        <f>SUMPRODUCT((SC!$A$2:$A$34=$A194)*(SCEmp=AL$1),SC!$F$2:$Z$34)</f>
        <v>0</v>
      </c>
      <c r="AM194" s="250">
        <f>SUMPRODUCT((SC!$A$2:$A$34=$A194)*(SCEmp=AM$1),SC!$F$2:$Z$34)</f>
        <v>0</v>
      </c>
      <c r="AN194" s="250">
        <f>SUMPRODUCT((SC!$A$2:$A$34=$A194)*(SCEmp=AN$1),SC!$F$2:$Z$34)</f>
        <v>0</v>
      </c>
      <c r="AO194" s="250">
        <f>SUMPRODUCT((SC!$A$2:$A$34=$A194)*(SCEmp=AO$1),SC!$F$2:$Z$34)</f>
        <v>0</v>
      </c>
      <c r="AP194" s="250">
        <f>SUMPRODUCT((SC!$A$2:$A$34=$A194)*(SCEmp=AP$1),SC!$F$2:$Z$34)</f>
        <v>0</v>
      </c>
      <c r="AQ194" s="250">
        <f>SUMPRODUCT((SC!$A$2:$A$34=$A194)*(SCEmp=AQ$1),SC!$F$2:$Z$34)</f>
        <v>0</v>
      </c>
      <c r="AR194" s="250">
        <f>SUMPRODUCT((SC!$A$2:$A$34=$A194)*(SCEmp=AR$1),SC!$F$2:$Z$34)</f>
        <v>0</v>
      </c>
      <c r="AS194" s="250">
        <f>SUMPRODUCT((SC!$A$2:$A$34=$A194)*(SCEmp=AS$1),SC!$F$2:$Z$34)</f>
        <v>0</v>
      </c>
      <c r="AT194" s="250">
        <f>SUMPRODUCT((SC!$A$2:$A$34=$A194)*(SCEmp=AT$1),SC!$F$2:$Z$34)</f>
        <v>0</v>
      </c>
      <c r="AU194" s="250">
        <f>SUMPRODUCT((SC!$A$2:$A$34=$A194)*(SCEmp=AU$1),SC!$F$2:$Z$34)</f>
        <v>0</v>
      </c>
      <c r="AV194" s="250">
        <f>SUMPRODUCT((SC!$A$2:$A$34=$A194)*(SCEmp=AV$1),SC!$F$2:$Z$34)</f>
        <v>0</v>
      </c>
      <c r="AW194" s="250">
        <f>SUMPRODUCT((SC!$A$2:$A$34=$A194)*(SCEmp=AW$1),SC!$F$2:$Z$34)</f>
        <v>0</v>
      </c>
      <c r="AX194" s="250">
        <f>SUMPRODUCT((SC!$A$2:$A$34=$A194)*(SCEmp=AX$1),SC!$F$2:$Z$34)</f>
        <v>0</v>
      </c>
      <c r="AY194" s="467">
        <f>SUMPRODUCT((SC!$A$2:$A$34=$A194)*(SCEmp=AY$1),SC!$F$2:$Z$34)</f>
        <v>0</v>
      </c>
    </row>
    <row r="195" spans="1:51" s="271" customFormat="1" x14ac:dyDescent="0.2">
      <c r="A195" s="262">
        <f t="shared" si="100"/>
        <v>42551</v>
      </c>
      <c r="B195" s="263" t="s">
        <v>87</v>
      </c>
      <c r="C195" s="264">
        <f t="shared" ref="C195:AN195" si="117">IF(SUM(C184:C194)&gt;8,SUM(C184:C194)-8,0)+IF(SUM(C184:C194)&gt;12,SUM(C184:C194)-12,0)</f>
        <v>0</v>
      </c>
      <c r="D195" s="265">
        <f t="shared" si="117"/>
        <v>1.75</v>
      </c>
      <c r="E195" s="265">
        <f t="shared" si="117"/>
        <v>0</v>
      </c>
      <c r="F195" s="265">
        <f t="shared" si="117"/>
        <v>0</v>
      </c>
      <c r="G195" s="265">
        <f t="shared" si="117"/>
        <v>0</v>
      </c>
      <c r="H195" s="265">
        <f t="shared" si="117"/>
        <v>0</v>
      </c>
      <c r="I195" s="265">
        <f t="shared" si="117"/>
        <v>0</v>
      </c>
      <c r="J195" s="265">
        <f t="shared" si="117"/>
        <v>0</v>
      </c>
      <c r="K195" s="265">
        <f t="shared" si="117"/>
        <v>0</v>
      </c>
      <c r="L195" s="265">
        <f t="shared" si="117"/>
        <v>0</v>
      </c>
      <c r="M195" s="265">
        <f t="shared" si="117"/>
        <v>0</v>
      </c>
      <c r="N195" s="265">
        <f t="shared" si="117"/>
        <v>0</v>
      </c>
      <c r="O195" s="265">
        <f t="shared" si="117"/>
        <v>0</v>
      </c>
      <c r="P195" s="265">
        <f t="shared" si="117"/>
        <v>0</v>
      </c>
      <c r="Q195" s="265">
        <f t="shared" si="117"/>
        <v>0</v>
      </c>
      <c r="R195" s="265">
        <f t="shared" si="117"/>
        <v>0</v>
      </c>
      <c r="S195" s="265">
        <f t="shared" si="117"/>
        <v>0</v>
      </c>
      <c r="T195" s="265">
        <f t="shared" si="117"/>
        <v>0</v>
      </c>
      <c r="U195" s="265">
        <f t="shared" si="117"/>
        <v>0</v>
      </c>
      <c r="V195" s="265">
        <f t="shared" si="117"/>
        <v>0</v>
      </c>
      <c r="W195" s="265">
        <f t="shared" si="117"/>
        <v>0</v>
      </c>
      <c r="X195" s="265">
        <f t="shared" si="117"/>
        <v>0</v>
      </c>
      <c r="Y195" s="265">
        <f t="shared" si="117"/>
        <v>0</v>
      </c>
      <c r="Z195" s="265">
        <f t="shared" si="117"/>
        <v>0</v>
      </c>
      <c r="AA195" s="265">
        <f t="shared" si="117"/>
        <v>0</v>
      </c>
      <c r="AB195" s="265">
        <f t="shared" si="117"/>
        <v>0</v>
      </c>
      <c r="AC195" s="265">
        <f t="shared" si="117"/>
        <v>0</v>
      </c>
      <c r="AD195" s="265">
        <f t="shared" si="117"/>
        <v>0</v>
      </c>
      <c r="AE195" s="265">
        <f t="shared" si="117"/>
        <v>0</v>
      </c>
      <c r="AF195" s="265">
        <f t="shared" si="117"/>
        <v>0</v>
      </c>
      <c r="AG195" s="265">
        <f t="shared" si="117"/>
        <v>0</v>
      </c>
      <c r="AH195" s="265">
        <f t="shared" si="117"/>
        <v>0</v>
      </c>
      <c r="AI195" s="265">
        <f t="shared" si="117"/>
        <v>0</v>
      </c>
      <c r="AJ195" s="265">
        <f t="shared" si="117"/>
        <v>0</v>
      </c>
      <c r="AK195" s="265">
        <f t="shared" si="117"/>
        <v>0</v>
      </c>
      <c r="AL195" s="265">
        <f t="shared" si="117"/>
        <v>0</v>
      </c>
      <c r="AM195" s="265">
        <f t="shared" si="117"/>
        <v>0</v>
      </c>
      <c r="AN195" s="265">
        <f t="shared" si="117"/>
        <v>0</v>
      </c>
      <c r="AO195" s="265">
        <f t="shared" ref="AO195:AU195" si="118">IF(SUM(AO184:AO194)&gt;8,SUM(AO184:AO194)-8,0)+IF(SUM(AO184:AO194)&gt;12,SUM(AO184:AO194)-12,0)</f>
        <v>0</v>
      </c>
      <c r="AP195" s="265">
        <f t="shared" si="118"/>
        <v>0</v>
      </c>
      <c r="AQ195" s="265">
        <f t="shared" si="118"/>
        <v>0</v>
      </c>
      <c r="AR195" s="265">
        <f t="shared" si="118"/>
        <v>0</v>
      </c>
      <c r="AS195" s="265">
        <f t="shared" si="118"/>
        <v>0</v>
      </c>
      <c r="AT195" s="265">
        <f t="shared" si="118"/>
        <v>0</v>
      </c>
      <c r="AU195" s="265">
        <f t="shared" si="118"/>
        <v>0</v>
      </c>
      <c r="AV195" s="265">
        <f t="shared" ref="AV195:AW195" si="119">IF(SUM(AV184:AV194)&gt;8,SUM(AV184:AV194)-8,0)+IF(SUM(AV184:AV194)&gt;12,SUM(AV184:AV194)-12,0)</f>
        <v>0</v>
      </c>
      <c r="AW195" s="265">
        <f t="shared" si="119"/>
        <v>0</v>
      </c>
      <c r="AX195" s="265">
        <f t="shared" ref="AX195" si="120">IF(SUM(AX184:AX194)&gt;8,SUM(AX184:AX194)-8,0)+IF(SUM(AX184:AX194)&gt;12,SUM(AX184:AX194)-12,0)</f>
        <v>0</v>
      </c>
      <c r="AY195" s="469">
        <f>IF(SUM(AY184:AY194)&gt;8,SUM(AY184:AY194)-8,0)+IF(SUM(AY184:AY194)&gt;12,SUM(AY184:AY194)-12,0)</f>
        <v>0</v>
      </c>
    </row>
    <row r="196" spans="1:51" s="271" customFormat="1" x14ac:dyDescent="0.2">
      <c r="A196" s="266">
        <f t="shared" si="100"/>
        <v>42551</v>
      </c>
      <c r="B196" s="267" t="s">
        <v>86</v>
      </c>
      <c r="C196" s="268">
        <f t="shared" ref="C196:AN196" si="121">IFERROR((C$211*SUM(C184:C191)+C$212*SUM(C192:C194))/SUM(C184:C194)/2,0)*C195</f>
        <v>0</v>
      </c>
      <c r="D196" s="269">
        <f t="shared" si="121"/>
        <v>11.330128205128204</v>
      </c>
      <c r="E196" s="269">
        <f t="shared" si="121"/>
        <v>0</v>
      </c>
      <c r="F196" s="269">
        <f t="shared" si="121"/>
        <v>0</v>
      </c>
      <c r="G196" s="269">
        <f t="shared" si="121"/>
        <v>0</v>
      </c>
      <c r="H196" s="269">
        <f t="shared" si="121"/>
        <v>0</v>
      </c>
      <c r="I196" s="269">
        <f t="shared" si="121"/>
        <v>0</v>
      </c>
      <c r="J196" s="269">
        <f t="shared" si="121"/>
        <v>0</v>
      </c>
      <c r="K196" s="269">
        <f t="shared" si="121"/>
        <v>0</v>
      </c>
      <c r="L196" s="269">
        <f t="shared" si="121"/>
        <v>0</v>
      </c>
      <c r="M196" s="269">
        <f t="shared" si="121"/>
        <v>0</v>
      </c>
      <c r="N196" s="269">
        <f t="shared" si="121"/>
        <v>0</v>
      </c>
      <c r="O196" s="269">
        <f t="shared" si="121"/>
        <v>0</v>
      </c>
      <c r="P196" s="269">
        <f t="shared" si="121"/>
        <v>0</v>
      </c>
      <c r="Q196" s="269">
        <f t="shared" si="121"/>
        <v>0</v>
      </c>
      <c r="R196" s="269">
        <f t="shared" si="121"/>
        <v>0</v>
      </c>
      <c r="S196" s="269">
        <f t="shared" si="121"/>
        <v>0</v>
      </c>
      <c r="T196" s="269">
        <f t="shared" si="121"/>
        <v>0</v>
      </c>
      <c r="U196" s="269">
        <f t="shared" si="121"/>
        <v>0</v>
      </c>
      <c r="V196" s="269">
        <f t="shared" si="121"/>
        <v>0</v>
      </c>
      <c r="W196" s="269">
        <f t="shared" si="121"/>
        <v>0</v>
      </c>
      <c r="X196" s="269">
        <f t="shared" si="121"/>
        <v>0</v>
      </c>
      <c r="Y196" s="269">
        <f t="shared" si="121"/>
        <v>0</v>
      </c>
      <c r="Z196" s="269">
        <f t="shared" si="121"/>
        <v>0</v>
      </c>
      <c r="AA196" s="269">
        <f t="shared" si="121"/>
        <v>0</v>
      </c>
      <c r="AB196" s="269">
        <f t="shared" si="121"/>
        <v>0</v>
      </c>
      <c r="AC196" s="269">
        <f t="shared" si="121"/>
        <v>0</v>
      </c>
      <c r="AD196" s="269">
        <f t="shared" si="121"/>
        <v>0</v>
      </c>
      <c r="AE196" s="269">
        <f t="shared" si="121"/>
        <v>0</v>
      </c>
      <c r="AF196" s="269">
        <f t="shared" si="121"/>
        <v>0</v>
      </c>
      <c r="AG196" s="269">
        <f t="shared" si="121"/>
        <v>0</v>
      </c>
      <c r="AH196" s="269">
        <f t="shared" si="121"/>
        <v>0</v>
      </c>
      <c r="AI196" s="269">
        <f t="shared" si="121"/>
        <v>0</v>
      </c>
      <c r="AJ196" s="269">
        <f t="shared" si="121"/>
        <v>0</v>
      </c>
      <c r="AK196" s="269">
        <f t="shared" si="121"/>
        <v>0</v>
      </c>
      <c r="AL196" s="269">
        <f t="shared" si="121"/>
        <v>0</v>
      </c>
      <c r="AM196" s="269">
        <f t="shared" si="121"/>
        <v>0</v>
      </c>
      <c r="AN196" s="269">
        <f t="shared" si="121"/>
        <v>0</v>
      </c>
      <c r="AO196" s="269">
        <f t="shared" ref="AO196:AU196" si="122">IFERROR((AO$211*SUM(AO184:AO191)+AO$212*SUM(AO192:AO194))/SUM(AO184:AO194)/2,0)*AO195</f>
        <v>0</v>
      </c>
      <c r="AP196" s="269">
        <f t="shared" si="122"/>
        <v>0</v>
      </c>
      <c r="AQ196" s="269">
        <f t="shared" si="122"/>
        <v>0</v>
      </c>
      <c r="AR196" s="269">
        <f t="shared" si="122"/>
        <v>0</v>
      </c>
      <c r="AS196" s="269">
        <f t="shared" si="122"/>
        <v>0</v>
      </c>
      <c r="AT196" s="269">
        <f t="shared" si="122"/>
        <v>0</v>
      </c>
      <c r="AU196" s="269">
        <f t="shared" si="122"/>
        <v>0</v>
      </c>
      <c r="AV196" s="269">
        <f t="shared" ref="AV196:AW196" si="123">IFERROR((AV$211*SUM(AV184:AV191)+AV$212*SUM(AV192:AV194))/SUM(AV184:AV194)/2,0)*AV195</f>
        <v>0</v>
      </c>
      <c r="AW196" s="269">
        <f t="shared" si="123"/>
        <v>0</v>
      </c>
      <c r="AX196" s="269">
        <f t="shared" ref="AX196" si="124">IFERROR((AX$211*SUM(AX184:AX191)+AX$212*SUM(AX192:AX194))/SUM(AX184:AX194)/2,0)*AX195</f>
        <v>0</v>
      </c>
      <c r="AY196" s="470">
        <f>IFERROR((AY$211*SUM(AY184:AY191)+AY$212*SUM(AY192:AY194))/SUM(AY184:AY194)/2,0)*AY195</f>
        <v>0</v>
      </c>
    </row>
    <row r="197" spans="1:51" s="271" customFormat="1" x14ac:dyDescent="0.2">
      <c r="A197" s="247">
        <f>A184+1</f>
        <v>42552</v>
      </c>
      <c r="B197" s="248" t="s">
        <v>77</v>
      </c>
      <c r="C197" s="249">
        <f>SUMPRODUCT((Driver!$A$2:$A$17=$A197)*(DriverEmp=C$1),Driver!$C$2:$V$17)</f>
        <v>0</v>
      </c>
      <c r="D197" s="250">
        <f>SUMPRODUCT((Driver!$A$2:$A$17=$A197)*(DriverEmp=D$1),Driver!$C$2:$V$17)</f>
        <v>0</v>
      </c>
      <c r="E197" s="250">
        <f>SUMPRODUCT((Driver!$A$2:$A$17=$A197)*(DriverEmp=E$1),Driver!$C$2:$V$17)</f>
        <v>0</v>
      </c>
      <c r="F197" s="250">
        <f>SUMPRODUCT((Driver!$A$2:$A$17=$A197)*(DriverEmp=F$1),Driver!$C$2:$V$17)</f>
        <v>0</v>
      </c>
      <c r="G197" s="250">
        <f>SUMPRODUCT((Driver!$A$2:$A$17=$A197)*(DriverEmp=G$1),Driver!$C$2:$V$17)</f>
        <v>0</v>
      </c>
      <c r="H197" s="250">
        <f>SUMPRODUCT((Driver!$A$2:$A$17=$A197)*(DriverEmp=H$1),Driver!$C$2:$V$17)</f>
        <v>0</v>
      </c>
      <c r="I197" s="250">
        <f>SUMPRODUCT((Driver!$A$2:$A$17=$A197)*(DriverEmp=I$1),Driver!$C$2:$V$17)</f>
        <v>0</v>
      </c>
      <c r="J197" s="250">
        <f>SUMPRODUCT((Driver!$A$2:$A$17=$A197)*(DriverEmp=J$1),Driver!$C$2:$V$17)</f>
        <v>0</v>
      </c>
      <c r="K197" s="250">
        <f>SUMPRODUCT((Driver!$A$2:$A$17=$A197)*(DriverEmp=K$1),Driver!$C$2:$V$17)</f>
        <v>0</v>
      </c>
      <c r="L197" s="250">
        <f>SUMPRODUCT((Driver!$A$2:$A$17=$A197)*(DriverEmp=L$1),Driver!$C$2:$V$17)</f>
        <v>0</v>
      </c>
      <c r="M197" s="250">
        <f>SUMPRODUCT((Driver!$A$2:$A$17=$A197)*(DriverEmp=M$1),Driver!$C$2:$V$17)</f>
        <v>0</v>
      </c>
      <c r="N197" s="250">
        <f>SUMPRODUCT((Driver!$A$2:$A$17=$A197)*(DriverEmp=N$1),Driver!$C$2:$V$17)</f>
        <v>0</v>
      </c>
      <c r="O197" s="250">
        <f>SUMPRODUCT((Driver!$A$2:$A$17=$A197)*(DriverEmp=O$1),Driver!$C$2:$V$17)</f>
        <v>0</v>
      </c>
      <c r="P197" s="250">
        <f>SUMPRODUCT((Driver!$A$2:$A$17=$A197)*(DriverEmp=P$1),Driver!$C$2:$V$17)</f>
        <v>0</v>
      </c>
      <c r="Q197" s="250">
        <f>SUMPRODUCT((Driver!$A$2:$A$17=$A197)*(DriverEmp=Q$1),Driver!$C$2:$V$17)</f>
        <v>0</v>
      </c>
      <c r="R197" s="250">
        <f>SUMPRODUCT((Driver!$A$2:$A$17=$A197)*(DriverEmp=R$1),Driver!$C$2:$V$17)</f>
        <v>0</v>
      </c>
      <c r="S197" s="250">
        <f>SUMPRODUCT((Driver!$A$2:$A$17=$A197)*(DriverEmp=S$1),Driver!$C$2:$V$17)</f>
        <v>0</v>
      </c>
      <c r="T197" s="250">
        <f>SUMPRODUCT((Driver!$A$2:$A$17=$A197)*(DriverEmp=T$1),Driver!$C$2:$V$17)</f>
        <v>0</v>
      </c>
      <c r="U197" s="250">
        <f>SUMPRODUCT((Driver!$A$2:$A$17=$A197)*(DriverEmp=U$1),Driver!$C$2:$V$17)</f>
        <v>0</v>
      </c>
      <c r="V197" s="250">
        <f>SUMPRODUCT((Driver!$A$2:$A$17=$A197)*(DriverEmp=V$1),Driver!$C$2:$V$17)</f>
        <v>0</v>
      </c>
      <c r="W197" s="250">
        <f>SUMPRODUCT((Driver!$A$2:$A$17=$A197)*(DriverEmp=W$1),Driver!$C$2:$V$17)</f>
        <v>0</v>
      </c>
      <c r="X197" s="250">
        <f>SUMPRODUCT((Driver!$A$2:$A$17=$A197)*(DriverEmp=X$1),Driver!$C$2:$V$17)</f>
        <v>0</v>
      </c>
      <c r="Y197" s="250">
        <f>SUMPRODUCT((Driver!$A$2:$A$17=$A197)*(DriverEmp=Y$1),Driver!$C$2:$V$17)</f>
        <v>0</v>
      </c>
      <c r="Z197" s="250">
        <f>SUMPRODUCT((Driver!$A$2:$A$17=$A197)*(DriverEmp=Z$1),Driver!$C$2:$V$17)</f>
        <v>0</v>
      </c>
      <c r="AA197" s="250">
        <f>SUMPRODUCT((Driver!$A$2:$A$17=$A197)*(DriverEmp=AA$1),Driver!$C$2:$V$17)</f>
        <v>0</v>
      </c>
      <c r="AB197" s="250">
        <f>SUMPRODUCT((Driver!$A$2:$A$17=$A197)*(DriverEmp=AB$1),Driver!$C$2:$V$17)</f>
        <v>0</v>
      </c>
      <c r="AC197" s="250">
        <f>SUMPRODUCT((Driver!$A$2:$A$17=$A197)*(DriverEmp=AC$1),Driver!$C$2:$V$17)</f>
        <v>0</v>
      </c>
      <c r="AD197" s="250">
        <f>SUMPRODUCT((Driver!$A$2:$A$17=$A197)*(DriverEmp=AD$1),Driver!$C$2:$V$17)</f>
        <v>0</v>
      </c>
      <c r="AE197" s="250">
        <f>SUMPRODUCT((Driver!$A$2:$A$17=$A197)*(DriverEmp=AE$1),Driver!$C$2:$V$17)</f>
        <v>0</v>
      </c>
      <c r="AF197" s="250">
        <f>SUMPRODUCT((Driver!$A$2:$A$17=$A197)*(DriverEmp=AF$1),Driver!$C$2:$V$17)</f>
        <v>0</v>
      </c>
      <c r="AG197" s="250">
        <f>SUMPRODUCT((Driver!$A$2:$A$17=$A197)*(DriverEmp=AG$1),Driver!$C$2:$V$17)</f>
        <v>0</v>
      </c>
      <c r="AH197" s="250">
        <f>SUMPRODUCT((Driver!$A$2:$A$17=$A197)*(DriverEmp=AH$1),Driver!$C$2:$V$17)</f>
        <v>0</v>
      </c>
      <c r="AI197" s="250">
        <f>SUMPRODUCT((Driver!$A$2:$A$17=$A197)*(DriverEmp=AI$1),Driver!$C$2:$V$17)</f>
        <v>0</v>
      </c>
      <c r="AJ197" s="250">
        <f>SUMPRODUCT((Driver!$A$2:$A$17=$A197)*(DriverEmp=AJ$1),Driver!$C$2:$V$17)</f>
        <v>0</v>
      </c>
      <c r="AK197" s="250">
        <f>SUMPRODUCT((Driver!$A$2:$A$17=$A197)*(DriverEmp=AK$1),Driver!$C$2:$V$17)</f>
        <v>0</v>
      </c>
      <c r="AL197" s="250">
        <f>SUMPRODUCT((Driver!$A$2:$A$17=$A197)*(DriverEmp=AL$1),Driver!$C$2:$V$17)</f>
        <v>0</v>
      </c>
      <c r="AM197" s="250">
        <f>SUMPRODUCT((Driver!$A$2:$A$17=$A197)*(DriverEmp=AM$1),Driver!$C$2:$V$17)</f>
        <v>0</v>
      </c>
      <c r="AN197" s="250">
        <f>SUMPRODUCT((Driver!$A$2:$A$17=$A197)*(DriverEmp=AN$1),Driver!$C$2:$V$17)</f>
        <v>0</v>
      </c>
      <c r="AO197" s="250">
        <f>SUMPRODUCT((Driver!$A$2:$A$17=$A197)*(DriverEmp=AO$1),Driver!$C$2:$V$17)</f>
        <v>0</v>
      </c>
      <c r="AP197" s="250">
        <f>SUMPRODUCT((Driver!$A$2:$A$17=$A197)*(DriverEmp=AP$1),Driver!$C$2:$V$17)</f>
        <v>0</v>
      </c>
      <c r="AQ197" s="250">
        <f>SUMPRODUCT((Driver!$A$2:$A$17=$A197)*(DriverEmp=AQ$1),Driver!$C$2:$V$17)</f>
        <v>0</v>
      </c>
      <c r="AR197" s="250">
        <f>SUMPRODUCT((Driver!$A$2:$A$17=$A197)*(DriverEmp=AR$1),Driver!$C$2:$V$17)</f>
        <v>0</v>
      </c>
      <c r="AS197" s="250">
        <f>SUMPRODUCT((Driver!$A$2:$A$17=$A197)*(DriverEmp=AS$1),Driver!$C$2:$V$17)</f>
        <v>0</v>
      </c>
      <c r="AT197" s="250">
        <f>SUMPRODUCT((Driver!$A$2:$A$17=$A197)*(DriverEmp=AT$1),Driver!$C$2:$V$17)</f>
        <v>0</v>
      </c>
      <c r="AU197" s="250">
        <f>SUMPRODUCT((Driver!$A$2:$A$17=$A197)*(DriverEmp=AU$1),Driver!$C$2:$V$17)</f>
        <v>0</v>
      </c>
      <c r="AV197" s="250">
        <f>SUMPRODUCT((Driver!$A$2:$A$17=$A197)*(DriverEmp=AV$1),Driver!$C$2:$V$17)</f>
        <v>0</v>
      </c>
      <c r="AW197" s="250">
        <f>SUMPRODUCT((Driver!$A$2:$A$17=$A197)*(DriverEmp=AW$1),Driver!$C$2:$V$17)</f>
        <v>0</v>
      </c>
      <c r="AX197" s="250">
        <f>SUMPRODUCT((Driver!$A$2:$A$17=$A197)*(DriverEmp=AX$1),Driver!$C$2:$V$17)</f>
        <v>0</v>
      </c>
      <c r="AY197" s="467">
        <f>SUMPRODUCT((Driver!$A$2:$A$17=$A197)*(DriverEmp=AY$1),Driver!$C$2:$V$17)</f>
        <v>0</v>
      </c>
    </row>
    <row r="198" spans="1:51" s="271" customFormat="1" x14ac:dyDescent="0.2">
      <c r="A198" s="247">
        <f>A197</f>
        <v>42552</v>
      </c>
      <c r="B198" s="251" t="str">
        <f>Total!$H$1</f>
        <v>PP</v>
      </c>
      <c r="C198" s="249">
        <f>SUMPRODUCT((PP!$A$2:$A$80=$A198)*(PPEmp=C$1),PP!$D$2:$BD$80)</f>
        <v>0</v>
      </c>
      <c r="D198" s="250">
        <f>SUMPRODUCT((PP!$A$2:$A$80=$A198)*(PPEmp=D$1),PP!$D$2:$BD$80)</f>
        <v>0</v>
      </c>
      <c r="E198" s="250">
        <f>SUMPRODUCT((PP!$A$2:$A$80=$A198)*(PPEmp=E$1),PP!$D$2:$BD$80)</f>
        <v>0</v>
      </c>
      <c r="F198" s="250">
        <f>SUMPRODUCT((PP!$A$2:$A$80=$A198)*(PPEmp=F$1),PP!$D$2:$BD$80)</f>
        <v>0</v>
      </c>
      <c r="G198" s="250">
        <f>SUMPRODUCT((PP!$A$2:$A$80=$A198)*(PPEmp=G$1),PP!$D$2:$BD$80)</f>
        <v>0</v>
      </c>
      <c r="H198" s="250">
        <f>SUMPRODUCT((PP!$A$2:$A$80=$A198)*(PPEmp=H$1),PP!$D$2:$BD$80)</f>
        <v>0</v>
      </c>
      <c r="I198" s="250">
        <f>SUMPRODUCT((PP!$A$2:$A$80=$A198)*(PPEmp=I$1),PP!$D$2:$BD$80)</f>
        <v>0</v>
      </c>
      <c r="J198" s="250">
        <f>SUMPRODUCT((PP!$A$2:$A$80=$A198)*(PPEmp=J$1),PP!$D$2:$BD$80)</f>
        <v>0</v>
      </c>
      <c r="K198" s="250">
        <f>SUMPRODUCT((PP!$A$2:$A$80=$A198)*(PPEmp=K$1),PP!$D$2:$BD$80)</f>
        <v>0</v>
      </c>
      <c r="L198" s="250">
        <f>SUMPRODUCT((PP!$A$2:$A$80=$A198)*(PPEmp=L$1),PP!$D$2:$BD$80)</f>
        <v>0</v>
      </c>
      <c r="M198" s="250">
        <f>SUMPRODUCT((PP!$A$2:$A$80=$A198)*(PPEmp=M$1),PP!$D$2:$BD$80)</f>
        <v>0</v>
      </c>
      <c r="N198" s="250">
        <f>SUMPRODUCT((PP!$A$2:$A$80=$A198)*(PPEmp=N$1),PP!$D$2:$BD$80)</f>
        <v>0</v>
      </c>
      <c r="O198" s="250">
        <f>SUMPRODUCT((PP!$A$2:$A$80=$A198)*(PPEmp=O$1),PP!$D$2:$BD$80)</f>
        <v>0</v>
      </c>
      <c r="P198" s="250">
        <f>SUMPRODUCT((PP!$A$2:$A$80=$A198)*(PPEmp=P$1),PP!$D$2:$BD$80)</f>
        <v>0</v>
      </c>
      <c r="Q198" s="250">
        <f>SUMPRODUCT((PP!$A$2:$A$80=$A198)*(PPEmp=Q$1),PP!$D$2:$BD$80)</f>
        <v>0</v>
      </c>
      <c r="R198" s="250">
        <f>SUMPRODUCT((PP!$A$2:$A$80=$A198)*(PPEmp=R$1),PP!$D$2:$BD$80)</f>
        <v>0</v>
      </c>
      <c r="S198" s="250">
        <f>SUMPRODUCT((PP!$A$2:$A$80=$A198)*(PPEmp=S$1),PP!$D$2:$BD$80)</f>
        <v>0</v>
      </c>
      <c r="T198" s="250">
        <f>SUMPRODUCT((PP!$A$2:$A$80=$A198)*(PPEmp=T$1),PP!$D$2:$BD$80)</f>
        <v>0</v>
      </c>
      <c r="U198" s="250">
        <f>SUMPRODUCT((PP!$A$2:$A$80=$A198)*(PPEmp=U$1),PP!$D$2:$BD$80)</f>
        <v>0</v>
      </c>
      <c r="V198" s="250">
        <f>SUMPRODUCT((PP!$A$2:$A$80=$A198)*(PPEmp=V$1),PP!$D$2:$BD$80)</f>
        <v>0</v>
      </c>
      <c r="W198" s="250">
        <f>SUMPRODUCT((PP!$A$2:$A$80=$A198)*(PPEmp=W$1),PP!$D$2:$BD$80)</f>
        <v>0</v>
      </c>
      <c r="X198" s="250">
        <f>SUMPRODUCT((PP!$A$2:$A$80=$A198)*(PPEmp=X$1),PP!$D$2:$BD$80)</f>
        <v>0</v>
      </c>
      <c r="Y198" s="250">
        <f>SUMPRODUCT((PP!$A$2:$A$80=$A198)*(PPEmp=Y$1),PP!$D$2:$BD$80)</f>
        <v>0</v>
      </c>
      <c r="Z198" s="250">
        <f>SUMPRODUCT((PP!$A$2:$A$80=$A198)*(PPEmp=Z$1),PP!$D$2:$BD$80)</f>
        <v>0</v>
      </c>
      <c r="AA198" s="250">
        <f>SUMPRODUCT((PP!$A$2:$A$80=$A198)*(PPEmp=AA$1),PP!$D$2:$BD$80)</f>
        <v>0</v>
      </c>
      <c r="AB198" s="250">
        <f>SUMPRODUCT((PP!$A$2:$A$80=$A198)*(PPEmp=AB$1),PP!$D$2:$BD$80)</f>
        <v>0</v>
      </c>
      <c r="AC198" s="250">
        <f>SUMPRODUCT((PP!$A$2:$A$80=$A198)*(PPEmp=AC$1),PP!$D$2:$BD$80)</f>
        <v>0</v>
      </c>
      <c r="AD198" s="250">
        <f>SUMPRODUCT((PP!$A$2:$A$80=$A198)*(PPEmp=AD$1),PP!$D$2:$BD$80)</f>
        <v>0</v>
      </c>
      <c r="AE198" s="250">
        <f>SUMPRODUCT((PP!$A$2:$A$80=$A198)*(PPEmp=AE$1),PP!$D$2:$BD$80)</f>
        <v>0</v>
      </c>
      <c r="AF198" s="250">
        <f>SUMPRODUCT((PP!$A$2:$A$80=$A198)*(PPEmp=AF$1),PP!$D$2:$BD$80)</f>
        <v>0</v>
      </c>
      <c r="AG198" s="250">
        <f>SUMPRODUCT((PP!$A$2:$A$80=$A198)*(PPEmp=AG$1),PP!$D$2:$BD$80)</f>
        <v>0</v>
      </c>
      <c r="AH198" s="250">
        <f>SUMPRODUCT((PP!$A$2:$A$80=$A198)*(PPEmp=AH$1),PP!$D$2:$BD$80)</f>
        <v>0</v>
      </c>
      <c r="AI198" s="250">
        <f>SUMPRODUCT((PP!$A$2:$A$80=$A198)*(PPEmp=AI$1),PP!$D$2:$BD$80)</f>
        <v>0</v>
      </c>
      <c r="AJ198" s="250">
        <f>SUMPRODUCT((PP!$A$2:$A$80=$A198)*(PPEmp=AJ$1),PP!$D$2:$BD$80)</f>
        <v>0</v>
      </c>
      <c r="AK198" s="250">
        <f>SUMPRODUCT((PP!$A$2:$A$80=$A198)*(PPEmp=AK$1),PP!$D$2:$BD$80)</f>
        <v>0</v>
      </c>
      <c r="AL198" s="250">
        <f>SUMPRODUCT((PP!$A$2:$A$80=$A198)*(PPEmp=AL$1),PP!$D$2:$BD$80)</f>
        <v>0</v>
      </c>
      <c r="AM198" s="250">
        <f>SUMPRODUCT((PP!$A$2:$A$80=$A198)*(PPEmp=AM$1),PP!$D$2:$BD$80)</f>
        <v>0</v>
      </c>
      <c r="AN198" s="250">
        <f>SUMPRODUCT((PP!$A$2:$A$80=$A198)*(PPEmp=AN$1),PP!$D$2:$BD$80)</f>
        <v>0</v>
      </c>
      <c r="AO198" s="250">
        <f>SUMPRODUCT((PP!$A$2:$A$80=$A198)*(PPEmp=AO$1),PP!$D$2:$BD$80)</f>
        <v>0</v>
      </c>
      <c r="AP198" s="250">
        <f>SUMPRODUCT((PP!$A$2:$A$80=$A198)*(PPEmp=AP$1),PP!$D$2:$BD$80)</f>
        <v>0</v>
      </c>
      <c r="AQ198" s="250">
        <f>SUMPRODUCT((PP!$A$2:$A$80=$A198)*(PPEmp=AQ$1),PP!$D$2:$BD$80)</f>
        <v>0</v>
      </c>
      <c r="AR198" s="250">
        <f>SUMPRODUCT((PP!$A$2:$A$80=$A198)*(PPEmp=AR$1),PP!$D$2:$BD$80)</f>
        <v>0</v>
      </c>
      <c r="AS198" s="250">
        <f>SUMPRODUCT((PP!$A$2:$A$80=$A198)*(PPEmp=AS$1),PP!$D$2:$BD$80)</f>
        <v>0</v>
      </c>
      <c r="AT198" s="250">
        <f>SUMPRODUCT((PP!$A$2:$A$80=$A198)*(PPEmp=AT$1),PP!$D$2:$BD$80)</f>
        <v>0</v>
      </c>
      <c r="AU198" s="250">
        <f>SUMPRODUCT((PP!$A$2:$A$80=$A198)*(PPEmp=AU$1),PP!$D$2:$BD$80)</f>
        <v>0</v>
      </c>
      <c r="AV198" s="250">
        <f>SUMPRODUCT((PP!$A$2:$A$80=$A198)*(PPEmp=AV$1),PP!$D$2:$BD$80)</f>
        <v>0</v>
      </c>
      <c r="AW198" s="250">
        <f>SUMPRODUCT((PP!$A$2:$A$80=$A198)*(PPEmp=AW$1),PP!$D$2:$BD$80)</f>
        <v>0</v>
      </c>
      <c r="AX198" s="250">
        <f>SUMPRODUCT((PP!$A$2:$A$80=$A198)*(PPEmp=AX$1),PP!$D$2:$BD$80)</f>
        <v>0</v>
      </c>
      <c r="AY198" s="467">
        <f>SUMPRODUCT((PP!$A$2:$A$80=$A198)*(PPEmp=AY$1),PP!$D$2:$BD$80)</f>
        <v>0</v>
      </c>
    </row>
    <row r="199" spans="1:51" s="271" customFormat="1" x14ac:dyDescent="0.2">
      <c r="A199" s="247">
        <f t="shared" si="100"/>
        <v>42552</v>
      </c>
      <c r="B199" s="252" t="str">
        <f>Total!$J$1</f>
        <v>FH</v>
      </c>
      <c r="C199" s="249">
        <f>SUMPRODUCT((FH!$A$2:$A$97=$A199)*(FHEmp=C$1),FH!$E$2:$AZ$97)</f>
        <v>0</v>
      </c>
      <c r="D199" s="250">
        <f>SUMPRODUCT((FH!$A$2:$A$97=$A199)*(FHEmp=D$1),FH!$E$2:$AZ$97)</f>
        <v>0</v>
      </c>
      <c r="E199" s="250">
        <f>SUMPRODUCT((FH!$A$2:$A$97=$A199)*(FHEmp=E$1),FH!$E$2:$AZ$97)</f>
        <v>0</v>
      </c>
      <c r="F199" s="250">
        <f>SUMPRODUCT((FH!$A$2:$A$97=$A199)*(FHEmp=F$1),FH!$E$2:$AZ$97)</f>
        <v>0</v>
      </c>
      <c r="G199" s="250">
        <f>SUMPRODUCT((FH!$A$2:$A$97=$A199)*(FHEmp=G$1),FH!$E$2:$AZ$97)</f>
        <v>0</v>
      </c>
      <c r="H199" s="250">
        <f>SUMPRODUCT((FH!$A$2:$A$97=$A199)*(FHEmp=H$1),FH!$E$2:$AZ$97)</f>
        <v>0</v>
      </c>
      <c r="I199" s="250">
        <f>SUMPRODUCT((FH!$A$2:$A$97=$A199)*(FHEmp=I$1),FH!$E$2:$AZ$97)</f>
        <v>0</v>
      </c>
      <c r="J199" s="250">
        <f>SUMPRODUCT((FH!$A$2:$A$97=$A199)*(FHEmp=J$1),FH!$E$2:$AZ$97)</f>
        <v>0</v>
      </c>
      <c r="K199" s="250">
        <f>SUMPRODUCT((FH!$A$2:$A$97=$A199)*(FHEmp=K$1),FH!$E$2:$AZ$97)</f>
        <v>0</v>
      </c>
      <c r="L199" s="250">
        <f>SUMPRODUCT((FH!$A$2:$A$97=$A199)*(FHEmp=L$1),FH!$E$2:$AZ$97)</f>
        <v>0</v>
      </c>
      <c r="M199" s="250">
        <f>SUMPRODUCT((FH!$A$2:$A$97=$A199)*(FHEmp=M$1),FH!$E$2:$AZ$97)</f>
        <v>0</v>
      </c>
      <c r="N199" s="250">
        <f>SUMPRODUCT((FH!$A$2:$A$97=$A199)*(FHEmp=N$1),FH!$E$2:$AZ$97)</f>
        <v>0</v>
      </c>
      <c r="O199" s="250">
        <f>SUMPRODUCT((FH!$A$2:$A$97=$A199)*(FHEmp=O$1),FH!$E$2:$AZ$97)</f>
        <v>0</v>
      </c>
      <c r="P199" s="250">
        <f>SUMPRODUCT((FH!$A$2:$A$97=$A199)*(FHEmp=P$1),FH!$E$2:$AZ$97)</f>
        <v>0</v>
      </c>
      <c r="Q199" s="250">
        <f>SUMPRODUCT((FH!$A$2:$A$97=$A199)*(FHEmp=Q$1),FH!$E$2:$AZ$97)</f>
        <v>0</v>
      </c>
      <c r="R199" s="250">
        <f>SUMPRODUCT((FH!$A$2:$A$97=$A199)*(FHEmp=R$1),FH!$E$2:$AZ$97)</f>
        <v>0</v>
      </c>
      <c r="S199" s="250">
        <f>SUMPRODUCT((FH!$A$2:$A$97=$A199)*(FHEmp=S$1),FH!$E$2:$AZ$97)</f>
        <v>0</v>
      </c>
      <c r="T199" s="250">
        <f>SUMPRODUCT((FH!$A$2:$A$97=$A199)*(FHEmp=T$1),FH!$E$2:$AZ$97)</f>
        <v>0</v>
      </c>
      <c r="U199" s="250">
        <f>SUMPRODUCT((FH!$A$2:$A$97=$A199)*(FHEmp=U$1),FH!$E$2:$AZ$97)</f>
        <v>0</v>
      </c>
      <c r="V199" s="250">
        <f>SUMPRODUCT((FH!$A$2:$A$97=$A199)*(FHEmp=V$1),FH!$E$2:$AZ$97)</f>
        <v>0</v>
      </c>
      <c r="W199" s="250">
        <f>SUMPRODUCT((FH!$A$2:$A$97=$A199)*(FHEmp=W$1),FH!$E$2:$AZ$97)</f>
        <v>0</v>
      </c>
      <c r="X199" s="250">
        <f>SUMPRODUCT((FH!$A$2:$A$97=$A199)*(FHEmp=X$1),FH!$E$2:$AZ$97)</f>
        <v>0</v>
      </c>
      <c r="Y199" s="250">
        <f>SUMPRODUCT((FH!$A$2:$A$97=$A199)*(FHEmp=Y$1),FH!$E$2:$AZ$97)</f>
        <v>0</v>
      </c>
      <c r="Z199" s="250">
        <f>SUMPRODUCT((FH!$A$2:$A$97=$A199)*(FHEmp=Z$1),FH!$E$2:$AZ$97)</f>
        <v>0</v>
      </c>
      <c r="AA199" s="250">
        <f>SUMPRODUCT((FH!$A$2:$A$97=$A199)*(FHEmp=AA$1),FH!$E$2:$AZ$97)</f>
        <v>0</v>
      </c>
      <c r="AB199" s="250">
        <f>SUMPRODUCT((FH!$A$2:$A$97=$A199)*(FHEmp=AB$1),FH!$E$2:$AZ$97)</f>
        <v>0</v>
      </c>
      <c r="AC199" s="250">
        <f>SUMPRODUCT((FH!$A$2:$A$97=$A199)*(FHEmp=AC$1),FH!$E$2:$AZ$97)</f>
        <v>0</v>
      </c>
      <c r="AD199" s="250">
        <f>SUMPRODUCT((FH!$A$2:$A$97=$A199)*(FHEmp=AD$1),FH!$E$2:$AZ$97)</f>
        <v>0</v>
      </c>
      <c r="AE199" s="250">
        <f>SUMPRODUCT((FH!$A$2:$A$97=$A199)*(FHEmp=AE$1),FH!$E$2:$AZ$97)</f>
        <v>0</v>
      </c>
      <c r="AF199" s="250">
        <f>SUMPRODUCT((FH!$A$2:$A$97=$A199)*(FHEmp=AF$1),FH!$E$2:$AZ$97)</f>
        <v>0</v>
      </c>
      <c r="AG199" s="250">
        <f>SUMPRODUCT((FH!$A$2:$A$97=$A199)*(FHEmp=AG$1),FH!$E$2:$AZ$97)</f>
        <v>0</v>
      </c>
      <c r="AH199" s="250">
        <f>SUMPRODUCT((FH!$A$2:$A$97=$A199)*(FHEmp=AH$1),FH!$E$2:$AZ$97)</f>
        <v>0</v>
      </c>
      <c r="AI199" s="250">
        <f>SUMPRODUCT((FH!$A$2:$A$97=$A199)*(FHEmp=AI$1),FH!$E$2:$AZ$97)</f>
        <v>0</v>
      </c>
      <c r="AJ199" s="250">
        <f>SUMPRODUCT((FH!$A$2:$A$97=$A199)*(FHEmp=AJ$1),FH!$E$2:$AZ$97)</f>
        <v>0</v>
      </c>
      <c r="AK199" s="250">
        <f>SUMPRODUCT((FH!$A$2:$A$97=$A199)*(FHEmp=AK$1),FH!$E$2:$AZ$97)</f>
        <v>0</v>
      </c>
      <c r="AL199" s="250">
        <f>SUMPRODUCT((FH!$A$2:$A$97=$A199)*(FHEmp=AL$1),FH!$E$2:$AZ$97)</f>
        <v>0</v>
      </c>
      <c r="AM199" s="250">
        <f>SUMPRODUCT((FH!$A$2:$A$97=$A199)*(FHEmp=AM$1),FH!$E$2:$AZ$97)</f>
        <v>0</v>
      </c>
      <c r="AN199" s="250">
        <f>SUMPRODUCT((FH!$A$2:$A$97=$A199)*(FHEmp=AN$1),FH!$E$2:$AZ$97)</f>
        <v>0</v>
      </c>
      <c r="AO199" s="250">
        <f>SUMPRODUCT((FH!$A$2:$A$97=$A199)*(FHEmp=AO$1),FH!$E$2:$AZ$97)</f>
        <v>0</v>
      </c>
      <c r="AP199" s="250">
        <f>SUMPRODUCT((FH!$A$2:$A$97=$A199)*(FHEmp=AP$1),FH!$E$2:$AZ$97)</f>
        <v>0</v>
      </c>
      <c r="AQ199" s="250">
        <f>SUMPRODUCT((FH!$A$2:$A$97=$A199)*(FHEmp=AQ$1),FH!$E$2:$AZ$97)</f>
        <v>0</v>
      </c>
      <c r="AR199" s="250">
        <f>SUMPRODUCT((FH!$A$2:$A$97=$A199)*(FHEmp=AR$1),FH!$E$2:$AZ$97)</f>
        <v>0</v>
      </c>
      <c r="AS199" s="250">
        <f>SUMPRODUCT((FH!$A$2:$A$97=$A199)*(FHEmp=AS$1),FH!$E$2:$AZ$97)</f>
        <v>0</v>
      </c>
      <c r="AT199" s="250">
        <f>SUMPRODUCT((FH!$A$2:$A$97=$A199)*(FHEmp=AT$1),FH!$E$2:$AZ$97)</f>
        <v>0</v>
      </c>
      <c r="AU199" s="250">
        <f>SUMPRODUCT((FH!$A$2:$A$97=$A199)*(FHEmp=AU$1),FH!$E$2:$AZ$97)</f>
        <v>0</v>
      </c>
      <c r="AV199" s="250">
        <f>SUMPRODUCT((FH!$A$2:$A$97=$A199)*(FHEmp=AV$1),FH!$E$2:$AZ$97)</f>
        <v>0</v>
      </c>
      <c r="AW199" s="250">
        <f>SUMPRODUCT((FH!$A$2:$A$97=$A199)*(FHEmp=AW$1),FH!$E$2:$AZ$97)</f>
        <v>0</v>
      </c>
      <c r="AX199" s="250">
        <f>SUMPRODUCT((FH!$A$2:$A$97=$A199)*(FHEmp=AX$1),FH!$E$2:$AZ$97)</f>
        <v>0</v>
      </c>
      <c r="AY199" s="467">
        <f>SUMPRODUCT((FH!$A$2:$A$97=$A199)*(FHEmp=AY$1),FH!$E$2:$AZ$97)</f>
        <v>0</v>
      </c>
    </row>
    <row r="200" spans="1:51" s="271" customFormat="1" x14ac:dyDescent="0.2">
      <c r="A200" s="247">
        <f t="shared" si="100"/>
        <v>42552</v>
      </c>
      <c r="B200" s="253" t="str">
        <f>Total!$K$1</f>
        <v>T22</v>
      </c>
      <c r="C200" s="249">
        <f>SUMPRODUCT(('T22'!$A$2:$A$97=$A200)*(T22Emp=C$1),'T22'!$E$2:$AZ$97)</f>
        <v>0</v>
      </c>
      <c r="D200" s="250">
        <f>SUMPRODUCT(('T22'!$A$2:$A$97=$A200)*(T22Emp=D$1),'T22'!$E$2:$AZ$97)</f>
        <v>0</v>
      </c>
      <c r="E200" s="250">
        <f>SUMPRODUCT(('T22'!$A$2:$A$97=$A200)*(T22Emp=E$1),'T22'!$E$2:$AZ$97)</f>
        <v>0</v>
      </c>
      <c r="F200" s="250">
        <f>SUMPRODUCT(('T22'!$A$2:$A$97=$A200)*(T22Emp=F$1),'T22'!$E$2:$AZ$97)</f>
        <v>0</v>
      </c>
      <c r="G200" s="250">
        <f>SUMPRODUCT(('T22'!$A$2:$A$97=$A200)*(T22Emp=G$1),'T22'!$E$2:$AZ$97)</f>
        <v>0</v>
      </c>
      <c r="H200" s="250">
        <f>SUMPRODUCT(('T22'!$A$2:$A$97=$A200)*(T22Emp=H$1),'T22'!$E$2:$AZ$97)</f>
        <v>0</v>
      </c>
      <c r="I200" s="250">
        <f>SUMPRODUCT(('T22'!$A$2:$A$97=$A200)*(T22Emp=I$1),'T22'!$E$2:$AZ$97)</f>
        <v>0</v>
      </c>
      <c r="J200" s="250">
        <f>SUMPRODUCT(('T22'!$A$2:$A$97=$A200)*(T22Emp=J$1),'T22'!$E$2:$AZ$97)</f>
        <v>0</v>
      </c>
      <c r="K200" s="250">
        <f>SUMPRODUCT(('T22'!$A$2:$A$97=$A200)*(T22Emp=K$1),'T22'!$E$2:$AZ$97)</f>
        <v>0</v>
      </c>
      <c r="L200" s="250">
        <f>SUMPRODUCT(('T22'!$A$2:$A$97=$A200)*(T22Emp=L$1),'T22'!$E$2:$AZ$97)</f>
        <v>0</v>
      </c>
      <c r="M200" s="250">
        <f>SUMPRODUCT(('T22'!$A$2:$A$97=$A200)*(T22Emp=M$1),'T22'!$E$2:$AZ$97)</f>
        <v>0</v>
      </c>
      <c r="N200" s="250">
        <f>SUMPRODUCT(('T22'!$A$2:$A$97=$A200)*(T22Emp=N$1),'T22'!$E$2:$AZ$97)</f>
        <v>0</v>
      </c>
      <c r="O200" s="250">
        <f>SUMPRODUCT(('T22'!$A$2:$A$97=$A200)*(T22Emp=O$1),'T22'!$E$2:$AZ$97)</f>
        <v>0</v>
      </c>
      <c r="P200" s="250">
        <f>SUMPRODUCT(('T22'!$A$2:$A$97=$A200)*(T22Emp=P$1),'T22'!$E$2:$AZ$97)</f>
        <v>0</v>
      </c>
      <c r="Q200" s="250">
        <f>SUMPRODUCT(('T22'!$A$2:$A$97=$A200)*(T22Emp=Q$1),'T22'!$E$2:$AZ$97)</f>
        <v>0</v>
      </c>
      <c r="R200" s="250">
        <f>SUMPRODUCT(('T22'!$A$2:$A$97=$A200)*(T22Emp=R$1),'T22'!$E$2:$AZ$97)</f>
        <v>0</v>
      </c>
      <c r="S200" s="250">
        <f>SUMPRODUCT(('T22'!$A$2:$A$97=$A200)*(T22Emp=S$1),'T22'!$E$2:$AZ$97)</f>
        <v>0</v>
      </c>
      <c r="T200" s="250">
        <f>SUMPRODUCT(('T22'!$A$2:$A$97=$A200)*(T22Emp=T$1),'T22'!$E$2:$AZ$97)</f>
        <v>0</v>
      </c>
      <c r="U200" s="250">
        <f>SUMPRODUCT(('T22'!$A$2:$A$97=$A200)*(T22Emp=U$1),'T22'!$E$2:$AZ$97)</f>
        <v>0</v>
      </c>
      <c r="V200" s="250">
        <f>SUMPRODUCT(('T22'!$A$2:$A$97=$A200)*(T22Emp=V$1),'T22'!$E$2:$AZ$97)</f>
        <v>0</v>
      </c>
      <c r="W200" s="250">
        <f>SUMPRODUCT(('T22'!$A$2:$A$97=$A200)*(T22Emp=W$1),'T22'!$E$2:$AZ$97)</f>
        <v>0</v>
      </c>
      <c r="X200" s="250">
        <f>SUMPRODUCT(('T22'!$A$2:$A$97=$A200)*(T22Emp=X$1),'T22'!$E$2:$AZ$97)</f>
        <v>0</v>
      </c>
      <c r="Y200" s="250">
        <f>SUMPRODUCT(('T22'!$A$2:$A$97=$A200)*(T22Emp=Y$1),'T22'!$E$2:$AZ$97)</f>
        <v>0</v>
      </c>
      <c r="Z200" s="250">
        <f>SUMPRODUCT(('T22'!$A$2:$A$97=$A200)*(T22Emp=Z$1),'T22'!$E$2:$AZ$97)</f>
        <v>0</v>
      </c>
      <c r="AA200" s="250">
        <f>SUMPRODUCT(('T22'!$A$2:$A$97=$A200)*(T22Emp=AA$1),'T22'!$E$2:$AZ$97)</f>
        <v>0</v>
      </c>
      <c r="AB200" s="250">
        <f>SUMPRODUCT(('T22'!$A$2:$A$97=$A200)*(T22Emp=AB$1),'T22'!$E$2:$AZ$97)</f>
        <v>0</v>
      </c>
      <c r="AC200" s="250">
        <f>SUMPRODUCT(('T22'!$A$2:$A$97=$A200)*(T22Emp=AC$1),'T22'!$E$2:$AZ$97)</f>
        <v>0</v>
      </c>
      <c r="AD200" s="250">
        <f>SUMPRODUCT(('T22'!$A$2:$A$97=$A200)*(T22Emp=AD$1),'T22'!$E$2:$AZ$97)</f>
        <v>0</v>
      </c>
      <c r="AE200" s="250">
        <f>SUMPRODUCT(('T22'!$A$2:$A$97=$A200)*(T22Emp=AE$1),'T22'!$E$2:$AZ$97)</f>
        <v>0</v>
      </c>
      <c r="AF200" s="250">
        <f>SUMPRODUCT(('T22'!$A$2:$A$97=$A200)*(T22Emp=AF$1),'T22'!$E$2:$AZ$97)</f>
        <v>0</v>
      </c>
      <c r="AG200" s="250">
        <f>SUMPRODUCT(('T22'!$A$2:$A$97=$A200)*(T22Emp=AG$1),'T22'!$E$2:$AZ$97)</f>
        <v>0</v>
      </c>
      <c r="AH200" s="250">
        <f>SUMPRODUCT(('T22'!$A$2:$A$97=$A200)*(T22Emp=AH$1),'T22'!$E$2:$AZ$97)</f>
        <v>0</v>
      </c>
      <c r="AI200" s="250">
        <f>SUMPRODUCT(('T22'!$A$2:$A$97=$A200)*(T22Emp=AI$1),'T22'!$E$2:$AZ$97)</f>
        <v>0</v>
      </c>
      <c r="AJ200" s="250">
        <f>SUMPRODUCT(('T22'!$A$2:$A$97=$A200)*(T22Emp=AJ$1),'T22'!$E$2:$AZ$97)</f>
        <v>0</v>
      </c>
      <c r="AK200" s="250">
        <f>SUMPRODUCT(('T22'!$A$2:$A$97=$A200)*(T22Emp=AK$1),'T22'!$E$2:$AZ$97)</f>
        <v>0</v>
      </c>
      <c r="AL200" s="250">
        <f>SUMPRODUCT(('T22'!$A$2:$A$97=$A200)*(T22Emp=AL$1),'T22'!$E$2:$AZ$97)</f>
        <v>0</v>
      </c>
      <c r="AM200" s="250">
        <f>SUMPRODUCT(('T22'!$A$2:$A$97=$A200)*(T22Emp=AM$1),'T22'!$E$2:$AZ$97)</f>
        <v>0</v>
      </c>
      <c r="AN200" s="250">
        <f>SUMPRODUCT(('T22'!$A$2:$A$97=$A200)*(T22Emp=AN$1),'T22'!$E$2:$AZ$97)</f>
        <v>0</v>
      </c>
      <c r="AO200" s="250">
        <f>SUMPRODUCT(('T22'!$A$2:$A$97=$A200)*(T22Emp=AO$1),'T22'!$E$2:$AZ$97)</f>
        <v>0</v>
      </c>
      <c r="AP200" s="250">
        <f>SUMPRODUCT(('T22'!$A$2:$A$97=$A200)*(T22Emp=AP$1),'T22'!$E$2:$AZ$97)</f>
        <v>0</v>
      </c>
      <c r="AQ200" s="250">
        <f>SUMPRODUCT(('T22'!$A$2:$A$97=$A200)*(T22Emp=AQ$1),'T22'!$E$2:$AZ$97)</f>
        <v>0</v>
      </c>
      <c r="AR200" s="250">
        <f>SUMPRODUCT(('T22'!$A$2:$A$97=$A200)*(T22Emp=AR$1),'T22'!$E$2:$AZ$97)</f>
        <v>0</v>
      </c>
      <c r="AS200" s="250">
        <f>SUMPRODUCT(('T22'!$A$2:$A$97=$A200)*(T22Emp=AS$1),'T22'!$E$2:$AZ$97)</f>
        <v>0</v>
      </c>
      <c r="AT200" s="250">
        <f>SUMPRODUCT(('T22'!$A$2:$A$97=$A200)*(T22Emp=AT$1),'T22'!$E$2:$AZ$97)</f>
        <v>0</v>
      </c>
      <c r="AU200" s="250">
        <f>SUMPRODUCT(('T22'!$A$2:$A$97=$A200)*(T22Emp=AU$1),'T22'!$E$2:$AZ$97)</f>
        <v>0</v>
      </c>
      <c r="AV200" s="250">
        <f>SUMPRODUCT(('T22'!$A$2:$A$97=$A200)*(T22Emp=AV$1),'T22'!$E$2:$AZ$97)</f>
        <v>0</v>
      </c>
      <c r="AW200" s="250">
        <f>SUMPRODUCT(('T22'!$A$2:$A$97=$A200)*(T22Emp=AW$1),'T22'!$E$2:$AZ$97)</f>
        <v>0</v>
      </c>
      <c r="AX200" s="250">
        <f>SUMPRODUCT(('T22'!$A$2:$A$97=$A200)*(T22Emp=AX$1),'T22'!$E$2:$AZ$97)</f>
        <v>0</v>
      </c>
      <c r="AY200" s="467">
        <f>SUMPRODUCT(('T22'!$A$2:$A$97=$A200)*(T22Emp=AY$1),'T22'!$E$2:$AZ$97)</f>
        <v>0</v>
      </c>
    </row>
    <row r="201" spans="1:51" s="271" customFormat="1" x14ac:dyDescent="0.2">
      <c r="A201" s="247">
        <f t="shared" si="100"/>
        <v>42552</v>
      </c>
      <c r="B201" s="254" t="str">
        <f>Total!$L$1</f>
        <v>RF</v>
      </c>
      <c r="C201" s="249">
        <f>SUMPRODUCT((RF!$A$2:$A$17=$A201)*(RFEmp=C$1)*(RF!$H$21:$AO$21="RF Valet"),RF!$H$2:$AO$17)</f>
        <v>0</v>
      </c>
      <c r="D201" s="250">
        <f>SUMPRODUCT((RF!$A$2:$A$17=$A201)*(RFEmp=D$1)*(RF!$H$21:$AO$21="RF Valet"),RF!$H$2:$AO$17)</f>
        <v>0</v>
      </c>
      <c r="E201" s="250">
        <f>SUMPRODUCT((RF!$A$2:$A$17=$A201)*(RFEmp=E$1)*(RF!$H$21:$AO$21="RF Valet"),RF!$H$2:$AO$17)</f>
        <v>0</v>
      </c>
      <c r="F201" s="250">
        <f>SUMPRODUCT((RF!$A$2:$A$17=$A201)*(RFEmp=F$1)*(RF!$H$21:$AO$21="RF Valet"),RF!$H$2:$AO$17)</f>
        <v>0</v>
      </c>
      <c r="G201" s="250">
        <f>SUMPRODUCT((RF!$A$2:$A$17=$A201)*(RFEmp=G$1)*(RF!$H$21:$AO$21="RF Valet"),RF!$H$2:$AO$17)</f>
        <v>0</v>
      </c>
      <c r="H201" s="250">
        <f>SUMPRODUCT((RF!$A$2:$A$17=$A201)*(RFEmp=H$1)*(RF!$H$21:$AO$21="RF Valet"),RF!$H$2:$AO$17)</f>
        <v>0</v>
      </c>
      <c r="I201" s="250">
        <f>SUMPRODUCT((RF!$A$2:$A$17=$A201)*(RFEmp=I$1)*(RF!$H$21:$AO$21="RF Valet"),RF!$H$2:$AO$17)</f>
        <v>0</v>
      </c>
      <c r="J201" s="250">
        <f>SUMPRODUCT((RF!$A$2:$A$17=$A201)*(RFEmp=J$1)*(RF!$H$21:$AO$21="RF Valet"),RF!$H$2:$AO$17)</f>
        <v>0</v>
      </c>
      <c r="K201" s="250">
        <f>SUMPRODUCT((RF!$A$2:$A$17=$A201)*(RFEmp=K$1)*(RF!$H$21:$AO$21="RF Valet"),RF!$H$2:$AO$17)</f>
        <v>0</v>
      </c>
      <c r="L201" s="250">
        <f>SUMPRODUCT((RF!$A$2:$A$17=$A201)*(RFEmp=L$1)*(RF!$H$21:$AO$21="RF Valet"),RF!$H$2:$AO$17)</f>
        <v>0</v>
      </c>
      <c r="M201" s="250">
        <f>SUMPRODUCT((RF!$A$2:$A$17=$A201)*(RFEmp=M$1)*(RF!$H$21:$AO$21="RF Valet"),RF!$H$2:$AO$17)</f>
        <v>0</v>
      </c>
      <c r="N201" s="250">
        <f>SUMPRODUCT((RF!$A$2:$A$17=$A201)*(RFEmp=N$1)*(RF!$H$21:$AO$21="RF Valet"),RF!$H$2:$AO$17)</f>
        <v>0</v>
      </c>
      <c r="O201" s="250">
        <f>SUMPRODUCT((RF!$A$2:$A$17=$A201)*(RFEmp=O$1)*(RF!$H$21:$AO$21="RF Valet"),RF!$H$2:$AO$17)</f>
        <v>0</v>
      </c>
      <c r="P201" s="250">
        <f>SUMPRODUCT((RF!$A$2:$A$17=$A201)*(RFEmp=P$1)*(RF!$H$21:$AO$21="RF Valet"),RF!$H$2:$AO$17)</f>
        <v>0</v>
      </c>
      <c r="Q201" s="250">
        <f>SUMPRODUCT((RF!$A$2:$A$17=$A201)*(RFEmp=Q$1)*(RF!$H$21:$AO$21="RF Valet"),RF!$H$2:$AO$17)</f>
        <v>0</v>
      </c>
      <c r="R201" s="250">
        <f>SUMPRODUCT((RF!$A$2:$A$17=$A201)*(RFEmp=R$1)*(RF!$H$21:$AO$21="RF Valet"),RF!$H$2:$AO$17)</f>
        <v>0</v>
      </c>
      <c r="S201" s="250">
        <f>SUMPRODUCT((RF!$A$2:$A$17=$A201)*(RFEmp=S$1)*(RF!$H$21:$AO$21="RF Valet"),RF!$H$2:$AO$17)</f>
        <v>0</v>
      </c>
      <c r="T201" s="250">
        <f>SUMPRODUCT((RF!$A$2:$A$17=$A201)*(RFEmp=T$1)*(RF!$H$21:$AO$21="RF Valet"),RF!$H$2:$AO$17)</f>
        <v>0</v>
      </c>
      <c r="U201" s="250">
        <f>SUMPRODUCT((RF!$A$2:$A$17=$A201)*(RFEmp=U$1)*(RF!$H$21:$AO$21="RF Valet"),RF!$H$2:$AO$17)</f>
        <v>0</v>
      </c>
      <c r="V201" s="250">
        <f>SUMPRODUCT((RF!$A$2:$A$17=$A201)*(RFEmp=V$1)*(RF!$H$21:$AO$21="RF Valet"),RF!$H$2:$AO$17)</f>
        <v>0</v>
      </c>
      <c r="W201" s="250">
        <f>SUMPRODUCT((RF!$A$2:$A$17=$A201)*(RFEmp=W$1)*(RF!$H$21:$AO$21="RF Valet"),RF!$H$2:$AO$17)</f>
        <v>0</v>
      </c>
      <c r="X201" s="250">
        <f>SUMPRODUCT((RF!$A$2:$A$17=$A201)*(RFEmp=X$1)*(RF!$H$21:$AO$21="RF Valet"),RF!$H$2:$AO$17)</f>
        <v>0</v>
      </c>
      <c r="Y201" s="250">
        <f>SUMPRODUCT((RF!$A$2:$A$17=$A201)*(RFEmp=Y$1)*(RF!$H$21:$AO$21="RF Valet"),RF!$H$2:$AO$17)</f>
        <v>0</v>
      </c>
      <c r="Z201" s="250">
        <f>SUMPRODUCT((RF!$A$2:$A$17=$A201)*(RFEmp=Z$1)*(RF!$H$21:$AO$21="RF Valet"),RF!$H$2:$AO$17)</f>
        <v>0</v>
      </c>
      <c r="AA201" s="250">
        <f>SUMPRODUCT((RF!$A$2:$A$17=$A201)*(RFEmp=AA$1)*(RF!$H$21:$AO$21="RF Valet"),RF!$H$2:$AO$17)</f>
        <v>0</v>
      </c>
      <c r="AB201" s="250">
        <f>SUMPRODUCT((RF!$A$2:$A$17=$A201)*(RFEmp=AB$1)*(RF!$H$21:$AO$21="RF Valet"),RF!$H$2:$AO$17)</f>
        <v>0</v>
      </c>
      <c r="AC201" s="250">
        <f>SUMPRODUCT((RF!$A$2:$A$17=$A201)*(RFEmp=AC$1)*(RF!$H$21:$AO$21="RF Valet"),RF!$H$2:$AO$17)</f>
        <v>0</v>
      </c>
      <c r="AD201" s="250">
        <f>SUMPRODUCT((RF!$A$2:$A$17=$A201)*(RFEmp=AD$1)*(RF!$H$21:$AO$21="RF Valet"),RF!$H$2:$AO$17)</f>
        <v>0</v>
      </c>
      <c r="AE201" s="250">
        <f>SUMPRODUCT((RF!$A$2:$A$17=$A201)*(RFEmp=AE$1)*(RF!$H$21:$AO$21="RF Valet"),RF!$H$2:$AO$17)</f>
        <v>0</v>
      </c>
      <c r="AF201" s="250">
        <f>SUMPRODUCT((RF!$A$2:$A$17=$A201)*(RFEmp=AF$1)*(RF!$H$21:$AO$21="RF Valet"),RF!$H$2:$AO$17)</f>
        <v>0</v>
      </c>
      <c r="AG201" s="250">
        <f>SUMPRODUCT((RF!$A$2:$A$17=$A201)*(RFEmp=AG$1)*(RF!$H$21:$AO$21="RF Valet"),RF!$H$2:$AO$17)</f>
        <v>0</v>
      </c>
      <c r="AH201" s="250">
        <f>SUMPRODUCT((RF!$A$2:$A$17=$A201)*(RFEmp=AH$1)*(RF!$H$21:$AO$21="RF Valet"),RF!$H$2:$AO$17)</f>
        <v>0</v>
      </c>
      <c r="AI201" s="250">
        <f>SUMPRODUCT((RF!$A$2:$A$17=$A201)*(RFEmp=AI$1)*(RF!$H$21:$AO$21="RF Valet"),RF!$H$2:$AO$17)</f>
        <v>0</v>
      </c>
      <c r="AJ201" s="250">
        <f>SUMPRODUCT((RF!$A$2:$A$17=$A201)*(RFEmp=AJ$1)*(RF!$H$21:$AO$21="RF Valet"),RF!$H$2:$AO$17)</f>
        <v>0</v>
      </c>
      <c r="AK201" s="250">
        <f>SUMPRODUCT((RF!$A$2:$A$17=$A201)*(RFEmp=AK$1)*(RF!$H$21:$AO$21="RF Valet"),RF!$H$2:$AO$17)</f>
        <v>0</v>
      </c>
      <c r="AL201" s="250">
        <f>SUMPRODUCT((RF!$A$2:$A$17=$A201)*(RFEmp=AL$1)*(RF!$H$21:$AO$21="RF Valet"),RF!$H$2:$AO$17)</f>
        <v>0</v>
      </c>
      <c r="AM201" s="250">
        <f>SUMPRODUCT((RF!$A$2:$A$17=$A201)*(RFEmp=AM$1)*(RF!$H$21:$AO$21="RF Valet"),RF!$H$2:$AO$17)</f>
        <v>0</v>
      </c>
      <c r="AN201" s="250">
        <f>SUMPRODUCT((RF!$A$2:$A$17=$A201)*(RFEmp=AN$1)*(RF!$H$21:$AO$21="RF Valet"),RF!$H$2:$AO$17)</f>
        <v>0</v>
      </c>
      <c r="AO201" s="250">
        <f>SUMPRODUCT((RF!$A$2:$A$17=$A201)*(RFEmp=AO$1)*(RF!$H$21:$AO$21="RF Valet"),RF!$H$2:$AO$17)</f>
        <v>0</v>
      </c>
      <c r="AP201" s="250">
        <f>SUMPRODUCT((RF!$A$2:$A$17=$A201)*(RFEmp=AP$1)*(RF!$H$21:$AO$21="RF Valet"),RF!$H$2:$AO$17)</f>
        <v>0</v>
      </c>
      <c r="AQ201" s="250">
        <f>SUMPRODUCT((RF!$A$2:$A$17=$A201)*(RFEmp=AQ$1)*(RF!$H$21:$AO$21="RF Valet"),RF!$H$2:$AO$17)</f>
        <v>0</v>
      </c>
      <c r="AR201" s="250">
        <f>SUMPRODUCT((RF!$A$2:$A$17=$A201)*(RFEmp=AR$1)*(RF!$H$21:$AO$21="RF Valet"),RF!$H$2:$AO$17)</f>
        <v>0</v>
      </c>
      <c r="AS201" s="250">
        <f>SUMPRODUCT((RF!$A$2:$A$17=$A201)*(RFEmp=AS$1)*(RF!$H$21:$AO$21="RF Valet"),RF!$H$2:$AO$17)</f>
        <v>0</v>
      </c>
      <c r="AT201" s="250">
        <f>SUMPRODUCT((RF!$A$2:$A$17=$A201)*(RFEmp=AT$1)*(RF!$H$21:$AO$21="RF Valet"),RF!$H$2:$AO$17)</f>
        <v>0</v>
      </c>
      <c r="AU201" s="250">
        <f>SUMPRODUCT((RF!$A$2:$A$17=$A201)*(RFEmp=AU$1)*(RF!$H$21:$AO$21="RF Valet"),RF!$H$2:$AO$17)</f>
        <v>0</v>
      </c>
      <c r="AV201" s="250">
        <f>SUMPRODUCT((RF!$A$2:$A$17=$A201)*(RFEmp=AV$1)*(RF!$H$21:$AO$21="RF Valet"),RF!$H$2:$AO$17)</f>
        <v>0</v>
      </c>
      <c r="AW201" s="250">
        <f>SUMPRODUCT((RF!$A$2:$A$17=$A201)*(RFEmp=AW$1)*(RF!$H$21:$AO$21="RF Valet"),RF!$H$2:$AO$17)</f>
        <v>0</v>
      </c>
      <c r="AX201" s="250">
        <f>SUMPRODUCT((RF!$A$2:$A$17=$A201)*(RFEmp=AX$1)*(RF!$H$21:$AO$21="RF Valet"),RF!$H$2:$AO$17)</f>
        <v>0</v>
      </c>
      <c r="AY201" s="467">
        <f>SUMPRODUCT((RF!$A$2:$A$17=$A201)*(RFEmp=AY$1)*(RF!$H$21:$AO$21="RF Valet"),RF!$H$2:$AO$17)</f>
        <v>0</v>
      </c>
    </row>
    <row r="202" spans="1:51" s="271" customFormat="1" x14ac:dyDescent="0.2">
      <c r="A202" s="247">
        <f t="shared" si="100"/>
        <v>42552</v>
      </c>
      <c r="B202" s="571" t="s">
        <v>140</v>
      </c>
      <c r="C202" s="249">
        <f>SUMPRODUCT(('RC'!$A$2:$A$17=$A202)*(RCEmp=C$1),'RC'!$D$2:$AK$17)</f>
        <v>0</v>
      </c>
      <c r="D202" s="250">
        <f>SUMPRODUCT(('RC'!$A$2:$A$17=$A202)*(RCEmp=D$1),'RC'!$D$2:$AK$17)</f>
        <v>0</v>
      </c>
      <c r="E202" s="250">
        <f>SUMPRODUCT(('RC'!$A$2:$A$17=$A202)*(RCEmp=E$1),'RC'!$D$2:$AK$17)</f>
        <v>0</v>
      </c>
      <c r="F202" s="250">
        <f>SUMPRODUCT(('RC'!$A$2:$A$17=$A202)*(RCEmp=F$1),'RC'!$D$2:$AK$17)</f>
        <v>0</v>
      </c>
      <c r="G202" s="250">
        <f>SUMPRODUCT(('RC'!$A$2:$A$17=$A202)*(RCEmp=G$1),'RC'!$D$2:$AK$17)</f>
        <v>0</v>
      </c>
      <c r="H202" s="250">
        <f>SUMPRODUCT(('RC'!$A$2:$A$17=$A202)*(RCEmp=H$1),'RC'!$D$2:$AK$17)</f>
        <v>0</v>
      </c>
      <c r="I202" s="250">
        <f>SUMPRODUCT(('RC'!$A$2:$A$17=$A202)*(RCEmp=I$1),'RC'!$D$2:$AK$17)</f>
        <v>0</v>
      </c>
      <c r="J202" s="250">
        <f>SUMPRODUCT(('RC'!$A$2:$A$17=$A202)*(RCEmp=J$1),'RC'!$D$2:$AK$17)</f>
        <v>0</v>
      </c>
      <c r="K202" s="250">
        <f>SUMPRODUCT(('RC'!$A$2:$A$17=$A202)*(RCEmp=K$1),'RC'!$D$2:$AK$17)</f>
        <v>0</v>
      </c>
      <c r="L202" s="250">
        <f>SUMPRODUCT(('RC'!$A$2:$A$17=$A202)*(RCEmp=L$1),'RC'!$D$2:$AK$17)</f>
        <v>0</v>
      </c>
      <c r="M202" s="250">
        <f>SUMPRODUCT(('RC'!$A$2:$A$17=$A202)*(RCEmp=M$1),'RC'!$D$2:$AK$17)</f>
        <v>0</v>
      </c>
      <c r="N202" s="250">
        <f>SUMPRODUCT(('RC'!$A$2:$A$17=$A202)*(RCEmp=N$1),'RC'!$D$2:$AK$17)</f>
        <v>0</v>
      </c>
      <c r="O202" s="250">
        <f>SUMPRODUCT(('RC'!$A$2:$A$17=$A202)*(RCEmp=O$1),'RC'!$D$2:$AK$17)</f>
        <v>0</v>
      </c>
      <c r="P202" s="250">
        <f>SUMPRODUCT(('RC'!$A$2:$A$17=$A202)*(RCEmp=P$1),'RC'!$D$2:$AK$17)</f>
        <v>0</v>
      </c>
      <c r="Q202" s="250">
        <f>SUMPRODUCT(('RC'!$A$2:$A$17=$A202)*(RCEmp=Q$1),'RC'!$D$2:$AK$17)</f>
        <v>0</v>
      </c>
      <c r="R202" s="250">
        <f>SUMPRODUCT(('RC'!$A$2:$A$17=$A202)*(RCEmp=R$1),'RC'!$D$2:$AK$17)</f>
        <v>0</v>
      </c>
      <c r="S202" s="250">
        <f>SUMPRODUCT(('RC'!$A$2:$A$17=$A202)*(RCEmp=S$1),'RC'!$D$2:$AK$17)</f>
        <v>0</v>
      </c>
      <c r="T202" s="250">
        <f>SUMPRODUCT(('RC'!$A$2:$A$17=$A202)*(RCEmp=T$1),'RC'!$D$2:$AK$17)</f>
        <v>0</v>
      </c>
      <c r="U202" s="250">
        <f>SUMPRODUCT(('RC'!$A$2:$A$17=$A202)*(RCEmp=U$1),'RC'!$D$2:$AK$17)</f>
        <v>0</v>
      </c>
      <c r="V202" s="250">
        <f>SUMPRODUCT(('RC'!$A$2:$A$17=$A202)*(RCEmp=V$1),'RC'!$D$2:$AK$17)</f>
        <v>0</v>
      </c>
      <c r="W202" s="250">
        <f>SUMPRODUCT(('RC'!$A$2:$A$17=$A202)*(RCEmp=W$1),'RC'!$D$2:$AK$17)</f>
        <v>0</v>
      </c>
      <c r="X202" s="250">
        <f>SUMPRODUCT(('RC'!$A$2:$A$17=$A202)*(RCEmp=X$1),'RC'!$D$2:$AK$17)</f>
        <v>0</v>
      </c>
      <c r="Y202" s="250">
        <f>SUMPRODUCT(('RC'!$A$2:$A$17=$A202)*(RCEmp=Y$1),'RC'!$D$2:$AK$17)</f>
        <v>0</v>
      </c>
      <c r="Z202" s="250">
        <f>SUMPRODUCT(('RC'!$A$2:$A$17=$A202)*(RCEmp=Z$1),'RC'!$D$2:$AK$17)</f>
        <v>0</v>
      </c>
      <c r="AA202" s="250">
        <f>SUMPRODUCT(('RC'!$A$2:$A$17=$A202)*(RCEmp=AA$1),'RC'!$D$2:$AK$17)</f>
        <v>0</v>
      </c>
      <c r="AB202" s="250">
        <f>SUMPRODUCT(('RC'!$A$2:$A$17=$A202)*(RCEmp=AB$1),'RC'!$D$2:$AK$17)</f>
        <v>0</v>
      </c>
      <c r="AC202" s="250">
        <f>SUMPRODUCT(('RC'!$A$2:$A$17=$A202)*(RCEmp=AC$1),'RC'!$D$2:$AK$17)</f>
        <v>0</v>
      </c>
      <c r="AD202" s="250">
        <f>SUMPRODUCT(('RC'!$A$2:$A$17=$A202)*(RCEmp=AD$1),'RC'!$D$2:$AK$17)</f>
        <v>0</v>
      </c>
      <c r="AE202" s="250">
        <f>SUMPRODUCT(('RC'!$A$2:$A$17=$A202)*(RCEmp=AE$1),'RC'!$D$2:$AK$17)</f>
        <v>0</v>
      </c>
      <c r="AF202" s="250">
        <f>SUMPRODUCT(('RC'!$A$2:$A$17=$A202)*(RCEmp=AF$1),'RC'!$D$2:$AK$17)</f>
        <v>0</v>
      </c>
      <c r="AG202" s="250">
        <f>SUMPRODUCT(('RC'!$A$2:$A$17=$A202)*(RCEmp=AG$1),'RC'!$D$2:$AK$17)</f>
        <v>0</v>
      </c>
      <c r="AH202" s="250">
        <f>SUMPRODUCT(('RC'!$A$2:$A$17=$A202)*(RCEmp=AH$1),'RC'!$D$2:$AK$17)</f>
        <v>0</v>
      </c>
      <c r="AI202" s="250">
        <f>SUMPRODUCT(('RC'!$A$2:$A$17=$A202)*(RCEmp=AI$1),'RC'!$D$2:$AK$17)</f>
        <v>0</v>
      </c>
      <c r="AJ202" s="250">
        <f>SUMPRODUCT(('RC'!$A$2:$A$17=$A202)*(RCEmp=AJ$1),'RC'!$D$2:$AK$17)</f>
        <v>0</v>
      </c>
      <c r="AK202" s="250">
        <f>SUMPRODUCT(('RC'!$A$2:$A$17=$A202)*(RCEmp=AK$1),'RC'!$D$2:$AK$17)</f>
        <v>0</v>
      </c>
      <c r="AL202" s="250">
        <f>SUMPRODUCT(('RC'!$A$2:$A$17=$A202)*(RCEmp=AL$1),'RC'!$D$2:$AK$17)</f>
        <v>0</v>
      </c>
      <c r="AM202" s="250">
        <f>SUMPRODUCT(('RC'!$A$2:$A$17=$A202)*(RCEmp=AM$1),'RC'!$D$2:$AK$17)</f>
        <v>0</v>
      </c>
      <c r="AN202" s="250">
        <f>SUMPRODUCT(('RC'!$A$2:$A$17=$A202)*(RCEmp=AN$1),'RC'!$D$2:$AK$17)</f>
        <v>0</v>
      </c>
      <c r="AO202" s="250">
        <f>SUMPRODUCT(('RC'!$A$2:$A$17=$A202)*(RCEmp=AO$1),'RC'!$D$2:$AK$17)</f>
        <v>0</v>
      </c>
      <c r="AP202" s="250">
        <f>SUMPRODUCT(('RC'!$A$2:$A$17=$A202)*(RCEmp=AP$1),'RC'!$D$2:$AK$17)</f>
        <v>0</v>
      </c>
      <c r="AQ202" s="250">
        <f>SUMPRODUCT(('RC'!$A$2:$A$17=$A202)*(RCEmp=AQ$1),'RC'!$D$2:$AK$17)</f>
        <v>0</v>
      </c>
      <c r="AR202" s="250">
        <f>SUMPRODUCT(('RC'!$A$2:$A$17=$A202)*(RCEmp=AR$1),'RC'!$D$2:$AK$17)</f>
        <v>0</v>
      </c>
      <c r="AS202" s="250">
        <f>SUMPRODUCT(('RC'!$A$2:$A$17=$A202)*(RCEmp=AS$1),'RC'!$D$2:$AK$17)</f>
        <v>0</v>
      </c>
      <c r="AT202" s="250">
        <f>SUMPRODUCT(('RC'!$A$2:$A$17=$A202)*(RCEmp=AT$1),'RC'!$D$2:$AK$17)</f>
        <v>0</v>
      </c>
      <c r="AU202" s="250">
        <f>SUMPRODUCT(('RC'!$A$2:$A$17=$A202)*(RCEmp=AU$1),'RC'!$D$2:$AK$17)</f>
        <v>0</v>
      </c>
      <c r="AV202" s="250">
        <f>SUMPRODUCT(('RC'!$A$2:$A$17=$A202)*(RCEmp=AV$1),'RC'!$D$2:$AK$17)</f>
        <v>0</v>
      </c>
      <c r="AW202" s="250">
        <f>SUMPRODUCT(('RC'!$A$2:$A$17=$A202)*(RCEmp=AW$1),'RC'!$D$2:$AK$17)</f>
        <v>0</v>
      </c>
      <c r="AX202" s="250">
        <f>SUMPRODUCT(('RC'!$A$2:$A$17=$A202)*(RCEmp=AX$1),'RC'!$D$2:$AK$17)</f>
        <v>0</v>
      </c>
      <c r="AY202" s="467">
        <f>SUMPRODUCT(('RC'!$A$2:$A$17=$A202)*(RCEmp=AY$1),'RC'!$D$2:$AK$17)</f>
        <v>0</v>
      </c>
    </row>
    <row r="203" spans="1:51" s="271" customFormat="1" x14ac:dyDescent="0.2">
      <c r="A203" s="247">
        <f t="shared" si="100"/>
        <v>42552</v>
      </c>
      <c r="B203" s="614" t="s">
        <v>154</v>
      </c>
      <c r="C203" s="249">
        <f>SUMPRODUCT((HoO!$A$2:$A$34=$A203)*(HoOEmp=C$1),HoO!$E$2:$Y$34)</f>
        <v>0</v>
      </c>
      <c r="D203" s="250">
        <f>SUMPRODUCT((HoO!$A$2:$A$34=$A203)*(HoOEmp=D$1),HoO!$E$2:$Y$34)</f>
        <v>0</v>
      </c>
      <c r="E203" s="250">
        <f>SUMPRODUCT((HoO!$A$2:$A$34=$A203)*(HoOEmp=E$1),HoO!$E$2:$Y$34)</f>
        <v>0</v>
      </c>
      <c r="F203" s="250">
        <f>SUMPRODUCT((HoO!$A$2:$A$34=$A203)*(HoOEmp=F$1),HoO!$E$2:$Y$34)</f>
        <v>0</v>
      </c>
      <c r="G203" s="250">
        <f>SUMPRODUCT((HoO!$A$2:$A$34=$A203)*(HoOEmp=G$1),HoO!$E$2:$Y$34)</f>
        <v>0</v>
      </c>
      <c r="H203" s="250">
        <f>SUMPRODUCT((HoO!$A$2:$A$34=$A203)*(HoOEmp=H$1),HoO!$E$2:$Y$34)</f>
        <v>0</v>
      </c>
      <c r="I203" s="250">
        <f>SUMPRODUCT((HoO!$A$2:$A$34=$A203)*(HoOEmp=I$1),HoO!$E$2:$Y$34)</f>
        <v>0</v>
      </c>
      <c r="J203" s="250">
        <f>SUMPRODUCT((HoO!$A$2:$A$34=$A203)*(HoOEmp=J$1),HoO!$E$2:$Y$34)</f>
        <v>0</v>
      </c>
      <c r="K203" s="250">
        <f>SUMPRODUCT((HoO!$A$2:$A$34=$A203)*(HoOEmp=K$1),HoO!$E$2:$Y$34)</f>
        <v>0</v>
      </c>
      <c r="L203" s="250">
        <f>SUMPRODUCT((HoO!$A$2:$A$34=$A203)*(HoOEmp=L$1),HoO!$E$2:$Y$34)</f>
        <v>0</v>
      </c>
      <c r="M203" s="250">
        <f>SUMPRODUCT((HoO!$A$2:$A$34=$A203)*(HoOEmp=M$1),HoO!$E$2:$Y$34)</f>
        <v>0</v>
      </c>
      <c r="N203" s="250">
        <f>SUMPRODUCT((HoO!$A$2:$A$34=$A203)*(HoOEmp=N$1),HoO!$E$2:$Y$34)</f>
        <v>0</v>
      </c>
      <c r="O203" s="250">
        <f>SUMPRODUCT((HoO!$A$2:$A$34=$A203)*(HoOEmp=O$1),HoO!$E$2:$Y$34)</f>
        <v>0</v>
      </c>
      <c r="P203" s="250">
        <f>SUMPRODUCT((HoO!$A$2:$A$34=$A203)*(HoOEmp=P$1),HoO!$E$2:$Y$34)</f>
        <v>0</v>
      </c>
      <c r="Q203" s="250">
        <f>SUMPRODUCT((HoO!$A$2:$A$34=$A203)*(HoOEmp=Q$1),HoO!$E$2:$Y$34)</f>
        <v>0</v>
      </c>
      <c r="R203" s="250">
        <f>SUMPRODUCT((HoO!$A$2:$A$34=$A203)*(HoOEmp=R$1),HoO!$E$2:$Y$34)</f>
        <v>0</v>
      </c>
      <c r="S203" s="250">
        <f>SUMPRODUCT((HoO!$A$2:$A$34=$A203)*(HoOEmp=S$1),HoO!$E$2:$Y$34)</f>
        <v>0</v>
      </c>
      <c r="T203" s="250">
        <f>SUMPRODUCT((HoO!$A$2:$A$34=$A203)*(HoOEmp=T$1),HoO!$E$2:$Y$34)</f>
        <v>0</v>
      </c>
      <c r="U203" s="250">
        <f>SUMPRODUCT((HoO!$A$2:$A$34=$A203)*(HoOEmp=U$1),HoO!$E$2:$Y$34)</f>
        <v>0</v>
      </c>
      <c r="V203" s="250">
        <f>SUMPRODUCT((HoO!$A$2:$A$34=$A203)*(HoOEmp=V$1),HoO!$E$2:$Y$34)</f>
        <v>0</v>
      </c>
      <c r="W203" s="250">
        <f>SUMPRODUCT((HoO!$A$2:$A$34=$A203)*(HoOEmp=W$1),HoO!$E$2:$Y$34)</f>
        <v>0</v>
      </c>
      <c r="X203" s="250">
        <f>SUMPRODUCT((HoO!$A$2:$A$34=$A203)*(HoOEmp=X$1),HoO!$E$2:$Y$34)</f>
        <v>0</v>
      </c>
      <c r="Y203" s="250">
        <f>SUMPRODUCT((HoO!$A$2:$A$34=$A203)*(HoOEmp=Y$1),HoO!$E$2:$Y$34)</f>
        <v>0</v>
      </c>
      <c r="Z203" s="250">
        <f>SUMPRODUCT((HoO!$A$2:$A$34=$A203)*(HoOEmp=Z$1),HoO!$E$2:$Y$34)</f>
        <v>0</v>
      </c>
      <c r="AA203" s="250">
        <f>SUMPRODUCT((HoO!$A$2:$A$34=$A203)*(HoOEmp=AA$1),HoO!$E$2:$Y$34)</f>
        <v>0</v>
      </c>
      <c r="AB203" s="250">
        <f>SUMPRODUCT((HoO!$A$2:$A$34=$A203)*(HoOEmp=AB$1),HoO!$E$2:$Y$34)</f>
        <v>0</v>
      </c>
      <c r="AC203" s="250">
        <f>SUMPRODUCT((HoO!$A$2:$A$34=$A203)*(HoOEmp=AC$1),HoO!$E$2:$Y$34)</f>
        <v>0</v>
      </c>
      <c r="AD203" s="250">
        <f>SUMPRODUCT((HoO!$A$2:$A$34=$A203)*(HoOEmp=AD$1),HoO!$E$2:$Y$34)</f>
        <v>0</v>
      </c>
      <c r="AE203" s="250">
        <f>SUMPRODUCT((HoO!$A$2:$A$34=$A203)*(HoOEmp=AE$1),HoO!$E$2:$Y$34)</f>
        <v>0</v>
      </c>
      <c r="AF203" s="250">
        <f>SUMPRODUCT((HoO!$A$2:$A$34=$A203)*(HoOEmp=AF$1),HoO!$E$2:$Y$34)</f>
        <v>0</v>
      </c>
      <c r="AG203" s="250">
        <f>SUMPRODUCT((HoO!$A$2:$A$34=$A203)*(HoOEmp=AG$1),HoO!$E$2:$Y$34)</f>
        <v>0</v>
      </c>
      <c r="AH203" s="250">
        <f>SUMPRODUCT((HoO!$A$2:$A$34=$A203)*(HoOEmp=AH$1),HoO!$E$2:$Y$34)</f>
        <v>0</v>
      </c>
      <c r="AI203" s="250">
        <f>SUMPRODUCT((HoO!$A$2:$A$34=$A203)*(HoOEmp=AI$1),HoO!$E$2:$Y$34)</f>
        <v>0</v>
      </c>
      <c r="AJ203" s="250">
        <f>SUMPRODUCT((HoO!$A$2:$A$34=$A203)*(HoOEmp=AJ$1),HoO!$E$2:$Y$34)</f>
        <v>0</v>
      </c>
      <c r="AK203" s="250">
        <f>SUMPRODUCT((HoO!$A$2:$A$34=$A203)*(HoOEmp=AK$1),HoO!$E$2:$Y$34)</f>
        <v>0</v>
      </c>
      <c r="AL203" s="250">
        <f>SUMPRODUCT((HoO!$A$2:$A$34=$A203)*(HoOEmp=AL$1),HoO!$E$2:$Y$34)</f>
        <v>0</v>
      </c>
      <c r="AM203" s="250">
        <f>SUMPRODUCT((HoO!$A$2:$A$34=$A203)*(HoOEmp=AM$1),HoO!$E$2:$Y$34)</f>
        <v>0</v>
      </c>
      <c r="AN203" s="250">
        <f>SUMPRODUCT((HoO!$A$2:$A$34=$A203)*(HoOEmp=AN$1),HoO!$E$2:$Y$34)</f>
        <v>0</v>
      </c>
      <c r="AO203" s="250">
        <f>SUMPRODUCT((HoO!$A$2:$A$34=$A203)*(HoOEmp=AO$1),HoO!$E$2:$Y$34)</f>
        <v>0</v>
      </c>
      <c r="AP203" s="250">
        <f>SUMPRODUCT((HoO!$A$2:$A$34=$A203)*(HoOEmp=AP$1),HoO!$E$2:$Y$34)</f>
        <v>0</v>
      </c>
      <c r="AQ203" s="250">
        <f>SUMPRODUCT((HoO!$A$2:$A$34=$A203)*(HoOEmp=AQ$1),HoO!$E$2:$Y$34)</f>
        <v>0</v>
      </c>
      <c r="AR203" s="250">
        <f>SUMPRODUCT((HoO!$A$2:$A$34=$A203)*(HoOEmp=AR$1),HoO!$E$2:$Y$34)</f>
        <v>0</v>
      </c>
      <c r="AS203" s="250">
        <f>SUMPRODUCT((HoO!$A$2:$A$34=$A203)*(HoOEmp=AS$1),HoO!$E$2:$Y$34)</f>
        <v>0</v>
      </c>
      <c r="AT203" s="250">
        <f>SUMPRODUCT((HoO!$A$2:$A$34=$A203)*(HoOEmp=AT$1),HoO!$E$2:$Y$34)</f>
        <v>0</v>
      </c>
      <c r="AU203" s="250">
        <f>SUMPRODUCT((HoO!$A$2:$A$34=$A203)*(HoOEmp=AU$1),HoO!$E$2:$Y$34)</f>
        <v>0</v>
      </c>
      <c r="AV203" s="250">
        <f>SUMPRODUCT((HoO!$A$2:$A$34=$A203)*(HoOEmp=AV$1),HoO!$E$2:$Y$34)</f>
        <v>0</v>
      </c>
      <c r="AW203" s="250">
        <f>SUMPRODUCT((HoO!$A$2:$A$34=$A203)*(HoOEmp=AW$1),HoO!$E$2:$Y$34)</f>
        <v>0</v>
      </c>
      <c r="AX203" s="250">
        <f>SUMPRODUCT((HoO!$A$2:$A$34=$A203)*(HoOEmp=AX$1),HoO!$E$2:$Y$34)</f>
        <v>0</v>
      </c>
      <c r="AY203" s="467">
        <f>SUMPRODUCT((HoO!$A$2:$A$34=$A203)*(HoOEmp=AY$1),HoO!$E$2:$Y$34)</f>
        <v>0</v>
      </c>
    </row>
    <row r="204" spans="1:51" s="271" customFormat="1" x14ac:dyDescent="0.2">
      <c r="A204" s="247">
        <f t="shared" si="100"/>
        <v>42552</v>
      </c>
      <c r="B204" s="255" t="s">
        <v>74</v>
      </c>
      <c r="C204" s="249">
        <f>SUMPRODUCT((TM!$A$2:$A$17=$A204)*(TMEmp=C$1),TM!$D$2:$AK$17)</f>
        <v>0</v>
      </c>
      <c r="D204" s="250">
        <f>SUMPRODUCT((TM!$A$2:$A$17=$A204)*(TMEmp=D$1),TM!$D$2:$AK$17)</f>
        <v>0</v>
      </c>
      <c r="E204" s="250">
        <f>SUMPRODUCT((TM!$A$2:$A$17=$A204)*(TMEmp=E$1),TM!$D$2:$AK$17)</f>
        <v>0</v>
      </c>
      <c r="F204" s="250">
        <f>SUMPRODUCT((TM!$A$2:$A$17=$A204)*(TMEmp=F$1),TM!$D$2:$AK$17)</f>
        <v>0</v>
      </c>
      <c r="G204" s="250">
        <f>SUMPRODUCT((TM!$A$2:$A$17=$A204)*(TMEmp=G$1),TM!$D$2:$AK$17)</f>
        <v>0</v>
      </c>
      <c r="H204" s="250">
        <f>SUMPRODUCT((TM!$A$2:$A$17=$A204)*(TMEmp=H$1),TM!$D$2:$AK$17)</f>
        <v>0</v>
      </c>
      <c r="I204" s="250">
        <f>SUMPRODUCT((TM!$A$2:$A$17=$A204)*(TMEmp=I$1),TM!$D$2:$AK$17)</f>
        <v>0</v>
      </c>
      <c r="J204" s="250">
        <f>SUMPRODUCT((TM!$A$2:$A$17=$A204)*(TMEmp=J$1),TM!$D$2:$AK$17)</f>
        <v>0</v>
      </c>
      <c r="K204" s="250">
        <f>SUMPRODUCT((TM!$A$2:$A$17=$A204)*(TMEmp=K$1),TM!$D$2:$AK$17)</f>
        <v>0</v>
      </c>
      <c r="L204" s="250">
        <f>SUMPRODUCT((TM!$A$2:$A$17=$A204)*(TMEmp=L$1),TM!$D$2:$AK$17)</f>
        <v>0</v>
      </c>
      <c r="M204" s="250">
        <f>SUMPRODUCT((TM!$A$2:$A$17=$A204)*(TMEmp=M$1),TM!$D$2:$AK$17)</f>
        <v>0</v>
      </c>
      <c r="N204" s="250">
        <f>SUMPRODUCT((TM!$A$2:$A$17=$A204)*(TMEmp=N$1),TM!$D$2:$AK$17)</f>
        <v>0</v>
      </c>
      <c r="O204" s="250">
        <f>SUMPRODUCT((TM!$A$2:$A$17=$A204)*(TMEmp=O$1),TM!$D$2:$AK$17)</f>
        <v>0</v>
      </c>
      <c r="P204" s="250">
        <f>SUMPRODUCT((TM!$A$2:$A$17=$A204)*(TMEmp=P$1),TM!$D$2:$AK$17)</f>
        <v>0</v>
      </c>
      <c r="Q204" s="250">
        <f>SUMPRODUCT((TM!$A$2:$A$17=$A204)*(TMEmp=Q$1),TM!$D$2:$AK$17)</f>
        <v>0</v>
      </c>
      <c r="R204" s="250">
        <f>SUMPRODUCT((TM!$A$2:$A$17=$A204)*(TMEmp=R$1),TM!$D$2:$AK$17)</f>
        <v>0</v>
      </c>
      <c r="S204" s="250">
        <f>SUMPRODUCT((TM!$A$2:$A$17=$A204)*(TMEmp=S$1),TM!$D$2:$AK$17)</f>
        <v>0</v>
      </c>
      <c r="T204" s="250">
        <f>SUMPRODUCT((TM!$A$2:$A$17=$A204)*(TMEmp=T$1),TM!$D$2:$AK$17)</f>
        <v>0</v>
      </c>
      <c r="U204" s="250">
        <f>SUMPRODUCT((TM!$A$2:$A$17=$A204)*(TMEmp=U$1),TM!$D$2:$AK$17)</f>
        <v>0</v>
      </c>
      <c r="V204" s="250">
        <f>SUMPRODUCT((TM!$A$2:$A$17=$A204)*(TMEmp=V$1),TM!$D$2:$AK$17)</f>
        <v>0</v>
      </c>
      <c r="W204" s="250">
        <f>SUMPRODUCT((TM!$A$2:$A$17=$A204)*(TMEmp=W$1),TM!$D$2:$AK$17)</f>
        <v>0</v>
      </c>
      <c r="X204" s="250">
        <f>SUMPRODUCT((TM!$A$2:$A$17=$A204)*(TMEmp=X$1),TM!$D$2:$AK$17)</f>
        <v>0</v>
      </c>
      <c r="Y204" s="250">
        <f>SUMPRODUCT((TM!$A$2:$A$17=$A204)*(TMEmp=Y$1),TM!$D$2:$AK$17)</f>
        <v>0</v>
      </c>
      <c r="Z204" s="250">
        <f>SUMPRODUCT((TM!$A$2:$A$17=$A204)*(TMEmp=Z$1),TM!$D$2:$AK$17)</f>
        <v>0</v>
      </c>
      <c r="AA204" s="250">
        <f>SUMPRODUCT((TM!$A$2:$A$17=$A204)*(TMEmp=AA$1),TM!$D$2:$AK$17)</f>
        <v>0</v>
      </c>
      <c r="AB204" s="250">
        <f>SUMPRODUCT((TM!$A$2:$A$17=$A204)*(TMEmp=AB$1),TM!$D$2:$AK$17)</f>
        <v>0</v>
      </c>
      <c r="AC204" s="250">
        <f>SUMPRODUCT((TM!$A$2:$A$17=$A204)*(TMEmp=AC$1),TM!$D$2:$AK$17)</f>
        <v>0</v>
      </c>
      <c r="AD204" s="250">
        <f>SUMPRODUCT((TM!$A$2:$A$17=$A204)*(TMEmp=AD$1),TM!$D$2:$AK$17)</f>
        <v>0</v>
      </c>
      <c r="AE204" s="250">
        <f>SUMPRODUCT((TM!$A$2:$A$17=$A204)*(TMEmp=AE$1),TM!$D$2:$AK$17)</f>
        <v>0</v>
      </c>
      <c r="AF204" s="250">
        <f>SUMPRODUCT((TM!$A$2:$A$17=$A204)*(TMEmp=AF$1),TM!$D$2:$AK$17)</f>
        <v>0</v>
      </c>
      <c r="AG204" s="250">
        <f>SUMPRODUCT((TM!$A$2:$A$17=$A204)*(TMEmp=AG$1),TM!$D$2:$AK$17)</f>
        <v>0</v>
      </c>
      <c r="AH204" s="250">
        <f>SUMPRODUCT((TM!$A$2:$A$17=$A204)*(TMEmp=AH$1),TM!$D$2:$AK$17)</f>
        <v>0</v>
      </c>
      <c r="AI204" s="250">
        <f>SUMPRODUCT((TM!$A$2:$A$17=$A204)*(TMEmp=AI$1),TM!$D$2:$AK$17)</f>
        <v>0</v>
      </c>
      <c r="AJ204" s="250">
        <f>SUMPRODUCT((TM!$A$2:$A$17=$A204)*(TMEmp=AJ$1),TM!$D$2:$AK$17)</f>
        <v>0</v>
      </c>
      <c r="AK204" s="250">
        <f>SUMPRODUCT((TM!$A$2:$A$17=$A204)*(TMEmp=AK$1),TM!$D$2:$AK$17)</f>
        <v>0</v>
      </c>
      <c r="AL204" s="250">
        <f>SUMPRODUCT((TM!$A$2:$A$17=$A204)*(TMEmp=AL$1),TM!$D$2:$AK$17)</f>
        <v>0</v>
      </c>
      <c r="AM204" s="250">
        <f>SUMPRODUCT((TM!$A$2:$A$17=$A204)*(TMEmp=AM$1),TM!$D$2:$AK$17)</f>
        <v>0</v>
      </c>
      <c r="AN204" s="250">
        <f>SUMPRODUCT((TM!$A$2:$A$17=$A204)*(TMEmp=AN$1),TM!$D$2:$AK$17)</f>
        <v>0</v>
      </c>
      <c r="AO204" s="250">
        <f>SUMPRODUCT((TM!$A$2:$A$17=$A204)*(TMEmp=AO$1),TM!$D$2:$AK$17)</f>
        <v>0</v>
      </c>
      <c r="AP204" s="250">
        <f>SUMPRODUCT((TM!$A$2:$A$17=$A204)*(TMEmp=AP$1),TM!$D$2:$AK$17)</f>
        <v>0</v>
      </c>
      <c r="AQ204" s="250">
        <f>SUMPRODUCT((TM!$A$2:$A$17=$A204)*(TMEmp=AQ$1),TM!$D$2:$AK$17)</f>
        <v>0</v>
      </c>
      <c r="AR204" s="250">
        <f>SUMPRODUCT((TM!$A$2:$A$17=$A204)*(TMEmp=AR$1),TM!$D$2:$AK$17)</f>
        <v>0</v>
      </c>
      <c r="AS204" s="250">
        <f>SUMPRODUCT((TM!$A$2:$A$17=$A204)*(TMEmp=AS$1),TM!$D$2:$AK$17)</f>
        <v>0</v>
      </c>
      <c r="AT204" s="250">
        <f>SUMPRODUCT((TM!$A$2:$A$17=$A204)*(TMEmp=AT$1),TM!$D$2:$AK$17)</f>
        <v>0</v>
      </c>
      <c r="AU204" s="250">
        <f>SUMPRODUCT((TM!$A$2:$A$17=$A204)*(TMEmp=AU$1),TM!$D$2:$AK$17)</f>
        <v>0</v>
      </c>
      <c r="AV204" s="250">
        <f>SUMPRODUCT((TM!$A$2:$A$17=$A204)*(TMEmp=AV$1),TM!$D$2:$AK$17)</f>
        <v>0</v>
      </c>
      <c r="AW204" s="250">
        <f>SUMPRODUCT((TM!$A$2:$A$17=$A204)*(TMEmp=AW$1),TM!$D$2:$AK$17)</f>
        <v>0</v>
      </c>
      <c r="AX204" s="250">
        <f>SUMPRODUCT((TM!$A$2:$A$17=$A204)*(TMEmp=AX$1),TM!$D$2:$AK$17)</f>
        <v>0</v>
      </c>
      <c r="AY204" s="467">
        <f>SUMPRODUCT((TM!$A$2:$A$17=$A204)*(TMEmp=AY$1),TM!$D$2:$AK$17)</f>
        <v>0</v>
      </c>
    </row>
    <row r="205" spans="1:51" s="271" customFormat="1" x14ac:dyDescent="0.2">
      <c r="A205" s="256">
        <f t="shared" si="100"/>
        <v>42552</v>
      </c>
      <c r="B205" s="257" t="s">
        <v>72</v>
      </c>
      <c r="C205" s="258">
        <f>SUMPRODUCT((PC!$A$2:$A$80=$A205)*(PCEmp=C$1),PC!$D$2:$BD$80)</f>
        <v>0</v>
      </c>
      <c r="D205" s="259">
        <f>SUMPRODUCT((PC!$A$2:$A$80=$A205)*(PCEmp=D$1),PC!$D$2:$BD$80)</f>
        <v>0</v>
      </c>
      <c r="E205" s="259">
        <f>SUMPRODUCT((PC!$A$2:$A$80=$A205)*(PCEmp=E$1),PC!$D$2:$BD$80)</f>
        <v>0</v>
      </c>
      <c r="F205" s="259">
        <f>SUMPRODUCT((PC!$A$2:$A$80=$A205)*(PCEmp=F$1),PC!$D$2:$BD$80)</f>
        <v>0</v>
      </c>
      <c r="G205" s="259">
        <f>SUMPRODUCT((PC!$A$2:$A$80=$A205)*(PCEmp=G$1),PC!$D$2:$BD$80)</f>
        <v>0</v>
      </c>
      <c r="H205" s="259">
        <f>SUMPRODUCT((PC!$A$2:$A$80=$A205)*(PCEmp=H$1),PC!$D$2:$BD$80)</f>
        <v>0</v>
      </c>
      <c r="I205" s="259">
        <f>SUMPRODUCT((PC!$A$2:$A$80=$A205)*(PCEmp=I$1),PC!$D$2:$BD$80)</f>
        <v>0</v>
      </c>
      <c r="J205" s="259">
        <f>SUMPRODUCT((PC!$A$2:$A$80=$A205)*(PCEmp=J$1),PC!$D$2:$BD$80)</f>
        <v>0</v>
      </c>
      <c r="K205" s="259">
        <f>SUMPRODUCT((PC!$A$2:$A$80=$A205)*(PCEmp=K$1),PC!$D$2:$BD$80)</f>
        <v>0</v>
      </c>
      <c r="L205" s="259">
        <f>SUMPRODUCT((PC!$A$2:$A$80=$A205)*(PCEmp=L$1),PC!$D$2:$BD$80)</f>
        <v>0</v>
      </c>
      <c r="M205" s="259">
        <f>SUMPRODUCT((PC!$A$2:$A$80=$A205)*(PCEmp=M$1),PC!$D$2:$BD$80)</f>
        <v>0</v>
      </c>
      <c r="N205" s="259">
        <f>SUMPRODUCT((PC!$A$2:$A$80=$A205)*(PCEmp=N$1),PC!$D$2:$BD$80)</f>
        <v>0</v>
      </c>
      <c r="O205" s="259">
        <f>SUMPRODUCT((PC!$A$2:$A$80=$A205)*(PCEmp=O$1),PC!$D$2:$BD$80)</f>
        <v>0</v>
      </c>
      <c r="P205" s="259">
        <f>SUMPRODUCT((PC!$A$2:$A$80=$A205)*(PCEmp=P$1),PC!$D$2:$BD$80)</f>
        <v>0</v>
      </c>
      <c r="Q205" s="259">
        <f>SUMPRODUCT((PC!$A$2:$A$80=$A205)*(PCEmp=Q$1),PC!$D$2:$BD$80)</f>
        <v>0</v>
      </c>
      <c r="R205" s="259">
        <f>SUMPRODUCT((PC!$A$2:$A$80=$A205)*(PCEmp=R$1),PC!$D$2:$BD$80)</f>
        <v>0</v>
      </c>
      <c r="S205" s="259">
        <f>SUMPRODUCT((PC!$A$2:$A$80=$A205)*(PCEmp=S$1),PC!$D$2:$BD$80)</f>
        <v>0</v>
      </c>
      <c r="T205" s="259">
        <f>SUMPRODUCT((PC!$A$2:$A$80=$A205)*(PCEmp=T$1),PC!$D$2:$BD$80)</f>
        <v>0</v>
      </c>
      <c r="U205" s="259">
        <f>SUMPRODUCT((PC!$A$2:$A$80=$A205)*(PCEmp=U$1),PC!$D$2:$BD$80)</f>
        <v>0</v>
      </c>
      <c r="V205" s="259">
        <f>SUMPRODUCT((PC!$A$2:$A$80=$A205)*(PCEmp=V$1),PC!$D$2:$BD$80)</f>
        <v>0</v>
      </c>
      <c r="W205" s="259">
        <f>SUMPRODUCT((PC!$A$2:$A$80=$A205)*(PCEmp=W$1),PC!$D$2:$BD$80)</f>
        <v>0</v>
      </c>
      <c r="X205" s="259">
        <f>SUMPRODUCT((PC!$A$2:$A$80=$A205)*(PCEmp=X$1),PC!$D$2:$BD$80)</f>
        <v>0</v>
      </c>
      <c r="Y205" s="259">
        <f>SUMPRODUCT((PC!$A$2:$A$80=$A205)*(PCEmp=Y$1),PC!$D$2:$BD$80)</f>
        <v>0</v>
      </c>
      <c r="Z205" s="259">
        <f>SUMPRODUCT((PC!$A$2:$A$80=$A205)*(PCEmp=Z$1),PC!$D$2:$BD$80)</f>
        <v>0</v>
      </c>
      <c r="AA205" s="259">
        <f>SUMPRODUCT((PC!$A$2:$A$80=$A205)*(PCEmp=AA$1),PC!$D$2:$BD$80)</f>
        <v>0</v>
      </c>
      <c r="AB205" s="259">
        <f>SUMPRODUCT((PC!$A$2:$A$80=$A205)*(PCEmp=AB$1),PC!$D$2:$BD$80)</f>
        <v>0</v>
      </c>
      <c r="AC205" s="259">
        <f>SUMPRODUCT((PC!$A$2:$A$80=$A205)*(PCEmp=AC$1),PC!$D$2:$BD$80)</f>
        <v>0</v>
      </c>
      <c r="AD205" s="259">
        <f>SUMPRODUCT((PC!$A$2:$A$80=$A205)*(PCEmp=AD$1),PC!$D$2:$BD$80)</f>
        <v>0</v>
      </c>
      <c r="AE205" s="259">
        <f>SUMPRODUCT((PC!$A$2:$A$80=$A205)*(PCEmp=AE$1),PC!$D$2:$BD$80)</f>
        <v>0</v>
      </c>
      <c r="AF205" s="259">
        <f>SUMPRODUCT((PC!$A$2:$A$80=$A205)*(PCEmp=AF$1),PC!$D$2:$BD$80)</f>
        <v>0</v>
      </c>
      <c r="AG205" s="259">
        <f>SUMPRODUCT((PC!$A$2:$A$80=$A205)*(PCEmp=AG$1),PC!$D$2:$BD$80)</f>
        <v>0</v>
      </c>
      <c r="AH205" s="259">
        <f>SUMPRODUCT((PC!$A$2:$A$80=$A205)*(PCEmp=AH$1),PC!$D$2:$BD$80)</f>
        <v>0</v>
      </c>
      <c r="AI205" s="259">
        <f>SUMPRODUCT((PC!$A$2:$A$80=$A205)*(PCEmp=AI$1),PC!$D$2:$BD$80)</f>
        <v>0</v>
      </c>
      <c r="AJ205" s="259">
        <f>SUMPRODUCT((PC!$A$2:$A$80=$A205)*(PCEmp=AJ$1),PC!$D$2:$BD$80)</f>
        <v>0</v>
      </c>
      <c r="AK205" s="259">
        <f>SUMPRODUCT((PC!$A$2:$A$80=$A205)*(PCEmp=AK$1),PC!$D$2:$BD$80)</f>
        <v>0</v>
      </c>
      <c r="AL205" s="259">
        <f>SUMPRODUCT((PC!$A$2:$A$80=$A205)*(PCEmp=AL$1),PC!$D$2:$BD$80)</f>
        <v>0</v>
      </c>
      <c r="AM205" s="259">
        <f>SUMPRODUCT((PC!$A$2:$A$80=$A205)*(PCEmp=AM$1),PC!$D$2:$BD$80)</f>
        <v>0</v>
      </c>
      <c r="AN205" s="259">
        <f>SUMPRODUCT((PC!$A$2:$A$80=$A205)*(PCEmp=AN$1),PC!$D$2:$BD$80)</f>
        <v>0</v>
      </c>
      <c r="AO205" s="259">
        <f>SUMPRODUCT((PC!$A$2:$A$80=$A205)*(PCEmp=AO$1),PC!$D$2:$BD$80)</f>
        <v>0</v>
      </c>
      <c r="AP205" s="259">
        <f>SUMPRODUCT((PC!$A$2:$A$80=$A205)*(PCEmp=AP$1),PC!$D$2:$BD$80)</f>
        <v>0</v>
      </c>
      <c r="AQ205" s="259">
        <f>SUMPRODUCT((PC!$A$2:$A$80=$A205)*(PCEmp=AQ$1),PC!$D$2:$BD$80)</f>
        <v>0</v>
      </c>
      <c r="AR205" s="259">
        <f>SUMPRODUCT((PC!$A$2:$A$80=$A205)*(PCEmp=AR$1),PC!$D$2:$BD$80)</f>
        <v>0</v>
      </c>
      <c r="AS205" s="259">
        <f>SUMPRODUCT((PC!$A$2:$A$80=$A205)*(PCEmp=AS$1),PC!$D$2:$BD$80)</f>
        <v>0</v>
      </c>
      <c r="AT205" s="259">
        <f>SUMPRODUCT((PC!$A$2:$A$80=$A205)*(PCEmp=AT$1),PC!$D$2:$BD$80)</f>
        <v>0</v>
      </c>
      <c r="AU205" s="259">
        <f>SUMPRODUCT((PC!$A$2:$A$80=$A205)*(PCEmp=AU$1),PC!$D$2:$BD$80)</f>
        <v>0</v>
      </c>
      <c r="AV205" s="259">
        <f>SUMPRODUCT((PC!$A$2:$A$80=$A205)*(PCEmp=AV$1),PC!$D$2:$BD$80)</f>
        <v>0</v>
      </c>
      <c r="AW205" s="259">
        <f>SUMPRODUCT((PC!$A$2:$A$80=$A205)*(PCEmp=AW$1),PC!$D$2:$BD$80)</f>
        <v>0</v>
      </c>
      <c r="AX205" s="259">
        <f>SUMPRODUCT((PC!$A$2:$A$80=$A205)*(PCEmp=AX$1),PC!$D$2:$BD$80)</f>
        <v>0</v>
      </c>
      <c r="AY205" s="468">
        <f>SUMPRODUCT((PC!$A$2:$A$80=$A205)*(PCEmp=AY$1),PC!$D$2:$BD$80)</f>
        <v>0</v>
      </c>
    </row>
    <row r="206" spans="1:51" s="271" customFormat="1" x14ac:dyDescent="0.2">
      <c r="A206" s="247">
        <f t="shared" si="100"/>
        <v>42552</v>
      </c>
      <c r="B206" s="254" t="s">
        <v>85</v>
      </c>
      <c r="C206" s="249">
        <f>SUMPRODUCT((RF!$A$2:$A$17=$A206)*(RFEmp=C$1)*(RF!$H$21:$AO$21="RF Lead"),RF!$H$2:$AO$17)</f>
        <v>0</v>
      </c>
      <c r="D206" s="250">
        <f>SUMPRODUCT((RF!$A$2:$A$17=$A206)*(RFEmp=D$1)*(RF!$H$21:$AO$21="RF Lead"),RF!$H$2:$AO$17)</f>
        <v>0</v>
      </c>
      <c r="E206" s="250">
        <f>SUMPRODUCT((RF!$A$2:$A$17=$A206)*(RFEmp=E$1)*(RF!$H$21:$AO$21="RF Lead"),RF!$H$2:$AO$17)</f>
        <v>0</v>
      </c>
      <c r="F206" s="250">
        <f>SUMPRODUCT((RF!$A$2:$A$17=$A206)*(RFEmp=F$1)*(RF!$H$21:$AO$21="RF Lead"),RF!$H$2:$AO$17)</f>
        <v>0</v>
      </c>
      <c r="G206" s="250">
        <f>SUMPRODUCT((RF!$A$2:$A$17=$A206)*(RFEmp=G$1)*(RF!$H$21:$AO$21="RF Lead"),RF!$H$2:$AO$17)</f>
        <v>0</v>
      </c>
      <c r="H206" s="250">
        <f>SUMPRODUCT((RF!$A$2:$A$17=$A206)*(RFEmp=H$1)*(RF!$H$21:$AO$21="RF Lead"),RF!$H$2:$AO$17)</f>
        <v>0</v>
      </c>
      <c r="I206" s="250">
        <f>SUMPRODUCT((RF!$A$2:$A$17=$A206)*(RFEmp=I$1)*(RF!$H$21:$AO$21="RF Lead"),RF!$H$2:$AO$17)</f>
        <v>0</v>
      </c>
      <c r="J206" s="250">
        <f>SUMPRODUCT((RF!$A$2:$A$17=$A206)*(RFEmp=J$1)*(RF!$H$21:$AO$21="RF Lead"),RF!$H$2:$AO$17)</f>
        <v>0</v>
      </c>
      <c r="K206" s="250">
        <f>SUMPRODUCT((RF!$A$2:$A$17=$A206)*(RFEmp=K$1)*(RF!$H$21:$AO$21="RF Lead"),RF!$H$2:$AO$17)</f>
        <v>0</v>
      </c>
      <c r="L206" s="250">
        <f>SUMPRODUCT((RF!$A$2:$A$17=$A206)*(RFEmp=L$1)*(RF!$H$21:$AO$21="RF Lead"),RF!$H$2:$AO$17)</f>
        <v>0</v>
      </c>
      <c r="M206" s="250">
        <f>SUMPRODUCT((RF!$A$2:$A$17=$A206)*(RFEmp=M$1)*(RF!$H$21:$AO$21="RF Lead"),RF!$H$2:$AO$17)</f>
        <v>0</v>
      </c>
      <c r="N206" s="250">
        <f>SUMPRODUCT((RF!$A$2:$A$17=$A206)*(RFEmp=N$1)*(RF!$H$21:$AO$21="RF Lead"),RF!$H$2:$AO$17)</f>
        <v>0</v>
      </c>
      <c r="O206" s="250">
        <f>SUMPRODUCT((RF!$A$2:$A$17=$A206)*(RFEmp=O$1)*(RF!$H$21:$AO$21="RF Lead"),RF!$H$2:$AO$17)</f>
        <v>0</v>
      </c>
      <c r="P206" s="250">
        <f>SUMPRODUCT((RF!$A$2:$A$17=$A206)*(RFEmp=P$1)*(RF!$H$21:$AO$21="RF Lead"),RF!$H$2:$AO$17)</f>
        <v>0</v>
      </c>
      <c r="Q206" s="250">
        <f>SUMPRODUCT((RF!$A$2:$A$17=$A206)*(RFEmp=Q$1)*(RF!$H$21:$AO$21="RF Lead"),RF!$H$2:$AO$17)</f>
        <v>0</v>
      </c>
      <c r="R206" s="250">
        <f>SUMPRODUCT((RF!$A$2:$A$17=$A206)*(RFEmp=R$1)*(RF!$H$21:$AO$21="RF Lead"),RF!$H$2:$AO$17)</f>
        <v>0</v>
      </c>
      <c r="S206" s="250">
        <f>SUMPRODUCT((RF!$A$2:$A$17=$A206)*(RFEmp=S$1)*(RF!$H$21:$AO$21="RF Lead"),RF!$H$2:$AO$17)</f>
        <v>0</v>
      </c>
      <c r="T206" s="250">
        <f>SUMPRODUCT((RF!$A$2:$A$17=$A206)*(RFEmp=T$1)*(RF!$H$21:$AO$21="RF Lead"),RF!$H$2:$AO$17)</f>
        <v>0</v>
      </c>
      <c r="U206" s="250">
        <f>SUMPRODUCT((RF!$A$2:$A$17=$A206)*(RFEmp=U$1)*(RF!$H$21:$AO$21="RF Lead"),RF!$H$2:$AO$17)</f>
        <v>0</v>
      </c>
      <c r="V206" s="250">
        <f>SUMPRODUCT((RF!$A$2:$A$17=$A206)*(RFEmp=V$1)*(RF!$H$21:$AO$21="RF Lead"),RF!$H$2:$AO$17)</f>
        <v>0</v>
      </c>
      <c r="W206" s="250">
        <f>SUMPRODUCT((RF!$A$2:$A$17=$A206)*(RFEmp=W$1)*(RF!$H$21:$AO$21="RF Lead"),RF!$H$2:$AO$17)</f>
        <v>0</v>
      </c>
      <c r="X206" s="250">
        <f>SUMPRODUCT((RF!$A$2:$A$17=$A206)*(RFEmp=X$1)*(RF!$H$21:$AO$21="RF Lead"),RF!$H$2:$AO$17)</f>
        <v>0</v>
      </c>
      <c r="Y206" s="250">
        <f>SUMPRODUCT((RF!$A$2:$A$17=$A206)*(RFEmp=Y$1)*(RF!$H$21:$AO$21="RF Lead"),RF!$H$2:$AO$17)</f>
        <v>0</v>
      </c>
      <c r="Z206" s="250">
        <f>SUMPRODUCT((RF!$A$2:$A$17=$A206)*(RFEmp=Z$1)*(RF!$H$21:$AO$21="RF Lead"),RF!$H$2:$AO$17)</f>
        <v>0</v>
      </c>
      <c r="AA206" s="250">
        <f>SUMPRODUCT((RF!$A$2:$A$17=$A206)*(RFEmp=AA$1)*(RF!$H$21:$AO$21="RF Lead"),RF!$H$2:$AO$17)</f>
        <v>0</v>
      </c>
      <c r="AB206" s="250">
        <f>SUMPRODUCT((RF!$A$2:$A$17=$A206)*(RFEmp=AB$1)*(RF!$H$21:$AO$21="RF Lead"),RF!$H$2:$AO$17)</f>
        <v>0</v>
      </c>
      <c r="AC206" s="250">
        <f>SUMPRODUCT((RF!$A$2:$A$17=$A206)*(RFEmp=AC$1)*(RF!$H$21:$AO$21="RF Lead"),RF!$H$2:$AO$17)</f>
        <v>0</v>
      </c>
      <c r="AD206" s="250">
        <f>SUMPRODUCT((RF!$A$2:$A$17=$A206)*(RFEmp=AD$1)*(RF!$H$21:$AO$21="RF Lead"),RF!$H$2:$AO$17)</f>
        <v>0</v>
      </c>
      <c r="AE206" s="250">
        <f>SUMPRODUCT((RF!$A$2:$A$17=$A206)*(RFEmp=AE$1)*(RF!$H$21:$AO$21="RF Lead"),RF!$H$2:$AO$17)</f>
        <v>0</v>
      </c>
      <c r="AF206" s="250">
        <f>SUMPRODUCT((RF!$A$2:$A$17=$A206)*(RFEmp=AF$1)*(RF!$H$21:$AO$21="RF Lead"),RF!$H$2:$AO$17)</f>
        <v>0</v>
      </c>
      <c r="AG206" s="250">
        <f>SUMPRODUCT((RF!$A$2:$A$17=$A206)*(RFEmp=AG$1)*(RF!$H$21:$AO$21="RF Lead"),RF!$H$2:$AO$17)</f>
        <v>0</v>
      </c>
      <c r="AH206" s="250">
        <f>SUMPRODUCT((RF!$A$2:$A$17=$A206)*(RFEmp=AH$1)*(RF!$H$21:$AO$21="RF Lead"),RF!$H$2:$AO$17)</f>
        <v>0</v>
      </c>
      <c r="AI206" s="250">
        <f>SUMPRODUCT((RF!$A$2:$A$17=$A206)*(RFEmp=AI$1)*(RF!$H$21:$AO$21="RF Lead"),RF!$H$2:$AO$17)</f>
        <v>0</v>
      </c>
      <c r="AJ206" s="250">
        <f>SUMPRODUCT((RF!$A$2:$A$17=$A206)*(RFEmp=AJ$1)*(RF!$H$21:$AO$21="RF Lead"),RF!$H$2:$AO$17)</f>
        <v>0</v>
      </c>
      <c r="AK206" s="250">
        <f>SUMPRODUCT((RF!$A$2:$A$17=$A206)*(RFEmp=AK$1)*(RF!$H$21:$AO$21="RF Lead"),RF!$H$2:$AO$17)</f>
        <v>0</v>
      </c>
      <c r="AL206" s="250">
        <f>SUMPRODUCT((RF!$A$2:$A$17=$A206)*(RFEmp=AL$1)*(RF!$H$21:$AO$21="RF Lead"),RF!$H$2:$AO$17)</f>
        <v>0</v>
      </c>
      <c r="AM206" s="250">
        <f>SUMPRODUCT((RF!$A$2:$A$17=$A206)*(RFEmp=AM$1)*(RF!$H$21:$AO$21="RF Lead"),RF!$H$2:$AO$17)</f>
        <v>0</v>
      </c>
      <c r="AN206" s="250">
        <f>SUMPRODUCT((RF!$A$2:$A$17=$A206)*(RFEmp=AN$1)*(RF!$H$21:$AO$21="RF Lead"),RF!$H$2:$AO$17)</f>
        <v>0</v>
      </c>
      <c r="AO206" s="250">
        <f>SUMPRODUCT((RF!$A$2:$A$17=$A206)*(RFEmp=AO$1)*(RF!$H$21:$AO$21="RF Lead"),RF!$H$2:$AO$17)</f>
        <v>0</v>
      </c>
      <c r="AP206" s="250">
        <f>SUMPRODUCT((RF!$A$2:$A$17=$A206)*(RFEmp=AP$1)*(RF!$H$21:$AO$21="RF Lead"),RF!$H$2:$AO$17)</f>
        <v>0</v>
      </c>
      <c r="AQ206" s="250">
        <f>SUMPRODUCT((RF!$A$2:$A$17=$A206)*(RFEmp=AQ$1)*(RF!$H$21:$AO$21="RF Lead"),RF!$H$2:$AO$17)</f>
        <v>0</v>
      </c>
      <c r="AR206" s="250">
        <f>SUMPRODUCT((RF!$A$2:$A$17=$A206)*(RFEmp=AR$1)*(RF!$H$21:$AO$21="RF Lead"),RF!$H$2:$AO$17)</f>
        <v>0</v>
      </c>
      <c r="AS206" s="250">
        <f>SUMPRODUCT((RF!$A$2:$A$17=$A206)*(RFEmp=AS$1)*(RF!$H$21:$AO$21="RF Lead"),RF!$H$2:$AO$17)</f>
        <v>0</v>
      </c>
      <c r="AT206" s="250">
        <f>SUMPRODUCT((RF!$A$2:$A$17=$A206)*(RFEmp=AT$1)*(RF!$H$21:$AO$21="RF Lead"),RF!$H$2:$AO$17)</f>
        <v>0</v>
      </c>
      <c r="AU206" s="250">
        <f>SUMPRODUCT((RF!$A$2:$A$17=$A206)*(RFEmp=AU$1)*(RF!$H$21:$AO$21="RF Lead"),RF!$H$2:$AO$17)</f>
        <v>0</v>
      </c>
      <c r="AV206" s="250">
        <f>SUMPRODUCT((RF!$A$2:$A$17=$A206)*(RFEmp=AV$1)*(RF!$H$21:$AO$21="RF Lead"),RF!$H$2:$AO$17)</f>
        <v>0</v>
      </c>
      <c r="AW206" s="250">
        <f>SUMPRODUCT((RF!$A$2:$A$17=$A206)*(RFEmp=AW$1)*(RF!$H$21:$AO$21="RF Lead"),RF!$H$2:$AO$17)</f>
        <v>0</v>
      </c>
      <c r="AX206" s="250">
        <f>SUMPRODUCT((RF!$A$2:$A$17=$A206)*(RFEmp=AX$1)*(RF!$H$21:$AO$21="RF Lead"),RF!$H$2:$AO$17)</f>
        <v>0</v>
      </c>
      <c r="AY206" s="467">
        <f>SUMPRODUCT((RF!$A$2:$A$17=$A206)*(RFEmp=AY$1)*(RF!$H$21:$AO$21="RF Lead"),RF!$H$2:$AO$17)</f>
        <v>0</v>
      </c>
    </row>
    <row r="207" spans="1:51" s="271" customFormat="1" x14ac:dyDescent="0.2">
      <c r="A207" s="260">
        <f t="shared" si="100"/>
        <v>42552</v>
      </c>
      <c r="B207" s="261" t="str">
        <f>Total!$M$1</f>
        <v>SC</v>
      </c>
      <c r="C207" s="249">
        <f>SUMPRODUCT((SC!$A$2:$A$34=$A207)*(SCEmp=C$1),SC!$F$2:$Z$34)</f>
        <v>0</v>
      </c>
      <c r="D207" s="250">
        <f>SUMPRODUCT((SC!$A$2:$A$34=$A207)*(SCEmp=D$1),SC!$F$2:$Z$34)</f>
        <v>0</v>
      </c>
      <c r="E207" s="250">
        <f>SUMPRODUCT((SC!$A$2:$A$34=$A207)*(SCEmp=E$1),SC!$F$2:$Z$34)</f>
        <v>0</v>
      </c>
      <c r="F207" s="250">
        <f>SUMPRODUCT((SC!$A$2:$A$34=$A207)*(SCEmp=F$1),SC!$F$2:$Z$34)</f>
        <v>0</v>
      </c>
      <c r="G207" s="250">
        <f>SUMPRODUCT((SC!$A$2:$A$34=$A207)*(SCEmp=G$1),SC!$F$2:$Z$34)</f>
        <v>0</v>
      </c>
      <c r="H207" s="250">
        <f>SUMPRODUCT((SC!$A$2:$A$34=$A207)*(SCEmp=H$1),SC!$F$2:$Z$34)</f>
        <v>0</v>
      </c>
      <c r="I207" s="250">
        <f>SUMPRODUCT((SC!$A$2:$A$34=$A207)*(SCEmp=I$1),SC!$F$2:$Z$34)</f>
        <v>0</v>
      </c>
      <c r="J207" s="250">
        <f>SUMPRODUCT((SC!$A$2:$A$34=$A207)*(SCEmp=J$1),SC!$F$2:$Z$34)</f>
        <v>0</v>
      </c>
      <c r="K207" s="250">
        <f>SUMPRODUCT((SC!$A$2:$A$34=$A207)*(SCEmp=K$1),SC!$F$2:$Z$34)</f>
        <v>0</v>
      </c>
      <c r="L207" s="250">
        <f>SUMPRODUCT((SC!$A$2:$A$34=$A207)*(SCEmp=L$1),SC!$F$2:$Z$34)</f>
        <v>0</v>
      </c>
      <c r="M207" s="250">
        <f>SUMPRODUCT((SC!$A$2:$A$34=$A207)*(SCEmp=M$1),SC!$F$2:$Z$34)</f>
        <v>0</v>
      </c>
      <c r="N207" s="250">
        <f>SUMPRODUCT((SC!$A$2:$A$34=$A207)*(SCEmp=N$1),SC!$F$2:$Z$34)</f>
        <v>0</v>
      </c>
      <c r="O207" s="250">
        <f>SUMPRODUCT((SC!$A$2:$A$34=$A207)*(SCEmp=O$1),SC!$F$2:$Z$34)</f>
        <v>0</v>
      </c>
      <c r="P207" s="250">
        <f>SUMPRODUCT((SC!$A$2:$A$34=$A207)*(SCEmp=P$1),SC!$F$2:$Z$34)</f>
        <v>0</v>
      </c>
      <c r="Q207" s="250">
        <f>SUMPRODUCT((SC!$A$2:$A$34=$A207)*(SCEmp=Q$1),SC!$F$2:$Z$34)</f>
        <v>0</v>
      </c>
      <c r="R207" s="250">
        <f>SUMPRODUCT((SC!$A$2:$A$34=$A207)*(SCEmp=R$1),SC!$F$2:$Z$34)</f>
        <v>0</v>
      </c>
      <c r="S207" s="250">
        <f>SUMPRODUCT((SC!$A$2:$A$34=$A207)*(SCEmp=S$1),SC!$F$2:$Z$34)</f>
        <v>0</v>
      </c>
      <c r="T207" s="250">
        <f>SUMPRODUCT((SC!$A$2:$A$34=$A207)*(SCEmp=T$1),SC!$F$2:$Z$34)</f>
        <v>0</v>
      </c>
      <c r="U207" s="250">
        <f>SUMPRODUCT((SC!$A$2:$A$34=$A207)*(SCEmp=U$1),SC!$F$2:$Z$34)</f>
        <v>0</v>
      </c>
      <c r="V207" s="250">
        <f>SUMPRODUCT((SC!$A$2:$A$34=$A207)*(SCEmp=V$1),SC!$F$2:$Z$34)</f>
        <v>0</v>
      </c>
      <c r="W207" s="250">
        <f>SUMPRODUCT((SC!$A$2:$A$34=$A207)*(SCEmp=W$1),SC!$F$2:$Z$34)</f>
        <v>0</v>
      </c>
      <c r="X207" s="250">
        <f>SUMPRODUCT((SC!$A$2:$A$34=$A207)*(SCEmp=X$1),SC!$F$2:$Z$34)</f>
        <v>0</v>
      </c>
      <c r="Y207" s="250">
        <f>SUMPRODUCT((SC!$A$2:$A$34=$A207)*(SCEmp=Y$1),SC!$F$2:$Z$34)</f>
        <v>0</v>
      </c>
      <c r="Z207" s="250">
        <f>SUMPRODUCT((SC!$A$2:$A$34=$A207)*(SCEmp=Z$1),SC!$F$2:$Z$34)</f>
        <v>0</v>
      </c>
      <c r="AA207" s="250">
        <f>SUMPRODUCT((SC!$A$2:$A$34=$A207)*(SCEmp=AA$1),SC!$F$2:$Z$34)</f>
        <v>0</v>
      </c>
      <c r="AB207" s="250">
        <f>SUMPRODUCT((SC!$A$2:$A$34=$A207)*(SCEmp=AB$1),SC!$F$2:$Z$34)</f>
        <v>0</v>
      </c>
      <c r="AC207" s="250">
        <f>SUMPRODUCT((SC!$A$2:$A$34=$A207)*(SCEmp=AC$1),SC!$F$2:$Z$34)</f>
        <v>0</v>
      </c>
      <c r="AD207" s="250">
        <f>SUMPRODUCT((SC!$A$2:$A$34=$A207)*(SCEmp=AD$1),SC!$F$2:$Z$34)</f>
        <v>0</v>
      </c>
      <c r="AE207" s="250">
        <f>SUMPRODUCT((SC!$A$2:$A$34=$A207)*(SCEmp=AE$1),SC!$F$2:$Z$34)</f>
        <v>0</v>
      </c>
      <c r="AF207" s="250">
        <f>SUMPRODUCT((SC!$A$2:$A$34=$A207)*(SCEmp=AF$1),SC!$F$2:$Z$34)</f>
        <v>0</v>
      </c>
      <c r="AG207" s="250">
        <f>SUMPRODUCT((SC!$A$2:$A$34=$A207)*(SCEmp=AG$1),SC!$F$2:$Z$34)</f>
        <v>0</v>
      </c>
      <c r="AH207" s="250">
        <f>SUMPRODUCT((SC!$A$2:$A$34=$A207)*(SCEmp=AH$1),SC!$F$2:$Z$34)</f>
        <v>0</v>
      </c>
      <c r="AI207" s="250">
        <f>SUMPRODUCT((SC!$A$2:$A$34=$A207)*(SCEmp=AI$1),SC!$F$2:$Z$34)</f>
        <v>0</v>
      </c>
      <c r="AJ207" s="250">
        <f>SUMPRODUCT((SC!$A$2:$A$34=$A207)*(SCEmp=AJ$1),SC!$F$2:$Z$34)</f>
        <v>0</v>
      </c>
      <c r="AK207" s="250">
        <f>SUMPRODUCT((SC!$A$2:$A$34=$A207)*(SCEmp=AK$1),SC!$F$2:$Z$34)</f>
        <v>0</v>
      </c>
      <c r="AL207" s="250">
        <f>SUMPRODUCT((SC!$A$2:$A$34=$A207)*(SCEmp=AL$1),SC!$F$2:$Z$34)</f>
        <v>0</v>
      </c>
      <c r="AM207" s="250">
        <f>SUMPRODUCT((SC!$A$2:$A$34=$A207)*(SCEmp=AM$1),SC!$F$2:$Z$34)</f>
        <v>0</v>
      </c>
      <c r="AN207" s="250">
        <f>SUMPRODUCT((SC!$A$2:$A$34=$A207)*(SCEmp=AN$1),SC!$F$2:$Z$34)</f>
        <v>0</v>
      </c>
      <c r="AO207" s="250">
        <f>SUMPRODUCT((SC!$A$2:$A$34=$A207)*(SCEmp=AO$1),SC!$F$2:$Z$34)</f>
        <v>0</v>
      </c>
      <c r="AP207" s="250">
        <f>SUMPRODUCT((SC!$A$2:$A$34=$A207)*(SCEmp=AP$1),SC!$F$2:$Z$34)</f>
        <v>0</v>
      </c>
      <c r="AQ207" s="250">
        <f>SUMPRODUCT((SC!$A$2:$A$34=$A207)*(SCEmp=AQ$1),SC!$F$2:$Z$34)</f>
        <v>0</v>
      </c>
      <c r="AR207" s="250">
        <f>SUMPRODUCT((SC!$A$2:$A$34=$A207)*(SCEmp=AR$1),SC!$F$2:$Z$34)</f>
        <v>0</v>
      </c>
      <c r="AS207" s="250">
        <f>SUMPRODUCT((SC!$A$2:$A$34=$A207)*(SCEmp=AS$1),SC!$F$2:$Z$34)</f>
        <v>0</v>
      </c>
      <c r="AT207" s="250">
        <f>SUMPRODUCT((SC!$A$2:$A$34=$A207)*(SCEmp=AT$1),SC!$F$2:$Z$34)</f>
        <v>0</v>
      </c>
      <c r="AU207" s="250">
        <f>SUMPRODUCT((SC!$A$2:$A$34=$A207)*(SCEmp=AU$1),SC!$F$2:$Z$34)</f>
        <v>0</v>
      </c>
      <c r="AV207" s="250">
        <f>SUMPRODUCT((SC!$A$2:$A$34=$A207)*(SCEmp=AV$1),SC!$F$2:$Z$34)</f>
        <v>0</v>
      </c>
      <c r="AW207" s="250">
        <f>SUMPRODUCT((SC!$A$2:$A$34=$A207)*(SCEmp=AW$1),SC!$F$2:$Z$34)</f>
        <v>0</v>
      </c>
      <c r="AX207" s="250">
        <f>SUMPRODUCT((SC!$A$2:$A$34=$A207)*(SCEmp=AX$1),SC!$F$2:$Z$34)</f>
        <v>0</v>
      </c>
      <c r="AY207" s="467">
        <f>SUMPRODUCT((SC!$A$2:$A$34=$A207)*(SCEmp=AY$1),SC!$F$2:$Z$34)</f>
        <v>0</v>
      </c>
    </row>
    <row r="208" spans="1:51" s="271" customFormat="1" x14ac:dyDescent="0.2">
      <c r="A208" s="262">
        <f t="shared" si="100"/>
        <v>42552</v>
      </c>
      <c r="B208" s="263" t="s">
        <v>87</v>
      </c>
      <c r="C208" s="264">
        <f t="shared" ref="C208:AN208" si="125">IF(SUM(C197:C207)&gt;8,SUM(C197:C207)-8,0)+IF(SUM(C197:C207)&gt;12,SUM(C197:C207)-12,0)</f>
        <v>0</v>
      </c>
      <c r="D208" s="265">
        <f t="shared" si="125"/>
        <v>0</v>
      </c>
      <c r="E208" s="265">
        <f t="shared" si="125"/>
        <v>0</v>
      </c>
      <c r="F208" s="265">
        <f t="shared" si="125"/>
        <v>0</v>
      </c>
      <c r="G208" s="265">
        <f t="shared" si="125"/>
        <v>0</v>
      </c>
      <c r="H208" s="265">
        <f t="shared" si="125"/>
        <v>0</v>
      </c>
      <c r="I208" s="265">
        <f t="shared" si="125"/>
        <v>0</v>
      </c>
      <c r="J208" s="265">
        <f t="shared" si="125"/>
        <v>0</v>
      </c>
      <c r="K208" s="265">
        <f t="shared" si="125"/>
        <v>0</v>
      </c>
      <c r="L208" s="265">
        <f t="shared" si="125"/>
        <v>0</v>
      </c>
      <c r="M208" s="265">
        <f t="shared" si="125"/>
        <v>0</v>
      </c>
      <c r="N208" s="265">
        <f t="shared" si="125"/>
        <v>0</v>
      </c>
      <c r="O208" s="265">
        <f t="shared" si="125"/>
        <v>0</v>
      </c>
      <c r="P208" s="265">
        <f t="shared" si="125"/>
        <v>0</v>
      </c>
      <c r="Q208" s="265">
        <f t="shared" si="125"/>
        <v>0</v>
      </c>
      <c r="R208" s="265">
        <f t="shared" si="125"/>
        <v>0</v>
      </c>
      <c r="S208" s="265">
        <f t="shared" si="125"/>
        <v>0</v>
      </c>
      <c r="T208" s="265">
        <f t="shared" si="125"/>
        <v>0</v>
      </c>
      <c r="U208" s="265">
        <f t="shared" si="125"/>
        <v>0</v>
      </c>
      <c r="V208" s="265">
        <f t="shared" si="125"/>
        <v>0</v>
      </c>
      <c r="W208" s="265">
        <f t="shared" si="125"/>
        <v>0</v>
      </c>
      <c r="X208" s="265">
        <f t="shared" si="125"/>
        <v>0</v>
      </c>
      <c r="Y208" s="265">
        <f t="shared" si="125"/>
        <v>0</v>
      </c>
      <c r="Z208" s="265">
        <f t="shared" si="125"/>
        <v>0</v>
      </c>
      <c r="AA208" s="265">
        <f t="shared" si="125"/>
        <v>0</v>
      </c>
      <c r="AB208" s="265">
        <f t="shared" si="125"/>
        <v>0</v>
      </c>
      <c r="AC208" s="265">
        <f t="shared" si="125"/>
        <v>0</v>
      </c>
      <c r="AD208" s="265">
        <f t="shared" si="125"/>
        <v>0</v>
      </c>
      <c r="AE208" s="265">
        <f t="shared" si="125"/>
        <v>0</v>
      </c>
      <c r="AF208" s="265">
        <f t="shared" si="125"/>
        <v>0</v>
      </c>
      <c r="AG208" s="265">
        <f t="shared" si="125"/>
        <v>0</v>
      </c>
      <c r="AH208" s="265">
        <f t="shared" si="125"/>
        <v>0</v>
      </c>
      <c r="AI208" s="265">
        <f t="shared" si="125"/>
        <v>0</v>
      </c>
      <c r="AJ208" s="265">
        <f t="shared" si="125"/>
        <v>0</v>
      </c>
      <c r="AK208" s="265">
        <f t="shared" si="125"/>
        <v>0</v>
      </c>
      <c r="AL208" s="265">
        <f t="shared" si="125"/>
        <v>0</v>
      </c>
      <c r="AM208" s="265">
        <f t="shared" si="125"/>
        <v>0</v>
      </c>
      <c r="AN208" s="265">
        <f t="shared" si="125"/>
        <v>0</v>
      </c>
      <c r="AO208" s="265">
        <f t="shared" ref="AO208:AU208" si="126">IF(SUM(AO197:AO207)&gt;8,SUM(AO197:AO207)-8,0)+IF(SUM(AO197:AO207)&gt;12,SUM(AO197:AO207)-12,0)</f>
        <v>0</v>
      </c>
      <c r="AP208" s="265">
        <f t="shared" si="126"/>
        <v>0</v>
      </c>
      <c r="AQ208" s="265">
        <f t="shared" si="126"/>
        <v>0</v>
      </c>
      <c r="AR208" s="265">
        <f t="shared" si="126"/>
        <v>0</v>
      </c>
      <c r="AS208" s="265">
        <f t="shared" si="126"/>
        <v>0</v>
      </c>
      <c r="AT208" s="265">
        <f t="shared" si="126"/>
        <v>0</v>
      </c>
      <c r="AU208" s="265">
        <f t="shared" si="126"/>
        <v>0</v>
      </c>
      <c r="AV208" s="265">
        <f t="shared" ref="AV208:AW208" si="127">IF(SUM(AV197:AV207)&gt;8,SUM(AV197:AV207)-8,0)+IF(SUM(AV197:AV207)&gt;12,SUM(AV197:AV207)-12,0)</f>
        <v>0</v>
      </c>
      <c r="AW208" s="265">
        <f t="shared" si="127"/>
        <v>0</v>
      </c>
      <c r="AX208" s="265">
        <f t="shared" ref="AX208" si="128">IF(SUM(AX197:AX207)&gt;8,SUM(AX197:AX207)-8,0)+IF(SUM(AX197:AX207)&gt;12,SUM(AX197:AX207)-12,0)</f>
        <v>0</v>
      </c>
      <c r="AY208" s="469">
        <f>IF(SUM(AY197:AY207)&gt;8,SUM(AY197:AY207)-8,0)+IF(SUM(AY197:AY207)&gt;12,SUM(AY197:AY207)-12,0)</f>
        <v>0</v>
      </c>
    </row>
    <row r="209" spans="1:51" s="271" customFormat="1" x14ac:dyDescent="0.2">
      <c r="A209" s="266">
        <f t="shared" si="100"/>
        <v>42552</v>
      </c>
      <c r="B209" s="267" t="s">
        <v>86</v>
      </c>
      <c r="C209" s="268">
        <f t="shared" ref="C209:AN209" si="129">IFERROR((C$211*SUM(C197:C204)+C$212*SUM(C205:C207))/SUM(C197:C207)/2,0)*C208</f>
        <v>0</v>
      </c>
      <c r="D209" s="269">
        <f t="shared" si="129"/>
        <v>0</v>
      </c>
      <c r="E209" s="269">
        <f t="shared" si="129"/>
        <v>0</v>
      </c>
      <c r="F209" s="269">
        <f t="shared" si="129"/>
        <v>0</v>
      </c>
      <c r="G209" s="269">
        <f t="shared" si="129"/>
        <v>0</v>
      </c>
      <c r="H209" s="269">
        <f t="shared" si="129"/>
        <v>0</v>
      </c>
      <c r="I209" s="269">
        <f t="shared" si="129"/>
        <v>0</v>
      </c>
      <c r="J209" s="269">
        <f t="shared" si="129"/>
        <v>0</v>
      </c>
      <c r="K209" s="269">
        <f t="shared" si="129"/>
        <v>0</v>
      </c>
      <c r="L209" s="269">
        <f t="shared" si="129"/>
        <v>0</v>
      </c>
      <c r="M209" s="269">
        <f t="shared" si="129"/>
        <v>0</v>
      </c>
      <c r="N209" s="269">
        <f t="shared" si="129"/>
        <v>0</v>
      </c>
      <c r="O209" s="269">
        <f t="shared" si="129"/>
        <v>0</v>
      </c>
      <c r="P209" s="269">
        <f t="shared" si="129"/>
        <v>0</v>
      </c>
      <c r="Q209" s="269">
        <f t="shared" si="129"/>
        <v>0</v>
      </c>
      <c r="R209" s="269">
        <f t="shared" si="129"/>
        <v>0</v>
      </c>
      <c r="S209" s="269">
        <f t="shared" si="129"/>
        <v>0</v>
      </c>
      <c r="T209" s="269">
        <f t="shared" si="129"/>
        <v>0</v>
      </c>
      <c r="U209" s="269">
        <f t="shared" si="129"/>
        <v>0</v>
      </c>
      <c r="V209" s="269">
        <f t="shared" si="129"/>
        <v>0</v>
      </c>
      <c r="W209" s="269">
        <f t="shared" si="129"/>
        <v>0</v>
      </c>
      <c r="X209" s="269">
        <f t="shared" si="129"/>
        <v>0</v>
      </c>
      <c r="Y209" s="269">
        <f t="shared" si="129"/>
        <v>0</v>
      </c>
      <c r="Z209" s="269">
        <f t="shared" si="129"/>
        <v>0</v>
      </c>
      <c r="AA209" s="269">
        <f t="shared" si="129"/>
        <v>0</v>
      </c>
      <c r="AB209" s="269">
        <f t="shared" si="129"/>
        <v>0</v>
      </c>
      <c r="AC209" s="269">
        <f t="shared" si="129"/>
        <v>0</v>
      </c>
      <c r="AD209" s="269">
        <f t="shared" si="129"/>
        <v>0</v>
      </c>
      <c r="AE209" s="269">
        <f t="shared" si="129"/>
        <v>0</v>
      </c>
      <c r="AF209" s="269">
        <f t="shared" si="129"/>
        <v>0</v>
      </c>
      <c r="AG209" s="269">
        <f t="shared" si="129"/>
        <v>0</v>
      </c>
      <c r="AH209" s="269">
        <f t="shared" si="129"/>
        <v>0</v>
      </c>
      <c r="AI209" s="269">
        <f t="shared" si="129"/>
        <v>0</v>
      </c>
      <c r="AJ209" s="269">
        <f t="shared" si="129"/>
        <v>0</v>
      </c>
      <c r="AK209" s="269">
        <f t="shared" si="129"/>
        <v>0</v>
      </c>
      <c r="AL209" s="269">
        <f t="shared" si="129"/>
        <v>0</v>
      </c>
      <c r="AM209" s="269">
        <f t="shared" si="129"/>
        <v>0</v>
      </c>
      <c r="AN209" s="269">
        <f t="shared" si="129"/>
        <v>0</v>
      </c>
      <c r="AO209" s="269">
        <f t="shared" ref="AO209:AU209" si="130">IFERROR((AO$211*SUM(AO197:AO204)+AO$212*SUM(AO205:AO207))/SUM(AO197:AO207)/2,0)*AO208</f>
        <v>0</v>
      </c>
      <c r="AP209" s="269">
        <f t="shared" si="130"/>
        <v>0</v>
      </c>
      <c r="AQ209" s="269">
        <f t="shared" si="130"/>
        <v>0</v>
      </c>
      <c r="AR209" s="269">
        <f t="shared" si="130"/>
        <v>0</v>
      </c>
      <c r="AS209" s="269">
        <f t="shared" si="130"/>
        <v>0</v>
      </c>
      <c r="AT209" s="269">
        <f t="shared" si="130"/>
        <v>0</v>
      </c>
      <c r="AU209" s="269">
        <f t="shared" si="130"/>
        <v>0</v>
      </c>
      <c r="AV209" s="269">
        <f t="shared" ref="AV209:AW209" si="131">IFERROR((AV$211*SUM(AV197:AV204)+AV$212*SUM(AV205:AV207))/SUM(AV197:AV207)/2,0)*AV208</f>
        <v>0</v>
      </c>
      <c r="AW209" s="269">
        <f t="shared" si="131"/>
        <v>0</v>
      </c>
      <c r="AX209" s="269">
        <f t="shared" ref="AX209" si="132">IFERROR((AX$211*SUM(AX197:AX204)+AX$212*SUM(AX205:AX207))/SUM(AX197:AX207)/2,0)*AX208</f>
        <v>0</v>
      </c>
      <c r="AY209" s="470">
        <f>IFERROR((AY$211*SUM(AY197:AY204)+AY$212*SUM(AY205:AY207))/SUM(AY197:AY207)/2,0)*AY208</f>
        <v>0</v>
      </c>
    </row>
    <row r="210" spans="1:51" s="271" customFormat="1" ht="12" thickBot="1" x14ac:dyDescent="0.25">
      <c r="A210" s="272"/>
      <c r="B210" s="273"/>
      <c r="C210" s="274"/>
      <c r="D210" s="270"/>
      <c r="E210" s="270"/>
      <c r="F210" s="270"/>
      <c r="G210" s="270"/>
      <c r="H210" s="270"/>
      <c r="I210" s="270"/>
      <c r="J210" s="270"/>
      <c r="K210" s="270"/>
      <c r="L210" s="270"/>
      <c r="M210" s="270"/>
      <c r="N210" s="270"/>
      <c r="O210" s="270"/>
      <c r="P210" s="270"/>
      <c r="Q210" s="270"/>
      <c r="R210" s="270"/>
      <c r="S210" s="270"/>
      <c r="T210" s="270"/>
      <c r="U210" s="270"/>
      <c r="V210" s="270"/>
      <c r="W210" s="270"/>
      <c r="X210" s="270"/>
      <c r="Y210" s="270"/>
      <c r="Z210" s="270"/>
      <c r="AA210" s="270"/>
      <c r="AB210" s="270"/>
      <c r="AC210" s="270"/>
      <c r="AD210" s="270"/>
      <c r="AE210" s="270"/>
      <c r="AF210" s="270"/>
      <c r="AG210" s="270"/>
      <c r="AH210" s="270"/>
      <c r="AI210" s="270"/>
      <c r="AJ210" s="270"/>
      <c r="AK210" s="270"/>
      <c r="AL210" s="270"/>
      <c r="AM210" s="270"/>
      <c r="AN210" s="270"/>
      <c r="AO210" s="270"/>
      <c r="AP210" s="270"/>
      <c r="AQ210" s="270"/>
      <c r="AR210" s="270"/>
      <c r="AS210" s="270"/>
      <c r="AT210" s="270"/>
      <c r="AU210" s="270"/>
      <c r="AV210" s="270"/>
      <c r="AW210" s="270"/>
      <c r="AX210" s="270"/>
      <c r="AY210" s="471"/>
    </row>
    <row r="211" spans="1:51" s="271" customFormat="1" x14ac:dyDescent="0.2">
      <c r="A211" s="275" t="s">
        <v>82</v>
      </c>
      <c r="B211" s="276" t="s">
        <v>83</v>
      </c>
      <c r="C211" s="277">
        <f>SUMIF(Total!$Z:$Z,C$1,Total!$B:$B)</f>
        <v>10</v>
      </c>
      <c r="D211" s="278">
        <f>SUMIF(Total!$Z:$Z,D$1,Total!$B:$B)</f>
        <v>10</v>
      </c>
      <c r="E211" s="278">
        <f>SUMIF(Total!$Z:$Z,E$1,Total!$B:$B)</f>
        <v>10</v>
      </c>
      <c r="F211" s="278">
        <f>SUMIF(Total!$Z:$Z,F$1,Total!$B:$B)</f>
        <v>10</v>
      </c>
      <c r="G211" s="278">
        <f>SUMIF(Total!$Z:$Z,G$1,Total!$B:$B)</f>
        <v>10</v>
      </c>
      <c r="H211" s="278">
        <f>SUMIF(Total!$Z:$Z,H$1,Total!$B:$B)</f>
        <v>10</v>
      </c>
      <c r="I211" s="278">
        <f>SUMIF(Total!$Z:$Z,I$1,Total!$B:$B)</f>
        <v>10</v>
      </c>
      <c r="J211" s="278">
        <f>SUMIF(Total!$Z:$Z,J$1,Total!$B:$B)</f>
        <v>10</v>
      </c>
      <c r="K211" s="278">
        <f>SUMIF(Total!$Z:$Z,K$1,Total!$B:$B)</f>
        <v>10</v>
      </c>
      <c r="L211" s="278">
        <f>SUMIF(Total!$Z:$Z,L$1,Total!$B:$B)</f>
        <v>10</v>
      </c>
      <c r="M211" s="278">
        <f>SUMIF(Total!$Z:$Z,M$1,Total!$B:$B)</f>
        <v>10</v>
      </c>
      <c r="N211" s="278">
        <f>SUMIF(Total!$Z:$Z,N$1,Total!$B:$B)</f>
        <v>10</v>
      </c>
      <c r="O211" s="278">
        <f>SUMIF(Total!$Z:$Z,O$1,Total!$B:$B)</f>
        <v>10</v>
      </c>
      <c r="P211" s="278">
        <f>SUMIF(Total!$Z:$Z,P$1,Total!$B:$B)</f>
        <v>10</v>
      </c>
      <c r="Q211" s="278">
        <f>SUMIF(Total!$Z:$Z,Q$1,Total!$B:$B)</f>
        <v>10</v>
      </c>
      <c r="R211" s="278">
        <f>SUMIF(Total!$Z:$Z,R$1,Total!$B:$B)</f>
        <v>10</v>
      </c>
      <c r="S211" s="278">
        <f>SUMIF(Total!$Z:$Z,S$1,Total!$B:$B)</f>
        <v>10</v>
      </c>
      <c r="T211" s="278">
        <f>SUMIF(Total!$Z:$Z,T$1,Total!$B:$B)</f>
        <v>10</v>
      </c>
      <c r="U211" s="278">
        <f>SUMIF(Total!$Z:$Z,U$1,Total!$B:$B)</f>
        <v>10</v>
      </c>
      <c r="V211" s="278">
        <f>SUMIF(Total!$Z:$Z,V$1,Total!$B:$B)</f>
        <v>10</v>
      </c>
      <c r="W211" s="278">
        <f>SUMIF(Total!$Z:$Z,W$1,Total!$B:$B)</f>
        <v>10</v>
      </c>
      <c r="X211" s="278">
        <f>SUMIF(Total!$Z:$Z,X$1,Total!$B:$B)</f>
        <v>10</v>
      </c>
      <c r="Y211" s="278">
        <f>SUMIF(Total!$Z:$Z,Y$1,Total!$B:$B)</f>
        <v>10</v>
      </c>
      <c r="Z211" s="278">
        <f>SUMIF(Total!$Z:$Z,Z$1,Total!$B:$B)</f>
        <v>10</v>
      </c>
      <c r="AA211" s="278">
        <f>SUMIF(Total!$Z:$Z,AA$1,Total!$B:$B)</f>
        <v>10</v>
      </c>
      <c r="AB211" s="278">
        <f>SUMIF(Total!$Z:$Z,AB$1,Total!$B:$B)</f>
        <v>10</v>
      </c>
      <c r="AC211" s="278">
        <f>SUMIF(Total!$Z:$Z,AC$1,Total!$B:$B)</f>
        <v>10</v>
      </c>
      <c r="AD211" s="278">
        <f>SUMIF(Total!$Z:$Z,AD$1,Total!$B:$B)</f>
        <v>10.5</v>
      </c>
      <c r="AE211" s="278">
        <f>SUMIF(Total!$Z:$Z,AE$1,Total!$B:$B)</f>
        <v>10</v>
      </c>
      <c r="AF211" s="278">
        <f>SUMIF(Total!$Z:$Z,AF$1,Total!$B:$B)</f>
        <v>10</v>
      </c>
      <c r="AG211" s="278">
        <f>SUMIF(Total!$Z:$Z,AG$1,Total!$B:$B)</f>
        <v>10</v>
      </c>
      <c r="AH211" s="278">
        <f>SUMIF(Total!$Z:$Z,AH$1,Total!$B:$B)</f>
        <v>10</v>
      </c>
      <c r="AI211" s="278">
        <f>SUMIF(Total!$Z:$Z,AI$1,Total!$B:$B)</f>
        <v>10</v>
      </c>
      <c r="AJ211" s="278">
        <f>SUMIF(Total!$Z:$Z,AJ$1,Total!$B:$B)</f>
        <v>10</v>
      </c>
      <c r="AK211" s="278">
        <f>SUMIF(Total!$Z:$Z,AK$1,Total!$B:$B)</f>
        <v>0</v>
      </c>
      <c r="AL211" s="278">
        <f>SUMIF(Total!$Z:$Z,AL$1,Total!$B:$B)</f>
        <v>0</v>
      </c>
      <c r="AM211" s="278">
        <f>SUMIF(Total!$Z:$Z,AM$1,Total!$B:$B)</f>
        <v>0</v>
      </c>
      <c r="AN211" s="278">
        <f>SUMIF(Total!$Z:$Z,AN$1,Total!$B:$B)</f>
        <v>0</v>
      </c>
      <c r="AO211" s="278">
        <f>SUMIF(Total!$Z:$Z,AO$1,Total!$B:$B)</f>
        <v>0</v>
      </c>
      <c r="AP211" s="278">
        <f>SUMIF(Total!$Z:$Z,AP$1,Total!$B:$B)</f>
        <v>0</v>
      </c>
      <c r="AQ211" s="278">
        <f>SUMIF(Total!$Z:$Z,AQ$1,Total!$B:$B)</f>
        <v>0</v>
      </c>
      <c r="AR211" s="278">
        <f>SUMIF(Total!$Z:$Z,AR$1,Total!$B:$B)</f>
        <v>0</v>
      </c>
      <c r="AS211" s="278">
        <f>SUMIF(Total!$Z:$Z,AS$1,Total!$B:$B)</f>
        <v>0</v>
      </c>
      <c r="AT211" s="278">
        <f>SUMIF(Total!$Z:$Z,AT$1,Total!$B:$B)</f>
        <v>0</v>
      </c>
      <c r="AU211" s="278">
        <f>SUMIF(Total!$Z:$Z,AU$1,Total!$B:$B)</f>
        <v>0</v>
      </c>
      <c r="AV211" s="278">
        <f>SUMIF(Total!$Z:$Z,AV$1,Total!$B:$B)</f>
        <v>0</v>
      </c>
      <c r="AW211" s="278">
        <f>SUMIF(Total!$Z:$Z,AW$1,Total!$B:$B)</f>
        <v>0</v>
      </c>
      <c r="AX211" s="278">
        <f>SUMIF(Total!$Z:$Z,AX$1,Total!$B:$B)</f>
        <v>0</v>
      </c>
      <c r="AY211" s="472">
        <f>SUMIF(Total!$Z:$Z,AY$1,Total!$B:$B)</f>
        <v>0</v>
      </c>
    </row>
    <row r="212" spans="1:51" s="271" customFormat="1" ht="12" thickBot="1" x14ac:dyDescent="0.25">
      <c r="A212" s="279" t="s">
        <v>79</v>
      </c>
      <c r="B212" s="280" t="s">
        <v>84</v>
      </c>
      <c r="C212" s="281">
        <f>SUMIF(Total!$Z:$Z,C$1,Total!$C:$C)</f>
        <v>13.5</v>
      </c>
      <c r="D212" s="282">
        <f>SUMIF(Total!$Z:$Z,D$1,Total!$C:$C)</f>
        <v>15</v>
      </c>
      <c r="E212" s="282">
        <f>SUMIF(Total!$Z:$Z,E$1,Total!$C:$C)</f>
        <v>13.5</v>
      </c>
      <c r="F212" s="282">
        <f>SUMIF(Total!$Z:$Z,F$1,Total!$C:$C)</f>
        <v>13.5</v>
      </c>
      <c r="G212" s="282">
        <f>SUMIF(Total!$Z:$Z,G$1,Total!$C:$C)</f>
        <v>13.5</v>
      </c>
      <c r="H212" s="282">
        <f>SUMIF(Total!$Z:$Z,H$1,Total!$C:$C)</f>
        <v>13.5</v>
      </c>
      <c r="I212" s="282">
        <f>SUMIF(Total!$Z:$Z,I$1,Total!$C:$C)</f>
        <v>13.5</v>
      </c>
      <c r="J212" s="282">
        <f>SUMIF(Total!$Z:$Z,J$1,Total!$C:$C)</f>
        <v>13.5</v>
      </c>
      <c r="K212" s="282">
        <f>SUMIF(Total!$Z:$Z,K$1,Total!$C:$C)</f>
        <v>13.5</v>
      </c>
      <c r="L212" s="282">
        <f>SUMIF(Total!$Z:$Z,L$1,Total!$C:$C)</f>
        <v>13.5</v>
      </c>
      <c r="M212" s="282">
        <f>SUMIF(Total!$Z:$Z,M$1,Total!$C:$C)</f>
        <v>13.5</v>
      </c>
      <c r="N212" s="282">
        <f>SUMIF(Total!$Z:$Z,N$1,Total!$C:$C)</f>
        <v>13.5</v>
      </c>
      <c r="O212" s="282">
        <f>SUMIF(Total!$Z:$Z,O$1,Total!$C:$C)</f>
        <v>13.5</v>
      </c>
      <c r="P212" s="282">
        <f>SUMIF(Total!$Z:$Z,P$1,Total!$C:$C)</f>
        <v>13.5</v>
      </c>
      <c r="Q212" s="282">
        <f>SUMIF(Total!$Z:$Z,Q$1,Total!$C:$C)</f>
        <v>13.5</v>
      </c>
      <c r="R212" s="282">
        <f>SUMIF(Total!$Z:$Z,R$1,Total!$C:$C)</f>
        <v>13.5</v>
      </c>
      <c r="S212" s="282">
        <f>SUMIF(Total!$Z:$Z,S$1,Total!$C:$C)</f>
        <v>13.5</v>
      </c>
      <c r="T212" s="282">
        <f>SUMIF(Total!$Z:$Z,T$1,Total!$C:$C)</f>
        <v>13.5</v>
      </c>
      <c r="U212" s="282">
        <f>SUMIF(Total!$Z:$Z,U$1,Total!$C:$C)</f>
        <v>13.5</v>
      </c>
      <c r="V212" s="282">
        <f>SUMIF(Total!$Z:$Z,V$1,Total!$C:$C)</f>
        <v>13.5</v>
      </c>
      <c r="W212" s="282">
        <f>SUMIF(Total!$Z:$Z,W$1,Total!$C:$C)</f>
        <v>13.5</v>
      </c>
      <c r="X212" s="282">
        <f>SUMIF(Total!$Z:$Z,X$1,Total!$C:$C)</f>
        <v>13.5</v>
      </c>
      <c r="Y212" s="282">
        <f>SUMIF(Total!$Z:$Z,Y$1,Total!$C:$C)</f>
        <v>13.5</v>
      </c>
      <c r="Z212" s="282">
        <f>SUMIF(Total!$Z:$Z,Z$1,Total!$C:$C)</f>
        <v>13.5</v>
      </c>
      <c r="AA212" s="282">
        <f>SUMIF(Total!$Z:$Z,AA$1,Total!$C:$C)</f>
        <v>13.5</v>
      </c>
      <c r="AB212" s="282">
        <f>SUMIF(Total!$Z:$Z,AB$1,Total!$C:$C)</f>
        <v>13.5</v>
      </c>
      <c r="AC212" s="282">
        <f>SUMIF(Total!$Z:$Z,AC$1,Total!$C:$C)</f>
        <v>13.5</v>
      </c>
      <c r="AD212" s="282">
        <f>SUMIF(Total!$Z:$Z,AD$1,Total!$C:$C)</f>
        <v>13.5</v>
      </c>
      <c r="AE212" s="282">
        <f>SUMIF(Total!$Z:$Z,AE$1,Total!$C:$C)</f>
        <v>13.5</v>
      </c>
      <c r="AF212" s="282">
        <f>SUMIF(Total!$Z:$Z,AF$1,Total!$C:$C)</f>
        <v>13.5</v>
      </c>
      <c r="AG212" s="282">
        <f>SUMIF(Total!$Z:$Z,AG$1,Total!$C:$C)</f>
        <v>13.5</v>
      </c>
      <c r="AH212" s="282">
        <f>SUMIF(Total!$Z:$Z,AH$1,Total!$C:$C)</f>
        <v>13.5</v>
      </c>
      <c r="AI212" s="282">
        <f>SUMIF(Total!$Z:$Z,AI$1,Total!$C:$C)</f>
        <v>13.5</v>
      </c>
      <c r="AJ212" s="282">
        <f>SUMIF(Total!$Z:$Z,AJ$1,Total!$C:$C)</f>
        <v>13.5</v>
      </c>
      <c r="AK212" s="282">
        <f>SUMIF(Total!$Z:$Z,AK$1,Total!$C:$C)</f>
        <v>0</v>
      </c>
      <c r="AL212" s="282">
        <f>SUMIF(Total!$Z:$Z,AL$1,Total!$C:$C)</f>
        <v>0</v>
      </c>
      <c r="AM212" s="282">
        <f>SUMIF(Total!$Z:$Z,AM$1,Total!$C:$C)</f>
        <v>0</v>
      </c>
      <c r="AN212" s="282">
        <f>SUMIF(Total!$Z:$Z,AN$1,Total!$C:$C)</f>
        <v>0</v>
      </c>
      <c r="AO212" s="282">
        <f>SUMIF(Total!$Z:$Z,AO$1,Total!$C:$C)</f>
        <v>0</v>
      </c>
      <c r="AP212" s="282">
        <f>SUMIF(Total!$Z:$Z,AP$1,Total!$C:$C)</f>
        <v>0</v>
      </c>
      <c r="AQ212" s="282">
        <f>SUMIF(Total!$Z:$Z,AQ$1,Total!$C:$C)</f>
        <v>0</v>
      </c>
      <c r="AR212" s="282">
        <f>SUMIF(Total!$Z:$Z,AR$1,Total!$C:$C)</f>
        <v>0</v>
      </c>
      <c r="AS212" s="282">
        <f>SUMIF(Total!$Z:$Z,AS$1,Total!$C:$C)</f>
        <v>0</v>
      </c>
      <c r="AT212" s="282">
        <f>SUMIF(Total!$Z:$Z,AT$1,Total!$C:$C)</f>
        <v>0</v>
      </c>
      <c r="AU212" s="282">
        <f>SUMIF(Total!$Z:$Z,AU$1,Total!$C:$C)</f>
        <v>0</v>
      </c>
      <c r="AV212" s="282">
        <f>SUMIF(Total!$Z:$Z,AV$1,Total!$C:$C)</f>
        <v>0</v>
      </c>
      <c r="AW212" s="282">
        <f>SUMIF(Total!$Z:$Z,AW$1,Total!$C:$C)</f>
        <v>0</v>
      </c>
      <c r="AX212" s="282">
        <f>SUMIF(Total!$Z:$Z,AX$1,Total!$C:$C)</f>
        <v>0</v>
      </c>
      <c r="AY212" s="473">
        <f>SUMIF(Total!$Z:$Z,AY$1,Total!$C:$C)</f>
        <v>0</v>
      </c>
    </row>
    <row r="213" spans="1:51" s="271" customFormat="1" ht="12" thickBot="1" x14ac:dyDescent="0.25">
      <c r="A213" s="272"/>
      <c r="B213" s="273"/>
      <c r="C213" s="274"/>
      <c r="D213" s="270"/>
      <c r="E213" s="270"/>
      <c r="F213" s="270"/>
      <c r="G213" s="270"/>
      <c r="H213" s="270"/>
      <c r="I213" s="270"/>
      <c r="J213" s="270"/>
      <c r="K213" s="270"/>
      <c r="L213" s="270"/>
      <c r="M213" s="270"/>
      <c r="N213" s="270"/>
      <c r="O213" s="270"/>
      <c r="P213" s="270"/>
      <c r="Q213" s="270"/>
      <c r="R213" s="270"/>
      <c r="S213" s="270"/>
      <c r="T213" s="270"/>
      <c r="U213" s="270"/>
      <c r="V213" s="270"/>
      <c r="W213" s="270"/>
      <c r="X213" s="270"/>
      <c r="Y213" s="270"/>
      <c r="Z213" s="270"/>
      <c r="AA213" s="270"/>
      <c r="AB213" s="270"/>
      <c r="AC213" s="270"/>
      <c r="AD213" s="270"/>
      <c r="AE213" s="270"/>
      <c r="AF213" s="270"/>
      <c r="AG213" s="270"/>
      <c r="AH213" s="270"/>
      <c r="AI213" s="270"/>
      <c r="AJ213" s="270"/>
      <c r="AK213" s="270"/>
      <c r="AL213" s="270"/>
      <c r="AM213" s="270"/>
      <c r="AN213" s="270"/>
      <c r="AO213" s="270"/>
      <c r="AP213" s="270"/>
      <c r="AQ213" s="270"/>
      <c r="AR213" s="270"/>
      <c r="AS213" s="270"/>
      <c r="AT213" s="270"/>
      <c r="AU213" s="270"/>
      <c r="AV213" s="270"/>
      <c r="AW213" s="270"/>
      <c r="AX213" s="270"/>
      <c r="AY213" s="471"/>
    </row>
    <row r="214" spans="1:51" s="271" customFormat="1" ht="12" thickBot="1" x14ac:dyDescent="0.25">
      <c r="A214" s="283" t="s">
        <v>4</v>
      </c>
      <c r="B214" s="284">
        <f>SUM(C214:AY214)</f>
        <v>263.31666763889967</v>
      </c>
      <c r="C214" s="285">
        <f t="shared" ref="C214:AU214" si="133">SUM(C14,C27,C40,C53,C66,C79,C92,C105,C118,C131,C144,C157,C170,C183,C196,C209)</f>
        <v>0</v>
      </c>
      <c r="D214" s="284">
        <f t="shared" si="133"/>
        <v>11.330128205128204</v>
      </c>
      <c r="E214" s="284">
        <f t="shared" si="133"/>
        <v>5</v>
      </c>
      <c r="F214" s="284">
        <f t="shared" si="133"/>
        <v>0</v>
      </c>
      <c r="G214" s="284">
        <f t="shared" si="133"/>
        <v>11.25</v>
      </c>
      <c r="H214" s="284">
        <f t="shared" si="133"/>
        <v>0</v>
      </c>
      <c r="I214" s="284">
        <f t="shared" si="133"/>
        <v>0</v>
      </c>
      <c r="J214" s="284">
        <f t="shared" si="133"/>
        <v>21.25</v>
      </c>
      <c r="K214" s="284">
        <f t="shared" si="133"/>
        <v>0</v>
      </c>
      <c r="L214" s="284">
        <f t="shared" si="133"/>
        <v>0</v>
      </c>
      <c r="M214" s="284">
        <f t="shared" si="133"/>
        <v>22.300000000000004</v>
      </c>
      <c r="N214" s="284">
        <f t="shared" si="133"/>
        <v>0</v>
      </c>
      <c r="O214" s="284">
        <f t="shared" si="133"/>
        <v>5</v>
      </c>
      <c r="P214" s="284">
        <f t="shared" si="133"/>
        <v>0</v>
      </c>
      <c r="Q214" s="284">
        <f t="shared" si="133"/>
        <v>0</v>
      </c>
      <c r="R214" s="284">
        <f t="shared" si="133"/>
        <v>0</v>
      </c>
      <c r="S214" s="284">
        <f t="shared" si="133"/>
        <v>0</v>
      </c>
      <c r="T214" s="284">
        <f t="shared" si="133"/>
        <v>2.2499999999999964</v>
      </c>
      <c r="U214" s="284">
        <f t="shared" si="133"/>
        <v>0</v>
      </c>
      <c r="V214" s="284">
        <f t="shared" si="133"/>
        <v>17.5</v>
      </c>
      <c r="W214" s="284">
        <f t="shared" si="133"/>
        <v>0</v>
      </c>
      <c r="X214" s="284">
        <f t="shared" si="133"/>
        <v>0</v>
      </c>
      <c r="Y214" s="284">
        <f t="shared" si="133"/>
        <v>2.5</v>
      </c>
      <c r="Z214" s="284">
        <f t="shared" si="133"/>
        <v>0</v>
      </c>
      <c r="AA214" s="284">
        <f t="shared" si="133"/>
        <v>62.5</v>
      </c>
      <c r="AB214" s="284">
        <f t="shared" si="133"/>
        <v>53.361539433771483</v>
      </c>
      <c r="AC214" s="284">
        <f t="shared" si="133"/>
        <v>0</v>
      </c>
      <c r="AD214" s="284">
        <f t="shared" si="133"/>
        <v>27.825000000000003</v>
      </c>
      <c r="AE214" s="284">
        <f t="shared" si="133"/>
        <v>0</v>
      </c>
      <c r="AF214" s="284">
        <f t="shared" si="133"/>
        <v>0</v>
      </c>
      <c r="AG214" s="284">
        <f t="shared" si="133"/>
        <v>21.25</v>
      </c>
      <c r="AH214" s="284">
        <f t="shared" si="133"/>
        <v>0</v>
      </c>
      <c r="AI214" s="284">
        <f t="shared" si="133"/>
        <v>0</v>
      </c>
      <c r="AJ214" s="284">
        <f t="shared" si="133"/>
        <v>0</v>
      </c>
      <c r="AK214" s="284">
        <f t="shared" si="133"/>
        <v>0</v>
      </c>
      <c r="AL214" s="284">
        <f t="shared" si="133"/>
        <v>0</v>
      </c>
      <c r="AM214" s="284">
        <f t="shared" si="133"/>
        <v>0</v>
      </c>
      <c r="AN214" s="284">
        <f t="shared" si="133"/>
        <v>0</v>
      </c>
      <c r="AO214" s="284">
        <f t="shared" si="133"/>
        <v>0</v>
      </c>
      <c r="AP214" s="284">
        <f t="shared" si="133"/>
        <v>0</v>
      </c>
      <c r="AQ214" s="284">
        <f t="shared" si="133"/>
        <v>0</v>
      </c>
      <c r="AR214" s="284">
        <f t="shared" si="133"/>
        <v>0</v>
      </c>
      <c r="AS214" s="284">
        <f t="shared" si="133"/>
        <v>0</v>
      </c>
      <c r="AT214" s="284">
        <f t="shared" si="133"/>
        <v>0</v>
      </c>
      <c r="AU214" s="284">
        <f t="shared" si="133"/>
        <v>0</v>
      </c>
      <c r="AV214" s="284">
        <f t="shared" ref="AV214:AW214" si="134">SUM(AV14,AV27,AV40,AV53,AV66,AV79,AV92,AV105,AV118,AV131,AV144,AV157,AV170,AV183,AV196,AV209)</f>
        <v>0</v>
      </c>
      <c r="AW214" s="284">
        <f t="shared" si="134"/>
        <v>0</v>
      </c>
      <c r="AX214" s="284">
        <f t="shared" ref="AX214" si="135">SUM(AX14,AX27,AX40,AX53,AX66,AX79,AX92,AX105,AX118,AX131,AX144,AX157,AX170,AX183,AX196,AX209)</f>
        <v>0</v>
      </c>
      <c r="AY214" s="474">
        <f>SUM(AY14,AY27,AY40,AY53,AY66,AY79,AY92,AY105,AY118,AY131,AY144,AY157,AY170,AY183,AY196,AY209)</f>
        <v>0</v>
      </c>
    </row>
    <row r="215" spans="1:51" s="271" customFormat="1" x14ac:dyDescent="0.2">
      <c r="A215" s="286"/>
      <c r="B215" s="246"/>
      <c r="C215" s="287"/>
      <c r="D215" s="287"/>
      <c r="E215" s="287"/>
      <c r="F215" s="287"/>
      <c r="G215" s="287"/>
      <c r="H215" s="287"/>
      <c r="I215" s="287"/>
      <c r="J215" s="287"/>
      <c r="K215" s="287"/>
      <c r="L215" s="287"/>
      <c r="M215" s="287"/>
      <c r="N215" s="287"/>
      <c r="O215" s="287"/>
      <c r="P215" s="287"/>
      <c r="Q215" s="287"/>
      <c r="R215" s="287"/>
      <c r="S215" s="287"/>
      <c r="T215" s="287"/>
      <c r="U215" s="287"/>
      <c r="V215" s="287"/>
      <c r="W215" s="287"/>
      <c r="X215" s="287"/>
      <c r="Y215" s="287"/>
      <c r="Z215" s="287"/>
      <c r="AA215" s="287"/>
      <c r="AB215" s="287"/>
      <c r="AC215" s="287"/>
      <c r="AD215" s="287"/>
      <c r="AE215" s="287"/>
      <c r="AF215" s="287"/>
      <c r="AG215" s="287"/>
      <c r="AH215" s="287"/>
      <c r="AI215" s="287"/>
      <c r="AJ215" s="287"/>
    </row>
    <row r="216" spans="1:51" s="271" customFormat="1" x14ac:dyDescent="0.2">
      <c r="A216" s="286"/>
      <c r="B216" s="246"/>
      <c r="C216" s="246"/>
      <c r="D216" s="246"/>
      <c r="E216" s="246"/>
      <c r="F216" s="246"/>
      <c r="G216" s="246"/>
      <c r="H216" s="246"/>
      <c r="I216" s="246"/>
      <c r="J216" s="246"/>
      <c r="K216" s="246"/>
      <c r="L216" s="246"/>
      <c r="M216" s="246"/>
      <c r="N216" s="246"/>
      <c r="O216" s="246"/>
      <c r="P216" s="246"/>
      <c r="Q216" s="246"/>
      <c r="R216" s="246"/>
      <c r="S216" s="246"/>
      <c r="T216" s="246"/>
      <c r="U216" s="246"/>
      <c r="V216" s="246"/>
      <c r="W216" s="246"/>
      <c r="X216" s="246"/>
      <c r="Y216" s="246"/>
      <c r="Z216" s="246"/>
      <c r="AA216" s="246"/>
      <c r="AB216" s="246"/>
      <c r="AC216" s="246"/>
      <c r="AD216" s="246"/>
      <c r="AE216" s="246"/>
      <c r="AF216" s="246"/>
      <c r="AG216" s="246"/>
      <c r="AH216" s="246"/>
      <c r="AI216" s="246"/>
      <c r="AJ216" s="246"/>
    </row>
    <row r="217" spans="1:51" s="271" customFormat="1" x14ac:dyDescent="0.2">
      <c r="A217" s="286"/>
      <c r="B217" s="246"/>
      <c r="C217" s="246"/>
      <c r="D217" s="246"/>
      <c r="E217" s="246"/>
      <c r="F217" s="246"/>
      <c r="G217" s="246"/>
      <c r="H217" s="246"/>
      <c r="I217" s="246"/>
      <c r="J217" s="246"/>
      <c r="K217" s="246"/>
      <c r="L217" s="246"/>
      <c r="M217" s="246"/>
      <c r="N217" s="246"/>
      <c r="O217" s="246"/>
      <c r="P217" s="246"/>
      <c r="Q217" s="246"/>
      <c r="R217" s="246"/>
      <c r="S217" s="246"/>
      <c r="T217" s="246"/>
      <c r="U217" s="246"/>
      <c r="V217" s="246"/>
      <c r="W217" s="246"/>
      <c r="X217" s="246"/>
      <c r="Y217" s="246"/>
      <c r="Z217" s="246"/>
      <c r="AA217" s="246"/>
      <c r="AB217" s="246"/>
      <c r="AC217" s="246"/>
      <c r="AD217" s="246"/>
      <c r="AE217" s="246"/>
      <c r="AF217" s="246"/>
      <c r="AG217" s="246"/>
      <c r="AH217" s="246"/>
      <c r="AI217" s="246"/>
      <c r="AJ217" s="246"/>
    </row>
    <row r="218" spans="1:51" s="271" customFormat="1" x14ac:dyDescent="0.2">
      <c r="A218" s="286"/>
      <c r="B218" s="246"/>
      <c r="C218" s="246"/>
      <c r="D218" s="246"/>
      <c r="E218" s="246"/>
      <c r="F218" s="246"/>
      <c r="G218" s="246"/>
      <c r="H218" s="246"/>
      <c r="I218" s="246"/>
      <c r="J218" s="246"/>
      <c r="K218" s="246"/>
      <c r="L218" s="246"/>
      <c r="M218" s="246"/>
      <c r="N218" s="246"/>
      <c r="O218" s="246"/>
      <c r="P218" s="246"/>
      <c r="Q218" s="246"/>
      <c r="R218" s="246"/>
      <c r="S218" s="246"/>
      <c r="T218" s="246"/>
      <c r="U218" s="246"/>
      <c r="V218" s="246"/>
      <c r="W218" s="246"/>
      <c r="X218" s="246"/>
      <c r="Y218" s="246"/>
      <c r="Z218" s="246"/>
      <c r="AA218" s="246"/>
      <c r="AB218" s="246"/>
      <c r="AC218" s="246"/>
      <c r="AD218" s="246"/>
      <c r="AE218" s="246"/>
      <c r="AF218" s="246"/>
      <c r="AG218" s="246"/>
      <c r="AH218" s="246"/>
      <c r="AI218" s="246"/>
      <c r="AJ218" s="246"/>
    </row>
    <row r="219" spans="1:51" s="271" customFormat="1" x14ac:dyDescent="0.2">
      <c r="A219" s="286"/>
      <c r="B219" s="246"/>
      <c r="C219" s="246"/>
      <c r="D219" s="246"/>
      <c r="E219" s="246"/>
      <c r="F219" s="246"/>
      <c r="G219" s="246"/>
      <c r="H219" s="246"/>
      <c r="I219" s="246"/>
      <c r="J219" s="246"/>
      <c r="K219" s="246"/>
      <c r="L219" s="246"/>
      <c r="M219" s="246"/>
      <c r="N219" s="246"/>
      <c r="O219" s="246"/>
      <c r="P219" s="246"/>
      <c r="Q219" s="246"/>
      <c r="R219" s="246"/>
      <c r="S219" s="246"/>
      <c r="T219" s="246"/>
      <c r="U219" s="246"/>
      <c r="V219" s="246"/>
      <c r="W219" s="246"/>
      <c r="X219" s="246"/>
      <c r="Y219" s="246"/>
      <c r="Z219" s="246"/>
      <c r="AA219" s="246"/>
      <c r="AB219" s="246"/>
      <c r="AC219" s="246"/>
      <c r="AD219" s="246"/>
      <c r="AE219" s="246"/>
      <c r="AF219" s="246"/>
      <c r="AG219" s="246"/>
      <c r="AH219" s="246"/>
      <c r="AI219" s="246"/>
      <c r="AJ219" s="246"/>
    </row>
    <row r="220" spans="1:51" s="271" customFormat="1" x14ac:dyDescent="0.2">
      <c r="A220" s="286"/>
      <c r="B220" s="246"/>
      <c r="C220" s="246"/>
      <c r="D220" s="246"/>
      <c r="E220" s="246"/>
      <c r="F220" s="246"/>
      <c r="G220" s="246"/>
      <c r="H220" s="246"/>
      <c r="I220" s="246"/>
      <c r="J220" s="246"/>
      <c r="K220" s="246"/>
      <c r="L220" s="246"/>
      <c r="M220" s="246"/>
      <c r="N220" s="246"/>
      <c r="O220" s="246"/>
      <c r="P220" s="246"/>
      <c r="Q220" s="246"/>
      <c r="R220" s="246"/>
      <c r="S220" s="246"/>
      <c r="T220" s="246"/>
      <c r="U220" s="246"/>
      <c r="V220" s="246"/>
      <c r="W220" s="246"/>
      <c r="X220" s="246"/>
      <c r="Y220" s="246"/>
      <c r="Z220" s="246"/>
      <c r="AA220" s="246"/>
      <c r="AB220" s="246"/>
      <c r="AC220" s="246"/>
      <c r="AD220" s="246"/>
      <c r="AE220" s="246"/>
      <c r="AF220" s="246"/>
      <c r="AG220" s="246"/>
      <c r="AH220" s="246"/>
      <c r="AI220" s="246"/>
      <c r="AJ220" s="246"/>
    </row>
    <row r="221" spans="1:51" s="271" customFormat="1" x14ac:dyDescent="0.2">
      <c r="A221" s="286"/>
      <c r="B221" s="246"/>
      <c r="C221" s="246"/>
      <c r="D221" s="246"/>
      <c r="E221" s="246"/>
      <c r="F221" s="246"/>
      <c r="G221" s="246"/>
      <c r="H221" s="246"/>
      <c r="I221" s="246"/>
      <c r="J221" s="246"/>
      <c r="K221" s="246"/>
      <c r="L221" s="246"/>
      <c r="M221" s="246"/>
      <c r="N221" s="246"/>
      <c r="O221" s="246"/>
      <c r="P221" s="246"/>
      <c r="Q221" s="246"/>
      <c r="R221" s="246"/>
      <c r="S221" s="246"/>
      <c r="T221" s="246"/>
      <c r="U221" s="246"/>
      <c r="V221" s="246"/>
      <c r="W221" s="246"/>
      <c r="X221" s="246"/>
      <c r="Y221" s="246"/>
      <c r="Z221" s="246"/>
      <c r="AA221" s="246"/>
      <c r="AB221" s="246"/>
      <c r="AC221" s="246"/>
      <c r="AD221" s="246"/>
      <c r="AE221" s="246"/>
      <c r="AF221" s="246"/>
      <c r="AG221" s="246"/>
      <c r="AH221" s="246"/>
      <c r="AI221" s="246"/>
      <c r="AJ221" s="246"/>
    </row>
    <row r="222" spans="1:51" s="271" customFormat="1" x14ac:dyDescent="0.2">
      <c r="A222" s="286"/>
      <c r="B222" s="246"/>
      <c r="C222" s="246"/>
      <c r="D222" s="246"/>
      <c r="E222" s="246"/>
      <c r="F222" s="246"/>
      <c r="G222" s="246"/>
      <c r="H222" s="246"/>
      <c r="I222" s="246"/>
      <c r="J222" s="246"/>
      <c r="K222" s="246"/>
      <c r="L222" s="246"/>
      <c r="M222" s="246"/>
      <c r="N222" s="246"/>
      <c r="O222" s="246"/>
      <c r="P222" s="246"/>
      <c r="Q222" s="246"/>
      <c r="R222" s="246"/>
      <c r="S222" s="246"/>
      <c r="T222" s="246"/>
      <c r="U222" s="246"/>
      <c r="V222" s="246"/>
      <c r="W222" s="246"/>
      <c r="X222" s="246"/>
      <c r="Y222" s="246"/>
      <c r="Z222" s="246"/>
      <c r="AA222" s="246"/>
      <c r="AB222" s="246"/>
      <c r="AC222" s="246"/>
      <c r="AD222" s="246"/>
      <c r="AE222" s="246"/>
      <c r="AF222" s="246"/>
      <c r="AG222" s="246"/>
      <c r="AH222" s="246"/>
      <c r="AI222" s="246"/>
      <c r="AJ222" s="246"/>
    </row>
    <row r="223" spans="1:51" s="271" customFormat="1" x14ac:dyDescent="0.2">
      <c r="A223" s="286"/>
      <c r="B223" s="246"/>
      <c r="C223" s="246"/>
      <c r="D223" s="246"/>
      <c r="E223" s="246"/>
      <c r="F223" s="246"/>
      <c r="G223" s="246"/>
      <c r="H223" s="246"/>
      <c r="I223" s="246"/>
      <c r="J223" s="246"/>
      <c r="K223" s="246"/>
      <c r="L223" s="246"/>
      <c r="M223" s="246"/>
      <c r="N223" s="246"/>
      <c r="O223" s="246"/>
      <c r="P223" s="246"/>
      <c r="Q223" s="246"/>
      <c r="R223" s="246"/>
      <c r="S223" s="246"/>
      <c r="T223" s="246"/>
      <c r="U223" s="246"/>
      <c r="V223" s="246"/>
      <c r="W223" s="246"/>
      <c r="X223" s="246"/>
      <c r="Y223" s="246"/>
      <c r="Z223" s="246"/>
      <c r="AA223" s="246"/>
      <c r="AB223" s="246"/>
      <c r="AC223" s="246"/>
      <c r="AD223" s="246"/>
      <c r="AE223" s="246"/>
      <c r="AF223" s="246"/>
      <c r="AG223" s="246"/>
      <c r="AH223" s="246"/>
      <c r="AI223" s="246"/>
      <c r="AJ223" s="246"/>
    </row>
    <row r="224" spans="1:51" s="271" customFormat="1" x14ac:dyDescent="0.2">
      <c r="A224" s="286"/>
      <c r="B224" s="246"/>
      <c r="C224" s="246"/>
      <c r="D224" s="246"/>
      <c r="E224" s="246"/>
      <c r="F224" s="246"/>
      <c r="G224" s="246"/>
      <c r="H224" s="246"/>
      <c r="I224" s="246"/>
      <c r="J224" s="246"/>
      <c r="K224" s="246"/>
      <c r="L224" s="246"/>
      <c r="M224" s="246"/>
      <c r="N224" s="246"/>
      <c r="O224" s="246"/>
      <c r="P224" s="246"/>
      <c r="Q224" s="246"/>
      <c r="R224" s="246"/>
      <c r="S224" s="246"/>
      <c r="T224" s="246"/>
      <c r="U224" s="246"/>
      <c r="V224" s="246"/>
      <c r="W224" s="246"/>
      <c r="X224" s="246"/>
      <c r="Y224" s="246"/>
      <c r="Z224" s="246"/>
      <c r="AA224" s="246"/>
      <c r="AB224" s="246"/>
      <c r="AC224" s="246"/>
      <c r="AD224" s="246"/>
      <c r="AE224" s="246"/>
      <c r="AF224" s="246"/>
      <c r="AG224" s="246"/>
      <c r="AH224" s="246"/>
      <c r="AI224" s="246"/>
      <c r="AJ224" s="246"/>
    </row>
    <row r="225" spans="1:36" s="271" customFormat="1" x14ac:dyDescent="0.2">
      <c r="A225" s="286"/>
      <c r="B225" s="246"/>
      <c r="C225" s="246"/>
      <c r="D225" s="246"/>
      <c r="E225" s="246"/>
      <c r="F225" s="246"/>
      <c r="G225" s="246"/>
      <c r="H225" s="246"/>
      <c r="I225" s="246"/>
      <c r="J225" s="246"/>
      <c r="K225" s="246"/>
      <c r="L225" s="246"/>
      <c r="M225" s="246"/>
      <c r="N225" s="246"/>
      <c r="O225" s="246"/>
      <c r="P225" s="246"/>
      <c r="Q225" s="246"/>
      <c r="R225" s="246"/>
      <c r="S225" s="246"/>
      <c r="T225" s="246"/>
      <c r="U225" s="246"/>
      <c r="V225" s="246"/>
      <c r="W225" s="246"/>
      <c r="X225" s="246"/>
      <c r="Y225" s="246"/>
      <c r="Z225" s="246"/>
      <c r="AA225" s="246"/>
      <c r="AB225" s="246"/>
      <c r="AC225" s="246"/>
      <c r="AD225" s="246"/>
      <c r="AE225" s="246"/>
      <c r="AF225" s="246"/>
      <c r="AG225" s="246"/>
      <c r="AH225" s="246"/>
      <c r="AI225" s="246"/>
      <c r="AJ225" s="246"/>
    </row>
    <row r="226" spans="1:36" s="271" customFormat="1" x14ac:dyDescent="0.2">
      <c r="A226" s="286"/>
      <c r="B226" s="246"/>
      <c r="C226" s="246"/>
      <c r="D226" s="246"/>
      <c r="E226" s="246"/>
      <c r="F226" s="246"/>
      <c r="G226" s="246"/>
      <c r="H226" s="246"/>
      <c r="I226" s="246"/>
      <c r="J226" s="246"/>
      <c r="K226" s="246"/>
      <c r="L226" s="246"/>
      <c r="M226" s="246"/>
      <c r="N226" s="246"/>
      <c r="O226" s="246"/>
      <c r="P226" s="246"/>
      <c r="Q226" s="246"/>
      <c r="R226" s="246"/>
      <c r="S226" s="246"/>
      <c r="T226" s="246"/>
      <c r="U226" s="246"/>
      <c r="V226" s="246"/>
      <c r="W226" s="246"/>
      <c r="X226" s="246"/>
      <c r="Y226" s="246"/>
      <c r="Z226" s="246"/>
      <c r="AA226" s="246"/>
      <c r="AB226" s="246"/>
      <c r="AC226" s="246"/>
      <c r="AD226" s="246"/>
      <c r="AE226" s="246"/>
      <c r="AF226" s="246"/>
      <c r="AG226" s="246"/>
      <c r="AH226" s="246"/>
      <c r="AI226" s="246"/>
      <c r="AJ226" s="246"/>
    </row>
    <row r="227" spans="1:36" s="271" customFormat="1" x14ac:dyDescent="0.2">
      <c r="A227" s="286"/>
      <c r="B227" s="246"/>
      <c r="C227" s="246"/>
      <c r="D227" s="246"/>
      <c r="E227" s="246"/>
      <c r="F227" s="246"/>
      <c r="G227" s="246"/>
      <c r="H227" s="246"/>
      <c r="I227" s="246"/>
      <c r="J227" s="246"/>
      <c r="K227" s="246"/>
      <c r="L227" s="246"/>
      <c r="M227" s="246"/>
      <c r="N227" s="246"/>
      <c r="O227" s="246"/>
      <c r="P227" s="246"/>
      <c r="Q227" s="246"/>
      <c r="R227" s="246"/>
      <c r="S227" s="246"/>
      <c r="T227" s="246"/>
      <c r="U227" s="246"/>
      <c r="V227" s="246"/>
      <c r="W227" s="246"/>
      <c r="X227" s="246"/>
      <c r="Y227" s="246"/>
      <c r="Z227" s="246"/>
      <c r="AA227" s="246"/>
      <c r="AB227" s="246"/>
      <c r="AC227" s="246"/>
      <c r="AD227" s="246"/>
      <c r="AE227" s="246"/>
      <c r="AF227" s="246"/>
      <c r="AG227" s="246"/>
      <c r="AH227" s="246"/>
      <c r="AI227" s="246"/>
      <c r="AJ227" s="246"/>
    </row>
    <row r="228" spans="1:36" s="271" customFormat="1" x14ac:dyDescent="0.2">
      <c r="A228" s="286"/>
      <c r="B228" s="246"/>
      <c r="C228" s="246"/>
      <c r="D228" s="246"/>
      <c r="E228" s="246"/>
      <c r="F228" s="246"/>
      <c r="G228" s="246"/>
      <c r="H228" s="246"/>
      <c r="I228" s="246"/>
      <c r="J228" s="246"/>
      <c r="K228" s="246"/>
      <c r="L228" s="246"/>
      <c r="M228" s="246"/>
      <c r="N228" s="246"/>
      <c r="O228" s="246"/>
      <c r="P228" s="246"/>
      <c r="Q228" s="246"/>
      <c r="R228" s="246"/>
      <c r="S228" s="246"/>
      <c r="T228" s="246"/>
      <c r="U228" s="246"/>
      <c r="V228" s="246"/>
      <c r="W228" s="246"/>
      <c r="X228" s="246"/>
      <c r="Y228" s="246"/>
      <c r="Z228" s="246"/>
      <c r="AA228" s="246"/>
      <c r="AB228" s="246"/>
      <c r="AC228" s="246"/>
      <c r="AD228" s="246"/>
      <c r="AE228" s="246"/>
      <c r="AF228" s="246"/>
      <c r="AG228" s="246"/>
      <c r="AH228" s="246"/>
      <c r="AI228" s="246"/>
      <c r="AJ228" s="246"/>
    </row>
    <row r="229" spans="1:36" s="271" customFormat="1" x14ac:dyDescent="0.2">
      <c r="A229" s="286"/>
      <c r="B229" s="246"/>
      <c r="C229" s="246"/>
      <c r="D229" s="246"/>
      <c r="E229" s="246"/>
      <c r="F229" s="246"/>
      <c r="G229" s="246"/>
      <c r="H229" s="246"/>
      <c r="I229" s="246"/>
      <c r="J229" s="246"/>
      <c r="K229" s="246"/>
      <c r="L229" s="246"/>
      <c r="M229" s="246"/>
      <c r="N229" s="246"/>
      <c r="O229" s="246"/>
      <c r="P229" s="246"/>
      <c r="Q229" s="246"/>
      <c r="R229" s="246"/>
      <c r="S229" s="246"/>
      <c r="T229" s="246"/>
      <c r="U229" s="246"/>
      <c r="V229" s="246"/>
      <c r="W229" s="246"/>
      <c r="X229" s="246"/>
      <c r="Y229" s="246"/>
      <c r="Z229" s="246"/>
      <c r="AA229" s="246"/>
      <c r="AB229" s="246"/>
      <c r="AC229" s="246"/>
      <c r="AD229" s="246"/>
      <c r="AE229" s="246"/>
      <c r="AF229" s="246"/>
      <c r="AG229" s="246"/>
      <c r="AH229" s="246"/>
      <c r="AI229" s="246"/>
      <c r="AJ229" s="246"/>
    </row>
    <row r="230" spans="1:36" s="271" customFormat="1" x14ac:dyDescent="0.2">
      <c r="A230" s="286"/>
      <c r="B230" s="246"/>
      <c r="C230" s="246"/>
      <c r="D230" s="246"/>
      <c r="E230" s="246"/>
      <c r="F230" s="246"/>
      <c r="G230" s="246"/>
      <c r="H230" s="246"/>
      <c r="I230" s="246"/>
      <c r="J230" s="246"/>
      <c r="K230" s="246"/>
      <c r="L230" s="246"/>
      <c r="M230" s="246"/>
      <c r="N230" s="246"/>
      <c r="O230" s="246"/>
      <c r="P230" s="246"/>
      <c r="Q230" s="246"/>
      <c r="R230" s="246"/>
      <c r="S230" s="246"/>
      <c r="T230" s="246"/>
      <c r="U230" s="246"/>
      <c r="V230" s="246"/>
      <c r="W230" s="246"/>
      <c r="X230" s="246"/>
      <c r="Y230" s="246"/>
      <c r="Z230" s="246"/>
      <c r="AA230" s="246"/>
      <c r="AB230" s="246"/>
      <c r="AC230" s="246"/>
      <c r="AD230" s="246"/>
      <c r="AE230" s="246"/>
      <c r="AF230" s="246"/>
      <c r="AG230" s="246"/>
      <c r="AH230" s="246"/>
      <c r="AI230" s="246"/>
      <c r="AJ230" s="246"/>
    </row>
    <row r="231" spans="1:36" s="271" customFormat="1" x14ac:dyDescent="0.2">
      <c r="A231" s="286"/>
      <c r="B231" s="246"/>
      <c r="C231" s="246"/>
      <c r="D231" s="246"/>
      <c r="E231" s="246"/>
      <c r="F231" s="246"/>
      <c r="G231" s="246"/>
      <c r="H231" s="246"/>
      <c r="I231" s="246"/>
      <c r="J231" s="246"/>
      <c r="K231" s="246"/>
      <c r="L231" s="246"/>
      <c r="M231" s="246"/>
      <c r="N231" s="246"/>
      <c r="O231" s="246"/>
      <c r="P231" s="246"/>
      <c r="Q231" s="246"/>
      <c r="R231" s="246"/>
      <c r="S231" s="246"/>
      <c r="T231" s="246"/>
      <c r="U231" s="246"/>
      <c r="V231" s="246"/>
      <c r="W231" s="246"/>
      <c r="X231" s="246"/>
      <c r="Y231" s="246"/>
      <c r="Z231" s="246"/>
      <c r="AA231" s="246"/>
      <c r="AB231" s="246"/>
      <c r="AC231" s="246"/>
      <c r="AD231" s="246"/>
      <c r="AE231" s="246"/>
      <c r="AF231" s="246"/>
      <c r="AG231" s="246"/>
      <c r="AH231" s="246"/>
      <c r="AI231" s="246"/>
      <c r="AJ231" s="246"/>
    </row>
    <row r="232" spans="1:36" s="271" customFormat="1" x14ac:dyDescent="0.2">
      <c r="A232" s="286"/>
      <c r="B232" s="246"/>
      <c r="C232" s="246"/>
      <c r="D232" s="246"/>
      <c r="E232" s="246"/>
      <c r="F232" s="246"/>
      <c r="G232" s="246"/>
      <c r="H232" s="246"/>
      <c r="I232" s="246"/>
      <c r="J232" s="246"/>
      <c r="K232" s="246"/>
      <c r="L232" s="246"/>
      <c r="M232" s="246"/>
      <c r="N232" s="246"/>
      <c r="O232" s="246"/>
      <c r="P232" s="246"/>
      <c r="Q232" s="246"/>
      <c r="R232" s="246"/>
      <c r="S232" s="246"/>
      <c r="T232" s="246"/>
      <c r="U232" s="246"/>
      <c r="V232" s="246"/>
      <c r="W232" s="246"/>
      <c r="X232" s="246"/>
      <c r="Y232" s="246"/>
      <c r="Z232" s="246"/>
      <c r="AA232" s="246"/>
      <c r="AB232" s="246"/>
      <c r="AC232" s="246"/>
      <c r="AD232" s="246"/>
      <c r="AE232" s="246"/>
      <c r="AF232" s="246"/>
      <c r="AG232" s="246"/>
      <c r="AH232" s="246"/>
      <c r="AI232" s="246"/>
      <c r="AJ232" s="246"/>
    </row>
    <row r="233" spans="1:36" s="271" customFormat="1" x14ac:dyDescent="0.2">
      <c r="A233" s="286"/>
      <c r="B233" s="246"/>
      <c r="C233" s="246"/>
      <c r="D233" s="246"/>
      <c r="E233" s="246"/>
      <c r="F233" s="246"/>
      <c r="G233" s="246"/>
      <c r="H233" s="246"/>
      <c r="I233" s="246"/>
      <c r="J233" s="246"/>
      <c r="K233" s="246"/>
      <c r="L233" s="246"/>
      <c r="M233" s="246"/>
      <c r="N233" s="246"/>
      <c r="O233" s="246"/>
      <c r="P233" s="246"/>
      <c r="Q233" s="246"/>
      <c r="R233" s="246"/>
      <c r="S233" s="246"/>
      <c r="T233" s="246"/>
      <c r="U233" s="246"/>
      <c r="V233" s="246"/>
      <c r="W233" s="246"/>
      <c r="X233" s="246"/>
      <c r="Y233" s="246"/>
      <c r="Z233" s="246"/>
      <c r="AA233" s="246"/>
      <c r="AB233" s="246"/>
      <c r="AC233" s="246"/>
      <c r="AD233" s="246"/>
      <c r="AE233" s="246"/>
      <c r="AF233" s="246"/>
      <c r="AG233" s="246"/>
      <c r="AH233" s="246"/>
      <c r="AI233" s="246"/>
      <c r="AJ233" s="246"/>
    </row>
    <row r="234" spans="1:36" s="271" customFormat="1" x14ac:dyDescent="0.2">
      <c r="A234" s="286"/>
      <c r="B234" s="246"/>
      <c r="C234" s="246"/>
      <c r="D234" s="246"/>
      <c r="E234" s="246"/>
      <c r="F234" s="246"/>
      <c r="G234" s="246"/>
      <c r="H234" s="246"/>
      <c r="I234" s="246"/>
      <c r="J234" s="246"/>
      <c r="K234" s="246"/>
      <c r="L234" s="246"/>
      <c r="M234" s="246"/>
      <c r="N234" s="246"/>
      <c r="O234" s="246"/>
      <c r="P234" s="246"/>
      <c r="Q234" s="246"/>
      <c r="R234" s="246"/>
      <c r="S234" s="246"/>
      <c r="T234" s="246"/>
      <c r="U234" s="246"/>
      <c r="V234" s="246"/>
      <c r="W234" s="246"/>
      <c r="X234" s="246"/>
      <c r="Y234" s="246"/>
      <c r="Z234" s="246"/>
      <c r="AA234" s="246"/>
      <c r="AB234" s="246"/>
      <c r="AC234" s="246"/>
      <c r="AD234" s="246"/>
      <c r="AE234" s="246"/>
      <c r="AF234" s="246"/>
      <c r="AG234" s="246"/>
      <c r="AH234" s="246"/>
      <c r="AI234" s="246"/>
      <c r="AJ234" s="246"/>
    </row>
    <row r="235" spans="1:36" s="271" customFormat="1" x14ac:dyDescent="0.2">
      <c r="A235" s="286"/>
      <c r="B235" s="246"/>
      <c r="C235" s="246"/>
      <c r="D235" s="246"/>
      <c r="E235" s="246"/>
      <c r="F235" s="246"/>
      <c r="G235" s="246"/>
      <c r="H235" s="246"/>
      <c r="I235" s="246"/>
      <c r="J235" s="246"/>
      <c r="K235" s="246"/>
      <c r="L235" s="246"/>
      <c r="M235" s="246"/>
      <c r="N235" s="246"/>
      <c r="O235" s="246"/>
      <c r="P235" s="246"/>
      <c r="Q235" s="246"/>
      <c r="R235" s="246"/>
      <c r="S235" s="246"/>
      <c r="T235" s="246"/>
      <c r="U235" s="246"/>
      <c r="V235" s="246"/>
      <c r="W235" s="246"/>
      <c r="X235" s="246"/>
      <c r="Y235" s="246"/>
      <c r="Z235" s="246"/>
      <c r="AA235" s="246"/>
      <c r="AB235" s="246"/>
      <c r="AC235" s="246"/>
      <c r="AD235" s="246"/>
      <c r="AE235" s="246"/>
      <c r="AF235" s="246"/>
      <c r="AG235" s="246"/>
      <c r="AH235" s="246"/>
      <c r="AI235" s="246"/>
      <c r="AJ235" s="246"/>
    </row>
    <row r="236" spans="1:36" s="271" customFormat="1" x14ac:dyDescent="0.2">
      <c r="A236" s="286"/>
      <c r="B236" s="246"/>
      <c r="C236" s="246"/>
      <c r="D236" s="246"/>
      <c r="E236" s="246"/>
      <c r="F236" s="246"/>
      <c r="G236" s="246"/>
      <c r="H236" s="246"/>
      <c r="I236" s="246"/>
      <c r="J236" s="246"/>
      <c r="K236" s="246"/>
      <c r="L236" s="246"/>
      <c r="M236" s="246"/>
      <c r="N236" s="246"/>
      <c r="O236" s="246"/>
      <c r="P236" s="246"/>
      <c r="Q236" s="246"/>
      <c r="R236" s="246"/>
      <c r="S236" s="246"/>
      <c r="T236" s="246"/>
      <c r="U236" s="246"/>
      <c r="V236" s="246"/>
      <c r="W236" s="246"/>
      <c r="X236" s="246"/>
      <c r="Y236" s="246"/>
      <c r="Z236" s="246"/>
      <c r="AA236" s="246"/>
      <c r="AB236" s="246"/>
      <c r="AC236" s="246"/>
      <c r="AD236" s="246"/>
      <c r="AE236" s="246"/>
      <c r="AF236" s="246"/>
      <c r="AG236" s="246"/>
      <c r="AH236" s="246"/>
      <c r="AI236" s="246"/>
      <c r="AJ236" s="246"/>
    </row>
    <row r="237" spans="1:36" s="271" customFormat="1" x14ac:dyDescent="0.2">
      <c r="A237" s="286"/>
      <c r="B237" s="246"/>
      <c r="C237" s="246"/>
      <c r="D237" s="246"/>
      <c r="E237" s="246"/>
      <c r="F237" s="246"/>
      <c r="G237" s="246"/>
      <c r="H237" s="246"/>
      <c r="I237" s="246"/>
      <c r="J237" s="246"/>
      <c r="K237" s="246"/>
      <c r="L237" s="246"/>
      <c r="M237" s="246"/>
      <c r="N237" s="246"/>
      <c r="O237" s="246"/>
      <c r="P237" s="246"/>
      <c r="Q237" s="246"/>
      <c r="R237" s="246"/>
      <c r="S237" s="246"/>
      <c r="T237" s="246"/>
      <c r="U237" s="246"/>
      <c r="V237" s="246"/>
      <c r="W237" s="246"/>
      <c r="X237" s="246"/>
      <c r="Y237" s="246"/>
      <c r="Z237" s="246"/>
      <c r="AA237" s="246"/>
      <c r="AB237" s="246"/>
      <c r="AC237" s="246"/>
      <c r="AD237" s="246"/>
      <c r="AE237" s="246"/>
      <c r="AF237" s="246"/>
      <c r="AG237" s="246"/>
      <c r="AH237" s="246"/>
      <c r="AI237" s="246"/>
      <c r="AJ237" s="246"/>
    </row>
    <row r="238" spans="1:36" s="271" customFormat="1" x14ac:dyDescent="0.2">
      <c r="A238" s="286"/>
      <c r="B238" s="246"/>
      <c r="C238" s="246"/>
      <c r="D238" s="246"/>
      <c r="E238" s="246"/>
      <c r="F238" s="246"/>
      <c r="G238" s="246"/>
      <c r="H238" s="246"/>
      <c r="I238" s="246"/>
      <c r="J238" s="246"/>
      <c r="K238" s="246"/>
      <c r="L238" s="246"/>
      <c r="M238" s="246"/>
      <c r="N238" s="246"/>
      <c r="O238" s="246"/>
      <c r="P238" s="246"/>
      <c r="Q238" s="246"/>
      <c r="R238" s="246"/>
      <c r="S238" s="246"/>
      <c r="T238" s="246"/>
      <c r="U238" s="246"/>
      <c r="V238" s="246"/>
      <c r="W238" s="246"/>
      <c r="X238" s="246"/>
      <c r="Y238" s="246"/>
      <c r="Z238" s="246"/>
      <c r="AA238" s="246"/>
      <c r="AB238" s="246"/>
      <c r="AC238" s="246"/>
      <c r="AD238" s="246"/>
      <c r="AE238" s="246"/>
      <c r="AF238" s="246"/>
      <c r="AG238" s="246"/>
      <c r="AH238" s="246"/>
      <c r="AI238" s="246"/>
      <c r="AJ238" s="246"/>
    </row>
    <row r="239" spans="1:36" s="271" customFormat="1" x14ac:dyDescent="0.2">
      <c r="A239" s="286"/>
      <c r="B239" s="246"/>
      <c r="C239" s="246"/>
      <c r="D239" s="246"/>
      <c r="E239" s="246"/>
      <c r="F239" s="246"/>
      <c r="G239" s="246"/>
      <c r="H239" s="246"/>
      <c r="I239" s="246"/>
      <c r="J239" s="246"/>
      <c r="K239" s="246"/>
      <c r="L239" s="246"/>
      <c r="M239" s="246"/>
      <c r="N239" s="246"/>
      <c r="O239" s="246"/>
      <c r="P239" s="246"/>
      <c r="Q239" s="246"/>
      <c r="R239" s="246"/>
      <c r="S239" s="246"/>
      <c r="T239" s="246"/>
      <c r="U239" s="246"/>
      <c r="V239" s="246"/>
      <c r="W239" s="246"/>
      <c r="X239" s="246"/>
      <c r="Y239" s="246"/>
      <c r="Z239" s="246"/>
      <c r="AA239" s="246"/>
      <c r="AB239" s="246"/>
      <c r="AC239" s="246"/>
      <c r="AD239" s="246"/>
      <c r="AE239" s="246"/>
      <c r="AF239" s="246"/>
      <c r="AG239" s="246"/>
      <c r="AH239" s="246"/>
      <c r="AI239" s="246"/>
      <c r="AJ239" s="246"/>
    </row>
    <row r="240" spans="1:36" s="271" customFormat="1" x14ac:dyDescent="0.2">
      <c r="A240" s="286"/>
      <c r="B240" s="246"/>
      <c r="C240" s="246"/>
      <c r="D240" s="246"/>
      <c r="E240" s="246"/>
      <c r="F240" s="246"/>
      <c r="G240" s="246"/>
      <c r="H240" s="246"/>
      <c r="I240" s="246"/>
      <c r="J240" s="246"/>
      <c r="K240" s="246"/>
      <c r="L240" s="246"/>
      <c r="M240" s="246"/>
      <c r="N240" s="246"/>
      <c r="O240" s="246"/>
      <c r="P240" s="246"/>
      <c r="Q240" s="246"/>
      <c r="R240" s="246"/>
      <c r="S240" s="246"/>
      <c r="T240" s="246"/>
      <c r="U240" s="246"/>
      <c r="V240" s="246"/>
      <c r="W240" s="246"/>
      <c r="X240" s="246"/>
      <c r="Y240" s="246"/>
      <c r="Z240" s="246"/>
      <c r="AA240" s="246"/>
      <c r="AB240" s="246"/>
      <c r="AC240" s="246"/>
      <c r="AD240" s="246"/>
      <c r="AE240" s="246"/>
      <c r="AF240" s="246"/>
      <c r="AG240" s="246"/>
      <c r="AH240" s="246"/>
      <c r="AI240" s="246"/>
      <c r="AJ240" s="246"/>
    </row>
    <row r="241" spans="1:36" s="271" customFormat="1" x14ac:dyDescent="0.2">
      <c r="A241" s="286"/>
      <c r="B241" s="246"/>
      <c r="C241" s="246"/>
      <c r="D241" s="246"/>
      <c r="E241" s="246"/>
      <c r="F241" s="246"/>
      <c r="G241" s="246"/>
      <c r="H241" s="246"/>
      <c r="I241" s="246"/>
      <c r="J241" s="246"/>
      <c r="K241" s="246"/>
      <c r="L241" s="246"/>
      <c r="M241" s="246"/>
      <c r="N241" s="246"/>
      <c r="O241" s="246"/>
      <c r="P241" s="246"/>
      <c r="Q241" s="246"/>
      <c r="R241" s="246"/>
      <c r="S241" s="246"/>
      <c r="T241" s="246"/>
      <c r="U241" s="246"/>
      <c r="V241" s="246"/>
      <c r="W241" s="246"/>
      <c r="X241" s="246"/>
      <c r="Y241" s="246"/>
      <c r="Z241" s="246"/>
      <c r="AA241" s="246"/>
      <c r="AB241" s="246"/>
      <c r="AC241" s="246"/>
      <c r="AD241" s="246"/>
      <c r="AE241" s="246"/>
      <c r="AF241" s="246"/>
      <c r="AG241" s="246"/>
      <c r="AH241" s="246"/>
      <c r="AI241" s="246"/>
      <c r="AJ241" s="246"/>
    </row>
    <row r="242" spans="1:36" s="271" customFormat="1" x14ac:dyDescent="0.2">
      <c r="A242" s="286"/>
      <c r="B242" s="246"/>
      <c r="C242" s="246"/>
      <c r="D242" s="246"/>
      <c r="E242" s="246"/>
      <c r="F242" s="246"/>
      <c r="G242" s="246"/>
      <c r="H242" s="246"/>
      <c r="I242" s="246"/>
      <c r="J242" s="246"/>
      <c r="K242" s="246"/>
      <c r="L242" s="246"/>
      <c r="M242" s="246"/>
      <c r="N242" s="246"/>
      <c r="O242" s="246"/>
      <c r="P242" s="246"/>
      <c r="Q242" s="246"/>
      <c r="R242" s="246"/>
      <c r="S242" s="246"/>
      <c r="T242" s="246"/>
      <c r="U242" s="246"/>
      <c r="V242" s="246"/>
      <c r="W242" s="246"/>
      <c r="X242" s="246"/>
      <c r="Y242" s="246"/>
      <c r="Z242" s="246"/>
      <c r="AA242" s="246"/>
      <c r="AB242" s="246"/>
      <c r="AC242" s="246"/>
      <c r="AD242" s="246"/>
      <c r="AE242" s="246"/>
      <c r="AF242" s="246"/>
      <c r="AG242" s="246"/>
      <c r="AH242" s="246"/>
      <c r="AI242" s="246"/>
      <c r="AJ242" s="246"/>
    </row>
    <row r="243" spans="1:36" s="271" customFormat="1" x14ac:dyDescent="0.2">
      <c r="A243" s="286"/>
      <c r="B243" s="246"/>
      <c r="C243" s="246"/>
      <c r="D243" s="246"/>
      <c r="E243" s="246"/>
      <c r="F243" s="246"/>
      <c r="G243" s="246"/>
      <c r="H243" s="246"/>
      <c r="I243" s="246"/>
      <c r="J243" s="246"/>
      <c r="K243" s="246"/>
      <c r="L243" s="246"/>
      <c r="M243" s="246"/>
      <c r="N243" s="246"/>
      <c r="O243" s="246"/>
      <c r="P243" s="246"/>
      <c r="Q243" s="246"/>
      <c r="R243" s="246"/>
      <c r="S243" s="246"/>
      <c r="T243" s="246"/>
      <c r="U243" s="246"/>
      <c r="V243" s="246"/>
      <c r="W243" s="246"/>
      <c r="X243" s="246"/>
      <c r="Y243" s="246"/>
      <c r="Z243" s="246"/>
      <c r="AA243" s="246"/>
      <c r="AB243" s="246"/>
      <c r="AC243" s="246"/>
      <c r="AD243" s="246"/>
      <c r="AE243" s="246"/>
      <c r="AF243" s="246"/>
      <c r="AG243" s="246"/>
      <c r="AH243" s="246"/>
      <c r="AI243" s="246"/>
      <c r="AJ243" s="246"/>
    </row>
    <row r="244" spans="1:36" s="271" customFormat="1" x14ac:dyDescent="0.2">
      <c r="A244" s="286"/>
      <c r="B244" s="246"/>
      <c r="C244" s="246"/>
      <c r="D244" s="246"/>
      <c r="E244" s="246"/>
      <c r="F244" s="246"/>
      <c r="G244" s="246"/>
      <c r="H244" s="246"/>
      <c r="I244" s="246"/>
      <c r="J244" s="246"/>
      <c r="K244" s="246"/>
      <c r="L244" s="246"/>
      <c r="M244" s="246"/>
      <c r="N244" s="246"/>
      <c r="O244" s="246"/>
      <c r="P244" s="246"/>
      <c r="Q244" s="246"/>
      <c r="R244" s="246"/>
      <c r="S244" s="246"/>
      <c r="T244" s="246"/>
      <c r="U244" s="246"/>
      <c r="V244" s="246"/>
      <c r="W244" s="246"/>
      <c r="X244" s="246"/>
      <c r="Y244" s="246"/>
      <c r="Z244" s="246"/>
      <c r="AA244" s="246"/>
      <c r="AB244" s="246"/>
      <c r="AC244" s="246"/>
      <c r="AD244" s="246"/>
      <c r="AE244" s="246"/>
      <c r="AF244" s="246"/>
      <c r="AG244" s="246"/>
      <c r="AH244" s="246"/>
      <c r="AI244" s="246"/>
      <c r="AJ244" s="246"/>
    </row>
    <row r="245" spans="1:36" s="288" customFormat="1" x14ac:dyDescent="0.2">
      <c r="A245" s="286"/>
      <c r="B245" s="246"/>
      <c r="C245" s="246"/>
      <c r="D245" s="246"/>
      <c r="E245" s="246"/>
      <c r="F245" s="246"/>
      <c r="G245" s="246"/>
      <c r="H245" s="246"/>
      <c r="I245" s="246"/>
      <c r="J245" s="246"/>
      <c r="K245" s="246"/>
      <c r="L245" s="246"/>
      <c r="M245" s="246"/>
      <c r="N245" s="246"/>
      <c r="O245" s="246"/>
      <c r="P245" s="246"/>
      <c r="Q245" s="246"/>
      <c r="R245" s="246"/>
      <c r="S245" s="246"/>
      <c r="T245" s="246"/>
      <c r="U245" s="246"/>
      <c r="V245" s="246"/>
      <c r="W245" s="246"/>
      <c r="X245" s="246"/>
      <c r="Y245" s="246"/>
      <c r="Z245" s="246"/>
      <c r="AA245" s="246"/>
      <c r="AB245" s="246"/>
      <c r="AC245" s="246"/>
      <c r="AD245" s="246"/>
      <c r="AE245" s="246"/>
      <c r="AF245" s="246"/>
      <c r="AG245" s="246"/>
      <c r="AH245" s="246"/>
      <c r="AI245" s="246"/>
      <c r="AJ245" s="246"/>
    </row>
    <row r="246" spans="1:36" s="271" customFormat="1" x14ac:dyDescent="0.2">
      <c r="A246" s="286"/>
      <c r="B246" s="246"/>
      <c r="C246" s="246"/>
      <c r="D246" s="246"/>
      <c r="E246" s="246"/>
      <c r="F246" s="246"/>
      <c r="G246" s="246"/>
      <c r="H246" s="246"/>
      <c r="I246" s="246"/>
      <c r="J246" s="246"/>
      <c r="K246" s="246"/>
      <c r="L246" s="246"/>
      <c r="M246" s="246"/>
      <c r="N246" s="246"/>
      <c r="O246" s="246"/>
      <c r="P246" s="246"/>
      <c r="Q246" s="246"/>
      <c r="R246" s="246"/>
      <c r="S246" s="246"/>
      <c r="T246" s="246"/>
      <c r="U246" s="246"/>
      <c r="V246" s="246"/>
      <c r="W246" s="246"/>
      <c r="X246" s="246"/>
      <c r="Y246" s="246"/>
      <c r="Z246" s="246"/>
      <c r="AA246" s="246"/>
      <c r="AB246" s="246"/>
      <c r="AC246" s="246"/>
      <c r="AD246" s="246"/>
      <c r="AE246" s="246"/>
      <c r="AF246" s="246"/>
      <c r="AG246" s="246"/>
      <c r="AH246" s="246"/>
      <c r="AI246" s="246"/>
      <c r="AJ246" s="246"/>
    </row>
    <row r="247" spans="1:36" s="273" customFormat="1" x14ac:dyDescent="0.2">
      <c r="A247" s="286"/>
      <c r="B247" s="246"/>
      <c r="C247" s="246"/>
      <c r="D247" s="246"/>
      <c r="E247" s="246"/>
      <c r="F247" s="246"/>
      <c r="G247" s="246"/>
      <c r="H247" s="246"/>
      <c r="I247" s="246"/>
      <c r="J247" s="246"/>
      <c r="K247" s="246"/>
      <c r="L247" s="246"/>
      <c r="M247" s="246"/>
      <c r="N247" s="246"/>
      <c r="O247" s="246"/>
      <c r="P247" s="246"/>
      <c r="Q247" s="246"/>
      <c r="R247" s="246"/>
      <c r="S247" s="246"/>
      <c r="T247" s="246"/>
      <c r="U247" s="246"/>
      <c r="V247" s="246"/>
      <c r="W247" s="246"/>
      <c r="X247" s="246"/>
      <c r="Y247" s="246"/>
      <c r="Z247" s="246"/>
      <c r="AA247" s="246"/>
      <c r="AB247" s="246"/>
      <c r="AC247" s="246"/>
      <c r="AD247" s="246"/>
      <c r="AE247" s="246"/>
      <c r="AF247" s="246"/>
      <c r="AG247" s="246"/>
      <c r="AH247" s="246"/>
      <c r="AI247" s="246"/>
      <c r="AJ247" s="246"/>
    </row>
  </sheetData>
  <sheetProtection algorithmName="SHA-512" hashValue="yY4xHbSpvD/ajuiJ5jEnaoC27poXlTiWJX559+gN9Kdmi4ilhkxbZtotDb0P3Ga+gtuh2rkIBZJYq8NRWFdxKQ==" saltValue="CpTNghE0mwHqjlsegRatJQ==" spinCount="100000" sheet="1" objects="1" scenarios="1"/>
  <dataConsolidate/>
  <customSheetViews>
    <customSheetView guid="{802CA4C3-1A0C-4029-B73F-1EE5B8B22311}" scale="90">
      <pane xSplit="2" ySplit="1" topLeftCell="C79" activePane="bottomRight" state="frozen"/>
      <selection pane="bottomRight" activeCell="BA82" sqref="BA82"/>
      <pageMargins left="0.7" right="0.7" top="0.75" bottom="0.75" header="0.3" footer="0.3"/>
    </customSheetView>
  </customSheetViews>
  <pageMargins left="0.7" right="0.7" top="0.75" bottom="0.75" header="0.3" footer="0.3"/>
  <pageSetup orientation="portrait" horizontalDpi="4294967294" verticalDpi="0" r:id="rId1"/>
  <legacy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>
    <tabColor theme="0"/>
  </sheetPr>
  <dimension ref="A1:AA247"/>
  <sheetViews>
    <sheetView topLeftCell="A33" workbookViewId="0">
      <selection activeCell="G41" sqref="G41"/>
    </sheetView>
  </sheetViews>
  <sheetFormatPr defaultColWidth="9.140625" defaultRowHeight="11.25" x14ac:dyDescent="0.2"/>
  <cols>
    <col min="1" max="1" width="10.85546875" style="440" bestFit="1" customWidth="1"/>
    <col min="2" max="2" width="7.5703125" style="440" bestFit="1" customWidth="1"/>
    <col min="3" max="3" width="11.140625" style="440" bestFit="1" customWidth="1"/>
    <col min="4" max="4" width="16" style="440" bestFit="1" customWidth="1"/>
    <col min="5" max="5" width="7.85546875" style="440" bestFit="1" customWidth="1"/>
    <col min="6" max="6" width="7.28515625" style="440" bestFit="1" customWidth="1"/>
    <col min="7" max="7" width="7.7109375" style="440" bestFit="1" customWidth="1"/>
    <col min="8" max="8" width="6.140625" style="443" bestFit="1" customWidth="1"/>
    <col min="9" max="9" width="7.5703125" style="241" customWidth="1"/>
    <col min="10" max="10" width="10.28515625" style="241" bestFit="1" customWidth="1"/>
    <col min="11" max="11" width="8.42578125" style="241" bestFit="1" customWidth="1"/>
    <col min="12" max="12" width="6" style="241" bestFit="1" customWidth="1"/>
    <col min="13" max="13" width="6.5703125" style="411" bestFit="1" customWidth="1"/>
    <col min="14" max="14" width="4" style="409" bestFit="1" customWidth="1"/>
    <col min="15" max="15" width="6.5703125" style="409" bestFit="1" customWidth="1"/>
    <col min="16" max="16" width="6.5703125" style="410" bestFit="1" customWidth="1"/>
    <col min="17" max="18" width="5.7109375" style="241" bestFit="1" customWidth="1"/>
    <col min="19" max="19" width="6.5703125" style="241" bestFit="1" customWidth="1"/>
    <col min="20" max="21" width="5.7109375" style="241" bestFit="1" customWidth="1"/>
    <col min="22" max="22" width="13.28515625" style="62" bestFit="1" customWidth="1"/>
    <col min="23" max="23" width="9.140625" style="241"/>
    <col min="24" max="25" width="9.42578125" style="409" bestFit="1" customWidth="1"/>
    <col min="26" max="26" width="7.7109375" style="410" bestFit="1" customWidth="1"/>
    <col min="27" max="27" width="19.28515625" style="414" bestFit="1" customWidth="1"/>
    <col min="28" max="16384" width="9.140625" style="241"/>
  </cols>
  <sheetData>
    <row r="1" spans="1:27" ht="12" thickBot="1" x14ac:dyDescent="0.25">
      <c r="A1" s="444" t="s">
        <v>69</v>
      </c>
      <c r="B1" s="431" t="s">
        <v>65</v>
      </c>
      <c r="C1" s="431" t="s">
        <v>120</v>
      </c>
      <c r="D1" s="431" t="s">
        <v>121</v>
      </c>
      <c r="E1" s="431" t="s">
        <v>122</v>
      </c>
      <c r="F1" s="431" t="s">
        <v>123</v>
      </c>
      <c r="G1" s="431" t="s">
        <v>124</v>
      </c>
      <c r="H1" s="442" t="s">
        <v>117</v>
      </c>
      <c r="J1" s="300"/>
      <c r="K1" s="301" t="s">
        <v>9</v>
      </c>
      <c r="L1" s="310" t="s">
        <v>77</v>
      </c>
      <c r="M1" s="311" t="s">
        <v>70</v>
      </c>
      <c r="N1" s="312" t="s">
        <v>72</v>
      </c>
      <c r="O1" s="313" t="s">
        <v>29</v>
      </c>
      <c r="P1" s="314" t="s">
        <v>30</v>
      </c>
      <c r="Q1" s="315" t="s">
        <v>31</v>
      </c>
      <c r="R1" s="316" t="s">
        <v>49</v>
      </c>
      <c r="S1" s="570" t="s">
        <v>140</v>
      </c>
      <c r="T1" s="615" t="s">
        <v>154</v>
      </c>
      <c r="U1" s="317" t="s">
        <v>74</v>
      </c>
      <c r="V1" s="623" t="s">
        <v>109</v>
      </c>
      <c r="X1" s="415" t="s">
        <v>111</v>
      </c>
      <c r="Y1" s="415" t="s">
        <v>114</v>
      </c>
      <c r="Z1" s="417" t="s">
        <v>112</v>
      </c>
      <c r="AA1" s="412" t="s">
        <v>65</v>
      </c>
    </row>
    <row r="2" spans="1:27" x14ac:dyDescent="0.2">
      <c r="A2" s="438" t="s">
        <v>239</v>
      </c>
      <c r="B2" s="439">
        <v>42546</v>
      </c>
      <c r="C2" s="440" t="s">
        <v>77</v>
      </c>
      <c r="D2" s="440" t="s">
        <v>237</v>
      </c>
      <c r="E2" s="441">
        <v>0.44791666666666669</v>
      </c>
      <c r="F2" s="441">
        <v>0.79166666666666663</v>
      </c>
      <c r="G2" s="440">
        <v>7.75</v>
      </c>
      <c r="J2" s="302" t="s">
        <v>107</v>
      </c>
      <c r="K2" s="400">
        <f>SUM(G:G)</f>
        <v>999.38</v>
      </c>
      <c r="L2" s="401">
        <f>SUMIF($C:$C,"Driver",$G:$G)</f>
        <v>33.200000000000003</v>
      </c>
      <c r="M2" s="401">
        <f>SUMIF($C:$C,"Private Party",$G:$G)</f>
        <v>364.46999999999997</v>
      </c>
      <c r="N2" s="401">
        <f>SUMIF($C:$C,"Parking Control",$G:$G)</f>
        <v>0</v>
      </c>
      <c r="O2" s="401">
        <f>SUMIF($C:$C,"The Firehouse",$G:$G)</f>
        <v>206.25</v>
      </c>
      <c r="P2" s="401">
        <f>SUMIF($C:$C,"Ten22",$G:$G)</f>
        <v>151.5</v>
      </c>
      <c r="Q2" s="401">
        <f>SUMIF($C:$C,"Raley Field",$G:$G)</f>
        <v>73.75</v>
      </c>
      <c r="R2" s="401">
        <f>SUMIF($C:$C,"Sutter Club",$G:$G)</f>
        <v>32.75</v>
      </c>
      <c r="S2" s="401">
        <f>SUMIF($C:$C,"Rio City Cafe",$G:$G)</f>
        <v>101.21000000000001</v>
      </c>
      <c r="T2" s="401">
        <f>SUMIF($C:$C,"House of Oliver",$G:$G)</f>
        <v>19.75</v>
      </c>
      <c r="U2" s="401">
        <f>SUMIF($C:$C,"Meeting",$G:$G)+SUMIF($C:$C,"Training",$G:$G)</f>
        <v>16.5</v>
      </c>
      <c r="V2" s="624">
        <f>SUM(L2:N2,Q2:U2)</f>
        <v>641.63</v>
      </c>
      <c r="X2" s="409">
        <v>0.57775462962962965</v>
      </c>
      <c r="Y2" s="409">
        <v>0.58401620370370366</v>
      </c>
      <c r="Z2" s="410">
        <f>HRS(X2,Y2)</f>
        <v>0.1502777777777764</v>
      </c>
      <c r="AA2" s="413">
        <v>42541</v>
      </c>
    </row>
    <row r="3" spans="1:27" x14ac:dyDescent="0.2">
      <c r="A3" s="438" t="s">
        <v>239</v>
      </c>
      <c r="B3" s="439">
        <v>42547</v>
      </c>
      <c r="C3" s="440" t="s">
        <v>77</v>
      </c>
      <c r="D3" s="440" t="s">
        <v>237</v>
      </c>
      <c r="E3" s="441">
        <v>0.72916666666666663</v>
      </c>
      <c r="F3" s="441">
        <v>0.79166666666666663</v>
      </c>
      <c r="G3" s="440">
        <v>1.5</v>
      </c>
      <c r="J3" s="302" t="s">
        <v>108</v>
      </c>
      <c r="K3" s="303">
        <f>Total!D54</f>
        <v>1006.13</v>
      </c>
      <c r="L3" s="304">
        <f>Total!G54</f>
        <v>33.200000000000003</v>
      </c>
      <c r="M3" s="304">
        <f>Total!H54</f>
        <v>364.46999999999997</v>
      </c>
      <c r="N3" s="304">
        <f>Total!I54</f>
        <v>0</v>
      </c>
      <c r="O3" s="304">
        <f>Total!J54</f>
        <v>218.5</v>
      </c>
      <c r="P3" s="304">
        <f>Total!K54</f>
        <v>146</v>
      </c>
      <c r="Q3" s="304">
        <f>Total!L54</f>
        <v>73.75</v>
      </c>
      <c r="R3" s="304">
        <f>Total!M54</f>
        <v>32.75</v>
      </c>
      <c r="S3" s="304">
        <f>Total!N54</f>
        <v>101.21000000000001</v>
      </c>
      <c r="T3" s="304">
        <f>Total!O54</f>
        <v>19.75</v>
      </c>
      <c r="U3" s="304">
        <f>Total!P54</f>
        <v>16.5</v>
      </c>
      <c r="V3" s="625">
        <f>SUM(L3:N3,Q3:U3)</f>
        <v>641.63</v>
      </c>
      <c r="X3" s="409">
        <v>0.75774305555555566</v>
      </c>
      <c r="Y3" s="409">
        <v>0.77105324074074078</v>
      </c>
      <c r="Z3" s="410">
        <f t="shared" ref="Z3:Z15" si="0">HRS(X3,Y3)</f>
        <v>0.31944444444444287</v>
      </c>
      <c r="AA3" s="413">
        <v>42541</v>
      </c>
    </row>
    <row r="4" spans="1:27" ht="12" thickBot="1" x14ac:dyDescent="0.25">
      <c r="A4" s="438" t="s">
        <v>239</v>
      </c>
      <c r="B4" s="439">
        <v>42548</v>
      </c>
      <c r="C4" s="440" t="s">
        <v>77</v>
      </c>
      <c r="D4" s="440" t="s">
        <v>237</v>
      </c>
      <c r="E4" s="441">
        <v>0.89583333333333337</v>
      </c>
      <c r="F4" s="441">
        <v>0.97916666666666663</v>
      </c>
      <c r="G4" s="440">
        <v>2</v>
      </c>
      <c r="J4" s="305" t="s">
        <v>60</v>
      </c>
      <c r="K4" s="306">
        <f>K2-K3</f>
        <v>-6.75</v>
      </c>
      <c r="L4" s="307">
        <f t="shared" ref="L4:U4" si="1">L2-L3</f>
        <v>0</v>
      </c>
      <c r="M4" s="307">
        <f t="shared" si="1"/>
        <v>0</v>
      </c>
      <c r="N4" s="307">
        <f t="shared" si="1"/>
        <v>0</v>
      </c>
      <c r="O4" s="307">
        <f t="shared" si="1"/>
        <v>-12.25</v>
      </c>
      <c r="P4" s="307">
        <f t="shared" si="1"/>
        <v>5.5</v>
      </c>
      <c r="Q4" s="307">
        <f t="shared" si="1"/>
        <v>0</v>
      </c>
      <c r="R4" s="307">
        <f t="shared" si="1"/>
        <v>0</v>
      </c>
      <c r="S4" s="307">
        <f>S2-S3</f>
        <v>0</v>
      </c>
      <c r="T4" s="307">
        <f>T2-T3</f>
        <v>0</v>
      </c>
      <c r="U4" s="307">
        <f t="shared" si="1"/>
        <v>0</v>
      </c>
      <c r="V4" s="626">
        <f>V2-V3</f>
        <v>0</v>
      </c>
      <c r="X4" s="409">
        <v>0.77105324074074078</v>
      </c>
      <c r="Y4" s="409">
        <v>0.78106481481481482</v>
      </c>
      <c r="Z4" s="410">
        <f t="shared" si="0"/>
        <v>0.24027777777777715</v>
      </c>
      <c r="AA4" s="413">
        <v>42541</v>
      </c>
    </row>
    <row r="5" spans="1:27" ht="12" thickBot="1" x14ac:dyDescent="0.25">
      <c r="A5" s="440" t="s">
        <v>239</v>
      </c>
      <c r="B5" s="439">
        <v>42549</v>
      </c>
      <c r="C5" s="440" t="s">
        <v>77</v>
      </c>
      <c r="D5" s="440" t="s">
        <v>237</v>
      </c>
      <c r="E5" s="441">
        <v>0.1875</v>
      </c>
      <c r="F5" s="441">
        <v>0.26874999999999999</v>
      </c>
      <c r="G5" s="440">
        <v>1.95</v>
      </c>
      <c r="M5" s="241"/>
      <c r="N5" s="241"/>
      <c r="O5" s="241"/>
      <c r="P5" s="241"/>
      <c r="X5" s="409">
        <v>0.78106481481481482</v>
      </c>
      <c r="Y5" s="409">
        <v>0.78374999999999995</v>
      </c>
      <c r="Z5" s="410">
        <f t="shared" si="0"/>
        <v>6.4444444444442972E-2</v>
      </c>
      <c r="AA5" s="413">
        <v>42541</v>
      </c>
    </row>
    <row r="6" spans="1:27" ht="12" thickBot="1" x14ac:dyDescent="0.25">
      <c r="A6" s="438" t="s">
        <v>239</v>
      </c>
      <c r="B6" s="439">
        <v>42549</v>
      </c>
      <c r="C6" s="440" t="s">
        <v>77</v>
      </c>
      <c r="D6" s="440" t="s">
        <v>237</v>
      </c>
      <c r="E6" s="441">
        <v>0.75</v>
      </c>
      <c r="F6" s="441">
        <v>4.1666666666666664E-2</v>
      </c>
      <c r="G6" s="440">
        <v>6.5</v>
      </c>
      <c r="J6" s="308" t="s">
        <v>110</v>
      </c>
      <c r="K6" s="309">
        <f>V4</f>
        <v>0</v>
      </c>
      <c r="M6" s="413"/>
      <c r="N6" s="416"/>
      <c r="O6" s="416"/>
      <c r="P6" s="418"/>
      <c r="Q6" s="299"/>
      <c r="R6" s="299"/>
      <c r="S6" s="299"/>
      <c r="T6" s="299"/>
      <c r="V6" s="320" t="s">
        <v>115</v>
      </c>
      <c r="X6" s="416">
        <v>0.78374999999999995</v>
      </c>
      <c r="Y6" s="409">
        <v>0.78528935185185189</v>
      </c>
      <c r="Z6" s="410">
        <f t="shared" si="0"/>
        <v>3.6944444444446667E-2</v>
      </c>
      <c r="AA6" s="414">
        <v>42541</v>
      </c>
    </row>
    <row r="7" spans="1:27" ht="12" thickBot="1" x14ac:dyDescent="0.25">
      <c r="A7" s="438" t="s">
        <v>189</v>
      </c>
      <c r="B7" s="439">
        <v>42538</v>
      </c>
      <c r="C7" s="440" t="s">
        <v>77</v>
      </c>
      <c r="D7" s="440" t="s">
        <v>175</v>
      </c>
      <c r="E7" s="441">
        <v>0.9375</v>
      </c>
      <c r="F7" s="441">
        <v>0.125</v>
      </c>
      <c r="G7" s="440">
        <v>4.5</v>
      </c>
      <c r="M7" s="419"/>
      <c r="N7" s="416"/>
      <c r="O7" s="416"/>
      <c r="P7" s="420"/>
      <c r="Q7" s="299"/>
      <c r="R7" s="420"/>
      <c r="S7" s="420"/>
      <c r="T7" s="420"/>
      <c r="V7" s="627">
        <v>42537</v>
      </c>
      <c r="X7" s="416">
        <v>0.78528935185185189</v>
      </c>
      <c r="Y7" s="409">
        <v>0.93540509259259252</v>
      </c>
      <c r="Z7" s="410">
        <f t="shared" si="0"/>
        <v>3.6027777777777752</v>
      </c>
      <c r="AA7" s="414">
        <v>42541</v>
      </c>
    </row>
    <row r="8" spans="1:27" ht="12" thickBot="1" x14ac:dyDescent="0.25">
      <c r="A8" s="438" t="s">
        <v>189</v>
      </c>
      <c r="B8" s="439">
        <v>42545</v>
      </c>
      <c r="C8" s="440" t="s">
        <v>77</v>
      </c>
      <c r="D8" s="440" t="s">
        <v>175</v>
      </c>
      <c r="E8" s="441">
        <v>0.9375</v>
      </c>
      <c r="F8" s="441">
        <v>0.11458333333333333</v>
      </c>
      <c r="G8" s="440">
        <v>4.25</v>
      </c>
      <c r="J8" s="308" t="s">
        <v>113</v>
      </c>
      <c r="K8" s="309">
        <f>SUM(Z:Z)</f>
        <v>23.594722222222213</v>
      </c>
      <c r="V8" s="627">
        <v>42538</v>
      </c>
      <c r="X8" s="416">
        <v>0.93540509259259252</v>
      </c>
      <c r="Y8" s="409">
        <v>0.9391087962962964</v>
      </c>
      <c r="Z8" s="410">
        <f t="shared" si="0"/>
        <v>8.8888888888893014E-2</v>
      </c>
      <c r="AA8" s="414">
        <v>42541</v>
      </c>
    </row>
    <row r="9" spans="1:27" x14ac:dyDescent="0.2">
      <c r="A9" s="438" t="s">
        <v>189</v>
      </c>
      <c r="B9" s="439">
        <v>42546</v>
      </c>
      <c r="C9" s="440" t="s">
        <v>77</v>
      </c>
      <c r="D9" s="440" t="s">
        <v>175</v>
      </c>
      <c r="E9" s="441">
        <v>0.9375</v>
      </c>
      <c r="F9" s="441">
        <v>0.13541666666666666</v>
      </c>
      <c r="G9" s="440">
        <v>4.75</v>
      </c>
      <c r="V9" s="627">
        <v>42539</v>
      </c>
      <c r="X9" s="416">
        <v>0.9391087962962964</v>
      </c>
      <c r="Y9" s="409">
        <v>0.94200231481481478</v>
      </c>
      <c r="Z9" s="410">
        <f t="shared" si="0"/>
        <v>6.9444444444441089E-2</v>
      </c>
      <c r="AA9" s="414">
        <v>42541</v>
      </c>
    </row>
    <row r="10" spans="1:27" x14ac:dyDescent="0.2">
      <c r="A10" s="440" t="s">
        <v>177</v>
      </c>
      <c r="B10" s="439">
        <v>42545</v>
      </c>
      <c r="C10" s="440" t="s">
        <v>153</v>
      </c>
      <c r="D10" s="440" t="s">
        <v>174</v>
      </c>
      <c r="E10" s="441">
        <v>0.70833333333333337</v>
      </c>
      <c r="F10" s="441">
        <v>0.89583333333333337</v>
      </c>
      <c r="G10" s="440">
        <v>4.5</v>
      </c>
      <c r="V10" s="627">
        <v>42540</v>
      </c>
      <c r="X10" s="416">
        <v>0.94200231481481478</v>
      </c>
      <c r="Y10" s="409">
        <v>0.9497106481481481</v>
      </c>
      <c r="Z10" s="410">
        <f t="shared" si="0"/>
        <v>0.18499999999999961</v>
      </c>
      <c r="AA10" s="414">
        <v>42541</v>
      </c>
    </row>
    <row r="11" spans="1:27" x14ac:dyDescent="0.2">
      <c r="A11" s="438" t="s">
        <v>177</v>
      </c>
      <c r="B11" s="439">
        <v>42546</v>
      </c>
      <c r="C11" s="440" t="s">
        <v>153</v>
      </c>
      <c r="D11" s="440" t="s">
        <v>174</v>
      </c>
      <c r="E11" s="441">
        <v>0.70833333333333337</v>
      </c>
      <c r="F11" s="441">
        <v>0.88541666666666663</v>
      </c>
      <c r="G11" s="440">
        <v>4.25</v>
      </c>
      <c r="V11" s="627">
        <v>42541</v>
      </c>
      <c r="X11" s="416">
        <v>0.9497106481481481</v>
      </c>
      <c r="Y11" s="409">
        <v>0.96146990740740745</v>
      </c>
      <c r="Z11" s="410">
        <f t="shared" si="0"/>
        <v>0.28222222222222459</v>
      </c>
      <c r="AA11" s="414">
        <v>42541</v>
      </c>
    </row>
    <row r="12" spans="1:27" x14ac:dyDescent="0.2">
      <c r="A12" s="440" t="s">
        <v>176</v>
      </c>
      <c r="B12" s="439">
        <v>42538</v>
      </c>
      <c r="C12" s="440" t="s">
        <v>153</v>
      </c>
      <c r="D12" s="440" t="s">
        <v>174</v>
      </c>
      <c r="E12" s="441">
        <v>0.70833333333333337</v>
      </c>
      <c r="F12" s="441">
        <v>0.9375</v>
      </c>
      <c r="G12" s="440">
        <v>5.5</v>
      </c>
      <c r="V12" s="627">
        <v>42542</v>
      </c>
      <c r="X12" s="416">
        <v>0.96146990740740745</v>
      </c>
      <c r="Y12" s="409">
        <v>0.96250000000000002</v>
      </c>
      <c r="Z12" s="410">
        <f t="shared" si="0"/>
        <v>2.4722222222221646E-2</v>
      </c>
      <c r="AA12" s="414">
        <v>42541</v>
      </c>
    </row>
    <row r="13" spans="1:27" x14ac:dyDescent="0.2">
      <c r="A13" s="438" t="s">
        <v>176</v>
      </c>
      <c r="B13" s="439">
        <v>42539</v>
      </c>
      <c r="C13" s="440" t="s">
        <v>153</v>
      </c>
      <c r="D13" s="440" t="s">
        <v>174</v>
      </c>
      <c r="E13" s="441">
        <v>0.70833333333333337</v>
      </c>
      <c r="F13" s="441">
        <v>0.9375</v>
      </c>
      <c r="G13" s="440">
        <v>5.5</v>
      </c>
      <c r="V13" s="627">
        <v>42543</v>
      </c>
      <c r="X13" s="409">
        <v>0.96515046296296303</v>
      </c>
      <c r="Y13" s="409">
        <v>0.96760416666666671</v>
      </c>
      <c r="Z13" s="410">
        <f t="shared" si="0"/>
        <v>5.8888888888888324E-2</v>
      </c>
      <c r="AA13" s="413">
        <v>42541</v>
      </c>
    </row>
    <row r="14" spans="1:27" x14ac:dyDescent="0.2">
      <c r="A14" s="438" t="s">
        <v>207</v>
      </c>
      <c r="B14" s="439">
        <v>42537</v>
      </c>
      <c r="C14" s="440" t="s">
        <v>119</v>
      </c>
      <c r="D14" s="440" t="s">
        <v>169</v>
      </c>
      <c r="E14" s="441">
        <v>0.29166666666666669</v>
      </c>
      <c r="F14" s="441">
        <v>0.36458333333333331</v>
      </c>
      <c r="G14" s="440">
        <v>1.75</v>
      </c>
      <c r="V14" s="627">
        <v>42544</v>
      </c>
      <c r="X14" s="409">
        <v>0.96760416666666671</v>
      </c>
      <c r="Y14" s="409">
        <v>0.97479166666666661</v>
      </c>
      <c r="Z14" s="410">
        <f t="shared" si="0"/>
        <v>0.17249999999999766</v>
      </c>
      <c r="AA14" s="413">
        <v>42541</v>
      </c>
    </row>
    <row r="15" spans="1:27" x14ac:dyDescent="0.2">
      <c r="A15" s="438" t="s">
        <v>207</v>
      </c>
      <c r="B15" s="439">
        <v>42541</v>
      </c>
      <c r="C15" s="440" t="s">
        <v>119</v>
      </c>
      <c r="D15" s="440" t="s">
        <v>169</v>
      </c>
      <c r="E15" s="441">
        <v>0.63541666666666663</v>
      </c>
      <c r="F15" s="441">
        <v>0.69791666666666663</v>
      </c>
      <c r="G15" s="440">
        <v>1.5</v>
      </c>
      <c r="V15" s="627">
        <v>42545</v>
      </c>
      <c r="X15" s="409">
        <v>0.97479166666666661</v>
      </c>
      <c r="Y15" s="409">
        <v>0.97821759259259267</v>
      </c>
      <c r="Z15" s="410">
        <f t="shared" si="0"/>
        <v>8.2222222222225305E-2</v>
      </c>
      <c r="AA15" s="413">
        <v>42541</v>
      </c>
    </row>
    <row r="16" spans="1:27" x14ac:dyDescent="0.2">
      <c r="A16" s="440" t="s">
        <v>207</v>
      </c>
      <c r="B16" s="439">
        <v>42548</v>
      </c>
      <c r="C16" s="440" t="s">
        <v>119</v>
      </c>
      <c r="D16" s="440" t="s">
        <v>169</v>
      </c>
      <c r="E16" s="441">
        <v>0.63541666666666663</v>
      </c>
      <c r="F16" s="441">
        <v>0.69791666666666663</v>
      </c>
      <c r="G16" s="440">
        <v>1.5</v>
      </c>
      <c r="V16" s="627">
        <v>42546</v>
      </c>
      <c r="X16" s="409">
        <v>0.97821759259259267</v>
      </c>
      <c r="Y16" s="409">
        <v>0.97906249999999995</v>
      </c>
      <c r="Z16" s="410">
        <f t="shared" ref="Z16:Z21" si="2">HRS(X16,Y16)</f>
        <v>2.027777777777473E-2</v>
      </c>
      <c r="AA16" s="413">
        <v>42541</v>
      </c>
    </row>
    <row r="17" spans="1:27" x14ac:dyDescent="0.2">
      <c r="A17" s="438" t="s">
        <v>213</v>
      </c>
      <c r="B17" s="439">
        <v>42541</v>
      </c>
      <c r="C17" s="440" t="s">
        <v>119</v>
      </c>
      <c r="D17" s="440" t="s">
        <v>205</v>
      </c>
      <c r="E17" s="441">
        <v>0.33333333333333331</v>
      </c>
      <c r="F17" s="441">
        <v>0.38541666666666669</v>
      </c>
      <c r="G17" s="440">
        <v>1.25</v>
      </c>
      <c r="V17" s="627">
        <v>42547</v>
      </c>
      <c r="X17" s="409">
        <v>0.97906249999999995</v>
      </c>
      <c r="Y17" s="409">
        <v>0.98130787037037026</v>
      </c>
      <c r="Z17" s="410">
        <f t="shared" si="2"/>
        <v>5.3888888888887543E-2</v>
      </c>
      <c r="AA17" s="413">
        <v>42541</v>
      </c>
    </row>
    <row r="18" spans="1:27" x14ac:dyDescent="0.2">
      <c r="A18" s="438" t="s">
        <v>233</v>
      </c>
      <c r="B18" s="439">
        <v>42541</v>
      </c>
      <c r="C18" s="440" t="s">
        <v>119</v>
      </c>
      <c r="D18" s="440" t="s">
        <v>205</v>
      </c>
      <c r="E18" s="441">
        <v>0.33333333333333331</v>
      </c>
      <c r="F18" s="441">
        <v>0.38541666666666669</v>
      </c>
      <c r="G18" s="440">
        <v>1.25</v>
      </c>
      <c r="V18" s="627">
        <v>42548</v>
      </c>
      <c r="X18" s="409">
        <v>0.98130787037037026</v>
      </c>
      <c r="Y18" s="409">
        <v>0.98399305555555561</v>
      </c>
      <c r="Z18" s="410">
        <f t="shared" si="2"/>
        <v>6.4444444444448301E-2</v>
      </c>
      <c r="AA18" s="413">
        <v>42541</v>
      </c>
    </row>
    <row r="19" spans="1:27" x14ac:dyDescent="0.2">
      <c r="A19" s="440" t="s">
        <v>176</v>
      </c>
      <c r="B19" s="439">
        <v>42537</v>
      </c>
      <c r="C19" s="440" t="s">
        <v>119</v>
      </c>
      <c r="D19" s="440" t="s">
        <v>169</v>
      </c>
      <c r="E19" s="441">
        <v>0.29166666666666669</v>
      </c>
      <c r="F19" s="441">
        <v>0.36458333333333331</v>
      </c>
      <c r="G19" s="440">
        <v>1.75</v>
      </c>
      <c r="V19" s="627">
        <v>42549</v>
      </c>
      <c r="X19" s="409">
        <v>0.98399305555555561</v>
      </c>
      <c r="Y19" s="409">
        <v>0.98414351851851845</v>
      </c>
      <c r="Z19" s="410">
        <f t="shared" si="2"/>
        <v>3.6111111111081229E-3</v>
      </c>
      <c r="AA19" s="413">
        <v>42541</v>
      </c>
    </row>
    <row r="20" spans="1:27" x14ac:dyDescent="0.2">
      <c r="A20" s="438" t="s">
        <v>176</v>
      </c>
      <c r="B20" s="439">
        <v>42541</v>
      </c>
      <c r="C20" s="440" t="s">
        <v>119</v>
      </c>
      <c r="D20" s="440" t="s">
        <v>205</v>
      </c>
      <c r="E20" s="441">
        <v>0.33333333333333331</v>
      </c>
      <c r="F20" s="441">
        <v>0.38541666666666669</v>
      </c>
      <c r="G20" s="440">
        <v>1.25</v>
      </c>
      <c r="V20" s="627">
        <v>42550</v>
      </c>
      <c r="X20" s="409">
        <v>0.98414351851851845</v>
      </c>
      <c r="Y20" s="409">
        <v>0.9868865740740741</v>
      </c>
      <c r="Z20" s="410">
        <f t="shared" si="2"/>
        <v>6.5833333333335631E-2</v>
      </c>
      <c r="AA20" s="413">
        <v>42541</v>
      </c>
    </row>
    <row r="21" spans="1:27" x14ac:dyDescent="0.2">
      <c r="A21" s="438" t="s">
        <v>176</v>
      </c>
      <c r="B21" s="439">
        <v>42541</v>
      </c>
      <c r="C21" s="440" t="s">
        <v>119</v>
      </c>
      <c r="D21" s="440" t="s">
        <v>169</v>
      </c>
      <c r="E21" s="441">
        <v>0.63541666666666663</v>
      </c>
      <c r="F21" s="441">
        <v>0.69791666666666663</v>
      </c>
      <c r="G21" s="440">
        <v>1.5</v>
      </c>
      <c r="V21" s="627">
        <v>42551</v>
      </c>
      <c r="X21" s="409">
        <v>0.9868865740740741</v>
      </c>
      <c r="Y21" s="409">
        <v>0.98940972222222223</v>
      </c>
      <c r="Z21" s="410">
        <f t="shared" si="2"/>
        <v>6.0555555555555252E-2</v>
      </c>
      <c r="AA21" s="413">
        <v>42541</v>
      </c>
    </row>
    <row r="22" spans="1:27" ht="12" thickBot="1" x14ac:dyDescent="0.25">
      <c r="A22" s="440" t="s">
        <v>176</v>
      </c>
      <c r="B22" s="439">
        <v>42548</v>
      </c>
      <c r="C22" s="440" t="s">
        <v>119</v>
      </c>
      <c r="D22" s="440" t="s">
        <v>169</v>
      </c>
      <c r="E22" s="441">
        <v>0.60416666666666663</v>
      </c>
      <c r="F22" s="441">
        <v>0.69791666666666663</v>
      </c>
      <c r="G22" s="440">
        <v>2.25</v>
      </c>
      <c r="V22" s="628"/>
      <c r="X22" s="409">
        <v>0.77038194444444441</v>
      </c>
      <c r="Y22" s="409">
        <v>0.77119212962962969</v>
      </c>
      <c r="Z22" s="410">
        <f t="shared" ref="Z22:Z31" si="3">HRS(X22,Y22)</f>
        <v>1.9444444444446596E-2</v>
      </c>
      <c r="AA22" s="413">
        <v>42543</v>
      </c>
    </row>
    <row r="23" spans="1:27" ht="12.75" x14ac:dyDescent="0.2">
      <c r="A23" s="440" t="s">
        <v>186</v>
      </c>
      <c r="B23" s="439">
        <v>42541</v>
      </c>
      <c r="C23" s="440" t="s">
        <v>119</v>
      </c>
      <c r="D23" s="440" t="s">
        <v>169</v>
      </c>
      <c r="E23" s="441">
        <v>0.64583333333333337</v>
      </c>
      <c r="F23" s="441">
        <v>0.6875</v>
      </c>
      <c r="G23" s="440">
        <v>1</v>
      </c>
      <c r="V23" s="629" t="s">
        <v>168</v>
      </c>
      <c r="X23" s="409">
        <v>0.77119212962962969</v>
      </c>
      <c r="Y23" s="409">
        <v>0.77295138888888892</v>
      </c>
      <c r="Z23" s="410">
        <f t="shared" si="3"/>
        <v>4.2222222222221717E-2</v>
      </c>
      <c r="AA23" s="413">
        <v>42543</v>
      </c>
    </row>
    <row r="24" spans="1:27" x14ac:dyDescent="0.2">
      <c r="A24" s="438" t="s">
        <v>186</v>
      </c>
      <c r="B24" s="439">
        <v>42548</v>
      </c>
      <c r="C24" s="440" t="s">
        <v>119</v>
      </c>
      <c r="D24" s="440" t="s">
        <v>169</v>
      </c>
      <c r="E24" s="441">
        <v>0.63541666666666663</v>
      </c>
      <c r="F24" s="441">
        <v>0.69791666666666663</v>
      </c>
      <c r="G24" s="445">
        <v>1.5</v>
      </c>
      <c r="X24" s="409">
        <v>0.77295138888888892</v>
      </c>
      <c r="Y24" s="409">
        <v>0.77347222222222223</v>
      </c>
      <c r="Z24" s="410">
        <f t="shared" si="3"/>
        <v>1.2499999999999289E-2</v>
      </c>
      <c r="AA24" s="413">
        <v>42543</v>
      </c>
    </row>
    <row r="25" spans="1:27" x14ac:dyDescent="0.2">
      <c r="A25" s="438" t="s">
        <v>185</v>
      </c>
      <c r="B25" s="439">
        <v>42543</v>
      </c>
      <c r="C25" s="440" t="s">
        <v>118</v>
      </c>
      <c r="D25" s="440" t="s">
        <v>198</v>
      </c>
      <c r="E25" s="441">
        <v>0.69791666666666663</v>
      </c>
      <c r="F25" s="441">
        <v>0.80208333333333337</v>
      </c>
      <c r="G25" s="440">
        <v>2.5</v>
      </c>
      <c r="K25" s="440"/>
      <c r="V25" s="430"/>
      <c r="X25" s="409">
        <v>0.77347222222222223</v>
      </c>
      <c r="Y25" s="409">
        <v>0.77548611111111121</v>
      </c>
      <c r="Z25" s="410">
        <f t="shared" si="3"/>
        <v>4.833333333333556E-2</v>
      </c>
      <c r="AA25" s="413">
        <v>42543</v>
      </c>
    </row>
    <row r="26" spans="1:27" x14ac:dyDescent="0.2">
      <c r="A26" s="440" t="s">
        <v>185</v>
      </c>
      <c r="B26" s="439">
        <v>42544</v>
      </c>
      <c r="C26" s="440" t="s">
        <v>118</v>
      </c>
      <c r="D26" s="440" t="s">
        <v>198</v>
      </c>
      <c r="E26" s="441">
        <v>0.63541666666666663</v>
      </c>
      <c r="F26" s="441">
        <v>0.82291666666666663</v>
      </c>
      <c r="G26" s="440">
        <v>4.5</v>
      </c>
      <c r="V26" s="430"/>
      <c r="X26" s="409">
        <v>0.77548611111111121</v>
      </c>
      <c r="Y26" s="409">
        <v>0.77862268518518529</v>
      </c>
      <c r="Z26" s="410">
        <f t="shared" si="3"/>
        <v>7.5277777777777999E-2</v>
      </c>
      <c r="AA26" s="413">
        <v>42543</v>
      </c>
    </row>
    <row r="27" spans="1:27" x14ac:dyDescent="0.2">
      <c r="A27" s="438" t="s">
        <v>185</v>
      </c>
      <c r="B27" s="439">
        <v>42550</v>
      </c>
      <c r="C27" s="440" t="s">
        <v>118</v>
      </c>
      <c r="D27" s="440" t="s">
        <v>198</v>
      </c>
      <c r="E27" s="441">
        <v>0.69791666666666663</v>
      </c>
      <c r="F27" s="441">
        <v>0.82291666666666663</v>
      </c>
      <c r="G27" s="440">
        <v>3</v>
      </c>
      <c r="V27" s="430"/>
      <c r="X27" s="409">
        <v>0.77862268518518529</v>
      </c>
      <c r="Y27" s="409">
        <v>0.78140046296296306</v>
      </c>
      <c r="Z27" s="410">
        <f t="shared" si="3"/>
        <v>6.666666666666643E-2</v>
      </c>
      <c r="AA27" s="413">
        <v>42543</v>
      </c>
    </row>
    <row r="28" spans="1:27" x14ac:dyDescent="0.2">
      <c r="A28" s="440" t="s">
        <v>207</v>
      </c>
      <c r="B28" s="439">
        <v>42544</v>
      </c>
      <c r="C28" s="440" t="s">
        <v>118</v>
      </c>
      <c r="D28" s="440" t="s">
        <v>198</v>
      </c>
      <c r="E28" s="441">
        <v>0.64583333333333337</v>
      </c>
      <c r="F28" s="441">
        <v>0.97916666666666663</v>
      </c>
      <c r="G28" s="440">
        <v>7.5</v>
      </c>
      <c r="V28" s="430"/>
      <c r="X28" s="409">
        <v>0.78140046296296306</v>
      </c>
      <c r="Y28" s="409">
        <v>0.78252314814814816</v>
      </c>
      <c r="Z28" s="410">
        <f t="shared" si="3"/>
        <v>2.6944444444442439E-2</v>
      </c>
      <c r="AA28" s="413">
        <v>42543</v>
      </c>
    </row>
    <row r="29" spans="1:27" x14ac:dyDescent="0.2">
      <c r="A29" s="438" t="s">
        <v>207</v>
      </c>
      <c r="B29" s="439">
        <v>42545</v>
      </c>
      <c r="C29" s="440" t="s">
        <v>118</v>
      </c>
      <c r="D29" s="440" t="s">
        <v>196</v>
      </c>
      <c r="E29" s="441">
        <v>0.625</v>
      </c>
      <c r="F29" s="441">
        <v>0.95833333333333337</v>
      </c>
      <c r="G29" s="440">
        <v>7.5</v>
      </c>
      <c r="H29" s="443">
        <v>25</v>
      </c>
      <c r="V29" s="430"/>
      <c r="X29" s="409">
        <v>0.78252314814814816</v>
      </c>
      <c r="Y29" s="409">
        <v>0.79266203703703697</v>
      </c>
      <c r="Z29" s="410">
        <f t="shared" si="3"/>
        <v>0.2433333333333314</v>
      </c>
      <c r="AA29" s="413">
        <v>42543</v>
      </c>
    </row>
    <row r="30" spans="1:27" x14ac:dyDescent="0.2">
      <c r="A30" s="438" t="s">
        <v>207</v>
      </c>
      <c r="B30" s="439">
        <v>42546</v>
      </c>
      <c r="C30" s="440" t="s">
        <v>118</v>
      </c>
      <c r="D30" s="440" t="s">
        <v>196</v>
      </c>
      <c r="E30" s="441">
        <v>0.59375</v>
      </c>
      <c r="F30" s="441">
        <v>0.72916666666666663</v>
      </c>
      <c r="G30" s="440">
        <v>3.25</v>
      </c>
      <c r="H30" s="630">
        <v>15</v>
      </c>
      <c r="V30" s="430"/>
      <c r="X30" s="409">
        <v>0.79266203703703697</v>
      </c>
      <c r="Y30" s="409">
        <v>0.88406250000000008</v>
      </c>
      <c r="Z30" s="410">
        <f t="shared" si="3"/>
        <v>2.1936111111111147</v>
      </c>
      <c r="AA30" s="413">
        <v>42543</v>
      </c>
    </row>
    <row r="31" spans="1:27" x14ac:dyDescent="0.2">
      <c r="A31" s="438" t="s">
        <v>155</v>
      </c>
      <c r="B31" s="439">
        <v>42543</v>
      </c>
      <c r="C31" s="440" t="s">
        <v>118</v>
      </c>
      <c r="D31" s="440" t="s">
        <v>198</v>
      </c>
      <c r="E31" s="441">
        <v>0.69791666666666663</v>
      </c>
      <c r="F31" s="441">
        <v>0.80208333333333337</v>
      </c>
      <c r="G31" s="440">
        <v>2.5</v>
      </c>
      <c r="V31" s="430"/>
      <c r="X31" s="409">
        <v>0.88406250000000008</v>
      </c>
      <c r="Y31" s="409">
        <v>0.93229166666666663</v>
      </c>
      <c r="Z31" s="410">
        <f t="shared" si="3"/>
        <v>1.1574999999999971</v>
      </c>
      <c r="AA31" s="413">
        <v>42543</v>
      </c>
    </row>
    <row r="32" spans="1:27" x14ac:dyDescent="0.2">
      <c r="A32" s="438" t="s">
        <v>155</v>
      </c>
      <c r="B32" s="439">
        <v>42546</v>
      </c>
      <c r="C32" s="440" t="s">
        <v>118</v>
      </c>
      <c r="D32" s="440" t="s">
        <v>198</v>
      </c>
      <c r="E32" s="441">
        <v>0.58333333333333337</v>
      </c>
      <c r="F32" s="441">
        <v>0.73958333333333337</v>
      </c>
      <c r="G32" s="440">
        <v>3.75</v>
      </c>
      <c r="V32" s="430"/>
      <c r="X32" s="409">
        <v>0.93533564814814818</v>
      </c>
      <c r="Y32" s="409">
        <v>0.9431828703703703</v>
      </c>
      <c r="Z32" s="410">
        <f t="shared" ref="Z32:Z48" si="4">HRS(X32,Y32)</f>
        <v>0.1883333333333308</v>
      </c>
      <c r="AA32" s="413">
        <v>42543</v>
      </c>
    </row>
    <row r="33" spans="1:27" x14ac:dyDescent="0.2">
      <c r="A33" s="438" t="s">
        <v>155</v>
      </c>
      <c r="B33" s="439">
        <v>42550</v>
      </c>
      <c r="C33" s="440" t="s">
        <v>118</v>
      </c>
      <c r="D33" s="440" t="s">
        <v>198</v>
      </c>
      <c r="E33" s="441">
        <v>0.70833333333333337</v>
      </c>
      <c r="F33" s="441">
        <v>0.82291666666666663</v>
      </c>
      <c r="G33" s="440">
        <v>2.75</v>
      </c>
      <c r="V33" s="430"/>
      <c r="X33" s="409">
        <v>0.9431828703703703</v>
      </c>
      <c r="Y33" s="409">
        <v>0.95124999999999993</v>
      </c>
      <c r="Z33" s="410">
        <f t="shared" si="4"/>
        <v>0.19361111111111118</v>
      </c>
      <c r="AA33" s="413">
        <v>42543</v>
      </c>
    </row>
    <row r="34" spans="1:27" x14ac:dyDescent="0.2">
      <c r="A34" s="438" t="s">
        <v>188</v>
      </c>
      <c r="B34" s="439">
        <v>42543</v>
      </c>
      <c r="C34" s="440" t="s">
        <v>118</v>
      </c>
      <c r="D34" s="440" t="s">
        <v>198</v>
      </c>
      <c r="E34" s="441">
        <v>0.69791666666666663</v>
      </c>
      <c r="F34" s="441">
        <v>0.80208333333333337</v>
      </c>
      <c r="G34" s="440">
        <v>2.5</v>
      </c>
      <c r="V34" s="430"/>
      <c r="X34" s="409">
        <v>0.95124999999999993</v>
      </c>
      <c r="Y34" s="409">
        <v>0.95731481481481484</v>
      </c>
      <c r="Z34" s="410">
        <f t="shared" si="4"/>
        <v>0.14555555555555788</v>
      </c>
      <c r="AA34" s="413">
        <v>42543</v>
      </c>
    </row>
    <row r="35" spans="1:27" x14ac:dyDescent="0.2">
      <c r="A35" s="438" t="s">
        <v>188</v>
      </c>
      <c r="B35" s="439">
        <v>42545</v>
      </c>
      <c r="C35" s="440" t="s">
        <v>118</v>
      </c>
      <c r="D35" s="440" t="s">
        <v>198</v>
      </c>
      <c r="E35" s="441">
        <v>0.64583333333333337</v>
      </c>
      <c r="F35" s="441">
        <v>0.95833333333333337</v>
      </c>
      <c r="G35" s="440">
        <v>7</v>
      </c>
      <c r="V35" s="430"/>
      <c r="X35" s="409">
        <v>0.95731481481481484</v>
      </c>
      <c r="Y35" s="409">
        <v>0.96418981481481481</v>
      </c>
      <c r="Z35" s="410">
        <f t="shared" si="4"/>
        <v>0.16499999999999915</v>
      </c>
      <c r="AA35" s="413">
        <v>42543</v>
      </c>
    </row>
    <row r="36" spans="1:27" x14ac:dyDescent="0.2">
      <c r="A36" s="438" t="s">
        <v>188</v>
      </c>
      <c r="B36" s="439">
        <v>42546</v>
      </c>
      <c r="C36" s="440" t="s">
        <v>118</v>
      </c>
      <c r="D36" s="440" t="s">
        <v>198</v>
      </c>
      <c r="E36" s="441">
        <v>0.60416666666666663</v>
      </c>
      <c r="F36" s="441">
        <v>0.71875</v>
      </c>
      <c r="G36" s="440">
        <v>2.75</v>
      </c>
      <c r="V36" s="430"/>
      <c r="X36" s="409">
        <v>0.98446759259259264</v>
      </c>
      <c r="Y36" s="409">
        <v>0.98550925925925925</v>
      </c>
      <c r="Z36" s="410">
        <f t="shared" si="4"/>
        <v>2.4999999999998579E-2</v>
      </c>
      <c r="AA36" s="413">
        <v>42543</v>
      </c>
    </row>
    <row r="37" spans="1:27" x14ac:dyDescent="0.2">
      <c r="A37" s="438" t="s">
        <v>187</v>
      </c>
      <c r="B37" s="439">
        <v>42539</v>
      </c>
      <c r="C37" s="440" t="s">
        <v>118</v>
      </c>
      <c r="D37" s="440" t="s">
        <v>198</v>
      </c>
      <c r="E37" s="441">
        <v>0.73958333333333337</v>
      </c>
      <c r="F37" s="441">
        <v>0.95833333333333337</v>
      </c>
      <c r="G37" s="440">
        <v>5.25</v>
      </c>
      <c r="V37" s="430"/>
      <c r="X37" s="409">
        <v>0.98570601851851858</v>
      </c>
      <c r="Y37" s="409">
        <v>0.99063657407407402</v>
      </c>
      <c r="Z37" s="410">
        <f t="shared" si="4"/>
        <v>0.11833333333333051</v>
      </c>
      <c r="AA37" s="413">
        <v>42543</v>
      </c>
    </row>
    <row r="38" spans="1:27" x14ac:dyDescent="0.2">
      <c r="A38" s="438" t="s">
        <v>187</v>
      </c>
      <c r="B38" s="439">
        <v>42542</v>
      </c>
      <c r="C38" s="440" t="s">
        <v>118</v>
      </c>
      <c r="D38" s="440" t="s">
        <v>198</v>
      </c>
      <c r="E38" s="441">
        <v>0.6875</v>
      </c>
      <c r="F38" s="441">
        <v>0.79166666666666663</v>
      </c>
      <c r="G38" s="440">
        <v>2.5</v>
      </c>
      <c r="V38" s="430"/>
      <c r="X38" s="409">
        <v>0.99063657407407402</v>
      </c>
      <c r="Y38" s="409">
        <v>0.99304398148148154</v>
      </c>
      <c r="Z38" s="410">
        <f t="shared" si="4"/>
        <v>5.7777777777780592E-2</v>
      </c>
      <c r="AA38" s="413">
        <v>42543</v>
      </c>
    </row>
    <row r="39" spans="1:27" x14ac:dyDescent="0.2">
      <c r="A39" s="438" t="s">
        <v>187</v>
      </c>
      <c r="B39" s="439">
        <v>42545</v>
      </c>
      <c r="C39" s="440" t="s">
        <v>118</v>
      </c>
      <c r="D39" s="440" t="s">
        <v>198</v>
      </c>
      <c r="E39" s="441">
        <v>0.58333333333333337</v>
      </c>
      <c r="F39" s="441">
        <v>0.9375</v>
      </c>
      <c r="G39" s="440">
        <v>8</v>
      </c>
      <c r="V39" s="430"/>
      <c r="X39" s="409">
        <v>0.99304398148148154</v>
      </c>
      <c r="Y39" s="409">
        <v>0.99321759259259268</v>
      </c>
      <c r="Z39" s="410">
        <f t="shared" si="4"/>
        <v>4.166666666667318E-3</v>
      </c>
      <c r="AA39" s="413">
        <v>42543</v>
      </c>
    </row>
    <row r="40" spans="1:27" x14ac:dyDescent="0.2">
      <c r="A40" s="438" t="s">
        <v>177</v>
      </c>
      <c r="B40" s="439">
        <v>42539</v>
      </c>
      <c r="C40" s="440" t="s">
        <v>118</v>
      </c>
      <c r="D40" s="440" t="s">
        <v>198</v>
      </c>
      <c r="E40" s="441">
        <v>0.73958333333333337</v>
      </c>
      <c r="F40" s="441">
        <v>0.9375</v>
      </c>
      <c r="G40" s="440">
        <v>4.75</v>
      </c>
      <c r="V40" s="430"/>
      <c r="X40" s="409">
        <v>0.99321759259259268</v>
      </c>
      <c r="Y40" s="409">
        <v>0.99542824074074077</v>
      </c>
      <c r="Z40" s="410">
        <f t="shared" si="4"/>
        <v>5.3055555555554079E-2</v>
      </c>
      <c r="AA40" s="413">
        <v>42543</v>
      </c>
    </row>
    <row r="41" spans="1:27" x14ac:dyDescent="0.2">
      <c r="A41" s="438" t="s">
        <v>178</v>
      </c>
      <c r="B41" s="439">
        <v>42547</v>
      </c>
      <c r="C41" s="440" t="s">
        <v>118</v>
      </c>
      <c r="D41" s="440" t="s">
        <v>198</v>
      </c>
      <c r="E41" s="441">
        <v>0.72916666666666663</v>
      </c>
      <c r="F41" s="441">
        <v>2.0833333333333332E-2</v>
      </c>
      <c r="G41" s="440">
        <v>6.5</v>
      </c>
      <c r="V41" s="430"/>
      <c r="X41" s="409">
        <v>0.99542824074074077</v>
      </c>
      <c r="Y41" s="409">
        <v>3.2175925925925926E-3</v>
      </c>
      <c r="Z41" s="410">
        <f t="shared" si="4"/>
        <v>0.18694444444444383</v>
      </c>
      <c r="AA41" s="413">
        <v>42543</v>
      </c>
    </row>
    <row r="42" spans="1:27" x14ac:dyDescent="0.2">
      <c r="A42" s="438" t="s">
        <v>183</v>
      </c>
      <c r="B42" s="439">
        <v>42539</v>
      </c>
      <c r="C42" s="440" t="s">
        <v>118</v>
      </c>
      <c r="D42" s="440" t="s">
        <v>198</v>
      </c>
      <c r="E42" s="441">
        <v>0.35416666666666669</v>
      </c>
      <c r="F42" s="441">
        <v>0.88541666666666663</v>
      </c>
      <c r="G42" s="440">
        <v>11.75</v>
      </c>
      <c r="X42" s="409">
        <v>3.2175925925925926E-3</v>
      </c>
      <c r="Y42" s="409">
        <v>1.247685185185185E-2</v>
      </c>
      <c r="Z42" s="410">
        <f t="shared" si="4"/>
        <v>0.22222222222222218</v>
      </c>
      <c r="AA42" s="413">
        <v>42544</v>
      </c>
    </row>
    <row r="43" spans="1:27" x14ac:dyDescent="0.2">
      <c r="A43" s="440" t="s">
        <v>183</v>
      </c>
      <c r="B43" s="439">
        <v>42545</v>
      </c>
      <c r="C43" s="440" t="s">
        <v>118</v>
      </c>
      <c r="D43" s="440" t="s">
        <v>198</v>
      </c>
      <c r="E43" s="441">
        <v>0.63541666666666663</v>
      </c>
      <c r="F43" s="441">
        <v>0.94791666666666663</v>
      </c>
      <c r="G43" s="440">
        <v>7</v>
      </c>
      <c r="X43" s="409">
        <v>1.247685185185185E-2</v>
      </c>
      <c r="Y43" s="409">
        <v>1.545138888888889E-2</v>
      </c>
      <c r="Z43" s="410">
        <f t="shared" si="4"/>
        <v>7.1388888888888946E-2</v>
      </c>
      <c r="AA43" s="413">
        <v>42544</v>
      </c>
    </row>
    <row r="44" spans="1:27" x14ac:dyDescent="0.2">
      <c r="A44" s="438" t="s">
        <v>183</v>
      </c>
      <c r="B44" s="439">
        <v>42546</v>
      </c>
      <c r="C44" s="440" t="s">
        <v>118</v>
      </c>
      <c r="D44" s="440" t="s">
        <v>198</v>
      </c>
      <c r="E44" s="441">
        <v>0.5625</v>
      </c>
      <c r="F44" s="441">
        <v>0</v>
      </c>
      <c r="G44" s="440">
        <v>8.5</v>
      </c>
      <c r="X44" s="409">
        <v>1.545138888888889E-2</v>
      </c>
      <c r="Y44" s="409">
        <v>1.7280092592592593E-2</v>
      </c>
      <c r="Z44" s="410">
        <f t="shared" si="4"/>
        <v>4.3888888888888894E-2</v>
      </c>
      <c r="AA44" s="413">
        <v>42544</v>
      </c>
    </row>
    <row r="45" spans="1:27" x14ac:dyDescent="0.2">
      <c r="A45" s="440" t="s">
        <v>213</v>
      </c>
      <c r="B45" s="439">
        <v>42545</v>
      </c>
      <c r="C45" s="440" t="s">
        <v>118</v>
      </c>
      <c r="D45" s="440" t="s">
        <v>198</v>
      </c>
      <c r="E45" s="441">
        <v>0.58333333333333337</v>
      </c>
      <c r="F45" s="441">
        <v>0.9375</v>
      </c>
      <c r="G45" s="440">
        <v>8</v>
      </c>
      <c r="X45" s="409">
        <v>1.7291666666666667E-2</v>
      </c>
      <c r="Y45" s="409">
        <v>1.744212962962963E-2</v>
      </c>
      <c r="Z45" s="410">
        <f t="shared" si="4"/>
        <v>3.6111111111111205E-3</v>
      </c>
      <c r="AA45" s="413">
        <v>42544</v>
      </c>
    </row>
    <row r="46" spans="1:27" x14ac:dyDescent="0.2">
      <c r="A46" s="438" t="s">
        <v>213</v>
      </c>
      <c r="B46" s="439">
        <v>42550</v>
      </c>
      <c r="C46" s="440" t="s">
        <v>118</v>
      </c>
      <c r="D46" s="440" t="s">
        <v>198</v>
      </c>
      <c r="E46" s="441">
        <v>0.69791666666666663</v>
      </c>
      <c r="F46" s="441">
        <v>0.82291666666666663</v>
      </c>
      <c r="G46" s="440">
        <v>3</v>
      </c>
      <c r="X46" s="409">
        <v>1.744212962962963E-2</v>
      </c>
      <c r="Y46" s="409">
        <v>1.8240740740740741E-2</v>
      </c>
      <c r="Z46" s="410">
        <f t="shared" si="4"/>
        <v>1.9166666666666665E-2</v>
      </c>
      <c r="AA46" s="413">
        <v>42544</v>
      </c>
    </row>
    <row r="47" spans="1:27" x14ac:dyDescent="0.2">
      <c r="A47" s="438" t="s">
        <v>233</v>
      </c>
      <c r="B47" s="439">
        <v>42544</v>
      </c>
      <c r="C47" s="440" t="s">
        <v>118</v>
      </c>
      <c r="D47" s="440" t="s">
        <v>198</v>
      </c>
      <c r="E47" s="441">
        <v>0.65625</v>
      </c>
      <c r="F47" s="441">
        <v>0.97916666666666663</v>
      </c>
      <c r="G47" s="440">
        <v>7.25</v>
      </c>
      <c r="X47" s="409">
        <v>1.8240740740740741E-2</v>
      </c>
      <c r="Y47" s="409">
        <v>1.8414351851851852E-2</v>
      </c>
      <c r="Z47" s="410">
        <f t="shared" si="4"/>
        <v>4.1666666666666519E-3</v>
      </c>
      <c r="AA47" s="413">
        <v>42544</v>
      </c>
    </row>
    <row r="48" spans="1:27" x14ac:dyDescent="0.2">
      <c r="A48" s="440" t="s">
        <v>233</v>
      </c>
      <c r="B48" s="439">
        <v>42545</v>
      </c>
      <c r="C48" s="440" t="s">
        <v>118</v>
      </c>
      <c r="D48" s="440" t="s">
        <v>198</v>
      </c>
      <c r="E48" s="441">
        <v>0.63541666666666663</v>
      </c>
      <c r="F48" s="441">
        <v>0.9375</v>
      </c>
      <c r="G48" s="440">
        <v>6.67</v>
      </c>
      <c r="X48" s="409">
        <v>1.8414351851851852E-2</v>
      </c>
      <c r="Y48" s="409">
        <v>2.0509259259259258E-2</v>
      </c>
      <c r="Z48" s="410">
        <f t="shared" si="4"/>
        <v>5.0277777777777755E-2</v>
      </c>
      <c r="AA48" s="413">
        <v>42544</v>
      </c>
    </row>
    <row r="49" spans="1:27" x14ac:dyDescent="0.2">
      <c r="A49" s="438" t="s">
        <v>209</v>
      </c>
      <c r="B49" s="439">
        <v>42539</v>
      </c>
      <c r="C49" s="440" t="s">
        <v>118</v>
      </c>
      <c r="D49" s="440" t="s">
        <v>198</v>
      </c>
      <c r="E49" s="441">
        <v>0.73958333333333337</v>
      </c>
      <c r="F49" s="441">
        <v>0.9375</v>
      </c>
      <c r="G49" s="440">
        <v>4.75</v>
      </c>
      <c r="X49" s="409">
        <v>5.1377314814814813E-2</v>
      </c>
      <c r="Y49" s="409">
        <v>5.5254629629629626E-2</v>
      </c>
      <c r="Z49" s="410">
        <f t="shared" ref="Z49:Z66" si="5">HRS(X49,Y49)</f>
        <v>9.3055555555555503E-2</v>
      </c>
      <c r="AA49" s="413">
        <v>42544</v>
      </c>
    </row>
    <row r="50" spans="1:27" x14ac:dyDescent="0.2">
      <c r="A50" s="438" t="s">
        <v>209</v>
      </c>
      <c r="B50" s="439">
        <v>42544</v>
      </c>
      <c r="C50" s="440" t="s">
        <v>118</v>
      </c>
      <c r="D50" s="440" t="s">
        <v>198</v>
      </c>
      <c r="E50" s="441">
        <v>0.65625</v>
      </c>
      <c r="F50" s="441">
        <v>0.97916666666666663</v>
      </c>
      <c r="G50" s="440">
        <v>7.25</v>
      </c>
      <c r="X50" s="409">
        <v>5.5254629629629626E-2</v>
      </c>
      <c r="Y50" s="409">
        <v>5.7349537037037039E-2</v>
      </c>
      <c r="Z50" s="410">
        <f t="shared" si="5"/>
        <v>5.0277777777777921E-2</v>
      </c>
      <c r="AA50" s="413">
        <v>42544</v>
      </c>
    </row>
    <row r="51" spans="1:27" x14ac:dyDescent="0.2">
      <c r="A51" s="438" t="s">
        <v>184</v>
      </c>
      <c r="B51" s="439">
        <v>42544</v>
      </c>
      <c r="C51" s="440" t="s">
        <v>118</v>
      </c>
      <c r="D51" s="440" t="s">
        <v>198</v>
      </c>
      <c r="E51" s="441">
        <v>0.64583333333333337</v>
      </c>
      <c r="F51" s="441">
        <v>0.82291666666666663</v>
      </c>
      <c r="G51" s="440">
        <v>4.25</v>
      </c>
      <c r="X51" s="409">
        <v>5.7349537037037039E-2</v>
      </c>
      <c r="Y51" s="409">
        <v>6.3113425925925934E-2</v>
      </c>
      <c r="Z51" s="410">
        <f t="shared" si="5"/>
        <v>0.13833333333333347</v>
      </c>
      <c r="AA51" s="413">
        <v>42544</v>
      </c>
    </row>
    <row r="52" spans="1:27" x14ac:dyDescent="0.2">
      <c r="A52" s="440" t="s">
        <v>184</v>
      </c>
      <c r="B52" s="439">
        <v>42545</v>
      </c>
      <c r="C52" s="440" t="s">
        <v>118</v>
      </c>
      <c r="D52" s="440" t="s">
        <v>198</v>
      </c>
      <c r="E52" s="441">
        <v>0.65625</v>
      </c>
      <c r="F52" s="441">
        <v>0.94791666666666663</v>
      </c>
      <c r="G52" s="440">
        <v>6.5</v>
      </c>
      <c r="X52" s="409">
        <v>6.3344907407407405E-2</v>
      </c>
      <c r="Y52" s="409">
        <v>6.3576388888888891E-2</v>
      </c>
      <c r="Z52" s="410">
        <f t="shared" si="5"/>
        <v>5.5555555555556468E-3</v>
      </c>
      <c r="AA52" s="413">
        <v>42544</v>
      </c>
    </row>
    <row r="53" spans="1:27" x14ac:dyDescent="0.2">
      <c r="A53" s="440" t="s">
        <v>184</v>
      </c>
      <c r="B53" s="439">
        <v>42546</v>
      </c>
      <c r="C53" s="440" t="s">
        <v>118</v>
      </c>
      <c r="D53" s="440" t="s">
        <v>198</v>
      </c>
      <c r="E53" s="441">
        <v>0.61458333333333337</v>
      </c>
      <c r="F53" s="441">
        <v>0.71875</v>
      </c>
      <c r="G53" s="440">
        <v>2.5</v>
      </c>
      <c r="X53" s="409">
        <v>6.3576388888888891E-2</v>
      </c>
      <c r="Y53" s="409">
        <v>6.4502314814814818E-2</v>
      </c>
      <c r="Z53" s="410">
        <f t="shared" si="5"/>
        <v>2.2222222222222254E-2</v>
      </c>
      <c r="AA53" s="413">
        <v>42544</v>
      </c>
    </row>
    <row r="54" spans="1:27" x14ac:dyDescent="0.2">
      <c r="A54" s="438" t="s">
        <v>219</v>
      </c>
      <c r="B54" s="439">
        <v>42542</v>
      </c>
      <c r="C54" s="440" t="s">
        <v>118</v>
      </c>
      <c r="D54" s="440" t="s">
        <v>198</v>
      </c>
      <c r="E54" s="441">
        <v>0.69791666666666663</v>
      </c>
      <c r="F54" s="441">
        <v>0.83333333333333337</v>
      </c>
      <c r="G54" s="440">
        <v>3.25</v>
      </c>
      <c r="X54" s="409">
        <v>6.4502314814814818E-2</v>
      </c>
      <c r="Y54" s="409">
        <v>6.5231481481481488E-2</v>
      </c>
      <c r="Z54" s="410">
        <f t="shared" si="5"/>
        <v>1.7500000000000071E-2</v>
      </c>
      <c r="AA54" s="413">
        <v>42544</v>
      </c>
    </row>
    <row r="55" spans="1:27" x14ac:dyDescent="0.2">
      <c r="A55" s="438" t="s">
        <v>211</v>
      </c>
      <c r="B55" s="439">
        <v>42545</v>
      </c>
      <c r="C55" s="440" t="s">
        <v>118</v>
      </c>
      <c r="D55" s="440" t="s">
        <v>198</v>
      </c>
      <c r="E55" s="441">
        <v>0.59375</v>
      </c>
      <c r="F55" s="441">
        <v>0.92708333333333337</v>
      </c>
      <c r="G55" s="440">
        <v>7.5</v>
      </c>
      <c r="X55" s="409">
        <v>6.5231481481481488E-2</v>
      </c>
      <c r="Y55" s="409">
        <v>6.9791666666666669E-2</v>
      </c>
      <c r="Z55" s="410">
        <f t="shared" si="5"/>
        <v>0.10944444444444434</v>
      </c>
      <c r="AA55" s="413">
        <v>42544</v>
      </c>
    </row>
    <row r="56" spans="1:27" x14ac:dyDescent="0.2">
      <c r="A56" s="438" t="s">
        <v>179</v>
      </c>
      <c r="B56" s="439">
        <v>42539</v>
      </c>
      <c r="C56" s="440" t="s">
        <v>118</v>
      </c>
      <c r="D56" s="440" t="s">
        <v>196</v>
      </c>
      <c r="E56" s="441">
        <v>0.375</v>
      </c>
      <c r="F56" s="441">
        <v>0.59375</v>
      </c>
      <c r="G56" s="440">
        <v>5.25</v>
      </c>
      <c r="H56" s="443">
        <v>25</v>
      </c>
      <c r="X56" s="409">
        <v>6.9791666666666669E-2</v>
      </c>
      <c r="Y56" s="409">
        <v>7.0300925925925919E-2</v>
      </c>
      <c r="Z56" s="410">
        <f t="shared" si="5"/>
        <v>1.2222222222222023E-2</v>
      </c>
      <c r="AA56" s="413">
        <v>42544</v>
      </c>
    </row>
    <row r="57" spans="1:27" x14ac:dyDescent="0.2">
      <c r="A57" s="438" t="s">
        <v>179</v>
      </c>
      <c r="B57" s="439">
        <v>42539</v>
      </c>
      <c r="C57" s="440" t="s">
        <v>118</v>
      </c>
      <c r="D57" s="440" t="s">
        <v>198</v>
      </c>
      <c r="E57" s="441">
        <v>0.72916666666666663</v>
      </c>
      <c r="F57" s="441">
        <v>0.96875</v>
      </c>
      <c r="G57" s="440">
        <v>5.75</v>
      </c>
      <c r="X57" s="409">
        <v>7.0300925925925919E-2</v>
      </c>
      <c r="Y57" s="409">
        <v>7.2662037037037039E-2</v>
      </c>
      <c r="Z57" s="410">
        <f t="shared" si="5"/>
        <v>5.6666666666666865E-2</v>
      </c>
      <c r="AA57" s="413">
        <v>42544</v>
      </c>
    </row>
    <row r="58" spans="1:27" x14ac:dyDescent="0.2">
      <c r="A58" s="438" t="s">
        <v>179</v>
      </c>
      <c r="B58" s="439">
        <v>42542</v>
      </c>
      <c r="C58" s="440" t="s">
        <v>118</v>
      </c>
      <c r="D58" s="440" t="s">
        <v>196</v>
      </c>
      <c r="E58" s="441">
        <v>0.6875</v>
      </c>
      <c r="F58" s="441">
        <v>0.83333333333333337</v>
      </c>
      <c r="G58" s="440">
        <v>3.5</v>
      </c>
      <c r="H58" s="443">
        <v>15</v>
      </c>
      <c r="X58" s="409">
        <v>7.2662037037037039E-2</v>
      </c>
      <c r="Y58" s="409">
        <v>7.4976851851851864E-2</v>
      </c>
      <c r="Z58" s="410">
        <f t="shared" si="5"/>
        <v>5.5555555555555802E-2</v>
      </c>
      <c r="AA58" s="413">
        <v>42544</v>
      </c>
    </row>
    <row r="59" spans="1:27" x14ac:dyDescent="0.2">
      <c r="A59" s="438" t="s">
        <v>179</v>
      </c>
      <c r="B59" s="439">
        <v>42543</v>
      </c>
      <c r="C59" s="440" t="s">
        <v>118</v>
      </c>
      <c r="D59" s="440" t="s">
        <v>196</v>
      </c>
      <c r="E59" s="441">
        <v>0.6875</v>
      </c>
      <c r="F59" s="441">
        <v>0.80208333333333337</v>
      </c>
      <c r="G59" s="440">
        <v>2.75</v>
      </c>
      <c r="H59" s="443">
        <v>15</v>
      </c>
      <c r="X59" s="409">
        <v>7.4976851851851864E-2</v>
      </c>
      <c r="Y59" s="409">
        <v>7.706018518518519E-2</v>
      </c>
      <c r="Z59" s="410">
        <f t="shared" si="5"/>
        <v>4.9999999999999822E-2</v>
      </c>
      <c r="AA59" s="413">
        <v>42544</v>
      </c>
    </row>
    <row r="60" spans="1:27" x14ac:dyDescent="0.2">
      <c r="A60" s="438" t="s">
        <v>179</v>
      </c>
      <c r="B60" s="439">
        <v>42544</v>
      </c>
      <c r="C60" s="440" t="s">
        <v>118</v>
      </c>
      <c r="D60" s="440" t="s">
        <v>196</v>
      </c>
      <c r="E60" s="441">
        <v>0.625</v>
      </c>
      <c r="F60" s="441">
        <v>0.8125</v>
      </c>
      <c r="G60" s="440">
        <v>4.5</v>
      </c>
      <c r="H60" s="443">
        <v>15</v>
      </c>
      <c r="X60" s="409">
        <v>7.706018518518519E-2</v>
      </c>
      <c r="Y60" s="409">
        <v>7.7280092592592595E-2</v>
      </c>
      <c r="Z60" s="410">
        <f t="shared" si="5"/>
        <v>5.2777777777777146E-3</v>
      </c>
      <c r="AA60" s="413">
        <v>42544</v>
      </c>
    </row>
    <row r="61" spans="1:27" x14ac:dyDescent="0.2">
      <c r="A61" s="438" t="s">
        <v>179</v>
      </c>
      <c r="B61" s="439">
        <v>42545</v>
      </c>
      <c r="C61" s="440" t="s">
        <v>118</v>
      </c>
      <c r="D61" s="440" t="s">
        <v>198</v>
      </c>
      <c r="E61" s="441">
        <v>0.58333333333333337</v>
      </c>
      <c r="F61" s="441">
        <v>0.9375</v>
      </c>
      <c r="G61" s="440">
        <v>8</v>
      </c>
      <c r="X61" s="409">
        <v>7.7291666666666661E-2</v>
      </c>
      <c r="Y61" s="409">
        <v>7.7430555555555558E-2</v>
      </c>
      <c r="Z61" s="410">
        <f t="shared" si="5"/>
        <v>3.3333333333335213E-3</v>
      </c>
      <c r="AA61" s="413">
        <v>42544</v>
      </c>
    </row>
    <row r="62" spans="1:27" x14ac:dyDescent="0.2">
      <c r="A62" s="438" t="s">
        <v>179</v>
      </c>
      <c r="B62" s="439">
        <v>42546</v>
      </c>
      <c r="C62" s="440" t="s">
        <v>118</v>
      </c>
      <c r="D62" s="440" t="s">
        <v>198</v>
      </c>
      <c r="E62" s="441">
        <v>0.5625</v>
      </c>
      <c r="F62" s="441">
        <v>0</v>
      </c>
      <c r="G62" s="440">
        <v>8.5</v>
      </c>
      <c r="X62" s="409">
        <v>7.7430555555555558E-2</v>
      </c>
      <c r="Y62" s="409">
        <v>7.8819444444444442E-2</v>
      </c>
      <c r="Z62" s="410">
        <f t="shared" si="5"/>
        <v>3.3333333333333215E-2</v>
      </c>
      <c r="AA62" s="413">
        <v>42544</v>
      </c>
    </row>
    <row r="63" spans="1:27" x14ac:dyDescent="0.2">
      <c r="A63" s="438" t="s">
        <v>179</v>
      </c>
      <c r="B63" s="439">
        <v>42547</v>
      </c>
      <c r="C63" s="440" t="s">
        <v>118</v>
      </c>
      <c r="D63" s="440" t="s">
        <v>196</v>
      </c>
      <c r="E63" s="441">
        <v>0.70833333333333337</v>
      </c>
      <c r="F63" s="441">
        <v>2.0833333333333332E-2</v>
      </c>
      <c r="G63" s="440">
        <v>6.5</v>
      </c>
      <c r="H63" s="630">
        <v>15</v>
      </c>
      <c r="X63" s="409">
        <v>7.8819444444444442E-2</v>
      </c>
      <c r="Y63" s="409">
        <v>7.9837962962962958E-2</v>
      </c>
      <c r="Z63" s="410">
        <f t="shared" si="5"/>
        <v>2.444444444444438E-2</v>
      </c>
      <c r="AA63" s="413">
        <v>42544</v>
      </c>
    </row>
    <row r="64" spans="1:27" x14ac:dyDescent="0.2">
      <c r="A64" s="438" t="s">
        <v>179</v>
      </c>
      <c r="B64" s="439">
        <v>42550</v>
      </c>
      <c r="C64" s="440" t="s">
        <v>118</v>
      </c>
      <c r="D64" s="440" t="s">
        <v>196</v>
      </c>
      <c r="E64" s="441">
        <v>0.69791666666666663</v>
      </c>
      <c r="F64" s="441">
        <v>0.82291666666666663</v>
      </c>
      <c r="G64" s="440">
        <v>3</v>
      </c>
      <c r="H64" s="443">
        <v>15</v>
      </c>
      <c r="X64" s="409">
        <v>7.9837962962962958E-2</v>
      </c>
      <c r="Y64" s="409">
        <v>8.1006944444444437E-2</v>
      </c>
      <c r="Z64" s="410">
        <f t="shared" si="5"/>
        <v>2.80555555555555E-2</v>
      </c>
      <c r="AA64" s="413">
        <v>42544</v>
      </c>
    </row>
    <row r="65" spans="1:27" x14ac:dyDescent="0.2">
      <c r="A65" s="438" t="s">
        <v>232</v>
      </c>
      <c r="B65" s="439">
        <v>42539</v>
      </c>
      <c r="C65" s="440" t="s">
        <v>118</v>
      </c>
      <c r="D65" s="440" t="s">
        <v>228</v>
      </c>
      <c r="E65" s="441">
        <v>0.44791666666666669</v>
      </c>
      <c r="F65" s="441">
        <v>0.52083333333333337</v>
      </c>
      <c r="G65" s="440">
        <v>1.75</v>
      </c>
      <c r="X65" s="409">
        <v>8.1006944444444437E-2</v>
      </c>
      <c r="Y65" s="409">
        <v>8.1192129629629628E-2</v>
      </c>
      <c r="Z65" s="410">
        <f t="shared" si="5"/>
        <v>4.4444444444445841E-3</v>
      </c>
      <c r="AA65" s="413">
        <v>42544</v>
      </c>
    </row>
    <row r="66" spans="1:27" x14ac:dyDescent="0.2">
      <c r="A66" s="440" t="s">
        <v>214</v>
      </c>
      <c r="B66" s="439">
        <v>42544</v>
      </c>
      <c r="C66" s="440" t="s">
        <v>118</v>
      </c>
      <c r="D66" s="440" t="s">
        <v>198</v>
      </c>
      <c r="E66" s="441">
        <v>0.64583333333333337</v>
      </c>
      <c r="F66" s="441">
        <v>0.97916666666666663</v>
      </c>
      <c r="G66" s="440">
        <v>7.5</v>
      </c>
      <c r="X66" s="409">
        <v>8.1192129629629628E-2</v>
      </c>
      <c r="Y66" s="409">
        <v>8.2476851851851843E-2</v>
      </c>
      <c r="Z66" s="410">
        <f t="shared" si="5"/>
        <v>3.0833333333333157E-2</v>
      </c>
      <c r="AA66" s="413">
        <v>42544</v>
      </c>
    </row>
    <row r="67" spans="1:27" x14ac:dyDescent="0.2">
      <c r="A67" s="438" t="s">
        <v>214</v>
      </c>
      <c r="B67" s="439">
        <v>42546</v>
      </c>
      <c r="C67" s="440" t="s">
        <v>118</v>
      </c>
      <c r="D67" s="440" t="s">
        <v>198</v>
      </c>
      <c r="E67" s="441">
        <v>0.5625</v>
      </c>
      <c r="F67" s="441">
        <v>0</v>
      </c>
      <c r="G67" s="440">
        <v>8.5</v>
      </c>
      <c r="X67" s="409">
        <v>8.3206018518518512E-2</v>
      </c>
      <c r="Y67" s="409">
        <v>8.8749999999999996E-2</v>
      </c>
      <c r="Z67" s="410">
        <f t="shared" ref="Z67:Z91" si="6">HRS(X67,Y67)</f>
        <v>0.13305555555555559</v>
      </c>
      <c r="AA67" s="413">
        <v>42544</v>
      </c>
    </row>
    <row r="68" spans="1:27" x14ac:dyDescent="0.2">
      <c r="A68" s="440" t="s">
        <v>238</v>
      </c>
      <c r="B68" s="439">
        <v>42546</v>
      </c>
      <c r="C68" s="440" t="s">
        <v>118</v>
      </c>
      <c r="D68" s="440" t="s">
        <v>198</v>
      </c>
      <c r="E68" s="441">
        <v>0.30208333333333331</v>
      </c>
      <c r="F68" s="441">
        <v>2.0833333333333332E-2</v>
      </c>
      <c r="G68" s="440">
        <v>16.25</v>
      </c>
      <c r="X68" s="409">
        <v>8.8749999999999996E-2</v>
      </c>
      <c r="Y68" s="409">
        <v>9.2256944444444447E-2</v>
      </c>
      <c r="Z68" s="410">
        <f t="shared" si="6"/>
        <v>8.4166666666666834E-2</v>
      </c>
      <c r="AA68" s="413">
        <v>42544</v>
      </c>
    </row>
    <row r="69" spans="1:27" x14ac:dyDescent="0.2">
      <c r="A69" s="438" t="s">
        <v>156</v>
      </c>
      <c r="B69" s="439">
        <v>42539</v>
      </c>
      <c r="C69" s="440" t="s">
        <v>118</v>
      </c>
      <c r="D69" s="440" t="s">
        <v>198</v>
      </c>
      <c r="E69" s="441">
        <v>0.35416666666666669</v>
      </c>
      <c r="F69" s="441">
        <v>0.88541666666666663</v>
      </c>
      <c r="G69" s="440">
        <v>11.75</v>
      </c>
      <c r="X69" s="409">
        <v>9.2256944444444447E-2</v>
      </c>
      <c r="Y69" s="409">
        <v>9.5069444444444443E-2</v>
      </c>
      <c r="Z69" s="410">
        <f t="shared" si="6"/>
        <v>6.7499999999999893E-2</v>
      </c>
      <c r="AA69" s="413">
        <v>42544</v>
      </c>
    </row>
    <row r="70" spans="1:27" x14ac:dyDescent="0.2">
      <c r="A70" s="438" t="s">
        <v>156</v>
      </c>
      <c r="B70" s="439">
        <v>42544</v>
      </c>
      <c r="C70" s="440" t="s">
        <v>118</v>
      </c>
      <c r="D70" s="440" t="s">
        <v>198</v>
      </c>
      <c r="E70" s="441">
        <v>0.64583333333333337</v>
      </c>
      <c r="F70" s="441">
        <v>0.97916666666666663</v>
      </c>
      <c r="G70" s="440">
        <v>7.5</v>
      </c>
      <c r="X70" s="409">
        <v>9.5069444444444443E-2</v>
      </c>
      <c r="Y70" s="409">
        <v>9.5208333333333339E-2</v>
      </c>
      <c r="Z70" s="410">
        <f t="shared" si="6"/>
        <v>3.3333333333335213E-3</v>
      </c>
      <c r="AA70" s="413">
        <v>42544</v>
      </c>
    </row>
    <row r="71" spans="1:27" x14ac:dyDescent="0.2">
      <c r="A71" s="440" t="s">
        <v>156</v>
      </c>
      <c r="B71" s="439">
        <v>42545</v>
      </c>
      <c r="C71" s="440" t="s">
        <v>118</v>
      </c>
      <c r="D71" s="440" t="s">
        <v>198</v>
      </c>
      <c r="E71" s="441">
        <v>0.58333333333333337</v>
      </c>
      <c r="F71" s="441">
        <v>0.9375</v>
      </c>
      <c r="G71" s="440">
        <v>8</v>
      </c>
      <c r="X71" s="409">
        <v>0.51208333333333333</v>
      </c>
      <c r="Y71" s="409">
        <v>0.51569444444444446</v>
      </c>
      <c r="Z71" s="410">
        <f t="shared" si="6"/>
        <v>8.6666666666666892E-2</v>
      </c>
      <c r="AA71" s="413">
        <v>42544</v>
      </c>
    </row>
    <row r="72" spans="1:27" x14ac:dyDescent="0.2">
      <c r="A72" s="438" t="s">
        <v>210</v>
      </c>
      <c r="B72" s="439">
        <v>42539</v>
      </c>
      <c r="C72" s="440" t="s">
        <v>118</v>
      </c>
      <c r="D72" s="440" t="s">
        <v>198</v>
      </c>
      <c r="E72" s="441">
        <v>0.73958333333333337</v>
      </c>
      <c r="F72" s="441">
        <v>0.9375</v>
      </c>
      <c r="G72" s="440">
        <v>4.75</v>
      </c>
      <c r="X72" s="409">
        <v>0.51569444444444446</v>
      </c>
      <c r="Y72" s="409">
        <v>0.51623842592592595</v>
      </c>
      <c r="Z72" s="410">
        <f t="shared" si="6"/>
        <v>1.305555555555582E-2</v>
      </c>
      <c r="AA72" s="413">
        <v>42544</v>
      </c>
    </row>
    <row r="73" spans="1:27" x14ac:dyDescent="0.2">
      <c r="A73" s="438" t="s">
        <v>186</v>
      </c>
      <c r="B73" s="439">
        <v>42539</v>
      </c>
      <c r="C73" s="440" t="s">
        <v>118</v>
      </c>
      <c r="D73" s="440" t="s">
        <v>196</v>
      </c>
      <c r="E73" s="441">
        <v>0.35416666666666669</v>
      </c>
      <c r="F73" s="441">
        <v>0.88541666666666663</v>
      </c>
      <c r="G73" s="440">
        <v>11.75</v>
      </c>
      <c r="H73" s="630">
        <v>15</v>
      </c>
      <c r="X73" s="409">
        <v>0.51623842592592595</v>
      </c>
      <c r="Y73" s="409">
        <v>0.51649305555555558</v>
      </c>
      <c r="Z73" s="410">
        <f t="shared" si="6"/>
        <v>6.1111111111111782E-3</v>
      </c>
      <c r="AA73" s="413">
        <v>42544</v>
      </c>
    </row>
    <row r="74" spans="1:27" x14ac:dyDescent="0.2">
      <c r="A74" s="438" t="s">
        <v>186</v>
      </c>
      <c r="B74" s="439">
        <v>42544</v>
      </c>
      <c r="C74" s="440" t="s">
        <v>118</v>
      </c>
      <c r="D74" s="440" t="s">
        <v>196</v>
      </c>
      <c r="E74" s="441">
        <v>0.64583333333333337</v>
      </c>
      <c r="F74" s="441">
        <v>0.98958333333333337</v>
      </c>
      <c r="G74" s="440">
        <v>7.75</v>
      </c>
      <c r="H74" s="443">
        <v>25</v>
      </c>
      <c r="X74" s="409">
        <v>0.51649305555555558</v>
      </c>
      <c r="Y74" s="409">
        <v>0.52090277777777783</v>
      </c>
      <c r="Z74" s="410">
        <f t="shared" si="6"/>
        <v>0.10583333333333389</v>
      </c>
      <c r="AA74" s="413">
        <v>42544</v>
      </c>
    </row>
    <row r="75" spans="1:27" x14ac:dyDescent="0.2">
      <c r="A75" s="438" t="s">
        <v>186</v>
      </c>
      <c r="B75" s="439">
        <v>42545</v>
      </c>
      <c r="C75" s="440" t="s">
        <v>118</v>
      </c>
      <c r="D75" s="440" t="s">
        <v>196</v>
      </c>
      <c r="E75" s="441">
        <v>0.59375</v>
      </c>
      <c r="F75" s="441">
        <v>0.92708333333333337</v>
      </c>
      <c r="G75" s="440">
        <v>7.5</v>
      </c>
      <c r="H75" s="443">
        <v>25</v>
      </c>
      <c r="X75" s="409">
        <v>0.52090277777777783</v>
      </c>
      <c r="Y75" s="409">
        <v>0.5213888888888889</v>
      </c>
      <c r="Z75" s="410">
        <f t="shared" si="6"/>
        <v>1.1666666666665826E-2</v>
      </c>
      <c r="AA75" s="413">
        <v>42544</v>
      </c>
    </row>
    <row r="76" spans="1:27" x14ac:dyDescent="0.2">
      <c r="A76" s="440" t="s">
        <v>186</v>
      </c>
      <c r="B76" s="439">
        <v>42546</v>
      </c>
      <c r="C76" s="440" t="s">
        <v>118</v>
      </c>
      <c r="D76" s="440" t="s">
        <v>196</v>
      </c>
      <c r="E76" s="441">
        <v>0.53125</v>
      </c>
      <c r="F76" s="441">
        <v>1.0416666666666666E-2</v>
      </c>
      <c r="G76" s="440">
        <v>9.5500000000000007</v>
      </c>
      <c r="H76" s="443">
        <v>15</v>
      </c>
      <c r="X76" s="409">
        <v>0.5213888888888889</v>
      </c>
      <c r="Y76" s="409">
        <v>0.52142361111111113</v>
      </c>
      <c r="Z76" s="410">
        <f t="shared" si="6"/>
        <v>8.333333333334636E-4</v>
      </c>
      <c r="AA76" s="413">
        <v>42544</v>
      </c>
    </row>
    <row r="77" spans="1:27" x14ac:dyDescent="0.2">
      <c r="A77" s="440" t="s">
        <v>208</v>
      </c>
      <c r="B77" s="439">
        <v>42539</v>
      </c>
      <c r="C77" s="440" t="s">
        <v>118</v>
      </c>
      <c r="D77" s="440" t="s">
        <v>198</v>
      </c>
      <c r="E77" s="441">
        <v>0.375</v>
      </c>
      <c r="F77" s="441">
        <v>0.57291666666666663</v>
      </c>
      <c r="G77" s="440">
        <v>4.75</v>
      </c>
      <c r="X77" s="409">
        <v>0.52143518518518517</v>
      </c>
      <c r="Y77" s="409">
        <v>0.52370370370370367</v>
      </c>
      <c r="Z77" s="410">
        <f t="shared" si="6"/>
        <v>5.4444444444444073E-2</v>
      </c>
      <c r="AA77" s="413">
        <v>42544</v>
      </c>
    </row>
    <row r="78" spans="1:27" x14ac:dyDescent="0.2">
      <c r="A78" s="438" t="s">
        <v>157</v>
      </c>
      <c r="B78" s="439">
        <v>42544</v>
      </c>
      <c r="C78" s="440" t="s">
        <v>118</v>
      </c>
      <c r="D78" s="440" t="s">
        <v>198</v>
      </c>
      <c r="E78" s="441">
        <v>0.63541666666666663</v>
      </c>
      <c r="F78" s="441">
        <v>0.82291666666666663</v>
      </c>
      <c r="G78" s="440">
        <v>4.5</v>
      </c>
      <c r="X78" s="409">
        <v>0.52370370370370367</v>
      </c>
      <c r="Y78" s="409">
        <v>0.52959490740740744</v>
      </c>
      <c r="Z78" s="410">
        <f t="shared" si="6"/>
        <v>0.14138888888889056</v>
      </c>
      <c r="AA78" s="413">
        <v>42544</v>
      </c>
    </row>
    <row r="79" spans="1:27" x14ac:dyDescent="0.2">
      <c r="A79" s="438" t="s">
        <v>157</v>
      </c>
      <c r="B79" s="439">
        <v>42545</v>
      </c>
      <c r="C79" s="440" t="s">
        <v>118</v>
      </c>
      <c r="D79" s="440" t="s">
        <v>198</v>
      </c>
      <c r="E79" s="441">
        <v>0.58333333333333337</v>
      </c>
      <c r="F79" s="441">
        <v>0.92708333333333337</v>
      </c>
      <c r="G79" s="440">
        <v>7.75</v>
      </c>
      <c r="X79" s="409">
        <v>0.52959490740740744</v>
      </c>
      <c r="Y79" s="409">
        <v>0.53298611111111105</v>
      </c>
      <c r="Z79" s="410">
        <f t="shared" si="6"/>
        <v>8.1388888888886513E-2</v>
      </c>
      <c r="AA79" s="413">
        <v>42544</v>
      </c>
    </row>
    <row r="80" spans="1:27" x14ac:dyDescent="0.2">
      <c r="A80" s="438" t="s">
        <v>157</v>
      </c>
      <c r="B80" s="439">
        <v>42546</v>
      </c>
      <c r="C80" s="440" t="s">
        <v>118</v>
      </c>
      <c r="D80" s="440" t="s">
        <v>198</v>
      </c>
      <c r="E80" s="441">
        <v>0.60416666666666663</v>
      </c>
      <c r="F80" s="441">
        <v>0.71875</v>
      </c>
      <c r="G80" s="440">
        <v>2.75</v>
      </c>
      <c r="X80" s="409">
        <v>0.53298611111111105</v>
      </c>
      <c r="Y80" s="409">
        <v>0.5332175925925926</v>
      </c>
      <c r="Z80" s="410">
        <f t="shared" si="6"/>
        <v>5.5555555555573122E-3</v>
      </c>
      <c r="AA80" s="413">
        <v>42544</v>
      </c>
    </row>
    <row r="81" spans="1:27" x14ac:dyDescent="0.2">
      <c r="A81" s="440" t="s">
        <v>181</v>
      </c>
      <c r="B81" s="439">
        <v>42539</v>
      </c>
      <c r="C81" s="440" t="s">
        <v>118</v>
      </c>
      <c r="D81" s="440" t="s">
        <v>198</v>
      </c>
      <c r="E81" s="441">
        <v>0.39583333333333331</v>
      </c>
      <c r="F81" s="441">
        <v>0.54166666666666663</v>
      </c>
      <c r="G81" s="440">
        <v>3.5</v>
      </c>
      <c r="X81" s="409">
        <v>0.5332175925925926</v>
      </c>
      <c r="Y81" s="409">
        <v>0.53513888888888894</v>
      </c>
      <c r="Z81" s="410">
        <f t="shared" si="6"/>
        <v>4.6111111111112102E-2</v>
      </c>
      <c r="AA81" s="413">
        <v>42544</v>
      </c>
    </row>
    <row r="82" spans="1:27" x14ac:dyDescent="0.2">
      <c r="A82" s="438" t="s">
        <v>191</v>
      </c>
      <c r="B82" s="439">
        <v>42544</v>
      </c>
      <c r="C82" s="440" t="s">
        <v>118</v>
      </c>
      <c r="D82" s="440" t="s">
        <v>198</v>
      </c>
      <c r="E82" s="441">
        <v>0.64583333333333337</v>
      </c>
      <c r="F82" s="441">
        <v>0.97916666666666663</v>
      </c>
      <c r="G82" s="440">
        <v>7.5</v>
      </c>
      <c r="X82" s="409">
        <v>0.53513888888888894</v>
      </c>
      <c r="Y82" s="409">
        <v>0.53636574074074073</v>
      </c>
      <c r="Z82" s="410">
        <f t="shared" si="6"/>
        <v>2.944444444444283E-2</v>
      </c>
      <c r="AA82" s="413">
        <v>42544</v>
      </c>
    </row>
    <row r="83" spans="1:27" x14ac:dyDescent="0.2">
      <c r="A83" s="438" t="s">
        <v>182</v>
      </c>
      <c r="B83" s="439">
        <v>42539</v>
      </c>
      <c r="C83" s="440" t="s">
        <v>118</v>
      </c>
      <c r="D83" s="440" t="s">
        <v>198</v>
      </c>
      <c r="E83" s="441">
        <v>0.73958333333333337</v>
      </c>
      <c r="F83" s="441">
        <v>0.9375</v>
      </c>
      <c r="G83" s="440">
        <v>4.75</v>
      </c>
      <c r="X83" s="409">
        <v>0.53636574074074073</v>
      </c>
      <c r="Y83" s="409">
        <v>0.5393634259259259</v>
      </c>
      <c r="Z83" s="410">
        <f t="shared" si="6"/>
        <v>7.1944444444444144E-2</v>
      </c>
      <c r="AA83" s="413">
        <v>42544</v>
      </c>
    </row>
    <row r="84" spans="1:27" x14ac:dyDescent="0.2">
      <c r="A84" s="438" t="s">
        <v>182</v>
      </c>
      <c r="B84" s="439">
        <v>42544</v>
      </c>
      <c r="C84" s="440" t="s">
        <v>118</v>
      </c>
      <c r="D84" s="440" t="s">
        <v>198</v>
      </c>
      <c r="E84" s="441">
        <v>0.64583333333333337</v>
      </c>
      <c r="F84" s="441">
        <v>0.97916666666666663</v>
      </c>
      <c r="G84" s="440">
        <v>7.5</v>
      </c>
      <c r="X84" s="409">
        <v>0.5393634259259259</v>
      </c>
      <c r="Y84" s="409">
        <v>0.54049768518518515</v>
      </c>
      <c r="Z84" s="410">
        <f t="shared" si="6"/>
        <v>2.7222222222222037E-2</v>
      </c>
      <c r="AA84" s="413">
        <v>42544</v>
      </c>
    </row>
    <row r="85" spans="1:27" x14ac:dyDescent="0.2">
      <c r="A85" s="440" t="s">
        <v>182</v>
      </c>
      <c r="B85" s="439">
        <v>42547</v>
      </c>
      <c r="C85" s="440" t="s">
        <v>118</v>
      </c>
      <c r="D85" s="440" t="s">
        <v>198</v>
      </c>
      <c r="E85" s="441">
        <v>0.72916666666666663</v>
      </c>
      <c r="F85" s="441">
        <v>2.0833333333333332E-2</v>
      </c>
      <c r="G85" s="440">
        <v>6.5</v>
      </c>
      <c r="X85" s="409">
        <v>0.54049768518518515</v>
      </c>
      <c r="Y85" s="409">
        <v>0.54164351851851855</v>
      </c>
      <c r="Z85" s="410">
        <f t="shared" si="6"/>
        <v>2.7500000000001634E-2</v>
      </c>
      <c r="AA85" s="413">
        <v>42544</v>
      </c>
    </row>
    <row r="86" spans="1:27" x14ac:dyDescent="0.2">
      <c r="A86" s="438" t="s">
        <v>207</v>
      </c>
      <c r="B86" s="439">
        <v>42537</v>
      </c>
      <c r="C86" s="440" t="s">
        <v>16</v>
      </c>
      <c r="D86" s="440" t="s">
        <v>67</v>
      </c>
      <c r="E86" s="441">
        <v>0.70833333333333337</v>
      </c>
      <c r="F86" s="441">
        <v>0.91666666666666663</v>
      </c>
      <c r="G86" s="440">
        <v>5</v>
      </c>
      <c r="X86" s="409">
        <v>0.54164351851851855</v>
      </c>
      <c r="Y86" s="409">
        <v>0.54265046296296293</v>
      </c>
      <c r="Z86" s="410">
        <f t="shared" si="6"/>
        <v>2.4166666666665115E-2</v>
      </c>
      <c r="AA86" s="413">
        <v>42544</v>
      </c>
    </row>
    <row r="87" spans="1:27" x14ac:dyDescent="0.2">
      <c r="A87" s="438" t="s">
        <v>207</v>
      </c>
      <c r="B87" s="439">
        <v>42538</v>
      </c>
      <c r="C87" s="440" t="s">
        <v>16</v>
      </c>
      <c r="D87" s="440" t="s">
        <v>67</v>
      </c>
      <c r="E87" s="441">
        <v>0.6875</v>
      </c>
      <c r="F87" s="441">
        <v>0.9375</v>
      </c>
      <c r="G87" s="440">
        <v>6</v>
      </c>
      <c r="X87" s="409">
        <v>0.54265046296296293</v>
      </c>
      <c r="Y87" s="409">
        <v>0.54519675925925926</v>
      </c>
      <c r="Z87" s="410">
        <f t="shared" si="6"/>
        <v>6.1111111111111782E-2</v>
      </c>
      <c r="AA87" s="413">
        <v>42544</v>
      </c>
    </row>
    <row r="88" spans="1:27" x14ac:dyDescent="0.2">
      <c r="A88" s="440" t="s">
        <v>207</v>
      </c>
      <c r="B88" s="439">
        <v>42539</v>
      </c>
      <c r="C88" s="440" t="s">
        <v>16</v>
      </c>
      <c r="D88" s="440" t="s">
        <v>67</v>
      </c>
      <c r="E88" s="441">
        <v>0.6875</v>
      </c>
      <c r="F88" s="441">
        <v>0.94791666666666663</v>
      </c>
      <c r="G88" s="440">
        <v>6.25</v>
      </c>
      <c r="X88" s="409">
        <v>0.54519675925925926</v>
      </c>
      <c r="Y88" s="409">
        <v>0.54796296296296299</v>
      </c>
      <c r="Z88" s="410">
        <f t="shared" si="6"/>
        <v>6.6388888888889497E-2</v>
      </c>
      <c r="AA88" s="413">
        <v>42544</v>
      </c>
    </row>
    <row r="89" spans="1:27" x14ac:dyDescent="0.2">
      <c r="A89" s="438" t="s">
        <v>207</v>
      </c>
      <c r="B89" s="439">
        <v>42540</v>
      </c>
      <c r="C89" s="440" t="s">
        <v>16</v>
      </c>
      <c r="D89" s="440" t="s">
        <v>67</v>
      </c>
      <c r="E89" s="441">
        <v>0.45833333333333331</v>
      </c>
      <c r="F89" s="441">
        <v>0.67708333333333337</v>
      </c>
      <c r="G89" s="440">
        <v>5.25</v>
      </c>
      <c r="X89" s="409">
        <v>0.54796296296296299</v>
      </c>
      <c r="Y89" s="409">
        <v>0.54844907407407406</v>
      </c>
      <c r="Z89" s="410">
        <f t="shared" si="6"/>
        <v>1.1666666666665826E-2</v>
      </c>
      <c r="AA89" s="413">
        <v>42544</v>
      </c>
    </row>
    <row r="90" spans="1:27" x14ac:dyDescent="0.2">
      <c r="A90" s="440" t="s">
        <v>207</v>
      </c>
      <c r="B90" s="439">
        <v>42543</v>
      </c>
      <c r="C90" s="440" t="s">
        <v>16</v>
      </c>
      <c r="D90" s="440" t="s">
        <v>67</v>
      </c>
      <c r="E90" s="441">
        <v>0.70833333333333337</v>
      </c>
      <c r="F90" s="441">
        <v>0.92708333333333337</v>
      </c>
      <c r="G90" s="440">
        <v>5.25</v>
      </c>
      <c r="X90" s="409">
        <v>0.54844907407407406</v>
      </c>
      <c r="Y90" s="409">
        <v>0.54905092592592586</v>
      </c>
      <c r="Z90" s="410">
        <f t="shared" si="6"/>
        <v>1.444444444444315E-2</v>
      </c>
      <c r="AA90" s="413">
        <v>42544</v>
      </c>
    </row>
    <row r="91" spans="1:27" x14ac:dyDescent="0.2">
      <c r="A91" s="438" t="s">
        <v>207</v>
      </c>
      <c r="B91" s="439">
        <v>42551</v>
      </c>
      <c r="C91" s="440" t="s">
        <v>16</v>
      </c>
      <c r="D91" s="440" t="s">
        <v>67</v>
      </c>
      <c r="E91" s="441">
        <v>0.70833333333333337</v>
      </c>
      <c r="F91" s="441">
        <v>0.94791666666666663</v>
      </c>
      <c r="G91" s="440">
        <v>5.75</v>
      </c>
      <c r="X91" s="409">
        <v>0.54905092592592586</v>
      </c>
      <c r="Y91" s="409">
        <v>0.55032407407407413</v>
      </c>
      <c r="Z91" s="410">
        <f t="shared" si="6"/>
        <v>3.0555555555558556E-2</v>
      </c>
      <c r="AA91" s="413">
        <v>42544</v>
      </c>
    </row>
    <row r="92" spans="1:27" x14ac:dyDescent="0.2">
      <c r="A92" s="438" t="s">
        <v>155</v>
      </c>
      <c r="B92" s="439">
        <v>42538</v>
      </c>
      <c r="C92" s="440" t="s">
        <v>16</v>
      </c>
      <c r="D92" s="440" t="s">
        <v>97</v>
      </c>
      <c r="E92" s="441">
        <v>0.72916666666666663</v>
      </c>
      <c r="F92" s="441">
        <v>0.9375</v>
      </c>
      <c r="G92" s="440">
        <v>5</v>
      </c>
      <c r="X92" s="409">
        <v>0.55378472222222219</v>
      </c>
      <c r="Y92" s="409">
        <v>0.55521990740740745</v>
      </c>
      <c r="Z92" s="410">
        <f t="shared" ref="Z92:Z97" si="7">HRS(X92,Y92)</f>
        <v>3.4444444444446276E-2</v>
      </c>
      <c r="AA92" s="413">
        <v>42544</v>
      </c>
    </row>
    <row r="93" spans="1:27" x14ac:dyDescent="0.2">
      <c r="A93" s="438" t="s">
        <v>155</v>
      </c>
      <c r="B93" s="439">
        <v>42539</v>
      </c>
      <c r="C93" s="440" t="s">
        <v>16</v>
      </c>
      <c r="D93" s="440" t="s">
        <v>97</v>
      </c>
      <c r="E93" s="441">
        <v>0.72916666666666663</v>
      </c>
      <c r="F93" s="441">
        <v>0.94791666666666663</v>
      </c>
      <c r="G93" s="440">
        <v>5.25</v>
      </c>
      <c r="X93" s="409">
        <v>0.55521990740740745</v>
      </c>
      <c r="Y93" s="409">
        <v>0.55614583333333334</v>
      </c>
      <c r="Z93" s="410">
        <f t="shared" si="7"/>
        <v>2.2222222222221255E-2</v>
      </c>
      <c r="AA93" s="413">
        <v>42544</v>
      </c>
    </row>
    <row r="94" spans="1:27" x14ac:dyDescent="0.2">
      <c r="A94" s="440" t="s">
        <v>155</v>
      </c>
      <c r="B94" s="439">
        <v>42542</v>
      </c>
      <c r="C94" s="440" t="s">
        <v>16</v>
      </c>
      <c r="D94" s="440" t="s">
        <v>67</v>
      </c>
      <c r="E94" s="441">
        <v>0.70833333333333337</v>
      </c>
      <c r="F94" s="441">
        <v>0.92708333333333337</v>
      </c>
      <c r="G94" s="440">
        <v>5.25</v>
      </c>
      <c r="X94" s="409">
        <v>0.55614583333333334</v>
      </c>
      <c r="Y94" s="409">
        <v>0.56186342592592597</v>
      </c>
      <c r="Z94" s="410">
        <f t="shared" si="7"/>
        <v>0.13722222222222324</v>
      </c>
      <c r="AA94" s="413">
        <v>42544</v>
      </c>
    </row>
    <row r="95" spans="1:27" x14ac:dyDescent="0.2">
      <c r="A95" s="438" t="s">
        <v>155</v>
      </c>
      <c r="B95" s="439">
        <v>42544</v>
      </c>
      <c r="C95" s="440" t="s">
        <v>16</v>
      </c>
      <c r="D95" s="440" t="s">
        <v>67</v>
      </c>
      <c r="E95" s="441">
        <v>0.70833333333333337</v>
      </c>
      <c r="F95" s="441">
        <v>0.91666666666666663</v>
      </c>
      <c r="G95" s="440">
        <v>5</v>
      </c>
      <c r="X95" s="409">
        <v>0.56186342592592597</v>
      </c>
      <c r="Y95" s="409">
        <v>0.56207175925925923</v>
      </c>
      <c r="Z95" s="410">
        <f t="shared" si="7"/>
        <v>4.9999999999981171E-3</v>
      </c>
      <c r="AA95" s="413">
        <v>42544</v>
      </c>
    </row>
    <row r="96" spans="1:27" x14ac:dyDescent="0.2">
      <c r="A96" s="440" t="s">
        <v>155</v>
      </c>
      <c r="B96" s="439">
        <v>42545</v>
      </c>
      <c r="C96" s="440" t="s">
        <v>16</v>
      </c>
      <c r="D96" s="440" t="s">
        <v>67</v>
      </c>
      <c r="E96" s="441">
        <v>0.70833333333333337</v>
      </c>
      <c r="F96" s="441">
        <v>0.94791666666666663</v>
      </c>
      <c r="G96" s="440">
        <v>5.75</v>
      </c>
      <c r="X96" s="409">
        <v>0.56207175925925923</v>
      </c>
      <c r="Y96" s="409">
        <v>0.57817129629629627</v>
      </c>
      <c r="Z96" s="410">
        <f t="shared" si="7"/>
        <v>0.38638888888888889</v>
      </c>
      <c r="AA96" s="413">
        <v>42544</v>
      </c>
    </row>
    <row r="97" spans="1:27" x14ac:dyDescent="0.2">
      <c r="A97" s="438" t="s">
        <v>192</v>
      </c>
      <c r="B97" s="439">
        <v>42539</v>
      </c>
      <c r="C97" s="440" t="s">
        <v>16</v>
      </c>
      <c r="D97" s="440" t="s">
        <v>97</v>
      </c>
      <c r="E97" s="441">
        <v>0.75</v>
      </c>
      <c r="F97" s="441">
        <v>0.9375</v>
      </c>
      <c r="G97" s="440">
        <v>4.5</v>
      </c>
      <c r="X97" s="409">
        <v>0.57817129629629627</v>
      </c>
      <c r="Y97" s="409">
        <v>0.57851851851851854</v>
      </c>
      <c r="Z97" s="410">
        <f t="shared" si="7"/>
        <v>8.333333333334636E-3</v>
      </c>
      <c r="AA97" s="413">
        <v>42544</v>
      </c>
    </row>
    <row r="98" spans="1:27" x14ac:dyDescent="0.2">
      <c r="A98" s="438" t="s">
        <v>192</v>
      </c>
      <c r="B98" s="439">
        <v>42545</v>
      </c>
      <c r="C98" s="440" t="s">
        <v>16</v>
      </c>
      <c r="D98" s="440" t="s">
        <v>97</v>
      </c>
      <c r="E98" s="441">
        <v>0.75</v>
      </c>
      <c r="F98" s="441">
        <v>0.95833333333333337</v>
      </c>
      <c r="G98" s="440">
        <v>5</v>
      </c>
      <c r="X98" s="409">
        <v>0.57953703703703707</v>
      </c>
      <c r="Y98" s="409">
        <v>0.57973379629629629</v>
      </c>
      <c r="Z98" s="410">
        <f t="shared" ref="Z98:Z104" si="8">HRS(X98,Y98)</f>
        <v>4.722222222221184E-3</v>
      </c>
      <c r="AA98" s="413">
        <v>42544</v>
      </c>
    </row>
    <row r="99" spans="1:27" x14ac:dyDescent="0.2">
      <c r="A99" s="438" t="s">
        <v>176</v>
      </c>
      <c r="B99" s="439">
        <v>42540</v>
      </c>
      <c r="C99" s="440" t="s">
        <v>16</v>
      </c>
      <c r="D99" s="440" t="s">
        <v>97</v>
      </c>
      <c r="E99" s="441">
        <v>0.5</v>
      </c>
      <c r="F99" s="441">
        <v>0.6875</v>
      </c>
      <c r="G99" s="440">
        <v>4.5</v>
      </c>
      <c r="X99" s="409">
        <v>0.57973379629629629</v>
      </c>
      <c r="Y99" s="409">
        <v>0.58015046296296291</v>
      </c>
      <c r="Z99" s="410">
        <f t="shared" si="8"/>
        <v>9.9999999999988987E-3</v>
      </c>
      <c r="AA99" s="414">
        <v>42544</v>
      </c>
    </row>
    <row r="100" spans="1:27" x14ac:dyDescent="0.2">
      <c r="A100" s="438" t="s">
        <v>180</v>
      </c>
      <c r="B100" s="439">
        <v>42537</v>
      </c>
      <c r="C100" s="440" t="s">
        <v>145</v>
      </c>
      <c r="D100" s="440" t="s">
        <v>172</v>
      </c>
      <c r="E100" s="441">
        <v>0.46875</v>
      </c>
      <c r="F100" s="441">
        <v>0.66666666666666663</v>
      </c>
      <c r="G100" s="440">
        <v>4.71</v>
      </c>
      <c r="X100" s="409">
        <v>0.58303240740740747</v>
      </c>
      <c r="Y100" s="409">
        <v>0.58530092592592597</v>
      </c>
      <c r="Z100" s="410">
        <f t="shared" si="8"/>
        <v>5.4444444444444073E-2</v>
      </c>
      <c r="AA100" s="414">
        <v>42544</v>
      </c>
    </row>
    <row r="101" spans="1:27" x14ac:dyDescent="0.2">
      <c r="A101" s="438" t="s">
        <v>180</v>
      </c>
      <c r="B101" s="439">
        <v>42537</v>
      </c>
      <c r="C101" s="440" t="s">
        <v>145</v>
      </c>
      <c r="D101" s="440" t="s">
        <v>172</v>
      </c>
      <c r="E101" s="441">
        <v>0.6875</v>
      </c>
      <c r="F101" s="441">
        <v>0.86458333333333337</v>
      </c>
      <c r="G101" s="440">
        <v>4.25</v>
      </c>
      <c r="X101" s="409">
        <v>0.58530092592592597</v>
      </c>
      <c r="Y101" s="409">
        <v>0.58641203703703704</v>
      </c>
      <c r="Z101" s="410">
        <f t="shared" si="8"/>
        <v>2.6666666666665506E-2</v>
      </c>
      <c r="AA101" s="414">
        <v>42544</v>
      </c>
    </row>
    <row r="102" spans="1:27" x14ac:dyDescent="0.2">
      <c r="A102" s="438" t="s">
        <v>180</v>
      </c>
      <c r="B102" s="439">
        <v>42538</v>
      </c>
      <c r="C102" s="440" t="s">
        <v>145</v>
      </c>
      <c r="D102" s="440" t="s">
        <v>172</v>
      </c>
      <c r="E102" s="441">
        <v>0.45833333333333331</v>
      </c>
      <c r="F102" s="441">
        <v>0.60416666666666663</v>
      </c>
      <c r="G102" s="440">
        <v>3.5</v>
      </c>
      <c r="X102" s="409">
        <v>0.58641203703703704</v>
      </c>
      <c r="Y102" s="409">
        <v>0.58657407407407403</v>
      </c>
      <c r="Z102" s="410">
        <f t="shared" si="8"/>
        <v>3.8888888888877204E-3</v>
      </c>
      <c r="AA102" s="414">
        <v>42544</v>
      </c>
    </row>
    <row r="103" spans="1:27" x14ac:dyDescent="0.2">
      <c r="A103" s="438" t="s">
        <v>180</v>
      </c>
      <c r="B103" s="439">
        <v>42538</v>
      </c>
      <c r="C103" s="440" t="s">
        <v>145</v>
      </c>
      <c r="D103" s="440" t="s">
        <v>172</v>
      </c>
      <c r="E103" s="441">
        <v>0.6875</v>
      </c>
      <c r="F103" s="441">
        <v>0.89583333333333337</v>
      </c>
      <c r="G103" s="440">
        <v>5</v>
      </c>
      <c r="X103" s="409">
        <v>0.76871527777777782</v>
      </c>
      <c r="Y103" s="409">
        <v>0.7710300925925927</v>
      </c>
      <c r="Z103" s="410">
        <f t="shared" si="8"/>
        <v>5.5555555555557135E-2</v>
      </c>
      <c r="AA103" s="414">
        <v>42544</v>
      </c>
    </row>
    <row r="104" spans="1:27" x14ac:dyDescent="0.2">
      <c r="A104" s="438" t="s">
        <v>180</v>
      </c>
      <c r="B104" s="439">
        <v>42539</v>
      </c>
      <c r="C104" s="440" t="s">
        <v>145</v>
      </c>
      <c r="D104" s="440" t="s">
        <v>172</v>
      </c>
      <c r="E104" s="441">
        <v>0.41666666666666669</v>
      </c>
      <c r="F104" s="441">
        <v>0.58333333333333337</v>
      </c>
      <c r="G104" s="440">
        <v>4</v>
      </c>
      <c r="X104" s="409">
        <v>0.7710300925925927</v>
      </c>
      <c r="Y104" s="409">
        <v>0.78178240740740745</v>
      </c>
      <c r="Z104" s="410">
        <f t="shared" si="8"/>
        <v>0.25805555555555415</v>
      </c>
      <c r="AA104" s="414">
        <v>42544</v>
      </c>
    </row>
    <row r="105" spans="1:27" x14ac:dyDescent="0.2">
      <c r="A105" s="438" t="s">
        <v>180</v>
      </c>
      <c r="B105" s="439">
        <v>42540</v>
      </c>
      <c r="C105" s="440" t="s">
        <v>145</v>
      </c>
      <c r="D105" s="440" t="s">
        <v>172</v>
      </c>
      <c r="E105" s="441">
        <v>0.42708333333333331</v>
      </c>
      <c r="F105" s="441">
        <v>0.6875</v>
      </c>
      <c r="G105" s="440">
        <v>6.25</v>
      </c>
      <c r="X105" s="409">
        <v>0.74916666666666665</v>
      </c>
      <c r="Y105" s="409">
        <v>0.78414351851851849</v>
      </c>
      <c r="Z105" s="410">
        <f t="shared" ref="Z105:Z112" si="9">HRS(X105,Y105)</f>
        <v>0.83944444444444422</v>
      </c>
      <c r="AA105" s="414">
        <v>42545</v>
      </c>
    </row>
    <row r="106" spans="1:27" x14ac:dyDescent="0.2">
      <c r="A106" s="438" t="s">
        <v>180</v>
      </c>
      <c r="B106" s="439">
        <v>42543</v>
      </c>
      <c r="C106" s="440" t="s">
        <v>145</v>
      </c>
      <c r="D106" s="440" t="s">
        <v>172</v>
      </c>
      <c r="E106" s="441">
        <v>0.45833333333333331</v>
      </c>
      <c r="F106" s="441">
        <v>0.60416666666666663</v>
      </c>
      <c r="G106" s="440">
        <v>3.5</v>
      </c>
      <c r="X106" s="409">
        <v>0.78414351851851849</v>
      </c>
      <c r="Y106" s="409">
        <v>0.78423611111111102</v>
      </c>
      <c r="Z106" s="410">
        <f t="shared" si="9"/>
        <v>2.2222222222207932E-3</v>
      </c>
      <c r="AA106" s="414">
        <v>42545</v>
      </c>
    </row>
    <row r="107" spans="1:27" x14ac:dyDescent="0.2">
      <c r="A107" s="438" t="s">
        <v>180</v>
      </c>
      <c r="B107" s="439">
        <v>42543</v>
      </c>
      <c r="C107" s="440" t="s">
        <v>145</v>
      </c>
      <c r="D107" s="440" t="s">
        <v>172</v>
      </c>
      <c r="E107" s="441">
        <v>0.6875</v>
      </c>
      <c r="F107" s="441">
        <v>0.90625</v>
      </c>
      <c r="G107" s="440">
        <v>5.25</v>
      </c>
      <c r="X107" s="409">
        <v>0.78423611111111102</v>
      </c>
      <c r="Y107" s="409">
        <v>0.78478009259259263</v>
      </c>
      <c r="Z107" s="410">
        <f t="shared" si="9"/>
        <v>1.3055555555558485E-2</v>
      </c>
      <c r="AA107" s="414">
        <v>42545</v>
      </c>
    </row>
    <row r="108" spans="1:27" x14ac:dyDescent="0.2">
      <c r="A108" s="440" t="s">
        <v>180</v>
      </c>
      <c r="B108" s="439">
        <v>42545</v>
      </c>
      <c r="C108" s="440" t="s">
        <v>145</v>
      </c>
      <c r="D108" s="440" t="s">
        <v>172</v>
      </c>
      <c r="E108" s="441">
        <v>0.45833333333333331</v>
      </c>
      <c r="F108" s="441">
        <v>0.61458333333333337</v>
      </c>
      <c r="G108" s="440">
        <v>3.75</v>
      </c>
      <c r="X108" s="409">
        <v>0.78478009259259263</v>
      </c>
      <c r="Y108" s="409">
        <v>0.78508101851851853</v>
      </c>
      <c r="Z108" s="410">
        <f t="shared" si="9"/>
        <v>7.2222222222215748E-3</v>
      </c>
      <c r="AA108" s="414">
        <v>42545</v>
      </c>
    </row>
    <row r="109" spans="1:27" x14ac:dyDescent="0.2">
      <c r="A109" s="438" t="s">
        <v>180</v>
      </c>
      <c r="B109" s="439">
        <v>42545</v>
      </c>
      <c r="C109" s="440" t="s">
        <v>145</v>
      </c>
      <c r="D109" s="440" t="s">
        <v>172</v>
      </c>
      <c r="E109" s="441">
        <v>0.6875</v>
      </c>
      <c r="F109" s="441">
        <v>0.85416666666666663</v>
      </c>
      <c r="G109" s="440">
        <v>4</v>
      </c>
      <c r="X109" s="409">
        <v>0.78508101851851853</v>
      </c>
      <c r="Y109" s="409">
        <v>0.78554398148148152</v>
      </c>
      <c r="Z109" s="410">
        <f t="shared" si="9"/>
        <v>1.111111111111196E-2</v>
      </c>
      <c r="AA109" s="414">
        <v>42545</v>
      </c>
    </row>
    <row r="110" spans="1:27" x14ac:dyDescent="0.2">
      <c r="A110" s="440" t="s">
        <v>180</v>
      </c>
      <c r="B110" s="439">
        <v>42546</v>
      </c>
      <c r="C110" s="440" t="s">
        <v>145</v>
      </c>
      <c r="D110" s="440" t="s">
        <v>172</v>
      </c>
      <c r="E110" s="441">
        <v>0.4375</v>
      </c>
      <c r="F110" s="441">
        <v>0.64583333333333337</v>
      </c>
      <c r="G110" s="440">
        <v>5</v>
      </c>
      <c r="X110" s="409">
        <v>0.78554398148148152</v>
      </c>
      <c r="Y110" s="409">
        <v>0.79142361111111104</v>
      </c>
      <c r="Z110" s="410">
        <f t="shared" si="9"/>
        <v>0.1411111111111083</v>
      </c>
      <c r="AA110" s="414">
        <v>42545</v>
      </c>
    </row>
    <row r="111" spans="1:27" x14ac:dyDescent="0.2">
      <c r="A111" s="438" t="s">
        <v>180</v>
      </c>
      <c r="B111" s="439">
        <v>42546</v>
      </c>
      <c r="C111" s="440" t="s">
        <v>145</v>
      </c>
      <c r="D111" s="440" t="s">
        <v>172</v>
      </c>
      <c r="E111" s="441">
        <v>0.6875</v>
      </c>
      <c r="F111" s="441">
        <v>0.90625</v>
      </c>
      <c r="G111" s="440">
        <v>5.25</v>
      </c>
      <c r="X111" s="409">
        <v>0.79142361111111104</v>
      </c>
      <c r="Y111" s="409">
        <v>0.79302083333333329</v>
      </c>
      <c r="Z111" s="410">
        <f t="shared" si="9"/>
        <v>3.8333333333333997E-2</v>
      </c>
      <c r="AA111" s="414">
        <v>42545</v>
      </c>
    </row>
    <row r="112" spans="1:27" x14ac:dyDescent="0.2">
      <c r="A112" s="438" t="s">
        <v>180</v>
      </c>
      <c r="B112" s="439">
        <v>42547</v>
      </c>
      <c r="C112" s="440" t="s">
        <v>145</v>
      </c>
      <c r="D112" s="440" t="s">
        <v>172</v>
      </c>
      <c r="E112" s="441">
        <v>0.42708333333333331</v>
      </c>
      <c r="F112" s="441">
        <v>0.6875</v>
      </c>
      <c r="G112" s="440">
        <v>6.25</v>
      </c>
      <c r="X112" s="409">
        <v>0.79302083333333329</v>
      </c>
      <c r="Y112" s="409">
        <v>0.79561342592592599</v>
      </c>
      <c r="Z112" s="410">
        <f t="shared" si="9"/>
        <v>6.2222222222224843E-2</v>
      </c>
      <c r="AA112" s="414">
        <v>42545</v>
      </c>
    </row>
    <row r="113" spans="1:27" x14ac:dyDescent="0.2">
      <c r="A113" s="438" t="s">
        <v>180</v>
      </c>
      <c r="B113" s="439">
        <v>42551</v>
      </c>
      <c r="C113" s="440" t="s">
        <v>145</v>
      </c>
      <c r="D113" s="440" t="s">
        <v>172</v>
      </c>
      <c r="E113" s="441">
        <v>0.46875</v>
      </c>
      <c r="F113" s="441">
        <v>0.5625</v>
      </c>
      <c r="G113" s="440">
        <v>2.25</v>
      </c>
      <c r="X113" s="409">
        <v>0.87592592592592589</v>
      </c>
      <c r="Y113" s="409">
        <v>0.88489583333333333</v>
      </c>
      <c r="Z113" s="410">
        <f t="shared" ref="Z113:Z120" si="10">HRS(X113,Y113)</f>
        <v>0.21527777777777857</v>
      </c>
      <c r="AA113" s="414">
        <v>42545</v>
      </c>
    </row>
    <row r="114" spans="1:27" x14ac:dyDescent="0.2">
      <c r="A114" s="438" t="s">
        <v>180</v>
      </c>
      <c r="B114" s="439">
        <v>42551</v>
      </c>
      <c r="C114" s="440" t="s">
        <v>145</v>
      </c>
      <c r="D114" s="440" t="s">
        <v>172</v>
      </c>
      <c r="E114" s="441">
        <v>0.6875</v>
      </c>
      <c r="F114" s="441">
        <v>0.89583333333333337</v>
      </c>
      <c r="G114" s="440">
        <v>5</v>
      </c>
      <c r="X114" s="409">
        <v>0.88489583333333333</v>
      </c>
      <c r="Y114" s="409">
        <v>0.88609953703703714</v>
      </c>
      <c r="Z114" s="410">
        <f t="shared" si="10"/>
        <v>2.8888888888891628E-2</v>
      </c>
      <c r="AA114" s="414">
        <v>42545</v>
      </c>
    </row>
    <row r="115" spans="1:27" x14ac:dyDescent="0.2">
      <c r="A115" s="440" t="s">
        <v>212</v>
      </c>
      <c r="B115" s="439">
        <v>42540</v>
      </c>
      <c r="C115" s="440" t="s">
        <v>145</v>
      </c>
      <c r="D115" s="440" t="s">
        <v>172</v>
      </c>
      <c r="E115" s="441">
        <v>0.6875</v>
      </c>
      <c r="F115" s="441">
        <v>0.91666666666666663</v>
      </c>
      <c r="G115" s="440">
        <v>5.5</v>
      </c>
      <c r="X115" s="409">
        <v>0.88609953703703714</v>
      </c>
      <c r="Y115" s="409">
        <v>0.88678240740740744</v>
      </c>
      <c r="Z115" s="410">
        <f t="shared" si="10"/>
        <v>1.638888888888701E-2</v>
      </c>
      <c r="AA115" s="414">
        <v>42545</v>
      </c>
    </row>
    <row r="116" spans="1:27" x14ac:dyDescent="0.2">
      <c r="A116" s="438" t="s">
        <v>212</v>
      </c>
      <c r="B116" s="439">
        <v>42544</v>
      </c>
      <c r="C116" s="440" t="s">
        <v>145</v>
      </c>
      <c r="D116" s="440" t="s">
        <v>172</v>
      </c>
      <c r="E116" s="441">
        <v>0.45833333333333331</v>
      </c>
      <c r="F116" s="441">
        <v>0.63541666666666663</v>
      </c>
      <c r="G116" s="440">
        <v>4.25</v>
      </c>
      <c r="X116" s="409">
        <v>0.88678240740740744</v>
      </c>
      <c r="Y116" s="409">
        <v>0.89127314814814806</v>
      </c>
      <c r="Z116" s="410">
        <f t="shared" si="10"/>
        <v>0.10777777777777509</v>
      </c>
      <c r="AA116" s="414">
        <v>42545</v>
      </c>
    </row>
    <row r="117" spans="1:27" x14ac:dyDescent="0.2">
      <c r="A117" s="438" t="s">
        <v>212</v>
      </c>
      <c r="B117" s="439">
        <v>42544</v>
      </c>
      <c r="C117" s="440" t="s">
        <v>145</v>
      </c>
      <c r="D117" s="440" t="s">
        <v>172</v>
      </c>
      <c r="E117" s="441">
        <v>0.6875</v>
      </c>
      <c r="F117" s="441">
        <v>0.85416666666666663</v>
      </c>
      <c r="G117" s="440">
        <v>4</v>
      </c>
      <c r="X117" s="409">
        <v>0.89127314814814806</v>
      </c>
      <c r="Y117" s="409">
        <v>0.89188657407407401</v>
      </c>
      <c r="Z117" s="410">
        <f t="shared" si="10"/>
        <v>1.4722222222222747E-2</v>
      </c>
      <c r="AA117" s="414">
        <v>42545</v>
      </c>
    </row>
    <row r="118" spans="1:27" x14ac:dyDescent="0.2">
      <c r="A118" s="438" t="s">
        <v>214</v>
      </c>
      <c r="B118" s="439">
        <v>42547</v>
      </c>
      <c r="C118" s="440" t="s">
        <v>145</v>
      </c>
      <c r="D118" s="440" t="s">
        <v>172</v>
      </c>
      <c r="E118" s="441">
        <v>0.67708333333333337</v>
      </c>
      <c r="F118" s="441">
        <v>0.83333333333333337</v>
      </c>
      <c r="G118" s="440">
        <v>3.75</v>
      </c>
      <c r="X118" s="409">
        <v>0.89188657407407401</v>
      </c>
      <c r="Y118" s="409">
        <v>0.89929398148148154</v>
      </c>
      <c r="Z118" s="410">
        <f t="shared" si="10"/>
        <v>0.1777777777777807</v>
      </c>
      <c r="AA118" s="414">
        <v>42545</v>
      </c>
    </row>
    <row r="119" spans="1:27" x14ac:dyDescent="0.2">
      <c r="A119" s="438" t="s">
        <v>181</v>
      </c>
      <c r="B119" s="439">
        <v>42539</v>
      </c>
      <c r="C119" s="440" t="s">
        <v>145</v>
      </c>
      <c r="D119" s="440" t="s">
        <v>172</v>
      </c>
      <c r="E119" s="441">
        <v>0.58333333333333337</v>
      </c>
      <c r="F119" s="441">
        <v>0.69791666666666663</v>
      </c>
      <c r="G119" s="440">
        <v>2.75</v>
      </c>
      <c r="X119" s="409">
        <v>0.89929398148148154</v>
      </c>
      <c r="Y119" s="409">
        <v>0.89978009259259262</v>
      </c>
      <c r="Z119" s="410">
        <f t="shared" si="10"/>
        <v>1.1666666666665826E-2</v>
      </c>
      <c r="AA119" s="414">
        <v>42545</v>
      </c>
    </row>
    <row r="120" spans="1:27" x14ac:dyDescent="0.2">
      <c r="A120" s="438" t="s">
        <v>181</v>
      </c>
      <c r="B120" s="439">
        <v>42550</v>
      </c>
      <c r="C120" s="440" t="s">
        <v>145</v>
      </c>
      <c r="D120" s="440" t="s">
        <v>172</v>
      </c>
      <c r="E120" s="441">
        <v>0.45833333333333331</v>
      </c>
      <c r="F120" s="441">
        <v>0.60416666666666663</v>
      </c>
      <c r="G120" s="440">
        <v>3.5</v>
      </c>
      <c r="X120" s="409">
        <v>0.89978009259259262</v>
      </c>
      <c r="Y120" s="409">
        <v>0.89989583333333334</v>
      </c>
      <c r="Z120" s="410">
        <f t="shared" si="10"/>
        <v>2.7777777777773238E-3</v>
      </c>
      <c r="AA120" s="414">
        <v>42545</v>
      </c>
    </row>
    <row r="121" spans="1:27" x14ac:dyDescent="0.2">
      <c r="A121" s="438" t="s">
        <v>181</v>
      </c>
      <c r="B121" s="439">
        <v>42550</v>
      </c>
      <c r="C121" s="440" t="s">
        <v>145</v>
      </c>
      <c r="D121" s="440" t="s">
        <v>172</v>
      </c>
      <c r="E121" s="441">
        <v>0.6875</v>
      </c>
      <c r="F121" s="441">
        <v>0.89583333333333337</v>
      </c>
      <c r="G121" s="440">
        <v>5</v>
      </c>
      <c r="X121" s="409">
        <v>0.90106481481481471</v>
      </c>
      <c r="Y121" s="409">
        <v>0.92037037037037039</v>
      </c>
      <c r="Z121" s="410">
        <f t="shared" ref="Z121:Z133" si="11">HRS(X121,Y121)</f>
        <v>0.46333333333333648</v>
      </c>
      <c r="AA121" s="414">
        <v>42545</v>
      </c>
    </row>
    <row r="122" spans="1:27" x14ac:dyDescent="0.2">
      <c r="A122" s="438" t="s">
        <v>182</v>
      </c>
      <c r="B122" s="439">
        <v>42546</v>
      </c>
      <c r="C122" s="440" t="s">
        <v>145</v>
      </c>
      <c r="D122" s="440" t="s">
        <v>172</v>
      </c>
      <c r="E122" s="441">
        <v>0.72916666666666663</v>
      </c>
      <c r="F122" s="441">
        <v>0.91666666666666663</v>
      </c>
      <c r="G122" s="440">
        <v>4.5</v>
      </c>
      <c r="X122" s="409">
        <v>0.92037037037037039</v>
      </c>
      <c r="Y122" s="409">
        <v>0.92162037037037037</v>
      </c>
      <c r="Z122" s="410">
        <f t="shared" si="11"/>
        <v>2.9999999999999361E-2</v>
      </c>
      <c r="AA122" s="414">
        <v>42545</v>
      </c>
    </row>
    <row r="123" spans="1:27" x14ac:dyDescent="0.2">
      <c r="A123" s="438" t="s">
        <v>156</v>
      </c>
      <c r="B123" s="439">
        <v>42537</v>
      </c>
      <c r="C123" s="440" t="s">
        <v>50</v>
      </c>
      <c r="D123" s="440" t="s">
        <v>195</v>
      </c>
      <c r="E123" s="441">
        <v>0.45833333333333331</v>
      </c>
      <c r="F123" s="441">
        <v>0.58333333333333337</v>
      </c>
      <c r="G123" s="440">
        <v>3</v>
      </c>
      <c r="X123" s="409">
        <v>0.92162037037037037</v>
      </c>
      <c r="Y123" s="409">
        <v>0.92331018518518515</v>
      </c>
      <c r="Z123" s="410">
        <f t="shared" si="11"/>
        <v>4.055555555555479E-2</v>
      </c>
      <c r="AA123" s="414">
        <v>42545</v>
      </c>
    </row>
    <row r="124" spans="1:27" x14ac:dyDescent="0.2">
      <c r="A124" s="438" t="s">
        <v>156</v>
      </c>
      <c r="B124" s="439">
        <v>42538</v>
      </c>
      <c r="C124" s="440" t="s">
        <v>50</v>
      </c>
      <c r="D124" s="440" t="s">
        <v>195</v>
      </c>
      <c r="E124" s="441">
        <v>0.46875</v>
      </c>
      <c r="F124" s="441">
        <v>0.55208333333333337</v>
      </c>
      <c r="G124" s="440">
        <v>2</v>
      </c>
      <c r="X124" s="409">
        <v>0.92331018518518515</v>
      </c>
      <c r="Y124" s="409">
        <v>0.92804398148148148</v>
      </c>
      <c r="Z124" s="410">
        <f t="shared" si="11"/>
        <v>0.113611111111112</v>
      </c>
      <c r="AA124" s="414">
        <v>42545</v>
      </c>
    </row>
    <row r="125" spans="1:27" x14ac:dyDescent="0.2">
      <c r="A125" s="438" t="s">
        <v>156</v>
      </c>
      <c r="B125" s="439">
        <v>42541</v>
      </c>
      <c r="C125" s="440" t="s">
        <v>50</v>
      </c>
      <c r="D125" s="440" t="s">
        <v>195</v>
      </c>
      <c r="E125" s="441">
        <v>0.45833333333333331</v>
      </c>
      <c r="F125" s="441">
        <v>0.58333333333333337</v>
      </c>
      <c r="G125" s="440">
        <v>3</v>
      </c>
      <c r="X125" s="409">
        <v>0.92804398148148148</v>
      </c>
      <c r="Y125" s="409">
        <v>0.94412037037037033</v>
      </c>
      <c r="Z125" s="410">
        <f t="shared" si="11"/>
        <v>0.38583333333333236</v>
      </c>
      <c r="AA125" s="414">
        <v>42545</v>
      </c>
    </row>
    <row r="126" spans="1:27" x14ac:dyDescent="0.2">
      <c r="A126" s="438" t="s">
        <v>156</v>
      </c>
      <c r="B126" s="439">
        <v>42542</v>
      </c>
      <c r="C126" s="440" t="s">
        <v>50</v>
      </c>
      <c r="D126" s="440" t="s">
        <v>195</v>
      </c>
      <c r="E126" s="441">
        <v>0.45833333333333331</v>
      </c>
      <c r="F126" s="441">
        <v>0.58333333333333337</v>
      </c>
      <c r="G126" s="440">
        <v>3</v>
      </c>
      <c r="X126" s="409">
        <v>0.94412037037037033</v>
      </c>
      <c r="Y126" s="409">
        <v>0.94467592592592586</v>
      </c>
      <c r="Z126" s="410">
        <f t="shared" si="11"/>
        <v>1.3333333333332753E-2</v>
      </c>
      <c r="AA126" s="414">
        <v>42545</v>
      </c>
    </row>
    <row r="127" spans="1:27" x14ac:dyDescent="0.2">
      <c r="A127" s="438" t="s">
        <v>156</v>
      </c>
      <c r="B127" s="439">
        <v>42543</v>
      </c>
      <c r="C127" s="440" t="s">
        <v>50</v>
      </c>
      <c r="D127" s="440" t="s">
        <v>195</v>
      </c>
      <c r="E127" s="441">
        <v>0.45833333333333331</v>
      </c>
      <c r="F127" s="441">
        <v>0.58333333333333337</v>
      </c>
      <c r="G127" s="440">
        <v>3</v>
      </c>
      <c r="X127" s="409">
        <v>0.94467592592592586</v>
      </c>
      <c r="Y127" s="409">
        <v>0.94700231481481489</v>
      </c>
      <c r="Z127" s="410">
        <f t="shared" si="11"/>
        <v>5.5833333333336732E-2</v>
      </c>
      <c r="AA127" s="414">
        <v>42545</v>
      </c>
    </row>
    <row r="128" spans="1:27" x14ac:dyDescent="0.2">
      <c r="A128" s="438" t="s">
        <v>156</v>
      </c>
      <c r="B128" s="439">
        <v>42544</v>
      </c>
      <c r="C128" s="440" t="s">
        <v>50</v>
      </c>
      <c r="D128" s="440" t="s">
        <v>195</v>
      </c>
      <c r="E128" s="441">
        <v>0.45833333333333331</v>
      </c>
      <c r="F128" s="441">
        <v>0.625</v>
      </c>
      <c r="G128" s="440">
        <v>4</v>
      </c>
      <c r="X128" s="409">
        <v>0.94700231481481489</v>
      </c>
      <c r="Y128" s="409">
        <v>0.9486458333333333</v>
      </c>
      <c r="Z128" s="410">
        <f t="shared" si="11"/>
        <v>3.9444444444441729E-2</v>
      </c>
      <c r="AA128" s="414">
        <v>42545</v>
      </c>
    </row>
    <row r="129" spans="1:27" x14ac:dyDescent="0.2">
      <c r="A129" s="438" t="s">
        <v>156</v>
      </c>
      <c r="B129" s="439">
        <v>42545</v>
      </c>
      <c r="C129" s="440" t="s">
        <v>50</v>
      </c>
      <c r="D129" s="440" t="s">
        <v>195</v>
      </c>
      <c r="E129" s="441">
        <v>0.45833333333333331</v>
      </c>
      <c r="F129" s="441">
        <v>0.57291666666666663</v>
      </c>
      <c r="G129" s="440">
        <v>2.75</v>
      </c>
      <c r="X129" s="409">
        <v>0.94865740740740734</v>
      </c>
      <c r="Y129" s="409">
        <v>0.95248842592592586</v>
      </c>
      <c r="Z129" s="410">
        <f t="shared" si="11"/>
        <v>9.1944444444444606E-2</v>
      </c>
      <c r="AA129" s="414">
        <v>42545</v>
      </c>
    </row>
    <row r="130" spans="1:27" x14ac:dyDescent="0.2">
      <c r="A130" s="438" t="s">
        <v>156</v>
      </c>
      <c r="B130" s="439">
        <v>42548</v>
      </c>
      <c r="C130" s="440" t="s">
        <v>50</v>
      </c>
      <c r="D130" s="440" t="s">
        <v>195</v>
      </c>
      <c r="E130" s="441">
        <v>0.45833333333333331</v>
      </c>
      <c r="F130" s="441">
        <v>0.58333333333333337</v>
      </c>
      <c r="G130" s="440">
        <v>3</v>
      </c>
      <c r="X130" s="409">
        <v>0.95248842592592586</v>
      </c>
      <c r="Y130" s="409">
        <v>0.95363425925925915</v>
      </c>
      <c r="Z130" s="410">
        <f t="shared" si="11"/>
        <v>2.749999999999897E-2</v>
      </c>
      <c r="AA130" s="414">
        <v>42545</v>
      </c>
    </row>
    <row r="131" spans="1:27" x14ac:dyDescent="0.2">
      <c r="A131" s="438" t="s">
        <v>156</v>
      </c>
      <c r="B131" s="439">
        <v>42549</v>
      </c>
      <c r="C131" s="440" t="s">
        <v>50</v>
      </c>
      <c r="D131" s="440" t="s">
        <v>195</v>
      </c>
      <c r="E131" s="441">
        <v>0.45833333333333331</v>
      </c>
      <c r="F131" s="441">
        <v>0.58333333333333337</v>
      </c>
      <c r="G131" s="440">
        <v>3</v>
      </c>
      <c r="X131" s="409">
        <v>0.95363425925925915</v>
      </c>
      <c r="Y131" s="409">
        <v>0.95386574074074071</v>
      </c>
      <c r="Z131" s="410">
        <f t="shared" si="11"/>
        <v>5.5555555555573122E-3</v>
      </c>
      <c r="AA131" s="414">
        <v>42545</v>
      </c>
    </row>
    <row r="132" spans="1:27" x14ac:dyDescent="0.2">
      <c r="A132" s="438" t="s">
        <v>156</v>
      </c>
      <c r="B132" s="439">
        <v>42550</v>
      </c>
      <c r="C132" s="440" t="s">
        <v>50</v>
      </c>
      <c r="D132" s="440" t="s">
        <v>195</v>
      </c>
      <c r="E132" s="441">
        <v>0.45833333333333331</v>
      </c>
      <c r="F132" s="441">
        <v>0.58333333333333337</v>
      </c>
      <c r="G132" s="440">
        <v>3</v>
      </c>
      <c r="X132" s="409">
        <v>0.95386574074074071</v>
      </c>
      <c r="Y132" s="409">
        <v>0.95528935185185182</v>
      </c>
      <c r="Z132" s="410">
        <f t="shared" si="11"/>
        <v>3.4166666666666679E-2</v>
      </c>
      <c r="AA132" s="414">
        <v>42545</v>
      </c>
    </row>
    <row r="133" spans="1:27" x14ac:dyDescent="0.2">
      <c r="A133" s="438" t="s">
        <v>156</v>
      </c>
      <c r="B133" s="439">
        <v>42551</v>
      </c>
      <c r="C133" s="440" t="s">
        <v>50</v>
      </c>
      <c r="D133" s="440" t="s">
        <v>195</v>
      </c>
      <c r="E133" s="441">
        <v>0.45833333333333331</v>
      </c>
      <c r="F133" s="441">
        <v>0.58333333333333337</v>
      </c>
      <c r="G133" s="440">
        <v>3</v>
      </c>
      <c r="X133" s="409">
        <v>0.95528935185185182</v>
      </c>
      <c r="Y133" s="409">
        <v>0.9566782407407407</v>
      </c>
      <c r="Z133" s="410">
        <f t="shared" si="11"/>
        <v>3.3333333333333215E-2</v>
      </c>
      <c r="AA133" s="414">
        <v>42545</v>
      </c>
    </row>
    <row r="134" spans="1:27" x14ac:dyDescent="0.2">
      <c r="A134" s="438" t="s">
        <v>185</v>
      </c>
      <c r="B134" s="439">
        <v>42538</v>
      </c>
      <c r="C134" s="440" t="s">
        <v>5</v>
      </c>
      <c r="D134" s="440" t="s">
        <v>173</v>
      </c>
      <c r="E134" s="441">
        <v>0.6875</v>
      </c>
      <c r="F134" s="441">
        <v>0.875</v>
      </c>
      <c r="G134" s="440">
        <v>4.5</v>
      </c>
      <c r="X134" s="409">
        <v>0.99153935185185194</v>
      </c>
      <c r="Y134" s="409">
        <v>0.99915509259259261</v>
      </c>
      <c r="Z134" s="410">
        <f t="shared" ref="Z134:Z152" si="12">HRS(X134,Y134)</f>
        <v>0.18277777777777615</v>
      </c>
      <c r="AA134" s="414">
        <v>42546</v>
      </c>
    </row>
    <row r="135" spans="1:27" x14ac:dyDescent="0.2">
      <c r="A135" s="440" t="s">
        <v>185</v>
      </c>
      <c r="B135" s="439">
        <v>42539</v>
      </c>
      <c r="C135" s="440" t="s">
        <v>5</v>
      </c>
      <c r="D135" s="440" t="s">
        <v>173</v>
      </c>
      <c r="E135" s="441">
        <v>0.6875</v>
      </c>
      <c r="F135" s="441">
        <v>0.8125</v>
      </c>
      <c r="G135" s="440">
        <v>3</v>
      </c>
      <c r="X135" s="409">
        <v>0.99915509259259261</v>
      </c>
      <c r="Y135" s="409">
        <v>1.9444444444444442E-3</v>
      </c>
      <c r="Z135" s="410">
        <f t="shared" si="12"/>
        <v>6.6944444444444057E-2</v>
      </c>
      <c r="AA135" s="414">
        <v>42546</v>
      </c>
    </row>
    <row r="136" spans="1:27" x14ac:dyDescent="0.2">
      <c r="A136" s="438" t="s">
        <v>185</v>
      </c>
      <c r="B136" s="439">
        <v>42545</v>
      </c>
      <c r="C136" s="440" t="s">
        <v>5</v>
      </c>
      <c r="D136" s="440" t="s">
        <v>173</v>
      </c>
      <c r="E136" s="441">
        <v>0.6875</v>
      </c>
      <c r="F136" s="441">
        <v>0.90625</v>
      </c>
      <c r="G136" s="440">
        <v>5.25</v>
      </c>
      <c r="X136" s="409">
        <v>2.7662037037037034E-3</v>
      </c>
      <c r="Y136" s="409">
        <v>4.0972222222222226E-3</v>
      </c>
      <c r="Z136" s="410">
        <f t="shared" si="12"/>
        <v>3.1944444444444456E-2</v>
      </c>
      <c r="AA136" s="414">
        <v>42547</v>
      </c>
    </row>
    <row r="137" spans="1:27" x14ac:dyDescent="0.2">
      <c r="A137" s="438" t="s">
        <v>207</v>
      </c>
      <c r="B137" s="439">
        <v>42551</v>
      </c>
      <c r="C137" s="440" t="s">
        <v>5</v>
      </c>
      <c r="D137" s="440" t="s">
        <v>173</v>
      </c>
      <c r="E137" s="441">
        <v>0.46875</v>
      </c>
      <c r="F137" s="441">
        <v>0.63541666666666663</v>
      </c>
      <c r="G137" s="440">
        <v>4</v>
      </c>
      <c r="X137" s="409">
        <v>4.0972222222222226E-3</v>
      </c>
      <c r="Y137" s="409">
        <v>6.8865740740740736E-3</v>
      </c>
      <c r="Z137" s="410">
        <f t="shared" si="12"/>
        <v>6.6944444444444418E-2</v>
      </c>
      <c r="AA137" s="414">
        <v>42547</v>
      </c>
    </row>
    <row r="138" spans="1:27" x14ac:dyDescent="0.2">
      <c r="A138" s="438" t="s">
        <v>155</v>
      </c>
      <c r="B138" s="439">
        <v>42549</v>
      </c>
      <c r="C138" s="440" t="s">
        <v>5</v>
      </c>
      <c r="D138" s="440" t="s">
        <v>173</v>
      </c>
      <c r="E138" s="441">
        <v>0.46875</v>
      </c>
      <c r="F138" s="441">
        <v>0.60416666666666663</v>
      </c>
      <c r="G138" s="440">
        <v>3.25</v>
      </c>
      <c r="X138" s="409">
        <v>6.8865740740740736E-3</v>
      </c>
      <c r="Y138" s="409">
        <v>7.1874999999999994E-3</v>
      </c>
      <c r="Z138" s="410">
        <f t="shared" si="12"/>
        <v>7.2222222222222202E-3</v>
      </c>
      <c r="AA138" s="414">
        <v>42547</v>
      </c>
    </row>
    <row r="139" spans="1:27" x14ac:dyDescent="0.2">
      <c r="A139" s="438" t="s">
        <v>188</v>
      </c>
      <c r="B139" s="439">
        <v>42541</v>
      </c>
      <c r="C139" s="440" t="s">
        <v>5</v>
      </c>
      <c r="D139" s="440" t="s">
        <v>173</v>
      </c>
      <c r="E139" s="441">
        <v>0.6875</v>
      </c>
      <c r="F139" s="441">
        <v>0.8125</v>
      </c>
      <c r="G139" s="440">
        <v>3</v>
      </c>
      <c r="X139" s="409">
        <v>7.1874999999999994E-3</v>
      </c>
      <c r="Y139" s="409">
        <v>8.1828703703703699E-3</v>
      </c>
      <c r="Z139" s="410">
        <f t="shared" si="12"/>
        <v>2.388888888888889E-2</v>
      </c>
      <c r="AA139" s="414">
        <v>42547</v>
      </c>
    </row>
    <row r="140" spans="1:27" x14ac:dyDescent="0.2">
      <c r="A140" s="438" t="s">
        <v>187</v>
      </c>
      <c r="B140" s="439">
        <v>42541</v>
      </c>
      <c r="C140" s="440" t="s">
        <v>5</v>
      </c>
      <c r="D140" s="440" t="s">
        <v>173</v>
      </c>
      <c r="E140" s="441">
        <v>0.45833333333333331</v>
      </c>
      <c r="F140" s="441">
        <v>0.63541666666666663</v>
      </c>
      <c r="G140" s="440">
        <v>4.25</v>
      </c>
      <c r="X140" s="409">
        <v>8.1828703703703699E-3</v>
      </c>
      <c r="Y140" s="409">
        <v>1.1273148148148148E-2</v>
      </c>
      <c r="Z140" s="410">
        <f t="shared" si="12"/>
        <v>7.4166666666666686E-2</v>
      </c>
      <c r="AA140" s="414">
        <v>42547</v>
      </c>
    </row>
    <row r="141" spans="1:27" x14ac:dyDescent="0.2">
      <c r="A141" s="438" t="s">
        <v>177</v>
      </c>
      <c r="B141" s="439">
        <v>42544</v>
      </c>
      <c r="C141" s="440" t="s">
        <v>5</v>
      </c>
      <c r="D141" s="440" t="s">
        <v>173</v>
      </c>
      <c r="E141" s="441">
        <v>0.46875</v>
      </c>
      <c r="F141" s="441">
        <v>0.60416666666666663</v>
      </c>
      <c r="G141" s="440">
        <v>3.25</v>
      </c>
      <c r="X141" s="409">
        <v>1.1273148148148148E-2</v>
      </c>
      <c r="Y141" s="409">
        <v>1.1458333333333334E-2</v>
      </c>
      <c r="Z141" s="410">
        <f t="shared" si="12"/>
        <v>4.4444444444444592E-3</v>
      </c>
      <c r="AA141" s="414">
        <v>42547</v>
      </c>
    </row>
    <row r="142" spans="1:27" x14ac:dyDescent="0.2">
      <c r="A142" s="438" t="s">
        <v>178</v>
      </c>
      <c r="B142" s="439">
        <v>42544</v>
      </c>
      <c r="C142" s="440" t="s">
        <v>5</v>
      </c>
      <c r="D142" s="440" t="s">
        <v>173</v>
      </c>
      <c r="E142" s="441">
        <v>0.6875</v>
      </c>
      <c r="F142" s="441">
        <v>0.89583333333333337</v>
      </c>
      <c r="G142" s="440">
        <v>5</v>
      </c>
      <c r="X142" s="409">
        <v>1.1458333333333334E-2</v>
      </c>
      <c r="Y142" s="409">
        <v>1.1863425925925925E-2</v>
      </c>
      <c r="Z142" s="410">
        <f t="shared" si="12"/>
        <v>9.7222222222221738E-3</v>
      </c>
      <c r="AA142" s="414">
        <v>42547</v>
      </c>
    </row>
    <row r="143" spans="1:27" x14ac:dyDescent="0.2">
      <c r="A143" s="440" t="s">
        <v>183</v>
      </c>
      <c r="B143" s="439">
        <v>42538</v>
      </c>
      <c r="C143" s="440" t="s">
        <v>5</v>
      </c>
      <c r="D143" s="440" t="s">
        <v>173</v>
      </c>
      <c r="E143" s="441">
        <v>0.46875</v>
      </c>
      <c r="F143" s="441">
        <v>0.61458333333333337</v>
      </c>
      <c r="G143" s="440">
        <v>3.5</v>
      </c>
      <c r="X143" s="409">
        <v>1.1863425925925925E-2</v>
      </c>
      <c r="Y143" s="409">
        <v>1.4050925925925927E-2</v>
      </c>
      <c r="Z143" s="410">
        <f t="shared" si="12"/>
        <v>5.2500000000000047E-2</v>
      </c>
      <c r="AA143" s="414">
        <v>42547</v>
      </c>
    </row>
    <row r="144" spans="1:27" x14ac:dyDescent="0.2">
      <c r="A144" s="438" t="s">
        <v>233</v>
      </c>
      <c r="B144" s="439">
        <v>42546</v>
      </c>
      <c r="C144" s="440" t="s">
        <v>5</v>
      </c>
      <c r="D144" s="440" t="s">
        <v>173</v>
      </c>
      <c r="E144" s="441">
        <v>0.70833333333333337</v>
      </c>
      <c r="F144" s="441">
        <v>0.9375</v>
      </c>
      <c r="G144" s="440">
        <v>5.5</v>
      </c>
      <c r="X144" s="409">
        <v>1.4050925925925927E-2</v>
      </c>
      <c r="Y144" s="409">
        <v>1.4664351851851852E-2</v>
      </c>
      <c r="Z144" s="410">
        <f t="shared" si="12"/>
        <v>1.4722222222222206E-2</v>
      </c>
      <c r="AA144" s="414">
        <v>42547</v>
      </c>
    </row>
    <row r="145" spans="1:27" x14ac:dyDescent="0.2">
      <c r="A145" s="438" t="s">
        <v>212</v>
      </c>
      <c r="B145" s="439">
        <v>42547</v>
      </c>
      <c r="C145" s="440" t="s">
        <v>5</v>
      </c>
      <c r="D145" s="440" t="s">
        <v>173</v>
      </c>
      <c r="E145" s="441">
        <v>0.46875</v>
      </c>
      <c r="F145" s="441">
        <v>0.64583333333333337</v>
      </c>
      <c r="G145" s="440">
        <v>4.25</v>
      </c>
      <c r="X145" s="409">
        <v>1.4664351851851852E-2</v>
      </c>
      <c r="Y145" s="409">
        <v>2.0949074074074075E-2</v>
      </c>
      <c r="Z145" s="410">
        <f t="shared" si="12"/>
        <v>0.15083333333333335</v>
      </c>
      <c r="AA145" s="414">
        <v>42547</v>
      </c>
    </row>
    <row r="146" spans="1:27" x14ac:dyDescent="0.2">
      <c r="A146" s="438" t="s">
        <v>212</v>
      </c>
      <c r="B146" s="439">
        <v>42547</v>
      </c>
      <c r="C146" s="440" t="s">
        <v>5</v>
      </c>
      <c r="D146" s="440" t="s">
        <v>173</v>
      </c>
      <c r="E146" s="441">
        <v>0.6875</v>
      </c>
      <c r="F146" s="441">
        <v>0.875</v>
      </c>
      <c r="G146" s="440">
        <v>4.5</v>
      </c>
      <c r="X146" s="409">
        <v>2.0949074074074075E-2</v>
      </c>
      <c r="Y146" s="409">
        <v>2.5439814814814814E-2</v>
      </c>
      <c r="Z146" s="410">
        <f t="shared" si="12"/>
        <v>0.10777777777777775</v>
      </c>
      <c r="AA146" s="414">
        <v>42547</v>
      </c>
    </row>
    <row r="147" spans="1:27" x14ac:dyDescent="0.2">
      <c r="A147" s="438" t="s">
        <v>176</v>
      </c>
      <c r="B147" s="439">
        <v>42537</v>
      </c>
      <c r="C147" s="440" t="s">
        <v>5</v>
      </c>
      <c r="D147" s="440" t="s">
        <v>173</v>
      </c>
      <c r="E147" s="441">
        <v>0.46875</v>
      </c>
      <c r="F147" s="441">
        <v>0.60416666666666663</v>
      </c>
      <c r="G147" s="440">
        <v>3.25</v>
      </c>
      <c r="X147" s="409">
        <v>2.5439814814814814E-2</v>
      </c>
      <c r="Y147" s="409">
        <v>2.9328703703703704E-2</v>
      </c>
      <c r="Z147" s="410">
        <f t="shared" si="12"/>
        <v>9.3333333333333351E-2</v>
      </c>
      <c r="AA147" s="414">
        <v>42547</v>
      </c>
    </row>
    <row r="148" spans="1:27" x14ac:dyDescent="0.2">
      <c r="A148" s="440" t="s">
        <v>176</v>
      </c>
      <c r="B148" s="439">
        <v>42542</v>
      </c>
      <c r="C148" s="440" t="s">
        <v>5</v>
      </c>
      <c r="D148" s="440" t="s">
        <v>173</v>
      </c>
      <c r="E148" s="441">
        <v>0.46875</v>
      </c>
      <c r="F148" s="441">
        <v>0.59375</v>
      </c>
      <c r="G148" s="440">
        <v>3</v>
      </c>
      <c r="X148" s="409">
        <v>2.9328703703703704E-2</v>
      </c>
      <c r="Y148" s="409">
        <v>3.2152777777777773E-2</v>
      </c>
      <c r="Z148" s="410">
        <f t="shared" si="12"/>
        <v>6.7777777777777659E-2</v>
      </c>
      <c r="AA148" s="414">
        <v>42547</v>
      </c>
    </row>
    <row r="149" spans="1:27" x14ac:dyDescent="0.2">
      <c r="A149" s="438" t="s">
        <v>176</v>
      </c>
      <c r="B149" s="439">
        <v>42549</v>
      </c>
      <c r="C149" s="440" t="s">
        <v>5</v>
      </c>
      <c r="D149" s="440" t="s">
        <v>173</v>
      </c>
      <c r="E149" s="441">
        <v>0.6875</v>
      </c>
      <c r="F149" s="441">
        <v>0.85416666666666663</v>
      </c>
      <c r="G149" s="440">
        <v>4</v>
      </c>
      <c r="X149" s="409">
        <v>3.2152777777777773E-2</v>
      </c>
      <c r="Y149" s="409">
        <v>3.3981481481481481E-2</v>
      </c>
      <c r="Z149" s="410">
        <f t="shared" si="12"/>
        <v>4.3888888888888977E-2</v>
      </c>
      <c r="AA149" s="414">
        <v>42547</v>
      </c>
    </row>
    <row r="150" spans="1:27" x14ac:dyDescent="0.2">
      <c r="A150" s="438" t="s">
        <v>209</v>
      </c>
      <c r="B150" s="439">
        <v>42545</v>
      </c>
      <c r="C150" s="440" t="s">
        <v>5</v>
      </c>
      <c r="D150" s="440" t="s">
        <v>173</v>
      </c>
      <c r="E150" s="441">
        <v>0.47916666666666669</v>
      </c>
      <c r="F150" s="441">
        <v>0.63541666666666663</v>
      </c>
      <c r="G150" s="440">
        <v>3.75</v>
      </c>
      <c r="X150" s="409">
        <v>3.3981481481481481E-2</v>
      </c>
      <c r="Y150" s="409">
        <v>3.6203703703703703E-2</v>
      </c>
      <c r="Z150" s="410">
        <f t="shared" si="12"/>
        <v>5.3333333333333344E-2</v>
      </c>
      <c r="AA150" s="414">
        <v>42547</v>
      </c>
    </row>
    <row r="151" spans="1:27" x14ac:dyDescent="0.2">
      <c r="A151" s="438" t="s">
        <v>209</v>
      </c>
      <c r="B151" s="439">
        <v>42546</v>
      </c>
      <c r="C151" s="440" t="s">
        <v>5</v>
      </c>
      <c r="D151" s="440" t="s">
        <v>173</v>
      </c>
      <c r="E151" s="441">
        <v>0.46875</v>
      </c>
      <c r="F151" s="441">
        <v>0.69791666666666663</v>
      </c>
      <c r="G151" s="440">
        <v>5.5</v>
      </c>
      <c r="X151" s="409">
        <v>3.6203703703703703E-2</v>
      </c>
      <c r="Y151" s="409">
        <v>3.7141203703703704E-2</v>
      </c>
      <c r="Z151" s="410">
        <f t="shared" si="12"/>
        <v>2.250000000000002E-2</v>
      </c>
      <c r="AA151" s="414">
        <v>42547</v>
      </c>
    </row>
    <row r="152" spans="1:27" x14ac:dyDescent="0.2">
      <c r="A152" s="438" t="s">
        <v>184</v>
      </c>
      <c r="B152" s="439">
        <v>42540</v>
      </c>
      <c r="C152" s="440" t="s">
        <v>5</v>
      </c>
      <c r="D152" s="440" t="s">
        <v>173</v>
      </c>
      <c r="E152" s="441">
        <v>0.6875</v>
      </c>
      <c r="F152" s="441">
        <v>0.84375</v>
      </c>
      <c r="G152" s="440">
        <v>3.75</v>
      </c>
      <c r="X152" s="409">
        <v>3.7141203703703704E-2</v>
      </c>
      <c r="Y152" s="409">
        <v>3.7557870370370373E-2</v>
      </c>
      <c r="Z152" s="410">
        <f t="shared" si="12"/>
        <v>1.0000000000000064E-2</v>
      </c>
      <c r="AA152" s="414">
        <v>42547</v>
      </c>
    </row>
    <row r="153" spans="1:27" x14ac:dyDescent="0.2">
      <c r="A153" s="438" t="s">
        <v>184</v>
      </c>
      <c r="B153" s="439">
        <v>42548</v>
      </c>
      <c r="C153" s="440" t="s">
        <v>5</v>
      </c>
      <c r="D153" s="440" t="s">
        <v>173</v>
      </c>
      <c r="E153" s="441">
        <v>0.46875</v>
      </c>
      <c r="F153" s="441">
        <v>0.64583333333333337</v>
      </c>
      <c r="G153" s="440">
        <v>4.25</v>
      </c>
      <c r="X153" s="409">
        <v>3.8171296296296293E-2</v>
      </c>
      <c r="Y153" s="409">
        <v>3.9722222222222221E-2</v>
      </c>
      <c r="Z153" s="410">
        <f t="shared" ref="Z153:Z161" si="13">HRS(X153,Y153)</f>
        <v>3.7222222222222268E-2</v>
      </c>
      <c r="AA153" s="414">
        <v>42547</v>
      </c>
    </row>
    <row r="154" spans="1:27" x14ac:dyDescent="0.2">
      <c r="A154" s="438" t="s">
        <v>184</v>
      </c>
      <c r="B154" s="439">
        <v>42550</v>
      </c>
      <c r="C154" s="440" t="s">
        <v>5</v>
      </c>
      <c r="D154" s="440" t="s">
        <v>173</v>
      </c>
      <c r="E154" s="441">
        <v>0.46875</v>
      </c>
      <c r="F154" s="441">
        <v>0.60416666666666663</v>
      </c>
      <c r="G154" s="440">
        <v>3.25</v>
      </c>
      <c r="X154" s="409">
        <v>4.5902777777777772E-2</v>
      </c>
      <c r="Y154" s="409">
        <v>4.8449074074074082E-2</v>
      </c>
      <c r="Z154" s="410">
        <f t="shared" si="13"/>
        <v>6.1111111111111449E-2</v>
      </c>
      <c r="AA154" s="414">
        <v>42547</v>
      </c>
    </row>
    <row r="155" spans="1:27" x14ac:dyDescent="0.2">
      <c r="A155" s="438" t="s">
        <v>219</v>
      </c>
      <c r="B155" s="439">
        <v>42546</v>
      </c>
      <c r="C155" s="440" t="s">
        <v>5</v>
      </c>
      <c r="D155" s="440" t="s">
        <v>173</v>
      </c>
      <c r="E155" s="441">
        <v>0.6875</v>
      </c>
      <c r="F155" s="441">
        <v>0.85416666666666663</v>
      </c>
      <c r="G155" s="440">
        <v>4</v>
      </c>
      <c r="X155" s="409">
        <v>4.8449074074074082E-2</v>
      </c>
      <c r="Y155" s="409">
        <v>4.8958333333333333E-2</v>
      </c>
      <c r="Z155" s="410">
        <f t="shared" si="13"/>
        <v>1.2222222222222023E-2</v>
      </c>
      <c r="AA155" s="414">
        <v>42547</v>
      </c>
    </row>
    <row r="156" spans="1:27" x14ac:dyDescent="0.2">
      <c r="A156" s="440" t="s">
        <v>219</v>
      </c>
      <c r="B156" s="439">
        <v>42551</v>
      </c>
      <c r="C156" s="440" t="s">
        <v>5</v>
      </c>
      <c r="D156" s="440" t="s">
        <v>173</v>
      </c>
      <c r="E156" s="441">
        <v>0.6875</v>
      </c>
      <c r="F156" s="441">
        <v>0.875</v>
      </c>
      <c r="G156" s="440">
        <v>4.5</v>
      </c>
      <c r="X156" s="409">
        <v>4.8958333333333333E-2</v>
      </c>
      <c r="Y156" s="409">
        <v>4.9618055555555561E-2</v>
      </c>
      <c r="Z156" s="410">
        <f t="shared" si="13"/>
        <v>1.5833333333333477E-2</v>
      </c>
      <c r="AA156" s="414">
        <v>42547</v>
      </c>
    </row>
    <row r="157" spans="1:27" x14ac:dyDescent="0.2">
      <c r="A157" s="438" t="s">
        <v>179</v>
      </c>
      <c r="B157" s="439">
        <v>42538</v>
      </c>
      <c r="C157" s="440" t="s">
        <v>5</v>
      </c>
      <c r="D157" s="440" t="s">
        <v>173</v>
      </c>
      <c r="E157" s="441">
        <v>0.71875</v>
      </c>
      <c r="F157" s="441">
        <v>0.84375</v>
      </c>
      <c r="G157" s="440">
        <v>3</v>
      </c>
      <c r="X157" s="409">
        <v>4.9618055555555561E-2</v>
      </c>
      <c r="Y157" s="409">
        <v>5.0671296296296298E-2</v>
      </c>
      <c r="Z157" s="410">
        <f t="shared" si="13"/>
        <v>2.5277777777777677E-2</v>
      </c>
      <c r="AA157" s="414">
        <v>42547</v>
      </c>
    </row>
    <row r="158" spans="1:27" x14ac:dyDescent="0.2">
      <c r="A158" s="440" t="s">
        <v>214</v>
      </c>
      <c r="B158" s="439">
        <v>42542</v>
      </c>
      <c r="C158" s="440" t="s">
        <v>5</v>
      </c>
      <c r="D158" s="440" t="s">
        <v>173</v>
      </c>
      <c r="E158" s="441">
        <v>0.6875</v>
      </c>
      <c r="F158" s="441">
        <v>0.84375</v>
      </c>
      <c r="G158" s="440">
        <v>3.75</v>
      </c>
      <c r="X158" s="409">
        <v>5.0671296296296298E-2</v>
      </c>
      <c r="Y158" s="409">
        <v>5.185185185185185E-2</v>
      </c>
      <c r="Z158" s="410">
        <f t="shared" si="13"/>
        <v>2.8333333333333266E-2</v>
      </c>
      <c r="AA158" s="414">
        <v>42547</v>
      </c>
    </row>
    <row r="159" spans="1:27" x14ac:dyDescent="0.2">
      <c r="A159" s="438" t="s">
        <v>186</v>
      </c>
      <c r="B159" s="439">
        <v>42540</v>
      </c>
      <c r="C159" s="440" t="s">
        <v>5</v>
      </c>
      <c r="D159" s="440" t="s">
        <v>173</v>
      </c>
      <c r="E159" s="441">
        <v>0.47916666666666669</v>
      </c>
      <c r="F159" s="441">
        <v>0.6875</v>
      </c>
      <c r="G159" s="440">
        <v>5</v>
      </c>
      <c r="X159" s="409">
        <v>5.185185185185185E-2</v>
      </c>
      <c r="Y159" s="409">
        <v>5.6666666666666671E-2</v>
      </c>
      <c r="Z159" s="410">
        <f t="shared" si="13"/>
        <v>0.11555555555555569</v>
      </c>
      <c r="AA159" s="414">
        <v>42547</v>
      </c>
    </row>
    <row r="160" spans="1:27" x14ac:dyDescent="0.2">
      <c r="A160" s="440" t="s">
        <v>186</v>
      </c>
      <c r="B160" s="439">
        <v>42543</v>
      </c>
      <c r="C160" s="440" t="s">
        <v>5</v>
      </c>
      <c r="D160" s="440" t="s">
        <v>173</v>
      </c>
      <c r="E160" s="441">
        <v>0.45833333333333331</v>
      </c>
      <c r="F160" s="441">
        <v>0.60416666666666663</v>
      </c>
      <c r="G160" s="440">
        <v>3.5</v>
      </c>
      <c r="X160" s="409">
        <v>5.6666666666666671E-2</v>
      </c>
      <c r="Y160" s="409">
        <v>5.7743055555555554E-2</v>
      </c>
      <c r="Z160" s="410">
        <f t="shared" si="13"/>
        <v>2.5833333333333208E-2</v>
      </c>
      <c r="AA160" s="414">
        <v>42547</v>
      </c>
    </row>
    <row r="161" spans="1:27" x14ac:dyDescent="0.2">
      <c r="A161" s="438" t="s">
        <v>157</v>
      </c>
      <c r="B161" s="439">
        <v>42539</v>
      </c>
      <c r="C161" s="440" t="s">
        <v>5</v>
      </c>
      <c r="D161" s="440" t="s">
        <v>173</v>
      </c>
      <c r="E161" s="441">
        <v>0.45833333333333331</v>
      </c>
      <c r="F161" s="441">
        <v>0.66666666666666663</v>
      </c>
      <c r="G161" s="440">
        <v>5</v>
      </c>
      <c r="X161" s="409">
        <v>5.7743055555555554E-2</v>
      </c>
      <c r="Y161" s="409">
        <v>5.9826388888888887E-2</v>
      </c>
      <c r="Z161" s="410">
        <f t="shared" si="13"/>
        <v>4.9999999999999989E-2</v>
      </c>
      <c r="AA161" s="414">
        <v>42547</v>
      </c>
    </row>
    <row r="162" spans="1:27" x14ac:dyDescent="0.2">
      <c r="A162" s="440" t="s">
        <v>157</v>
      </c>
      <c r="B162" s="439">
        <v>42540</v>
      </c>
      <c r="C162" s="440" t="s">
        <v>5</v>
      </c>
      <c r="D162" s="440" t="s">
        <v>173</v>
      </c>
      <c r="E162" s="441">
        <v>0.46875</v>
      </c>
      <c r="F162" s="441">
        <v>0.65625</v>
      </c>
      <c r="G162" s="440">
        <v>4.5</v>
      </c>
      <c r="X162" s="409">
        <v>6.0046296296296292E-2</v>
      </c>
      <c r="Y162" s="409">
        <v>6.0937499999999999E-2</v>
      </c>
      <c r="Z162" s="410">
        <f t="shared" ref="Z162:Z167" si="14">HRS(X162,Y162)</f>
        <v>2.1388888888888957E-2</v>
      </c>
      <c r="AA162" s="414">
        <v>42547</v>
      </c>
    </row>
    <row r="163" spans="1:27" x14ac:dyDescent="0.2">
      <c r="A163" s="438" t="s">
        <v>181</v>
      </c>
      <c r="B163" s="439">
        <v>42537</v>
      </c>
      <c r="C163" s="440" t="s">
        <v>5</v>
      </c>
      <c r="D163" s="440" t="s">
        <v>173</v>
      </c>
      <c r="E163" s="441">
        <v>0.6875</v>
      </c>
      <c r="F163" s="441">
        <v>0.92708333333333337</v>
      </c>
      <c r="G163" s="440">
        <v>5.75</v>
      </c>
      <c r="X163" s="409">
        <v>6.2083333333333331E-2</v>
      </c>
      <c r="Y163" s="409">
        <v>6.4722222222222223E-2</v>
      </c>
      <c r="Z163" s="410">
        <f t="shared" si="14"/>
        <v>6.3333333333333408E-2</v>
      </c>
      <c r="AA163" s="414">
        <v>42547</v>
      </c>
    </row>
    <row r="164" spans="1:27" x14ac:dyDescent="0.2">
      <c r="A164" s="438" t="s">
        <v>181</v>
      </c>
      <c r="B164" s="439">
        <v>42539</v>
      </c>
      <c r="C164" s="440" t="s">
        <v>5</v>
      </c>
      <c r="D164" s="440" t="s">
        <v>173</v>
      </c>
      <c r="E164" s="441">
        <v>0.70833333333333337</v>
      </c>
      <c r="F164" s="441">
        <v>0.9375</v>
      </c>
      <c r="G164" s="440">
        <v>5.5</v>
      </c>
      <c r="X164" s="409">
        <v>6.8564814814814815E-2</v>
      </c>
      <c r="Y164" s="409">
        <v>6.8981481481481477E-2</v>
      </c>
      <c r="Z164" s="410">
        <f t="shared" si="14"/>
        <v>9.9999999999998979E-3</v>
      </c>
      <c r="AA164" s="414">
        <v>42547</v>
      </c>
    </row>
    <row r="165" spans="1:27" x14ac:dyDescent="0.2">
      <c r="A165" s="438" t="s">
        <v>191</v>
      </c>
      <c r="B165" s="439">
        <v>42539</v>
      </c>
      <c r="C165" s="440" t="s">
        <v>5</v>
      </c>
      <c r="D165" s="440" t="s">
        <v>173</v>
      </c>
      <c r="E165" s="441">
        <v>0.71875</v>
      </c>
      <c r="F165" s="441">
        <v>0.94791666666666663</v>
      </c>
      <c r="G165" s="440">
        <v>5.5</v>
      </c>
      <c r="X165" s="409">
        <v>0.50236111111111115</v>
      </c>
      <c r="Y165" s="409">
        <v>0.5058449074074074</v>
      </c>
      <c r="Z165" s="410">
        <f t="shared" si="14"/>
        <v>8.361111111110997E-2</v>
      </c>
      <c r="AA165" s="414">
        <v>42547</v>
      </c>
    </row>
    <row r="166" spans="1:27" x14ac:dyDescent="0.2">
      <c r="A166" s="438" t="s">
        <v>191</v>
      </c>
      <c r="B166" s="439">
        <v>42540</v>
      </c>
      <c r="C166" s="440" t="s">
        <v>5</v>
      </c>
      <c r="D166" s="440" t="s">
        <v>173</v>
      </c>
      <c r="E166" s="441">
        <v>0.6875</v>
      </c>
      <c r="F166" s="441">
        <v>0.83333333333333337</v>
      </c>
      <c r="G166" s="440">
        <v>3.5</v>
      </c>
      <c r="X166" s="409">
        <v>0.50601851851851853</v>
      </c>
      <c r="Y166" s="409">
        <v>0.50620370370370371</v>
      </c>
      <c r="Z166" s="410">
        <f t="shared" si="14"/>
        <v>4.444444444444251E-3</v>
      </c>
      <c r="AA166" s="414">
        <v>42547</v>
      </c>
    </row>
    <row r="167" spans="1:27" x14ac:dyDescent="0.2">
      <c r="A167" s="438" t="s">
        <v>191</v>
      </c>
      <c r="B167" s="439">
        <v>42543</v>
      </c>
      <c r="C167" s="440" t="s">
        <v>5</v>
      </c>
      <c r="D167" s="440" t="s">
        <v>173</v>
      </c>
      <c r="E167" s="441">
        <v>0.69791666666666663</v>
      </c>
      <c r="F167" s="441">
        <v>0.85416666666666663</v>
      </c>
      <c r="G167" s="440">
        <v>3.75</v>
      </c>
      <c r="X167" s="409">
        <v>0.50648148148148142</v>
      </c>
      <c r="Y167" s="409">
        <v>0.5068287037037037</v>
      </c>
      <c r="Z167" s="410">
        <f t="shared" si="14"/>
        <v>8.333333333334636E-3</v>
      </c>
      <c r="AA167" s="414">
        <v>42547</v>
      </c>
    </row>
    <row r="168" spans="1:27" x14ac:dyDescent="0.2">
      <c r="A168" s="438" t="s">
        <v>191</v>
      </c>
      <c r="B168" s="439">
        <v>42550</v>
      </c>
      <c r="C168" s="440" t="s">
        <v>5</v>
      </c>
      <c r="D168" s="440" t="s">
        <v>173</v>
      </c>
      <c r="E168" s="441">
        <v>0.6875</v>
      </c>
      <c r="F168" s="441">
        <v>0.94791666666666663</v>
      </c>
      <c r="G168" s="440">
        <v>6.25</v>
      </c>
      <c r="X168" s="409">
        <v>0.50715277777777779</v>
      </c>
      <c r="Y168" s="409">
        <v>0.5076504629629629</v>
      </c>
      <c r="Z168" s="410">
        <f t="shared" ref="Z168:Z174" si="15">HRS(X168,Y168)</f>
        <v>1.1944444444442759E-2</v>
      </c>
      <c r="AA168" s="414">
        <v>42547</v>
      </c>
    </row>
    <row r="169" spans="1:27" x14ac:dyDescent="0.2">
      <c r="A169" s="438" t="s">
        <v>182</v>
      </c>
      <c r="B169" s="439">
        <v>42545</v>
      </c>
      <c r="C169" s="440" t="s">
        <v>5</v>
      </c>
      <c r="D169" s="440" t="s">
        <v>173</v>
      </c>
      <c r="E169" s="441">
        <v>0.70833333333333337</v>
      </c>
      <c r="F169" s="441">
        <v>0.875</v>
      </c>
      <c r="G169" s="440">
        <v>4</v>
      </c>
      <c r="X169" s="409">
        <v>0.78002314814814822</v>
      </c>
      <c r="Y169" s="409">
        <v>0.78037037037037038</v>
      </c>
      <c r="Z169" s="410">
        <f t="shared" si="15"/>
        <v>8.3333333333319715E-3</v>
      </c>
      <c r="AA169" s="414">
        <v>42548</v>
      </c>
    </row>
    <row r="170" spans="1:27" x14ac:dyDescent="0.2">
      <c r="A170" s="440" t="s">
        <v>185</v>
      </c>
      <c r="B170" s="439">
        <v>42540</v>
      </c>
      <c r="C170" s="440" t="s">
        <v>24</v>
      </c>
      <c r="D170" s="440" t="s">
        <v>170</v>
      </c>
      <c r="E170" s="441">
        <v>0.6875</v>
      </c>
      <c r="F170" s="441">
        <v>0.90625</v>
      </c>
      <c r="G170" s="440">
        <v>5.25</v>
      </c>
      <c r="X170" s="409">
        <v>0.78037037037037038</v>
      </c>
      <c r="Y170" s="409">
        <v>0.7820138888888889</v>
      </c>
      <c r="Z170" s="410">
        <f t="shared" si="15"/>
        <v>3.9444444444444393E-2</v>
      </c>
      <c r="AA170" s="414">
        <v>42548</v>
      </c>
    </row>
    <row r="171" spans="1:27" x14ac:dyDescent="0.2">
      <c r="A171" s="438" t="s">
        <v>185</v>
      </c>
      <c r="B171" s="439">
        <v>42546</v>
      </c>
      <c r="C171" s="440" t="s">
        <v>24</v>
      </c>
      <c r="D171" s="440" t="s">
        <v>170</v>
      </c>
      <c r="E171" s="441">
        <v>0.65625</v>
      </c>
      <c r="F171" s="441">
        <v>0.9375</v>
      </c>
      <c r="G171" s="440">
        <v>6.75</v>
      </c>
      <c r="X171" s="409">
        <v>0.7820138888888889</v>
      </c>
      <c r="Y171" s="409">
        <v>0.78245370370370371</v>
      </c>
      <c r="Z171" s="410">
        <f t="shared" si="15"/>
        <v>1.0555555555555429E-2</v>
      </c>
      <c r="AA171" s="414">
        <v>42548</v>
      </c>
    </row>
    <row r="172" spans="1:27" x14ac:dyDescent="0.2">
      <c r="A172" s="438" t="s">
        <v>155</v>
      </c>
      <c r="B172" s="439">
        <v>42549</v>
      </c>
      <c r="C172" s="440" t="s">
        <v>24</v>
      </c>
      <c r="D172" s="440" t="s">
        <v>170</v>
      </c>
      <c r="E172" s="441">
        <v>0.69791666666666663</v>
      </c>
      <c r="F172" s="441">
        <v>0.9375</v>
      </c>
      <c r="G172" s="440">
        <v>5.75</v>
      </c>
      <c r="X172" s="409">
        <v>0.82247685185185182</v>
      </c>
      <c r="Y172" s="409">
        <v>0.82540509259259265</v>
      </c>
      <c r="Z172" s="410">
        <f t="shared" si="15"/>
        <v>7.0277777777779882E-2</v>
      </c>
      <c r="AA172" s="414">
        <v>42549</v>
      </c>
    </row>
    <row r="173" spans="1:27" x14ac:dyDescent="0.2">
      <c r="A173" s="438" t="s">
        <v>155</v>
      </c>
      <c r="B173" s="439">
        <v>42551</v>
      </c>
      <c r="C173" s="440" t="s">
        <v>24</v>
      </c>
      <c r="D173" s="440" t="s">
        <v>170</v>
      </c>
      <c r="E173" s="441">
        <v>0.69791666666666663</v>
      </c>
      <c r="F173" s="441">
        <v>0.90625</v>
      </c>
      <c r="G173" s="440">
        <v>5</v>
      </c>
      <c r="X173" s="409">
        <v>0.82540509259259265</v>
      </c>
      <c r="Y173" s="409">
        <v>0.82861111111111108</v>
      </c>
      <c r="Z173" s="410">
        <f t="shared" si="15"/>
        <v>7.6944444444442261E-2</v>
      </c>
      <c r="AA173" s="414">
        <v>42549</v>
      </c>
    </row>
    <row r="174" spans="1:27" x14ac:dyDescent="0.2">
      <c r="A174" s="440" t="s">
        <v>188</v>
      </c>
      <c r="B174" s="439">
        <v>42538</v>
      </c>
      <c r="C174" s="440" t="s">
        <v>24</v>
      </c>
      <c r="D174" s="440" t="s">
        <v>170</v>
      </c>
      <c r="E174" s="441">
        <v>0.73958333333333337</v>
      </c>
      <c r="F174" s="441">
        <v>0.9375</v>
      </c>
      <c r="G174" s="440">
        <v>4.75</v>
      </c>
      <c r="X174" s="409">
        <v>0.82861111111111108</v>
      </c>
      <c r="Y174" s="409">
        <v>0.82925925925925925</v>
      </c>
      <c r="Z174" s="410">
        <f t="shared" si="15"/>
        <v>1.5555555555556211E-2</v>
      </c>
      <c r="AA174" s="414">
        <v>42549</v>
      </c>
    </row>
    <row r="175" spans="1:27" x14ac:dyDescent="0.2">
      <c r="A175" s="438" t="s">
        <v>188</v>
      </c>
      <c r="B175" s="439">
        <v>42539</v>
      </c>
      <c r="C175" s="440" t="s">
        <v>24</v>
      </c>
      <c r="D175" s="440" t="s">
        <v>170</v>
      </c>
      <c r="E175" s="441">
        <v>0.69791666666666663</v>
      </c>
      <c r="F175" s="441">
        <v>2.0833333333333332E-2</v>
      </c>
      <c r="G175" s="440">
        <v>7.25</v>
      </c>
      <c r="X175" s="409">
        <v>0.61312500000000003</v>
      </c>
      <c r="Y175" s="409">
        <v>0.62197916666666664</v>
      </c>
      <c r="Z175" s="410">
        <f t="shared" ref="Z175:Z194" si="16">HRS(X175,Y175)</f>
        <v>0.21249999999999858</v>
      </c>
      <c r="AA175" s="414">
        <v>42553</v>
      </c>
    </row>
    <row r="176" spans="1:27" x14ac:dyDescent="0.2">
      <c r="A176" s="440" t="s">
        <v>188</v>
      </c>
      <c r="B176" s="439">
        <v>42550</v>
      </c>
      <c r="C176" s="440" t="s">
        <v>24</v>
      </c>
      <c r="D176" s="440" t="s">
        <v>170</v>
      </c>
      <c r="E176" s="441">
        <v>0.69791666666666663</v>
      </c>
      <c r="F176" s="441">
        <v>0.91666666666666663</v>
      </c>
      <c r="G176" s="440">
        <v>5.25</v>
      </c>
      <c r="X176" s="409">
        <v>0.87143518518518526</v>
      </c>
      <c r="Y176" s="409">
        <v>0.89475694444444442</v>
      </c>
      <c r="Z176" s="410">
        <f t="shared" si="16"/>
        <v>0.55972222222222001</v>
      </c>
      <c r="AA176" s="414">
        <v>42553</v>
      </c>
    </row>
    <row r="177" spans="1:27" x14ac:dyDescent="0.2">
      <c r="A177" s="438" t="s">
        <v>187</v>
      </c>
      <c r="B177" s="439">
        <v>42538</v>
      </c>
      <c r="C177" s="440" t="s">
        <v>24</v>
      </c>
      <c r="D177" s="440" t="s">
        <v>170</v>
      </c>
      <c r="E177" s="441">
        <v>0.72916666666666663</v>
      </c>
      <c r="F177" s="441">
        <v>0</v>
      </c>
      <c r="G177" s="440">
        <v>6.5</v>
      </c>
      <c r="X177" s="409">
        <v>0.89476851851851846</v>
      </c>
      <c r="Y177" s="409">
        <v>0.90210648148148154</v>
      </c>
      <c r="Z177" s="410">
        <f t="shared" si="16"/>
        <v>0.17611111111111377</v>
      </c>
      <c r="AA177" s="414">
        <v>42553</v>
      </c>
    </row>
    <row r="178" spans="1:27" x14ac:dyDescent="0.2">
      <c r="A178" s="438" t="s">
        <v>187</v>
      </c>
      <c r="B178" s="439">
        <v>42543</v>
      </c>
      <c r="C178" s="440" t="s">
        <v>24</v>
      </c>
      <c r="D178" s="440" t="s">
        <v>170</v>
      </c>
      <c r="E178" s="441">
        <v>0.42708333333333331</v>
      </c>
      <c r="F178" s="441">
        <v>0.63541666666666663</v>
      </c>
      <c r="G178" s="440">
        <v>5</v>
      </c>
      <c r="X178" s="409">
        <v>0.90210648148148154</v>
      </c>
      <c r="Y178" s="409">
        <v>0.90292824074074074</v>
      </c>
      <c r="Z178" s="410">
        <f t="shared" si="16"/>
        <v>1.9722222222220864E-2</v>
      </c>
      <c r="AA178" s="414">
        <v>42553</v>
      </c>
    </row>
    <row r="179" spans="1:27" x14ac:dyDescent="0.2">
      <c r="A179" s="438" t="s">
        <v>187</v>
      </c>
      <c r="B179" s="439">
        <v>42543</v>
      </c>
      <c r="C179" s="440" t="s">
        <v>24</v>
      </c>
      <c r="D179" s="440" t="s">
        <v>170</v>
      </c>
      <c r="E179" s="441">
        <v>0.71875</v>
      </c>
      <c r="F179" s="441">
        <v>0.9375</v>
      </c>
      <c r="G179" s="440">
        <v>5.25</v>
      </c>
      <c r="X179" s="409">
        <v>0.90292824074074074</v>
      </c>
      <c r="Y179" s="409">
        <v>0.90437499999999993</v>
      </c>
      <c r="Z179" s="410">
        <f t="shared" si="16"/>
        <v>3.4722222222220545E-2</v>
      </c>
      <c r="AA179" s="414">
        <v>42553</v>
      </c>
    </row>
    <row r="180" spans="1:27" x14ac:dyDescent="0.2">
      <c r="A180" s="440" t="s">
        <v>187</v>
      </c>
      <c r="B180" s="439">
        <v>42544</v>
      </c>
      <c r="C180" s="440" t="s">
        <v>24</v>
      </c>
      <c r="D180" s="440" t="s">
        <v>170</v>
      </c>
      <c r="E180" s="441">
        <v>0.45833333333333331</v>
      </c>
      <c r="F180" s="441">
        <v>0.64583333333333337</v>
      </c>
      <c r="G180" s="440">
        <v>4.5</v>
      </c>
      <c r="X180" s="409">
        <v>0.90437499999999993</v>
      </c>
      <c r="Y180" s="409">
        <v>0.90752314814814816</v>
      </c>
      <c r="Z180" s="410">
        <f t="shared" si="16"/>
        <v>7.5555555555557596E-2</v>
      </c>
      <c r="AA180" s="414">
        <v>42553</v>
      </c>
    </row>
    <row r="181" spans="1:27" x14ac:dyDescent="0.2">
      <c r="A181" s="440" t="s">
        <v>187</v>
      </c>
      <c r="B181" s="439">
        <v>42546</v>
      </c>
      <c r="C181" s="440" t="s">
        <v>24</v>
      </c>
      <c r="D181" s="440" t="s">
        <v>170</v>
      </c>
      <c r="E181" s="441">
        <v>0.65625</v>
      </c>
      <c r="F181" s="441">
        <v>0.97916666666666663</v>
      </c>
      <c r="G181" s="440">
        <v>7.25</v>
      </c>
      <c r="X181" s="409">
        <v>0.90752314814814816</v>
      </c>
      <c r="Y181" s="409">
        <v>0.90839120370370363</v>
      </c>
      <c r="Z181" s="410">
        <f t="shared" si="16"/>
        <v>2.0833333333331261E-2</v>
      </c>
      <c r="AA181" s="414">
        <v>42553</v>
      </c>
    </row>
    <row r="182" spans="1:27" x14ac:dyDescent="0.2">
      <c r="A182" s="438" t="s">
        <v>187</v>
      </c>
      <c r="B182" s="439">
        <v>42547</v>
      </c>
      <c r="C182" s="440" t="s">
        <v>24</v>
      </c>
      <c r="D182" s="440" t="s">
        <v>170</v>
      </c>
      <c r="E182" s="441">
        <v>0.69791666666666663</v>
      </c>
      <c r="F182" s="441">
        <v>0.92708333333333337</v>
      </c>
      <c r="G182" s="440">
        <v>5.5</v>
      </c>
      <c r="X182" s="409">
        <v>0.90839120370370363</v>
      </c>
      <c r="Y182" s="409">
        <v>0.91181712962962969</v>
      </c>
      <c r="Z182" s="410">
        <f t="shared" si="16"/>
        <v>8.2222222222225305E-2</v>
      </c>
      <c r="AA182" s="414">
        <v>42553</v>
      </c>
    </row>
    <row r="183" spans="1:27" x14ac:dyDescent="0.2">
      <c r="A183" s="440" t="s">
        <v>187</v>
      </c>
      <c r="B183" s="439">
        <v>42549</v>
      </c>
      <c r="C183" s="440" t="s">
        <v>24</v>
      </c>
      <c r="D183" s="440" t="s">
        <v>170</v>
      </c>
      <c r="E183" s="441">
        <v>0.69791666666666663</v>
      </c>
      <c r="F183" s="441">
        <v>0.8125</v>
      </c>
      <c r="G183" s="440">
        <v>2.75</v>
      </c>
      <c r="X183" s="409">
        <v>0.91182870370370372</v>
      </c>
      <c r="Y183" s="409">
        <v>0.91937500000000005</v>
      </c>
      <c r="Z183" s="410">
        <f t="shared" si="16"/>
        <v>0.18111111111111189</v>
      </c>
      <c r="AA183" s="414">
        <v>42553</v>
      </c>
    </row>
    <row r="184" spans="1:27" x14ac:dyDescent="0.2">
      <c r="A184" s="438" t="s">
        <v>177</v>
      </c>
      <c r="B184" s="439">
        <v>42537</v>
      </c>
      <c r="C184" s="440" t="s">
        <v>24</v>
      </c>
      <c r="D184" s="440" t="s">
        <v>170</v>
      </c>
      <c r="E184" s="441">
        <v>0.4375</v>
      </c>
      <c r="F184" s="441">
        <v>0.61458333333333337</v>
      </c>
      <c r="G184" s="440">
        <v>4.25</v>
      </c>
      <c r="X184" s="409">
        <v>0.91937500000000005</v>
      </c>
      <c r="Y184" s="409">
        <v>0.92148148148148146</v>
      </c>
      <c r="Z184" s="410">
        <f t="shared" si="16"/>
        <v>5.0555555555553688E-2</v>
      </c>
      <c r="AA184" s="414">
        <v>42553</v>
      </c>
    </row>
    <row r="185" spans="1:27" x14ac:dyDescent="0.2">
      <c r="A185" s="438" t="s">
        <v>178</v>
      </c>
      <c r="B185" s="439">
        <v>42537</v>
      </c>
      <c r="C185" s="440" t="s">
        <v>24</v>
      </c>
      <c r="D185" s="440" t="s">
        <v>170</v>
      </c>
      <c r="E185" s="441">
        <v>0.4375</v>
      </c>
      <c r="F185" s="441">
        <v>0.61458333333333337</v>
      </c>
      <c r="G185" s="440">
        <v>4.25</v>
      </c>
      <c r="X185" s="409">
        <v>0.92149305555555561</v>
      </c>
      <c r="Y185" s="409">
        <v>0.92180555555555566</v>
      </c>
      <c r="Z185" s="410">
        <f t="shared" si="16"/>
        <v>7.5000000000011724E-3</v>
      </c>
      <c r="AA185" s="414">
        <v>42553</v>
      </c>
    </row>
    <row r="186" spans="1:27" x14ac:dyDescent="0.2">
      <c r="A186" s="438" t="s">
        <v>178</v>
      </c>
      <c r="B186" s="439">
        <v>42539</v>
      </c>
      <c r="C186" s="440" t="s">
        <v>24</v>
      </c>
      <c r="D186" s="440" t="s">
        <v>170</v>
      </c>
      <c r="E186" s="441">
        <v>0.72916666666666663</v>
      </c>
      <c r="F186" s="441">
        <v>0.94791666666666663</v>
      </c>
      <c r="G186" s="440">
        <v>5.25</v>
      </c>
      <c r="X186" s="409">
        <v>0.92180555555555566</v>
      </c>
      <c r="Y186" s="409">
        <v>0.92532407407407413</v>
      </c>
      <c r="Z186" s="410">
        <f t="shared" si="16"/>
        <v>8.4444444444443434E-2</v>
      </c>
      <c r="AA186" s="414">
        <v>42553</v>
      </c>
    </row>
    <row r="187" spans="1:27" x14ac:dyDescent="0.2">
      <c r="A187" s="438" t="s">
        <v>178</v>
      </c>
      <c r="B187" s="439">
        <v>42545</v>
      </c>
      <c r="C187" s="440" t="s">
        <v>24</v>
      </c>
      <c r="D187" s="440" t="s">
        <v>170</v>
      </c>
      <c r="E187" s="441">
        <v>0.72916666666666663</v>
      </c>
      <c r="F187" s="441">
        <v>0.91666666666666663</v>
      </c>
      <c r="G187" s="440">
        <v>4.5</v>
      </c>
      <c r="X187" s="409">
        <v>0.92532407407407413</v>
      </c>
      <c r="Y187" s="409">
        <v>0.9254282407407407</v>
      </c>
      <c r="Z187" s="410">
        <f t="shared" si="16"/>
        <v>2.4999999999977263E-3</v>
      </c>
      <c r="AA187" s="414">
        <v>42553</v>
      </c>
    </row>
    <row r="188" spans="1:27" x14ac:dyDescent="0.2">
      <c r="A188" s="440" t="s">
        <v>178</v>
      </c>
      <c r="B188" s="439">
        <v>42546</v>
      </c>
      <c r="C188" s="440" t="s">
        <v>24</v>
      </c>
      <c r="D188" s="440" t="s">
        <v>170</v>
      </c>
      <c r="E188" s="441">
        <v>0.625</v>
      </c>
      <c r="F188" s="441">
        <v>0.94791666666666663</v>
      </c>
      <c r="G188" s="440">
        <v>7.25</v>
      </c>
      <c r="X188" s="409">
        <v>0.9254282407407407</v>
      </c>
      <c r="Y188" s="409">
        <v>0.93032407407407414</v>
      </c>
      <c r="Z188" s="410">
        <f t="shared" si="16"/>
        <v>0.11750000000000238</v>
      </c>
      <c r="AA188" s="414">
        <v>42553</v>
      </c>
    </row>
    <row r="189" spans="1:27" x14ac:dyDescent="0.2">
      <c r="A189" s="438" t="s">
        <v>183</v>
      </c>
      <c r="B189" s="439">
        <v>42540</v>
      </c>
      <c r="C189" s="440" t="s">
        <v>24</v>
      </c>
      <c r="D189" s="440" t="s">
        <v>170</v>
      </c>
      <c r="E189" s="441">
        <v>0.65625</v>
      </c>
      <c r="F189" s="441">
        <v>0.78125</v>
      </c>
      <c r="G189" s="440">
        <v>3</v>
      </c>
      <c r="X189" s="409">
        <v>0.93032407407407414</v>
      </c>
      <c r="Y189" s="409">
        <v>0.93356481481481479</v>
      </c>
      <c r="Z189" s="410">
        <f t="shared" si="16"/>
        <v>7.7777777777775725E-2</v>
      </c>
      <c r="AA189" s="414">
        <v>42553</v>
      </c>
    </row>
    <row r="190" spans="1:27" x14ac:dyDescent="0.2">
      <c r="A190" s="438" t="s">
        <v>180</v>
      </c>
      <c r="B190" s="439">
        <v>42542</v>
      </c>
      <c r="C190" s="440" t="s">
        <v>24</v>
      </c>
      <c r="D190" s="440" t="s">
        <v>170</v>
      </c>
      <c r="E190" s="441">
        <v>0.69791666666666663</v>
      </c>
      <c r="F190" s="441">
        <v>0.90625</v>
      </c>
      <c r="G190" s="440">
        <v>5</v>
      </c>
      <c r="X190" s="409">
        <v>0.93356481481481479</v>
      </c>
      <c r="Y190" s="409">
        <v>0.9435069444444445</v>
      </c>
      <c r="Z190" s="410">
        <f t="shared" si="16"/>
        <v>0.23861111111111288</v>
      </c>
      <c r="AA190" s="414">
        <v>42553</v>
      </c>
    </row>
    <row r="191" spans="1:27" x14ac:dyDescent="0.2">
      <c r="A191" s="438" t="s">
        <v>176</v>
      </c>
      <c r="B191" s="439">
        <v>42541</v>
      </c>
      <c r="C191" s="440" t="s">
        <v>24</v>
      </c>
      <c r="D191" s="440" t="s">
        <v>170</v>
      </c>
      <c r="E191" s="441">
        <v>0.69791666666666663</v>
      </c>
      <c r="F191" s="441">
        <v>0.90625</v>
      </c>
      <c r="G191" s="440">
        <v>5</v>
      </c>
      <c r="X191" s="409">
        <v>0.9435069444444445</v>
      </c>
      <c r="Y191" s="409">
        <v>0.95072916666666663</v>
      </c>
      <c r="Z191" s="410">
        <f t="shared" si="16"/>
        <v>0.17333333333333112</v>
      </c>
      <c r="AA191" s="414">
        <v>42553</v>
      </c>
    </row>
    <row r="192" spans="1:27" x14ac:dyDescent="0.2">
      <c r="A192" s="438" t="s">
        <v>176</v>
      </c>
      <c r="B192" s="439">
        <v>42548</v>
      </c>
      <c r="C192" s="440" t="s">
        <v>24</v>
      </c>
      <c r="D192" s="440" t="s">
        <v>170</v>
      </c>
      <c r="E192" s="441">
        <v>0.69791666666666663</v>
      </c>
      <c r="F192" s="441">
        <v>0.91666666666666663</v>
      </c>
      <c r="G192" s="440">
        <v>5.25</v>
      </c>
      <c r="X192" s="409">
        <v>0.95072916666666663</v>
      </c>
      <c r="Y192" s="409">
        <v>0.95105324074074071</v>
      </c>
      <c r="Z192" s="410">
        <f t="shared" si="16"/>
        <v>7.7777777777781054E-3</v>
      </c>
      <c r="AA192" s="414">
        <v>42553</v>
      </c>
    </row>
    <row r="193" spans="1:27" x14ac:dyDescent="0.2">
      <c r="A193" s="440" t="s">
        <v>176</v>
      </c>
      <c r="B193" s="439">
        <v>42549</v>
      </c>
      <c r="C193" s="440" t="s">
        <v>24</v>
      </c>
      <c r="D193" s="440" t="s">
        <v>170</v>
      </c>
      <c r="E193" s="441">
        <v>0.46875</v>
      </c>
      <c r="F193" s="441">
        <v>0.625</v>
      </c>
      <c r="G193" s="440">
        <v>3.75</v>
      </c>
      <c r="X193" s="409">
        <v>0.95105324074074071</v>
      </c>
      <c r="Y193" s="409">
        <v>0.95173611111111101</v>
      </c>
      <c r="Z193" s="410">
        <f t="shared" si="16"/>
        <v>1.638888888888701E-2</v>
      </c>
      <c r="AA193" s="414">
        <v>42553</v>
      </c>
    </row>
    <row r="194" spans="1:27" x14ac:dyDescent="0.2">
      <c r="A194" s="440" t="s">
        <v>209</v>
      </c>
      <c r="B194" s="439">
        <v>42540</v>
      </c>
      <c r="C194" s="440" t="s">
        <v>24</v>
      </c>
      <c r="D194" s="440" t="s">
        <v>170</v>
      </c>
      <c r="E194" s="441">
        <v>0.69791666666666663</v>
      </c>
      <c r="F194" s="441">
        <v>0.84375</v>
      </c>
      <c r="G194" s="440">
        <v>3.5</v>
      </c>
      <c r="X194" s="409">
        <v>0.95173611111111101</v>
      </c>
      <c r="Y194" s="409">
        <v>0.9538078703703704</v>
      </c>
      <c r="Z194" s="410">
        <f t="shared" si="16"/>
        <v>4.9722222222225554E-2</v>
      </c>
      <c r="AA194" s="414">
        <v>42553</v>
      </c>
    </row>
    <row r="195" spans="1:27" x14ac:dyDescent="0.2">
      <c r="A195" s="438" t="s">
        <v>209</v>
      </c>
      <c r="B195" s="439">
        <v>42547</v>
      </c>
      <c r="C195" s="440" t="s">
        <v>24</v>
      </c>
      <c r="D195" s="440" t="s">
        <v>170</v>
      </c>
      <c r="E195" s="441">
        <v>0.69791666666666663</v>
      </c>
      <c r="F195" s="441">
        <v>0.83333333333333337</v>
      </c>
      <c r="G195" s="440">
        <v>3.25</v>
      </c>
      <c r="X195" s="409">
        <v>0.95392361111111112</v>
      </c>
      <c r="Y195" s="409">
        <v>0.95849537037037036</v>
      </c>
      <c r="Z195" s="410">
        <f t="shared" ref="Z195:Z201" si="17">HRS(X195,Y195)</f>
        <v>0.10972222222222161</v>
      </c>
      <c r="AA195" s="414">
        <v>42553</v>
      </c>
    </row>
    <row r="196" spans="1:27" x14ac:dyDescent="0.2">
      <c r="A196" s="440" t="s">
        <v>184</v>
      </c>
      <c r="B196" s="439">
        <v>42538</v>
      </c>
      <c r="C196" s="440" t="s">
        <v>24</v>
      </c>
      <c r="D196" s="440" t="s">
        <v>170</v>
      </c>
      <c r="E196" s="441">
        <v>0.46875</v>
      </c>
      <c r="F196" s="441">
        <v>0.63541666666666663</v>
      </c>
      <c r="G196" s="440">
        <v>4</v>
      </c>
      <c r="X196" s="409">
        <v>0.95849537037037036</v>
      </c>
      <c r="Y196" s="409">
        <v>0.9662384259259259</v>
      </c>
      <c r="Z196" s="410">
        <f t="shared" si="17"/>
        <v>0.18583333333333307</v>
      </c>
      <c r="AA196" s="414">
        <v>42553</v>
      </c>
    </row>
    <row r="197" spans="1:27" x14ac:dyDescent="0.2">
      <c r="A197" s="438" t="s">
        <v>219</v>
      </c>
      <c r="B197" s="439">
        <v>42543</v>
      </c>
      <c r="C197" s="440" t="s">
        <v>24</v>
      </c>
      <c r="D197" s="440" t="s">
        <v>170</v>
      </c>
      <c r="E197" s="441">
        <v>0.72916666666666663</v>
      </c>
      <c r="F197" s="441">
        <v>0.91666666666666663</v>
      </c>
      <c r="G197" s="440">
        <v>4.5</v>
      </c>
      <c r="X197" s="409">
        <v>0.9662384259259259</v>
      </c>
      <c r="Y197" s="409">
        <v>0.96774305555555562</v>
      </c>
      <c r="Z197" s="410">
        <f t="shared" si="17"/>
        <v>3.6111111111113203E-2</v>
      </c>
      <c r="AA197" s="414">
        <v>42553</v>
      </c>
    </row>
    <row r="198" spans="1:27" x14ac:dyDescent="0.2">
      <c r="A198" s="438" t="s">
        <v>219</v>
      </c>
      <c r="B198" s="439">
        <v>42544</v>
      </c>
      <c r="C198" s="440" t="s">
        <v>24</v>
      </c>
      <c r="D198" s="440" t="s">
        <v>170</v>
      </c>
      <c r="E198" s="441">
        <v>0.69791666666666663</v>
      </c>
      <c r="F198" s="441">
        <v>0</v>
      </c>
      <c r="G198" s="440">
        <v>6.75</v>
      </c>
      <c r="X198" s="409">
        <v>0.96774305555555562</v>
      </c>
      <c r="Y198" s="409">
        <v>0.96790509259259261</v>
      </c>
      <c r="Z198" s="410">
        <f t="shared" si="17"/>
        <v>3.8888888888877204E-3</v>
      </c>
      <c r="AA198" s="414">
        <v>42553</v>
      </c>
    </row>
    <row r="199" spans="1:27" x14ac:dyDescent="0.2">
      <c r="A199" s="440" t="s">
        <v>219</v>
      </c>
      <c r="B199" s="439">
        <v>42545</v>
      </c>
      <c r="C199" s="440" t="s">
        <v>24</v>
      </c>
      <c r="D199" s="440" t="s">
        <v>170</v>
      </c>
      <c r="E199" s="441">
        <v>0.69791666666666663</v>
      </c>
      <c r="F199" s="441">
        <v>0.84375</v>
      </c>
      <c r="G199" s="440">
        <v>3.5</v>
      </c>
      <c r="X199" s="409">
        <v>0.96790509259259261</v>
      </c>
      <c r="Y199" s="409">
        <v>0.97384259259259265</v>
      </c>
      <c r="Z199" s="410">
        <f t="shared" si="17"/>
        <v>0.14250000000000096</v>
      </c>
      <c r="AA199" s="414">
        <v>42553</v>
      </c>
    </row>
    <row r="200" spans="1:27" x14ac:dyDescent="0.2">
      <c r="A200" s="440" t="s">
        <v>211</v>
      </c>
      <c r="B200" s="439">
        <v>42540</v>
      </c>
      <c r="C200" s="440" t="s">
        <v>24</v>
      </c>
      <c r="D200" s="440" t="s">
        <v>202</v>
      </c>
      <c r="E200" s="441">
        <v>0.625</v>
      </c>
      <c r="F200" s="441">
        <v>0.83333333333333337</v>
      </c>
      <c r="G200" s="440">
        <v>5</v>
      </c>
      <c r="X200" s="409">
        <v>0.97384259259259265</v>
      </c>
      <c r="Y200" s="409">
        <v>0.97608796296296296</v>
      </c>
      <c r="Z200" s="410">
        <f t="shared" si="17"/>
        <v>5.3888888888887543E-2</v>
      </c>
      <c r="AA200" s="414">
        <v>42553</v>
      </c>
    </row>
    <row r="201" spans="1:27" x14ac:dyDescent="0.2">
      <c r="A201" s="440" t="s">
        <v>179</v>
      </c>
      <c r="B201" s="439">
        <v>42537</v>
      </c>
      <c r="C201" s="440" t="s">
        <v>24</v>
      </c>
      <c r="D201" s="440" t="s">
        <v>170</v>
      </c>
      <c r="E201" s="441">
        <v>0.4375</v>
      </c>
      <c r="F201" s="441">
        <v>0.625</v>
      </c>
      <c r="G201" s="440">
        <v>4.5</v>
      </c>
      <c r="X201" s="409">
        <v>0.97608796296296296</v>
      </c>
      <c r="Y201" s="409">
        <v>0.97696759259259258</v>
      </c>
      <c r="Z201" s="410">
        <f t="shared" si="17"/>
        <v>2.1111111111110858E-2</v>
      </c>
      <c r="AA201" s="414">
        <v>42553</v>
      </c>
    </row>
    <row r="202" spans="1:27" x14ac:dyDescent="0.2">
      <c r="A202" s="438" t="s">
        <v>179</v>
      </c>
      <c r="B202" s="439">
        <v>42548</v>
      </c>
      <c r="C202" s="440" t="s">
        <v>24</v>
      </c>
      <c r="D202" s="440" t="s">
        <v>170</v>
      </c>
      <c r="E202" s="441">
        <v>0.46875</v>
      </c>
      <c r="F202" s="441">
        <v>0.61458333333333337</v>
      </c>
      <c r="G202" s="440">
        <v>3.5</v>
      </c>
      <c r="X202" s="409">
        <v>0.98642361111111121</v>
      </c>
      <c r="Y202" s="409">
        <v>0.99140046296296302</v>
      </c>
      <c r="Z202" s="410">
        <f t="shared" ref="Z202:Z208" si="18">HRS(X202,Y202)</f>
        <v>0.11944444444444358</v>
      </c>
      <c r="AA202" s="414">
        <v>42553</v>
      </c>
    </row>
    <row r="203" spans="1:27" x14ac:dyDescent="0.2">
      <c r="A203" s="438" t="s">
        <v>186</v>
      </c>
      <c r="B203" s="439">
        <v>42538</v>
      </c>
      <c r="C203" s="440" t="s">
        <v>24</v>
      </c>
      <c r="D203" s="440" t="s">
        <v>170</v>
      </c>
      <c r="E203" s="441">
        <v>0.6875</v>
      </c>
      <c r="F203" s="441">
        <v>3.125E-2</v>
      </c>
      <c r="G203" s="440">
        <v>7.75</v>
      </c>
      <c r="X203" s="409">
        <v>0.99140046296296302</v>
      </c>
      <c r="Y203" s="409">
        <v>0.99170138888888892</v>
      </c>
      <c r="Z203" s="410">
        <f t="shared" si="18"/>
        <v>7.2222222222215748E-3</v>
      </c>
      <c r="AA203" s="414">
        <v>42553</v>
      </c>
    </row>
    <row r="204" spans="1:27" x14ac:dyDescent="0.2">
      <c r="A204" s="438" t="s">
        <v>186</v>
      </c>
      <c r="B204" s="439">
        <v>42541</v>
      </c>
      <c r="C204" s="440" t="s">
        <v>24</v>
      </c>
      <c r="D204" s="440" t="s">
        <v>170</v>
      </c>
      <c r="E204" s="441">
        <v>0.45833333333333331</v>
      </c>
      <c r="F204" s="441">
        <v>0.60416666666666663</v>
      </c>
      <c r="G204" s="440">
        <v>3.5</v>
      </c>
      <c r="X204" s="409">
        <v>0.99262731481481481</v>
      </c>
      <c r="Y204" s="409">
        <v>0.99502314814814818</v>
      </c>
      <c r="Z204" s="410">
        <f t="shared" si="18"/>
        <v>5.7500000000000995E-2</v>
      </c>
      <c r="AA204" s="414">
        <v>42553</v>
      </c>
    </row>
    <row r="205" spans="1:27" x14ac:dyDescent="0.2">
      <c r="A205" s="440" t="s">
        <v>186</v>
      </c>
      <c r="B205" s="439">
        <v>42542</v>
      </c>
      <c r="C205" s="440" t="s">
        <v>24</v>
      </c>
      <c r="D205" s="440" t="s">
        <v>170</v>
      </c>
      <c r="E205" s="441">
        <v>0.46875</v>
      </c>
      <c r="F205" s="441">
        <v>0.64583333333333337</v>
      </c>
      <c r="G205" s="440">
        <v>4.25</v>
      </c>
      <c r="X205" s="409">
        <v>0.99502314814814818</v>
      </c>
      <c r="Y205" s="409">
        <v>0.99559027777777775</v>
      </c>
      <c r="Z205" s="410">
        <f t="shared" si="18"/>
        <v>1.3611111111109686E-2</v>
      </c>
      <c r="AA205" s="414">
        <v>42553</v>
      </c>
    </row>
    <row r="206" spans="1:27" x14ac:dyDescent="0.2">
      <c r="A206" s="438" t="s">
        <v>186</v>
      </c>
      <c r="B206" s="439">
        <v>42550</v>
      </c>
      <c r="C206" s="440" t="s">
        <v>24</v>
      </c>
      <c r="D206" s="440" t="s">
        <v>170</v>
      </c>
      <c r="E206" s="441">
        <v>0.46875</v>
      </c>
      <c r="F206" s="441">
        <v>0.58333333333333337</v>
      </c>
      <c r="G206" s="440">
        <v>2.75</v>
      </c>
      <c r="X206" s="409">
        <v>0.99559027777777775</v>
      </c>
      <c r="Y206" s="409">
        <v>0.99665509259259266</v>
      </c>
      <c r="Z206" s="410">
        <f t="shared" si="18"/>
        <v>2.5555555555557774E-2</v>
      </c>
      <c r="AA206" s="414">
        <v>42553</v>
      </c>
    </row>
    <row r="207" spans="1:27" x14ac:dyDescent="0.2">
      <c r="A207" s="438" t="s">
        <v>181</v>
      </c>
      <c r="B207" s="439">
        <v>42540</v>
      </c>
      <c r="C207" s="440" t="s">
        <v>24</v>
      </c>
      <c r="D207" s="440" t="s">
        <v>170</v>
      </c>
      <c r="E207" s="441">
        <v>0.65625</v>
      </c>
      <c r="F207" s="441">
        <v>0.94791666666666663</v>
      </c>
      <c r="G207" s="440">
        <v>6.5</v>
      </c>
      <c r="X207" s="409">
        <v>0.9966666666666667</v>
      </c>
      <c r="Y207" s="409">
        <v>0.99700231481481483</v>
      </c>
      <c r="Z207" s="410">
        <f t="shared" si="18"/>
        <v>8.0555555555550384E-3</v>
      </c>
      <c r="AA207" s="414">
        <v>42553</v>
      </c>
    </row>
    <row r="208" spans="1:27" x14ac:dyDescent="0.2">
      <c r="A208" s="438" t="s">
        <v>218</v>
      </c>
      <c r="B208" s="439">
        <v>42543</v>
      </c>
      <c r="C208" s="440" t="s">
        <v>24</v>
      </c>
      <c r="D208" s="440" t="s">
        <v>170</v>
      </c>
      <c r="E208" s="441">
        <v>0.42708333333333331</v>
      </c>
      <c r="F208" s="441">
        <v>0.63541666666666663</v>
      </c>
      <c r="G208" s="440">
        <v>5</v>
      </c>
      <c r="X208" s="409">
        <v>0.99700231481481483</v>
      </c>
      <c r="Y208" s="409">
        <v>0.99848379629629624</v>
      </c>
      <c r="Z208" s="410">
        <f t="shared" si="18"/>
        <v>3.5555555555554008E-2</v>
      </c>
      <c r="AA208" s="414">
        <v>42553</v>
      </c>
    </row>
    <row r="209" spans="1:27" x14ac:dyDescent="0.2">
      <c r="A209" s="440" t="s">
        <v>182</v>
      </c>
      <c r="B209" s="439">
        <v>42537</v>
      </c>
      <c r="C209" s="440" t="s">
        <v>24</v>
      </c>
      <c r="D209" s="440" t="s">
        <v>170</v>
      </c>
      <c r="E209" s="441">
        <v>0.69791666666666663</v>
      </c>
      <c r="F209" s="441">
        <v>0.91666666666666663</v>
      </c>
      <c r="G209" s="440">
        <v>5.25</v>
      </c>
      <c r="X209" s="409">
        <v>0.59709490740740734</v>
      </c>
      <c r="Y209" s="409">
        <v>0.59714120370370372</v>
      </c>
      <c r="Z209" s="410">
        <f t="shared" ref="Z209:Z218" si="19">HRS(X209,Y209)</f>
        <v>1.1111111111130612E-3</v>
      </c>
      <c r="AA209" s="414">
        <v>42556</v>
      </c>
    </row>
    <row r="210" spans="1:27" x14ac:dyDescent="0.2">
      <c r="A210" s="438" t="s">
        <v>182</v>
      </c>
      <c r="B210" s="439">
        <v>42543</v>
      </c>
      <c r="C210" s="440" t="s">
        <v>24</v>
      </c>
      <c r="D210" s="440" t="s">
        <v>170</v>
      </c>
      <c r="E210" s="441">
        <v>0.42708333333333331</v>
      </c>
      <c r="F210" s="441">
        <v>0.63541666666666663</v>
      </c>
      <c r="G210" s="440">
        <v>5</v>
      </c>
      <c r="X210" s="409">
        <v>0.7424884259259259</v>
      </c>
      <c r="Y210" s="409">
        <v>0.76164351851851853</v>
      </c>
      <c r="Z210" s="410">
        <f t="shared" si="19"/>
        <v>0.45972222222222303</v>
      </c>
      <c r="AA210" s="414">
        <v>42556</v>
      </c>
    </row>
    <row r="211" spans="1:27" x14ac:dyDescent="0.2">
      <c r="A211" s="438" t="s">
        <v>182</v>
      </c>
      <c r="B211" s="439">
        <v>42551</v>
      </c>
      <c r="C211" s="440" t="s">
        <v>24</v>
      </c>
      <c r="D211" s="440" t="s">
        <v>170</v>
      </c>
      <c r="E211" s="441">
        <v>0.46875</v>
      </c>
      <c r="F211" s="441">
        <v>0.61458333333333337</v>
      </c>
      <c r="G211" s="440">
        <v>3.5</v>
      </c>
      <c r="X211" s="409">
        <v>0.76164351851851853</v>
      </c>
      <c r="Y211" s="409">
        <v>0.76344907407407403</v>
      </c>
      <c r="Z211" s="410">
        <f t="shared" si="19"/>
        <v>4.3333333333332114E-2</v>
      </c>
      <c r="AA211" s="414">
        <v>42556</v>
      </c>
    </row>
    <row r="212" spans="1:27" x14ac:dyDescent="0.2">
      <c r="A212" s="438"/>
      <c r="B212" s="439"/>
      <c r="E212" s="441"/>
      <c r="F212" s="441"/>
      <c r="X212" s="409">
        <v>0.76344907407407403</v>
      </c>
      <c r="Y212" s="409">
        <v>0.76521990740740742</v>
      </c>
      <c r="Z212" s="410">
        <f t="shared" si="19"/>
        <v>4.2500000000001315E-2</v>
      </c>
      <c r="AA212" s="414">
        <v>42556</v>
      </c>
    </row>
    <row r="213" spans="1:27" x14ac:dyDescent="0.2">
      <c r="A213" s="438"/>
      <c r="B213" s="439"/>
      <c r="E213" s="441"/>
      <c r="F213" s="441"/>
      <c r="X213" s="409">
        <v>0.76521990740740742</v>
      </c>
      <c r="Y213" s="409">
        <v>0.76678240740740744</v>
      </c>
      <c r="Z213" s="410">
        <f t="shared" si="19"/>
        <v>3.7500000000000533E-2</v>
      </c>
      <c r="AA213" s="414">
        <v>42556</v>
      </c>
    </row>
    <row r="214" spans="1:27" x14ac:dyDescent="0.2">
      <c r="A214" s="438"/>
      <c r="B214" s="439"/>
      <c r="E214" s="441"/>
      <c r="F214" s="441"/>
      <c r="X214" s="409">
        <v>0.76678240740740744</v>
      </c>
      <c r="Y214" s="409">
        <v>0.76947916666666671</v>
      </c>
      <c r="Z214" s="410">
        <f t="shared" si="19"/>
        <v>6.472222222222257E-2</v>
      </c>
      <c r="AA214" s="414">
        <v>42556</v>
      </c>
    </row>
    <row r="215" spans="1:27" x14ac:dyDescent="0.2">
      <c r="A215" s="438"/>
      <c r="B215" s="439"/>
      <c r="E215" s="441"/>
      <c r="F215" s="441"/>
      <c r="X215" s="409">
        <v>0.76947916666666671</v>
      </c>
      <c r="Y215" s="409">
        <v>0.7700231481481481</v>
      </c>
      <c r="Z215" s="410">
        <f t="shared" si="19"/>
        <v>1.3055555555553156E-2</v>
      </c>
      <c r="AA215" s="414">
        <v>42556</v>
      </c>
    </row>
    <row r="216" spans="1:27" x14ac:dyDescent="0.2">
      <c r="A216" s="438"/>
      <c r="B216" s="439"/>
      <c r="E216" s="441"/>
      <c r="F216" s="441"/>
      <c r="X216" s="409">
        <v>0.7700231481481481</v>
      </c>
      <c r="Y216" s="409">
        <v>0.77355324074074072</v>
      </c>
      <c r="Z216" s="410">
        <f t="shared" si="19"/>
        <v>8.4722222222223031E-2</v>
      </c>
      <c r="AA216" s="414">
        <v>42556</v>
      </c>
    </row>
    <row r="217" spans="1:27" x14ac:dyDescent="0.2">
      <c r="A217" s="438"/>
      <c r="B217" s="439"/>
      <c r="E217" s="441"/>
      <c r="F217" s="441"/>
      <c r="X217" s="409">
        <v>0.77355324074074072</v>
      </c>
      <c r="Y217" s="409">
        <v>0.78686342592592595</v>
      </c>
      <c r="Z217" s="410">
        <f t="shared" si="19"/>
        <v>0.31944444444444553</v>
      </c>
      <c r="AA217" s="414">
        <v>42556</v>
      </c>
    </row>
    <row r="218" spans="1:27" x14ac:dyDescent="0.2">
      <c r="A218" s="438"/>
      <c r="B218" s="439"/>
      <c r="E218" s="441"/>
      <c r="F218" s="441"/>
      <c r="X218" s="409">
        <v>0.78686342592592595</v>
      </c>
      <c r="Y218" s="409">
        <v>0.7885416666666667</v>
      </c>
      <c r="Z218" s="410">
        <f t="shared" si="19"/>
        <v>4.0277777777777857E-2</v>
      </c>
      <c r="AA218" s="414">
        <v>42556</v>
      </c>
    </row>
    <row r="219" spans="1:27" x14ac:dyDescent="0.2">
      <c r="A219" s="438"/>
      <c r="B219" s="439"/>
      <c r="E219" s="441"/>
      <c r="F219" s="441"/>
      <c r="X219" s="409">
        <v>2.0335648148148148E-2</v>
      </c>
      <c r="Y219" s="409">
        <v>2.6226851851851852E-2</v>
      </c>
      <c r="Z219" s="410">
        <f>HRS(X219,Y219)</f>
        <v>0.1413888888888889</v>
      </c>
      <c r="AA219" s="414">
        <v>42557</v>
      </c>
    </row>
    <row r="220" spans="1:27" x14ac:dyDescent="0.2">
      <c r="A220" s="438"/>
      <c r="B220" s="439"/>
      <c r="E220" s="441"/>
      <c r="F220" s="441"/>
      <c r="X220" s="409">
        <v>2.6226851851851852E-2</v>
      </c>
      <c r="Y220" s="409">
        <v>3.9791666666666663E-2</v>
      </c>
      <c r="Z220" s="410">
        <f>HRS(X220,Y220)</f>
        <v>0.32555555555555549</v>
      </c>
      <c r="AA220" s="414">
        <v>42557</v>
      </c>
    </row>
    <row r="221" spans="1:27" x14ac:dyDescent="0.2">
      <c r="A221" s="438"/>
      <c r="B221" s="439"/>
      <c r="E221" s="441"/>
      <c r="F221" s="441"/>
      <c r="X221" s="409">
        <v>3.9791666666666663E-2</v>
      </c>
      <c r="Y221" s="409">
        <v>4.2175925925925922E-2</v>
      </c>
      <c r="Z221" s="410">
        <f>HRS(X221,Y221)</f>
        <v>5.722222222222223E-2</v>
      </c>
      <c r="AA221" s="414">
        <v>42557</v>
      </c>
    </row>
    <row r="222" spans="1:27" x14ac:dyDescent="0.2">
      <c r="A222" s="438"/>
      <c r="B222" s="439"/>
      <c r="E222" s="441"/>
      <c r="F222" s="441"/>
      <c r="X222" s="409">
        <v>4.2175925925925922E-2</v>
      </c>
      <c r="Y222" s="409">
        <v>4.2708333333333327E-2</v>
      </c>
      <c r="Z222" s="410">
        <f>HRS(X222,Y222)</f>
        <v>1.2777777777777721E-2</v>
      </c>
      <c r="AA222" s="414">
        <v>42557</v>
      </c>
    </row>
    <row r="223" spans="1:27" x14ac:dyDescent="0.2">
      <c r="A223" s="438"/>
      <c r="B223" s="439"/>
      <c r="E223" s="441"/>
      <c r="F223" s="441"/>
      <c r="X223" s="409">
        <v>4.2708333333333327E-2</v>
      </c>
      <c r="AA223" s="414">
        <v>42557</v>
      </c>
    </row>
    <row r="224" spans="1:27" x14ac:dyDescent="0.2">
      <c r="B224" s="439"/>
      <c r="E224" s="441"/>
      <c r="F224" s="441"/>
    </row>
    <row r="225" spans="1:6" x14ac:dyDescent="0.2">
      <c r="A225" s="438"/>
      <c r="B225" s="439"/>
      <c r="E225" s="441"/>
      <c r="F225" s="441"/>
    </row>
    <row r="226" spans="1:6" x14ac:dyDescent="0.2">
      <c r="A226" s="438"/>
      <c r="B226" s="439"/>
      <c r="E226" s="441"/>
      <c r="F226" s="441"/>
    </row>
    <row r="227" spans="1:6" x14ac:dyDescent="0.2">
      <c r="A227" s="438"/>
      <c r="B227" s="439"/>
      <c r="E227" s="441"/>
      <c r="F227" s="441"/>
    </row>
    <row r="228" spans="1:6" x14ac:dyDescent="0.2">
      <c r="A228" s="438"/>
      <c r="B228" s="439"/>
      <c r="E228" s="441"/>
      <c r="F228" s="441"/>
    </row>
    <row r="229" spans="1:6" x14ac:dyDescent="0.2">
      <c r="A229" s="438"/>
      <c r="B229" s="439"/>
      <c r="E229" s="441"/>
      <c r="F229" s="441"/>
    </row>
    <row r="230" spans="1:6" x14ac:dyDescent="0.2">
      <c r="B230" s="439"/>
      <c r="E230" s="441"/>
      <c r="F230" s="441"/>
    </row>
    <row r="231" spans="1:6" x14ac:dyDescent="0.2">
      <c r="B231" s="439"/>
      <c r="E231" s="441"/>
      <c r="F231" s="441"/>
    </row>
    <row r="232" spans="1:6" x14ac:dyDescent="0.2">
      <c r="A232" s="438"/>
      <c r="B232" s="439"/>
      <c r="E232" s="441"/>
      <c r="F232" s="441"/>
    </row>
    <row r="233" spans="1:6" x14ac:dyDescent="0.2">
      <c r="A233" s="438"/>
      <c r="B233" s="439"/>
      <c r="E233" s="441"/>
      <c r="F233" s="441"/>
    </row>
    <row r="234" spans="1:6" x14ac:dyDescent="0.2">
      <c r="B234" s="439"/>
      <c r="E234" s="441"/>
      <c r="F234" s="441"/>
    </row>
    <row r="235" spans="1:6" x14ac:dyDescent="0.2">
      <c r="A235" s="438"/>
      <c r="B235" s="439"/>
      <c r="E235" s="441"/>
      <c r="F235" s="441"/>
    </row>
    <row r="236" spans="1:6" x14ac:dyDescent="0.2">
      <c r="A236" s="438"/>
      <c r="B236" s="439"/>
      <c r="E236" s="441"/>
      <c r="F236" s="441"/>
    </row>
    <row r="237" spans="1:6" x14ac:dyDescent="0.2">
      <c r="B237" s="439"/>
      <c r="E237" s="441"/>
      <c r="F237" s="441"/>
    </row>
    <row r="238" spans="1:6" x14ac:dyDescent="0.2">
      <c r="A238" s="438"/>
      <c r="B238" s="439"/>
      <c r="E238" s="441"/>
      <c r="F238" s="441"/>
    </row>
    <row r="239" spans="1:6" x14ac:dyDescent="0.2">
      <c r="B239" s="439"/>
      <c r="E239" s="441"/>
      <c r="F239" s="441"/>
    </row>
    <row r="240" spans="1:6" x14ac:dyDescent="0.2">
      <c r="A240" s="438"/>
      <c r="B240" s="439"/>
      <c r="E240" s="441"/>
      <c r="F240" s="441"/>
    </row>
    <row r="241" spans="1:6" x14ac:dyDescent="0.2">
      <c r="B241" s="439"/>
      <c r="E241" s="441"/>
      <c r="F241" s="441"/>
    </row>
    <row r="242" spans="1:6" x14ac:dyDescent="0.2">
      <c r="A242" s="438"/>
      <c r="B242" s="439"/>
      <c r="E242" s="441"/>
      <c r="F242" s="441"/>
    </row>
    <row r="243" spans="1:6" x14ac:dyDescent="0.2">
      <c r="A243" s="438"/>
      <c r="B243" s="439"/>
      <c r="E243" s="441"/>
      <c r="F243" s="441"/>
    </row>
    <row r="244" spans="1:6" x14ac:dyDescent="0.2">
      <c r="A244" s="438"/>
      <c r="B244" s="439"/>
      <c r="E244" s="441"/>
      <c r="F244" s="441"/>
    </row>
    <row r="245" spans="1:6" x14ac:dyDescent="0.2">
      <c r="A245" s="438"/>
      <c r="B245" s="439"/>
      <c r="E245" s="441"/>
      <c r="F245" s="441"/>
    </row>
    <row r="246" spans="1:6" x14ac:dyDescent="0.2">
      <c r="A246" s="438"/>
      <c r="B246" s="439"/>
      <c r="E246" s="441"/>
      <c r="F246" s="441"/>
    </row>
    <row r="247" spans="1:6" x14ac:dyDescent="0.2">
      <c r="A247" s="438"/>
      <c r="B247" s="439"/>
      <c r="E247" s="441"/>
      <c r="F247" s="441"/>
    </row>
  </sheetData>
  <sheetProtection algorithmName="SHA-512" hashValue="/a+V/+E4HqQoiw8DIiEjfVAneznvYUsKAH8uNTujHo90kkVCnygHCu+ytkQwha49vyOYkW41MMYEUjK0dpRiIw==" saltValue="OcZZ3N+goiP9unj4GPVkhA==" spinCount="100000" sheet="1" objects="1" scenarios="1"/>
  <sortState ref="A2:H211">
    <sortCondition ref="C2:C211"/>
    <sortCondition ref="A2:A211"/>
  </sortState>
  <dataConsolidate/>
  <customSheetViews>
    <customSheetView guid="{802CA4C3-1A0C-4029-B73F-1EE5B8B22311}" topLeftCell="A5">
      <selection activeCell="K9" sqref="K9"/>
      <pageMargins left="0.7" right="0.7" top="0.75" bottom="0.75" header="0.3" footer="0.3"/>
      <pageSetup orientation="portrait" horizontalDpi="4294967294" verticalDpi="0" r:id="rId1"/>
    </customSheetView>
  </customSheetViews>
  <conditionalFormatting sqref="G1:G1048576">
    <cfRule type="expression" dxfId="13" priority="3">
      <formula>AND(OR(G1&lt;2,G1&gt;10),G1&lt;&gt;"regular",G1&lt;&gt;"")</formula>
    </cfRule>
  </conditionalFormatting>
  <conditionalFormatting sqref="A1:G1048576">
    <cfRule type="expression" dxfId="12" priority="5">
      <formula>AND(MOD(ROW(),2)=1,A1&lt;&gt;"")</formula>
    </cfRule>
  </conditionalFormatting>
  <pageMargins left="0.7" right="0.7" top="0.75" bottom="0.75" header="0.3" footer="0.3"/>
  <pageSetup orientation="portrait" horizontalDpi="4294967294" r:id="rId2"/>
  <drawing r:id="rId3"/>
  <legacyDrawing r:id="rId4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" stopIfTrue="1" operator="containsText" id="{5CD77FAC-9238-4291-9EFB-E9BFD7511594}">
            <xm:f>NOT(ISERROR(SEARCH("Reg Hours",G1)))</xm:f>
            <xm:f>"Reg Hours"</xm:f>
            <x14:dxf>
              <fill>
                <patternFill patternType="solid">
                  <bgColor theme="0" tint="-0.14996795556505021"/>
                </patternFill>
              </fill>
            </x14:dxf>
          </x14:cfRule>
          <xm:sqref>G1</xm:sqref>
        </x14:conditionalFormatting>
        <x14:conditionalFormatting xmlns:xm="http://schemas.microsoft.com/office/excel/2006/main">
          <x14:cfRule type="containsText" priority="1" stopIfTrue="1" operator="containsText" id="{7530C834-F2CA-4D18-89E3-5527CAA87445}">
            <xm:f>NOT(ISERROR(SEARCH("Bonus",H1)))</xm:f>
            <xm:f>"Bonus"</xm:f>
            <x14:dxf>
              <fill>
                <patternFill>
                  <bgColor theme="0" tint="-0.14996795556505021"/>
                </patternFill>
              </fill>
            </x14:dxf>
          </x14:cfRule>
          <xm:sqref>H1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4">
    <tabColor theme="0"/>
  </sheetPr>
  <dimension ref="A1:Q211"/>
  <sheetViews>
    <sheetView workbookViewId="0">
      <selection activeCell="A2" sqref="A2:F211"/>
    </sheetView>
  </sheetViews>
  <sheetFormatPr defaultColWidth="9.140625" defaultRowHeight="11.25" x14ac:dyDescent="0.2"/>
  <cols>
    <col min="1" max="1" width="10.85546875" style="573" bestFit="1" customWidth="1"/>
    <col min="2" max="2" width="19.28515625" style="575" bestFit="1" customWidth="1"/>
    <col min="3" max="3" width="11.140625" style="573" bestFit="1" customWidth="1"/>
    <col min="4" max="4" width="16" style="573" bestFit="1" customWidth="1"/>
    <col min="5" max="8" width="7.28515625" style="574" bestFit="1" customWidth="1"/>
    <col min="9" max="9" width="8.28515625" style="579" bestFit="1" customWidth="1"/>
    <col min="10" max="10" width="8.28515625" style="581" bestFit="1" customWidth="1"/>
    <col min="11" max="12" width="9.140625" style="573"/>
    <col min="13" max="13" width="12.5703125" style="573" bestFit="1" customWidth="1"/>
    <col min="14" max="14" width="8.140625" style="573" bestFit="1" customWidth="1"/>
    <col min="15" max="15" width="7.7109375" style="573" bestFit="1" customWidth="1"/>
    <col min="16" max="16" width="16.28515625" style="574" bestFit="1" customWidth="1"/>
    <col min="17" max="17" width="8.28515625" style="573" bestFit="1" customWidth="1"/>
    <col min="18" max="16384" width="9.140625" style="573"/>
  </cols>
  <sheetData>
    <row r="1" spans="1:17" ht="12" thickBot="1" x14ac:dyDescent="0.25">
      <c r="A1" s="576" t="s">
        <v>69</v>
      </c>
      <c r="B1" s="577" t="s">
        <v>65</v>
      </c>
      <c r="C1" s="577" t="s">
        <v>120</v>
      </c>
      <c r="D1" s="577" t="s">
        <v>121</v>
      </c>
      <c r="E1" s="577" t="s">
        <v>148</v>
      </c>
      <c r="F1" s="577" t="s">
        <v>149</v>
      </c>
      <c r="G1" s="577" t="s">
        <v>146</v>
      </c>
      <c r="H1" s="577" t="s">
        <v>147</v>
      </c>
      <c r="I1" s="578" t="s">
        <v>150</v>
      </c>
      <c r="J1" s="580" t="s">
        <v>151</v>
      </c>
      <c r="K1" s="246"/>
      <c r="M1" s="619" t="s">
        <v>69</v>
      </c>
      <c r="N1" s="620" t="s">
        <v>65</v>
      </c>
      <c r="O1" s="620" t="s">
        <v>120</v>
      </c>
      <c r="P1" s="622" t="s">
        <v>215</v>
      </c>
      <c r="Q1" s="621" t="s">
        <v>221</v>
      </c>
    </row>
    <row r="2" spans="1:17" x14ac:dyDescent="0.2">
      <c r="A2" s="573" t="s">
        <v>219</v>
      </c>
      <c r="B2" s="575">
        <v>42543</v>
      </c>
      <c r="C2" s="573" t="s">
        <v>24</v>
      </c>
      <c r="D2" s="573" t="s">
        <v>170</v>
      </c>
      <c r="E2" s="574">
        <v>0.72916666666666663</v>
      </c>
      <c r="F2" s="574">
        <v>0.91666666666666663</v>
      </c>
      <c r="G2" s="574">
        <v>0.89583333333333326</v>
      </c>
      <c r="H2" s="574">
        <v>0.92708333333333326</v>
      </c>
      <c r="I2" s="579">
        <f t="shared" ref="I2:I65" si="0">IF(G2="",-9999,ABS(ROUND((IF(E2&lt;0.25,E2+1,E2)-IF(G2&lt;0.25,G2+1,G2))*24,2)))</f>
        <v>4</v>
      </c>
      <c r="J2" s="581">
        <f t="shared" ref="J2:J65" si="1">IF(H2="",-9999,ABS(ROUND((IF(F2&lt;0.25,F2+1,F2)-IF(H2&lt;0.25,H2+1,H2))*24,2)))</f>
        <v>0.25</v>
      </c>
      <c r="M2" s="573" t="s">
        <v>190</v>
      </c>
      <c r="N2" s="618">
        <v>42539</v>
      </c>
      <c r="O2" s="573" t="s">
        <v>217</v>
      </c>
      <c r="P2" s="574">
        <v>0.69791666666666663</v>
      </c>
      <c r="Q2" s="573" t="s">
        <v>224</v>
      </c>
    </row>
    <row r="3" spans="1:17" x14ac:dyDescent="0.2">
      <c r="A3" s="573" t="s">
        <v>214</v>
      </c>
      <c r="B3" s="575">
        <v>42547</v>
      </c>
      <c r="C3" s="573" t="s">
        <v>145</v>
      </c>
      <c r="D3" s="573" t="s">
        <v>172</v>
      </c>
      <c r="E3" s="574">
        <v>0.67708333333333337</v>
      </c>
      <c r="F3" s="574">
        <v>0.83333333333333337</v>
      </c>
      <c r="G3" s="574">
        <v>0.79166666666666663</v>
      </c>
      <c r="H3" s="574">
        <v>0.83333333333333326</v>
      </c>
      <c r="I3" s="579">
        <f t="shared" si="0"/>
        <v>2.75</v>
      </c>
      <c r="J3" s="581">
        <f t="shared" si="1"/>
        <v>0</v>
      </c>
      <c r="M3" s="573" t="s">
        <v>190</v>
      </c>
      <c r="N3" s="618">
        <v>42539</v>
      </c>
      <c r="O3" s="573" t="s">
        <v>217</v>
      </c>
      <c r="P3" s="574">
        <v>0.90625</v>
      </c>
      <c r="Q3" s="573" t="s">
        <v>225</v>
      </c>
    </row>
    <row r="4" spans="1:17" x14ac:dyDescent="0.2">
      <c r="A4" s="573" t="s">
        <v>233</v>
      </c>
      <c r="B4" s="575">
        <v>42546</v>
      </c>
      <c r="C4" s="573" t="s">
        <v>5</v>
      </c>
      <c r="D4" s="573" t="s">
        <v>173</v>
      </c>
      <c r="E4" s="574">
        <v>0.70833333333333337</v>
      </c>
      <c r="F4" s="574">
        <v>0.9375</v>
      </c>
      <c r="G4" s="574">
        <v>0.78125</v>
      </c>
      <c r="H4" s="574">
        <v>0.92708333333333326</v>
      </c>
      <c r="I4" s="579">
        <f t="shared" si="0"/>
        <v>1.75</v>
      </c>
      <c r="J4" s="581">
        <f t="shared" si="1"/>
        <v>0.25</v>
      </c>
      <c r="M4" s="573" t="s">
        <v>226</v>
      </c>
      <c r="N4" s="618">
        <v>42545</v>
      </c>
      <c r="O4" s="573" t="s">
        <v>216</v>
      </c>
      <c r="P4" s="574">
        <v>0.47916666666666663</v>
      </c>
      <c r="Q4" s="573" t="s">
        <v>222</v>
      </c>
    </row>
    <row r="5" spans="1:17" x14ac:dyDescent="0.2">
      <c r="A5" s="573" t="s">
        <v>186</v>
      </c>
      <c r="B5" s="575">
        <v>42540</v>
      </c>
      <c r="C5" s="573" t="s">
        <v>5</v>
      </c>
      <c r="D5" s="573" t="s">
        <v>173</v>
      </c>
      <c r="E5" s="574">
        <v>0.47916666666666669</v>
      </c>
      <c r="F5" s="574">
        <v>0.6875</v>
      </c>
      <c r="G5" s="574">
        <v>0.52083333333333326</v>
      </c>
      <c r="H5" s="574">
        <v>0.82291666666666663</v>
      </c>
      <c r="I5" s="579">
        <f t="shared" si="0"/>
        <v>1</v>
      </c>
      <c r="J5" s="581">
        <f t="shared" si="1"/>
        <v>3.25</v>
      </c>
      <c r="M5" s="573" t="s">
        <v>226</v>
      </c>
      <c r="N5" s="618">
        <v>42545</v>
      </c>
      <c r="O5" s="573" t="s">
        <v>216</v>
      </c>
      <c r="P5" s="574">
        <v>0.63541666666666663</v>
      </c>
      <c r="Q5" s="573" t="s">
        <v>223</v>
      </c>
    </row>
    <row r="6" spans="1:17" x14ac:dyDescent="0.2">
      <c r="A6" s="573" t="s">
        <v>177</v>
      </c>
      <c r="B6" s="575">
        <v>42544</v>
      </c>
      <c r="C6" s="573" t="s">
        <v>5</v>
      </c>
      <c r="D6" s="573" t="s">
        <v>173</v>
      </c>
      <c r="E6" s="574">
        <v>0.46875</v>
      </c>
      <c r="F6" s="574">
        <v>0.60416666666666663</v>
      </c>
      <c r="G6" s="574">
        <v>0.51041666666666663</v>
      </c>
      <c r="H6" s="574">
        <v>0.60416666666666663</v>
      </c>
      <c r="I6" s="579">
        <f t="shared" si="0"/>
        <v>1</v>
      </c>
      <c r="J6" s="581">
        <f t="shared" si="1"/>
        <v>0</v>
      </c>
      <c r="M6" s="573" t="s">
        <v>226</v>
      </c>
      <c r="N6" s="618">
        <v>42546</v>
      </c>
      <c r="O6" s="573" t="s">
        <v>216</v>
      </c>
      <c r="P6" s="574">
        <v>0.65625</v>
      </c>
      <c r="Q6" s="573" t="s">
        <v>224</v>
      </c>
    </row>
    <row r="7" spans="1:17" x14ac:dyDescent="0.2">
      <c r="A7" s="573" t="s">
        <v>155</v>
      </c>
      <c r="B7" s="575">
        <v>42549</v>
      </c>
      <c r="C7" s="573" t="s">
        <v>24</v>
      </c>
      <c r="D7" s="573" t="s">
        <v>170</v>
      </c>
      <c r="E7" s="574">
        <v>0.69791666666666663</v>
      </c>
      <c r="F7" s="574">
        <v>0.9375</v>
      </c>
      <c r="G7" s="574">
        <v>0.73958333333333326</v>
      </c>
      <c r="H7" s="574">
        <v>0.9375</v>
      </c>
      <c r="I7" s="579">
        <f t="shared" si="0"/>
        <v>1</v>
      </c>
      <c r="J7" s="581">
        <f t="shared" si="1"/>
        <v>0</v>
      </c>
      <c r="M7" s="573" t="s">
        <v>226</v>
      </c>
      <c r="N7" s="618">
        <v>42546</v>
      </c>
      <c r="O7" s="573" t="s">
        <v>216</v>
      </c>
      <c r="P7" s="574">
        <v>0.82291666666666663</v>
      </c>
      <c r="Q7" s="573" t="s">
        <v>225</v>
      </c>
    </row>
    <row r="8" spans="1:17" x14ac:dyDescent="0.2">
      <c r="A8" s="573" t="s">
        <v>182</v>
      </c>
      <c r="B8" s="575">
        <v>42546</v>
      </c>
      <c r="C8" s="573" t="s">
        <v>145</v>
      </c>
      <c r="D8" s="573" t="s">
        <v>172</v>
      </c>
      <c r="E8" s="574">
        <v>0.72916666666666663</v>
      </c>
      <c r="F8" s="574">
        <v>0.91666666666666663</v>
      </c>
      <c r="G8" s="574">
        <v>0.75</v>
      </c>
      <c r="H8" s="574">
        <v>0.90625</v>
      </c>
      <c r="I8" s="579">
        <f t="shared" si="0"/>
        <v>0.5</v>
      </c>
      <c r="J8" s="581">
        <f t="shared" si="1"/>
        <v>0.25</v>
      </c>
      <c r="M8" s="573" t="s">
        <v>226</v>
      </c>
      <c r="N8" s="618">
        <v>42548</v>
      </c>
      <c r="O8" s="573" t="s">
        <v>5</v>
      </c>
      <c r="P8" s="574">
        <v>0.71875</v>
      </c>
      <c r="Q8" s="573" t="s">
        <v>224</v>
      </c>
    </row>
    <row r="9" spans="1:17" x14ac:dyDescent="0.2">
      <c r="A9" s="573" t="s">
        <v>185</v>
      </c>
      <c r="B9" s="575">
        <v>42538</v>
      </c>
      <c r="C9" s="573" t="s">
        <v>5</v>
      </c>
      <c r="D9" s="573" t="s">
        <v>173</v>
      </c>
      <c r="E9" s="574">
        <v>0.6875</v>
      </c>
      <c r="F9" s="574">
        <v>0.875</v>
      </c>
      <c r="G9" s="574">
        <v>0.69791666666666663</v>
      </c>
      <c r="H9" s="574">
        <v>0.86458333333333326</v>
      </c>
      <c r="I9" s="579">
        <f t="shared" si="0"/>
        <v>0.25</v>
      </c>
      <c r="J9" s="581">
        <f t="shared" si="1"/>
        <v>0.25</v>
      </c>
      <c r="M9" s="573" t="s">
        <v>226</v>
      </c>
      <c r="N9" s="618">
        <v>42548</v>
      </c>
      <c r="O9" s="573" t="s">
        <v>5</v>
      </c>
      <c r="P9" s="574">
        <v>0.83333333333333326</v>
      </c>
      <c r="Q9" s="573" t="s">
        <v>225</v>
      </c>
    </row>
    <row r="10" spans="1:17" x14ac:dyDescent="0.2">
      <c r="A10" s="573" t="s">
        <v>157</v>
      </c>
      <c r="B10" s="575">
        <v>42539</v>
      </c>
      <c r="C10" s="573" t="s">
        <v>5</v>
      </c>
      <c r="D10" s="573" t="s">
        <v>173</v>
      </c>
      <c r="E10" s="574">
        <v>0.45833333333333331</v>
      </c>
      <c r="F10" s="574">
        <v>0.66666666666666663</v>
      </c>
      <c r="G10" s="574">
        <v>0.46875</v>
      </c>
      <c r="H10" s="574">
        <v>0.65625</v>
      </c>
      <c r="I10" s="579">
        <f t="shared" si="0"/>
        <v>0.25</v>
      </c>
      <c r="J10" s="581">
        <f t="shared" si="1"/>
        <v>0.25</v>
      </c>
      <c r="M10" s="573" t="s">
        <v>187</v>
      </c>
      <c r="N10" s="618">
        <v>42541</v>
      </c>
      <c r="O10" s="573" t="s">
        <v>5</v>
      </c>
      <c r="P10" s="574">
        <v>0.625</v>
      </c>
      <c r="Q10" s="573" t="s">
        <v>224</v>
      </c>
    </row>
    <row r="11" spans="1:17" x14ac:dyDescent="0.2">
      <c r="A11" s="573" t="s">
        <v>191</v>
      </c>
      <c r="B11" s="575">
        <v>42539</v>
      </c>
      <c r="C11" s="573" t="s">
        <v>5</v>
      </c>
      <c r="D11" s="573" t="s">
        <v>173</v>
      </c>
      <c r="E11" s="574">
        <v>0.71875</v>
      </c>
      <c r="F11" s="574">
        <v>0.94791666666666663</v>
      </c>
      <c r="G11" s="574">
        <v>0.70833333333333326</v>
      </c>
      <c r="H11" s="574">
        <v>0.9375</v>
      </c>
      <c r="I11" s="579">
        <f t="shared" si="0"/>
        <v>0.25</v>
      </c>
      <c r="J11" s="581">
        <f t="shared" si="1"/>
        <v>0.25</v>
      </c>
      <c r="M11" s="573" t="s">
        <v>187</v>
      </c>
      <c r="N11" s="618">
        <v>42541</v>
      </c>
      <c r="O11" s="573" t="s">
        <v>5</v>
      </c>
      <c r="P11" s="574">
        <v>0.625</v>
      </c>
      <c r="Q11" s="573" t="s">
        <v>225</v>
      </c>
    </row>
    <row r="12" spans="1:17" x14ac:dyDescent="0.2">
      <c r="A12" s="573" t="s">
        <v>212</v>
      </c>
      <c r="B12" s="575">
        <v>42540</v>
      </c>
      <c r="C12" s="573" t="s">
        <v>145</v>
      </c>
      <c r="D12" s="573" t="s">
        <v>172</v>
      </c>
      <c r="E12" s="574">
        <v>0.6875</v>
      </c>
      <c r="F12" s="574">
        <v>0.91666666666666663</v>
      </c>
      <c r="G12" s="574">
        <v>0.69791666666666663</v>
      </c>
      <c r="H12" s="574">
        <v>0.90625</v>
      </c>
      <c r="I12" s="579">
        <f t="shared" si="0"/>
        <v>0.25</v>
      </c>
      <c r="J12" s="581">
        <f t="shared" si="1"/>
        <v>0.25</v>
      </c>
      <c r="M12" s="573" t="s">
        <v>183</v>
      </c>
      <c r="N12" s="618">
        <v>42538</v>
      </c>
      <c r="O12" s="573" t="s">
        <v>5</v>
      </c>
      <c r="P12" s="574">
        <v>0.61458333333333326</v>
      </c>
      <c r="Q12" s="573" t="s">
        <v>224</v>
      </c>
    </row>
    <row r="13" spans="1:17" x14ac:dyDescent="0.2">
      <c r="A13" s="573" t="s">
        <v>185</v>
      </c>
      <c r="B13" s="575">
        <v>42540</v>
      </c>
      <c r="C13" s="573" t="s">
        <v>24</v>
      </c>
      <c r="D13" s="573" t="s">
        <v>170</v>
      </c>
      <c r="E13" s="574">
        <v>0.6875</v>
      </c>
      <c r="F13" s="574">
        <v>0.90625</v>
      </c>
      <c r="G13" s="574">
        <v>0.69791666666666663</v>
      </c>
      <c r="H13" s="574">
        <v>0.90625</v>
      </c>
      <c r="I13" s="579">
        <f t="shared" si="0"/>
        <v>0.25</v>
      </c>
      <c r="J13" s="581">
        <f t="shared" si="1"/>
        <v>0</v>
      </c>
      <c r="M13" s="573" t="s">
        <v>183</v>
      </c>
      <c r="N13" s="618">
        <v>42538</v>
      </c>
      <c r="O13" s="573" t="s">
        <v>5</v>
      </c>
      <c r="P13" s="574">
        <v>0.61458333333333326</v>
      </c>
      <c r="Q13" s="573" t="s">
        <v>225</v>
      </c>
    </row>
    <row r="14" spans="1:17" x14ac:dyDescent="0.2">
      <c r="A14" s="573" t="s">
        <v>176</v>
      </c>
      <c r="B14" s="575">
        <v>42541</v>
      </c>
      <c r="C14" s="573" t="s">
        <v>24</v>
      </c>
      <c r="D14" s="573" t="s">
        <v>170</v>
      </c>
      <c r="E14" s="574">
        <v>0.69791666666666663</v>
      </c>
      <c r="F14" s="574">
        <v>0.90625</v>
      </c>
      <c r="G14" s="574">
        <v>0.70833333333333326</v>
      </c>
      <c r="H14" s="574">
        <v>0.89583333333333326</v>
      </c>
      <c r="I14" s="579">
        <f t="shared" si="0"/>
        <v>0.25</v>
      </c>
      <c r="J14" s="581">
        <f t="shared" si="1"/>
        <v>0.25</v>
      </c>
      <c r="M14" s="573" t="s">
        <v>186</v>
      </c>
      <c r="N14" s="618">
        <v>42540</v>
      </c>
      <c r="O14" s="573" t="s">
        <v>216</v>
      </c>
      <c r="P14" s="574">
        <v>0.52083333333333326</v>
      </c>
      <c r="Q14" s="573" t="s">
        <v>222</v>
      </c>
    </row>
    <row r="15" spans="1:17" x14ac:dyDescent="0.2">
      <c r="A15" s="573" t="s">
        <v>186</v>
      </c>
      <c r="B15" s="575">
        <v>42541</v>
      </c>
      <c r="C15" s="573" t="s">
        <v>24</v>
      </c>
      <c r="D15" s="573" t="s">
        <v>170</v>
      </c>
      <c r="E15" s="574">
        <v>0.45833333333333331</v>
      </c>
      <c r="F15" s="574">
        <v>0.60416666666666663</v>
      </c>
      <c r="G15" s="574">
        <v>0.46875</v>
      </c>
      <c r="H15" s="574">
        <v>0.59375</v>
      </c>
      <c r="I15" s="579">
        <f t="shared" si="0"/>
        <v>0.25</v>
      </c>
      <c r="J15" s="581">
        <f t="shared" si="1"/>
        <v>0.25</v>
      </c>
      <c r="M15" s="573" t="s">
        <v>186</v>
      </c>
      <c r="N15" s="618">
        <v>42540</v>
      </c>
      <c r="O15" s="573" t="s">
        <v>216</v>
      </c>
      <c r="P15" s="574">
        <v>0.52083333333333326</v>
      </c>
      <c r="Q15" s="573" t="s">
        <v>223</v>
      </c>
    </row>
    <row r="16" spans="1:17" x14ac:dyDescent="0.2">
      <c r="A16" s="573" t="s">
        <v>176</v>
      </c>
      <c r="B16" s="575">
        <v>42542</v>
      </c>
      <c r="C16" s="573" t="s">
        <v>5</v>
      </c>
      <c r="D16" s="573" t="s">
        <v>173</v>
      </c>
      <c r="E16" s="574">
        <v>0.46875</v>
      </c>
      <c r="F16" s="574">
        <v>0.59375</v>
      </c>
      <c r="G16" s="574">
        <v>0.47916666666666663</v>
      </c>
      <c r="H16" s="574">
        <v>0.59375</v>
      </c>
      <c r="I16" s="579">
        <f t="shared" si="0"/>
        <v>0.25</v>
      </c>
      <c r="J16" s="581">
        <f t="shared" si="1"/>
        <v>0</v>
      </c>
      <c r="M16" s="573" t="s">
        <v>178</v>
      </c>
      <c r="N16" s="618">
        <v>42545</v>
      </c>
      <c r="O16" s="573" t="s">
        <v>5</v>
      </c>
      <c r="P16" s="574">
        <v>0.90625</v>
      </c>
      <c r="Q16" s="573" t="s">
        <v>224</v>
      </c>
    </row>
    <row r="17" spans="1:17" x14ac:dyDescent="0.2">
      <c r="A17" s="573" t="s">
        <v>186</v>
      </c>
      <c r="B17" s="575">
        <v>42543</v>
      </c>
      <c r="C17" s="573" t="s">
        <v>5</v>
      </c>
      <c r="D17" s="573" t="s">
        <v>173</v>
      </c>
      <c r="E17" s="574">
        <v>0.45833333333333331</v>
      </c>
      <c r="F17" s="574">
        <v>0.60416666666666663</v>
      </c>
      <c r="G17" s="574">
        <v>0.46875</v>
      </c>
      <c r="H17" s="574">
        <v>0.59375</v>
      </c>
      <c r="I17" s="579">
        <f t="shared" si="0"/>
        <v>0.25</v>
      </c>
      <c r="J17" s="581">
        <f t="shared" si="1"/>
        <v>0.25</v>
      </c>
      <c r="M17" s="573" t="s">
        <v>178</v>
      </c>
      <c r="N17" s="618">
        <v>42545</v>
      </c>
      <c r="O17" s="573" t="s">
        <v>5</v>
      </c>
      <c r="P17" s="574">
        <v>0.16666666666666666</v>
      </c>
      <c r="Q17" s="573" t="s">
        <v>225</v>
      </c>
    </row>
    <row r="18" spans="1:17" x14ac:dyDescent="0.2">
      <c r="A18" s="573" t="s">
        <v>178</v>
      </c>
      <c r="B18" s="575">
        <v>42544</v>
      </c>
      <c r="C18" s="573" t="s">
        <v>5</v>
      </c>
      <c r="D18" s="573" t="s">
        <v>173</v>
      </c>
      <c r="E18" s="574">
        <v>0.6875</v>
      </c>
      <c r="F18" s="574">
        <v>0.89583333333333337</v>
      </c>
      <c r="G18" s="574">
        <v>0.69791666666666663</v>
      </c>
      <c r="H18" s="574">
        <v>0.89583333333333326</v>
      </c>
      <c r="I18" s="579">
        <f t="shared" si="0"/>
        <v>0.25</v>
      </c>
      <c r="J18" s="581">
        <f t="shared" si="1"/>
        <v>0</v>
      </c>
      <c r="M18" s="573" t="s">
        <v>180</v>
      </c>
      <c r="N18" s="618">
        <v>42543</v>
      </c>
      <c r="O18" s="573" t="s">
        <v>216</v>
      </c>
      <c r="P18" s="574">
        <v>0.5625</v>
      </c>
      <c r="Q18" s="573" t="s">
        <v>223</v>
      </c>
    </row>
    <row r="19" spans="1:17" x14ac:dyDescent="0.2">
      <c r="A19" s="573" t="s">
        <v>187</v>
      </c>
      <c r="B19" s="575">
        <v>42544</v>
      </c>
      <c r="C19" s="573" t="s">
        <v>24</v>
      </c>
      <c r="D19" s="573" t="s">
        <v>170</v>
      </c>
      <c r="E19" s="574">
        <v>0.45833333333333331</v>
      </c>
      <c r="F19" s="574">
        <v>0.64583333333333337</v>
      </c>
      <c r="G19" s="574">
        <v>0.46875</v>
      </c>
      <c r="H19" s="574">
        <v>0.64583333333333326</v>
      </c>
      <c r="I19" s="579">
        <f t="shared" si="0"/>
        <v>0.25</v>
      </c>
      <c r="J19" s="581">
        <f t="shared" si="1"/>
        <v>0</v>
      </c>
      <c r="M19" s="573" t="s">
        <v>180</v>
      </c>
      <c r="N19" s="618">
        <v>42543</v>
      </c>
      <c r="O19" s="573" t="s">
        <v>216</v>
      </c>
      <c r="P19" s="574">
        <v>0.57291666666666663</v>
      </c>
      <c r="Q19" s="573" t="s">
        <v>222</v>
      </c>
    </row>
    <row r="20" spans="1:17" x14ac:dyDescent="0.2">
      <c r="A20" s="573" t="s">
        <v>180</v>
      </c>
      <c r="B20" s="575">
        <v>42546</v>
      </c>
      <c r="C20" s="573" t="s">
        <v>145</v>
      </c>
      <c r="D20" s="573" t="s">
        <v>172</v>
      </c>
      <c r="E20" s="574">
        <v>0.6875</v>
      </c>
      <c r="F20" s="574">
        <v>0.90625</v>
      </c>
      <c r="G20" s="574">
        <v>0.69791666666666663</v>
      </c>
      <c r="H20" s="574">
        <v>0.90625</v>
      </c>
      <c r="I20" s="579">
        <f t="shared" si="0"/>
        <v>0.25</v>
      </c>
      <c r="J20" s="581">
        <f t="shared" si="1"/>
        <v>0</v>
      </c>
      <c r="M20" s="573" t="s">
        <v>180</v>
      </c>
      <c r="N20" s="618">
        <v>42543</v>
      </c>
      <c r="O20" s="573" t="s">
        <v>216</v>
      </c>
      <c r="P20" s="574">
        <v>0.57291666666666663</v>
      </c>
      <c r="Q20" s="573" t="s">
        <v>223</v>
      </c>
    </row>
    <row r="21" spans="1:17" x14ac:dyDescent="0.2">
      <c r="A21" s="573" t="s">
        <v>219</v>
      </c>
      <c r="B21" s="575">
        <v>42546</v>
      </c>
      <c r="C21" s="573" t="s">
        <v>5</v>
      </c>
      <c r="D21" s="573" t="s">
        <v>173</v>
      </c>
      <c r="E21" s="574">
        <v>0.6875</v>
      </c>
      <c r="F21" s="574">
        <v>0.85416666666666663</v>
      </c>
      <c r="G21" s="574">
        <v>0.69791666666666663</v>
      </c>
      <c r="H21" s="574">
        <v>0.86458333333333326</v>
      </c>
      <c r="I21" s="579">
        <f t="shared" si="0"/>
        <v>0.25</v>
      </c>
      <c r="J21" s="581">
        <f t="shared" si="1"/>
        <v>0.25</v>
      </c>
      <c r="M21" s="573" t="s">
        <v>180</v>
      </c>
      <c r="N21" s="618">
        <v>42543</v>
      </c>
      <c r="O21" s="573" t="s">
        <v>216</v>
      </c>
      <c r="P21" s="574">
        <v>0.625</v>
      </c>
      <c r="Q21" s="573" t="s">
        <v>224</v>
      </c>
    </row>
    <row r="22" spans="1:17" x14ac:dyDescent="0.2">
      <c r="A22" s="573" t="s">
        <v>184</v>
      </c>
      <c r="B22" s="575">
        <v>42548</v>
      </c>
      <c r="C22" s="573" t="s">
        <v>5</v>
      </c>
      <c r="D22" s="573" t="s">
        <v>173</v>
      </c>
      <c r="E22" s="574">
        <v>0.46875</v>
      </c>
      <c r="F22" s="574">
        <v>0.64583333333333337</v>
      </c>
      <c r="G22" s="574">
        <v>0.47916666666666663</v>
      </c>
      <c r="H22" s="574">
        <v>0.64583333333333326</v>
      </c>
      <c r="I22" s="579">
        <f t="shared" si="0"/>
        <v>0.25</v>
      </c>
      <c r="J22" s="581">
        <f t="shared" si="1"/>
        <v>0</v>
      </c>
      <c r="M22" s="573" t="s">
        <v>180</v>
      </c>
      <c r="N22" s="618">
        <v>42543</v>
      </c>
      <c r="O22" s="573" t="s">
        <v>216</v>
      </c>
      <c r="P22" s="574">
        <v>0.6875</v>
      </c>
      <c r="Q22" s="573" t="s">
        <v>225</v>
      </c>
    </row>
    <row r="23" spans="1:17" x14ac:dyDescent="0.2">
      <c r="A23" s="573" t="s">
        <v>155</v>
      </c>
      <c r="B23" s="575">
        <v>42549</v>
      </c>
      <c r="C23" s="573" t="s">
        <v>5</v>
      </c>
      <c r="D23" s="573" t="s">
        <v>173</v>
      </c>
      <c r="E23" s="574">
        <v>0.46875</v>
      </c>
      <c r="F23" s="574">
        <v>0.60416666666666663</v>
      </c>
      <c r="G23" s="574">
        <v>0.47916666666666663</v>
      </c>
      <c r="H23" s="574">
        <v>0.60416666666666663</v>
      </c>
      <c r="I23" s="579">
        <f t="shared" si="0"/>
        <v>0.25</v>
      </c>
      <c r="J23" s="581">
        <f t="shared" si="1"/>
        <v>0</v>
      </c>
      <c r="M23" s="573" t="s">
        <v>180</v>
      </c>
      <c r="N23" s="618">
        <v>42539</v>
      </c>
      <c r="O23" s="573" t="s">
        <v>217</v>
      </c>
      <c r="P23" s="574">
        <v>0.83333333333333326</v>
      </c>
      <c r="Q23" s="573" t="s">
        <v>225</v>
      </c>
    </row>
    <row r="24" spans="1:17" x14ac:dyDescent="0.2">
      <c r="A24" s="573" t="s">
        <v>176</v>
      </c>
      <c r="B24" s="575">
        <v>42549</v>
      </c>
      <c r="C24" s="573" t="s">
        <v>24</v>
      </c>
      <c r="D24" s="573" t="s">
        <v>170</v>
      </c>
      <c r="E24" s="574">
        <v>0.46875</v>
      </c>
      <c r="F24" s="574">
        <v>0.625</v>
      </c>
      <c r="G24" s="574">
        <v>0.47916666666666663</v>
      </c>
      <c r="H24" s="574">
        <v>0.625</v>
      </c>
      <c r="I24" s="579">
        <f t="shared" si="0"/>
        <v>0.25</v>
      </c>
      <c r="J24" s="581">
        <f t="shared" si="1"/>
        <v>0</v>
      </c>
      <c r="M24" s="573" t="s">
        <v>180</v>
      </c>
      <c r="N24" s="618">
        <v>42542</v>
      </c>
      <c r="O24" s="573" t="s">
        <v>217</v>
      </c>
      <c r="P24" s="574">
        <v>0.78125</v>
      </c>
      <c r="Q24" s="573" t="s">
        <v>224</v>
      </c>
    </row>
    <row r="25" spans="1:17" x14ac:dyDescent="0.2">
      <c r="A25" s="573" t="s">
        <v>180</v>
      </c>
      <c r="B25" s="575">
        <v>42537</v>
      </c>
      <c r="C25" s="573" t="s">
        <v>145</v>
      </c>
      <c r="D25" s="573" t="s">
        <v>172</v>
      </c>
      <c r="E25" s="574">
        <v>0.46875</v>
      </c>
      <c r="F25" s="574">
        <v>0.66666666666666663</v>
      </c>
      <c r="G25" s="574">
        <v>0.46875</v>
      </c>
      <c r="H25" s="574">
        <v>0.86458333333333326</v>
      </c>
      <c r="I25" s="579">
        <f t="shared" si="0"/>
        <v>0</v>
      </c>
      <c r="J25" s="581">
        <f t="shared" si="1"/>
        <v>4.75</v>
      </c>
      <c r="M25" s="573" t="s">
        <v>180</v>
      </c>
      <c r="N25" s="618">
        <v>42542</v>
      </c>
      <c r="O25" s="573" t="s">
        <v>217</v>
      </c>
      <c r="P25" s="574">
        <v>0.78125</v>
      </c>
      <c r="Q25" s="573" t="s">
        <v>225</v>
      </c>
    </row>
    <row r="26" spans="1:17" x14ac:dyDescent="0.2">
      <c r="A26" s="573" t="s">
        <v>176</v>
      </c>
      <c r="B26" s="575">
        <v>42537</v>
      </c>
      <c r="C26" s="573" t="s">
        <v>5</v>
      </c>
      <c r="D26" s="573" t="s">
        <v>173</v>
      </c>
      <c r="E26" s="574">
        <v>0.46875</v>
      </c>
      <c r="F26" s="574">
        <v>0.60416666666666663</v>
      </c>
      <c r="G26" s="574">
        <v>0.46875</v>
      </c>
      <c r="H26" s="574">
        <v>0.60416666666666663</v>
      </c>
      <c r="I26" s="579">
        <f t="shared" si="0"/>
        <v>0</v>
      </c>
      <c r="J26" s="581">
        <f t="shared" si="1"/>
        <v>0</v>
      </c>
      <c r="M26" s="573" t="s">
        <v>219</v>
      </c>
      <c r="N26" s="618">
        <v>42546</v>
      </c>
      <c r="O26" s="573" t="s">
        <v>216</v>
      </c>
      <c r="P26" s="574">
        <v>0.69791666666666663</v>
      </c>
      <c r="Q26" s="573" t="s">
        <v>224</v>
      </c>
    </row>
    <row r="27" spans="1:17" x14ac:dyDescent="0.2">
      <c r="A27" s="573" t="s">
        <v>181</v>
      </c>
      <c r="B27" s="575">
        <v>42537</v>
      </c>
      <c r="C27" s="573" t="s">
        <v>5</v>
      </c>
      <c r="D27" s="573" t="s">
        <v>173</v>
      </c>
      <c r="E27" s="574">
        <v>0.6875</v>
      </c>
      <c r="F27" s="574">
        <v>0.92708333333333337</v>
      </c>
      <c r="G27" s="574">
        <v>0.6875</v>
      </c>
      <c r="H27" s="574">
        <v>0.92708333333333326</v>
      </c>
      <c r="I27" s="579">
        <f t="shared" si="0"/>
        <v>0</v>
      </c>
      <c r="J27" s="581">
        <f t="shared" si="1"/>
        <v>0</v>
      </c>
      <c r="M27" s="573" t="s">
        <v>219</v>
      </c>
      <c r="N27" s="618">
        <v>42546</v>
      </c>
      <c r="O27" s="573" t="s">
        <v>216</v>
      </c>
      <c r="P27" s="574">
        <v>0.69791666666666663</v>
      </c>
      <c r="Q27" s="573" t="s">
        <v>225</v>
      </c>
    </row>
    <row r="28" spans="1:17" x14ac:dyDescent="0.2">
      <c r="A28" s="573" t="s">
        <v>179</v>
      </c>
      <c r="B28" s="575">
        <v>42537</v>
      </c>
      <c r="C28" s="573" t="s">
        <v>24</v>
      </c>
      <c r="D28" s="573" t="s">
        <v>170</v>
      </c>
      <c r="E28" s="574">
        <v>0.4375</v>
      </c>
      <c r="F28" s="574">
        <v>0.625</v>
      </c>
      <c r="G28" s="574">
        <v>0.4375</v>
      </c>
      <c r="H28" s="574">
        <v>0.61458333333333326</v>
      </c>
      <c r="I28" s="579">
        <f t="shared" si="0"/>
        <v>0</v>
      </c>
      <c r="J28" s="581">
        <f t="shared" si="1"/>
        <v>0.25</v>
      </c>
      <c r="M28" s="573" t="s">
        <v>176</v>
      </c>
      <c r="N28" s="618">
        <v>42541</v>
      </c>
      <c r="O28" s="573" t="s">
        <v>5</v>
      </c>
      <c r="P28" s="574">
        <v>0.34375</v>
      </c>
      <c r="Q28" s="573" t="s">
        <v>222</v>
      </c>
    </row>
    <row r="29" spans="1:17" x14ac:dyDescent="0.2">
      <c r="A29" s="573" t="s">
        <v>182</v>
      </c>
      <c r="B29" s="575">
        <v>42537</v>
      </c>
      <c r="C29" s="573" t="s">
        <v>24</v>
      </c>
      <c r="D29" s="573" t="s">
        <v>170</v>
      </c>
      <c r="E29" s="574">
        <v>0.69791666666666663</v>
      </c>
      <c r="F29" s="574">
        <v>0.91666666666666663</v>
      </c>
      <c r="G29" s="574">
        <v>0.69791666666666663</v>
      </c>
      <c r="H29" s="574">
        <v>0.91666666666666663</v>
      </c>
      <c r="I29" s="579">
        <f t="shared" si="0"/>
        <v>0</v>
      </c>
      <c r="J29" s="581">
        <f t="shared" si="1"/>
        <v>0</v>
      </c>
      <c r="M29" s="573" t="s">
        <v>176</v>
      </c>
      <c r="N29" s="618">
        <v>42541</v>
      </c>
      <c r="O29" s="573" t="s">
        <v>5</v>
      </c>
      <c r="P29" s="574">
        <v>0.34375</v>
      </c>
      <c r="Q29" s="573" t="s">
        <v>223</v>
      </c>
    </row>
    <row r="30" spans="1:17" x14ac:dyDescent="0.2">
      <c r="A30" s="573" t="s">
        <v>180</v>
      </c>
      <c r="B30" s="575">
        <v>42538</v>
      </c>
      <c r="C30" s="573" t="s">
        <v>145</v>
      </c>
      <c r="D30" s="573" t="s">
        <v>172</v>
      </c>
      <c r="E30" s="574">
        <v>0.45833333333333331</v>
      </c>
      <c r="F30" s="574">
        <v>0.60416666666666663</v>
      </c>
      <c r="G30" s="574">
        <v>0.45833333333333331</v>
      </c>
      <c r="H30" s="574">
        <v>0.60416666666666663</v>
      </c>
      <c r="I30" s="579">
        <f t="shared" si="0"/>
        <v>0</v>
      </c>
      <c r="J30" s="581">
        <f t="shared" si="1"/>
        <v>0</v>
      </c>
      <c r="M30" s="573" t="s">
        <v>181</v>
      </c>
      <c r="N30" s="618">
        <v>42539</v>
      </c>
      <c r="O30" s="573" t="s">
        <v>217</v>
      </c>
      <c r="P30" s="574">
        <v>0.58333333333333326</v>
      </c>
      <c r="Q30" s="573" t="s">
        <v>222</v>
      </c>
    </row>
    <row r="31" spans="1:17" x14ac:dyDescent="0.2">
      <c r="A31" s="573" t="s">
        <v>180</v>
      </c>
      <c r="B31" s="575">
        <v>42538</v>
      </c>
      <c r="C31" s="573" t="s">
        <v>145</v>
      </c>
      <c r="D31" s="573" t="s">
        <v>172</v>
      </c>
      <c r="E31" s="574">
        <v>0.6875</v>
      </c>
      <c r="F31" s="574">
        <v>0.89583333333333337</v>
      </c>
      <c r="G31" s="574">
        <v>0.6875</v>
      </c>
      <c r="H31" s="574">
        <v>0.89583333333333326</v>
      </c>
      <c r="I31" s="579">
        <f t="shared" si="0"/>
        <v>0</v>
      </c>
      <c r="J31" s="581">
        <f t="shared" si="1"/>
        <v>0</v>
      </c>
      <c r="M31" s="573" t="s">
        <v>181</v>
      </c>
      <c r="N31" s="618">
        <v>42539</v>
      </c>
      <c r="O31" s="573" t="s">
        <v>217</v>
      </c>
      <c r="P31" s="574">
        <v>0.69791666666666663</v>
      </c>
      <c r="Q31" s="573" t="s">
        <v>223</v>
      </c>
    </row>
    <row r="32" spans="1:17" x14ac:dyDescent="0.2">
      <c r="A32" s="573" t="s">
        <v>183</v>
      </c>
      <c r="B32" s="575">
        <v>42538</v>
      </c>
      <c r="C32" s="573" t="s">
        <v>5</v>
      </c>
      <c r="D32" s="573" t="s">
        <v>173</v>
      </c>
      <c r="E32" s="574">
        <v>0.46875</v>
      </c>
      <c r="F32" s="574">
        <v>0.61458333333333337</v>
      </c>
      <c r="G32" s="574">
        <v>0.46875</v>
      </c>
      <c r="H32" s="574">
        <v>0.60416666666666663</v>
      </c>
      <c r="I32" s="579">
        <f t="shared" si="0"/>
        <v>0</v>
      </c>
      <c r="J32" s="581">
        <f t="shared" si="1"/>
        <v>0.25</v>
      </c>
      <c r="M32" s="573" t="s">
        <v>220</v>
      </c>
      <c r="N32" s="618">
        <v>42540</v>
      </c>
      <c r="O32" s="573" t="s">
        <v>217</v>
      </c>
      <c r="P32" s="574">
        <v>0.44791666666666663</v>
      </c>
      <c r="Q32" s="573" t="s">
        <v>222</v>
      </c>
    </row>
    <row r="33" spans="1:17" x14ac:dyDescent="0.2">
      <c r="A33" s="573" t="s">
        <v>179</v>
      </c>
      <c r="B33" s="575">
        <v>42538</v>
      </c>
      <c r="C33" s="573" t="s">
        <v>5</v>
      </c>
      <c r="D33" s="573" t="s">
        <v>173</v>
      </c>
      <c r="E33" s="574">
        <v>0.71875</v>
      </c>
      <c r="F33" s="574">
        <v>0.84375</v>
      </c>
      <c r="G33" s="574">
        <v>0.71875</v>
      </c>
      <c r="H33" s="574">
        <v>0.84375</v>
      </c>
      <c r="I33" s="579">
        <f t="shared" si="0"/>
        <v>0</v>
      </c>
      <c r="J33" s="581">
        <f t="shared" si="1"/>
        <v>0</v>
      </c>
      <c r="M33" s="573" t="s">
        <v>220</v>
      </c>
      <c r="N33" s="618">
        <v>42540</v>
      </c>
      <c r="O33" s="573" t="s">
        <v>217</v>
      </c>
      <c r="P33" s="574">
        <v>0.83333333333333326</v>
      </c>
      <c r="Q33" s="573" t="s">
        <v>223</v>
      </c>
    </row>
    <row r="34" spans="1:17" x14ac:dyDescent="0.2">
      <c r="A34" s="573" t="s">
        <v>188</v>
      </c>
      <c r="B34" s="575">
        <v>42538</v>
      </c>
      <c r="C34" s="573" t="s">
        <v>24</v>
      </c>
      <c r="D34" s="573" t="s">
        <v>170</v>
      </c>
      <c r="E34" s="574">
        <v>0.73958333333333337</v>
      </c>
      <c r="F34" s="574">
        <v>0.9375</v>
      </c>
      <c r="G34" s="574">
        <v>0.73958333333333326</v>
      </c>
      <c r="H34" s="574">
        <v>0.9375</v>
      </c>
      <c r="I34" s="579">
        <f t="shared" si="0"/>
        <v>0</v>
      </c>
      <c r="J34" s="581">
        <f t="shared" si="1"/>
        <v>0</v>
      </c>
      <c r="M34" s="573" t="s">
        <v>220</v>
      </c>
      <c r="N34" s="618">
        <v>42540</v>
      </c>
      <c r="O34" s="573" t="s">
        <v>5</v>
      </c>
      <c r="P34" s="574">
        <v>0.83333333333333326</v>
      </c>
      <c r="Q34" s="573" t="s">
        <v>224</v>
      </c>
    </row>
    <row r="35" spans="1:17" x14ac:dyDescent="0.2">
      <c r="A35" s="573" t="s">
        <v>187</v>
      </c>
      <c r="B35" s="575">
        <v>42538</v>
      </c>
      <c r="C35" s="573" t="s">
        <v>24</v>
      </c>
      <c r="D35" s="573" t="s">
        <v>170</v>
      </c>
      <c r="E35" s="574">
        <v>0.72916666666666663</v>
      </c>
      <c r="F35" s="574">
        <v>0</v>
      </c>
      <c r="G35" s="574">
        <v>0.72916666666666663</v>
      </c>
      <c r="H35" s="574">
        <v>1</v>
      </c>
      <c r="I35" s="579">
        <f t="shared" si="0"/>
        <v>0</v>
      </c>
      <c r="J35" s="581">
        <f t="shared" si="1"/>
        <v>0</v>
      </c>
      <c r="M35" s="573" t="s">
        <v>220</v>
      </c>
      <c r="N35" s="618">
        <v>42540</v>
      </c>
      <c r="O35" s="573" t="s">
        <v>5</v>
      </c>
      <c r="P35" s="574">
        <v>0.16666666666666666</v>
      </c>
      <c r="Q35" s="573" t="s">
        <v>225</v>
      </c>
    </row>
    <row r="36" spans="1:17" x14ac:dyDescent="0.2">
      <c r="A36" s="573" t="s">
        <v>184</v>
      </c>
      <c r="B36" s="575">
        <v>42538</v>
      </c>
      <c r="C36" s="573" t="s">
        <v>24</v>
      </c>
      <c r="D36" s="573" t="s">
        <v>170</v>
      </c>
      <c r="E36" s="574">
        <v>0.46875</v>
      </c>
      <c r="F36" s="574">
        <v>0.63541666666666663</v>
      </c>
      <c r="G36" s="574">
        <v>0.46875</v>
      </c>
      <c r="H36" s="574">
        <v>0.66666666666666663</v>
      </c>
      <c r="I36" s="579">
        <f t="shared" si="0"/>
        <v>0</v>
      </c>
      <c r="J36" s="581">
        <f t="shared" si="1"/>
        <v>0.75</v>
      </c>
      <c r="N36" s="618"/>
    </row>
    <row r="37" spans="1:17" x14ac:dyDescent="0.2">
      <c r="A37" s="573" t="s">
        <v>186</v>
      </c>
      <c r="B37" s="575">
        <v>42538</v>
      </c>
      <c r="C37" s="573" t="s">
        <v>24</v>
      </c>
      <c r="D37" s="573" t="s">
        <v>170</v>
      </c>
      <c r="E37" s="574">
        <v>0.6875</v>
      </c>
      <c r="F37" s="574">
        <v>3.125E-2</v>
      </c>
      <c r="G37" s="574">
        <v>0.6875</v>
      </c>
      <c r="H37" s="574">
        <v>2.0833333333333332E-2</v>
      </c>
      <c r="I37" s="579">
        <f t="shared" si="0"/>
        <v>0</v>
      </c>
      <c r="J37" s="581">
        <f t="shared" si="1"/>
        <v>0.25</v>
      </c>
      <c r="N37" s="618"/>
    </row>
    <row r="38" spans="1:17" x14ac:dyDescent="0.2">
      <c r="A38" s="573" t="s">
        <v>180</v>
      </c>
      <c r="B38" s="575">
        <v>42539</v>
      </c>
      <c r="C38" s="573" t="s">
        <v>145</v>
      </c>
      <c r="D38" s="573" t="s">
        <v>172</v>
      </c>
      <c r="E38" s="574">
        <v>0.41666666666666669</v>
      </c>
      <c r="F38" s="574">
        <v>0.58333333333333337</v>
      </c>
      <c r="G38" s="574">
        <v>0.41666666666666663</v>
      </c>
      <c r="H38" s="574">
        <v>0.58333333333333326</v>
      </c>
      <c r="I38" s="579">
        <f t="shared" si="0"/>
        <v>0</v>
      </c>
      <c r="J38" s="581">
        <f t="shared" si="1"/>
        <v>0</v>
      </c>
      <c r="N38" s="618"/>
    </row>
    <row r="39" spans="1:17" x14ac:dyDescent="0.2">
      <c r="A39" s="573" t="s">
        <v>185</v>
      </c>
      <c r="B39" s="575">
        <v>42539</v>
      </c>
      <c r="C39" s="573" t="s">
        <v>5</v>
      </c>
      <c r="D39" s="573" t="s">
        <v>173</v>
      </c>
      <c r="E39" s="574">
        <v>0.6875</v>
      </c>
      <c r="F39" s="574">
        <v>0.8125</v>
      </c>
      <c r="G39" s="574">
        <v>0.6875</v>
      </c>
      <c r="H39" s="574">
        <v>0.8125</v>
      </c>
      <c r="I39" s="579">
        <f t="shared" si="0"/>
        <v>0</v>
      </c>
      <c r="J39" s="581">
        <f t="shared" si="1"/>
        <v>0</v>
      </c>
      <c r="N39" s="618"/>
    </row>
    <row r="40" spans="1:17" x14ac:dyDescent="0.2">
      <c r="A40" s="573" t="s">
        <v>181</v>
      </c>
      <c r="B40" s="575">
        <v>42539</v>
      </c>
      <c r="C40" s="573" t="s">
        <v>5</v>
      </c>
      <c r="D40" s="573" t="s">
        <v>173</v>
      </c>
      <c r="E40" s="574">
        <v>0.70833333333333337</v>
      </c>
      <c r="F40" s="574">
        <v>0.9375</v>
      </c>
      <c r="G40" s="574">
        <v>0.70833333333333326</v>
      </c>
      <c r="H40" s="574">
        <v>0.9375</v>
      </c>
      <c r="I40" s="579">
        <f t="shared" si="0"/>
        <v>0</v>
      </c>
      <c r="J40" s="581">
        <f t="shared" si="1"/>
        <v>0</v>
      </c>
      <c r="N40" s="618"/>
    </row>
    <row r="41" spans="1:17" x14ac:dyDescent="0.2">
      <c r="A41" s="573" t="s">
        <v>188</v>
      </c>
      <c r="B41" s="575">
        <v>42539</v>
      </c>
      <c r="C41" s="573" t="s">
        <v>24</v>
      </c>
      <c r="D41" s="573" t="s">
        <v>170</v>
      </c>
      <c r="E41" s="574">
        <v>0.69791666666666663</v>
      </c>
      <c r="F41" s="574">
        <v>2.0833333333333332E-2</v>
      </c>
      <c r="G41" s="574">
        <v>0.69791666666666663</v>
      </c>
      <c r="H41" s="574">
        <v>1</v>
      </c>
      <c r="I41" s="579">
        <f t="shared" si="0"/>
        <v>0</v>
      </c>
      <c r="J41" s="581">
        <f t="shared" si="1"/>
        <v>0.5</v>
      </c>
      <c r="N41" s="618"/>
    </row>
    <row r="42" spans="1:17" x14ac:dyDescent="0.2">
      <c r="A42" s="573" t="s">
        <v>180</v>
      </c>
      <c r="B42" s="575">
        <v>42540</v>
      </c>
      <c r="C42" s="573" t="s">
        <v>145</v>
      </c>
      <c r="D42" s="573" t="s">
        <v>172</v>
      </c>
      <c r="E42" s="574">
        <v>0.42708333333333331</v>
      </c>
      <c r="F42" s="574">
        <v>0.6875</v>
      </c>
      <c r="G42" s="574">
        <v>0.42708333333333331</v>
      </c>
      <c r="H42" s="574">
        <v>0.90625</v>
      </c>
      <c r="I42" s="579">
        <f t="shared" si="0"/>
        <v>0</v>
      </c>
      <c r="J42" s="581">
        <f t="shared" si="1"/>
        <v>5.25</v>
      </c>
      <c r="N42" s="618"/>
    </row>
    <row r="43" spans="1:17" x14ac:dyDescent="0.2">
      <c r="A43" s="573" t="s">
        <v>184</v>
      </c>
      <c r="B43" s="575">
        <v>42540</v>
      </c>
      <c r="C43" s="573" t="s">
        <v>5</v>
      </c>
      <c r="D43" s="573" t="s">
        <v>173</v>
      </c>
      <c r="E43" s="574">
        <v>0.6875</v>
      </c>
      <c r="F43" s="574">
        <v>0.84375</v>
      </c>
      <c r="G43" s="574">
        <v>0.6875</v>
      </c>
      <c r="H43" s="574">
        <v>0.16666666666666666</v>
      </c>
      <c r="I43" s="579">
        <f t="shared" si="0"/>
        <v>0</v>
      </c>
      <c r="J43" s="581">
        <f t="shared" si="1"/>
        <v>7.75</v>
      </c>
      <c r="N43" s="618"/>
    </row>
    <row r="44" spans="1:17" x14ac:dyDescent="0.2">
      <c r="A44" s="573" t="s">
        <v>157</v>
      </c>
      <c r="B44" s="575">
        <v>42540</v>
      </c>
      <c r="C44" s="573" t="s">
        <v>5</v>
      </c>
      <c r="D44" s="573" t="s">
        <v>173</v>
      </c>
      <c r="E44" s="574">
        <v>0.46875</v>
      </c>
      <c r="F44" s="574">
        <v>0.65625</v>
      </c>
      <c r="G44" s="574">
        <v>0.46875</v>
      </c>
      <c r="H44" s="574">
        <v>0.82291666666666663</v>
      </c>
      <c r="I44" s="579">
        <f t="shared" si="0"/>
        <v>0</v>
      </c>
      <c r="J44" s="581">
        <f t="shared" si="1"/>
        <v>4</v>
      </c>
      <c r="N44" s="618"/>
    </row>
    <row r="45" spans="1:17" x14ac:dyDescent="0.2">
      <c r="A45" s="573" t="s">
        <v>191</v>
      </c>
      <c r="B45" s="575">
        <v>42540</v>
      </c>
      <c r="C45" s="573" t="s">
        <v>5</v>
      </c>
      <c r="D45" s="573" t="s">
        <v>173</v>
      </c>
      <c r="E45" s="574">
        <v>0.6875</v>
      </c>
      <c r="F45" s="574">
        <v>0.83333333333333337</v>
      </c>
      <c r="G45" s="574">
        <v>0.6875</v>
      </c>
      <c r="H45" s="574">
        <v>0.16666666666666666</v>
      </c>
      <c r="I45" s="579">
        <f t="shared" si="0"/>
        <v>0</v>
      </c>
      <c r="J45" s="581">
        <f t="shared" si="1"/>
        <v>8</v>
      </c>
      <c r="N45" s="618"/>
    </row>
    <row r="46" spans="1:17" x14ac:dyDescent="0.2">
      <c r="A46" s="573" t="s">
        <v>183</v>
      </c>
      <c r="B46" s="575">
        <v>42540</v>
      </c>
      <c r="C46" s="573" t="s">
        <v>24</v>
      </c>
      <c r="D46" s="573" t="s">
        <v>170</v>
      </c>
      <c r="E46" s="574">
        <v>0.65625</v>
      </c>
      <c r="F46" s="574">
        <v>0.78125</v>
      </c>
      <c r="G46" s="574">
        <v>0.65625</v>
      </c>
      <c r="H46" s="574">
        <v>0.78125</v>
      </c>
      <c r="I46" s="579">
        <f t="shared" si="0"/>
        <v>0</v>
      </c>
      <c r="J46" s="581">
        <f t="shared" si="1"/>
        <v>0</v>
      </c>
      <c r="N46" s="618"/>
    </row>
    <row r="47" spans="1:17" x14ac:dyDescent="0.2">
      <c r="A47" s="573" t="s">
        <v>209</v>
      </c>
      <c r="B47" s="575">
        <v>42540</v>
      </c>
      <c r="C47" s="573" t="s">
        <v>24</v>
      </c>
      <c r="D47" s="573" t="s">
        <v>170</v>
      </c>
      <c r="E47" s="574">
        <v>0.69791666666666663</v>
      </c>
      <c r="F47" s="574">
        <v>0.84375</v>
      </c>
      <c r="G47" s="574">
        <v>0.69791666666666663</v>
      </c>
      <c r="H47" s="574">
        <v>0.84375</v>
      </c>
      <c r="I47" s="579">
        <f t="shared" si="0"/>
        <v>0</v>
      </c>
      <c r="J47" s="581">
        <f t="shared" si="1"/>
        <v>0</v>
      </c>
      <c r="N47" s="618"/>
    </row>
    <row r="48" spans="1:17" x14ac:dyDescent="0.2">
      <c r="A48" s="573" t="s">
        <v>181</v>
      </c>
      <c r="B48" s="575">
        <v>42540</v>
      </c>
      <c r="C48" s="573" t="s">
        <v>24</v>
      </c>
      <c r="D48" s="573" t="s">
        <v>170</v>
      </c>
      <c r="E48" s="574">
        <v>0.65625</v>
      </c>
      <c r="F48" s="574">
        <v>0.94791666666666663</v>
      </c>
      <c r="G48" s="574">
        <v>0.65625</v>
      </c>
      <c r="H48" s="574">
        <v>0.9375</v>
      </c>
      <c r="I48" s="579">
        <f t="shared" si="0"/>
        <v>0</v>
      </c>
      <c r="J48" s="581">
        <f t="shared" si="1"/>
        <v>0.25</v>
      </c>
      <c r="N48" s="618"/>
    </row>
    <row r="49" spans="1:14" x14ac:dyDescent="0.2">
      <c r="A49" s="573" t="s">
        <v>188</v>
      </c>
      <c r="B49" s="575">
        <v>42541</v>
      </c>
      <c r="C49" s="573" t="s">
        <v>5</v>
      </c>
      <c r="D49" s="573" t="s">
        <v>173</v>
      </c>
      <c r="E49" s="574">
        <v>0.6875</v>
      </c>
      <c r="F49" s="574">
        <v>0.8125</v>
      </c>
      <c r="G49" s="574">
        <v>0.6875</v>
      </c>
      <c r="H49" s="574">
        <v>0.80208333333333326</v>
      </c>
      <c r="I49" s="579">
        <f t="shared" si="0"/>
        <v>0</v>
      </c>
      <c r="J49" s="581">
        <f t="shared" si="1"/>
        <v>0.25</v>
      </c>
      <c r="N49" s="618"/>
    </row>
    <row r="50" spans="1:14" x14ac:dyDescent="0.2">
      <c r="A50" s="573" t="s">
        <v>187</v>
      </c>
      <c r="B50" s="575">
        <v>42541</v>
      </c>
      <c r="C50" s="573" t="s">
        <v>5</v>
      </c>
      <c r="D50" s="573" t="s">
        <v>173</v>
      </c>
      <c r="E50" s="574">
        <v>0.45833333333333331</v>
      </c>
      <c r="F50" s="574">
        <v>0.63541666666666663</v>
      </c>
      <c r="G50" s="574">
        <v>0.45833333333333331</v>
      </c>
      <c r="H50" s="574">
        <v>0.625</v>
      </c>
      <c r="I50" s="579">
        <f t="shared" si="0"/>
        <v>0</v>
      </c>
      <c r="J50" s="581">
        <f t="shared" si="1"/>
        <v>0.25</v>
      </c>
      <c r="N50" s="618"/>
    </row>
    <row r="51" spans="1:14" x14ac:dyDescent="0.2">
      <c r="A51" s="573" t="s">
        <v>214</v>
      </c>
      <c r="B51" s="575">
        <v>42542</v>
      </c>
      <c r="C51" s="573" t="s">
        <v>5</v>
      </c>
      <c r="D51" s="573" t="s">
        <v>173</v>
      </c>
      <c r="E51" s="574">
        <v>0.6875</v>
      </c>
      <c r="F51" s="574">
        <v>0.84375</v>
      </c>
      <c r="G51" s="574">
        <v>0.6875</v>
      </c>
      <c r="H51" s="574">
        <v>0.84375</v>
      </c>
      <c r="I51" s="579">
        <f t="shared" si="0"/>
        <v>0</v>
      </c>
      <c r="J51" s="581">
        <f t="shared" si="1"/>
        <v>0</v>
      </c>
      <c r="N51" s="618"/>
    </row>
    <row r="52" spans="1:14" x14ac:dyDescent="0.2">
      <c r="A52" s="573" t="s">
        <v>180</v>
      </c>
      <c r="B52" s="575">
        <v>42542</v>
      </c>
      <c r="C52" s="573" t="s">
        <v>24</v>
      </c>
      <c r="D52" s="573" t="s">
        <v>170</v>
      </c>
      <c r="E52" s="574">
        <v>0.69791666666666663</v>
      </c>
      <c r="F52" s="574">
        <v>0.90625</v>
      </c>
      <c r="G52" s="574">
        <v>0.69791666666666663</v>
      </c>
      <c r="H52" s="574">
        <v>0.89583333333333326</v>
      </c>
      <c r="I52" s="579">
        <f t="shared" si="0"/>
        <v>0</v>
      </c>
      <c r="J52" s="581">
        <f t="shared" si="1"/>
        <v>0.25</v>
      </c>
      <c r="N52" s="618"/>
    </row>
    <row r="53" spans="1:14" x14ac:dyDescent="0.2">
      <c r="A53" s="573" t="s">
        <v>186</v>
      </c>
      <c r="B53" s="575">
        <v>42542</v>
      </c>
      <c r="C53" s="573" t="s">
        <v>24</v>
      </c>
      <c r="D53" s="573" t="s">
        <v>170</v>
      </c>
      <c r="E53" s="574">
        <v>0.46875</v>
      </c>
      <c r="F53" s="574">
        <v>0.64583333333333337</v>
      </c>
      <c r="G53" s="574">
        <v>0.46875</v>
      </c>
      <c r="H53" s="574">
        <v>0.63541666666666663</v>
      </c>
      <c r="I53" s="579">
        <f t="shared" si="0"/>
        <v>0</v>
      </c>
      <c r="J53" s="581">
        <f t="shared" si="1"/>
        <v>0.25</v>
      </c>
      <c r="N53" s="618"/>
    </row>
    <row r="54" spans="1:14" x14ac:dyDescent="0.2">
      <c r="A54" s="573" t="s">
        <v>191</v>
      </c>
      <c r="B54" s="575">
        <v>42543</v>
      </c>
      <c r="C54" s="573" t="s">
        <v>5</v>
      </c>
      <c r="D54" s="573" t="s">
        <v>173</v>
      </c>
      <c r="E54" s="574">
        <v>0.69791666666666663</v>
      </c>
      <c r="F54" s="574">
        <v>0.85416666666666663</v>
      </c>
      <c r="G54" s="574">
        <v>0.69791666666666663</v>
      </c>
      <c r="H54" s="574">
        <v>0.83333333333333326</v>
      </c>
      <c r="I54" s="579">
        <f t="shared" si="0"/>
        <v>0</v>
      </c>
      <c r="J54" s="581">
        <f t="shared" si="1"/>
        <v>0.5</v>
      </c>
      <c r="N54" s="618"/>
    </row>
    <row r="55" spans="1:14" x14ac:dyDescent="0.2">
      <c r="A55" s="573" t="s">
        <v>187</v>
      </c>
      <c r="B55" s="575">
        <v>42543</v>
      </c>
      <c r="C55" s="573" t="s">
        <v>24</v>
      </c>
      <c r="D55" s="573" t="s">
        <v>170</v>
      </c>
      <c r="E55" s="574">
        <v>0.42708333333333331</v>
      </c>
      <c r="F55" s="574">
        <v>0.63541666666666663</v>
      </c>
      <c r="G55" s="574">
        <v>0.42708333333333331</v>
      </c>
      <c r="H55" s="574">
        <v>0.625</v>
      </c>
      <c r="I55" s="579">
        <f t="shared" si="0"/>
        <v>0</v>
      </c>
      <c r="J55" s="581">
        <f t="shared" si="1"/>
        <v>0.25</v>
      </c>
      <c r="N55" s="618"/>
    </row>
    <row r="56" spans="1:14" x14ac:dyDescent="0.2">
      <c r="A56" s="573" t="s">
        <v>187</v>
      </c>
      <c r="B56" s="575">
        <v>42543</v>
      </c>
      <c r="C56" s="573" t="s">
        <v>24</v>
      </c>
      <c r="D56" s="573" t="s">
        <v>170</v>
      </c>
      <c r="E56" s="574">
        <v>0.71875</v>
      </c>
      <c r="F56" s="574">
        <v>0.9375</v>
      </c>
      <c r="G56" s="574">
        <v>0.71875</v>
      </c>
      <c r="H56" s="574">
        <v>0.92708333333333326</v>
      </c>
      <c r="I56" s="579">
        <f t="shared" si="0"/>
        <v>0</v>
      </c>
      <c r="J56" s="581">
        <f t="shared" si="1"/>
        <v>0.25</v>
      </c>
      <c r="N56" s="618"/>
    </row>
    <row r="57" spans="1:14" x14ac:dyDescent="0.2">
      <c r="A57" s="573" t="s">
        <v>218</v>
      </c>
      <c r="B57" s="575">
        <v>42543</v>
      </c>
      <c r="C57" s="573" t="s">
        <v>24</v>
      </c>
      <c r="D57" s="573" t="s">
        <v>170</v>
      </c>
      <c r="E57" s="574">
        <v>0.42708333333333331</v>
      </c>
      <c r="F57" s="574">
        <v>0.63541666666666663</v>
      </c>
      <c r="G57" s="574">
        <v>0.42708333333333331</v>
      </c>
      <c r="H57" s="574">
        <v>0.625</v>
      </c>
      <c r="I57" s="579">
        <f t="shared" si="0"/>
        <v>0</v>
      </c>
      <c r="J57" s="581">
        <f t="shared" si="1"/>
        <v>0.25</v>
      </c>
      <c r="N57" s="618"/>
    </row>
    <row r="58" spans="1:14" x14ac:dyDescent="0.2">
      <c r="A58" s="573" t="s">
        <v>182</v>
      </c>
      <c r="B58" s="575">
        <v>42543</v>
      </c>
      <c r="C58" s="573" t="s">
        <v>24</v>
      </c>
      <c r="D58" s="573" t="s">
        <v>170</v>
      </c>
      <c r="E58" s="574">
        <v>0.42708333333333331</v>
      </c>
      <c r="F58" s="574">
        <v>0.63541666666666663</v>
      </c>
      <c r="G58" s="574">
        <v>0.42708333333333331</v>
      </c>
      <c r="H58" s="574">
        <v>0.625</v>
      </c>
      <c r="I58" s="579">
        <f t="shared" si="0"/>
        <v>0</v>
      </c>
      <c r="J58" s="581">
        <f t="shared" si="1"/>
        <v>0.25</v>
      </c>
      <c r="N58" s="618"/>
    </row>
    <row r="59" spans="1:14" x14ac:dyDescent="0.2">
      <c r="A59" s="573" t="s">
        <v>212</v>
      </c>
      <c r="B59" s="575">
        <v>42544</v>
      </c>
      <c r="C59" s="573" t="s">
        <v>145</v>
      </c>
      <c r="D59" s="573" t="s">
        <v>172</v>
      </c>
      <c r="E59" s="574">
        <v>0.45833333333333331</v>
      </c>
      <c r="F59" s="574">
        <v>0.63541666666666663</v>
      </c>
      <c r="G59" s="574">
        <v>0.45833333333333331</v>
      </c>
      <c r="H59" s="574">
        <v>0.85416666666666663</v>
      </c>
      <c r="I59" s="579">
        <f t="shared" si="0"/>
        <v>0</v>
      </c>
      <c r="J59" s="581">
        <f t="shared" si="1"/>
        <v>5.25</v>
      </c>
      <c r="N59" s="618"/>
    </row>
    <row r="60" spans="1:14" x14ac:dyDescent="0.2">
      <c r="A60" s="573" t="s">
        <v>219</v>
      </c>
      <c r="B60" s="575">
        <v>42544</v>
      </c>
      <c r="C60" s="573" t="s">
        <v>24</v>
      </c>
      <c r="D60" s="573" t="s">
        <v>170</v>
      </c>
      <c r="E60" s="574">
        <v>0.69791666666666663</v>
      </c>
      <c r="F60" s="574">
        <v>0</v>
      </c>
      <c r="G60" s="574">
        <v>0.69791666666666663</v>
      </c>
      <c r="H60" s="574">
        <v>0.98958333333333326</v>
      </c>
      <c r="I60" s="579">
        <f t="shared" si="0"/>
        <v>0</v>
      </c>
      <c r="J60" s="581">
        <f t="shared" si="1"/>
        <v>0.25</v>
      </c>
      <c r="N60" s="618"/>
    </row>
    <row r="61" spans="1:14" x14ac:dyDescent="0.2">
      <c r="A61" s="573" t="s">
        <v>180</v>
      </c>
      <c r="B61" s="575">
        <v>42545</v>
      </c>
      <c r="C61" s="573" t="s">
        <v>145</v>
      </c>
      <c r="D61" s="573" t="s">
        <v>172</v>
      </c>
      <c r="E61" s="574">
        <v>0.45833333333333331</v>
      </c>
      <c r="F61" s="574">
        <v>0.61458333333333337</v>
      </c>
      <c r="G61" s="574">
        <v>0.45833333333333331</v>
      </c>
      <c r="H61" s="574">
        <v>0.61458333333333326</v>
      </c>
      <c r="I61" s="579">
        <f t="shared" si="0"/>
        <v>0</v>
      </c>
      <c r="J61" s="581">
        <f t="shared" si="1"/>
        <v>0</v>
      </c>
      <c r="N61" s="618"/>
    </row>
    <row r="62" spans="1:14" x14ac:dyDescent="0.2">
      <c r="A62" s="573" t="s">
        <v>180</v>
      </c>
      <c r="B62" s="575">
        <v>42545</v>
      </c>
      <c r="C62" s="573" t="s">
        <v>145</v>
      </c>
      <c r="D62" s="573" t="s">
        <v>172</v>
      </c>
      <c r="E62" s="574">
        <v>0.6875</v>
      </c>
      <c r="F62" s="574">
        <v>0.85416666666666663</v>
      </c>
      <c r="G62" s="574">
        <v>0.6875</v>
      </c>
      <c r="H62" s="574">
        <v>0.85416666666666663</v>
      </c>
      <c r="I62" s="579">
        <f t="shared" si="0"/>
        <v>0</v>
      </c>
      <c r="J62" s="581">
        <f t="shared" si="1"/>
        <v>0</v>
      </c>
      <c r="N62" s="618"/>
    </row>
    <row r="63" spans="1:14" x14ac:dyDescent="0.2">
      <c r="A63" s="573" t="s">
        <v>185</v>
      </c>
      <c r="B63" s="575">
        <v>42545</v>
      </c>
      <c r="C63" s="573" t="s">
        <v>5</v>
      </c>
      <c r="D63" s="573" t="s">
        <v>173</v>
      </c>
      <c r="E63" s="574">
        <v>0.6875</v>
      </c>
      <c r="F63" s="574">
        <v>0.90625</v>
      </c>
      <c r="G63" s="574">
        <v>0.6875</v>
      </c>
      <c r="H63" s="574">
        <v>0.89583333333333326</v>
      </c>
      <c r="I63" s="579">
        <f t="shared" si="0"/>
        <v>0</v>
      </c>
      <c r="J63" s="581">
        <f t="shared" si="1"/>
        <v>0.25</v>
      </c>
      <c r="N63" s="618"/>
    </row>
    <row r="64" spans="1:14" x14ac:dyDescent="0.2">
      <c r="A64" s="573" t="s">
        <v>209</v>
      </c>
      <c r="B64" s="575">
        <v>42545</v>
      </c>
      <c r="C64" s="573" t="s">
        <v>5</v>
      </c>
      <c r="D64" s="573" t="s">
        <v>173</v>
      </c>
      <c r="E64" s="574">
        <v>0.47916666666666669</v>
      </c>
      <c r="F64" s="574">
        <v>0.63541666666666663</v>
      </c>
      <c r="G64" s="574">
        <v>0.47916666666666663</v>
      </c>
      <c r="H64" s="574">
        <v>0.63541666666666663</v>
      </c>
      <c r="I64" s="579">
        <f t="shared" si="0"/>
        <v>0</v>
      </c>
      <c r="J64" s="581">
        <f t="shared" si="1"/>
        <v>0</v>
      </c>
      <c r="N64" s="618"/>
    </row>
    <row r="65" spans="1:14" x14ac:dyDescent="0.2">
      <c r="A65" s="573" t="s">
        <v>182</v>
      </c>
      <c r="B65" s="575">
        <v>42545</v>
      </c>
      <c r="C65" s="573" t="s">
        <v>5</v>
      </c>
      <c r="D65" s="573" t="s">
        <v>173</v>
      </c>
      <c r="E65" s="574">
        <v>0.70833333333333337</v>
      </c>
      <c r="F65" s="574">
        <v>0.875</v>
      </c>
      <c r="G65" s="574">
        <v>0.70833333333333326</v>
      </c>
      <c r="H65" s="574">
        <v>0.875</v>
      </c>
      <c r="I65" s="579">
        <f t="shared" si="0"/>
        <v>0</v>
      </c>
      <c r="J65" s="581">
        <f t="shared" si="1"/>
        <v>0</v>
      </c>
      <c r="N65" s="618"/>
    </row>
    <row r="66" spans="1:14" x14ac:dyDescent="0.2">
      <c r="A66" s="573" t="s">
        <v>178</v>
      </c>
      <c r="B66" s="575">
        <v>42545</v>
      </c>
      <c r="C66" s="573" t="s">
        <v>24</v>
      </c>
      <c r="D66" s="573" t="s">
        <v>170</v>
      </c>
      <c r="E66" s="574">
        <v>0.72916666666666663</v>
      </c>
      <c r="F66" s="574">
        <v>0.91666666666666663</v>
      </c>
      <c r="G66" s="574">
        <v>0.72916666666666663</v>
      </c>
      <c r="H66" s="574">
        <v>0.90625</v>
      </c>
      <c r="I66" s="579">
        <f t="shared" ref="I66:I129" si="2">IF(G66="",-9999,ABS(ROUND((IF(E66&lt;0.25,E66+1,E66)-IF(G66&lt;0.25,G66+1,G66))*24,2)))</f>
        <v>0</v>
      </c>
      <c r="J66" s="581">
        <f t="shared" ref="J66:J129" si="3">IF(H66="",-9999,ABS(ROUND((IF(F66&lt;0.25,F66+1,F66)-IF(H66&lt;0.25,H66+1,H66))*24,2)))</f>
        <v>0.25</v>
      </c>
      <c r="N66" s="618"/>
    </row>
    <row r="67" spans="1:14" x14ac:dyDescent="0.2">
      <c r="A67" s="573" t="s">
        <v>219</v>
      </c>
      <c r="B67" s="575">
        <v>42545</v>
      </c>
      <c r="C67" s="573" t="s">
        <v>24</v>
      </c>
      <c r="D67" s="573" t="s">
        <v>170</v>
      </c>
      <c r="E67" s="574">
        <v>0.69791666666666663</v>
      </c>
      <c r="F67" s="574">
        <v>0.84375</v>
      </c>
      <c r="G67" s="574">
        <v>0.69791666666666663</v>
      </c>
      <c r="H67" s="574">
        <v>0.84375</v>
      </c>
      <c r="I67" s="579">
        <f t="shared" si="2"/>
        <v>0</v>
      </c>
      <c r="J67" s="581">
        <f t="shared" si="3"/>
        <v>0</v>
      </c>
      <c r="N67" s="618"/>
    </row>
    <row r="68" spans="1:14" x14ac:dyDescent="0.2">
      <c r="A68" s="573" t="s">
        <v>180</v>
      </c>
      <c r="B68" s="575">
        <v>42546</v>
      </c>
      <c r="C68" s="573" t="s">
        <v>145</v>
      </c>
      <c r="D68" s="573" t="s">
        <v>172</v>
      </c>
      <c r="E68" s="574">
        <v>0.4375</v>
      </c>
      <c r="F68" s="574">
        <v>0.64583333333333337</v>
      </c>
      <c r="G68" s="574">
        <v>0.4375</v>
      </c>
      <c r="H68" s="574">
        <v>0.69791666666666663</v>
      </c>
      <c r="I68" s="579">
        <f t="shared" si="2"/>
        <v>0</v>
      </c>
      <c r="J68" s="581">
        <f t="shared" si="3"/>
        <v>1.25</v>
      </c>
      <c r="N68" s="618"/>
    </row>
    <row r="69" spans="1:14" x14ac:dyDescent="0.2">
      <c r="A69" s="573" t="s">
        <v>209</v>
      </c>
      <c r="B69" s="575">
        <v>42546</v>
      </c>
      <c r="C69" s="573" t="s">
        <v>5</v>
      </c>
      <c r="D69" s="573" t="s">
        <v>173</v>
      </c>
      <c r="E69" s="574">
        <v>0.46875</v>
      </c>
      <c r="F69" s="574">
        <v>0.69791666666666663</v>
      </c>
      <c r="G69" s="574">
        <v>0.46875</v>
      </c>
      <c r="H69" s="574">
        <v>0.69791666666666663</v>
      </c>
      <c r="I69" s="579">
        <f t="shared" si="2"/>
        <v>0</v>
      </c>
      <c r="J69" s="581">
        <f t="shared" si="3"/>
        <v>0</v>
      </c>
      <c r="N69" s="618"/>
    </row>
    <row r="70" spans="1:14" x14ac:dyDescent="0.2">
      <c r="A70" s="573" t="s">
        <v>185</v>
      </c>
      <c r="B70" s="575">
        <v>42546</v>
      </c>
      <c r="C70" s="573" t="s">
        <v>24</v>
      </c>
      <c r="D70" s="573" t="s">
        <v>170</v>
      </c>
      <c r="E70" s="574">
        <v>0.65625</v>
      </c>
      <c r="F70" s="574">
        <v>0.9375</v>
      </c>
      <c r="G70" s="574">
        <v>0.65625</v>
      </c>
      <c r="H70" s="574">
        <v>0.9375</v>
      </c>
      <c r="I70" s="579">
        <f t="shared" si="2"/>
        <v>0</v>
      </c>
      <c r="J70" s="581">
        <f t="shared" si="3"/>
        <v>0</v>
      </c>
      <c r="N70" s="618"/>
    </row>
    <row r="71" spans="1:14" x14ac:dyDescent="0.2">
      <c r="A71" s="573" t="s">
        <v>187</v>
      </c>
      <c r="B71" s="575">
        <v>42546</v>
      </c>
      <c r="C71" s="573" t="s">
        <v>24</v>
      </c>
      <c r="D71" s="573" t="s">
        <v>170</v>
      </c>
      <c r="E71" s="574">
        <v>0.65625</v>
      </c>
      <c r="F71" s="574">
        <v>0.97916666666666663</v>
      </c>
      <c r="G71" s="574">
        <v>0.65625</v>
      </c>
      <c r="H71" s="574">
        <v>0.96875</v>
      </c>
      <c r="I71" s="579">
        <f t="shared" si="2"/>
        <v>0</v>
      </c>
      <c r="J71" s="581">
        <f t="shared" si="3"/>
        <v>0.25</v>
      </c>
      <c r="N71" s="618"/>
    </row>
    <row r="72" spans="1:14" x14ac:dyDescent="0.2">
      <c r="A72" s="573" t="s">
        <v>180</v>
      </c>
      <c r="B72" s="575">
        <v>42547</v>
      </c>
      <c r="C72" s="573" t="s">
        <v>145</v>
      </c>
      <c r="D72" s="573" t="s">
        <v>172</v>
      </c>
      <c r="E72" s="574">
        <v>0.42708333333333331</v>
      </c>
      <c r="F72" s="574">
        <v>0.6875</v>
      </c>
      <c r="G72" s="574">
        <v>0.42708333333333331</v>
      </c>
      <c r="H72" s="574">
        <v>0.83333333333333326</v>
      </c>
      <c r="I72" s="579">
        <f t="shared" si="2"/>
        <v>0</v>
      </c>
      <c r="J72" s="581">
        <f t="shared" si="3"/>
        <v>3.5</v>
      </c>
      <c r="N72" s="618"/>
    </row>
    <row r="73" spans="1:14" x14ac:dyDescent="0.2">
      <c r="A73" s="573" t="s">
        <v>212</v>
      </c>
      <c r="B73" s="575">
        <v>42547</v>
      </c>
      <c r="C73" s="573" t="s">
        <v>5</v>
      </c>
      <c r="D73" s="573" t="s">
        <v>173</v>
      </c>
      <c r="E73" s="574">
        <v>0.46875</v>
      </c>
      <c r="F73" s="574">
        <v>0.64583333333333337</v>
      </c>
      <c r="G73" s="574">
        <v>0.46875</v>
      </c>
      <c r="H73" s="574">
        <v>0.63541666666666663</v>
      </c>
      <c r="I73" s="579">
        <f t="shared" si="2"/>
        <v>0</v>
      </c>
      <c r="J73" s="581">
        <f t="shared" si="3"/>
        <v>0.25</v>
      </c>
      <c r="N73" s="618"/>
    </row>
    <row r="74" spans="1:14" x14ac:dyDescent="0.2">
      <c r="A74" s="573" t="s">
        <v>212</v>
      </c>
      <c r="B74" s="575">
        <v>42547</v>
      </c>
      <c r="C74" s="573" t="s">
        <v>5</v>
      </c>
      <c r="D74" s="573" t="s">
        <v>173</v>
      </c>
      <c r="E74" s="574">
        <v>0.6875</v>
      </c>
      <c r="F74" s="574">
        <v>0.875</v>
      </c>
      <c r="G74" s="574">
        <v>0.6875</v>
      </c>
      <c r="H74" s="574">
        <v>0.86458333333333326</v>
      </c>
      <c r="I74" s="579">
        <f t="shared" si="2"/>
        <v>0</v>
      </c>
      <c r="J74" s="581">
        <f t="shared" si="3"/>
        <v>0.25</v>
      </c>
      <c r="N74" s="618"/>
    </row>
    <row r="75" spans="1:14" x14ac:dyDescent="0.2">
      <c r="A75" s="573" t="s">
        <v>187</v>
      </c>
      <c r="B75" s="575">
        <v>42547</v>
      </c>
      <c r="C75" s="573" t="s">
        <v>24</v>
      </c>
      <c r="D75" s="573" t="s">
        <v>170</v>
      </c>
      <c r="E75" s="574">
        <v>0.69791666666666663</v>
      </c>
      <c r="F75" s="574">
        <v>0.92708333333333337</v>
      </c>
      <c r="G75" s="574">
        <v>0.69791666666666663</v>
      </c>
      <c r="H75" s="574">
        <v>0.92708333333333326</v>
      </c>
      <c r="I75" s="579">
        <f t="shared" si="2"/>
        <v>0</v>
      </c>
      <c r="J75" s="581">
        <f t="shared" si="3"/>
        <v>0</v>
      </c>
      <c r="N75" s="618"/>
    </row>
    <row r="76" spans="1:14" x14ac:dyDescent="0.2">
      <c r="A76" s="573" t="s">
        <v>209</v>
      </c>
      <c r="B76" s="575">
        <v>42547</v>
      </c>
      <c r="C76" s="573" t="s">
        <v>24</v>
      </c>
      <c r="D76" s="573" t="s">
        <v>170</v>
      </c>
      <c r="E76" s="574">
        <v>0.69791666666666663</v>
      </c>
      <c r="F76" s="574">
        <v>0.83333333333333337</v>
      </c>
      <c r="G76" s="574">
        <v>0.69791666666666663</v>
      </c>
      <c r="H76" s="574">
        <v>0.83333333333333326</v>
      </c>
      <c r="I76" s="579">
        <f t="shared" si="2"/>
        <v>0</v>
      </c>
      <c r="J76" s="581">
        <f t="shared" si="3"/>
        <v>0</v>
      </c>
      <c r="N76" s="618"/>
    </row>
    <row r="77" spans="1:14" x14ac:dyDescent="0.2">
      <c r="A77" s="573" t="s">
        <v>176</v>
      </c>
      <c r="B77" s="575">
        <v>42548</v>
      </c>
      <c r="C77" s="573" t="s">
        <v>24</v>
      </c>
      <c r="D77" s="573" t="s">
        <v>170</v>
      </c>
      <c r="E77" s="574">
        <v>0.69791666666666663</v>
      </c>
      <c r="F77" s="574">
        <v>0.91666666666666663</v>
      </c>
      <c r="G77" s="574">
        <v>0.69791666666666663</v>
      </c>
      <c r="H77" s="574">
        <v>0.91666666666666663</v>
      </c>
      <c r="I77" s="579">
        <f t="shared" si="2"/>
        <v>0</v>
      </c>
      <c r="J77" s="581">
        <f t="shared" si="3"/>
        <v>0</v>
      </c>
      <c r="N77" s="618"/>
    </row>
    <row r="78" spans="1:14" x14ac:dyDescent="0.2">
      <c r="A78" s="573" t="s">
        <v>179</v>
      </c>
      <c r="B78" s="575">
        <v>42548</v>
      </c>
      <c r="C78" s="573" t="s">
        <v>24</v>
      </c>
      <c r="D78" s="573" t="s">
        <v>170</v>
      </c>
      <c r="E78" s="574">
        <v>0.46875</v>
      </c>
      <c r="F78" s="574">
        <v>0.61458333333333337</v>
      </c>
      <c r="G78" s="574">
        <v>0.46875</v>
      </c>
      <c r="H78" s="574">
        <v>0.60416666666666663</v>
      </c>
      <c r="I78" s="579">
        <f t="shared" si="2"/>
        <v>0</v>
      </c>
      <c r="J78" s="581">
        <f t="shared" si="3"/>
        <v>0.25</v>
      </c>
      <c r="N78" s="618"/>
    </row>
    <row r="79" spans="1:14" x14ac:dyDescent="0.2">
      <c r="A79" s="573" t="s">
        <v>176</v>
      </c>
      <c r="B79" s="575">
        <v>42549</v>
      </c>
      <c r="C79" s="573" t="s">
        <v>5</v>
      </c>
      <c r="D79" s="573" t="s">
        <v>173</v>
      </c>
      <c r="E79" s="574">
        <v>0.6875</v>
      </c>
      <c r="F79" s="574">
        <v>0.85416666666666663</v>
      </c>
      <c r="G79" s="574">
        <v>0.6875</v>
      </c>
      <c r="H79" s="574">
        <v>0.85416666666666663</v>
      </c>
      <c r="I79" s="579">
        <f t="shared" si="2"/>
        <v>0</v>
      </c>
      <c r="J79" s="581">
        <f t="shared" si="3"/>
        <v>0</v>
      </c>
      <c r="N79" s="618"/>
    </row>
    <row r="80" spans="1:14" x14ac:dyDescent="0.2">
      <c r="A80" s="573" t="s">
        <v>187</v>
      </c>
      <c r="B80" s="575">
        <v>42549</v>
      </c>
      <c r="C80" s="573" t="s">
        <v>24</v>
      </c>
      <c r="D80" s="573" t="s">
        <v>170</v>
      </c>
      <c r="E80" s="574">
        <v>0.69791666666666663</v>
      </c>
      <c r="F80" s="574">
        <v>0.8125</v>
      </c>
      <c r="G80" s="574">
        <v>0.69791666666666663</v>
      </c>
      <c r="H80" s="574">
        <v>0.8125</v>
      </c>
      <c r="I80" s="579">
        <f t="shared" si="2"/>
        <v>0</v>
      </c>
      <c r="J80" s="581">
        <f t="shared" si="3"/>
        <v>0</v>
      </c>
      <c r="N80" s="618"/>
    </row>
    <row r="81" spans="1:14" x14ac:dyDescent="0.2">
      <c r="A81" s="573" t="s">
        <v>181</v>
      </c>
      <c r="B81" s="575">
        <v>42550</v>
      </c>
      <c r="C81" s="573" t="s">
        <v>145</v>
      </c>
      <c r="D81" s="573" t="s">
        <v>172</v>
      </c>
      <c r="E81" s="574">
        <v>0.45833333333333331</v>
      </c>
      <c r="F81" s="574">
        <v>0.60416666666666663</v>
      </c>
      <c r="G81" s="574">
        <v>0.45833333333333331</v>
      </c>
      <c r="H81" s="574">
        <v>0.60416666666666663</v>
      </c>
      <c r="I81" s="579">
        <f t="shared" si="2"/>
        <v>0</v>
      </c>
      <c r="J81" s="581">
        <f t="shared" si="3"/>
        <v>0</v>
      </c>
      <c r="N81" s="618"/>
    </row>
    <row r="82" spans="1:14" x14ac:dyDescent="0.2">
      <c r="A82" s="573" t="s">
        <v>181</v>
      </c>
      <c r="B82" s="575">
        <v>42550</v>
      </c>
      <c r="C82" s="573" t="s">
        <v>145</v>
      </c>
      <c r="D82" s="573" t="s">
        <v>172</v>
      </c>
      <c r="E82" s="574">
        <v>0.6875</v>
      </c>
      <c r="F82" s="574">
        <v>0.89583333333333337</v>
      </c>
      <c r="G82" s="574">
        <v>0.6875</v>
      </c>
      <c r="H82" s="574">
        <v>0.89583333333333326</v>
      </c>
      <c r="I82" s="579">
        <f t="shared" si="2"/>
        <v>0</v>
      </c>
      <c r="J82" s="581">
        <f t="shared" si="3"/>
        <v>0</v>
      </c>
      <c r="N82" s="618"/>
    </row>
    <row r="83" spans="1:14" x14ac:dyDescent="0.2">
      <c r="A83" s="573" t="s">
        <v>184</v>
      </c>
      <c r="B83" s="575">
        <v>42550</v>
      </c>
      <c r="C83" s="573" t="s">
        <v>5</v>
      </c>
      <c r="D83" s="573" t="s">
        <v>173</v>
      </c>
      <c r="E83" s="574">
        <v>0.46875</v>
      </c>
      <c r="F83" s="574">
        <v>0.60416666666666663</v>
      </c>
      <c r="G83" s="574">
        <v>0.46875</v>
      </c>
      <c r="H83" s="574">
        <v>0.58333333333333326</v>
      </c>
      <c r="I83" s="579">
        <f t="shared" si="2"/>
        <v>0</v>
      </c>
      <c r="J83" s="581">
        <f t="shared" si="3"/>
        <v>0.5</v>
      </c>
      <c r="N83" s="618"/>
    </row>
    <row r="84" spans="1:14" x14ac:dyDescent="0.2">
      <c r="A84" s="573" t="s">
        <v>191</v>
      </c>
      <c r="B84" s="575">
        <v>42550</v>
      </c>
      <c r="C84" s="573" t="s">
        <v>5</v>
      </c>
      <c r="D84" s="573" t="s">
        <v>173</v>
      </c>
      <c r="E84" s="574">
        <v>0.6875</v>
      </c>
      <c r="F84" s="574">
        <v>0.94791666666666663</v>
      </c>
      <c r="G84" s="574">
        <v>0.6875</v>
      </c>
      <c r="H84" s="574">
        <v>0.79166666666666663</v>
      </c>
      <c r="I84" s="579">
        <f t="shared" si="2"/>
        <v>0</v>
      </c>
      <c r="J84" s="581">
        <f t="shared" si="3"/>
        <v>3.75</v>
      </c>
      <c r="N84" s="618"/>
    </row>
    <row r="85" spans="1:14" x14ac:dyDescent="0.2">
      <c r="A85" s="573" t="s">
        <v>188</v>
      </c>
      <c r="B85" s="575">
        <v>42550</v>
      </c>
      <c r="C85" s="573" t="s">
        <v>24</v>
      </c>
      <c r="D85" s="573" t="s">
        <v>170</v>
      </c>
      <c r="E85" s="574">
        <v>0.69791666666666663</v>
      </c>
      <c r="F85" s="574">
        <v>0.91666666666666663</v>
      </c>
      <c r="G85" s="574">
        <v>0.69791666666666663</v>
      </c>
      <c r="H85" s="574">
        <v>0.90625</v>
      </c>
      <c r="I85" s="579">
        <f t="shared" si="2"/>
        <v>0</v>
      </c>
      <c r="J85" s="581">
        <f t="shared" si="3"/>
        <v>0.25</v>
      </c>
      <c r="N85" s="618"/>
    </row>
    <row r="86" spans="1:14" x14ac:dyDescent="0.2">
      <c r="A86" s="573" t="s">
        <v>186</v>
      </c>
      <c r="B86" s="575">
        <v>42550</v>
      </c>
      <c r="C86" s="573" t="s">
        <v>24</v>
      </c>
      <c r="D86" s="573" t="s">
        <v>170</v>
      </c>
      <c r="E86" s="574">
        <v>0.46875</v>
      </c>
      <c r="F86" s="574">
        <v>0.58333333333333337</v>
      </c>
      <c r="G86" s="574">
        <v>0.46875</v>
      </c>
      <c r="H86" s="574">
        <v>0.58333333333333326</v>
      </c>
      <c r="I86" s="579">
        <f t="shared" si="2"/>
        <v>0</v>
      </c>
      <c r="J86" s="581">
        <f t="shared" si="3"/>
        <v>0</v>
      </c>
      <c r="N86" s="618"/>
    </row>
    <row r="87" spans="1:14" x14ac:dyDescent="0.2">
      <c r="A87" s="573" t="s">
        <v>180</v>
      </c>
      <c r="B87" s="575">
        <v>42551</v>
      </c>
      <c r="C87" s="573" t="s">
        <v>145</v>
      </c>
      <c r="D87" s="573" t="s">
        <v>172</v>
      </c>
      <c r="E87" s="574">
        <v>0.46875</v>
      </c>
      <c r="F87" s="574">
        <v>0.5625</v>
      </c>
      <c r="G87" s="574">
        <v>0.46875</v>
      </c>
      <c r="H87" s="574">
        <v>0.5625</v>
      </c>
      <c r="I87" s="579">
        <f t="shared" si="2"/>
        <v>0</v>
      </c>
      <c r="J87" s="581">
        <f t="shared" si="3"/>
        <v>0</v>
      </c>
      <c r="N87" s="618"/>
    </row>
    <row r="88" spans="1:14" x14ac:dyDescent="0.2">
      <c r="A88" s="573" t="s">
        <v>180</v>
      </c>
      <c r="B88" s="575">
        <v>42551</v>
      </c>
      <c r="C88" s="573" t="s">
        <v>145</v>
      </c>
      <c r="D88" s="573" t="s">
        <v>172</v>
      </c>
      <c r="E88" s="574">
        <v>0.6875</v>
      </c>
      <c r="F88" s="574">
        <v>0.89583333333333337</v>
      </c>
      <c r="G88" s="574">
        <v>0.6875</v>
      </c>
      <c r="H88" s="574">
        <v>0.89583333333333326</v>
      </c>
      <c r="I88" s="579">
        <f t="shared" si="2"/>
        <v>0</v>
      </c>
      <c r="J88" s="581">
        <f t="shared" si="3"/>
        <v>0</v>
      </c>
      <c r="N88" s="618"/>
    </row>
    <row r="89" spans="1:14" x14ac:dyDescent="0.2">
      <c r="A89" s="573" t="s">
        <v>207</v>
      </c>
      <c r="B89" s="575">
        <v>42551</v>
      </c>
      <c r="C89" s="573" t="s">
        <v>5</v>
      </c>
      <c r="D89" s="573" t="s">
        <v>173</v>
      </c>
      <c r="E89" s="574">
        <v>0.46875</v>
      </c>
      <c r="F89" s="574">
        <v>0.63541666666666663</v>
      </c>
      <c r="G89" s="574">
        <v>0.46875</v>
      </c>
      <c r="H89" s="574">
        <v>0.625</v>
      </c>
      <c r="I89" s="579">
        <f t="shared" si="2"/>
        <v>0</v>
      </c>
      <c r="J89" s="581">
        <f t="shared" si="3"/>
        <v>0.25</v>
      </c>
      <c r="N89" s="618"/>
    </row>
    <row r="90" spans="1:14" x14ac:dyDescent="0.2">
      <c r="A90" s="573" t="s">
        <v>219</v>
      </c>
      <c r="B90" s="575">
        <v>42551</v>
      </c>
      <c r="C90" s="573" t="s">
        <v>5</v>
      </c>
      <c r="D90" s="573" t="s">
        <v>173</v>
      </c>
      <c r="E90" s="574">
        <v>0.6875</v>
      </c>
      <c r="F90" s="574">
        <v>0.875</v>
      </c>
      <c r="G90" s="574">
        <v>0.6875</v>
      </c>
      <c r="H90" s="574">
        <v>0.8125</v>
      </c>
      <c r="I90" s="579">
        <f t="shared" si="2"/>
        <v>0</v>
      </c>
      <c r="J90" s="581">
        <f t="shared" si="3"/>
        <v>1.5</v>
      </c>
      <c r="N90" s="618"/>
    </row>
    <row r="91" spans="1:14" x14ac:dyDescent="0.2">
      <c r="A91" s="573" t="s">
        <v>155</v>
      </c>
      <c r="B91" s="575">
        <v>42551</v>
      </c>
      <c r="C91" s="573" t="s">
        <v>24</v>
      </c>
      <c r="D91" s="573" t="s">
        <v>170</v>
      </c>
      <c r="E91" s="574">
        <v>0.69791666666666663</v>
      </c>
      <c r="F91" s="574">
        <v>0.90625</v>
      </c>
      <c r="G91" s="574">
        <v>0.69791666666666663</v>
      </c>
      <c r="H91" s="574">
        <v>0.90625</v>
      </c>
      <c r="I91" s="579">
        <f t="shared" si="2"/>
        <v>0</v>
      </c>
      <c r="J91" s="581">
        <f t="shared" si="3"/>
        <v>0</v>
      </c>
      <c r="N91" s="618"/>
    </row>
    <row r="92" spans="1:14" x14ac:dyDescent="0.2">
      <c r="A92" s="573" t="s">
        <v>182</v>
      </c>
      <c r="B92" s="575">
        <v>42551</v>
      </c>
      <c r="C92" s="573" t="s">
        <v>24</v>
      </c>
      <c r="D92" s="573" t="s">
        <v>170</v>
      </c>
      <c r="E92" s="574">
        <v>0.46875</v>
      </c>
      <c r="F92" s="574">
        <v>0.61458333333333337</v>
      </c>
      <c r="G92" s="574">
        <v>0.46875</v>
      </c>
      <c r="H92" s="574">
        <v>0.60416666666666663</v>
      </c>
      <c r="I92" s="579">
        <f t="shared" si="2"/>
        <v>0</v>
      </c>
      <c r="J92" s="581">
        <f t="shared" si="3"/>
        <v>0.25</v>
      </c>
      <c r="N92" s="618"/>
    </row>
    <row r="93" spans="1:14" x14ac:dyDescent="0.2">
      <c r="A93" s="573" t="s">
        <v>207</v>
      </c>
      <c r="B93" s="575">
        <v>42537</v>
      </c>
      <c r="C93" s="573" t="s">
        <v>119</v>
      </c>
      <c r="D93" s="573" t="s">
        <v>169</v>
      </c>
      <c r="E93" s="574">
        <v>0.29166666666666669</v>
      </c>
      <c r="F93" s="574">
        <v>0.36458333333333331</v>
      </c>
      <c r="I93" s="579">
        <f t="shared" si="2"/>
        <v>-9999</v>
      </c>
      <c r="J93" s="581">
        <f t="shared" si="3"/>
        <v>-9999</v>
      </c>
      <c r="N93" s="618"/>
    </row>
    <row r="94" spans="1:14" x14ac:dyDescent="0.2">
      <c r="A94" s="573" t="s">
        <v>176</v>
      </c>
      <c r="B94" s="575">
        <v>42537</v>
      </c>
      <c r="C94" s="573" t="s">
        <v>119</v>
      </c>
      <c r="D94" s="573" t="s">
        <v>169</v>
      </c>
      <c r="E94" s="574">
        <v>0.29166666666666669</v>
      </c>
      <c r="F94" s="574">
        <v>0.36458333333333331</v>
      </c>
      <c r="I94" s="579">
        <f t="shared" si="2"/>
        <v>-9999</v>
      </c>
      <c r="J94" s="581">
        <f t="shared" si="3"/>
        <v>-9999</v>
      </c>
      <c r="N94" s="618"/>
    </row>
    <row r="95" spans="1:14" x14ac:dyDescent="0.2">
      <c r="A95" s="573" t="s">
        <v>207</v>
      </c>
      <c r="B95" s="575">
        <v>42537</v>
      </c>
      <c r="C95" s="573" t="s">
        <v>16</v>
      </c>
      <c r="D95" s="573" t="s">
        <v>67</v>
      </c>
      <c r="E95" s="574">
        <v>0.70833333333333337</v>
      </c>
      <c r="F95" s="574">
        <v>0.91666666666666663</v>
      </c>
      <c r="I95" s="579">
        <f t="shared" si="2"/>
        <v>-9999</v>
      </c>
      <c r="J95" s="581">
        <f t="shared" si="3"/>
        <v>-9999</v>
      </c>
      <c r="N95" s="618"/>
    </row>
    <row r="96" spans="1:14" x14ac:dyDescent="0.2">
      <c r="A96" s="573" t="s">
        <v>180</v>
      </c>
      <c r="B96" s="575">
        <v>42537</v>
      </c>
      <c r="C96" s="573" t="s">
        <v>145</v>
      </c>
      <c r="D96" s="573" t="s">
        <v>172</v>
      </c>
      <c r="E96" s="574">
        <v>0.6875</v>
      </c>
      <c r="F96" s="574">
        <v>0.86458333333333337</v>
      </c>
      <c r="I96" s="579">
        <f t="shared" si="2"/>
        <v>-9999</v>
      </c>
      <c r="J96" s="581">
        <f t="shared" si="3"/>
        <v>-9999</v>
      </c>
      <c r="N96" s="618"/>
    </row>
    <row r="97" spans="1:14" x14ac:dyDescent="0.2">
      <c r="A97" s="573" t="s">
        <v>156</v>
      </c>
      <c r="B97" s="575">
        <v>42537</v>
      </c>
      <c r="C97" s="573" t="s">
        <v>50</v>
      </c>
      <c r="D97" s="573" t="s">
        <v>195</v>
      </c>
      <c r="E97" s="574">
        <v>0.45833333333333331</v>
      </c>
      <c r="F97" s="574">
        <v>0.58333333333333337</v>
      </c>
      <c r="I97" s="579">
        <f t="shared" si="2"/>
        <v>-9999</v>
      </c>
      <c r="J97" s="581">
        <f t="shared" si="3"/>
        <v>-9999</v>
      </c>
      <c r="N97" s="618"/>
    </row>
    <row r="98" spans="1:14" x14ac:dyDescent="0.2">
      <c r="A98" s="573" t="s">
        <v>177</v>
      </c>
      <c r="B98" s="575">
        <v>42537</v>
      </c>
      <c r="C98" s="573" t="s">
        <v>24</v>
      </c>
      <c r="D98" s="573" t="s">
        <v>170</v>
      </c>
      <c r="E98" s="574">
        <v>0.4375</v>
      </c>
      <c r="F98" s="574">
        <v>0.61458333333333337</v>
      </c>
      <c r="I98" s="579">
        <f t="shared" si="2"/>
        <v>-9999</v>
      </c>
      <c r="J98" s="581">
        <f t="shared" si="3"/>
        <v>-9999</v>
      </c>
      <c r="N98" s="618"/>
    </row>
    <row r="99" spans="1:14" x14ac:dyDescent="0.2">
      <c r="A99" s="573" t="s">
        <v>178</v>
      </c>
      <c r="B99" s="575">
        <v>42537</v>
      </c>
      <c r="C99" s="573" t="s">
        <v>24</v>
      </c>
      <c r="D99" s="573" t="s">
        <v>170</v>
      </c>
      <c r="E99" s="574">
        <v>0.4375</v>
      </c>
      <c r="F99" s="574">
        <v>0.61458333333333337</v>
      </c>
      <c r="I99" s="579">
        <f t="shared" si="2"/>
        <v>-9999</v>
      </c>
      <c r="J99" s="581">
        <f t="shared" si="3"/>
        <v>-9999</v>
      </c>
      <c r="N99" s="618"/>
    </row>
    <row r="100" spans="1:14" x14ac:dyDescent="0.2">
      <c r="A100" s="573" t="s">
        <v>189</v>
      </c>
      <c r="B100" s="575">
        <v>42538</v>
      </c>
      <c r="C100" s="573" t="s">
        <v>77</v>
      </c>
      <c r="D100" s="573" t="s">
        <v>175</v>
      </c>
      <c r="E100" s="574">
        <v>0.9375</v>
      </c>
      <c r="F100" s="574">
        <v>0.125</v>
      </c>
      <c r="I100" s="579">
        <f t="shared" si="2"/>
        <v>-9999</v>
      </c>
      <c r="J100" s="581">
        <f t="shared" si="3"/>
        <v>-9999</v>
      </c>
      <c r="N100" s="618"/>
    </row>
    <row r="101" spans="1:14" x14ac:dyDescent="0.2">
      <c r="A101" s="573" t="s">
        <v>176</v>
      </c>
      <c r="B101" s="575">
        <v>42538</v>
      </c>
      <c r="C101" s="573" t="s">
        <v>153</v>
      </c>
      <c r="D101" s="573" t="s">
        <v>174</v>
      </c>
      <c r="E101" s="574">
        <v>0.70833333333333337</v>
      </c>
      <c r="F101" s="574">
        <v>0.9375</v>
      </c>
      <c r="I101" s="579">
        <f t="shared" si="2"/>
        <v>-9999</v>
      </c>
      <c r="J101" s="581">
        <f t="shared" si="3"/>
        <v>-9999</v>
      </c>
      <c r="N101" s="618"/>
    </row>
    <row r="102" spans="1:14" x14ac:dyDescent="0.2">
      <c r="A102" s="573" t="s">
        <v>207</v>
      </c>
      <c r="B102" s="575">
        <v>42538</v>
      </c>
      <c r="C102" s="573" t="s">
        <v>16</v>
      </c>
      <c r="D102" s="573" t="s">
        <v>67</v>
      </c>
      <c r="E102" s="574">
        <v>0.6875</v>
      </c>
      <c r="F102" s="574">
        <v>0.9375</v>
      </c>
      <c r="I102" s="579">
        <f t="shared" si="2"/>
        <v>-9999</v>
      </c>
      <c r="J102" s="581">
        <f t="shared" si="3"/>
        <v>-9999</v>
      </c>
      <c r="N102" s="618"/>
    </row>
    <row r="103" spans="1:14" x14ac:dyDescent="0.2">
      <c r="A103" s="573" t="s">
        <v>155</v>
      </c>
      <c r="B103" s="575">
        <v>42538</v>
      </c>
      <c r="C103" s="573" t="s">
        <v>16</v>
      </c>
      <c r="D103" s="573" t="s">
        <v>97</v>
      </c>
      <c r="E103" s="574">
        <v>0.72916666666666663</v>
      </c>
      <c r="F103" s="574">
        <v>0.9375</v>
      </c>
      <c r="I103" s="579">
        <f t="shared" si="2"/>
        <v>-9999</v>
      </c>
      <c r="J103" s="581">
        <f t="shared" si="3"/>
        <v>-9999</v>
      </c>
      <c r="N103" s="618"/>
    </row>
    <row r="104" spans="1:14" x14ac:dyDescent="0.2">
      <c r="A104" s="573" t="s">
        <v>156</v>
      </c>
      <c r="B104" s="575">
        <v>42538</v>
      </c>
      <c r="C104" s="573" t="s">
        <v>50</v>
      </c>
      <c r="D104" s="573" t="s">
        <v>195</v>
      </c>
      <c r="E104" s="574">
        <v>0.46875</v>
      </c>
      <c r="F104" s="574">
        <v>0.55208333333333337</v>
      </c>
      <c r="I104" s="579">
        <f t="shared" si="2"/>
        <v>-9999</v>
      </c>
      <c r="J104" s="581">
        <f t="shared" si="3"/>
        <v>-9999</v>
      </c>
      <c r="N104" s="618"/>
    </row>
    <row r="105" spans="1:14" x14ac:dyDescent="0.2">
      <c r="A105" s="573" t="s">
        <v>176</v>
      </c>
      <c r="B105" s="575">
        <v>42539</v>
      </c>
      <c r="C105" s="573" t="s">
        <v>153</v>
      </c>
      <c r="D105" s="573" t="s">
        <v>174</v>
      </c>
      <c r="E105" s="574">
        <v>0.70833333333333337</v>
      </c>
      <c r="F105" s="574">
        <v>0.9375</v>
      </c>
      <c r="I105" s="579">
        <f t="shared" si="2"/>
        <v>-9999</v>
      </c>
      <c r="J105" s="581">
        <f t="shared" si="3"/>
        <v>-9999</v>
      </c>
      <c r="N105" s="618"/>
    </row>
    <row r="106" spans="1:14" x14ac:dyDescent="0.2">
      <c r="A106" s="573" t="s">
        <v>187</v>
      </c>
      <c r="B106" s="575">
        <v>42539</v>
      </c>
      <c r="C106" s="573" t="s">
        <v>118</v>
      </c>
      <c r="D106" s="573" t="s">
        <v>198</v>
      </c>
      <c r="E106" s="574">
        <v>0.73958333333333337</v>
      </c>
      <c r="F106" s="574">
        <v>0.95833333333333337</v>
      </c>
      <c r="I106" s="579">
        <f t="shared" si="2"/>
        <v>-9999</v>
      </c>
      <c r="J106" s="581">
        <f t="shared" si="3"/>
        <v>-9999</v>
      </c>
      <c r="N106" s="618"/>
    </row>
    <row r="107" spans="1:14" x14ac:dyDescent="0.2">
      <c r="A107" s="573" t="s">
        <v>177</v>
      </c>
      <c r="B107" s="575">
        <v>42539</v>
      </c>
      <c r="C107" s="573" t="s">
        <v>118</v>
      </c>
      <c r="D107" s="573" t="s">
        <v>198</v>
      </c>
      <c r="E107" s="574">
        <v>0.73958333333333337</v>
      </c>
      <c r="F107" s="574">
        <v>0.9375</v>
      </c>
      <c r="I107" s="579">
        <f t="shared" si="2"/>
        <v>-9999</v>
      </c>
      <c r="J107" s="581">
        <f t="shared" si="3"/>
        <v>-9999</v>
      </c>
      <c r="N107" s="618"/>
    </row>
    <row r="108" spans="1:14" x14ac:dyDescent="0.2">
      <c r="A108" s="573" t="s">
        <v>183</v>
      </c>
      <c r="B108" s="575">
        <v>42539</v>
      </c>
      <c r="C108" s="573" t="s">
        <v>118</v>
      </c>
      <c r="D108" s="573" t="s">
        <v>198</v>
      </c>
      <c r="E108" s="574">
        <v>0.35416666666666669</v>
      </c>
      <c r="F108" s="574">
        <v>0.88541666666666663</v>
      </c>
      <c r="I108" s="579">
        <f t="shared" si="2"/>
        <v>-9999</v>
      </c>
      <c r="J108" s="581">
        <f t="shared" si="3"/>
        <v>-9999</v>
      </c>
      <c r="N108" s="618"/>
    </row>
    <row r="109" spans="1:14" x14ac:dyDescent="0.2">
      <c r="A109" s="573" t="s">
        <v>209</v>
      </c>
      <c r="B109" s="575">
        <v>42539</v>
      </c>
      <c r="C109" s="573" t="s">
        <v>118</v>
      </c>
      <c r="D109" s="573" t="s">
        <v>198</v>
      </c>
      <c r="E109" s="574">
        <v>0.73958333333333337</v>
      </c>
      <c r="F109" s="574">
        <v>0.9375</v>
      </c>
      <c r="I109" s="579">
        <f t="shared" si="2"/>
        <v>-9999</v>
      </c>
      <c r="J109" s="581">
        <f t="shared" si="3"/>
        <v>-9999</v>
      </c>
      <c r="N109" s="618"/>
    </row>
    <row r="110" spans="1:14" x14ac:dyDescent="0.2">
      <c r="A110" s="573" t="s">
        <v>179</v>
      </c>
      <c r="B110" s="575">
        <v>42539</v>
      </c>
      <c r="C110" s="573" t="s">
        <v>118</v>
      </c>
      <c r="D110" s="573" t="s">
        <v>196</v>
      </c>
      <c r="E110" s="574">
        <v>0.375</v>
      </c>
      <c r="F110" s="574">
        <v>0.59375</v>
      </c>
      <c r="I110" s="579">
        <f t="shared" si="2"/>
        <v>-9999</v>
      </c>
      <c r="J110" s="581">
        <f t="shared" si="3"/>
        <v>-9999</v>
      </c>
      <c r="N110" s="618"/>
    </row>
    <row r="111" spans="1:14" x14ac:dyDescent="0.2">
      <c r="A111" s="573" t="s">
        <v>179</v>
      </c>
      <c r="B111" s="575">
        <v>42539</v>
      </c>
      <c r="C111" s="573" t="s">
        <v>118</v>
      </c>
      <c r="D111" s="573" t="s">
        <v>198</v>
      </c>
      <c r="E111" s="574">
        <v>0.72916666666666663</v>
      </c>
      <c r="F111" s="574">
        <v>0.96875</v>
      </c>
      <c r="I111" s="579">
        <f t="shared" si="2"/>
        <v>-9999</v>
      </c>
      <c r="J111" s="581">
        <f t="shared" si="3"/>
        <v>-9999</v>
      </c>
      <c r="N111" s="618"/>
    </row>
    <row r="112" spans="1:14" x14ac:dyDescent="0.2">
      <c r="A112" s="573" t="s">
        <v>232</v>
      </c>
      <c r="B112" s="575">
        <v>42539</v>
      </c>
      <c r="C112" s="573" t="s">
        <v>118</v>
      </c>
      <c r="D112" s="573" t="s">
        <v>228</v>
      </c>
      <c r="E112" s="574">
        <v>0.44791666666666669</v>
      </c>
      <c r="F112" s="574">
        <v>0.52083333333333337</v>
      </c>
      <c r="I112" s="579">
        <f t="shared" si="2"/>
        <v>-9999</v>
      </c>
      <c r="J112" s="581">
        <f t="shared" si="3"/>
        <v>-9999</v>
      </c>
      <c r="N112" s="618"/>
    </row>
    <row r="113" spans="1:14" x14ac:dyDescent="0.2">
      <c r="A113" s="573" t="s">
        <v>156</v>
      </c>
      <c r="B113" s="575">
        <v>42539</v>
      </c>
      <c r="C113" s="573" t="s">
        <v>118</v>
      </c>
      <c r="D113" s="573" t="s">
        <v>198</v>
      </c>
      <c r="E113" s="574">
        <v>0.35416666666666669</v>
      </c>
      <c r="F113" s="574">
        <v>0.88541666666666663</v>
      </c>
      <c r="I113" s="579">
        <f t="shared" si="2"/>
        <v>-9999</v>
      </c>
      <c r="J113" s="581">
        <f t="shared" si="3"/>
        <v>-9999</v>
      </c>
      <c r="N113" s="618"/>
    </row>
    <row r="114" spans="1:14" x14ac:dyDescent="0.2">
      <c r="A114" s="573" t="s">
        <v>210</v>
      </c>
      <c r="B114" s="575">
        <v>42539</v>
      </c>
      <c r="C114" s="573" t="s">
        <v>118</v>
      </c>
      <c r="D114" s="573" t="s">
        <v>198</v>
      </c>
      <c r="E114" s="574">
        <v>0.73958333333333337</v>
      </c>
      <c r="F114" s="574">
        <v>0.9375</v>
      </c>
      <c r="I114" s="579">
        <f t="shared" si="2"/>
        <v>-9999</v>
      </c>
      <c r="J114" s="581">
        <f t="shared" si="3"/>
        <v>-9999</v>
      </c>
      <c r="N114" s="618"/>
    </row>
    <row r="115" spans="1:14" x14ac:dyDescent="0.2">
      <c r="A115" s="573" t="s">
        <v>186</v>
      </c>
      <c r="B115" s="575">
        <v>42539</v>
      </c>
      <c r="C115" s="573" t="s">
        <v>118</v>
      </c>
      <c r="D115" s="573" t="s">
        <v>196</v>
      </c>
      <c r="E115" s="574">
        <v>0.35416666666666669</v>
      </c>
      <c r="F115" s="574">
        <v>0.88541666666666663</v>
      </c>
      <c r="I115" s="579">
        <f t="shared" si="2"/>
        <v>-9999</v>
      </c>
      <c r="J115" s="581">
        <f t="shared" si="3"/>
        <v>-9999</v>
      </c>
      <c r="N115" s="618"/>
    </row>
    <row r="116" spans="1:14" x14ac:dyDescent="0.2">
      <c r="A116" s="573" t="s">
        <v>208</v>
      </c>
      <c r="B116" s="575">
        <v>42539</v>
      </c>
      <c r="C116" s="573" t="s">
        <v>118</v>
      </c>
      <c r="D116" s="573" t="s">
        <v>198</v>
      </c>
      <c r="E116" s="574">
        <v>0.375</v>
      </c>
      <c r="F116" s="574">
        <v>0.57291666666666663</v>
      </c>
      <c r="I116" s="579">
        <f t="shared" si="2"/>
        <v>-9999</v>
      </c>
      <c r="J116" s="581">
        <f t="shared" si="3"/>
        <v>-9999</v>
      </c>
      <c r="N116" s="618"/>
    </row>
    <row r="117" spans="1:14" x14ac:dyDescent="0.2">
      <c r="A117" s="573" t="s">
        <v>181</v>
      </c>
      <c r="B117" s="575">
        <v>42539</v>
      </c>
      <c r="C117" s="573" t="s">
        <v>118</v>
      </c>
      <c r="D117" s="573" t="s">
        <v>198</v>
      </c>
      <c r="E117" s="574">
        <v>0.39583333333333331</v>
      </c>
      <c r="F117" s="574">
        <v>0.54166666666666663</v>
      </c>
      <c r="I117" s="579">
        <f t="shared" si="2"/>
        <v>-9999</v>
      </c>
      <c r="J117" s="581">
        <f t="shared" si="3"/>
        <v>-9999</v>
      </c>
      <c r="N117" s="618"/>
    </row>
    <row r="118" spans="1:14" x14ac:dyDescent="0.2">
      <c r="A118" s="573" t="s">
        <v>182</v>
      </c>
      <c r="B118" s="575">
        <v>42539</v>
      </c>
      <c r="C118" s="573" t="s">
        <v>118</v>
      </c>
      <c r="D118" s="573" t="s">
        <v>198</v>
      </c>
      <c r="E118" s="574">
        <v>0.73958333333333337</v>
      </c>
      <c r="F118" s="574">
        <v>0.9375</v>
      </c>
      <c r="I118" s="579">
        <f t="shared" si="2"/>
        <v>-9999</v>
      </c>
      <c r="J118" s="581">
        <f t="shared" si="3"/>
        <v>-9999</v>
      </c>
      <c r="N118" s="618"/>
    </row>
    <row r="119" spans="1:14" x14ac:dyDescent="0.2">
      <c r="A119" s="573" t="s">
        <v>207</v>
      </c>
      <c r="B119" s="575">
        <v>42539</v>
      </c>
      <c r="C119" s="573" t="s">
        <v>16</v>
      </c>
      <c r="D119" s="573" t="s">
        <v>67</v>
      </c>
      <c r="E119" s="574">
        <v>0.6875</v>
      </c>
      <c r="F119" s="574">
        <v>0.94791666666666663</v>
      </c>
      <c r="I119" s="579">
        <f t="shared" si="2"/>
        <v>-9999</v>
      </c>
      <c r="J119" s="581">
        <f t="shared" si="3"/>
        <v>-9999</v>
      </c>
      <c r="N119" s="618"/>
    </row>
    <row r="120" spans="1:14" x14ac:dyDescent="0.2">
      <c r="A120" s="573" t="s">
        <v>155</v>
      </c>
      <c r="B120" s="575">
        <v>42539</v>
      </c>
      <c r="C120" s="573" t="s">
        <v>16</v>
      </c>
      <c r="D120" s="573" t="s">
        <v>97</v>
      </c>
      <c r="E120" s="574">
        <v>0.72916666666666663</v>
      </c>
      <c r="F120" s="574">
        <v>0.94791666666666663</v>
      </c>
      <c r="I120" s="579">
        <f t="shared" si="2"/>
        <v>-9999</v>
      </c>
      <c r="J120" s="581">
        <f t="shared" si="3"/>
        <v>-9999</v>
      </c>
      <c r="N120" s="618"/>
    </row>
    <row r="121" spans="1:14" x14ac:dyDescent="0.2">
      <c r="A121" s="573" t="s">
        <v>192</v>
      </c>
      <c r="B121" s="575">
        <v>42539</v>
      </c>
      <c r="C121" s="573" t="s">
        <v>16</v>
      </c>
      <c r="D121" s="573" t="s">
        <v>97</v>
      </c>
      <c r="E121" s="574">
        <v>0.75</v>
      </c>
      <c r="F121" s="574">
        <v>0.9375</v>
      </c>
      <c r="I121" s="579">
        <f t="shared" si="2"/>
        <v>-9999</v>
      </c>
      <c r="J121" s="581">
        <f t="shared" si="3"/>
        <v>-9999</v>
      </c>
      <c r="N121" s="618"/>
    </row>
    <row r="122" spans="1:14" x14ac:dyDescent="0.2">
      <c r="A122" s="573" t="s">
        <v>181</v>
      </c>
      <c r="B122" s="575">
        <v>42539</v>
      </c>
      <c r="C122" s="573" t="s">
        <v>145</v>
      </c>
      <c r="D122" s="573" t="s">
        <v>172</v>
      </c>
      <c r="E122" s="574">
        <v>0.58333333333333337</v>
      </c>
      <c r="F122" s="574">
        <v>0.69791666666666663</v>
      </c>
      <c r="I122" s="579">
        <f t="shared" si="2"/>
        <v>-9999</v>
      </c>
      <c r="J122" s="581">
        <f t="shared" si="3"/>
        <v>-9999</v>
      </c>
      <c r="N122" s="618"/>
    </row>
    <row r="123" spans="1:14" x14ac:dyDescent="0.2">
      <c r="A123" s="573" t="s">
        <v>178</v>
      </c>
      <c r="B123" s="575">
        <v>42539</v>
      </c>
      <c r="C123" s="573" t="s">
        <v>24</v>
      </c>
      <c r="D123" s="573" t="s">
        <v>170</v>
      </c>
      <c r="E123" s="574">
        <v>0.72916666666666663</v>
      </c>
      <c r="F123" s="574">
        <v>0.94791666666666663</v>
      </c>
      <c r="I123" s="579">
        <f t="shared" si="2"/>
        <v>-9999</v>
      </c>
      <c r="J123" s="581">
        <f t="shared" si="3"/>
        <v>-9999</v>
      </c>
      <c r="N123" s="618"/>
    </row>
    <row r="124" spans="1:14" x14ac:dyDescent="0.2">
      <c r="A124" s="573" t="s">
        <v>207</v>
      </c>
      <c r="B124" s="575">
        <v>42540</v>
      </c>
      <c r="C124" s="573" t="s">
        <v>16</v>
      </c>
      <c r="D124" s="573" t="s">
        <v>67</v>
      </c>
      <c r="E124" s="574">
        <v>0.45833333333333331</v>
      </c>
      <c r="F124" s="574">
        <v>0.67708333333333337</v>
      </c>
      <c r="I124" s="579">
        <f t="shared" si="2"/>
        <v>-9999</v>
      </c>
      <c r="J124" s="581">
        <f t="shared" si="3"/>
        <v>-9999</v>
      </c>
      <c r="N124" s="618"/>
    </row>
    <row r="125" spans="1:14" x14ac:dyDescent="0.2">
      <c r="A125" s="573" t="s">
        <v>176</v>
      </c>
      <c r="B125" s="575">
        <v>42540</v>
      </c>
      <c r="C125" s="573" t="s">
        <v>16</v>
      </c>
      <c r="D125" s="573" t="s">
        <v>97</v>
      </c>
      <c r="E125" s="574">
        <v>0.5</v>
      </c>
      <c r="F125" s="574">
        <v>0.6875</v>
      </c>
      <c r="I125" s="579">
        <f t="shared" si="2"/>
        <v>-9999</v>
      </c>
      <c r="J125" s="581">
        <f t="shared" si="3"/>
        <v>-9999</v>
      </c>
      <c r="N125" s="618"/>
    </row>
    <row r="126" spans="1:14" x14ac:dyDescent="0.2">
      <c r="A126" s="573" t="s">
        <v>211</v>
      </c>
      <c r="B126" s="575">
        <v>42540</v>
      </c>
      <c r="C126" s="573" t="s">
        <v>24</v>
      </c>
      <c r="D126" s="573" t="s">
        <v>202</v>
      </c>
      <c r="E126" s="574">
        <v>0.625</v>
      </c>
      <c r="F126" s="574">
        <v>0.83333333333333337</v>
      </c>
      <c r="I126" s="579">
        <f t="shared" si="2"/>
        <v>-9999</v>
      </c>
      <c r="J126" s="581">
        <f t="shared" si="3"/>
        <v>-9999</v>
      </c>
      <c r="N126" s="618"/>
    </row>
    <row r="127" spans="1:14" x14ac:dyDescent="0.2">
      <c r="A127" s="573" t="s">
        <v>207</v>
      </c>
      <c r="B127" s="575">
        <v>42541</v>
      </c>
      <c r="C127" s="573" t="s">
        <v>119</v>
      </c>
      <c r="D127" s="573" t="s">
        <v>169</v>
      </c>
      <c r="E127" s="574">
        <v>0.63541666666666663</v>
      </c>
      <c r="F127" s="574">
        <v>0.69791666666666663</v>
      </c>
      <c r="I127" s="579">
        <f t="shared" si="2"/>
        <v>-9999</v>
      </c>
      <c r="J127" s="581">
        <f t="shared" si="3"/>
        <v>-9999</v>
      </c>
      <c r="N127" s="618"/>
    </row>
    <row r="128" spans="1:14" x14ac:dyDescent="0.2">
      <c r="A128" s="573" t="s">
        <v>213</v>
      </c>
      <c r="B128" s="575">
        <v>42541</v>
      </c>
      <c r="C128" s="573" t="s">
        <v>119</v>
      </c>
      <c r="D128" s="573" t="s">
        <v>205</v>
      </c>
      <c r="E128" s="574">
        <v>0.33333333333333331</v>
      </c>
      <c r="F128" s="574">
        <v>0.38541666666666669</v>
      </c>
      <c r="I128" s="579">
        <f t="shared" si="2"/>
        <v>-9999</v>
      </c>
      <c r="J128" s="581">
        <f t="shared" si="3"/>
        <v>-9999</v>
      </c>
      <c r="N128" s="618"/>
    </row>
    <row r="129" spans="1:14" x14ac:dyDescent="0.2">
      <c r="A129" s="573" t="s">
        <v>233</v>
      </c>
      <c r="B129" s="575">
        <v>42541</v>
      </c>
      <c r="C129" s="573" t="s">
        <v>119</v>
      </c>
      <c r="D129" s="573" t="s">
        <v>205</v>
      </c>
      <c r="E129" s="574">
        <v>0.33333333333333331</v>
      </c>
      <c r="F129" s="574">
        <v>0.38541666666666669</v>
      </c>
      <c r="I129" s="579">
        <f t="shared" si="2"/>
        <v>-9999</v>
      </c>
      <c r="J129" s="581">
        <f t="shared" si="3"/>
        <v>-9999</v>
      </c>
      <c r="N129" s="618"/>
    </row>
    <row r="130" spans="1:14" x14ac:dyDescent="0.2">
      <c r="A130" s="573" t="s">
        <v>176</v>
      </c>
      <c r="B130" s="575">
        <v>42541</v>
      </c>
      <c r="C130" s="573" t="s">
        <v>119</v>
      </c>
      <c r="D130" s="573" t="s">
        <v>205</v>
      </c>
      <c r="E130" s="574">
        <v>0.33333333333333331</v>
      </c>
      <c r="F130" s="574">
        <v>0.38541666666666669</v>
      </c>
      <c r="I130" s="579">
        <f t="shared" ref="I130:I193" si="4">IF(G130="",-9999,ABS(ROUND((IF(E130&lt;0.25,E130+1,E130)-IF(G130&lt;0.25,G130+1,G130))*24,2)))</f>
        <v>-9999</v>
      </c>
      <c r="J130" s="581">
        <f t="shared" ref="J130:J193" si="5">IF(H130="",-9999,ABS(ROUND((IF(F130&lt;0.25,F130+1,F130)-IF(H130&lt;0.25,H130+1,H130))*24,2)))</f>
        <v>-9999</v>
      </c>
      <c r="N130" s="618"/>
    </row>
    <row r="131" spans="1:14" x14ac:dyDescent="0.2">
      <c r="A131" s="573" t="s">
        <v>176</v>
      </c>
      <c r="B131" s="575">
        <v>42541</v>
      </c>
      <c r="C131" s="573" t="s">
        <v>119</v>
      </c>
      <c r="D131" s="573" t="s">
        <v>169</v>
      </c>
      <c r="E131" s="574">
        <v>0.63541666666666663</v>
      </c>
      <c r="F131" s="574">
        <v>0.69791666666666663</v>
      </c>
      <c r="I131" s="579">
        <f t="shared" si="4"/>
        <v>-9999</v>
      </c>
      <c r="J131" s="581">
        <f t="shared" si="5"/>
        <v>-9999</v>
      </c>
      <c r="N131" s="618"/>
    </row>
    <row r="132" spans="1:14" x14ac:dyDescent="0.2">
      <c r="A132" s="573" t="s">
        <v>186</v>
      </c>
      <c r="B132" s="575">
        <v>42541</v>
      </c>
      <c r="C132" s="573" t="s">
        <v>119</v>
      </c>
      <c r="D132" s="573" t="s">
        <v>169</v>
      </c>
      <c r="E132" s="574">
        <v>0.64583333333333337</v>
      </c>
      <c r="F132" s="574">
        <v>0.6875</v>
      </c>
      <c r="I132" s="579">
        <f t="shared" si="4"/>
        <v>-9999</v>
      </c>
      <c r="J132" s="581">
        <f t="shared" si="5"/>
        <v>-9999</v>
      </c>
      <c r="N132" s="618"/>
    </row>
    <row r="133" spans="1:14" x14ac:dyDescent="0.2">
      <c r="A133" s="573" t="s">
        <v>156</v>
      </c>
      <c r="B133" s="575">
        <v>42541</v>
      </c>
      <c r="C133" s="573" t="s">
        <v>50</v>
      </c>
      <c r="D133" s="573" t="s">
        <v>195</v>
      </c>
      <c r="E133" s="574">
        <v>0.45833333333333331</v>
      </c>
      <c r="F133" s="574">
        <v>0.58333333333333337</v>
      </c>
      <c r="I133" s="579">
        <f t="shared" si="4"/>
        <v>-9999</v>
      </c>
      <c r="J133" s="581">
        <f t="shared" si="5"/>
        <v>-9999</v>
      </c>
      <c r="N133" s="618"/>
    </row>
    <row r="134" spans="1:14" x14ac:dyDescent="0.2">
      <c r="A134" s="573" t="s">
        <v>187</v>
      </c>
      <c r="B134" s="575">
        <v>42542</v>
      </c>
      <c r="C134" s="573" t="s">
        <v>118</v>
      </c>
      <c r="D134" s="573" t="s">
        <v>198</v>
      </c>
      <c r="E134" s="574">
        <v>0.6875</v>
      </c>
      <c r="F134" s="574">
        <v>0.79166666666666663</v>
      </c>
      <c r="I134" s="579">
        <f t="shared" si="4"/>
        <v>-9999</v>
      </c>
      <c r="J134" s="581">
        <f t="shared" si="5"/>
        <v>-9999</v>
      </c>
      <c r="N134" s="618"/>
    </row>
    <row r="135" spans="1:14" x14ac:dyDescent="0.2">
      <c r="A135" s="573" t="s">
        <v>219</v>
      </c>
      <c r="B135" s="575">
        <v>42542</v>
      </c>
      <c r="C135" s="573" t="s">
        <v>118</v>
      </c>
      <c r="D135" s="573" t="s">
        <v>198</v>
      </c>
      <c r="E135" s="574">
        <v>0.69791666666666663</v>
      </c>
      <c r="F135" s="574">
        <v>0.83333333333333337</v>
      </c>
      <c r="I135" s="579">
        <f t="shared" si="4"/>
        <v>-9999</v>
      </c>
      <c r="J135" s="581">
        <f t="shared" si="5"/>
        <v>-9999</v>
      </c>
      <c r="N135" s="618"/>
    </row>
    <row r="136" spans="1:14" x14ac:dyDescent="0.2">
      <c r="A136" s="573" t="s">
        <v>179</v>
      </c>
      <c r="B136" s="575">
        <v>42542</v>
      </c>
      <c r="C136" s="573" t="s">
        <v>118</v>
      </c>
      <c r="D136" s="573" t="s">
        <v>196</v>
      </c>
      <c r="E136" s="574">
        <v>0.6875</v>
      </c>
      <c r="F136" s="574">
        <v>0.83333333333333337</v>
      </c>
      <c r="I136" s="579">
        <f t="shared" si="4"/>
        <v>-9999</v>
      </c>
      <c r="J136" s="581">
        <f t="shared" si="5"/>
        <v>-9999</v>
      </c>
      <c r="N136" s="618"/>
    </row>
    <row r="137" spans="1:14" x14ac:dyDescent="0.2">
      <c r="A137" s="573" t="s">
        <v>155</v>
      </c>
      <c r="B137" s="575">
        <v>42542</v>
      </c>
      <c r="C137" s="573" t="s">
        <v>16</v>
      </c>
      <c r="D137" s="573" t="s">
        <v>67</v>
      </c>
      <c r="E137" s="574">
        <v>0.70833333333333337</v>
      </c>
      <c r="F137" s="574">
        <v>0.92708333333333337</v>
      </c>
      <c r="I137" s="579">
        <f t="shared" si="4"/>
        <v>-9999</v>
      </c>
      <c r="J137" s="581">
        <f t="shared" si="5"/>
        <v>-9999</v>
      </c>
      <c r="N137" s="618"/>
    </row>
    <row r="138" spans="1:14" x14ac:dyDescent="0.2">
      <c r="A138" s="573" t="s">
        <v>156</v>
      </c>
      <c r="B138" s="575">
        <v>42542</v>
      </c>
      <c r="C138" s="573" t="s">
        <v>50</v>
      </c>
      <c r="D138" s="573" t="s">
        <v>195</v>
      </c>
      <c r="E138" s="574">
        <v>0.45833333333333331</v>
      </c>
      <c r="F138" s="574">
        <v>0.58333333333333337</v>
      </c>
      <c r="I138" s="579">
        <f t="shared" si="4"/>
        <v>-9999</v>
      </c>
      <c r="J138" s="581">
        <f t="shared" si="5"/>
        <v>-9999</v>
      </c>
      <c r="N138" s="618"/>
    </row>
    <row r="139" spans="1:14" x14ac:dyDescent="0.2">
      <c r="A139" s="573" t="s">
        <v>185</v>
      </c>
      <c r="B139" s="575">
        <v>42543</v>
      </c>
      <c r="C139" s="573" t="s">
        <v>118</v>
      </c>
      <c r="D139" s="573" t="s">
        <v>198</v>
      </c>
      <c r="E139" s="574">
        <v>0.69791666666666663</v>
      </c>
      <c r="F139" s="574">
        <v>0.80208333333333337</v>
      </c>
      <c r="I139" s="579">
        <f t="shared" si="4"/>
        <v>-9999</v>
      </c>
      <c r="J139" s="581">
        <f t="shared" si="5"/>
        <v>-9999</v>
      </c>
      <c r="N139" s="618"/>
    </row>
    <row r="140" spans="1:14" x14ac:dyDescent="0.2">
      <c r="A140" s="573" t="s">
        <v>155</v>
      </c>
      <c r="B140" s="575">
        <v>42543</v>
      </c>
      <c r="C140" s="573" t="s">
        <v>118</v>
      </c>
      <c r="D140" s="573" t="s">
        <v>198</v>
      </c>
      <c r="E140" s="574">
        <v>0.69791666666666663</v>
      </c>
      <c r="F140" s="574">
        <v>0.80208333333333337</v>
      </c>
      <c r="I140" s="579">
        <f t="shared" si="4"/>
        <v>-9999</v>
      </c>
      <c r="J140" s="581">
        <f t="shared" si="5"/>
        <v>-9999</v>
      </c>
      <c r="N140" s="618"/>
    </row>
    <row r="141" spans="1:14" x14ac:dyDescent="0.2">
      <c r="A141" s="573" t="s">
        <v>188</v>
      </c>
      <c r="B141" s="575">
        <v>42543</v>
      </c>
      <c r="C141" s="573" t="s">
        <v>118</v>
      </c>
      <c r="D141" s="573" t="s">
        <v>198</v>
      </c>
      <c r="E141" s="574">
        <v>0.69791666666666663</v>
      </c>
      <c r="F141" s="574">
        <v>0.80208333333333337</v>
      </c>
      <c r="I141" s="579">
        <f t="shared" si="4"/>
        <v>-9999</v>
      </c>
      <c r="J141" s="581">
        <f t="shared" si="5"/>
        <v>-9999</v>
      </c>
      <c r="N141" s="618"/>
    </row>
    <row r="142" spans="1:14" x14ac:dyDescent="0.2">
      <c r="A142" s="573" t="s">
        <v>179</v>
      </c>
      <c r="B142" s="575">
        <v>42543</v>
      </c>
      <c r="C142" s="573" t="s">
        <v>118</v>
      </c>
      <c r="D142" s="573" t="s">
        <v>196</v>
      </c>
      <c r="E142" s="574">
        <v>0.6875</v>
      </c>
      <c r="F142" s="574">
        <v>0.80208333333333337</v>
      </c>
      <c r="I142" s="579">
        <f t="shared" si="4"/>
        <v>-9999</v>
      </c>
      <c r="J142" s="581">
        <f t="shared" si="5"/>
        <v>-9999</v>
      </c>
      <c r="N142" s="618"/>
    </row>
    <row r="143" spans="1:14" x14ac:dyDescent="0.2">
      <c r="A143" s="573" t="s">
        <v>207</v>
      </c>
      <c r="B143" s="575">
        <v>42543</v>
      </c>
      <c r="C143" s="573" t="s">
        <v>16</v>
      </c>
      <c r="D143" s="573" t="s">
        <v>67</v>
      </c>
      <c r="E143" s="574">
        <v>0.70833333333333337</v>
      </c>
      <c r="F143" s="574">
        <v>0.92708333333333337</v>
      </c>
      <c r="I143" s="579">
        <f t="shared" si="4"/>
        <v>-9999</v>
      </c>
      <c r="J143" s="581">
        <f t="shared" si="5"/>
        <v>-9999</v>
      </c>
      <c r="N143" s="618"/>
    </row>
    <row r="144" spans="1:14" x14ac:dyDescent="0.2">
      <c r="A144" s="573" t="s">
        <v>180</v>
      </c>
      <c r="B144" s="575">
        <v>42543</v>
      </c>
      <c r="C144" s="573" t="s">
        <v>145</v>
      </c>
      <c r="D144" s="573" t="s">
        <v>172</v>
      </c>
      <c r="E144" s="574">
        <v>0.45833333333333331</v>
      </c>
      <c r="F144" s="574">
        <v>0.60416666666666663</v>
      </c>
      <c r="H144" s="574">
        <v>0.60416666666666663</v>
      </c>
      <c r="I144" s="579">
        <f t="shared" si="4"/>
        <v>-9999</v>
      </c>
      <c r="J144" s="581">
        <f t="shared" si="5"/>
        <v>0</v>
      </c>
      <c r="N144" s="618"/>
    </row>
    <row r="145" spans="1:14" x14ac:dyDescent="0.2">
      <c r="A145" s="573" t="s">
        <v>180</v>
      </c>
      <c r="B145" s="575">
        <v>42543</v>
      </c>
      <c r="C145" s="573" t="s">
        <v>145</v>
      </c>
      <c r="D145" s="573" t="s">
        <v>172</v>
      </c>
      <c r="E145" s="574">
        <v>0.6875</v>
      </c>
      <c r="F145" s="574">
        <v>0.90625</v>
      </c>
      <c r="I145" s="579">
        <f t="shared" si="4"/>
        <v>-9999</v>
      </c>
      <c r="J145" s="581">
        <f t="shared" si="5"/>
        <v>-9999</v>
      </c>
      <c r="N145" s="618"/>
    </row>
    <row r="146" spans="1:14" x14ac:dyDescent="0.2">
      <c r="A146" s="573" t="s">
        <v>156</v>
      </c>
      <c r="B146" s="575">
        <v>42543</v>
      </c>
      <c r="C146" s="573" t="s">
        <v>50</v>
      </c>
      <c r="D146" s="573" t="s">
        <v>195</v>
      </c>
      <c r="E146" s="574">
        <v>0.45833333333333331</v>
      </c>
      <c r="F146" s="574">
        <v>0.58333333333333337</v>
      </c>
      <c r="I146" s="579">
        <f t="shared" si="4"/>
        <v>-9999</v>
      </c>
      <c r="J146" s="581">
        <f t="shared" si="5"/>
        <v>-9999</v>
      </c>
      <c r="N146" s="618"/>
    </row>
    <row r="147" spans="1:14" x14ac:dyDescent="0.2">
      <c r="A147" s="573" t="s">
        <v>185</v>
      </c>
      <c r="B147" s="575">
        <v>42544</v>
      </c>
      <c r="C147" s="573" t="s">
        <v>118</v>
      </c>
      <c r="D147" s="573" t="s">
        <v>198</v>
      </c>
      <c r="E147" s="574">
        <v>0.63541666666666663</v>
      </c>
      <c r="F147" s="574">
        <v>0.82291666666666663</v>
      </c>
      <c r="I147" s="579">
        <f t="shared" si="4"/>
        <v>-9999</v>
      </c>
      <c r="J147" s="581">
        <f t="shared" si="5"/>
        <v>-9999</v>
      </c>
      <c r="N147" s="618"/>
    </row>
    <row r="148" spans="1:14" x14ac:dyDescent="0.2">
      <c r="A148" s="573" t="s">
        <v>207</v>
      </c>
      <c r="B148" s="575">
        <v>42544</v>
      </c>
      <c r="C148" s="573" t="s">
        <v>118</v>
      </c>
      <c r="D148" s="573" t="s">
        <v>198</v>
      </c>
      <c r="E148" s="574">
        <v>0.64583333333333337</v>
      </c>
      <c r="F148" s="574">
        <v>0.97916666666666663</v>
      </c>
      <c r="I148" s="579">
        <f t="shared" si="4"/>
        <v>-9999</v>
      </c>
      <c r="J148" s="581">
        <f t="shared" si="5"/>
        <v>-9999</v>
      </c>
      <c r="N148" s="618"/>
    </row>
    <row r="149" spans="1:14" x14ac:dyDescent="0.2">
      <c r="A149" s="573" t="s">
        <v>233</v>
      </c>
      <c r="B149" s="575">
        <v>42544</v>
      </c>
      <c r="C149" s="573" t="s">
        <v>118</v>
      </c>
      <c r="D149" s="573" t="s">
        <v>198</v>
      </c>
      <c r="E149" s="574">
        <v>0.65625</v>
      </c>
      <c r="F149" s="574">
        <v>0.97916666666666663</v>
      </c>
      <c r="I149" s="579">
        <f t="shared" si="4"/>
        <v>-9999</v>
      </c>
      <c r="J149" s="581">
        <f t="shared" si="5"/>
        <v>-9999</v>
      </c>
      <c r="N149" s="618"/>
    </row>
    <row r="150" spans="1:14" x14ac:dyDescent="0.2">
      <c r="A150" s="573" t="s">
        <v>209</v>
      </c>
      <c r="B150" s="575">
        <v>42544</v>
      </c>
      <c r="C150" s="573" t="s">
        <v>118</v>
      </c>
      <c r="D150" s="573" t="s">
        <v>198</v>
      </c>
      <c r="E150" s="574">
        <v>0.65625</v>
      </c>
      <c r="F150" s="574">
        <v>0.97916666666666663</v>
      </c>
      <c r="I150" s="579">
        <f t="shared" si="4"/>
        <v>-9999</v>
      </c>
      <c r="J150" s="581">
        <f t="shared" si="5"/>
        <v>-9999</v>
      </c>
      <c r="N150" s="618"/>
    </row>
    <row r="151" spans="1:14" x14ac:dyDescent="0.2">
      <c r="A151" s="573" t="s">
        <v>184</v>
      </c>
      <c r="B151" s="575">
        <v>42544</v>
      </c>
      <c r="C151" s="573" t="s">
        <v>118</v>
      </c>
      <c r="D151" s="573" t="s">
        <v>198</v>
      </c>
      <c r="E151" s="574">
        <v>0.64583333333333337</v>
      </c>
      <c r="F151" s="574">
        <v>0.82291666666666663</v>
      </c>
      <c r="I151" s="579">
        <f t="shared" si="4"/>
        <v>-9999</v>
      </c>
      <c r="J151" s="581">
        <f t="shared" si="5"/>
        <v>-9999</v>
      </c>
      <c r="N151" s="618"/>
    </row>
    <row r="152" spans="1:14" x14ac:dyDescent="0.2">
      <c r="A152" s="573" t="s">
        <v>179</v>
      </c>
      <c r="B152" s="575">
        <v>42544</v>
      </c>
      <c r="C152" s="573" t="s">
        <v>118</v>
      </c>
      <c r="D152" s="573" t="s">
        <v>196</v>
      </c>
      <c r="E152" s="574">
        <v>0.625</v>
      </c>
      <c r="F152" s="574">
        <v>0.8125</v>
      </c>
      <c r="I152" s="579">
        <f t="shared" si="4"/>
        <v>-9999</v>
      </c>
      <c r="J152" s="581">
        <f t="shared" si="5"/>
        <v>-9999</v>
      </c>
      <c r="N152" s="618"/>
    </row>
    <row r="153" spans="1:14" x14ac:dyDescent="0.2">
      <c r="A153" s="573" t="s">
        <v>214</v>
      </c>
      <c r="B153" s="575">
        <v>42544</v>
      </c>
      <c r="C153" s="573" t="s">
        <v>118</v>
      </c>
      <c r="D153" s="573" t="s">
        <v>198</v>
      </c>
      <c r="E153" s="574">
        <v>0.64583333333333337</v>
      </c>
      <c r="F153" s="574">
        <v>0.97916666666666663</v>
      </c>
      <c r="I153" s="579">
        <f t="shared" si="4"/>
        <v>-9999</v>
      </c>
      <c r="J153" s="581">
        <f t="shared" si="5"/>
        <v>-9999</v>
      </c>
      <c r="N153" s="618"/>
    </row>
    <row r="154" spans="1:14" x14ac:dyDescent="0.2">
      <c r="A154" s="573" t="s">
        <v>156</v>
      </c>
      <c r="B154" s="575">
        <v>42544</v>
      </c>
      <c r="C154" s="573" t="s">
        <v>118</v>
      </c>
      <c r="D154" s="573" t="s">
        <v>198</v>
      </c>
      <c r="E154" s="574">
        <v>0.64583333333333337</v>
      </c>
      <c r="F154" s="574">
        <v>0.97916666666666663</v>
      </c>
      <c r="I154" s="579">
        <f t="shared" si="4"/>
        <v>-9999</v>
      </c>
      <c r="J154" s="581">
        <f t="shared" si="5"/>
        <v>-9999</v>
      </c>
      <c r="N154" s="618"/>
    </row>
    <row r="155" spans="1:14" x14ac:dyDescent="0.2">
      <c r="A155" s="573" t="s">
        <v>186</v>
      </c>
      <c r="B155" s="575">
        <v>42544</v>
      </c>
      <c r="C155" s="573" t="s">
        <v>118</v>
      </c>
      <c r="D155" s="573" t="s">
        <v>196</v>
      </c>
      <c r="E155" s="574">
        <v>0.64583333333333337</v>
      </c>
      <c r="F155" s="574">
        <v>0.98958333333333337</v>
      </c>
      <c r="I155" s="579">
        <f t="shared" si="4"/>
        <v>-9999</v>
      </c>
      <c r="J155" s="581">
        <f t="shared" si="5"/>
        <v>-9999</v>
      </c>
      <c r="N155" s="618"/>
    </row>
    <row r="156" spans="1:14" x14ac:dyDescent="0.2">
      <c r="A156" s="573" t="s">
        <v>157</v>
      </c>
      <c r="B156" s="575">
        <v>42544</v>
      </c>
      <c r="C156" s="573" t="s">
        <v>118</v>
      </c>
      <c r="D156" s="573" t="s">
        <v>198</v>
      </c>
      <c r="E156" s="574">
        <v>0.63541666666666663</v>
      </c>
      <c r="F156" s="574">
        <v>0.82291666666666663</v>
      </c>
      <c r="I156" s="579">
        <f t="shared" si="4"/>
        <v>-9999</v>
      </c>
      <c r="J156" s="581">
        <f t="shared" si="5"/>
        <v>-9999</v>
      </c>
      <c r="N156" s="618"/>
    </row>
    <row r="157" spans="1:14" x14ac:dyDescent="0.2">
      <c r="A157" s="573" t="s">
        <v>191</v>
      </c>
      <c r="B157" s="575">
        <v>42544</v>
      </c>
      <c r="C157" s="573" t="s">
        <v>118</v>
      </c>
      <c r="D157" s="573" t="s">
        <v>198</v>
      </c>
      <c r="E157" s="574">
        <v>0.64583333333333337</v>
      </c>
      <c r="F157" s="574">
        <v>0.97916666666666663</v>
      </c>
      <c r="I157" s="579">
        <f t="shared" si="4"/>
        <v>-9999</v>
      </c>
      <c r="J157" s="581">
        <f t="shared" si="5"/>
        <v>-9999</v>
      </c>
      <c r="N157" s="618"/>
    </row>
    <row r="158" spans="1:14" x14ac:dyDescent="0.2">
      <c r="A158" s="573" t="s">
        <v>182</v>
      </c>
      <c r="B158" s="575">
        <v>42544</v>
      </c>
      <c r="C158" s="573" t="s">
        <v>118</v>
      </c>
      <c r="D158" s="573" t="s">
        <v>198</v>
      </c>
      <c r="E158" s="574">
        <v>0.64583333333333337</v>
      </c>
      <c r="F158" s="574">
        <v>0.97916666666666663</v>
      </c>
      <c r="I158" s="579">
        <f t="shared" si="4"/>
        <v>-9999</v>
      </c>
      <c r="J158" s="581">
        <f t="shared" si="5"/>
        <v>-9999</v>
      </c>
      <c r="N158" s="618"/>
    </row>
    <row r="159" spans="1:14" x14ac:dyDescent="0.2">
      <c r="A159" s="573" t="s">
        <v>155</v>
      </c>
      <c r="B159" s="575">
        <v>42544</v>
      </c>
      <c r="C159" s="573" t="s">
        <v>16</v>
      </c>
      <c r="D159" s="573" t="s">
        <v>67</v>
      </c>
      <c r="E159" s="574">
        <v>0.70833333333333337</v>
      </c>
      <c r="F159" s="574">
        <v>0.91666666666666663</v>
      </c>
      <c r="I159" s="579">
        <f t="shared" si="4"/>
        <v>-9999</v>
      </c>
      <c r="J159" s="581">
        <f t="shared" si="5"/>
        <v>-9999</v>
      </c>
      <c r="N159" s="618"/>
    </row>
    <row r="160" spans="1:14" x14ac:dyDescent="0.2">
      <c r="A160" s="573" t="s">
        <v>212</v>
      </c>
      <c r="B160" s="575">
        <v>42544</v>
      </c>
      <c r="C160" s="573" t="s">
        <v>145</v>
      </c>
      <c r="D160" s="573" t="s">
        <v>172</v>
      </c>
      <c r="E160" s="574">
        <v>0.6875</v>
      </c>
      <c r="F160" s="574">
        <v>0.85416666666666663</v>
      </c>
      <c r="I160" s="579">
        <f t="shared" si="4"/>
        <v>-9999</v>
      </c>
      <c r="J160" s="581">
        <f t="shared" si="5"/>
        <v>-9999</v>
      </c>
      <c r="N160" s="618"/>
    </row>
    <row r="161" spans="1:14" x14ac:dyDescent="0.2">
      <c r="A161" s="573" t="s">
        <v>156</v>
      </c>
      <c r="B161" s="575">
        <v>42544</v>
      </c>
      <c r="C161" s="573" t="s">
        <v>50</v>
      </c>
      <c r="D161" s="573" t="s">
        <v>195</v>
      </c>
      <c r="E161" s="574">
        <v>0.45833333333333331</v>
      </c>
      <c r="F161" s="574">
        <v>0.625</v>
      </c>
      <c r="I161" s="579">
        <f t="shared" si="4"/>
        <v>-9999</v>
      </c>
      <c r="J161" s="581">
        <f t="shared" si="5"/>
        <v>-9999</v>
      </c>
      <c r="N161" s="618"/>
    </row>
    <row r="162" spans="1:14" x14ac:dyDescent="0.2">
      <c r="A162" s="573" t="s">
        <v>189</v>
      </c>
      <c r="B162" s="575">
        <v>42545</v>
      </c>
      <c r="C162" s="573" t="s">
        <v>77</v>
      </c>
      <c r="D162" s="573" t="s">
        <v>175</v>
      </c>
      <c r="E162" s="574">
        <v>0.9375</v>
      </c>
      <c r="F162" s="574">
        <v>0.11458333333333333</v>
      </c>
      <c r="I162" s="579">
        <f t="shared" si="4"/>
        <v>-9999</v>
      </c>
      <c r="J162" s="581">
        <f t="shared" si="5"/>
        <v>-9999</v>
      </c>
      <c r="N162" s="618"/>
    </row>
    <row r="163" spans="1:14" x14ac:dyDescent="0.2">
      <c r="A163" s="573" t="s">
        <v>177</v>
      </c>
      <c r="B163" s="575">
        <v>42545</v>
      </c>
      <c r="C163" s="573" t="s">
        <v>153</v>
      </c>
      <c r="D163" s="573" t="s">
        <v>174</v>
      </c>
      <c r="E163" s="574">
        <v>0.70833333333333337</v>
      </c>
      <c r="F163" s="574">
        <v>0.89583333333333337</v>
      </c>
      <c r="I163" s="579">
        <f t="shared" si="4"/>
        <v>-9999</v>
      </c>
      <c r="J163" s="581">
        <f t="shared" si="5"/>
        <v>-9999</v>
      </c>
      <c r="N163" s="618"/>
    </row>
    <row r="164" spans="1:14" x14ac:dyDescent="0.2">
      <c r="A164" s="573" t="s">
        <v>207</v>
      </c>
      <c r="B164" s="575">
        <v>42545</v>
      </c>
      <c r="C164" s="573" t="s">
        <v>118</v>
      </c>
      <c r="D164" s="573" t="s">
        <v>196</v>
      </c>
      <c r="E164" s="574">
        <v>0.625</v>
      </c>
      <c r="F164" s="574">
        <v>0.95833333333333337</v>
      </c>
      <c r="I164" s="579">
        <f t="shared" si="4"/>
        <v>-9999</v>
      </c>
      <c r="J164" s="581">
        <f t="shared" si="5"/>
        <v>-9999</v>
      </c>
      <c r="N164" s="618"/>
    </row>
    <row r="165" spans="1:14" x14ac:dyDescent="0.2">
      <c r="A165" s="573" t="s">
        <v>188</v>
      </c>
      <c r="B165" s="575">
        <v>42545</v>
      </c>
      <c r="C165" s="573" t="s">
        <v>118</v>
      </c>
      <c r="D165" s="573" t="s">
        <v>198</v>
      </c>
      <c r="E165" s="574">
        <v>0.64583333333333337</v>
      </c>
      <c r="F165" s="574">
        <v>0.95833333333333337</v>
      </c>
      <c r="I165" s="579">
        <f t="shared" si="4"/>
        <v>-9999</v>
      </c>
      <c r="J165" s="581">
        <f t="shared" si="5"/>
        <v>-9999</v>
      </c>
      <c r="N165" s="618"/>
    </row>
    <row r="166" spans="1:14" x14ac:dyDescent="0.2">
      <c r="A166" s="573" t="s">
        <v>187</v>
      </c>
      <c r="B166" s="575">
        <v>42545</v>
      </c>
      <c r="C166" s="573" t="s">
        <v>118</v>
      </c>
      <c r="D166" s="573" t="s">
        <v>198</v>
      </c>
      <c r="E166" s="574">
        <v>0.58333333333333337</v>
      </c>
      <c r="F166" s="574">
        <v>0.9375</v>
      </c>
      <c r="I166" s="579">
        <f t="shared" si="4"/>
        <v>-9999</v>
      </c>
      <c r="J166" s="581">
        <f t="shared" si="5"/>
        <v>-9999</v>
      </c>
      <c r="N166" s="618"/>
    </row>
    <row r="167" spans="1:14" x14ac:dyDescent="0.2">
      <c r="A167" s="573" t="s">
        <v>183</v>
      </c>
      <c r="B167" s="575">
        <v>42545</v>
      </c>
      <c r="C167" s="573" t="s">
        <v>118</v>
      </c>
      <c r="D167" s="573" t="s">
        <v>198</v>
      </c>
      <c r="E167" s="574">
        <v>0.63541666666666663</v>
      </c>
      <c r="F167" s="574">
        <v>0.94791666666666663</v>
      </c>
      <c r="I167" s="579">
        <f t="shared" si="4"/>
        <v>-9999</v>
      </c>
      <c r="J167" s="581">
        <f t="shared" si="5"/>
        <v>-9999</v>
      </c>
      <c r="N167" s="618"/>
    </row>
    <row r="168" spans="1:14" x14ac:dyDescent="0.2">
      <c r="A168" s="573" t="s">
        <v>213</v>
      </c>
      <c r="B168" s="575">
        <v>42545</v>
      </c>
      <c r="C168" s="573" t="s">
        <v>118</v>
      </c>
      <c r="D168" s="573" t="s">
        <v>198</v>
      </c>
      <c r="E168" s="574">
        <v>0.58333333333333337</v>
      </c>
      <c r="F168" s="574">
        <v>0.9375</v>
      </c>
      <c r="I168" s="579">
        <f t="shared" si="4"/>
        <v>-9999</v>
      </c>
      <c r="J168" s="581">
        <f t="shared" si="5"/>
        <v>-9999</v>
      </c>
      <c r="N168" s="618"/>
    </row>
    <row r="169" spans="1:14" x14ac:dyDescent="0.2">
      <c r="A169" s="573" t="s">
        <v>233</v>
      </c>
      <c r="B169" s="575">
        <v>42545</v>
      </c>
      <c r="C169" s="573" t="s">
        <v>118</v>
      </c>
      <c r="D169" s="573" t="s">
        <v>198</v>
      </c>
      <c r="E169" s="574">
        <v>0.63541666666666663</v>
      </c>
      <c r="F169" s="574">
        <v>0.9375</v>
      </c>
      <c r="I169" s="579">
        <f t="shared" si="4"/>
        <v>-9999</v>
      </c>
      <c r="J169" s="581">
        <f t="shared" si="5"/>
        <v>-9999</v>
      </c>
      <c r="N169" s="618"/>
    </row>
    <row r="170" spans="1:14" x14ac:dyDescent="0.2">
      <c r="A170" s="573" t="s">
        <v>184</v>
      </c>
      <c r="B170" s="575">
        <v>42545</v>
      </c>
      <c r="C170" s="573" t="s">
        <v>118</v>
      </c>
      <c r="D170" s="573" t="s">
        <v>198</v>
      </c>
      <c r="E170" s="574">
        <v>0.65625</v>
      </c>
      <c r="F170" s="574">
        <v>0.94791666666666663</v>
      </c>
      <c r="I170" s="579">
        <f t="shared" si="4"/>
        <v>-9999</v>
      </c>
      <c r="J170" s="581">
        <f t="shared" si="5"/>
        <v>-9999</v>
      </c>
    </row>
    <row r="171" spans="1:14" x14ac:dyDescent="0.2">
      <c r="A171" s="573" t="s">
        <v>211</v>
      </c>
      <c r="B171" s="575">
        <v>42545</v>
      </c>
      <c r="C171" s="573" t="s">
        <v>118</v>
      </c>
      <c r="D171" s="573" t="s">
        <v>198</v>
      </c>
      <c r="E171" s="574">
        <v>0.59375</v>
      </c>
      <c r="F171" s="574">
        <v>0.92708333333333337</v>
      </c>
      <c r="I171" s="579">
        <f t="shared" si="4"/>
        <v>-9999</v>
      </c>
      <c r="J171" s="581">
        <f t="shared" si="5"/>
        <v>-9999</v>
      </c>
    </row>
    <row r="172" spans="1:14" x14ac:dyDescent="0.2">
      <c r="A172" s="573" t="s">
        <v>179</v>
      </c>
      <c r="B172" s="575">
        <v>42545</v>
      </c>
      <c r="C172" s="573" t="s">
        <v>118</v>
      </c>
      <c r="D172" s="573" t="s">
        <v>198</v>
      </c>
      <c r="E172" s="574">
        <v>0.58333333333333337</v>
      </c>
      <c r="F172" s="574">
        <v>0.9375</v>
      </c>
      <c r="I172" s="579">
        <f t="shared" si="4"/>
        <v>-9999</v>
      </c>
      <c r="J172" s="581">
        <f t="shared" si="5"/>
        <v>-9999</v>
      </c>
    </row>
    <row r="173" spans="1:14" x14ac:dyDescent="0.2">
      <c r="A173" s="573" t="s">
        <v>156</v>
      </c>
      <c r="B173" s="575">
        <v>42545</v>
      </c>
      <c r="C173" s="573" t="s">
        <v>118</v>
      </c>
      <c r="D173" s="573" t="s">
        <v>198</v>
      </c>
      <c r="E173" s="574">
        <v>0.58333333333333337</v>
      </c>
      <c r="F173" s="574">
        <v>0.9375</v>
      </c>
      <c r="I173" s="579">
        <f t="shared" si="4"/>
        <v>-9999</v>
      </c>
      <c r="J173" s="581">
        <f t="shared" si="5"/>
        <v>-9999</v>
      </c>
    </row>
    <row r="174" spans="1:14" x14ac:dyDescent="0.2">
      <c r="A174" s="573" t="s">
        <v>186</v>
      </c>
      <c r="B174" s="575">
        <v>42545</v>
      </c>
      <c r="C174" s="573" t="s">
        <v>118</v>
      </c>
      <c r="D174" s="573" t="s">
        <v>196</v>
      </c>
      <c r="E174" s="574">
        <v>0.59375</v>
      </c>
      <c r="F174" s="574">
        <v>0.92708333333333337</v>
      </c>
      <c r="I174" s="579">
        <f t="shared" si="4"/>
        <v>-9999</v>
      </c>
      <c r="J174" s="581">
        <f t="shared" si="5"/>
        <v>-9999</v>
      </c>
    </row>
    <row r="175" spans="1:14" x14ac:dyDescent="0.2">
      <c r="A175" s="573" t="s">
        <v>157</v>
      </c>
      <c r="B175" s="575">
        <v>42545</v>
      </c>
      <c r="C175" s="573" t="s">
        <v>118</v>
      </c>
      <c r="D175" s="573" t="s">
        <v>198</v>
      </c>
      <c r="E175" s="574">
        <v>0.58333333333333337</v>
      </c>
      <c r="F175" s="574">
        <v>0.92708333333333337</v>
      </c>
      <c r="I175" s="579">
        <f t="shared" si="4"/>
        <v>-9999</v>
      </c>
      <c r="J175" s="581">
        <f t="shared" si="5"/>
        <v>-9999</v>
      </c>
    </row>
    <row r="176" spans="1:14" x14ac:dyDescent="0.2">
      <c r="A176" s="573" t="s">
        <v>155</v>
      </c>
      <c r="B176" s="575">
        <v>42545</v>
      </c>
      <c r="C176" s="573" t="s">
        <v>16</v>
      </c>
      <c r="D176" s="573" t="s">
        <v>67</v>
      </c>
      <c r="E176" s="574">
        <v>0.70833333333333337</v>
      </c>
      <c r="F176" s="574">
        <v>0.94791666666666663</v>
      </c>
      <c r="I176" s="579">
        <f t="shared" si="4"/>
        <v>-9999</v>
      </c>
      <c r="J176" s="581">
        <f t="shared" si="5"/>
        <v>-9999</v>
      </c>
    </row>
    <row r="177" spans="1:10" x14ac:dyDescent="0.2">
      <c r="A177" s="573" t="s">
        <v>192</v>
      </c>
      <c r="B177" s="575">
        <v>42545</v>
      </c>
      <c r="C177" s="573" t="s">
        <v>16</v>
      </c>
      <c r="D177" s="573" t="s">
        <v>97</v>
      </c>
      <c r="E177" s="574">
        <v>0.75</v>
      </c>
      <c r="F177" s="574">
        <v>0.95833333333333337</v>
      </c>
      <c r="I177" s="579">
        <f t="shared" si="4"/>
        <v>-9999</v>
      </c>
      <c r="J177" s="581">
        <f t="shared" si="5"/>
        <v>-9999</v>
      </c>
    </row>
    <row r="178" spans="1:10" x14ac:dyDescent="0.2">
      <c r="A178" s="573" t="s">
        <v>156</v>
      </c>
      <c r="B178" s="575">
        <v>42545</v>
      </c>
      <c r="C178" s="573" t="s">
        <v>50</v>
      </c>
      <c r="D178" s="573" t="s">
        <v>195</v>
      </c>
      <c r="E178" s="574">
        <v>0.45833333333333331</v>
      </c>
      <c r="F178" s="574">
        <v>0.57291666666666663</v>
      </c>
      <c r="I178" s="579">
        <f t="shared" si="4"/>
        <v>-9999</v>
      </c>
      <c r="J178" s="581">
        <f t="shared" si="5"/>
        <v>-9999</v>
      </c>
    </row>
    <row r="179" spans="1:10" x14ac:dyDescent="0.2">
      <c r="A179" s="573" t="s">
        <v>239</v>
      </c>
      <c r="B179" s="575">
        <v>42546</v>
      </c>
      <c r="C179" s="573" t="s">
        <v>77</v>
      </c>
      <c r="D179" s="573" t="s">
        <v>237</v>
      </c>
      <c r="E179" s="574">
        <v>0.44791666666666669</v>
      </c>
      <c r="F179" s="574">
        <v>0.79166666666666663</v>
      </c>
      <c r="I179" s="579">
        <f t="shared" si="4"/>
        <v>-9999</v>
      </c>
      <c r="J179" s="581">
        <f t="shared" si="5"/>
        <v>-9999</v>
      </c>
    </row>
    <row r="180" spans="1:10" x14ac:dyDescent="0.2">
      <c r="A180" s="573" t="s">
        <v>189</v>
      </c>
      <c r="B180" s="575">
        <v>42546</v>
      </c>
      <c r="C180" s="573" t="s">
        <v>77</v>
      </c>
      <c r="D180" s="573" t="s">
        <v>175</v>
      </c>
      <c r="E180" s="574">
        <v>0.9375</v>
      </c>
      <c r="F180" s="574">
        <v>0.13541666666666666</v>
      </c>
      <c r="I180" s="579">
        <f t="shared" si="4"/>
        <v>-9999</v>
      </c>
      <c r="J180" s="581">
        <f t="shared" si="5"/>
        <v>-9999</v>
      </c>
    </row>
    <row r="181" spans="1:10" x14ac:dyDescent="0.2">
      <c r="A181" s="573" t="s">
        <v>177</v>
      </c>
      <c r="B181" s="575">
        <v>42546</v>
      </c>
      <c r="C181" s="573" t="s">
        <v>153</v>
      </c>
      <c r="D181" s="573" t="s">
        <v>174</v>
      </c>
      <c r="E181" s="574">
        <v>0.70833333333333337</v>
      </c>
      <c r="F181" s="574">
        <v>0.88541666666666663</v>
      </c>
      <c r="I181" s="579">
        <f t="shared" si="4"/>
        <v>-9999</v>
      </c>
      <c r="J181" s="581">
        <f t="shared" si="5"/>
        <v>-9999</v>
      </c>
    </row>
    <row r="182" spans="1:10" x14ac:dyDescent="0.2">
      <c r="A182" s="573" t="s">
        <v>207</v>
      </c>
      <c r="B182" s="575">
        <v>42546</v>
      </c>
      <c r="C182" s="573" t="s">
        <v>118</v>
      </c>
      <c r="D182" s="573" t="s">
        <v>196</v>
      </c>
      <c r="E182" s="574">
        <v>0.59375</v>
      </c>
      <c r="F182" s="574">
        <v>0.72916666666666663</v>
      </c>
      <c r="I182" s="579">
        <f t="shared" si="4"/>
        <v>-9999</v>
      </c>
      <c r="J182" s="581">
        <f t="shared" si="5"/>
        <v>-9999</v>
      </c>
    </row>
    <row r="183" spans="1:10" x14ac:dyDescent="0.2">
      <c r="A183" s="573" t="s">
        <v>155</v>
      </c>
      <c r="B183" s="575">
        <v>42546</v>
      </c>
      <c r="C183" s="573" t="s">
        <v>118</v>
      </c>
      <c r="D183" s="573" t="s">
        <v>198</v>
      </c>
      <c r="E183" s="574">
        <v>0.58333333333333337</v>
      </c>
      <c r="F183" s="574">
        <v>0.73958333333333337</v>
      </c>
      <c r="I183" s="579">
        <f t="shared" si="4"/>
        <v>-9999</v>
      </c>
      <c r="J183" s="581">
        <f t="shared" si="5"/>
        <v>-9999</v>
      </c>
    </row>
    <row r="184" spans="1:10" x14ac:dyDescent="0.2">
      <c r="A184" s="573" t="s">
        <v>188</v>
      </c>
      <c r="B184" s="575">
        <v>42546</v>
      </c>
      <c r="C184" s="573" t="s">
        <v>118</v>
      </c>
      <c r="D184" s="573" t="s">
        <v>198</v>
      </c>
      <c r="E184" s="574">
        <v>0.60416666666666663</v>
      </c>
      <c r="F184" s="574">
        <v>0.71875</v>
      </c>
      <c r="I184" s="579">
        <f t="shared" si="4"/>
        <v>-9999</v>
      </c>
      <c r="J184" s="581">
        <f t="shared" si="5"/>
        <v>-9999</v>
      </c>
    </row>
    <row r="185" spans="1:10" x14ac:dyDescent="0.2">
      <c r="A185" s="573" t="s">
        <v>183</v>
      </c>
      <c r="B185" s="575">
        <v>42546</v>
      </c>
      <c r="C185" s="573" t="s">
        <v>118</v>
      </c>
      <c r="D185" s="573" t="s">
        <v>198</v>
      </c>
      <c r="E185" s="574">
        <v>0.5625</v>
      </c>
      <c r="F185" s="574">
        <v>0</v>
      </c>
      <c r="I185" s="579">
        <f t="shared" si="4"/>
        <v>-9999</v>
      </c>
      <c r="J185" s="581">
        <f t="shared" si="5"/>
        <v>-9999</v>
      </c>
    </row>
    <row r="186" spans="1:10" x14ac:dyDescent="0.2">
      <c r="A186" s="573" t="s">
        <v>184</v>
      </c>
      <c r="B186" s="575">
        <v>42546</v>
      </c>
      <c r="C186" s="573" t="s">
        <v>118</v>
      </c>
      <c r="D186" s="573" t="s">
        <v>198</v>
      </c>
      <c r="E186" s="574">
        <v>0.61458333333333337</v>
      </c>
      <c r="F186" s="574">
        <v>0.71875</v>
      </c>
      <c r="I186" s="579">
        <f t="shared" si="4"/>
        <v>-9999</v>
      </c>
      <c r="J186" s="581">
        <f t="shared" si="5"/>
        <v>-9999</v>
      </c>
    </row>
    <row r="187" spans="1:10" x14ac:dyDescent="0.2">
      <c r="A187" s="573" t="s">
        <v>179</v>
      </c>
      <c r="B187" s="575">
        <v>42546</v>
      </c>
      <c r="C187" s="573" t="s">
        <v>118</v>
      </c>
      <c r="D187" s="573" t="s">
        <v>198</v>
      </c>
      <c r="E187" s="574">
        <v>0.5625</v>
      </c>
      <c r="F187" s="574">
        <v>0</v>
      </c>
      <c r="I187" s="579">
        <f t="shared" si="4"/>
        <v>-9999</v>
      </c>
      <c r="J187" s="581">
        <f t="shared" si="5"/>
        <v>-9999</v>
      </c>
    </row>
    <row r="188" spans="1:10" x14ac:dyDescent="0.2">
      <c r="A188" s="573" t="s">
        <v>214</v>
      </c>
      <c r="B188" s="575">
        <v>42546</v>
      </c>
      <c r="C188" s="573" t="s">
        <v>118</v>
      </c>
      <c r="D188" s="573" t="s">
        <v>198</v>
      </c>
      <c r="E188" s="574">
        <v>0.5625</v>
      </c>
      <c r="F188" s="574">
        <v>0</v>
      </c>
      <c r="I188" s="579">
        <f t="shared" si="4"/>
        <v>-9999</v>
      </c>
      <c r="J188" s="581">
        <f t="shared" si="5"/>
        <v>-9999</v>
      </c>
    </row>
    <row r="189" spans="1:10" x14ac:dyDescent="0.2">
      <c r="A189" s="573" t="s">
        <v>238</v>
      </c>
      <c r="B189" s="575">
        <v>42546</v>
      </c>
      <c r="C189" s="573" t="s">
        <v>118</v>
      </c>
      <c r="D189" s="573" t="s">
        <v>198</v>
      </c>
      <c r="E189" s="574">
        <v>0.30208333333333331</v>
      </c>
      <c r="F189" s="574">
        <v>2.0833333333333332E-2</v>
      </c>
      <c r="I189" s="579">
        <f t="shared" si="4"/>
        <v>-9999</v>
      </c>
      <c r="J189" s="581">
        <f t="shared" si="5"/>
        <v>-9999</v>
      </c>
    </row>
    <row r="190" spans="1:10" x14ac:dyDescent="0.2">
      <c r="A190" s="573" t="s">
        <v>186</v>
      </c>
      <c r="B190" s="575">
        <v>42546</v>
      </c>
      <c r="C190" s="573" t="s">
        <v>118</v>
      </c>
      <c r="D190" s="573" t="s">
        <v>196</v>
      </c>
      <c r="E190" s="574">
        <v>0.53125</v>
      </c>
      <c r="F190" s="574">
        <v>1.0416666666666666E-2</v>
      </c>
      <c r="I190" s="579">
        <f t="shared" si="4"/>
        <v>-9999</v>
      </c>
      <c r="J190" s="581">
        <f t="shared" si="5"/>
        <v>-9999</v>
      </c>
    </row>
    <row r="191" spans="1:10" x14ac:dyDescent="0.2">
      <c r="A191" s="573" t="s">
        <v>157</v>
      </c>
      <c r="B191" s="575">
        <v>42546</v>
      </c>
      <c r="C191" s="573" t="s">
        <v>118</v>
      </c>
      <c r="D191" s="573" t="s">
        <v>198</v>
      </c>
      <c r="E191" s="574">
        <v>0.60416666666666663</v>
      </c>
      <c r="F191" s="574">
        <v>0.71875</v>
      </c>
      <c r="I191" s="579">
        <f t="shared" si="4"/>
        <v>-9999</v>
      </c>
      <c r="J191" s="581">
        <f t="shared" si="5"/>
        <v>-9999</v>
      </c>
    </row>
    <row r="192" spans="1:10" x14ac:dyDescent="0.2">
      <c r="A192" s="573" t="s">
        <v>178</v>
      </c>
      <c r="B192" s="575">
        <v>42546</v>
      </c>
      <c r="C192" s="573" t="s">
        <v>24</v>
      </c>
      <c r="D192" s="573" t="s">
        <v>170</v>
      </c>
      <c r="E192" s="574">
        <v>0.625</v>
      </c>
      <c r="F192" s="574">
        <v>0.94791666666666663</v>
      </c>
      <c r="I192" s="579">
        <f t="shared" si="4"/>
        <v>-9999</v>
      </c>
      <c r="J192" s="581">
        <f t="shared" si="5"/>
        <v>-9999</v>
      </c>
    </row>
    <row r="193" spans="1:10" x14ac:dyDescent="0.2">
      <c r="A193" s="573" t="s">
        <v>239</v>
      </c>
      <c r="B193" s="575">
        <v>42547</v>
      </c>
      <c r="C193" s="573" t="s">
        <v>77</v>
      </c>
      <c r="D193" s="573" t="s">
        <v>237</v>
      </c>
      <c r="E193" s="574">
        <v>0.72916666666666663</v>
      </c>
      <c r="F193" s="574">
        <v>0.79166666666666663</v>
      </c>
      <c r="I193" s="579">
        <f t="shared" si="4"/>
        <v>-9999</v>
      </c>
      <c r="J193" s="581">
        <f t="shared" si="5"/>
        <v>-9999</v>
      </c>
    </row>
    <row r="194" spans="1:10" x14ac:dyDescent="0.2">
      <c r="A194" s="573" t="s">
        <v>178</v>
      </c>
      <c r="B194" s="575">
        <v>42547</v>
      </c>
      <c r="C194" s="573" t="s">
        <v>118</v>
      </c>
      <c r="D194" s="573" t="s">
        <v>198</v>
      </c>
      <c r="E194" s="574">
        <v>0.72916666666666663</v>
      </c>
      <c r="F194" s="574">
        <v>2.0833333333333332E-2</v>
      </c>
      <c r="I194" s="579">
        <f t="shared" ref="I194:I211" si="6">IF(G194="",-9999,ABS(ROUND((IF(E194&lt;0.25,E194+1,E194)-IF(G194&lt;0.25,G194+1,G194))*24,2)))</f>
        <v>-9999</v>
      </c>
      <c r="J194" s="581">
        <f t="shared" ref="J194:J211" si="7">IF(H194="",-9999,ABS(ROUND((IF(F194&lt;0.25,F194+1,F194)-IF(H194&lt;0.25,H194+1,H194))*24,2)))</f>
        <v>-9999</v>
      </c>
    </row>
    <row r="195" spans="1:10" x14ac:dyDescent="0.2">
      <c r="A195" s="573" t="s">
        <v>179</v>
      </c>
      <c r="B195" s="575">
        <v>42547</v>
      </c>
      <c r="C195" s="573" t="s">
        <v>118</v>
      </c>
      <c r="D195" s="573" t="s">
        <v>196</v>
      </c>
      <c r="E195" s="574">
        <v>0.70833333333333337</v>
      </c>
      <c r="F195" s="574">
        <v>2.0833333333333332E-2</v>
      </c>
      <c r="I195" s="579">
        <f t="shared" si="6"/>
        <v>-9999</v>
      </c>
      <c r="J195" s="581">
        <f t="shared" si="7"/>
        <v>-9999</v>
      </c>
    </row>
    <row r="196" spans="1:10" x14ac:dyDescent="0.2">
      <c r="A196" s="573" t="s">
        <v>182</v>
      </c>
      <c r="B196" s="575">
        <v>42547</v>
      </c>
      <c r="C196" s="573" t="s">
        <v>118</v>
      </c>
      <c r="D196" s="573" t="s">
        <v>198</v>
      </c>
      <c r="E196" s="574">
        <v>0.72916666666666663</v>
      </c>
      <c r="F196" s="574">
        <v>2.0833333333333332E-2</v>
      </c>
      <c r="I196" s="579">
        <f t="shared" si="6"/>
        <v>-9999</v>
      </c>
      <c r="J196" s="581">
        <f t="shared" si="7"/>
        <v>-9999</v>
      </c>
    </row>
    <row r="197" spans="1:10" x14ac:dyDescent="0.2">
      <c r="A197" s="573" t="s">
        <v>239</v>
      </c>
      <c r="B197" s="575">
        <v>42548</v>
      </c>
      <c r="C197" s="573" t="s">
        <v>77</v>
      </c>
      <c r="D197" s="573" t="s">
        <v>237</v>
      </c>
      <c r="E197" s="574">
        <v>0.89583333333333337</v>
      </c>
      <c r="F197" s="574">
        <v>0.97916666666666663</v>
      </c>
      <c r="I197" s="579">
        <f t="shared" si="6"/>
        <v>-9999</v>
      </c>
      <c r="J197" s="581">
        <f t="shared" si="7"/>
        <v>-9999</v>
      </c>
    </row>
    <row r="198" spans="1:10" x14ac:dyDescent="0.2">
      <c r="A198" s="573" t="s">
        <v>207</v>
      </c>
      <c r="B198" s="575">
        <v>42548</v>
      </c>
      <c r="C198" s="573" t="s">
        <v>119</v>
      </c>
      <c r="D198" s="573" t="s">
        <v>169</v>
      </c>
      <c r="E198" s="574">
        <v>0.63541666666666663</v>
      </c>
      <c r="F198" s="574">
        <v>0.69791666666666663</v>
      </c>
      <c r="I198" s="579">
        <f t="shared" si="6"/>
        <v>-9999</v>
      </c>
      <c r="J198" s="581">
        <f t="shared" si="7"/>
        <v>-9999</v>
      </c>
    </row>
    <row r="199" spans="1:10" x14ac:dyDescent="0.2">
      <c r="A199" s="573" t="s">
        <v>176</v>
      </c>
      <c r="B199" s="575">
        <v>42548</v>
      </c>
      <c r="C199" s="573" t="s">
        <v>119</v>
      </c>
      <c r="D199" s="573" t="s">
        <v>169</v>
      </c>
      <c r="E199" s="574">
        <v>0.60416666666666663</v>
      </c>
      <c r="F199" s="574">
        <v>0.69791666666666663</v>
      </c>
      <c r="I199" s="579">
        <f t="shared" si="6"/>
        <v>-9999</v>
      </c>
      <c r="J199" s="581">
        <f t="shared" si="7"/>
        <v>-9999</v>
      </c>
    </row>
    <row r="200" spans="1:10" x14ac:dyDescent="0.2">
      <c r="A200" s="573" t="s">
        <v>186</v>
      </c>
      <c r="B200" s="575">
        <v>42548</v>
      </c>
      <c r="C200" s="573" t="s">
        <v>119</v>
      </c>
      <c r="D200" s="573" t="s">
        <v>169</v>
      </c>
      <c r="E200" s="574">
        <v>0.63541666666666663</v>
      </c>
      <c r="F200" s="574">
        <v>0.69791666666666663</v>
      </c>
      <c r="I200" s="579">
        <f t="shared" si="6"/>
        <v>-9999</v>
      </c>
      <c r="J200" s="581">
        <f t="shared" si="7"/>
        <v>-9999</v>
      </c>
    </row>
    <row r="201" spans="1:10" x14ac:dyDescent="0.2">
      <c r="A201" s="573" t="s">
        <v>156</v>
      </c>
      <c r="B201" s="575">
        <v>42548</v>
      </c>
      <c r="C201" s="573" t="s">
        <v>50</v>
      </c>
      <c r="D201" s="573" t="s">
        <v>195</v>
      </c>
      <c r="E201" s="574">
        <v>0.45833333333333331</v>
      </c>
      <c r="F201" s="574">
        <v>0.58333333333333337</v>
      </c>
      <c r="I201" s="579">
        <f t="shared" si="6"/>
        <v>-9999</v>
      </c>
      <c r="J201" s="581">
        <f t="shared" si="7"/>
        <v>-9999</v>
      </c>
    </row>
    <row r="202" spans="1:10" x14ac:dyDescent="0.2">
      <c r="A202" s="573" t="s">
        <v>239</v>
      </c>
      <c r="B202" s="575">
        <v>42549</v>
      </c>
      <c r="C202" s="573" t="s">
        <v>77</v>
      </c>
      <c r="D202" s="573" t="s">
        <v>237</v>
      </c>
      <c r="E202" s="574">
        <v>0.1875</v>
      </c>
      <c r="F202" s="574">
        <v>0.26874999999999999</v>
      </c>
      <c r="I202" s="579">
        <f t="shared" si="6"/>
        <v>-9999</v>
      </c>
      <c r="J202" s="581">
        <f t="shared" si="7"/>
        <v>-9999</v>
      </c>
    </row>
    <row r="203" spans="1:10" x14ac:dyDescent="0.2">
      <c r="A203" s="573" t="s">
        <v>239</v>
      </c>
      <c r="B203" s="575">
        <v>42549</v>
      </c>
      <c r="C203" s="573" t="s">
        <v>77</v>
      </c>
      <c r="D203" s="573" t="s">
        <v>237</v>
      </c>
      <c r="E203" s="574">
        <v>0.75</v>
      </c>
      <c r="F203" s="574">
        <v>4.1666666666666664E-2</v>
      </c>
      <c r="I203" s="579">
        <f t="shared" si="6"/>
        <v>-9999</v>
      </c>
      <c r="J203" s="581">
        <f t="shared" si="7"/>
        <v>-9999</v>
      </c>
    </row>
    <row r="204" spans="1:10" x14ac:dyDescent="0.2">
      <c r="A204" s="573" t="s">
        <v>156</v>
      </c>
      <c r="B204" s="575">
        <v>42549</v>
      </c>
      <c r="C204" s="573" t="s">
        <v>50</v>
      </c>
      <c r="D204" s="573" t="s">
        <v>195</v>
      </c>
      <c r="E204" s="574">
        <v>0.45833333333333331</v>
      </c>
      <c r="F204" s="574">
        <v>0.58333333333333337</v>
      </c>
      <c r="I204" s="579">
        <f t="shared" si="6"/>
        <v>-9999</v>
      </c>
      <c r="J204" s="581">
        <f t="shared" si="7"/>
        <v>-9999</v>
      </c>
    </row>
    <row r="205" spans="1:10" x14ac:dyDescent="0.2">
      <c r="A205" s="573" t="s">
        <v>185</v>
      </c>
      <c r="B205" s="575">
        <v>42550</v>
      </c>
      <c r="C205" s="573" t="s">
        <v>118</v>
      </c>
      <c r="D205" s="573" t="s">
        <v>198</v>
      </c>
      <c r="E205" s="574">
        <v>0.69791666666666663</v>
      </c>
      <c r="F205" s="574">
        <v>0.82291666666666663</v>
      </c>
      <c r="I205" s="579">
        <f t="shared" si="6"/>
        <v>-9999</v>
      </c>
      <c r="J205" s="581">
        <f t="shared" si="7"/>
        <v>-9999</v>
      </c>
    </row>
    <row r="206" spans="1:10" x14ac:dyDescent="0.2">
      <c r="A206" s="573" t="s">
        <v>155</v>
      </c>
      <c r="B206" s="575">
        <v>42550</v>
      </c>
      <c r="C206" s="573" t="s">
        <v>118</v>
      </c>
      <c r="D206" s="573" t="s">
        <v>198</v>
      </c>
      <c r="E206" s="574">
        <v>0.70833333333333337</v>
      </c>
      <c r="F206" s="574">
        <v>0.82291666666666663</v>
      </c>
      <c r="I206" s="579">
        <f t="shared" si="6"/>
        <v>-9999</v>
      </c>
      <c r="J206" s="581">
        <f t="shared" si="7"/>
        <v>-9999</v>
      </c>
    </row>
    <row r="207" spans="1:10" x14ac:dyDescent="0.2">
      <c r="A207" s="573" t="s">
        <v>213</v>
      </c>
      <c r="B207" s="575">
        <v>42550</v>
      </c>
      <c r="C207" s="573" t="s">
        <v>118</v>
      </c>
      <c r="D207" s="573" t="s">
        <v>198</v>
      </c>
      <c r="E207" s="574">
        <v>0.69791666666666663</v>
      </c>
      <c r="F207" s="574">
        <v>0.82291666666666663</v>
      </c>
      <c r="I207" s="579">
        <f t="shared" si="6"/>
        <v>-9999</v>
      </c>
      <c r="J207" s="581">
        <f t="shared" si="7"/>
        <v>-9999</v>
      </c>
    </row>
    <row r="208" spans="1:10" x14ac:dyDescent="0.2">
      <c r="A208" s="573" t="s">
        <v>179</v>
      </c>
      <c r="B208" s="575">
        <v>42550</v>
      </c>
      <c r="C208" s="573" t="s">
        <v>118</v>
      </c>
      <c r="D208" s="573" t="s">
        <v>196</v>
      </c>
      <c r="E208" s="574">
        <v>0.69791666666666663</v>
      </c>
      <c r="F208" s="574">
        <v>0.82291666666666663</v>
      </c>
      <c r="I208" s="579">
        <f t="shared" si="6"/>
        <v>-9999</v>
      </c>
      <c r="J208" s="581">
        <f t="shared" si="7"/>
        <v>-9999</v>
      </c>
    </row>
    <row r="209" spans="1:10" x14ac:dyDescent="0.2">
      <c r="A209" s="573" t="s">
        <v>156</v>
      </c>
      <c r="B209" s="575">
        <v>42550</v>
      </c>
      <c r="C209" s="573" t="s">
        <v>50</v>
      </c>
      <c r="D209" s="573" t="s">
        <v>195</v>
      </c>
      <c r="E209" s="574">
        <v>0.45833333333333331</v>
      </c>
      <c r="F209" s="574">
        <v>0.58333333333333337</v>
      </c>
      <c r="I209" s="579">
        <f t="shared" si="6"/>
        <v>-9999</v>
      </c>
      <c r="J209" s="581">
        <f t="shared" si="7"/>
        <v>-9999</v>
      </c>
    </row>
    <row r="210" spans="1:10" x14ac:dyDescent="0.2">
      <c r="A210" s="573" t="s">
        <v>207</v>
      </c>
      <c r="B210" s="575">
        <v>42551</v>
      </c>
      <c r="C210" s="573" t="s">
        <v>16</v>
      </c>
      <c r="D210" s="573" t="s">
        <v>67</v>
      </c>
      <c r="E210" s="574">
        <v>0.70833333333333337</v>
      </c>
      <c r="F210" s="574">
        <v>0.94791666666666663</v>
      </c>
      <c r="I210" s="579">
        <f t="shared" si="6"/>
        <v>-9999</v>
      </c>
      <c r="J210" s="581">
        <f t="shared" si="7"/>
        <v>-9999</v>
      </c>
    </row>
    <row r="211" spans="1:10" x14ac:dyDescent="0.2">
      <c r="A211" s="573" t="s">
        <v>156</v>
      </c>
      <c r="B211" s="575">
        <v>42551</v>
      </c>
      <c r="C211" s="573" t="s">
        <v>50</v>
      </c>
      <c r="D211" s="573" t="s">
        <v>195</v>
      </c>
      <c r="E211" s="574">
        <v>0.45833333333333331</v>
      </c>
      <c r="F211" s="574">
        <v>0.58333333333333337</v>
      </c>
      <c r="I211" s="579">
        <f t="shared" si="6"/>
        <v>-9999</v>
      </c>
      <c r="J211" s="581">
        <f t="shared" si="7"/>
        <v>-9999</v>
      </c>
    </row>
  </sheetData>
  <sheetProtection algorithmName="SHA-512" hashValue="HfmRj55FOQ/GCi+xda8e9G75i9JorKdy0urrvG5R3Px2P+HS/bOPeYiPcvBKUo187V/mFjgk4XkeHzlzedybVg==" saltValue="HKA+xeRcZlHCD9ws4zMSlw==" spinCount="100000" sheet="1" objects="1" scenarios="1"/>
  <sortState ref="A2:J211">
    <sortCondition descending="1" ref="I2:I211"/>
  </sortState>
  <conditionalFormatting sqref="A1:H1048576">
    <cfRule type="expression" dxfId="9" priority="3" stopIfTrue="1">
      <formula>AND(MOD(ROW(),2)=1,A1&lt;&gt;"")</formula>
    </cfRule>
  </conditionalFormatting>
  <conditionalFormatting sqref="I1:J1048576">
    <cfRule type="cellIs" dxfId="8" priority="4" operator="lessThanOrEqual">
      <formula>-9999</formula>
    </cfRule>
    <cfRule type="cellIs" dxfId="7" priority="5" operator="greaterThan">
      <formula>2</formula>
    </cfRule>
    <cfRule type="cellIs" dxfId="6" priority="6" operator="greaterThan">
      <formula>1</formula>
    </cfRule>
    <cfRule type="cellIs" dxfId="5" priority="7" operator="greaterThan">
      <formula>0.25</formula>
    </cfRule>
    <cfRule type="cellIs" dxfId="4" priority="9" operator="greaterThan">
      <formula>0</formula>
    </cfRule>
  </conditionalFormatting>
  <conditionalFormatting sqref="I1:J1">
    <cfRule type="endsWith" dxfId="3" priority="2" stopIfTrue="1" operator="endsWith" text="Dif">
      <formula>RIGHT(I1,LEN("Dif"))="Dif"</formula>
    </cfRule>
  </conditionalFormatting>
  <conditionalFormatting sqref="M1:Q1048576">
    <cfRule type="expression" dxfId="2" priority="1">
      <formula>AND(MOD(ROW(),2)=1,M1&lt;&gt;"")</formula>
    </cfRule>
  </conditionalFormatting>
  <pageMargins left="0.7" right="0.7" top="0.75" bottom="0.75" header="0.3" footer="0.3"/>
  <pageSetup orientation="portrait" horizontalDpi="4294967294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79</vt:i4>
      </vt:variant>
    </vt:vector>
  </HeadingPairs>
  <TitlesOfParts>
    <vt:vector size="94" baseType="lpstr">
      <vt:lpstr>Total</vt:lpstr>
      <vt:lpstr>Driver</vt:lpstr>
      <vt:lpstr>PP</vt:lpstr>
      <vt:lpstr>PC</vt:lpstr>
      <vt:lpstr>FH</vt:lpstr>
      <vt:lpstr>T22</vt:lpstr>
      <vt:lpstr>RF</vt:lpstr>
      <vt:lpstr>SC</vt:lpstr>
      <vt:lpstr>SCi</vt:lpstr>
      <vt:lpstr>RC</vt:lpstr>
      <vt:lpstr>HoO</vt:lpstr>
      <vt:lpstr>TM</vt:lpstr>
      <vt:lpstr>OT</vt:lpstr>
      <vt:lpstr>Import</vt:lpstr>
      <vt:lpstr>SMS</vt:lpstr>
      <vt:lpstr>DriverData</vt:lpstr>
      <vt:lpstr>DriverEmp</vt:lpstr>
      <vt:lpstr>DriverSortField</vt:lpstr>
      <vt:lpstr>EmployeeList</vt:lpstr>
      <vt:lpstr>FHData</vt:lpstr>
      <vt:lpstr>FHday16</vt:lpstr>
      <vt:lpstr>FHdays</vt:lpstr>
      <vt:lpstr>FHEmp</vt:lpstr>
      <vt:lpstr>FHLB</vt:lpstr>
      <vt:lpstr>FHSortField</vt:lpstr>
      <vt:lpstr>HoOCopyFrom</vt:lpstr>
      <vt:lpstr>HoOData</vt:lpstr>
      <vt:lpstr>HoOData1</vt:lpstr>
      <vt:lpstr>HoOData2</vt:lpstr>
      <vt:lpstr>HoOEmp</vt:lpstr>
      <vt:lpstr>HoOPasteTo</vt:lpstr>
      <vt:lpstr>HoOSortField</vt:lpstr>
      <vt:lpstr>HoursSpentTracker</vt:lpstr>
      <vt:lpstr>ImportTable</vt:lpstr>
      <vt:lpstr>ManagerRange</vt:lpstr>
      <vt:lpstr>Password</vt:lpstr>
      <vt:lpstr>PayDay1</vt:lpstr>
      <vt:lpstr>PayDay10</vt:lpstr>
      <vt:lpstr>PayDay11</vt:lpstr>
      <vt:lpstr>PayDay12</vt:lpstr>
      <vt:lpstr>PayDay13</vt:lpstr>
      <vt:lpstr>PayDay14</vt:lpstr>
      <vt:lpstr>PayDay15</vt:lpstr>
      <vt:lpstr>PayDay16</vt:lpstr>
      <vt:lpstr>PayDay2</vt:lpstr>
      <vt:lpstr>PayDay3</vt:lpstr>
      <vt:lpstr>PayDay4</vt:lpstr>
      <vt:lpstr>PayDay5</vt:lpstr>
      <vt:lpstr>PayDay6</vt:lpstr>
      <vt:lpstr>PayDay7</vt:lpstr>
      <vt:lpstr>PayDay8</vt:lpstr>
      <vt:lpstr>PayDay9</vt:lpstr>
      <vt:lpstr>PayPeriod</vt:lpstr>
      <vt:lpstr>PCData</vt:lpstr>
      <vt:lpstr>PCEmp</vt:lpstr>
      <vt:lpstr>PCSortField</vt:lpstr>
      <vt:lpstr>PPData</vt:lpstr>
      <vt:lpstr>PPEmp</vt:lpstr>
      <vt:lpstr>PPSortField</vt:lpstr>
      <vt:lpstr>RCData</vt:lpstr>
      <vt:lpstr>RCEmp</vt:lpstr>
      <vt:lpstr>RCSortField</vt:lpstr>
      <vt:lpstr>RegWage</vt:lpstr>
      <vt:lpstr>RFData</vt:lpstr>
      <vt:lpstr>RFEmp</vt:lpstr>
      <vt:lpstr>RFLead</vt:lpstr>
      <vt:lpstr>RFSortField</vt:lpstr>
      <vt:lpstr>SCCopyFrom</vt:lpstr>
      <vt:lpstr>SCData</vt:lpstr>
      <vt:lpstr>SCData1</vt:lpstr>
      <vt:lpstr>SCData2</vt:lpstr>
      <vt:lpstr>SCEmp</vt:lpstr>
      <vt:lpstr>SCiCopyFrom</vt:lpstr>
      <vt:lpstr>SCiData</vt:lpstr>
      <vt:lpstr>SCiData1</vt:lpstr>
      <vt:lpstr>SCiData2</vt:lpstr>
      <vt:lpstr>SCiPasteTo</vt:lpstr>
      <vt:lpstr>SCPasteTo</vt:lpstr>
      <vt:lpstr>SCSortField</vt:lpstr>
      <vt:lpstr>T22Data</vt:lpstr>
      <vt:lpstr>T22days</vt:lpstr>
      <vt:lpstr>T22Emp</vt:lpstr>
      <vt:lpstr>T22SortField</vt:lpstr>
      <vt:lpstr>TMData</vt:lpstr>
      <vt:lpstr>TMEmp</vt:lpstr>
      <vt:lpstr>TMSortField</vt:lpstr>
      <vt:lpstr>TotalEmp</vt:lpstr>
      <vt:lpstr>TotalMisc</vt:lpstr>
      <vt:lpstr>TotalNonHrly</vt:lpstr>
      <vt:lpstr>TotalRegWage</vt:lpstr>
      <vt:lpstr>TotalSecWage</vt:lpstr>
      <vt:lpstr>TotalSortField</vt:lpstr>
      <vt:lpstr>TotalTotals</vt:lpstr>
      <vt:lpstr>TotalVariance</vt:lpstr>
    </vt:vector>
  </TitlesOfParts>
  <Company>USA Valet Parking, LLC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Payroll</dc:title>
  <dc:subject>USA Valet Payroll</dc:subject>
  <dc:creator>Jon Richter</dc:creator>
  <cp:keywords>payroll, USA Valet, Valet</cp:keywords>
  <dc:description>This is the spreadsheet used to calculate payroll from Shiftplanning.com so it can be transferred to ADP.</dc:description>
  <cp:lastModifiedBy>Jonathan Richter</cp:lastModifiedBy>
  <cp:lastPrinted>2015-06-16T21:03:32Z</cp:lastPrinted>
  <dcterms:created xsi:type="dcterms:W3CDTF">2003-10-06T21:11:33Z</dcterms:created>
  <dcterms:modified xsi:type="dcterms:W3CDTF">2016-07-06T08:01:31Z</dcterms:modified>
  <cp:version>5.2.1</cp:version>
</cp:coreProperties>
</file>