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athanroutley/Documents/jonnyroutley.github.io/extras/"/>
    </mc:Choice>
  </mc:AlternateContent>
  <bookViews>
    <workbookView xWindow="0" yWindow="460" windowWidth="28800" windowHeight="158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2" l="1"/>
  <c r="M17" i="2"/>
  <c r="M18" i="2"/>
  <c r="M19" i="2"/>
  <c r="M20" i="2"/>
  <c r="M21" i="2"/>
  <c r="M22" i="2"/>
  <c r="M23" i="2"/>
  <c r="M24" i="2"/>
  <c r="M15" i="2"/>
  <c r="K16" i="2"/>
  <c r="K17" i="2"/>
  <c r="K18" i="2"/>
  <c r="K19" i="2"/>
  <c r="K20" i="2"/>
  <c r="K21" i="2"/>
  <c r="K22" i="2"/>
  <c r="K23" i="2"/>
  <c r="K24" i="2"/>
  <c r="K15" i="2"/>
  <c r="I16" i="2"/>
  <c r="I17" i="2"/>
  <c r="I18" i="2"/>
  <c r="I19" i="2"/>
  <c r="I20" i="2"/>
  <c r="I21" i="2"/>
  <c r="I22" i="2"/>
  <c r="I23" i="2"/>
  <c r="I24" i="2"/>
  <c r="I15" i="2"/>
  <c r="G16" i="2"/>
  <c r="G17" i="2"/>
  <c r="G18" i="2"/>
  <c r="G19" i="2"/>
  <c r="G20" i="2"/>
  <c r="G21" i="2"/>
  <c r="G22" i="2"/>
  <c r="G23" i="2"/>
  <c r="G24" i="2"/>
  <c r="G15" i="2"/>
  <c r="E16" i="2"/>
  <c r="E17" i="2"/>
  <c r="E18" i="2"/>
  <c r="E19" i="2"/>
  <c r="E20" i="2"/>
  <c r="E21" i="2"/>
  <c r="E22" i="2"/>
  <c r="E23" i="2"/>
  <c r="E24" i="2"/>
  <c r="E15" i="2"/>
  <c r="C16" i="2"/>
  <c r="C17" i="2"/>
  <c r="C18" i="2"/>
  <c r="C19" i="2"/>
  <c r="C20" i="2"/>
  <c r="C21" i="2"/>
  <c r="C22" i="2"/>
  <c r="C23" i="2"/>
  <c r="C24" i="2"/>
  <c r="C15" i="2"/>
  <c r="E3" i="2"/>
  <c r="E4" i="2"/>
  <c r="E5" i="2"/>
  <c r="E6" i="2"/>
  <c r="E7" i="2"/>
  <c r="E8" i="2"/>
  <c r="E9" i="2"/>
  <c r="E10" i="2"/>
  <c r="E11" i="2"/>
  <c r="E2" i="2"/>
  <c r="B3" i="2"/>
  <c r="B4" i="2"/>
  <c r="B5" i="2"/>
  <c r="B6" i="2"/>
  <c r="B7" i="2"/>
  <c r="B8" i="2"/>
  <c r="B9" i="2"/>
  <c r="B10" i="2"/>
  <c r="B11" i="2"/>
  <c r="B2" i="2"/>
  <c r="L24" i="2"/>
  <c r="L23" i="2"/>
  <c r="L22" i="2"/>
  <c r="L21" i="2"/>
  <c r="L20" i="2"/>
  <c r="L19" i="2"/>
  <c r="L18" i="2"/>
  <c r="L17" i="2"/>
  <c r="L16" i="2"/>
  <c r="L15" i="2"/>
  <c r="J24" i="2"/>
  <c r="J23" i="2"/>
  <c r="J22" i="2"/>
  <c r="J21" i="2"/>
  <c r="J20" i="2"/>
  <c r="J19" i="2"/>
  <c r="J18" i="2"/>
  <c r="J17" i="2"/>
  <c r="J16" i="2"/>
  <c r="J15" i="2"/>
  <c r="H24" i="2"/>
  <c r="H23" i="2"/>
  <c r="H22" i="2"/>
  <c r="H21" i="2"/>
  <c r="H20" i="2"/>
  <c r="H19" i="2"/>
  <c r="H18" i="2"/>
  <c r="H17" i="2"/>
  <c r="H16" i="2"/>
  <c r="H15" i="2"/>
  <c r="F24" i="2"/>
  <c r="F23" i="2"/>
  <c r="F22" i="2"/>
  <c r="F21" i="2"/>
  <c r="F20" i="2"/>
  <c r="F19" i="2"/>
  <c r="F18" i="2"/>
  <c r="F17" i="2"/>
  <c r="F16" i="2"/>
  <c r="F15" i="2"/>
  <c r="D24" i="2"/>
  <c r="D23" i="2"/>
  <c r="D22" i="2"/>
  <c r="D21" i="2"/>
  <c r="D20" i="2"/>
  <c r="D19" i="2"/>
  <c r="D18" i="2"/>
  <c r="D17" i="2"/>
  <c r="D16" i="2"/>
  <c r="D15" i="2"/>
  <c r="B16" i="2"/>
  <c r="B17" i="2"/>
  <c r="B18" i="2"/>
  <c r="B19" i="2"/>
  <c r="B20" i="2"/>
  <c r="B21" i="2"/>
  <c r="B22" i="2"/>
  <c r="B23" i="2"/>
  <c r="B24" i="2"/>
  <c r="B15" i="2"/>
  <c r="D11" i="2"/>
  <c r="G11" i="2"/>
  <c r="D10" i="2"/>
  <c r="G10" i="2"/>
  <c r="D9" i="2"/>
  <c r="G9" i="2"/>
  <c r="D8" i="2"/>
  <c r="G8" i="2"/>
  <c r="D7" i="2"/>
  <c r="G7" i="2"/>
  <c r="D6" i="2"/>
  <c r="G6" i="2"/>
  <c r="D5" i="2"/>
  <c r="G5" i="2"/>
  <c r="D4" i="2"/>
  <c r="G4" i="2"/>
  <c r="D3" i="2"/>
  <c r="G3" i="2"/>
  <c r="D2" i="2"/>
  <c r="G2" i="2"/>
  <c r="I25" i="1"/>
  <c r="I26" i="1"/>
  <c r="I27" i="1"/>
  <c r="I28" i="1"/>
  <c r="I29" i="1"/>
  <c r="I30" i="1"/>
  <c r="I31" i="1"/>
  <c r="I32" i="1"/>
  <c r="I33" i="1"/>
  <c r="I24" i="1"/>
  <c r="H25" i="1"/>
  <c r="H26" i="1"/>
  <c r="H27" i="1"/>
  <c r="H28" i="1"/>
  <c r="H29" i="1"/>
  <c r="H30" i="1"/>
  <c r="H31" i="1"/>
  <c r="H32" i="1"/>
  <c r="H33" i="1"/>
  <c r="H24" i="1"/>
  <c r="G25" i="1"/>
  <c r="G26" i="1"/>
  <c r="G27" i="1"/>
  <c r="G28" i="1"/>
  <c r="G29" i="1"/>
  <c r="G30" i="1"/>
  <c r="G31" i="1"/>
  <c r="G32" i="1"/>
  <c r="G33" i="1"/>
  <c r="G24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C24" i="1"/>
  <c r="C25" i="1"/>
  <c r="C26" i="1"/>
  <c r="C27" i="1"/>
  <c r="C28" i="1"/>
  <c r="C29" i="1"/>
  <c r="C30" i="1"/>
  <c r="C31" i="1"/>
  <c r="C32" i="1"/>
  <c r="C33" i="1"/>
  <c r="C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F2" i="2"/>
  <c r="H2" i="2"/>
  <c r="F11" i="2"/>
  <c r="H11" i="2"/>
  <c r="F10" i="2"/>
  <c r="H10" i="2"/>
  <c r="F9" i="2"/>
  <c r="H9" i="2"/>
  <c r="F8" i="2"/>
  <c r="H8" i="2"/>
  <c r="F7" i="2"/>
  <c r="H7" i="2"/>
  <c r="F6" i="2"/>
  <c r="H6" i="2"/>
  <c r="F5" i="2"/>
  <c r="H5" i="2"/>
  <c r="F4" i="2"/>
  <c r="H4" i="2"/>
  <c r="F3" i="2"/>
  <c r="H3" i="2"/>
</calcChain>
</file>

<file path=xl/sharedStrings.xml><?xml version="1.0" encoding="utf-8"?>
<sst xmlns="http://schemas.openxmlformats.org/spreadsheetml/2006/main" count="52" uniqueCount="31">
  <si>
    <t>angle deg</t>
  </si>
  <si>
    <t>angle rad</t>
  </si>
  <si>
    <t>T</t>
  </si>
  <si>
    <t>L=</t>
  </si>
  <si>
    <t>g=</t>
  </si>
  <si>
    <t>cos</t>
  </si>
  <si>
    <t>tan</t>
  </si>
  <si>
    <t>x</t>
  </si>
  <si>
    <t>sin(x)</t>
  </si>
  <si>
    <t>Starting Angle</t>
  </si>
  <si>
    <t>Average Horizontal Swing Velocity</t>
  </si>
  <si>
    <t>Time period corrected</t>
  </si>
  <si>
    <t>Time period small angle</t>
  </si>
  <si>
    <t>Time period of actual swing</t>
  </si>
  <si>
    <t>distance covered</t>
  </si>
  <si>
    <t>Length</t>
  </si>
  <si>
    <t>Ave Velocity</t>
  </si>
  <si>
    <t>Start Angle</t>
  </si>
  <si>
    <t>Average V</t>
  </si>
  <si>
    <t>10m</t>
  </si>
  <si>
    <t>20m</t>
  </si>
  <si>
    <t>30m</t>
  </si>
  <si>
    <t>40m</t>
  </si>
  <si>
    <t>50m</t>
  </si>
  <si>
    <t>60m</t>
  </si>
  <si>
    <t>y1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</si>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</sst>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FC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C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Sheet1!$G$3:$G$14</c:f>
              <c:numCache>
                <c:formatCode>General</c:formatCode>
                <c:ptCount val="12"/>
                <c:pt idx="0">
                  <c:v>0.0872664625997165</c:v>
                </c:pt>
                <c:pt idx="1">
                  <c:v>0.174532925199433</c:v>
                </c:pt>
                <c:pt idx="2">
                  <c:v>0.261799387799149</c:v>
                </c:pt>
                <c:pt idx="3">
                  <c:v>0.349065850398866</c:v>
                </c:pt>
                <c:pt idx="4">
                  <c:v>0.436332312998582</c:v>
                </c:pt>
                <c:pt idx="5">
                  <c:v>0.523598775598299</c:v>
                </c:pt>
                <c:pt idx="6">
                  <c:v>0.610865238198015</c:v>
                </c:pt>
                <c:pt idx="7">
                  <c:v>0.698131700797732</c:v>
                </c:pt>
                <c:pt idx="8">
                  <c:v>0.785398163397448</c:v>
                </c:pt>
                <c:pt idx="9">
                  <c:v>0.872664625997165</c:v>
                </c:pt>
                <c:pt idx="10">
                  <c:v>0.959931088596881</c:v>
                </c:pt>
                <c:pt idx="11">
                  <c:v>1.047197551196598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sin(x)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Sheet1!$H$3:$H$14</c:f>
              <c:numCache>
                <c:formatCode>General</c:formatCode>
                <c:ptCount val="12"/>
                <c:pt idx="0">
                  <c:v>0.0871557427476581</c:v>
                </c:pt>
                <c:pt idx="1">
                  <c:v>0.17364817766693</c:v>
                </c:pt>
                <c:pt idx="2">
                  <c:v>0.258819045102521</c:v>
                </c:pt>
                <c:pt idx="3">
                  <c:v>0.342020143325669</c:v>
                </c:pt>
                <c:pt idx="4">
                  <c:v>0.422618261740699</c:v>
                </c:pt>
                <c:pt idx="5">
                  <c:v>0.5</c:v>
                </c:pt>
                <c:pt idx="6">
                  <c:v>0.573576436351046</c:v>
                </c:pt>
                <c:pt idx="7">
                  <c:v>0.642787609686539</c:v>
                </c:pt>
                <c:pt idx="8">
                  <c:v>0.707106781186547</c:v>
                </c:pt>
                <c:pt idx="9">
                  <c:v>0.766044443118978</c:v>
                </c:pt>
                <c:pt idx="10">
                  <c:v>0.819152044288992</c:v>
                </c:pt>
                <c:pt idx="11">
                  <c:v>0.866025403784439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860800"/>
        <c:axId val="1794863120"/>
      </c:lineChart>
      <c:catAx>
        <c:axId val="17948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63120"/>
        <c:crosses val="autoZero"/>
        <c:auto val="1"/>
        <c:lblAlgn val="ctr"/>
        <c:lblOffset val="100"/>
        <c:noMultiLvlLbl val="0"/>
      </c:catAx>
      <c:valAx>
        <c:axId val="17948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Sheet2!$A$27:$A$36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Sheet2!$B$27:$B$36</c:f>
              <c:numCache>
                <c:formatCode>General</c:formatCode>
                <c:ptCount val="10"/>
                <c:pt idx="0">
                  <c:v>0.549990576927021</c:v>
                </c:pt>
                <c:pt idx="1">
                  <c:v>1.098410059971844</c:v>
                </c:pt>
                <c:pt idx="2">
                  <c:v>2.184258732672956</c:v>
                </c:pt>
                <c:pt idx="3">
                  <c:v>3.24502285772337</c:v>
                </c:pt>
                <c:pt idx="4">
                  <c:v>4.268250550714995</c:v>
                </c:pt>
                <c:pt idx="5">
                  <c:v>5.241583153723881</c:v>
                </c:pt>
                <c:pt idx="6">
                  <c:v>6.15275852035114</c:v>
                </c:pt>
                <c:pt idx="7">
                  <c:v>6.989585318536803</c:v>
                </c:pt>
                <c:pt idx="8">
                  <c:v>7.73987440444446</c:v>
                </c:pt>
                <c:pt idx="9">
                  <c:v>8.391310597600668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Sheet2!$C$26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Sheet2!$A$27:$A$36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Sheet2!$C$27:$C$36</c:f>
              <c:numCache>
                <c:formatCode>General</c:formatCode>
                <c:ptCount val="10"/>
                <c:pt idx="0">
                  <c:v>0.777804133067597</c:v>
                </c:pt>
                <c:pt idx="1">
                  <c:v>1.553386403859226</c:v>
                </c:pt>
                <c:pt idx="2">
                  <c:v>3.089008323477964</c:v>
                </c:pt>
                <c:pt idx="3">
                  <c:v>4.589155335603088</c:v>
                </c:pt>
                <c:pt idx="4">
                  <c:v>6.036217816427578</c:v>
                </c:pt>
                <c:pt idx="5">
                  <c:v>7.412717984302652</c:v>
                </c:pt>
                <c:pt idx="6">
                  <c:v>8.701314545487198</c:v>
                </c:pt>
                <c:pt idx="7">
                  <c:v>9.884766352838615</c:v>
                </c:pt>
                <c:pt idx="8">
                  <c:v>10.94583535382974</c:v>
                </c:pt>
                <c:pt idx="9">
                  <c:v>11.86710525321195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Sheet2!$D$26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Sheet2!$A$27:$A$36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Sheet2!$D$27:$D$36</c:f>
              <c:numCache>
                <c:formatCode>General</c:formatCode>
                <c:ptCount val="10"/>
                <c:pt idx="0">
                  <c:v>0.95261162292172</c:v>
                </c:pt>
                <c:pt idx="1">
                  <c:v>1.902502031416011</c:v>
                </c:pt>
                <c:pt idx="2">
                  <c:v>3.783247101865567</c:v>
                </c:pt>
                <c:pt idx="3">
                  <c:v>5.62054446129923</c:v>
                </c:pt>
                <c:pt idx="4">
                  <c:v>7.392826813272212</c:v>
                </c:pt>
                <c:pt idx="5">
                  <c:v>9.078688334346871</c:v>
                </c:pt>
                <c:pt idx="6">
                  <c:v>10.65689036395048</c:v>
                </c:pt>
                <c:pt idx="7">
                  <c:v>12.10631689554324</c:v>
                </c:pt>
                <c:pt idx="8">
                  <c:v>13.40585571269971</c:v>
                </c:pt>
                <c:pt idx="9">
                  <c:v>14.53417629713551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Sheet2!$E$26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Sheet2!$A$27:$A$36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Sheet2!$E$27:$E$36</c:f>
              <c:numCache>
                <c:formatCode>General</c:formatCode>
                <c:ptCount val="10"/>
                <c:pt idx="0">
                  <c:v>1.099981153854043</c:v>
                </c:pt>
                <c:pt idx="1">
                  <c:v>2.196820119943687</c:v>
                </c:pt>
                <c:pt idx="2">
                  <c:v>4.368517465345914</c:v>
                </c:pt>
                <c:pt idx="3">
                  <c:v>6.490045715446741</c:v>
                </c:pt>
                <c:pt idx="4">
                  <c:v>8.53650110142999</c:v>
                </c:pt>
                <c:pt idx="5">
                  <c:v>10.48316630744776</c:v>
                </c:pt>
                <c:pt idx="6">
                  <c:v>12.30551704070228</c:v>
                </c:pt>
                <c:pt idx="7">
                  <c:v>13.97917063707361</c:v>
                </c:pt>
                <c:pt idx="8">
                  <c:v>15.47974880888892</c:v>
                </c:pt>
                <c:pt idx="9">
                  <c:v>16.78262119520134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Sheet2!$F$26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Sheet2!$A$27:$A$36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Sheet2!$F$27:$F$36</c:f>
              <c:numCache>
                <c:formatCode>General</c:formatCode>
                <c:ptCount val="10"/>
                <c:pt idx="0">
                  <c:v>1.229816316993147</c:v>
                </c:pt>
                <c:pt idx="1">
                  <c:v>2.456119561266663</c:v>
                </c:pt>
                <c:pt idx="2">
                  <c:v>4.884151006704271</c:v>
                </c:pt>
                <c:pt idx="3">
                  <c:v>7.256091698410085</c:v>
                </c:pt>
                <c:pt idx="4">
                  <c:v>9.54409837639964</c:v>
                </c:pt>
                <c:pt idx="5">
                  <c:v>11.72053624144433</c:v>
                </c:pt>
                <c:pt idx="6">
                  <c:v>13.75798630064617</c:v>
                </c:pt>
                <c:pt idx="7">
                  <c:v>15.62918790678281</c:v>
                </c:pt>
                <c:pt idx="8">
                  <c:v>17.3068853056485</c:v>
                </c:pt>
                <c:pt idx="9">
                  <c:v>18.76354091654948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Sheet2!$G$26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Sheet2!$A$27:$A$36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Sheet2!$G$27:$G$36</c:f>
              <c:numCache>
                <c:formatCode>General</c:formatCode>
                <c:ptCount val="10"/>
                <c:pt idx="0">
                  <c:v>1.347196276810141</c:v>
                </c:pt>
                <c:pt idx="1">
                  <c:v>2.690544175270887</c:v>
                </c:pt>
                <c:pt idx="2">
                  <c:v>5.35031936126699</c:v>
                </c:pt>
                <c:pt idx="3">
                  <c:v>7.948650205090352</c:v>
                </c:pt>
                <c:pt idx="4">
                  <c:v>10.45503594360503</c:v>
                </c:pt>
                <c:pt idx="5">
                  <c:v>12.83920417099175</c:v>
                </c:pt>
                <c:pt idx="6">
                  <c:v>15.07111888542192</c:v>
                </c:pt>
                <c:pt idx="7">
                  <c:v>17.12091754406379</c:v>
                </c:pt>
                <c:pt idx="8">
                  <c:v>18.95874296411676</c:v>
                </c:pt>
                <c:pt idx="9">
                  <c:v>20.55442923733061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69072"/>
        <c:axId val="1793170752"/>
      </c:scatterChart>
      <c:valAx>
        <c:axId val="1793669072"/>
        <c:scaling>
          <c:orientation val="minMax"/>
          <c:max val="9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70752"/>
        <c:crosses val="autoZero"/>
        <c:crossBetween val="midCat"/>
      </c:valAx>
      <c:valAx>
        <c:axId val="17931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Sheet2!$B$46</c:f>
              <c:strCache>
                <c:ptCount val="1"/>
                <c:pt idx="0">
                  <c:v>10m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Sheet2!$A$47:$A$56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Sheet2!$B$47:$B$56</c:f>
              <c:numCache>
                <c:formatCode>General</c:formatCode>
                <c:ptCount val="10"/>
                <c:pt idx="0">
                  <c:v>0.549292773057164</c:v>
                </c:pt>
                <c:pt idx="1">
                  <c:v>1.092841966793289</c:v>
                </c:pt>
                <c:pt idx="2">
                  <c:v>2.140170641028066</c:v>
                </c:pt>
                <c:pt idx="3">
                  <c:v>3.098768569517176</c:v>
                </c:pt>
                <c:pt idx="4">
                  <c:v>3.929886819209543</c:v>
                </c:pt>
                <c:pt idx="5">
                  <c:v>4.601178423461468</c:v>
                </c:pt>
                <c:pt idx="6">
                  <c:v>5.08829033823332</c:v>
                </c:pt>
                <c:pt idx="7">
                  <c:v>5.376031680536946</c:v>
                </c:pt>
                <c:pt idx="8">
                  <c:v>5.459061887698205</c:v>
                </c:pt>
                <c:pt idx="9">
                  <c:v>5.34207424251021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Sheet2!$C$46</c:f>
              <c:strCache>
                <c:ptCount val="1"/>
                <c:pt idx="0">
                  <c:v>20m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Sheet2!$A$47:$A$56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Sheet2!$C$47:$C$56</c:f>
              <c:numCache>
                <c:formatCode>General</c:formatCode>
                <c:ptCount val="10"/>
                <c:pt idx="0">
                  <c:v>0.776817289370968</c:v>
                </c:pt>
                <c:pt idx="1">
                  <c:v>1.545511930969557</c:v>
                </c:pt>
                <c:pt idx="2">
                  <c:v>3.026658346334613</c:v>
                </c:pt>
                <c:pt idx="3">
                  <c:v>4.382320537666664</c:v>
                </c:pt>
                <c:pt idx="4">
                  <c:v>5.557699238317399</c:v>
                </c:pt>
                <c:pt idx="5">
                  <c:v>6.507048929357664</c:v>
                </c:pt>
                <c:pt idx="6">
                  <c:v>7.195929205621545</c:v>
                </c:pt>
                <c:pt idx="7">
                  <c:v>7.60285691436277</c:v>
                </c:pt>
                <c:pt idx="8">
                  <c:v>7.720279359416871</c:v>
                </c:pt>
                <c:pt idx="9">
                  <c:v>7.554833844961919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Sheet2!$D$46</c:f>
              <c:strCache>
                <c:ptCount val="1"/>
                <c:pt idx="0">
                  <c:v>30m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Sheet2!$A$47:$A$56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Sheet2!$D$47:$D$56</c:f>
              <c:numCache>
                <c:formatCode>General</c:formatCode>
                <c:ptCount val="10"/>
                <c:pt idx="0">
                  <c:v>0.951402991165409</c:v>
                </c:pt>
                <c:pt idx="1">
                  <c:v>1.892857811129476</c:v>
                </c:pt>
                <c:pt idx="2">
                  <c:v>3.706884287127865</c:v>
                </c:pt>
                <c:pt idx="3">
                  <c:v>5.367224603301279</c:v>
                </c:pt>
                <c:pt idx="4">
                  <c:v>6.806763638866174</c:v>
                </c:pt>
                <c:pt idx="5">
                  <c:v>7.969474804124931</c:v>
                </c:pt>
                <c:pt idx="6">
                  <c:v>8.81317738948194</c:v>
                </c:pt>
                <c:pt idx="7">
                  <c:v>9.311560013789884</c:v>
                </c:pt>
                <c:pt idx="8">
                  <c:v>9.455372551156157</c:v>
                </c:pt>
                <c:pt idx="9">
                  <c:v>9.252744005832708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Sheet2!$E$46</c:f>
              <c:strCache>
                <c:ptCount val="1"/>
                <c:pt idx="0">
                  <c:v>40m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Sheet2!$A$47:$A$56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Sheet2!$E$47:$E$56</c:f>
              <c:numCache>
                <c:formatCode>General</c:formatCode>
                <c:ptCount val="10"/>
                <c:pt idx="0">
                  <c:v>1.098585546114328</c:v>
                </c:pt>
                <c:pt idx="1">
                  <c:v>2.185683933586578</c:v>
                </c:pt>
                <c:pt idx="2">
                  <c:v>4.280341282056133</c:v>
                </c:pt>
                <c:pt idx="3">
                  <c:v>6.197537139034352</c:v>
                </c:pt>
                <c:pt idx="4">
                  <c:v>7.859773638419085</c:v>
                </c:pt>
                <c:pt idx="5">
                  <c:v>9.202356846922937</c:v>
                </c:pt>
                <c:pt idx="6">
                  <c:v>10.17658067646664</c:v>
                </c:pt>
                <c:pt idx="7">
                  <c:v>10.75206336107389</c:v>
                </c:pt>
                <c:pt idx="8">
                  <c:v>10.91812377539641</c:v>
                </c:pt>
                <c:pt idx="9">
                  <c:v>10.68414848502042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Sheet2!$F$46</c:f>
              <c:strCache>
                <c:ptCount val="1"/>
                <c:pt idx="0">
                  <c:v>50m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Sheet2!$A$47:$A$56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Sheet2!$F$47:$F$56</c:f>
              <c:numCache>
                <c:formatCode>General</c:formatCode>
                <c:ptCount val="10"/>
                <c:pt idx="0">
                  <c:v>1.228255980105184</c:v>
                </c:pt>
                <c:pt idx="1">
                  <c:v>2.443668926414362</c:v>
                </c:pt>
                <c:pt idx="2">
                  <c:v>4.785567036788057</c:v>
                </c:pt>
                <c:pt idx="3">
                  <c:v>6.929057167980188</c:v>
                </c:pt>
                <c:pt idx="4">
                  <c:v>8.787494071632963</c:v>
                </c:pt>
                <c:pt idx="5">
                  <c:v>10.28854773146516</c:v>
                </c:pt>
                <c:pt idx="6">
                  <c:v>11.3777630855451</c:v>
                </c:pt>
                <c:pt idx="7">
                  <c:v>12.02117228687304</c:v>
                </c:pt>
                <c:pt idx="8">
                  <c:v>12.20683347427151</c:v>
                </c:pt>
                <c:pt idx="9">
                  <c:v>11.94524114710353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Sheet2!$G$46</c:f>
              <c:strCache>
                <c:ptCount val="1"/>
                <c:pt idx="0">
                  <c:v>60m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Sheet2!$A$47:$A$56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Sheet2!$G$47:$G$56</c:f>
              <c:numCache>
                <c:formatCode>General</c:formatCode>
                <c:ptCount val="10"/>
                <c:pt idx="0">
                  <c:v>1.345487013388452</c:v>
                </c:pt>
                <c:pt idx="1">
                  <c:v>2.676905188143156</c:v>
                </c:pt>
                <c:pt idx="2">
                  <c:v>5.242326033003948</c:v>
                </c:pt>
                <c:pt idx="3">
                  <c:v>7.590401826291224</c:v>
                </c:pt>
                <c:pt idx="4">
                  <c:v>9.626217453952583</c:v>
                </c:pt>
                <c:pt idx="5">
                  <c:v>11.27053935298414</c:v>
                </c:pt>
                <c:pt idx="6">
                  <c:v>12.46371499180526</c:v>
                </c:pt>
                <c:pt idx="7">
                  <c:v>13.16853445835266</c:v>
                </c:pt>
                <c:pt idx="8">
                  <c:v>13.37191609913533</c:v>
                </c:pt>
                <c:pt idx="9">
                  <c:v>13.08535606221498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96256"/>
        <c:axId val="1872599840"/>
      </c:scatterChart>
      <c:valAx>
        <c:axId val="1872596256"/>
        <c:scaling>
          <c:orientation val="minMax"/>
          <c:max val="9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 Angle (</a:t>
                </a:r>
                <a:r>
                  <a:rPr lang="sk-SK" sz="1000" b="1" i="0" u="none" strike="noStrike" baseline="0">
                    <a:effectLst/>
                  </a:rPr>
                  <a:t>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99840"/>
        <c:crosses val="autoZero"/>
        <c:crossBetween val="midCat"/>
      </c:valAx>
      <c:valAx>
        <c:axId val="1872599840"/>
        <c:scaling>
          <c:orientation val="minMax"/>
          <c:max val="1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57625126555106"/>
              <c:y val="0.302517536319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9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606272484296"/>
          <c:y val="0.892855345521486"/>
          <c:w val="0.678391265225607"/>
          <c:h val="0.0487729150135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4</xdr:row>
      <xdr:rowOff>25400</xdr:rowOff>
    </xdr:from>
    <xdr:to>
      <xdr:col>16</xdr:col>
      <xdr:colOff>571500</xdr:colOff>
      <xdr:row>17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375335</xdr:colOff>
      <xdr:row>25</xdr:row>
      <xdr:rowOff>46843</xdr:rowOff>
    </xdr:from>
    <xdr:to>
      <xdr:col>12</xdr:col>
      <xdr:colOff>822549</xdr:colOff>
      <xdr:row>38</xdr:row>
      <xdr:rowOff>108932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40336</xdr:colOff>
      <xdr:row>60</xdr:row>
      <xdr:rowOff>0</xdr:rowOff>
    </xdr:from>
    <xdr:to>
      <xdr:col>6</xdr:col>
      <xdr:colOff>495299</xdr:colOff>
      <xdr:row>84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B1" zoomScale="144" workbookViewId="0">
      <selection activeCell="H3" sqref="H3"/>
    </sheetView>
  </sheetViews>
  <sheetFormatPr baseColWidth="10" defaultRowHeight="16" x14ac:dyDescent="0.2"/>
  <cols>
    <col min="1" max="1" width="12.5" bestFit="1" customWidth="1"/>
    <col min="3" max="3" width="20.5" bestFit="1" customWidth="1"/>
    <col min="6" max="6" width="19.1640625" bestFit="1" customWidth="1"/>
    <col min="7" max="7" width="23.5" bestFit="1" customWidth="1"/>
    <col min="8" max="8" width="14.83203125" bestFit="1" customWidth="1"/>
  </cols>
  <sheetData>
    <row r="1" spans="1:10" x14ac:dyDescent="0.2">
      <c r="A1" t="s">
        <v>3</v>
      </c>
      <c r="B1">
        <v>1</v>
      </c>
      <c r="C1" t="s">
        <v>4</v>
      </c>
    </row>
    <row r="2" spans="1:10" x14ac:dyDescent="0.2">
      <c r="A2" t="s">
        <v>0</v>
      </c>
      <c r="B2" t="s">
        <v>1</v>
      </c>
      <c r="C2" t="s">
        <v>2</v>
      </c>
      <c r="G2" t="s">
        <v>7</v>
      </c>
      <c r="H2" t="s">
        <v>8</v>
      </c>
      <c r="I2" t="s">
        <v>5</v>
      </c>
      <c r="J2" t="s">
        <v>6</v>
      </c>
    </row>
    <row r="3" spans="1:10" x14ac:dyDescent="0.2">
      <c r="A3">
        <v>5</v>
      </c>
      <c r="B3">
        <f>A3*PI()/180</f>
        <v>8.7266462599716474E-2</v>
      </c>
      <c r="C3">
        <f>2*PI()*(SQRT($B$1/9.81))</f>
        <v>2.0060666807106475</v>
      </c>
      <c r="F3">
        <v>5</v>
      </c>
      <c r="G3">
        <f>F3*PI()/180</f>
        <v>8.7266462599716474E-2</v>
      </c>
      <c r="H3">
        <f>SIN(G3)</f>
        <v>8.7155742747658166E-2</v>
      </c>
      <c r="I3">
        <f>COS(G3)</f>
        <v>0.99619469809174555</v>
      </c>
      <c r="J3">
        <f>TAN(G3)</f>
        <v>8.7488663525924007E-2</v>
      </c>
    </row>
    <row r="4" spans="1:10" x14ac:dyDescent="0.2">
      <c r="A4">
        <v>10</v>
      </c>
      <c r="B4">
        <f t="shared" ref="B4:B20" si="0">A4*PI()/180</f>
        <v>0.17453292519943295</v>
      </c>
      <c r="F4">
        <v>10</v>
      </c>
      <c r="G4">
        <f t="shared" ref="G4:G20" si="1">F4*PI()/180</f>
        <v>0.17453292519943295</v>
      </c>
      <c r="H4">
        <f t="shared" ref="H4:H20" si="2">SIN(G4)</f>
        <v>0.17364817766693033</v>
      </c>
      <c r="I4">
        <f t="shared" ref="I4:I20" si="3">COS(G4)</f>
        <v>0.98480775301220802</v>
      </c>
      <c r="J4">
        <f t="shared" ref="J4:J20" si="4">TAN(G4)</f>
        <v>0.17632698070846498</v>
      </c>
    </row>
    <row r="5" spans="1:10" x14ac:dyDescent="0.2">
      <c r="A5">
        <v>15</v>
      </c>
      <c r="B5">
        <f t="shared" si="0"/>
        <v>0.26179938779914941</v>
      </c>
      <c r="F5">
        <v>15</v>
      </c>
      <c r="G5">
        <f t="shared" si="1"/>
        <v>0.26179938779914941</v>
      </c>
      <c r="H5">
        <f t="shared" si="2"/>
        <v>0.25881904510252074</v>
      </c>
      <c r="I5">
        <f t="shared" si="3"/>
        <v>0.96592582628906831</v>
      </c>
      <c r="J5">
        <f t="shared" si="4"/>
        <v>0.2679491924311227</v>
      </c>
    </row>
    <row r="6" spans="1:10" x14ac:dyDescent="0.2">
      <c r="A6">
        <v>20</v>
      </c>
      <c r="B6">
        <f t="shared" si="0"/>
        <v>0.3490658503988659</v>
      </c>
      <c r="F6">
        <v>20</v>
      </c>
      <c r="G6">
        <f t="shared" si="1"/>
        <v>0.3490658503988659</v>
      </c>
      <c r="H6">
        <f t="shared" si="2"/>
        <v>0.34202014332566871</v>
      </c>
      <c r="I6">
        <f t="shared" si="3"/>
        <v>0.93969262078590843</v>
      </c>
      <c r="J6">
        <f t="shared" si="4"/>
        <v>0.36397023426620234</v>
      </c>
    </row>
    <row r="7" spans="1:10" x14ac:dyDescent="0.2">
      <c r="A7">
        <v>25</v>
      </c>
      <c r="B7">
        <f t="shared" si="0"/>
        <v>0.43633231299858238</v>
      </c>
      <c r="F7">
        <v>25</v>
      </c>
      <c r="G7">
        <f t="shared" si="1"/>
        <v>0.43633231299858238</v>
      </c>
      <c r="H7">
        <f t="shared" si="2"/>
        <v>0.42261826174069944</v>
      </c>
      <c r="I7">
        <f t="shared" si="3"/>
        <v>0.90630778703664994</v>
      </c>
      <c r="J7">
        <f t="shared" si="4"/>
        <v>0.46630765815499858</v>
      </c>
    </row>
    <row r="8" spans="1:10" x14ac:dyDescent="0.2">
      <c r="A8">
        <v>30</v>
      </c>
      <c r="B8">
        <f t="shared" si="0"/>
        <v>0.52359877559829882</v>
      </c>
      <c r="F8">
        <v>30</v>
      </c>
      <c r="G8">
        <f t="shared" si="1"/>
        <v>0.52359877559829882</v>
      </c>
      <c r="H8">
        <f t="shared" si="2"/>
        <v>0.49999999999999994</v>
      </c>
      <c r="I8">
        <f t="shared" si="3"/>
        <v>0.86602540378443871</v>
      </c>
      <c r="J8">
        <f t="shared" si="4"/>
        <v>0.57735026918962573</v>
      </c>
    </row>
    <row r="9" spans="1:10" x14ac:dyDescent="0.2">
      <c r="A9">
        <v>35</v>
      </c>
      <c r="B9">
        <f t="shared" si="0"/>
        <v>0.6108652381980153</v>
      </c>
      <c r="F9">
        <v>35</v>
      </c>
      <c r="G9">
        <f t="shared" si="1"/>
        <v>0.6108652381980153</v>
      </c>
      <c r="H9">
        <f t="shared" si="2"/>
        <v>0.57357643635104605</v>
      </c>
      <c r="I9">
        <f t="shared" si="3"/>
        <v>0.8191520442889918</v>
      </c>
      <c r="J9">
        <f t="shared" si="4"/>
        <v>0.70020753820970971</v>
      </c>
    </row>
    <row r="10" spans="1:10" x14ac:dyDescent="0.2">
      <c r="A10">
        <v>40</v>
      </c>
      <c r="B10">
        <f t="shared" si="0"/>
        <v>0.69813170079773179</v>
      </c>
      <c r="F10">
        <v>40</v>
      </c>
      <c r="G10">
        <f t="shared" si="1"/>
        <v>0.69813170079773179</v>
      </c>
      <c r="H10">
        <f t="shared" si="2"/>
        <v>0.64278760968653925</v>
      </c>
      <c r="I10">
        <f t="shared" si="3"/>
        <v>0.76604444311897801</v>
      </c>
      <c r="J10">
        <f t="shared" si="4"/>
        <v>0.83909963117727993</v>
      </c>
    </row>
    <row r="11" spans="1:10" x14ac:dyDescent="0.2">
      <c r="A11">
        <v>45</v>
      </c>
      <c r="B11">
        <f t="shared" si="0"/>
        <v>0.78539816339744828</v>
      </c>
      <c r="F11">
        <v>45</v>
      </c>
      <c r="G11">
        <f t="shared" si="1"/>
        <v>0.78539816339744828</v>
      </c>
      <c r="H11">
        <f t="shared" si="2"/>
        <v>0.70710678118654746</v>
      </c>
      <c r="I11">
        <f t="shared" si="3"/>
        <v>0.70710678118654757</v>
      </c>
      <c r="J11">
        <f t="shared" si="4"/>
        <v>0.99999999999999989</v>
      </c>
    </row>
    <row r="12" spans="1:10" x14ac:dyDescent="0.2">
      <c r="A12">
        <v>50</v>
      </c>
      <c r="B12">
        <f t="shared" si="0"/>
        <v>0.87266462599716477</v>
      </c>
      <c r="F12">
        <v>50</v>
      </c>
      <c r="G12">
        <f t="shared" si="1"/>
        <v>0.87266462599716477</v>
      </c>
      <c r="H12">
        <f t="shared" si="2"/>
        <v>0.76604444311897801</v>
      </c>
      <c r="I12">
        <f t="shared" si="3"/>
        <v>0.64278760968653936</v>
      </c>
      <c r="J12">
        <f t="shared" si="4"/>
        <v>1.19175359259421</v>
      </c>
    </row>
    <row r="13" spans="1:10" x14ac:dyDescent="0.2">
      <c r="A13">
        <v>55</v>
      </c>
      <c r="B13">
        <f t="shared" si="0"/>
        <v>0.95993108859688125</v>
      </c>
      <c r="F13">
        <v>55</v>
      </c>
      <c r="G13">
        <f t="shared" si="1"/>
        <v>0.95993108859688125</v>
      </c>
      <c r="H13">
        <f t="shared" si="2"/>
        <v>0.8191520442889918</v>
      </c>
      <c r="I13">
        <f t="shared" si="3"/>
        <v>0.57357643635104616</v>
      </c>
      <c r="J13">
        <f t="shared" si="4"/>
        <v>1.4281480067421144</v>
      </c>
    </row>
    <row r="14" spans="1:10" x14ac:dyDescent="0.2">
      <c r="A14">
        <v>60</v>
      </c>
      <c r="B14">
        <f t="shared" si="0"/>
        <v>1.0471975511965976</v>
      </c>
      <c r="F14">
        <v>60</v>
      </c>
      <c r="G14">
        <f t="shared" si="1"/>
        <v>1.0471975511965976</v>
      </c>
      <c r="H14">
        <f t="shared" si="2"/>
        <v>0.8660254037844386</v>
      </c>
      <c r="I14">
        <f t="shared" si="3"/>
        <v>0.50000000000000011</v>
      </c>
      <c r="J14">
        <f t="shared" si="4"/>
        <v>1.7320508075688767</v>
      </c>
    </row>
    <row r="15" spans="1:10" x14ac:dyDescent="0.2">
      <c r="A15">
        <v>65</v>
      </c>
      <c r="B15">
        <f t="shared" si="0"/>
        <v>1.1344640137963142</v>
      </c>
      <c r="F15">
        <v>65</v>
      </c>
      <c r="G15">
        <f t="shared" si="1"/>
        <v>1.1344640137963142</v>
      </c>
      <c r="H15">
        <f t="shared" si="2"/>
        <v>0.90630778703664994</v>
      </c>
      <c r="I15">
        <f t="shared" si="3"/>
        <v>0.42261826174069944</v>
      </c>
      <c r="J15">
        <f t="shared" si="4"/>
        <v>2.1445069205095586</v>
      </c>
    </row>
    <row r="16" spans="1:10" x14ac:dyDescent="0.2">
      <c r="A16">
        <v>70</v>
      </c>
      <c r="B16">
        <f t="shared" si="0"/>
        <v>1.2217304763960306</v>
      </c>
      <c r="F16">
        <v>70</v>
      </c>
      <c r="G16">
        <f t="shared" si="1"/>
        <v>1.2217304763960306</v>
      </c>
      <c r="H16">
        <f t="shared" si="2"/>
        <v>0.93969262078590832</v>
      </c>
      <c r="I16">
        <f t="shared" si="3"/>
        <v>0.34202014332566882</v>
      </c>
      <c r="J16">
        <f t="shared" si="4"/>
        <v>2.7474774194546216</v>
      </c>
    </row>
    <row r="17" spans="1:10" x14ac:dyDescent="0.2">
      <c r="A17">
        <v>75</v>
      </c>
      <c r="B17">
        <f t="shared" si="0"/>
        <v>1.3089969389957472</v>
      </c>
      <c r="F17">
        <v>75</v>
      </c>
      <c r="G17">
        <f t="shared" si="1"/>
        <v>1.3089969389957472</v>
      </c>
      <c r="H17">
        <f t="shared" si="2"/>
        <v>0.96592582628906831</v>
      </c>
      <c r="I17">
        <f t="shared" si="3"/>
        <v>0.25881904510252074</v>
      </c>
      <c r="J17">
        <f t="shared" si="4"/>
        <v>3.7320508075688776</v>
      </c>
    </row>
    <row r="18" spans="1:10" x14ac:dyDescent="0.2">
      <c r="A18">
        <v>80</v>
      </c>
      <c r="B18">
        <f t="shared" si="0"/>
        <v>1.3962634015954636</v>
      </c>
      <c r="F18">
        <v>80</v>
      </c>
      <c r="G18">
        <f t="shared" si="1"/>
        <v>1.3962634015954636</v>
      </c>
      <c r="H18">
        <f t="shared" si="2"/>
        <v>0.98480775301220802</v>
      </c>
      <c r="I18">
        <f t="shared" si="3"/>
        <v>0.17364817766693041</v>
      </c>
      <c r="J18">
        <f t="shared" si="4"/>
        <v>5.6712818196177066</v>
      </c>
    </row>
    <row r="19" spans="1:10" x14ac:dyDescent="0.2">
      <c r="A19">
        <v>85</v>
      </c>
      <c r="B19">
        <f t="shared" si="0"/>
        <v>1.4835298641951802</v>
      </c>
      <c r="F19">
        <v>85</v>
      </c>
      <c r="G19">
        <f t="shared" si="1"/>
        <v>1.4835298641951802</v>
      </c>
      <c r="H19">
        <f t="shared" si="2"/>
        <v>0.99619469809174555</v>
      </c>
      <c r="I19">
        <f t="shared" si="3"/>
        <v>8.7155742747658138E-2</v>
      </c>
      <c r="J19">
        <f t="shared" si="4"/>
        <v>11.430052302761348</v>
      </c>
    </row>
    <row r="20" spans="1:10" x14ac:dyDescent="0.2">
      <c r="A20">
        <v>90</v>
      </c>
      <c r="B20">
        <f t="shared" si="0"/>
        <v>1.5707963267948966</v>
      </c>
      <c r="F20">
        <v>90</v>
      </c>
      <c r="G20">
        <f t="shared" si="1"/>
        <v>1.5707963267948966</v>
      </c>
      <c r="H20">
        <f t="shared" si="2"/>
        <v>1</v>
      </c>
      <c r="I20">
        <f t="shared" si="3"/>
        <v>6.1257422745431001E-17</v>
      </c>
      <c r="J20">
        <f t="shared" si="4"/>
        <v>1.6324552277619072E+16</v>
      </c>
    </row>
    <row r="23" spans="1:10" x14ac:dyDescent="0.2">
      <c r="B23" t="s">
        <v>15</v>
      </c>
      <c r="C23" t="s">
        <v>12</v>
      </c>
      <c r="D23" t="s">
        <v>0</v>
      </c>
      <c r="E23" t="s">
        <v>1</v>
      </c>
      <c r="F23" t="s">
        <v>11</v>
      </c>
      <c r="G23" t="s">
        <v>13</v>
      </c>
      <c r="H23" t="s">
        <v>14</v>
      </c>
      <c r="I23" t="s">
        <v>16</v>
      </c>
    </row>
    <row r="24" spans="1:10" x14ac:dyDescent="0.2">
      <c r="B24">
        <v>10</v>
      </c>
      <c r="C24">
        <f>2*PI()*(SQRT($B24/9.81))</f>
        <v>6.3437398492194133</v>
      </c>
      <c r="D24">
        <v>10</v>
      </c>
      <c r="E24">
        <f>D24*PI()/180</f>
        <v>0.17453292519943295</v>
      </c>
      <c r="F24">
        <f>2*PI()*(SQRT($B24/9.81))*(1+(1/16)*E24^2+(11/3072)*E24^4+(173/737280)*E24^6+(22931/1321205760)*E24^8+(1319183/951268147200)*E24^10+(233526463/2009078326886400)*E24^12)</f>
        <v>6.3558385546434959</v>
      </c>
      <c r="G24">
        <f>F24/2</f>
        <v>3.1779192773217479</v>
      </c>
      <c r="H24">
        <f>B24*E24*2</f>
        <v>3.4906585039886591</v>
      </c>
      <c r="I24">
        <f>H24/G24</f>
        <v>1.0984100599718436</v>
      </c>
    </row>
    <row r="25" spans="1:10" x14ac:dyDescent="0.2">
      <c r="B25">
        <v>20</v>
      </c>
      <c r="C25">
        <f t="shared" ref="C25:C33" si="5">2*PI()*(SQRT($B25/9.81))</f>
        <v>8.9714029309327472</v>
      </c>
      <c r="D25">
        <v>10</v>
      </c>
      <c r="E25">
        <f t="shared" ref="E25:E33" si="6">D25*PI()/180</f>
        <v>0.17453292519943295</v>
      </c>
      <c r="F25">
        <f t="shared" ref="F25:F33" si="7">2*PI()*(SQRT($B25/9.81))*(1+(1/16)*E25^2+(11/3072)*E25^4+(173/737280)*E25^6+(22931/1321205760)*E25^8+(1319183/951268147200)*E25^10+(233526463/2009078326886400)*E25^12)</f>
        <v>8.9885130842306413</v>
      </c>
      <c r="G25">
        <f t="shared" ref="G25:G33" si="8">F25/2</f>
        <v>4.4942565421153207</v>
      </c>
      <c r="H25">
        <f t="shared" ref="H25:H33" si="9">B25*E25*2</f>
        <v>6.9813170079773181</v>
      </c>
      <c r="I25">
        <f t="shared" ref="I25:I33" si="10">H25/G25</f>
        <v>1.553386403859226</v>
      </c>
    </row>
    <row r="26" spans="1:10" x14ac:dyDescent="0.2">
      <c r="B26">
        <v>30</v>
      </c>
      <c r="C26">
        <f t="shared" si="5"/>
        <v>10.987679728847352</v>
      </c>
      <c r="D26">
        <v>10</v>
      </c>
      <c r="E26">
        <f t="shared" si="6"/>
        <v>0.17453292519943295</v>
      </c>
      <c r="F26">
        <f t="shared" si="7"/>
        <v>11.008635301347672</v>
      </c>
      <c r="G26">
        <f t="shared" si="8"/>
        <v>5.504317650673836</v>
      </c>
      <c r="H26">
        <f t="shared" si="9"/>
        <v>10.471975511965978</v>
      </c>
      <c r="I26">
        <f t="shared" si="10"/>
        <v>1.9025020314160108</v>
      </c>
    </row>
    <row r="27" spans="1:10" x14ac:dyDescent="0.2">
      <c r="B27">
        <v>40</v>
      </c>
      <c r="C27">
        <f t="shared" si="5"/>
        <v>12.687479698438827</v>
      </c>
      <c r="D27">
        <v>10</v>
      </c>
      <c r="E27">
        <f t="shared" si="6"/>
        <v>0.17453292519943295</v>
      </c>
      <c r="F27">
        <f t="shared" si="7"/>
        <v>12.711677109286992</v>
      </c>
      <c r="G27">
        <f t="shared" si="8"/>
        <v>6.3558385546434959</v>
      </c>
      <c r="H27">
        <f t="shared" si="9"/>
        <v>13.962634015954636</v>
      </c>
      <c r="I27">
        <f t="shared" si="10"/>
        <v>2.1968201199436872</v>
      </c>
    </row>
    <row r="28" spans="1:10" x14ac:dyDescent="0.2">
      <c r="B28">
        <v>50</v>
      </c>
      <c r="C28">
        <f t="shared" si="5"/>
        <v>14.185033534428873</v>
      </c>
      <c r="D28">
        <v>10</v>
      </c>
      <c r="E28">
        <f t="shared" si="6"/>
        <v>0.17453292519943295</v>
      </c>
      <c r="F28">
        <f t="shared" si="7"/>
        <v>14.212087062196867</v>
      </c>
      <c r="G28">
        <f t="shared" si="8"/>
        <v>7.1060435310984333</v>
      </c>
      <c r="H28">
        <f t="shared" si="9"/>
        <v>17.453292519943293</v>
      </c>
      <c r="I28">
        <f t="shared" si="10"/>
        <v>2.4561195612666631</v>
      </c>
    </row>
    <row r="29" spans="1:10" x14ac:dyDescent="0.2">
      <c r="B29">
        <v>60</v>
      </c>
      <c r="C29">
        <f t="shared" si="5"/>
        <v>15.538925691547858</v>
      </c>
      <c r="D29">
        <v>10</v>
      </c>
      <c r="E29">
        <f t="shared" si="6"/>
        <v>0.17453292519943295</v>
      </c>
      <c r="F29">
        <f t="shared" si="7"/>
        <v>15.568561346385103</v>
      </c>
      <c r="G29">
        <f t="shared" si="8"/>
        <v>7.7842806731925513</v>
      </c>
      <c r="H29">
        <f t="shared" si="9"/>
        <v>20.943951023931955</v>
      </c>
      <c r="I29">
        <f t="shared" si="10"/>
        <v>2.6905441752708867</v>
      </c>
    </row>
    <row r="30" spans="1:10" x14ac:dyDescent="0.2">
      <c r="B30">
        <v>70</v>
      </c>
      <c r="C30">
        <f t="shared" si="5"/>
        <v>16.783958023124953</v>
      </c>
      <c r="D30">
        <v>10</v>
      </c>
      <c r="E30">
        <f t="shared" si="6"/>
        <v>0.17453292519943295</v>
      </c>
      <c r="F30">
        <f t="shared" si="7"/>
        <v>16.815968188862904</v>
      </c>
      <c r="G30">
        <f t="shared" si="8"/>
        <v>8.4079840944314519</v>
      </c>
      <c r="H30">
        <f t="shared" si="9"/>
        <v>24.434609527920614</v>
      </c>
      <c r="I30">
        <f t="shared" si="10"/>
        <v>2.9061198562570407</v>
      </c>
    </row>
    <row r="31" spans="1:10" x14ac:dyDescent="0.2">
      <c r="B31">
        <v>80</v>
      </c>
      <c r="C31">
        <f t="shared" si="5"/>
        <v>17.942805861865494</v>
      </c>
      <c r="D31">
        <v>10</v>
      </c>
      <c r="E31">
        <f t="shared" si="6"/>
        <v>0.17453292519943295</v>
      </c>
      <c r="F31">
        <f t="shared" si="7"/>
        <v>17.977026168461283</v>
      </c>
      <c r="G31">
        <f t="shared" si="8"/>
        <v>8.9885130842306413</v>
      </c>
      <c r="H31">
        <f t="shared" si="9"/>
        <v>27.925268031909273</v>
      </c>
      <c r="I31">
        <f t="shared" si="10"/>
        <v>3.106772807718452</v>
      </c>
    </row>
    <row r="32" spans="1:10" x14ac:dyDescent="0.2">
      <c r="B32">
        <v>90</v>
      </c>
      <c r="C32">
        <f t="shared" si="5"/>
        <v>19.031219547658242</v>
      </c>
      <c r="D32">
        <v>10</v>
      </c>
      <c r="E32">
        <f t="shared" si="6"/>
        <v>0.17453292519943295</v>
      </c>
      <c r="F32">
        <f t="shared" si="7"/>
        <v>19.067515663930489</v>
      </c>
      <c r="G32">
        <f t="shared" si="8"/>
        <v>9.5337578319652447</v>
      </c>
      <c r="H32">
        <f t="shared" si="9"/>
        <v>31.415926535897931</v>
      </c>
      <c r="I32">
        <f t="shared" si="10"/>
        <v>3.2952301799155306</v>
      </c>
    </row>
    <row r="33" spans="1:9" x14ac:dyDescent="0.2">
      <c r="B33">
        <v>100</v>
      </c>
      <c r="C33">
        <f t="shared" si="5"/>
        <v>20.060666807106472</v>
      </c>
      <c r="D33">
        <v>10</v>
      </c>
      <c r="E33">
        <f t="shared" si="6"/>
        <v>0.17453292519943295</v>
      </c>
      <c r="F33">
        <f t="shared" si="7"/>
        <v>20.098926272986006</v>
      </c>
      <c r="G33">
        <f t="shared" si="8"/>
        <v>10.049463136493003</v>
      </c>
      <c r="H33">
        <f t="shared" si="9"/>
        <v>34.906585039886586</v>
      </c>
      <c r="I33">
        <f t="shared" si="10"/>
        <v>3.4734775943531706</v>
      </c>
    </row>
    <row r="36" spans="1:9" x14ac:dyDescent="0.2">
      <c r="A36" t="s">
        <v>9</v>
      </c>
      <c r="B36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zoomScaleNormal="143" zoomScalePageLayoutView="143" workbookViewId="0">
      <selection activeCell="L7" sqref="L7"/>
    </sheetView>
  </sheetViews>
  <sheetFormatPr baseColWidth="10" defaultRowHeight="16" x14ac:dyDescent="0.2"/>
  <cols>
    <col min="2" max="2" width="11" bestFit="1" customWidth="1"/>
    <col min="5" max="5" width="11" bestFit="1" customWidth="1"/>
  </cols>
  <sheetData>
    <row r="1" spans="1:13" x14ac:dyDescent="0.2">
      <c r="A1" t="s">
        <v>15</v>
      </c>
      <c r="B1" t="s">
        <v>12</v>
      </c>
      <c r="C1" t="s">
        <v>0</v>
      </c>
      <c r="D1" t="s">
        <v>1</v>
      </c>
      <c r="E1" t="s">
        <v>11</v>
      </c>
      <c r="F1" t="s">
        <v>13</v>
      </c>
      <c r="G1" t="s">
        <v>14</v>
      </c>
      <c r="H1" t="s">
        <v>16</v>
      </c>
    </row>
    <row r="2" spans="1:13" x14ac:dyDescent="0.2">
      <c r="A2">
        <v>10</v>
      </c>
      <c r="B2">
        <f>2*PI()*(SQRT($A2/9.81))</f>
        <v>6.3437398492194133</v>
      </c>
      <c r="C2">
        <v>10</v>
      </c>
      <c r="D2">
        <f>C2*PI()/180</f>
        <v>0.17453292519943295</v>
      </c>
      <c r="E2">
        <f>2*PI()*(SQRT($A2/9.81))*(1+(1/16)*D2^2+(11/3072)*D2^4+(173/737280)*D2^6+(22931/1321205760)*D2^8+(1319183/951268147200)*D2^10+(233526463/2009078326886400)*D2^12)</f>
        <v>6.3558385546434959</v>
      </c>
      <c r="F2">
        <f>E2/2</f>
        <v>3.1779192773217479</v>
      </c>
      <c r="G2">
        <f>A2*D2*2</f>
        <v>3.4906585039886591</v>
      </c>
      <c r="H2">
        <f>G2/F2</f>
        <v>1.0984100599718436</v>
      </c>
    </row>
    <row r="3" spans="1:13" x14ac:dyDescent="0.2">
      <c r="A3">
        <v>20</v>
      </c>
      <c r="B3">
        <f t="shared" ref="B3:B11" si="0">2*PI()*(SQRT($A3/9.81))</f>
        <v>8.9714029309327472</v>
      </c>
      <c r="C3">
        <v>10</v>
      </c>
      <c r="D3">
        <f t="shared" ref="D3:D11" si="1">C3*PI()/180</f>
        <v>0.17453292519943295</v>
      </c>
      <c r="E3">
        <f t="shared" ref="E3:E11" si="2">2*PI()*(SQRT($A3/9.81))*(1+(1/16)*D3^2+(11/3072)*D3^4+(173/737280)*D3^6+(22931/1321205760)*D3^8+(1319183/951268147200)*D3^10+(233526463/2009078326886400)*D3^12)</f>
        <v>8.9885130842306413</v>
      </c>
      <c r="F3">
        <f t="shared" ref="F3:F11" si="3">E3/2</f>
        <v>4.4942565421153207</v>
      </c>
      <c r="G3">
        <f t="shared" ref="G3:G11" si="4">A3*D3*2</f>
        <v>6.9813170079773181</v>
      </c>
      <c r="H3">
        <f t="shared" ref="H3:H11" si="5">G3/F3</f>
        <v>1.553386403859226</v>
      </c>
    </row>
    <row r="4" spans="1:13" x14ac:dyDescent="0.2">
      <c r="A4">
        <v>30</v>
      </c>
      <c r="B4">
        <f t="shared" si="0"/>
        <v>10.987679728847352</v>
      </c>
      <c r="C4">
        <v>10</v>
      </c>
      <c r="D4">
        <f t="shared" si="1"/>
        <v>0.17453292519943295</v>
      </c>
      <c r="E4">
        <f t="shared" si="2"/>
        <v>11.008635301347672</v>
      </c>
      <c r="F4">
        <f t="shared" si="3"/>
        <v>5.504317650673836</v>
      </c>
      <c r="G4">
        <f t="shared" si="4"/>
        <v>10.471975511965978</v>
      </c>
      <c r="H4">
        <f t="shared" si="5"/>
        <v>1.9025020314160108</v>
      </c>
    </row>
    <row r="5" spans="1:13" x14ac:dyDescent="0.2">
      <c r="A5">
        <v>40</v>
      </c>
      <c r="B5">
        <f t="shared" si="0"/>
        <v>12.687479698438827</v>
      </c>
      <c r="C5">
        <v>10</v>
      </c>
      <c r="D5">
        <f t="shared" si="1"/>
        <v>0.17453292519943295</v>
      </c>
      <c r="E5">
        <f t="shared" si="2"/>
        <v>12.711677109286992</v>
      </c>
      <c r="F5">
        <f t="shared" si="3"/>
        <v>6.3558385546434959</v>
      </c>
      <c r="G5">
        <f t="shared" si="4"/>
        <v>13.962634015954636</v>
      </c>
      <c r="H5">
        <f t="shared" si="5"/>
        <v>2.1968201199436872</v>
      </c>
    </row>
    <row r="6" spans="1:13" x14ac:dyDescent="0.2">
      <c r="A6">
        <v>50</v>
      </c>
      <c r="B6">
        <f t="shared" si="0"/>
        <v>14.185033534428873</v>
      </c>
      <c r="C6">
        <v>10</v>
      </c>
      <c r="D6">
        <f t="shared" si="1"/>
        <v>0.17453292519943295</v>
      </c>
      <c r="E6">
        <f t="shared" si="2"/>
        <v>14.212087062196867</v>
      </c>
      <c r="F6">
        <f t="shared" si="3"/>
        <v>7.1060435310984333</v>
      </c>
      <c r="G6">
        <f t="shared" si="4"/>
        <v>17.453292519943293</v>
      </c>
      <c r="H6">
        <f t="shared" si="5"/>
        <v>2.4561195612666631</v>
      </c>
    </row>
    <row r="7" spans="1:13" x14ac:dyDescent="0.2">
      <c r="A7">
        <v>60</v>
      </c>
      <c r="B7">
        <f t="shared" si="0"/>
        <v>15.538925691547858</v>
      </c>
      <c r="C7">
        <v>10</v>
      </c>
      <c r="D7">
        <f t="shared" si="1"/>
        <v>0.17453292519943295</v>
      </c>
      <c r="E7">
        <f t="shared" si="2"/>
        <v>15.568561346385103</v>
      </c>
      <c r="F7">
        <f t="shared" si="3"/>
        <v>7.7842806731925513</v>
      </c>
      <c r="G7">
        <f t="shared" si="4"/>
        <v>20.943951023931955</v>
      </c>
      <c r="H7">
        <f t="shared" si="5"/>
        <v>2.6905441752708867</v>
      </c>
    </row>
    <row r="8" spans="1:13" x14ac:dyDescent="0.2">
      <c r="A8">
        <v>70</v>
      </c>
      <c r="B8">
        <f t="shared" si="0"/>
        <v>16.783958023124953</v>
      </c>
      <c r="C8">
        <v>10</v>
      </c>
      <c r="D8">
        <f t="shared" si="1"/>
        <v>0.17453292519943295</v>
      </c>
      <c r="E8">
        <f t="shared" si="2"/>
        <v>16.815968188862904</v>
      </c>
      <c r="F8">
        <f t="shared" si="3"/>
        <v>8.4079840944314519</v>
      </c>
      <c r="G8">
        <f t="shared" si="4"/>
        <v>24.434609527920614</v>
      </c>
      <c r="H8">
        <f t="shared" si="5"/>
        <v>2.9061198562570407</v>
      </c>
    </row>
    <row r="9" spans="1:13" x14ac:dyDescent="0.2">
      <c r="A9">
        <v>80</v>
      </c>
      <c r="B9">
        <f t="shared" si="0"/>
        <v>17.942805861865494</v>
      </c>
      <c r="C9">
        <v>10</v>
      </c>
      <c r="D9">
        <f t="shared" si="1"/>
        <v>0.17453292519943295</v>
      </c>
      <c r="E9">
        <f t="shared" si="2"/>
        <v>17.977026168461283</v>
      </c>
      <c r="F9">
        <f t="shared" si="3"/>
        <v>8.9885130842306413</v>
      </c>
      <c r="G9">
        <f t="shared" si="4"/>
        <v>27.925268031909273</v>
      </c>
      <c r="H9">
        <f t="shared" si="5"/>
        <v>3.106772807718452</v>
      </c>
    </row>
    <row r="10" spans="1:13" x14ac:dyDescent="0.2">
      <c r="A10">
        <v>90</v>
      </c>
      <c r="B10">
        <f t="shared" si="0"/>
        <v>19.031219547658242</v>
      </c>
      <c r="C10">
        <v>10</v>
      </c>
      <c r="D10">
        <f t="shared" si="1"/>
        <v>0.17453292519943295</v>
      </c>
      <c r="E10">
        <f t="shared" si="2"/>
        <v>19.067515663930489</v>
      </c>
      <c r="F10">
        <f t="shared" si="3"/>
        <v>9.5337578319652447</v>
      </c>
      <c r="G10">
        <f t="shared" si="4"/>
        <v>31.415926535897931</v>
      </c>
      <c r="H10">
        <f t="shared" si="5"/>
        <v>3.2952301799155306</v>
      </c>
    </row>
    <row r="11" spans="1:13" x14ac:dyDescent="0.2">
      <c r="A11">
        <v>100</v>
      </c>
      <c r="B11">
        <f t="shared" si="0"/>
        <v>20.060666807106472</v>
      </c>
      <c r="C11">
        <v>10</v>
      </c>
      <c r="D11">
        <f t="shared" si="1"/>
        <v>0.17453292519943295</v>
      </c>
      <c r="E11">
        <f t="shared" si="2"/>
        <v>20.098926272986006</v>
      </c>
      <c r="F11">
        <f t="shared" si="3"/>
        <v>10.049463136493003</v>
      </c>
      <c r="G11">
        <f t="shared" si="4"/>
        <v>34.906585039886586</v>
      </c>
      <c r="H11">
        <f t="shared" si="5"/>
        <v>3.4734775943531706</v>
      </c>
    </row>
    <row r="13" spans="1:13" x14ac:dyDescent="0.2">
      <c r="B13" s="4">
        <v>10</v>
      </c>
      <c r="C13" s="4"/>
      <c r="D13" s="5">
        <v>20</v>
      </c>
      <c r="E13" s="5"/>
      <c r="F13" s="4">
        <v>30</v>
      </c>
      <c r="G13" s="4"/>
      <c r="H13" s="5">
        <v>40</v>
      </c>
      <c r="I13" s="5"/>
      <c r="J13" s="4">
        <v>50</v>
      </c>
      <c r="K13" s="4"/>
      <c r="L13" s="5">
        <v>60</v>
      </c>
      <c r="M13" s="5"/>
    </row>
    <row r="14" spans="1:13" x14ac:dyDescent="0.2">
      <c r="B14" s="1" t="s">
        <v>17</v>
      </c>
      <c r="C14" s="1" t="s">
        <v>18</v>
      </c>
      <c r="D14" t="s">
        <v>17</v>
      </c>
      <c r="E14" t="s">
        <v>18</v>
      </c>
      <c r="F14" s="1" t="s">
        <v>17</v>
      </c>
      <c r="G14" s="1" t="s">
        <v>18</v>
      </c>
      <c r="H14" t="s">
        <v>17</v>
      </c>
      <c r="I14" t="s">
        <v>18</v>
      </c>
      <c r="J14" s="1" t="s">
        <v>17</v>
      </c>
      <c r="K14" s="1" t="s">
        <v>18</v>
      </c>
      <c r="L14" t="s">
        <v>17</v>
      </c>
      <c r="M14" t="s">
        <v>18</v>
      </c>
    </row>
    <row r="15" spans="1:13" x14ac:dyDescent="0.2">
      <c r="A15">
        <v>5</v>
      </c>
      <c r="B15" s="1">
        <f>$A15*PI()/180</f>
        <v>8.7266462599716474E-2</v>
      </c>
      <c r="C15" s="1">
        <f>(2*SIN(B15)*$B$13)/(PI()*(SQRT($B$13/9.81))*(1+(1/16)*B15^2+(11/3072)*B15^4+(173/737280)*B15^6+(22931/1321205760)*B15^8+(1319183/951268147200)*B15^10+(233526463/2009078326886400)*B15^12))</f>
        <v>0.54929277305716417</v>
      </c>
      <c r="D15">
        <f>$A15*PI()/180</f>
        <v>8.7266462599716474E-2</v>
      </c>
      <c r="E15">
        <f>(2*SIN(D15)*$D$13)/(PI()*(SQRT($D$13/9.81))*(1+(1/16)*D15^2+(11/3072)*D15^4+(173/737280)*D15^6+(22931/1321205760)*D15^8+(1319183/951268147200)*D15^10+(233526463/2009078326886400)*D15^12))</f>
        <v>0.77681728937096817</v>
      </c>
      <c r="F15" s="1">
        <f>$A15*PI()/180</f>
        <v>8.7266462599716474E-2</v>
      </c>
      <c r="G15" s="1">
        <f>(2*SIN(F15)*$F$13)/(PI()*(SQRT($F$13/9.81))*(1+(1/16)*F15^2+(11/3072)*F15^4+(173/737280)*F15^6+(22931/1321205760)*F15^8+(1319183/951268147200)*F15^10+(233526463/2009078326886400)*F15^12))</f>
        <v>0.95140299116540927</v>
      </c>
      <c r="H15">
        <f>$A15*PI()/180</f>
        <v>8.7266462599716474E-2</v>
      </c>
      <c r="I15">
        <f>(2*SIN(H15)*$H$13)/(PI()*(SQRT($H$13/9.81))*(1+(1/16)*H15^2+(11/3072)*H15^4+(173/737280)*H15^6+(22931/1321205760)*H15^8+(1319183/951268147200)*H15^10+(233526463/2009078326886400)*H15^12))</f>
        <v>1.0985855461143283</v>
      </c>
      <c r="J15" s="1">
        <f>$A15*PI()/180</f>
        <v>8.7266462599716474E-2</v>
      </c>
      <c r="K15" s="1">
        <f>(2*SIN(J15)*$J$13)/(PI()*(SQRT($J$13/9.81))*(1+(1/16)*J15^2+(11/3072)*J15^4+(173/737280)*J15^6+(22931/1321205760)*J15^8+(1319183/951268147200)*J15^10+(233526463/2009078326886400)*J15^12))</f>
        <v>1.2282559801051842</v>
      </c>
      <c r="L15">
        <f>$A15*PI()/180</f>
        <v>8.7266462599716474E-2</v>
      </c>
      <c r="M15">
        <f>(2*SIN(L15)*$L$13)/(PI()*(SQRT($L$13/9.81))*(1+(1/16)*L15^2+(11/3072)*L15^4+(173/737280)*L15^6+(22931/1321205760)*L15^8+(1319183/951268147200)*L15^10+(233526463/2009078326886400)*L15^12))</f>
        <v>1.3454870133884518</v>
      </c>
    </row>
    <row r="16" spans="1:13" x14ac:dyDescent="0.2">
      <c r="A16">
        <v>10</v>
      </c>
      <c r="B16" s="1">
        <f t="shared" ref="B16:L24" si="6">$A16*PI()/180</f>
        <v>0.17453292519943295</v>
      </c>
      <c r="C16" s="1">
        <f t="shared" ref="C16:C24" si="7">(2*SIN(B16)*$B$13)/(PI()*(SQRT($B$13/9.81))*(1+(1/16)*B16^2+(11/3072)*B16^4+(173/737280)*B16^6+(22931/1321205760)*B16^8+(1319183/951268147200)*B16^10+(233526463/2009078326886400)*B16^12))</f>
        <v>1.0928419667932889</v>
      </c>
      <c r="D16">
        <f t="shared" si="6"/>
        <v>0.17453292519943295</v>
      </c>
      <c r="E16">
        <f t="shared" ref="E16:E24" si="8">(2*SIN(D16)*$D$13)/(PI()*(SQRT($D$13/9.81))*(1+(1/16)*D16^2+(11/3072)*D16^4+(173/737280)*D16^6+(22931/1321205760)*D16^8+(1319183/951268147200)*D16^10+(233526463/2009078326886400)*D16^12))</f>
        <v>1.5455119309695569</v>
      </c>
      <c r="F16" s="1">
        <f t="shared" si="6"/>
        <v>0.17453292519943295</v>
      </c>
      <c r="G16" s="1">
        <f t="shared" ref="G16:G24" si="9">(2*SIN(F16)*$F$13)/(PI()*(SQRT($F$13/9.81))*(1+(1/16)*F16^2+(11/3072)*F16^4+(173/737280)*F16^6+(22931/1321205760)*F16^8+(1319183/951268147200)*F16^10+(233526463/2009078326886400)*F16^12))</f>
        <v>1.8928578111294765</v>
      </c>
      <c r="H16">
        <f t="shared" si="6"/>
        <v>0.17453292519943295</v>
      </c>
      <c r="I16">
        <f t="shared" ref="I16:I24" si="10">(2*SIN(H16)*$H$13)/(PI()*(SQRT($H$13/9.81))*(1+(1/16)*H16^2+(11/3072)*H16^4+(173/737280)*H16^6+(22931/1321205760)*H16^8+(1319183/951268147200)*H16^10+(233526463/2009078326886400)*H16^12))</f>
        <v>2.1856839335865779</v>
      </c>
      <c r="J16" s="1">
        <f t="shared" si="6"/>
        <v>0.17453292519943295</v>
      </c>
      <c r="K16" s="1">
        <f t="shared" ref="K16:K24" si="11">(2*SIN(J16)*$J$13)/(PI()*(SQRT($J$13/9.81))*(1+(1/16)*J16^2+(11/3072)*J16^4+(173/737280)*J16^6+(22931/1321205760)*J16^8+(1319183/951268147200)*J16^10+(233526463/2009078326886400)*J16^12))</f>
        <v>2.4436689264143623</v>
      </c>
      <c r="L16">
        <f t="shared" si="6"/>
        <v>0.17453292519943295</v>
      </c>
      <c r="M16">
        <f t="shared" ref="M16:M24" si="12">(2*SIN(L16)*$L$13)/(PI()*(SQRT($L$13/9.81))*(1+(1/16)*L16^2+(11/3072)*L16^4+(173/737280)*L16^6+(22931/1321205760)*L16^8+(1319183/951268147200)*L16^10+(233526463/2009078326886400)*L16^12))</f>
        <v>2.6769051881431558</v>
      </c>
    </row>
    <row r="17" spans="1:13" x14ac:dyDescent="0.2">
      <c r="A17">
        <v>20</v>
      </c>
      <c r="B17" s="1">
        <f t="shared" si="6"/>
        <v>0.3490658503988659</v>
      </c>
      <c r="C17" s="1">
        <f t="shared" si="7"/>
        <v>2.1401706410280665</v>
      </c>
      <c r="D17">
        <f t="shared" si="6"/>
        <v>0.3490658503988659</v>
      </c>
      <c r="E17">
        <f t="shared" si="8"/>
        <v>3.0266583463346128</v>
      </c>
      <c r="F17" s="1">
        <f t="shared" si="6"/>
        <v>0.3490658503988659</v>
      </c>
      <c r="G17" s="1">
        <f t="shared" si="9"/>
        <v>3.7068842871278656</v>
      </c>
      <c r="H17">
        <f t="shared" si="6"/>
        <v>0.3490658503988659</v>
      </c>
      <c r="I17">
        <f t="shared" si="10"/>
        <v>4.2803412820561331</v>
      </c>
      <c r="J17" s="1">
        <f t="shared" si="6"/>
        <v>0.3490658503988659</v>
      </c>
      <c r="K17" s="1">
        <f t="shared" si="11"/>
        <v>4.7855670367880574</v>
      </c>
      <c r="L17">
        <f t="shared" si="6"/>
        <v>0.3490658503988659</v>
      </c>
      <c r="M17">
        <f t="shared" si="12"/>
        <v>5.2423260330039483</v>
      </c>
    </row>
    <row r="18" spans="1:13" x14ac:dyDescent="0.2">
      <c r="A18">
        <v>30</v>
      </c>
      <c r="B18" s="1">
        <f t="shared" si="6"/>
        <v>0.52359877559829882</v>
      </c>
      <c r="C18" s="1">
        <f t="shared" si="7"/>
        <v>3.0987685695171758</v>
      </c>
      <c r="D18">
        <f t="shared" si="6"/>
        <v>0.52359877559829882</v>
      </c>
      <c r="E18">
        <f t="shared" si="8"/>
        <v>4.3823205376666641</v>
      </c>
      <c r="F18" s="1">
        <f t="shared" si="6"/>
        <v>0.52359877559829882</v>
      </c>
      <c r="G18" s="1">
        <f t="shared" si="9"/>
        <v>5.3672246033012794</v>
      </c>
      <c r="H18">
        <f t="shared" si="6"/>
        <v>0.52359877559829882</v>
      </c>
      <c r="I18">
        <f t="shared" si="10"/>
        <v>6.1975371390343517</v>
      </c>
      <c r="J18" s="1">
        <f t="shared" si="6"/>
        <v>0.52359877559829882</v>
      </c>
      <c r="K18" s="1">
        <f t="shared" si="11"/>
        <v>6.9290571679801882</v>
      </c>
      <c r="L18">
        <f t="shared" si="6"/>
        <v>0.52359877559829882</v>
      </c>
      <c r="M18">
        <f t="shared" si="12"/>
        <v>7.5904018262912238</v>
      </c>
    </row>
    <row r="19" spans="1:13" x14ac:dyDescent="0.2">
      <c r="A19">
        <v>40</v>
      </c>
      <c r="B19" s="1">
        <f t="shared" si="6"/>
        <v>0.69813170079773179</v>
      </c>
      <c r="C19" s="1">
        <f t="shared" si="7"/>
        <v>3.9298868192095426</v>
      </c>
      <c r="D19">
        <f t="shared" si="6"/>
        <v>0.69813170079773179</v>
      </c>
      <c r="E19">
        <f t="shared" si="8"/>
        <v>5.5576992383173991</v>
      </c>
      <c r="F19" s="1">
        <f t="shared" si="6"/>
        <v>0.69813170079773179</v>
      </c>
      <c r="G19" s="1">
        <f t="shared" si="9"/>
        <v>6.8067636388661743</v>
      </c>
      <c r="H19">
        <f t="shared" si="6"/>
        <v>0.69813170079773179</v>
      </c>
      <c r="I19">
        <f t="shared" si="10"/>
        <v>7.8597736384190853</v>
      </c>
      <c r="J19" s="1">
        <f t="shared" si="6"/>
        <v>0.69813170079773179</v>
      </c>
      <c r="K19" s="1">
        <f t="shared" si="11"/>
        <v>8.7874940716329633</v>
      </c>
      <c r="L19">
        <f t="shared" si="6"/>
        <v>0.69813170079773179</v>
      </c>
      <c r="M19">
        <f t="shared" si="12"/>
        <v>9.6262174539525827</v>
      </c>
    </row>
    <row r="20" spans="1:13" x14ac:dyDescent="0.2">
      <c r="A20">
        <v>50</v>
      </c>
      <c r="B20" s="1">
        <f t="shared" si="6"/>
        <v>0.87266462599716477</v>
      </c>
      <c r="C20" s="1">
        <f t="shared" si="7"/>
        <v>4.6011784234614685</v>
      </c>
      <c r="D20">
        <f t="shared" si="6"/>
        <v>0.87266462599716477</v>
      </c>
      <c r="E20">
        <f t="shared" si="8"/>
        <v>6.5070489293576648</v>
      </c>
      <c r="F20" s="1">
        <f t="shared" si="6"/>
        <v>0.87266462599716477</v>
      </c>
      <c r="G20" s="1">
        <f t="shared" si="9"/>
        <v>7.969474804124931</v>
      </c>
      <c r="H20">
        <f t="shared" si="6"/>
        <v>0.87266462599716477</v>
      </c>
      <c r="I20">
        <f t="shared" si="10"/>
        <v>9.2023568469229371</v>
      </c>
      <c r="J20" s="1">
        <f t="shared" si="6"/>
        <v>0.87266462599716477</v>
      </c>
      <c r="K20" s="1">
        <f t="shared" si="11"/>
        <v>10.28854773146516</v>
      </c>
      <c r="L20">
        <f t="shared" si="6"/>
        <v>0.87266462599716477</v>
      </c>
      <c r="M20">
        <f t="shared" si="12"/>
        <v>11.270539352984143</v>
      </c>
    </row>
    <row r="21" spans="1:13" x14ac:dyDescent="0.2">
      <c r="A21">
        <v>60</v>
      </c>
      <c r="B21" s="1">
        <f t="shared" si="6"/>
        <v>1.0471975511965976</v>
      </c>
      <c r="C21" s="1">
        <f t="shared" si="7"/>
        <v>5.0882903382333202</v>
      </c>
      <c r="D21">
        <f t="shared" si="6"/>
        <v>1.0471975511965976</v>
      </c>
      <c r="E21">
        <f t="shared" si="8"/>
        <v>7.1959292056215451</v>
      </c>
      <c r="F21" s="1">
        <f t="shared" si="6"/>
        <v>1.0471975511965976</v>
      </c>
      <c r="G21" s="1">
        <f t="shared" si="9"/>
        <v>8.8131773894819396</v>
      </c>
      <c r="H21">
        <f t="shared" si="6"/>
        <v>1.0471975511965976</v>
      </c>
      <c r="I21">
        <f t="shared" si="10"/>
        <v>10.17658067646664</v>
      </c>
      <c r="J21" s="1">
        <f t="shared" si="6"/>
        <v>1.0471975511965976</v>
      </c>
      <c r="K21" s="1">
        <f t="shared" si="11"/>
        <v>11.377763085545103</v>
      </c>
      <c r="L21">
        <f t="shared" si="6"/>
        <v>1.0471975511965976</v>
      </c>
      <c r="M21">
        <f t="shared" si="12"/>
        <v>12.463714991805265</v>
      </c>
    </row>
    <row r="22" spans="1:13" x14ac:dyDescent="0.2">
      <c r="A22">
        <v>70</v>
      </c>
      <c r="B22" s="1">
        <f t="shared" si="6"/>
        <v>1.2217304763960306</v>
      </c>
      <c r="C22" s="1">
        <f t="shared" si="7"/>
        <v>5.3760316805369461</v>
      </c>
      <c r="D22">
        <f t="shared" si="6"/>
        <v>1.2217304763960306</v>
      </c>
      <c r="E22">
        <f t="shared" si="8"/>
        <v>7.6028569143627704</v>
      </c>
      <c r="F22" s="1">
        <f t="shared" si="6"/>
        <v>1.2217304763960306</v>
      </c>
      <c r="G22" s="1">
        <f t="shared" si="9"/>
        <v>9.3115600137898848</v>
      </c>
      <c r="H22">
        <f t="shared" si="6"/>
        <v>1.2217304763960306</v>
      </c>
      <c r="I22">
        <f t="shared" si="10"/>
        <v>10.752063361073892</v>
      </c>
      <c r="J22" s="1">
        <f t="shared" si="6"/>
        <v>1.2217304763960306</v>
      </c>
      <c r="K22" s="1">
        <f t="shared" si="11"/>
        <v>12.021172286873043</v>
      </c>
      <c r="L22">
        <f t="shared" si="6"/>
        <v>1.2217304763960306</v>
      </c>
      <c r="M22">
        <f t="shared" si="12"/>
        <v>13.168534458352658</v>
      </c>
    </row>
    <row r="23" spans="1:13" x14ac:dyDescent="0.2">
      <c r="A23">
        <v>80</v>
      </c>
      <c r="B23" s="1">
        <f t="shared" si="6"/>
        <v>1.3962634015954636</v>
      </c>
      <c r="C23" s="1">
        <f t="shared" si="7"/>
        <v>5.4590618876982058</v>
      </c>
      <c r="D23">
        <f t="shared" si="6"/>
        <v>1.3962634015954636</v>
      </c>
      <c r="E23">
        <f t="shared" si="8"/>
        <v>7.720279359416871</v>
      </c>
      <c r="F23" s="1">
        <f t="shared" si="6"/>
        <v>1.3962634015954636</v>
      </c>
      <c r="G23" s="1">
        <f t="shared" si="9"/>
        <v>9.4553725511561577</v>
      </c>
      <c r="H23">
        <f t="shared" si="6"/>
        <v>1.3962634015954636</v>
      </c>
      <c r="I23">
        <f t="shared" si="10"/>
        <v>10.918123775396412</v>
      </c>
      <c r="J23" s="1">
        <f t="shared" si="6"/>
        <v>1.3962634015954636</v>
      </c>
      <c r="K23" s="1">
        <f t="shared" si="11"/>
        <v>12.206833474271511</v>
      </c>
      <c r="L23">
        <f t="shared" si="6"/>
        <v>1.3962634015954636</v>
      </c>
      <c r="M23">
        <f t="shared" si="12"/>
        <v>13.37191609913533</v>
      </c>
    </row>
    <row r="24" spans="1:13" x14ac:dyDescent="0.2">
      <c r="A24">
        <v>90</v>
      </c>
      <c r="B24" s="1">
        <f t="shared" si="6"/>
        <v>1.5707963267948966</v>
      </c>
      <c r="C24" s="1">
        <f t="shared" si="7"/>
        <v>5.3420742425102103</v>
      </c>
      <c r="D24">
        <f t="shared" si="6"/>
        <v>1.5707963267948966</v>
      </c>
      <c r="E24">
        <f t="shared" si="8"/>
        <v>7.5548338449619186</v>
      </c>
      <c r="F24" s="1">
        <f t="shared" si="6"/>
        <v>1.5707963267948966</v>
      </c>
      <c r="G24" s="1">
        <f t="shared" si="9"/>
        <v>9.2527440058327084</v>
      </c>
      <c r="H24">
        <f t="shared" si="6"/>
        <v>1.5707963267948966</v>
      </c>
      <c r="I24">
        <f t="shared" si="10"/>
        <v>10.684148485020421</v>
      </c>
      <c r="J24" s="1">
        <f t="shared" si="6"/>
        <v>1.5707963267948966</v>
      </c>
      <c r="K24" s="1">
        <f t="shared" si="11"/>
        <v>11.945241147103529</v>
      </c>
      <c r="L24">
        <f t="shared" si="6"/>
        <v>1.5707963267948966</v>
      </c>
      <c r="M24">
        <f t="shared" si="12"/>
        <v>13.085356062214975</v>
      </c>
    </row>
    <row r="26" spans="1:13" x14ac:dyDescent="0.2">
      <c r="A26" t="s">
        <v>7</v>
      </c>
      <c r="B26" t="s">
        <v>25</v>
      </c>
      <c r="C26" t="s">
        <v>26</v>
      </c>
      <c r="D26" t="s">
        <v>27</v>
      </c>
      <c r="E26" t="s">
        <v>28</v>
      </c>
      <c r="F26" t="s">
        <v>29</v>
      </c>
      <c r="G26" t="s">
        <v>30</v>
      </c>
    </row>
    <row r="27" spans="1:13" x14ac:dyDescent="0.2">
      <c r="A27">
        <v>5</v>
      </c>
      <c r="B27">
        <v>0.54999057692702136</v>
      </c>
      <c r="C27">
        <v>0.77780413306759666</v>
      </c>
      <c r="D27">
        <v>0.95261162292172008</v>
      </c>
      <c r="E27">
        <v>1.0999811538540427</v>
      </c>
      <c r="F27">
        <v>1.2298163169931469</v>
      </c>
      <c r="G27">
        <v>1.3471962768101413</v>
      </c>
    </row>
    <row r="28" spans="1:13" x14ac:dyDescent="0.2">
      <c r="A28">
        <v>10</v>
      </c>
      <c r="B28">
        <v>1.0984100599718436</v>
      </c>
      <c r="C28">
        <v>1.553386403859226</v>
      </c>
      <c r="D28">
        <v>1.9025020314160108</v>
      </c>
      <c r="E28">
        <v>2.1968201199436872</v>
      </c>
      <c r="F28">
        <v>2.4561195612666631</v>
      </c>
      <c r="G28">
        <v>2.6905441752708867</v>
      </c>
    </row>
    <row r="29" spans="1:13" x14ac:dyDescent="0.2">
      <c r="A29">
        <v>20</v>
      </c>
      <c r="B29">
        <v>2.1842587326729568</v>
      </c>
      <c r="C29">
        <v>3.0890083234779642</v>
      </c>
      <c r="D29">
        <v>3.7832471018655673</v>
      </c>
      <c r="E29">
        <v>4.3685174653459136</v>
      </c>
      <c r="F29">
        <v>4.884151006704271</v>
      </c>
      <c r="G29">
        <v>5.3503193612669904</v>
      </c>
    </row>
    <row r="30" spans="1:13" x14ac:dyDescent="0.2">
      <c r="A30">
        <v>30</v>
      </c>
      <c r="B30">
        <v>3.2450228577233706</v>
      </c>
      <c r="C30">
        <v>4.5891553356030883</v>
      </c>
      <c r="D30">
        <v>5.6205444612992297</v>
      </c>
      <c r="E30">
        <v>6.4900457154467412</v>
      </c>
      <c r="F30">
        <v>7.2560916984100858</v>
      </c>
      <c r="G30">
        <v>7.9486502050903525</v>
      </c>
    </row>
    <row r="31" spans="1:13" x14ac:dyDescent="0.2">
      <c r="A31">
        <v>40</v>
      </c>
      <c r="B31">
        <v>4.2682505507149946</v>
      </c>
      <c r="C31">
        <v>6.0362178164275777</v>
      </c>
      <c r="D31">
        <v>7.3928268132722117</v>
      </c>
      <c r="E31">
        <v>8.5365011014299892</v>
      </c>
      <c r="F31">
        <v>9.5440983763996403</v>
      </c>
      <c r="G31">
        <v>10.455035943605029</v>
      </c>
    </row>
    <row r="32" spans="1:13" x14ac:dyDescent="0.2">
      <c r="A32">
        <v>50</v>
      </c>
      <c r="B32">
        <v>5.2415831537238819</v>
      </c>
      <c r="C32">
        <v>7.4127179843026525</v>
      </c>
      <c r="D32">
        <v>9.0786883343468716</v>
      </c>
      <c r="E32">
        <v>10.483166307447764</v>
      </c>
      <c r="F32">
        <v>11.720536241444329</v>
      </c>
      <c r="G32">
        <v>12.839204170991749</v>
      </c>
    </row>
    <row r="33" spans="1:7" x14ac:dyDescent="0.2">
      <c r="A33">
        <v>60</v>
      </c>
      <c r="B33">
        <v>6.1527585203511403</v>
      </c>
      <c r="C33">
        <v>8.7013145454871985</v>
      </c>
      <c r="D33">
        <v>10.656890363950483</v>
      </c>
      <c r="E33">
        <v>12.305517040702281</v>
      </c>
      <c r="F33">
        <v>13.757986300646174</v>
      </c>
      <c r="G33">
        <v>15.071118885421919</v>
      </c>
    </row>
    <row r="34" spans="1:7" x14ac:dyDescent="0.2">
      <c r="A34">
        <v>70</v>
      </c>
      <c r="B34">
        <v>6.9895853185368031</v>
      </c>
      <c r="C34">
        <v>9.884766352838616</v>
      </c>
      <c r="D34">
        <v>12.106316895543237</v>
      </c>
      <c r="E34">
        <v>13.979170637073606</v>
      </c>
      <c r="F34">
        <v>15.629187906782811</v>
      </c>
      <c r="G34">
        <v>17.12091754406379</v>
      </c>
    </row>
    <row r="35" spans="1:7" x14ac:dyDescent="0.2">
      <c r="A35">
        <v>80</v>
      </c>
      <c r="B35">
        <v>7.7398744044444596</v>
      </c>
      <c r="C35">
        <v>10.945835353829736</v>
      </c>
      <c r="D35">
        <v>13.405855712699708</v>
      </c>
      <c r="E35">
        <v>15.479748808888919</v>
      </c>
      <c r="F35">
        <v>17.306885305648507</v>
      </c>
      <c r="G35">
        <v>18.958742964116762</v>
      </c>
    </row>
    <row r="36" spans="1:7" x14ac:dyDescent="0.2">
      <c r="A36">
        <v>90</v>
      </c>
      <c r="B36">
        <v>8.3913105976006683</v>
      </c>
      <c r="C36">
        <v>11.867105253211946</v>
      </c>
      <c r="D36">
        <v>14.534176297135515</v>
      </c>
      <c r="E36">
        <v>16.782621195201337</v>
      </c>
      <c r="F36">
        <v>18.763540916549481</v>
      </c>
      <c r="G36">
        <v>20.554429237330613</v>
      </c>
    </row>
    <row r="46" spans="1:7" x14ac:dyDescent="0.2">
      <c r="A46" s="2"/>
      <c r="B46" s="2" t="s">
        <v>19</v>
      </c>
      <c r="C46" s="2" t="s">
        <v>20</v>
      </c>
      <c r="D46" s="2" t="s">
        <v>21</v>
      </c>
      <c r="E46" s="2" t="s">
        <v>22</v>
      </c>
      <c r="F46" s="2" t="s">
        <v>23</v>
      </c>
      <c r="G46" s="2" t="s">
        <v>24</v>
      </c>
    </row>
    <row r="47" spans="1:7" x14ac:dyDescent="0.2">
      <c r="A47" s="2">
        <v>5</v>
      </c>
      <c r="B47" s="3">
        <v>0.54929277305716417</v>
      </c>
      <c r="C47" s="3">
        <v>0.77681728937096817</v>
      </c>
      <c r="D47" s="3">
        <v>0.95140299116540927</v>
      </c>
      <c r="E47" s="3">
        <v>1.0985855461143283</v>
      </c>
      <c r="F47" s="3">
        <v>1.2282559801051842</v>
      </c>
      <c r="G47" s="3">
        <v>1.3454870133884518</v>
      </c>
    </row>
    <row r="48" spans="1:7" x14ac:dyDescent="0.2">
      <c r="A48" s="2">
        <v>10</v>
      </c>
      <c r="B48" s="3">
        <v>1.0928419667932889</v>
      </c>
      <c r="C48" s="3">
        <v>1.5455119309695569</v>
      </c>
      <c r="D48" s="3">
        <v>1.8928578111294765</v>
      </c>
      <c r="E48" s="3">
        <v>2.1856839335865779</v>
      </c>
      <c r="F48" s="3">
        <v>2.4436689264143623</v>
      </c>
      <c r="G48" s="3">
        <v>2.6769051881431558</v>
      </c>
    </row>
    <row r="49" spans="1:7" x14ac:dyDescent="0.2">
      <c r="A49" s="2">
        <v>20</v>
      </c>
      <c r="B49" s="3">
        <v>2.1401706410280665</v>
      </c>
      <c r="C49" s="3">
        <v>3.0266583463346128</v>
      </c>
      <c r="D49" s="3">
        <v>3.7068842871278656</v>
      </c>
      <c r="E49" s="3">
        <v>4.2803412820561331</v>
      </c>
      <c r="F49" s="3">
        <v>4.7855670367880574</v>
      </c>
      <c r="G49" s="3">
        <v>5.2423260330039483</v>
      </c>
    </row>
    <row r="50" spans="1:7" x14ac:dyDescent="0.2">
      <c r="A50" s="2">
        <v>30</v>
      </c>
      <c r="B50" s="3">
        <v>3.0987685695171758</v>
      </c>
      <c r="C50" s="3">
        <v>4.3823205376666641</v>
      </c>
      <c r="D50" s="3">
        <v>5.3672246033012794</v>
      </c>
      <c r="E50" s="3">
        <v>6.1975371390343517</v>
      </c>
      <c r="F50" s="3">
        <v>6.9290571679801882</v>
      </c>
      <c r="G50" s="3">
        <v>7.5904018262912238</v>
      </c>
    </row>
    <row r="51" spans="1:7" x14ac:dyDescent="0.2">
      <c r="A51" s="2">
        <v>40</v>
      </c>
      <c r="B51" s="3">
        <v>3.9298868192095426</v>
      </c>
      <c r="C51" s="3">
        <v>5.5576992383173991</v>
      </c>
      <c r="D51" s="3">
        <v>6.8067636388661743</v>
      </c>
      <c r="E51" s="3">
        <v>7.8597736384190853</v>
      </c>
      <c r="F51" s="3">
        <v>8.7874940716329633</v>
      </c>
      <c r="G51" s="3">
        <v>9.6262174539525827</v>
      </c>
    </row>
    <row r="52" spans="1:7" x14ac:dyDescent="0.2">
      <c r="A52" s="2">
        <v>50</v>
      </c>
      <c r="B52" s="3">
        <v>4.6011784234614685</v>
      </c>
      <c r="C52" s="3">
        <v>6.5070489293576648</v>
      </c>
      <c r="D52" s="3">
        <v>7.969474804124931</v>
      </c>
      <c r="E52" s="3">
        <v>9.2023568469229371</v>
      </c>
      <c r="F52" s="3">
        <v>10.28854773146516</v>
      </c>
      <c r="G52" s="3">
        <v>11.270539352984143</v>
      </c>
    </row>
    <row r="53" spans="1:7" x14ac:dyDescent="0.2">
      <c r="A53" s="2">
        <v>60</v>
      </c>
      <c r="B53" s="3">
        <v>5.0882903382333202</v>
      </c>
      <c r="C53" s="3">
        <v>7.1959292056215451</v>
      </c>
      <c r="D53" s="3">
        <v>8.8131773894819396</v>
      </c>
      <c r="E53" s="3">
        <v>10.17658067646664</v>
      </c>
      <c r="F53" s="3">
        <v>11.377763085545103</v>
      </c>
      <c r="G53" s="3">
        <v>12.463714991805265</v>
      </c>
    </row>
    <row r="54" spans="1:7" x14ac:dyDescent="0.2">
      <c r="A54" s="2">
        <v>70</v>
      </c>
      <c r="B54" s="3">
        <v>5.3760316805369461</v>
      </c>
      <c r="C54" s="3">
        <v>7.6028569143627704</v>
      </c>
      <c r="D54" s="3">
        <v>9.3115600137898848</v>
      </c>
      <c r="E54" s="3">
        <v>10.752063361073892</v>
      </c>
      <c r="F54" s="3">
        <v>12.021172286873043</v>
      </c>
      <c r="G54" s="3">
        <v>13.168534458352658</v>
      </c>
    </row>
    <row r="55" spans="1:7" x14ac:dyDescent="0.2">
      <c r="A55" s="2">
        <v>80</v>
      </c>
      <c r="B55" s="3">
        <v>5.4590618876982058</v>
      </c>
      <c r="C55" s="3">
        <v>7.720279359416871</v>
      </c>
      <c r="D55" s="3">
        <v>9.4553725511561577</v>
      </c>
      <c r="E55" s="3">
        <v>10.918123775396412</v>
      </c>
      <c r="F55" s="3">
        <v>12.206833474271511</v>
      </c>
      <c r="G55" s="3">
        <v>13.37191609913533</v>
      </c>
    </row>
    <row r="56" spans="1:7" x14ac:dyDescent="0.2">
      <c r="A56" s="2">
        <v>90</v>
      </c>
      <c r="B56" s="3">
        <v>5.3420742425102103</v>
      </c>
      <c r="C56" s="3">
        <v>7.5548338449619186</v>
      </c>
      <c r="D56" s="3">
        <v>9.2527440058327084</v>
      </c>
      <c r="E56" s="3">
        <v>10.684148485020421</v>
      </c>
      <c r="F56" s="3">
        <v>11.945241147103529</v>
      </c>
      <c r="G56" s="3">
        <v>13.085356062214975</v>
      </c>
    </row>
  </sheetData>
  <mergeCells count="6">
    <mergeCell ref="L13:M13"/>
    <mergeCell ref="B13:C13"/>
    <mergeCell ref="D13:E13"/>
    <mergeCell ref="F13:G13"/>
    <mergeCell ref="H13:I13"/>
    <mergeCell ref="J13:K13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F16:F24 F15 H15 J15 L15 H16:H24 J16:J24 L16:L2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2017-08-25T12:33:35Z</cp:lastPrinted>
  <dcterms:created xsi:type="dcterms:W3CDTF">2017-08-19T21:15:22Z</dcterms:created>
  <dcterms:modified xsi:type="dcterms:W3CDTF">2017-08-25T17:31:30Z</dcterms:modified>
</cp:coreProperties>
</file>