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s\data\Folder Redirection (Users)\jpierre\Documents\"/>
    </mc:Choice>
  </mc:AlternateContent>
  <bookViews>
    <workbookView xWindow="0" yWindow="0" windowWidth="28800" windowHeight="13020" activeTab="3"/>
  </bookViews>
  <sheets>
    <sheet name="Example" sheetId="1" r:id="rId1"/>
    <sheet name="PnL Scenario" sheetId="3" r:id="rId2"/>
    <sheet name="Example (2)" sheetId="2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N37" i="4" l="1"/>
  <c r="N38" i="4"/>
  <c r="N39" i="4"/>
  <c r="N40" i="4"/>
  <c r="N36" i="4"/>
  <c r="M37" i="4"/>
  <c r="M38" i="4"/>
  <c r="M39" i="4"/>
  <c r="M40" i="4"/>
  <c r="M36" i="4"/>
  <c r="F37" i="4"/>
  <c r="F38" i="4"/>
  <c r="F39" i="4"/>
  <c r="F40" i="4"/>
  <c r="F36" i="4"/>
  <c r="C3" i="4"/>
  <c r="C4" i="4" s="1"/>
  <c r="F4" i="4"/>
  <c r="O39" i="4"/>
  <c r="G39" i="4"/>
  <c r="L39" i="4"/>
  <c r="J39" i="4"/>
  <c r="H36" i="4"/>
  <c r="O40" i="4"/>
  <c r="G36" i="4"/>
  <c r="L40" i="4"/>
  <c r="H38" i="4"/>
  <c r="J37" i="4"/>
  <c r="L36" i="4"/>
  <c r="O38" i="4"/>
  <c r="G38" i="4"/>
  <c r="J40" i="4"/>
  <c r="H37" i="4"/>
  <c r="J36" i="4"/>
  <c r="O37" i="4"/>
  <c r="G37" i="4"/>
  <c r="H40" i="4"/>
  <c r="L38" i="4"/>
  <c r="G40" i="4"/>
  <c r="O36" i="4"/>
  <c r="H39" i="4"/>
  <c r="J38" i="4"/>
  <c r="L37" i="4"/>
  <c r="O20" i="4"/>
  <c r="O19" i="4"/>
  <c r="O18" i="4"/>
  <c r="O17" i="4"/>
  <c r="O16" i="4"/>
  <c r="O5" i="4"/>
  <c r="O6" i="4"/>
  <c r="O7" i="4"/>
  <c r="O8" i="4"/>
  <c r="O4" i="4"/>
  <c r="G4" i="4"/>
  <c r="H4" i="4"/>
  <c r="I40" i="4" l="1"/>
  <c r="K40" i="4" s="1"/>
  <c r="I37" i="4"/>
  <c r="I38" i="4"/>
  <c r="K38" i="4" s="1"/>
  <c r="I36" i="4"/>
  <c r="I39" i="4"/>
  <c r="K39" i="4" s="1"/>
  <c r="I4" i="4"/>
  <c r="J4" i="4"/>
  <c r="K36" i="4" l="1"/>
  <c r="K37" i="4"/>
  <c r="K4" i="4"/>
  <c r="L4" i="4"/>
  <c r="M4" i="4"/>
  <c r="N4" i="4"/>
  <c r="F5" i="4"/>
  <c r="G5" i="4"/>
  <c r="H5" i="4"/>
  <c r="I5" i="4"/>
  <c r="J5" i="4"/>
  <c r="K5" i="4"/>
  <c r="L5" i="4"/>
  <c r="M5" i="4"/>
  <c r="N5" i="4"/>
  <c r="F6" i="4"/>
  <c r="G6" i="4"/>
  <c r="H6" i="4"/>
  <c r="I6" i="4"/>
  <c r="J6" i="4"/>
  <c r="K6" i="4"/>
  <c r="L6" i="4"/>
  <c r="M6" i="4"/>
  <c r="N6" i="4"/>
  <c r="F7" i="4"/>
  <c r="G7" i="4"/>
  <c r="H7" i="4"/>
  <c r="I7" i="4"/>
  <c r="J7" i="4"/>
  <c r="K7" i="4"/>
  <c r="L7" i="4"/>
  <c r="M7" i="4"/>
  <c r="N7" i="4"/>
  <c r="F8" i="4"/>
  <c r="G8" i="4"/>
  <c r="H8" i="4"/>
  <c r="I8" i="4"/>
  <c r="J8" i="4"/>
  <c r="K8" i="4"/>
  <c r="L8" i="4"/>
  <c r="M8" i="4"/>
  <c r="N8" i="4"/>
  <c r="F16" i="4"/>
  <c r="G16" i="4"/>
  <c r="H16" i="4"/>
  <c r="I16" i="4"/>
  <c r="J16" i="4"/>
  <c r="K16" i="4"/>
  <c r="L16" i="4"/>
  <c r="M16" i="4"/>
  <c r="N16" i="4"/>
  <c r="F17" i="4"/>
  <c r="G17" i="4"/>
  <c r="H17" i="4"/>
  <c r="I17" i="4"/>
  <c r="J17" i="4"/>
  <c r="K17" i="4"/>
  <c r="L17" i="4"/>
  <c r="M17" i="4"/>
  <c r="N17" i="4"/>
  <c r="F18" i="4"/>
  <c r="G18" i="4"/>
  <c r="H18" i="4"/>
  <c r="I18" i="4"/>
  <c r="J18" i="4"/>
  <c r="K18" i="4"/>
  <c r="L18" i="4"/>
  <c r="M18" i="4"/>
  <c r="N18" i="4"/>
  <c r="F19" i="4"/>
  <c r="G19" i="4"/>
  <c r="H19" i="4"/>
  <c r="I19" i="4"/>
  <c r="J19" i="4"/>
  <c r="K19" i="4"/>
  <c r="L19" i="4"/>
  <c r="M19" i="4"/>
  <c r="N19" i="4"/>
  <c r="F20" i="4"/>
  <c r="G20" i="4"/>
  <c r="H20" i="4"/>
  <c r="I20" i="4"/>
  <c r="J20" i="4"/>
  <c r="K20" i="4"/>
  <c r="L20" i="4"/>
  <c r="M20" i="4"/>
  <c r="N20" i="4"/>
  <c r="F25" i="4"/>
  <c r="O25" i="4"/>
  <c r="G25" i="4"/>
  <c r="H25" i="4"/>
  <c r="I25" i="4"/>
  <c r="J25" i="4"/>
  <c r="K25" i="4"/>
  <c r="L25" i="4"/>
  <c r="M25" i="4"/>
  <c r="N25" i="4"/>
  <c r="F26" i="4"/>
  <c r="O26" i="4"/>
  <c r="G26" i="4"/>
  <c r="H26" i="4"/>
  <c r="I26" i="4"/>
  <c r="J26" i="4"/>
  <c r="K26" i="4"/>
  <c r="L26" i="4"/>
  <c r="M26" i="4"/>
  <c r="N26" i="4"/>
  <c r="F27" i="4"/>
  <c r="O27" i="4"/>
  <c r="G27" i="4"/>
  <c r="H27" i="4"/>
  <c r="I27" i="4"/>
  <c r="J27" i="4"/>
  <c r="K27" i="4"/>
  <c r="L27" i="4"/>
  <c r="M27" i="4"/>
  <c r="N27" i="4"/>
  <c r="F28" i="4"/>
  <c r="O28" i="4"/>
  <c r="G28" i="4"/>
  <c r="H28" i="4"/>
  <c r="I28" i="4"/>
  <c r="J28" i="4"/>
  <c r="K28" i="4"/>
  <c r="L28" i="4"/>
  <c r="M28" i="4"/>
  <c r="N28" i="4"/>
  <c r="F29" i="4"/>
  <c r="O29" i="4"/>
  <c r="G29" i="4"/>
  <c r="H29" i="4"/>
  <c r="I29" i="4"/>
  <c r="J29" i="4"/>
  <c r="K29" i="4"/>
  <c r="L29" i="4"/>
  <c r="M29" i="4"/>
  <c r="N29" i="4"/>
  <c r="A8" i="3" l="1"/>
  <c r="M1" i="3"/>
  <c r="E2" i="3"/>
  <c r="D4" i="3"/>
  <c r="J2" i="3"/>
  <c r="M2" i="3"/>
  <c r="H3" i="3"/>
  <c r="M3" i="3"/>
  <c r="H4" i="3"/>
  <c r="M4" i="3"/>
  <c r="E7" i="3"/>
  <c r="F7" i="3"/>
  <c r="G7" i="3"/>
  <c r="H7" i="3"/>
  <c r="I7" i="3"/>
  <c r="J7" i="3"/>
  <c r="K7" i="3"/>
  <c r="L7" i="3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D12" i="3"/>
  <c r="E12" i="3"/>
  <c r="F12" i="3"/>
  <c r="G12" i="3"/>
  <c r="H12" i="3"/>
  <c r="I12" i="3"/>
  <c r="J12" i="3"/>
  <c r="K12" i="3"/>
  <c r="L12" i="3"/>
  <c r="M12" i="3"/>
  <c r="N12" i="3"/>
  <c r="O12" i="3"/>
  <c r="D13" i="3"/>
  <c r="E13" i="3"/>
  <c r="F13" i="3"/>
  <c r="G13" i="3"/>
  <c r="H13" i="3"/>
  <c r="I13" i="3"/>
  <c r="J13" i="3"/>
  <c r="K13" i="3"/>
  <c r="L13" i="3"/>
  <c r="M13" i="3"/>
  <c r="N13" i="3"/>
  <c r="O13" i="3"/>
  <c r="D14" i="3"/>
  <c r="E14" i="3"/>
  <c r="F14" i="3"/>
  <c r="G14" i="3"/>
  <c r="H14" i="3"/>
  <c r="I14" i="3"/>
  <c r="J14" i="3"/>
  <c r="K14" i="3"/>
  <c r="L14" i="3"/>
  <c r="M14" i="3"/>
  <c r="N14" i="3"/>
  <c r="O14" i="3"/>
  <c r="D15" i="3"/>
  <c r="E15" i="3"/>
  <c r="F15" i="3"/>
  <c r="G15" i="3"/>
  <c r="H15" i="3"/>
  <c r="I15" i="3"/>
  <c r="J15" i="3"/>
  <c r="K15" i="3"/>
  <c r="L15" i="3"/>
  <c r="M15" i="3"/>
  <c r="N15" i="3"/>
  <c r="O15" i="3"/>
  <c r="D16" i="3"/>
  <c r="E16" i="3"/>
  <c r="F16" i="3"/>
  <c r="G16" i="3"/>
  <c r="H16" i="3"/>
  <c r="I16" i="3"/>
  <c r="J16" i="3"/>
  <c r="K16" i="3"/>
  <c r="L16" i="3"/>
  <c r="M16" i="3"/>
  <c r="N16" i="3"/>
  <c r="O16" i="3"/>
  <c r="D17" i="3"/>
  <c r="E17" i="3"/>
  <c r="F17" i="3"/>
  <c r="G17" i="3"/>
  <c r="H17" i="3"/>
  <c r="I17" i="3"/>
  <c r="J17" i="3"/>
  <c r="K17" i="3"/>
  <c r="L17" i="3"/>
  <c r="M17" i="3"/>
  <c r="N17" i="3"/>
  <c r="O17" i="3"/>
  <c r="D18" i="3"/>
  <c r="E18" i="3"/>
  <c r="F18" i="3"/>
  <c r="G18" i="3"/>
  <c r="H18" i="3"/>
  <c r="I18" i="3"/>
  <c r="J18" i="3"/>
  <c r="K18" i="3"/>
  <c r="L18" i="3"/>
  <c r="M18" i="3"/>
  <c r="N18" i="3"/>
  <c r="O18" i="3"/>
  <c r="D19" i="3"/>
  <c r="E19" i="3"/>
  <c r="F19" i="3"/>
  <c r="G19" i="3"/>
  <c r="H19" i="3"/>
  <c r="I19" i="3"/>
  <c r="J19" i="3"/>
  <c r="K19" i="3"/>
  <c r="L19" i="3"/>
  <c r="M19" i="3"/>
  <c r="N19" i="3"/>
  <c r="O19" i="3"/>
  <c r="D20" i="3"/>
  <c r="E20" i="3"/>
  <c r="F20" i="3"/>
  <c r="G20" i="3"/>
  <c r="H20" i="3"/>
  <c r="I20" i="3"/>
  <c r="J20" i="3"/>
  <c r="K20" i="3"/>
  <c r="L20" i="3"/>
  <c r="M20" i="3"/>
  <c r="N20" i="3"/>
  <c r="O20" i="3"/>
  <c r="D21" i="3"/>
  <c r="E21" i="3"/>
  <c r="F21" i="3"/>
  <c r="G21" i="3"/>
  <c r="H21" i="3"/>
  <c r="I21" i="3"/>
  <c r="J21" i="3"/>
  <c r="K21" i="3"/>
  <c r="L21" i="3"/>
  <c r="M21" i="3"/>
  <c r="N21" i="3"/>
  <c r="O21" i="3"/>
  <c r="D22" i="3"/>
  <c r="E22" i="3"/>
  <c r="F22" i="3"/>
  <c r="G22" i="3"/>
  <c r="H22" i="3"/>
  <c r="I22" i="3"/>
  <c r="J22" i="3"/>
  <c r="K22" i="3"/>
  <c r="L22" i="3"/>
  <c r="M22" i="3"/>
  <c r="N22" i="3"/>
  <c r="O22" i="3"/>
  <c r="D23" i="3"/>
  <c r="E23" i="3"/>
  <c r="F23" i="3"/>
  <c r="G23" i="3"/>
  <c r="H23" i="3"/>
  <c r="I23" i="3"/>
  <c r="J23" i="3"/>
  <c r="K23" i="3"/>
  <c r="L23" i="3"/>
  <c r="M23" i="3"/>
  <c r="N23" i="3"/>
  <c r="O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G25" i="3"/>
  <c r="H25" i="3"/>
  <c r="I25" i="3"/>
  <c r="J25" i="3"/>
  <c r="K25" i="3"/>
  <c r="L25" i="3"/>
  <c r="M25" i="3"/>
  <c r="N25" i="3"/>
  <c r="O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G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2" i="3"/>
  <c r="E32" i="3"/>
  <c r="F32" i="3"/>
  <c r="G32" i="3"/>
  <c r="H32" i="3"/>
  <c r="I32" i="3"/>
  <c r="J32" i="3"/>
  <c r="K32" i="3"/>
  <c r="L32" i="3"/>
  <c r="M32" i="3"/>
  <c r="N32" i="3"/>
  <c r="O32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D35" i="3"/>
  <c r="E35" i="3"/>
  <c r="F35" i="3"/>
  <c r="G35" i="3"/>
  <c r="H35" i="3"/>
  <c r="I35" i="3"/>
  <c r="J35" i="3"/>
  <c r="K35" i="3"/>
  <c r="L35" i="3"/>
  <c r="M35" i="3"/>
  <c r="N35" i="3"/>
  <c r="O35" i="3"/>
  <c r="D36" i="3"/>
  <c r="D3" i="2" l="1"/>
  <c r="D15" i="2"/>
  <c r="D25" i="2"/>
  <c r="F41" i="2"/>
  <c r="D15" i="1"/>
  <c r="D25" i="1"/>
  <c r="F41" i="1"/>
  <c r="D23" i="2"/>
  <c r="D41" i="1"/>
  <c r="D6" i="2"/>
  <c r="D26" i="2"/>
  <c r="D6" i="1"/>
  <c r="D16" i="1"/>
  <c r="D26" i="1"/>
  <c r="D27" i="1"/>
  <c r="D28" i="2"/>
  <c r="D8" i="1"/>
  <c r="D19" i="1"/>
  <c r="D29" i="2"/>
  <c r="D9" i="1"/>
  <c r="D20" i="1"/>
  <c r="D13" i="2"/>
  <c r="D23" i="1"/>
  <c r="D7" i="2"/>
  <c r="D7" i="1"/>
  <c r="D8" i="2"/>
  <c r="D19" i="2"/>
  <c r="D28" i="1"/>
  <c r="D9" i="2"/>
  <c r="D20" i="2"/>
  <c r="D29" i="1"/>
  <c r="D12" i="2"/>
  <c r="D22" i="2"/>
  <c r="D41" i="2"/>
  <c r="D11" i="2"/>
  <c r="D21" i="2"/>
  <c r="D30" i="2"/>
  <c r="D11" i="1"/>
  <c r="D21" i="1"/>
  <c r="D30" i="1"/>
  <c r="D31" i="1" s="1"/>
  <c r="D31" i="2"/>
  <c r="D12" i="1"/>
  <c r="D22" i="1"/>
  <c r="D13" i="1"/>
  <c r="D18" i="1" s="1"/>
  <c r="D16" i="2"/>
  <c r="D27" i="2"/>
  <c r="D18" i="2"/>
</calcChain>
</file>

<file path=xl/sharedStrings.xml><?xml version="1.0" encoding="utf-8"?>
<sst xmlns="http://schemas.openxmlformats.org/spreadsheetml/2006/main" count="196" uniqueCount="90">
  <si>
    <t>Option name</t>
  </si>
  <si>
    <t xml:space="preserve">  OPTJTJWV Corp</t>
  </si>
  <si>
    <t>Price date</t>
  </si>
  <si>
    <t>FXOPT_TRADE_DATE</t>
  </si>
  <si>
    <t>Trade time</t>
  </si>
  <si>
    <t>OPT_TRADE_TIME</t>
  </si>
  <si>
    <t>{OPTJTJWV Comdty OVML&lt;go&gt;}</t>
  </si>
  <si>
    <t>Pricing mode</t>
  </si>
  <si>
    <t>FXOPT_VALUATION_CONVENTION</t>
  </si>
  <si>
    <t>M</t>
  </si>
  <si>
    <t>Type</t>
  </si>
  <si>
    <t>FXOPT_OPTION_TYPE</t>
  </si>
  <si>
    <t>Direction</t>
  </si>
  <si>
    <t>BANK_CLIENT_VIEW</t>
  </si>
  <si>
    <t>Call/Put</t>
  </si>
  <si>
    <t>FXOPT_CALLPUT</t>
  </si>
  <si>
    <t>Delivery</t>
  </si>
  <si>
    <t>FXOPT_DELIVERY_DATE</t>
  </si>
  <si>
    <t>Strike</t>
  </si>
  <si>
    <t>FXOPT_STRIKE</t>
  </si>
  <si>
    <t>Notional</t>
  </si>
  <si>
    <t>FXOPT_NOTIONAL</t>
  </si>
  <si>
    <t>Model</t>
  </si>
  <si>
    <t>FXOPT_MODEL</t>
  </si>
  <si>
    <t>Volatility</t>
  </si>
  <si>
    <t>FXOPT_VOLATILITY</t>
  </si>
  <si>
    <t>More Market Data</t>
  </si>
  <si>
    <t>Swap Rate</t>
  </si>
  <si>
    <t>FXOPT_FORWARD</t>
  </si>
  <si>
    <t>Depo Quoted</t>
  </si>
  <si>
    <t>FXOPT_COMMODITY_DEPO_RATE</t>
  </si>
  <si>
    <t>Greeks</t>
  </si>
  <si>
    <t>Gamma</t>
  </si>
  <si>
    <t>FXOPT_GAMMA</t>
  </si>
  <si>
    <t>Vega</t>
  </si>
  <si>
    <t>FXOPT_VEGA</t>
  </si>
  <si>
    <t>Theta</t>
  </si>
  <si>
    <t>FXOPT_THETA</t>
  </si>
  <si>
    <t>Volga</t>
  </si>
  <si>
    <t>FXOPT_VOMMA</t>
  </si>
  <si>
    <t>Vanna</t>
  </si>
  <si>
    <t>FXOPT_VANNA</t>
  </si>
  <si>
    <t>Results</t>
  </si>
  <si>
    <t>Price</t>
  </si>
  <si>
    <t>FXOPT_PRICE</t>
  </si>
  <si>
    <t>Price Currency</t>
  </si>
  <si>
    <t>FXOPT_PRICE_CCY</t>
  </si>
  <si>
    <t>Premium</t>
  </si>
  <si>
    <t>FXOPT_PREMIUM</t>
  </si>
  <si>
    <t>Premium date</t>
  </si>
  <si>
    <t>FXOPT_PREMIUM_DT</t>
  </si>
  <si>
    <t>Premium Currency</t>
  </si>
  <si>
    <t>REPORTING_CURRENCY</t>
  </si>
  <si>
    <t>Delta</t>
  </si>
  <si>
    <t>FXOPT_DELTA</t>
  </si>
  <si>
    <t>Hedge</t>
  </si>
  <si>
    <t>FXOPT_SPOT_HEDGE</t>
  </si>
  <si>
    <t>OPT_RHO</t>
  </si>
  <si>
    <t>Rho</t>
  </si>
  <si>
    <t>You can use the overrides interchangably. For example:</t>
  </si>
  <si>
    <t>OPTJTQZN Corp</t>
  </si>
  <si>
    <t>Day Steps</t>
  </si>
  <si>
    <t>Low</t>
  </si>
  <si>
    <t>Price Steps</t>
  </si>
  <si>
    <t>C Z6 Comdty</t>
  </si>
  <si>
    <t xml:space="preserve">Lots </t>
  </si>
  <si>
    <t>Output</t>
  </si>
  <si>
    <t>C</t>
  </si>
  <si>
    <t>N6</t>
  </si>
  <si>
    <t>U6</t>
  </si>
  <si>
    <t>Z6</t>
  </si>
  <si>
    <t>H7</t>
  </si>
  <si>
    <t>K7</t>
  </si>
  <si>
    <t>Put Implied</t>
  </si>
  <si>
    <t>Call Implied</t>
  </si>
  <si>
    <t>W</t>
  </si>
  <si>
    <t>S</t>
  </si>
  <si>
    <t>Q6</t>
  </si>
  <si>
    <t>X6</t>
  </si>
  <si>
    <t>F7</t>
  </si>
  <si>
    <t>Realised</t>
  </si>
  <si>
    <t>Realised - Implied</t>
  </si>
  <si>
    <t>Month</t>
  </si>
  <si>
    <t>Implied</t>
  </si>
  <si>
    <t>Implied Vol</t>
  </si>
  <si>
    <t>FUT_PUT_IMPLIED_VOLATILITY</t>
  </si>
  <si>
    <t>-1w Implied Vol</t>
  </si>
  <si>
    <t>V6</t>
  </si>
  <si>
    <t>N7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</si>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</sst>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"/>
    <numFmt numFmtId="165" formatCode="0.0000"/>
    <numFmt numFmtId="166" formatCode="0.0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right"/>
    </xf>
    <xf numFmtId="14" fontId="2" fillId="2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43" fontId="0" fillId="0" borderId="0" xfId="1" applyFont="1" applyFill="1" applyAlignment="1">
      <alignment horizontal="right"/>
    </xf>
    <xf numFmtId="4" fontId="0" fillId="0" borderId="0" xfId="0" applyNumberFormat="1" applyFill="1" applyAlignment="1">
      <alignment horizontal="right"/>
    </xf>
    <xf numFmtId="13" fontId="0" fillId="0" borderId="0" xfId="0" applyNumberFormat="1" applyFill="1" applyAlignment="1">
      <alignment horizontal="right"/>
    </xf>
    <xf numFmtId="0" fontId="0" fillId="0" borderId="0" xfId="0" quotePrefix="1"/>
    <xf numFmtId="14" fontId="0" fillId="0" borderId="0" xfId="0" applyNumberFormat="1"/>
    <xf numFmtId="0" fontId="2" fillId="0" borderId="0" xfId="0" applyFont="1" applyFill="1" applyAlignment="1">
      <alignment horizontal="right"/>
    </xf>
    <xf numFmtId="14" fontId="2" fillId="0" borderId="0" xfId="0" applyNumberFormat="1" applyFont="1" applyFill="1" applyAlignment="1">
      <alignment horizontal="right"/>
    </xf>
    <xf numFmtId="43" fontId="0" fillId="0" borderId="0" xfId="1" applyFont="1"/>
    <xf numFmtId="14" fontId="0" fillId="0" borderId="0" xfId="0" applyNumberFormat="1" applyAlignment="1">
      <alignment horizontal="left"/>
    </xf>
    <xf numFmtId="43" fontId="0" fillId="0" borderId="0" xfId="1" applyFont="1" applyFill="1"/>
    <xf numFmtId="166" fontId="0" fillId="0" borderId="0" xfId="0" applyNumberFormat="1" applyFill="1" applyAlignment="1">
      <alignment horizontal="right"/>
    </xf>
    <xf numFmtId="167" fontId="0" fillId="0" borderId="0" xfId="1" applyNumberFormat="1" applyFont="1" applyFill="1" applyAlignment="1">
      <alignment horizontal="right"/>
    </xf>
    <xf numFmtId="17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52.09941644131986</v>
        <stp/>
        <stp>##V3_BDPV12</stp>
        <stp>OPTJTQZN Corp</stp>
        <stp>FXOPT_PRICE</stp>
        <stp>[Options Pricer.xlsx]PnL Scenario!R8C8</stp>
        <stp>FXOPT_TRADE_DATE</stp>
        <stp>20160518</stp>
        <stp>FXOPT_FORWARD</stp>
        <stp>310</stp>
        <stp>FXOPT_STRIKE</stp>
        <stp>350</stp>
        <tr r="H8" s="3"/>
      </tp>
      <tp>
        <v>51.671412989306376</v>
        <stp/>
        <stp>##V3_BDPV12</stp>
        <stp>OPTJTQZN Corp</stp>
        <stp>FXOPT_PRICE</stp>
        <stp>[Options Pricer.xlsx]PnL Scenario!R9C8</stp>
        <stp>FXOPT_TRADE_DATE</stp>
        <stp>20160525</stp>
        <stp>FXOPT_FORWARD</stp>
        <stp>310</stp>
        <stp>FXOPT_STRIKE</stp>
        <stp>350</stp>
        <tr r="H9" s="3"/>
      </tp>
      <tp>
        <v>23.955476760864258</v>
        <stp/>
        <stp>##V3_BDPV12</stp>
        <stp>S U6 Comdty</stp>
        <stp>VOLATILITY_30D</stp>
        <stp>[Options Pricer.xlsx]Sheet1!R27C10</stp>
        <tr r="J27" s="4"/>
      </tp>
      <tp>
        <v>31.318521499633789</v>
        <stp/>
        <stp>##V3_BDPV12</stp>
        <stp>W U6 Comdty</stp>
        <stp>VOLATILITY_30D</stp>
        <stp>[Options Pricer.xlsx]Sheet1!R17C10</stp>
        <tr r="J17" s="4"/>
      </tp>
      <tp>
        <v>414</v>
        <stp/>
        <stp>##V3_BDPV12</stp>
        <stp>C K7 Comdty</stp>
        <stp>px_last</stp>
        <stp>[Options Pricer.xlsx]Sheet1!R8C12</stp>
        <tr r="L8" s="4"/>
      </tp>
    </main>
    <main first="bloomberg.rtd">
      <tp>
        <v>33.559078216552734</v>
        <stp/>
        <stp>##V3_BDPV12</stp>
        <stp>SBV6 Comdty</stp>
        <stp>VOLATILITY_30D</stp>
        <stp>[Options Pricer.xlsx]Sheet1!R37C10</stp>
        <tr r="J37" s="4"/>
      </tp>
      <tp>
        <v>409.75</v>
        <stp/>
        <stp>##V3_BDPV12</stp>
        <stp>C H7 Comdty</stp>
        <stp>px_last</stp>
        <stp>[Options Pricer.xlsx]Sheet1!R7C12</stp>
        <tr r="L7" s="4"/>
      </tp>
      <tp>
        <v>38.659578783843145</v>
        <stp/>
        <stp>##V3_BDPV12</stp>
        <stp>OPTJTQZN Corp</stp>
        <stp>FXOPT_PRICE</stp>
        <stp>[Options Pricer.xlsx]PnL Scenario!R8C9</stp>
        <stp>FXOPT_TRADE_DATE</stp>
        <stp>20160518</stp>
        <stp>FXOPT_FORWARD</stp>
        <stp>330</stp>
        <stp>FXOPT_STRIKE</stp>
        <stp>350</stp>
        <tr r="I8" s="3"/>
      </tp>
      <tp>
        <v>38.175296408047792</v>
        <stp/>
        <stp>##V3_BDPV12</stp>
        <stp>OPTJTQZN Corp</stp>
        <stp>FXOPT_PRICE</stp>
        <stp>[Options Pricer.xlsx]PnL Scenario!R9C9</stp>
        <stp>FXOPT_TRADE_DATE</stp>
        <stp>20160525</stp>
        <stp>FXOPT_FORWARD</stp>
        <stp>330</stp>
        <stp>FXOPT_STRIKE</stp>
        <stp>350</stp>
        <tr r="I9" s="3"/>
      </tp>
      <tp>
        <v>395.75</v>
        <stp/>
        <stp>##V3_BDPV12</stp>
        <stp>C N6 Comdty</stp>
        <stp>px_last</stp>
        <stp>[Options Pricer.xlsx]Sheet1!R4C12</stp>
        <tr r="L4" s="4"/>
      </tp>
      <tp>
        <v>102.52207726530935</v>
        <stp/>
        <stp>##V3_BDPV12</stp>
        <stp>OPTJTQZN Corp</stp>
        <stp>FXOPT_PRICE</stp>
        <stp>[Options Pricer.xlsx]PnL Scenario!R8C5</stp>
        <stp>FXOPT_TRADE_DATE</stp>
        <stp>20160518</stp>
        <stp>FXOPT_FORWARD</stp>
        <stp>250</stp>
        <stp>FXOPT_STRIKE</stp>
        <stp>350</stp>
        <tr r="E8" s="3"/>
      </tp>
      <tp>
        <v>102.33119405572627</v>
        <stp/>
        <stp>##V3_BDPV12</stp>
        <stp>OPTJTQZN Corp</stp>
        <stp>FXOPT_PRICE</stp>
        <stp>[Options Pricer.xlsx]PnL Scenario!R9C5</stp>
        <stp>FXOPT_TRADE_DATE</stp>
        <stp>20160525</stp>
        <stp>FXOPT_FORWARD</stp>
        <stp>250</stp>
        <stp>FXOPT_STRIKE</stp>
        <stp>350</stp>
        <tr r="E9" s="3"/>
      </tp>
      <tp>
        <v>26.335502624511719</v>
        <stp/>
        <stp>##V3_BDPV12</stp>
        <stp>S Q6 Comdty</stp>
        <stp>VOLATILITY_30D</stp>
        <stp>[Options Pricer.xlsx]Sheet1!R26C10</stp>
        <tr r="J26" s="4"/>
      </tp>
      <tp>
        <v>84.41809633733024</v>
        <stp/>
        <stp>##V3_BDPV12</stp>
        <stp>OPTJTQZN Corp</stp>
        <stp>FXOPT_PRICE</stp>
        <stp>[Options Pricer.xlsx]PnL Scenario!R8C6</stp>
        <stp>FXOPT_TRADE_DATE</stp>
        <stp>20160518</stp>
        <stp>FXOPT_FORWARD</stp>
        <stp>270</stp>
        <stp>FXOPT_STRIKE</stp>
        <stp>350</stp>
        <tr r="F8" s="3"/>
      </tp>
      <tp>
        <v>84.152040496424291</v>
        <stp/>
        <stp>##V3_BDPV12</stp>
        <stp>OPTJTQZN Corp</stp>
        <stp>FXOPT_PRICE</stp>
        <stp>[Options Pricer.xlsx]PnL Scenario!R9C6</stp>
        <stp>FXOPT_TRADE_DATE</stp>
        <stp>20160525</stp>
        <stp>FXOPT_FORWARD</stp>
        <stp>270</stp>
        <stp>FXOPT_STRIKE</stp>
        <stp>350</stp>
        <tr r="F9" s="3"/>
      </tp>
      <tp>
        <v>67.472936628504584</v>
        <stp/>
        <stp>##V3_BDPV12</stp>
        <stp>OPTJTQZN Corp</stp>
        <stp>FXOPT_PRICE</stp>
        <stp>[Options Pricer.xlsx]PnL Scenario!R8C7</stp>
        <stp>FXOPT_TRADE_DATE</stp>
        <stp>20160518</stp>
        <stp>FXOPT_FORWARD</stp>
        <stp>290</stp>
        <stp>FXOPT_STRIKE</stp>
        <stp>350</stp>
        <tr r="G8" s="3"/>
      </tp>
      <tp>
        <v>67.123455336375272</v>
        <stp/>
        <stp>##V3_BDPV12</stp>
        <stp>OPTJTQZN Corp</stp>
        <stp>FXOPT_PRICE</stp>
        <stp>[Options Pricer.xlsx]PnL Scenario!R9C7</stp>
        <stp>FXOPT_TRADE_DATE</stp>
        <stp>20160525</stp>
        <stp>FXOPT_FORWARD</stp>
        <stp>290</stp>
        <stp>FXOPT_STRIKE</stp>
        <stp>350</stp>
        <tr r="G9" s="3"/>
      </tp>
      <tp>
        <v>12.756789477019979</v>
        <stp/>
        <stp>##V3_BDPV12</stp>
        <stp>OPTJTQZN Corp</stp>
        <stp>FXOPT_PRICE</stp>
        <stp>[Options Pricer.xlsx]PnL Scenario!R2C5</stp>
        <stp>FXOPT_STRIKE=$D$2</stp>
        <stp>FXOPT_TRADE_DATE=20160413</stp>
        <stp>FXOPT_FORWARD=O7</stp>
        <tr r="E2" s="3"/>
      </tp>
      <tp>
        <v>27.683179759979247</v>
        <stp/>
        <stp>##V3_BDPV12</stp>
        <stp>S Q6 Comdty</stp>
        <stp>FUT_CALL_IMPLIED_VOLATILITY</stp>
        <stp>[Options Pricer.xlsx]Sheet1!R26C8</stp>
        <tr r="H26" s="4"/>
      </tp>
      <tp t="s">
        <v>B</v>
        <stp/>
        <stp>##V3_BDPV12</stp>
        <stp>OPTJTQZN Corp</stp>
        <stp>FXOPT_MODEL</stp>
        <stp>[Options Pricer.xlsx]Example (2)!R12C4</stp>
        <tr r="D12" s="2"/>
      </tp>
      <tp>
        <v>21.889492034912109</v>
        <stp/>
        <stp>##V3_BDPV12</stp>
        <stp>S X6 Comdty</stp>
        <stp>VOLATILITY_30D</stp>
        <stp>[Options Pricer.xlsx]Sheet1!R28C10</stp>
        <tr r="J28" s="4"/>
      </tp>
    </main>
    <main first="bloomberg.rtd">
      <tp>
        <v>31.924310684204102</v>
        <stp/>
        <stp>##V3_BDPV12</stp>
        <stp>SBV6 Comdty</stp>
        <stp>FUT_CALL_IMPLIED_VOLATILITY</stp>
        <stp>[Options Pricer.xlsx]Sheet1!R37C8</stp>
        <tr r="H37" s="4"/>
      </tp>
      <tp>
        <v>24.038160514831542</v>
        <stp/>
        <stp>##V3_BDPV12</stp>
        <stp>S X6 Comdty</stp>
        <stp>FUT_CALL_IMPLIED_VOLATILITY</stp>
        <stp>[Options Pricer.xlsx]Sheet1!R28C8</stp>
        <tr r="H28" s="4"/>
      </tp>
      <tp>
        <v>29.242568969726562</v>
        <stp/>
        <stp>##V3_BDPV12</stp>
        <stp>W Z6 Comdty</stp>
        <stp>VOLATILITY_30D</stp>
        <stp>[Options Pricer.xlsx]Sheet1!R18C10</stp>
        <tr r="J18" s="4"/>
      </tp>
      <tp>
        <v>27.333951950073242</v>
        <stp/>
        <stp>##V3_BDPV12</stp>
        <stp>S U6 Comdty</stp>
        <stp>FUT_CALL_IMPLIED_VOLATILITY</stp>
        <stp>[Options Pricer.xlsx]Sheet1!R27C8</stp>
        <tr r="H27" s="4"/>
      </tp>
      <tp>
        <v>25.587873172760009</v>
        <stp/>
        <stp>##V3_BDPV12</stp>
        <stp>W U6 Comdty</stp>
        <stp>FUT_CALL_IMPLIED_VOLATILITY</stp>
        <stp>[Options Pricer.xlsx]Sheet1!R17C8</stp>
        <tr r="H17" s="4"/>
      </tp>
      <tp>
        <v>23.536404848098755</v>
        <stp/>
        <stp>##V3_BDPV12</stp>
        <stp>W Z6 Comdty</stp>
        <stp>FUT_CALL_IMPLIED_VOLATILITY</stp>
        <stp>[Options Pricer.xlsx]Sheet1!R18C8</stp>
        <tr r="H18" s="4"/>
      </tp>
      <tp>
        <v>24.046214842796324</v>
        <stp/>
        <stp>##V3_BDPV12</stp>
        <stp>S X6 Comdty</stp>
        <stp>FUT_PUT_IMPLIED_VOLATILITY</stp>
        <stp>[Options Pricer.xlsx]Sheet1!R28C7</stp>
        <tr r="G28" s="4"/>
      </tp>
      <tp>
        <v>23.536499977111816</v>
        <stp/>
        <stp>##V3_BDPV12</stp>
        <stp>W Z6 Comdty</stp>
        <stp>FUT_PUT_IMPLIED_VOLATILITY</stp>
        <stp>[Options Pricer.xlsx]Sheet1!R18C7</stp>
        <tr r="G18" s="4"/>
      </tp>
      <tp>
        <v>402.75</v>
        <stp/>
        <stp>##V3_BDPV12</stp>
        <stp>C Z6 Comdty</stp>
        <stp>px_last</stp>
        <stp>[Options Pricer.xlsx]Sheet1!R6C12</stp>
        <tr r="L6" s="4"/>
      </tp>
      <tp t="s">
        <v>#N/A Field Not Applicable</v>
        <stp/>
        <stp>##V3_BDPV12</stp>
        <stp>OPTJTQZN Corp</stp>
        <stp>REPORTING_CURRENCY</stp>
        <stp>[Options Pricer.xlsx]Example (2)!R29C4</stp>
        <tr r="D29" s="2"/>
      </tp>
      <tp>
        <v>22.496420288085936</v>
        <stp/>
        <stp>##V3_BDPV12</stp>
        <stp>W H7 Comdty</stp>
        <stp>FUT_PUT_IMPLIED_VOLATILITY</stp>
        <stp>[Options Pricer.xlsx]Sheet1!R19C7</stp>
        <tr r="G19" s="4"/>
      </tp>
      <tp t="s">
        <v>VA</v>
        <stp/>
        <stp>##V3_BDPV12</stp>
        <stp xml:space="preserve">  OPTJTJWV Corp</stp>
        <stp>FXOPT_OPTION_TYPE</stp>
        <stp>[Options Pricer.xlsx]Example!R6C4</stp>
        <tr r="D6" s="1"/>
      </tp>
      <tp>
        <v>21.321492767333986</v>
        <stp/>
        <stp>##V3_BDPV12</stp>
        <stp>S F7 Comdty</stp>
        <stp>FUT_PUT_IMPLIED_VOLATILITY</stp>
        <stp>[Options Pricer.xlsx]Sheet1!R29C7</stp>
        <tr r="G29" s="4"/>
      </tp>
      <tp>
        <v>25.638394155245809</v>
        <stp/>
        <stp>##V3_BDPV12</stp>
        <stp>OPTJTQZN Corp</stp>
        <stp>FXOPT_VOLATILITY</stp>
        <stp>[Options Pricer.xlsx]Example (2)!R13C4</stp>
        <stp>FXOPT_TRADE_DATE</stp>
        <stp>20160518</stp>
        <tr r="D13" s="2"/>
      </tp>
      <tp>
        <v>20.756904602050781</v>
        <stp/>
        <stp>##V3_BDPV12</stp>
        <stp>S F7 Comdty</stp>
        <stp>VOLATILITY_30D</stp>
        <stp>[Options Pricer.xlsx]Sheet1!R29C10</stp>
        <tr r="J29" s="4"/>
      </tp>
      <tp>
        <v>21.331682348251341</v>
        <stp/>
        <stp>##V3_BDPV12</stp>
        <stp>S F7 Comdty</stp>
        <stp>FUT_CALL_IMPLIED_VOLATILITY</stp>
        <stp>[Options Pricer.xlsx]Sheet1!R29C8</stp>
        <tr r="H29" s="4"/>
      </tp>
      <tp t="s">
        <v>C</v>
        <stp/>
        <stp>##V3_BDPV12</stp>
        <stp xml:space="preserve">  OPTJTJWV Corp</stp>
        <stp>BANK_CLIENT_VIEW</stp>
        <stp>[Options Pricer.xlsx]Example!R7C4</stp>
        <tr r="D7" s="1"/>
      </tp>
      <tp>
        <v>25.941576538085936</v>
        <stp/>
        <stp>##V3_BDPV12</stp>
        <stp>SBN7 Comdty</stp>
        <stp>FUT_CALL_IMPLIED_VOLATILITY</stp>
        <stp>[Options Pricer.xlsx]Sheet1!R40C8</stp>
        <tr r="H40" s="4"/>
      </tp>
    </main>
    <main first="bloomberg.rtd">
      <tp>
        <v>35.686527862548836</v>
        <stp/>
        <stp>##V3_BDPV12</stp>
        <stp>SBN6 Comdty</stp>
        <stp>FUT_CALL_IMPLIED_VOLATILITY</stp>
        <stp>[Options Pricer.xlsx]Sheet1!R36C8</stp>
        <tr r="H36" s="4"/>
      </tp>
      <tp>
        <v>23.841467380523682</v>
        <stp/>
        <stp>##V3_BDPV12</stp>
        <stp>W N6 Comdty</stp>
        <stp>FUT_CALL_IMPLIED_VOLATILITY</stp>
        <stp>[Options Pricer.xlsx]Sheet1!R16C8</stp>
        <tr r="H16" s="4"/>
      </tp>
      <tp>
        <v>0.457479226176431</v>
        <stp/>
        <stp>##V3_BDPV12</stp>
        <stp>OPTJTQZN Corp</stp>
        <stp>FXOPT_COMMODITY_DEPO_RATE</stp>
        <stp>[Options Pricer.xlsx]Example (2)!R16C4</stp>
        <stp>FXOPT_TRADE_DATE</stp>
        <stp>20160518</stp>
        <tr r="D16" s="2"/>
      </tp>
    </main>
    <main first="bloomberg.rtd">
      <tp>
        <v>22.318674993515014</v>
        <stp/>
        <stp>##V3_BDPV12</stp>
        <stp>S N6 Comdty</stp>
        <stp>FUT_CALL_IMPLIED_VOLATILITY</stp>
        <stp>[Options Pricer.xlsx]Sheet1!R25C8</stp>
        <tr r="H25" s="4"/>
      </tp>
      <tp>
        <v>22.29679012298584</v>
        <stp/>
        <stp>##V3_BDPV12</stp>
        <stp>W K7 Comdty</stp>
        <stp>FUT_CALL_IMPLIED_VOLATILITY</stp>
        <stp>[Options Pricer.xlsx]Sheet1!R20C8</stp>
        <tr r="H20" s="4"/>
      </tp>
      <tp t="s">
        <v>P</v>
        <stp/>
        <stp>##V3_BDPV12</stp>
        <stp>OPTJTQZN Corp</stp>
        <stp>FXOPT_CALLPUT</stp>
        <stp>[Options Pricer.xlsx]Example (2)!R8C4</stp>
        <tr r="D8" s="2"/>
      </tp>
      <tp>
        <v>22.278604507446289</v>
        <stp/>
        <stp>##V3_BDPV12</stp>
        <stp>W K7 Comdty</stp>
        <stp>FUT_PUT_IMPLIED_VOLATILITY</stp>
        <stp>[Options Pricer.xlsx]Sheet1!R20C7</stp>
        <tr r="G20" s="4"/>
      </tp>
    </main>
    <main first="bloomberg.rtd">
      <tp>
        <v>27.116525650024414</v>
        <stp/>
        <stp>##V3_BDPV12</stp>
        <stp>SBN7 Comdty</stp>
        <stp>VOLATILITY_30D</stp>
        <stp>[Options Pricer.xlsx]Sheet1!R40C10</stp>
        <tr r="J40" s="4"/>
      </tp>
      <tp>
        <v>37.011524200439453</v>
        <stp/>
        <stp>##V3_BDPV12</stp>
        <stp>SBN6 Comdty</stp>
        <stp>VOLATILITY_30D</stp>
        <stp>[Options Pricer.xlsx]Sheet1!R36C10</stp>
        <tr r="J36" s="4"/>
      </tp>
      <tp>
        <v>27.228794097900391</v>
        <stp/>
        <stp>##V3_BDPV12</stp>
        <stp>S N6 Comdty</stp>
        <stp>VOLATILITY_30D</stp>
        <stp>[Options Pricer.xlsx]Sheet1!R25C10</stp>
        <tr r="J25" s="4"/>
      </tp>
      <tp>
        <v>32.468051910400391</v>
        <stp/>
        <stp>##V3_BDPV12</stp>
        <stp>W N6 Comdty</stp>
        <stp>VOLATILITY_30D</stp>
        <stp>[Options Pricer.xlsx]Sheet1!R16C10</stp>
        <tr r="J16" s="4"/>
      </tp>
      <tp t="s">
        <v>18/05/2016</v>
        <stp/>
        <stp>##V3_BDPV12</stp>
        <stp>OPTJTQZN Corp</stp>
        <stp>FXOPT_PREMIUM_DT</stp>
        <stp>[Options Pricer.xlsx]Example (2)!R28C4</stp>
        <stp>FXOPT_TRADE_DATE</stp>
        <stp>20160518</stp>
        <tr r="D28" s="2"/>
      </tp>
    </main>
    <main first="bloomberg.rtd">
      <tp>
        <v>30.562002182006836</v>
        <stp/>
        <stp>##V3_BDPV12</stp>
        <stp>SBH7 Comdty</stp>
        <stp>VOLATILITY_30D</stp>
        <stp>[Options Pricer.xlsx]Sheet1!R38C10</stp>
        <tr r="J38" s="4"/>
      </tp>
      <tp>
        <v>27.628177642822266</v>
        <stp/>
        <stp>##V3_BDPV12</stp>
        <stp>W H7 Comdty</stp>
        <stp>VOLATILITY_30D</stp>
        <stp>[Options Pricer.xlsx]Sheet1!R19C10</stp>
        <tr r="J19" s="4"/>
      </tp>
      <tp>
        <v>22.509393692016602</v>
        <stp/>
        <stp>##V3_BDPV12</stp>
        <stp>W H7 Comdty</stp>
        <stp>FUT_CALL_IMPLIED_VOLATILITY</stp>
        <stp>[Options Pricer.xlsx]Sheet1!R19C8</stp>
        <tr r="H19" s="4"/>
      </tp>
      <tp>
        <v>29.282238159179688</v>
        <stp/>
        <stp>##V3_BDPV12</stp>
        <stp>SBH7 Comdty</stp>
        <stp>FUT_CALL_IMPLIED_VOLATILITY</stp>
        <stp>[Options Pricer.xlsx]Sheet1!R38C8</stp>
        <tr r="H38" s="4"/>
      </tp>
      <tp>
        <v>23.000071144104005</v>
        <stp/>
        <stp>##V3_BDPV12</stp>
        <stp>S N6 Comdty</stp>
        <stp>FUT_PUT_IMPLIED_VOLATILITY</stp>
        <stp>[Options Pricer.xlsx]Sheet1!R25C7</stp>
        <tr r="G25" s="4"/>
      </tp>
      <tp>
        <v>27.676705169677735</v>
        <stp/>
        <stp>##V3_BDPV12</stp>
        <stp>S Q6 Comdty</stp>
        <stp>FUT_PUT_IMPLIED_VOLATILITY</stp>
        <stp>[Options Pricer.xlsx]Sheet1!R26C7</stp>
        <tr r="G26" s="4"/>
      </tp>
      <tp>
        <v>24.118553161621094</v>
        <stp/>
        <stp>##V3_BDPV12</stp>
        <stp>W N6 Comdty</stp>
        <stp>FUT_PUT_IMPLIED_VOLATILITY</stp>
        <stp>[Options Pricer.xlsx]Sheet1!R16C7</stp>
        <tr r="G16" s="4"/>
      </tp>
      <tp>
        <v>28.755306243896484</v>
        <stp/>
        <stp>##V3_BDPV12</stp>
        <stp>SBK7 Comdty</stp>
        <stp>VOLATILITY_30D</stp>
        <stp>[Options Pricer.xlsx]Sheet1!R39C10</stp>
        <tr r="J39" s="4"/>
      </tp>
      <tp>
        <v>26.581081390380859</v>
        <stp/>
        <stp>##V3_BDPV12</stp>
        <stp>W K7 Comdty</stp>
        <stp>VOLATILITY_30D</stp>
        <stp>[Options Pricer.xlsx]Sheet1!R20C10</stp>
        <tr r="J20" s="4"/>
      </tp>
      <tp>
        <v>27.523120117187499</v>
        <stp/>
        <stp>##V3_BDPV12</stp>
        <stp>SBK7 Comdty</stp>
        <stp>FUT_CALL_IMPLIED_VOLATILITY</stp>
        <stp>[Options Pricer.xlsx]Sheet1!R39C8</stp>
        <tr r="H39" s="4"/>
      </tp>
      <tp>
        <v>398.25</v>
        <stp/>
        <stp>##V3_BDPV12</stp>
        <stp>C U6 Comdty</stp>
        <stp>px_last</stp>
        <stp>[Options Pricer.xlsx]Sheet1!R5C12</stp>
        <tr r="L5" s="4"/>
      </tp>
      <tp>
        <v>25.5726167678833</v>
        <stp/>
        <stp>##V3_BDPV12</stp>
        <stp>W U6 Comdty</stp>
        <stp>FUT_PUT_IMPLIED_VOLATILITY</stp>
        <stp>[Options Pricer.xlsx]Sheet1!R17C7</stp>
        <tr r="G17" s="4"/>
      </tp>
      <tp>
        <v>27.417197394371033</v>
        <stp/>
        <stp>##V3_BDPV12</stp>
        <stp>S U6 Comdty</stp>
        <stp>FUT_PUT_IMPLIED_VOLATILITY</stp>
        <stp>[Options Pricer.xlsx]Sheet1!R27C7</stp>
        <tr r="G27" s="4"/>
      </tp>
      <tp>
        <v>8.8913869119388202</v>
        <stp/>
        <stp>##V3_BDPV12</stp>
        <stp>OPTJTQZN Corp</stp>
        <stp>FXOPT_PRICE</stp>
        <stp>[Options Pricer.xlsx]PnL Scenario!R2C10</stp>
        <stp>FXOPT_TRADE_DATE</stp>
        <stp>19001215</stp>
        <stp>FXOPT_FORWARD</stp>
        <stp>402.75</stp>
        <stp>FXOPT_STRIKE</stp>
        <stp>350</stp>
        <tr r="J2" s="3"/>
      </tp>
      <tp>
        <v>0.43870208130133653</v>
        <stp/>
        <stp>##V3_BDPV12</stp>
        <stp>OPTJTQZN Corp</stp>
        <stp>FXOPT_PRICE</stp>
        <stp>[Options Pricer.xlsx]PnL Scenario!R26C14</stp>
        <stp>FXOPT_TRADE_DATE</stp>
        <stp>20160921</stp>
        <stp>FXOPT_FORWARD</stp>
        <stp>430</stp>
        <stp>FXOPT_STRIKE</stp>
        <stp>350</stp>
        <tr r="N26" s="3"/>
      </tp>
      <tp>
        <v>0.59035070332572026</v>
        <stp/>
        <stp>##V3_BDPV12</stp>
        <stp>OPTJTQZN Corp</stp>
        <stp>FXOPT_PRICE</stp>
        <stp>[Options Pricer.xlsx]PnL Scenario!R25C14</stp>
        <stp>FXOPT_TRADE_DATE</stp>
        <stp>20160914</stp>
        <stp>FXOPT_FORWARD</stp>
        <stp>430</stp>
        <stp>FXOPT_STRIKE</stp>
        <stp>350</stp>
        <tr r="N25" s="3"/>
      </tp>
      <tp>
        <v>0.76016290498324635</v>
        <stp/>
        <stp>##V3_BDPV12</stp>
        <stp>OPTJTQZN Corp</stp>
        <stp>FXOPT_PRICE</stp>
        <stp>[Options Pricer.xlsx]PnL Scenario!R24C14</stp>
        <stp>FXOPT_TRADE_DATE</stp>
        <stp>20160907</stp>
        <stp>FXOPT_FORWARD</stp>
        <stp>430</stp>
        <stp>FXOPT_STRIKE</stp>
        <stp>350</stp>
        <tr r="N24" s="3"/>
      </tp>
      <tp>
        <v>0.30751827124908637</v>
        <stp/>
        <stp>##V3_BDPV12</stp>
        <stp>OPTJTQZN Corp</stp>
        <stp>FXOPT_PRICE</stp>
        <stp>[Options Pricer.xlsx]PnL Scenario!R27C14</stp>
        <stp>FXOPT_TRADE_DATE</stp>
        <stp>20160928</stp>
        <stp>FXOPT_FORWARD</stp>
        <stp>430</stp>
        <stp>FXOPT_STRIKE</stp>
        <stp>350</stp>
        <tr r="N27" s="3"/>
      </tp>
      <tp>
        <v>0.94592588759623175</v>
        <stp/>
        <stp>##V3_BDPV12</stp>
        <stp>OPTJTQZN Corp</stp>
        <stp>FXOPT_PRICE</stp>
        <stp>[Options Pricer.xlsx]PnL Scenario!R23C14</stp>
        <stp>FXOPT_TRADE_DATE</stp>
        <stp>20160831</stp>
        <stp>FXOPT_FORWARD</stp>
        <stp>430</stp>
        <stp>FXOPT_STRIKE</stp>
        <stp>350</stp>
        <tr r="N23" s="3"/>
      </tp>
      <tp>
        <v>1.1456300653480669</v>
        <stp/>
        <stp>##V3_BDPV12</stp>
        <stp>OPTJTQZN Corp</stp>
        <stp>FXOPT_PRICE</stp>
        <stp>[Options Pricer.xlsx]PnL Scenario!R22C14</stp>
        <stp>FXOPT_TRADE_DATE</stp>
        <stp>20160824</stp>
        <stp>FXOPT_FORWARD</stp>
        <stp>430</stp>
        <stp>FXOPT_STRIKE</stp>
        <stp>350</stp>
        <tr r="N22" s="3"/>
      </tp>
      <tp>
        <v>1.357459186144701</v>
        <stp/>
        <stp>##V3_BDPV12</stp>
        <stp>OPTJTQZN Corp</stp>
        <stp>FXOPT_PRICE</stp>
        <stp>[Options Pricer.xlsx]PnL Scenario!R21C14</stp>
        <stp>FXOPT_TRADE_DATE</stp>
        <stp>20160817</stp>
        <stp>FXOPT_FORWARD</stp>
        <stp>430</stp>
        <stp>FXOPT_STRIKE</stp>
        <stp>350</stp>
        <tr r="N21" s="3"/>
      </tp>
      <tp>
        <v>1.5798168447977738</v>
        <stp/>
        <stp>##V3_BDPV12</stp>
        <stp>OPTJTQZN Corp</stp>
        <stp>FXOPT_PRICE</stp>
        <stp>[Options Pricer.xlsx]PnL Scenario!R20C14</stp>
        <stp>FXOPT_TRADE_DATE</stp>
        <stp>20160810</stp>
        <stp>FXOPT_FORWARD</stp>
        <stp>430</stp>
        <stp>FXOPT_STRIKE</stp>
        <stp>350</stp>
        <tr r="N20" s="3"/>
      </tp>
    </main>
    <main first="bloomberg.rtd">
      <tp>
        <v>1.8112938665291343</v>
        <stp/>
        <stp>##V3_BDPV12</stp>
        <stp>OPTJTQZN Corp</stp>
        <stp>FXOPT_PRICE</stp>
        <stp>[Options Pricer.xlsx]PnL Scenario!R19C14</stp>
        <stp>FXOPT_TRADE_DATE</stp>
        <stp>20160803</stp>
        <stp>FXOPT_FORWARD</stp>
        <stp>430</stp>
        <stp>FXOPT_STRIKE</stp>
        <stp>350</stp>
        <tr r="N19" s="3"/>
      </tp>
      <tp>
        <v>4.1438887483750975</v>
        <stp/>
        <stp>##V3_BDPV12</stp>
        <stp>OPTJTQZN Corp</stp>
        <stp>FXOPT_PRICE</stp>
        <stp>[Options Pricer.xlsx]PnL Scenario!R10C14</stp>
        <stp>FXOPT_TRADE_DATE</stp>
        <stp>20160601</stp>
        <stp>FXOPT_FORWARD</stp>
        <stp>430</stp>
        <stp>FXOPT_STRIKE</stp>
        <stp>350</stp>
        <tr r="N10" s="3"/>
      </tp>
      <tp>
        <v>3.3321866563615732</v>
        <stp/>
        <stp>##V3_BDPV12</stp>
        <stp>OPTJTQZN Corp</stp>
        <stp>FXOPT_PRICE</stp>
        <stp>[Options Pricer.xlsx]PnL Scenario!R13C14</stp>
        <stp>FXOPT_TRADE_DATE</stp>
        <stp>20160622</stp>
        <stp>FXOPT_FORWARD</stp>
        <stp>430</stp>
        <stp>FXOPT_STRIKE</stp>
        <stp>350</stp>
        <tr r="N13" s="3"/>
      </tp>
      <tp>
        <v>3.8709677371488573</v>
        <stp/>
        <stp>##V3_BDPV12</stp>
        <stp>OPTJTQZN Corp</stp>
        <stp>FXOPT_PRICE</stp>
        <stp>[Options Pricer.xlsx]PnL Scenario!R11C14</stp>
        <stp>FXOPT_TRADE_DATE</stp>
        <stp>20160608</stp>
        <stp>FXOPT_FORWARD</stp>
        <stp>430</stp>
        <stp>FXOPT_STRIKE</stp>
        <stp>350</stp>
        <tr r="N11" s="3"/>
      </tp>
      <tp>
        <v>3.6002283834674853</v>
        <stp/>
        <stp>##V3_BDPV12</stp>
        <stp>OPTJTQZN Corp</stp>
        <stp>FXOPT_PRICE</stp>
        <stp>[Options Pricer.xlsx]PnL Scenario!R12C14</stp>
        <stp>FXOPT_TRADE_DATE</stp>
        <stp>20160615</stp>
        <stp>FXOPT_FORWARD</stp>
        <stp>430</stp>
        <stp>FXOPT_STRIKE</stp>
        <stp>350</stp>
        <tr r="N12" s="3"/>
      </tp>
      <tp>
        <v>3.0671741033999047</v>
        <stp/>
        <stp>##V3_BDPV12</stp>
        <stp>OPTJTQZN Corp</stp>
        <stp>FXOPT_PRICE</stp>
        <stp>[Options Pricer.xlsx]PnL Scenario!R14C14</stp>
        <stp>FXOPT_TRADE_DATE</stp>
        <stp>20160629</stp>
        <stp>FXOPT_FORWARD</stp>
        <stp>430</stp>
        <stp>FXOPT_STRIKE</stp>
        <stp>350</stp>
        <tr r="N14" s="3"/>
      </tp>
      <tp>
        <v>2.0506434038718195</v>
        <stp/>
        <stp>##V3_BDPV12</stp>
        <stp>OPTJTQZN Corp</stp>
        <stp>FXOPT_PRICE</stp>
        <stp>[Options Pricer.xlsx]PnL Scenario!R18C14</stp>
        <stp>FXOPT_TRADE_DATE</stp>
        <stp>20160727</stp>
        <stp>FXOPT_FORWARD</stp>
        <stp>430</stp>
        <stp>FXOPT_STRIKE</stp>
        <stp>350</stp>
        <tr r="N18" s="3"/>
      </tp>
      <tp>
        <v>2.2968023567938425</v>
        <stp/>
        <stp>##V3_BDPV12</stp>
        <stp>OPTJTQZN Corp</stp>
        <stp>FXOPT_PRICE</stp>
        <stp>[Options Pricer.xlsx]PnL Scenario!R17C14</stp>
        <stp>FXOPT_TRADE_DATE</stp>
        <stp>20160720</stp>
        <stp>FXOPT_FORWARD</stp>
        <stp>430</stp>
        <stp>FXOPT_STRIKE</stp>
        <stp>350</stp>
        <tr r="N17" s="3"/>
      </tp>
      <tp>
        <v>2.8058376240991221</v>
        <stp/>
        <stp>##V3_BDPV12</stp>
        <stp>OPTJTQZN Corp</stp>
        <stp>FXOPT_PRICE</stp>
        <stp>[Options Pricer.xlsx]PnL Scenario!R15C14</stp>
        <stp>FXOPT_TRADE_DATE</stp>
        <stp>20160706</stp>
        <stp>FXOPT_FORWARD</stp>
        <stp>430</stp>
        <stp>FXOPT_STRIKE</stp>
        <stp>350</stp>
        <tr r="N15" s="3"/>
      </tp>
      <tp>
        <v>2.5488061852457347</v>
        <stp/>
        <stp>##V3_BDPV12</stp>
        <stp>OPTJTQZN Corp</stp>
        <stp>FXOPT_PRICE</stp>
        <stp>[Options Pricer.xlsx]PnL Scenario!R16C14</stp>
        <stp>FXOPT_TRADE_DATE</stp>
        <stp>20160713</stp>
        <stp>FXOPT_FORWARD</stp>
        <stp>430</stp>
        <stp>FXOPT_STRIKE</stp>
        <stp>350</stp>
        <tr r="N16" s="3"/>
      </tp>
      <tp>
        <v>11.598728020153533</v>
        <stp/>
        <stp>##V3_BDPV12</stp>
        <stp>OPTJTQZN Corp</stp>
        <stp>FXOPT_PRICE</stp>
        <stp>[Options Pricer.xlsx]PnL Scenario!R9C12</stp>
        <stp>FXOPT_TRADE_DATE</stp>
        <stp>20160525</stp>
        <stp>FXOPT_FORWARD</stp>
        <stp>390</stp>
        <stp>FXOPT_STRIKE</stp>
        <stp>350</stp>
        <tr r="L9" s="3"/>
      </tp>
      <tp>
        <v>12.02539699855553</v>
        <stp/>
        <stp>##V3_BDPV12</stp>
        <stp>OPTJTQZN Corp</stp>
        <stp>FXOPT_PRICE</stp>
        <stp>[Options Pricer.xlsx]PnL Scenario!R8C12</stp>
        <stp>FXOPT_TRADE_DATE</stp>
        <stp>20160518</stp>
        <stp>FXOPT_FORWARD</stp>
        <stp>390</stp>
        <stp>FXOPT_STRIKE</stp>
        <stp>350</stp>
        <tr r="L8" s="3"/>
      </tp>
      <tp>
        <v>5.5404228198609351E-2</v>
        <stp/>
        <stp>##V3_BDPV12</stp>
        <stp>OPTJTQZN Corp</stp>
        <stp>FXOPT_PRICE</stp>
        <stp>[Options Pricer.xlsx]PnL Scenario!R30C14</stp>
        <stp>FXOPT_TRADE_DATE</stp>
        <stp>20161019</stp>
        <stp>FXOPT_FORWARD</stp>
        <stp>430</stp>
        <stp>FXOPT_STRIKE</stp>
        <stp>350</stp>
        <tr r="N30" s="3"/>
      </tp>
      <tp>
        <v>2.0065021956390389E-2</v>
        <stp/>
        <stp>##V3_BDPV12</stp>
        <stp>OPTJTQZN Corp</stp>
        <stp>FXOPT_PRICE</stp>
        <stp>[Options Pricer.xlsx]PnL Scenario!R31C14</stp>
        <stp>FXOPT_TRADE_DATE</stp>
        <stp>20161026</stp>
        <stp>FXOPT_FORWARD</stp>
        <stp>430</stp>
        <stp>FXOPT_STRIKE</stp>
        <stp>350</stp>
        <tr r="N31" s="3"/>
      </tp>
      <tp>
        <v>0.11459066225056917</v>
        <stp/>
        <stp>##V3_BDPV12</stp>
        <stp>OPTJTQZN Corp</stp>
        <stp>FXOPT_PRICE</stp>
        <stp>[Options Pricer.xlsx]PnL Scenario!R29C14</stp>
        <stp>FXOPT_TRADE_DATE</stp>
        <stp>20161012</stp>
        <stp>FXOPT_FORWARD</stp>
        <stp>430</stp>
        <stp>FXOPT_STRIKE</stp>
        <stp>350</stp>
        <tr r="N29" s="3"/>
      </tp>
      <tp>
        <v>0.19888730511424202</v>
        <stp/>
        <stp>##V3_BDPV12</stp>
        <stp>OPTJTQZN Corp</stp>
        <stp>FXOPT_PRICE</stp>
        <stp>[Options Pricer.xlsx]PnL Scenario!R28C14</stp>
        <stp>FXOPT_TRADE_DATE</stp>
        <stp>20161005</stp>
        <stp>FXOPT_FORWARD</stp>
        <stp>430</stp>
        <stp>FXOPT_STRIKE</stp>
        <stp>350</stp>
        <tr r="N28" s="3"/>
      </tp>
      <tp>
        <v>4.2678861685015073E-3</v>
        <stp/>
        <stp>##V3_BDPV12</stp>
        <stp>OPTJTQZN Corp</stp>
        <stp>FXOPT_PRICE</stp>
        <stp>[Options Pricer.xlsx]PnL Scenario!R32C14</stp>
        <stp>FXOPT_TRADE_DATE</stp>
        <stp>20161102</stp>
        <stp>FXOPT_FORWARD</stp>
        <stp>430</stp>
        <stp>FXOPT_STRIKE</stp>
        <stp>350</stp>
        <tr r="N32" s="3"/>
      </tp>
      <tp>
        <v>2.798864637722743E-4</v>
        <stp/>
        <stp>##V3_BDPV12</stp>
        <stp>OPTJTQZN Corp</stp>
        <stp>FXOPT_PRICE</stp>
        <stp>[Options Pricer.xlsx]PnL Scenario!R33C14</stp>
        <stp>FXOPT_TRADE_DATE</stp>
        <stp>20161109</stp>
        <stp>FXOPT_FORWARD</stp>
        <stp>430</stp>
        <stp>FXOPT_STRIKE</stp>
        <stp>350</stp>
        <tr r="N33" s="3"/>
      </tp>
      <tp>
        <v>4.6724900406751582E-7</v>
        <stp/>
        <stp>##V3_BDPV12</stp>
        <stp>OPTJTQZN Corp</stp>
        <stp>FXOPT_PRICE</stp>
        <stp>[Options Pricer.xlsx]PnL Scenario!R34C14</stp>
        <stp>FXOPT_TRADE_DATE</stp>
        <stp>20161116</stp>
        <stp>FXOPT_FORWARD</stp>
        <stp>430</stp>
        <stp>FXOPT_STRIKE</stp>
        <stp>350</stp>
        <tr r="N34" s="3"/>
      </tp>
      <tp>
        <v>4.0402136513195499E-23</v>
        <stp/>
        <stp>##V3_BDPV12</stp>
        <stp>OPTJTQZN Corp</stp>
        <stp>FXOPT_PRICE</stp>
        <stp>[Options Pricer.xlsx]PnL Scenario!R35C14</stp>
        <stp>FXOPT_TRADE_DATE</stp>
        <stp>20161123</stp>
        <stp>FXOPT_FORWARD</stp>
        <stp>430</stp>
        <stp>FXOPT_STRIKE</stp>
        <stp>350</stp>
        <tr r="N35" s="3"/>
      </tp>
      <tp>
        <v>3.6379521414118061</v>
        <stp/>
        <stp>##V3_BDPV12</stp>
        <stp>OPTJTQZN Corp</stp>
        <stp>FXOPT_PRICE</stp>
        <stp>[Options Pricer.xlsx]PnL Scenario!R19C13</stp>
        <stp>FXOPT_TRADE_DATE</stp>
        <stp>20160803</stp>
        <stp>FXOPT_FORWARD</stp>
        <stp>410</stp>
        <stp>FXOPT_STRIKE</stp>
        <stp>350</stp>
        <tr r="M19" s="3"/>
      </tp>
      <tp>
        <v>2.2436905855013927</v>
        <stp/>
        <stp>##V3_BDPV12</stp>
        <stp>OPTJTQZN Corp</stp>
        <stp>FXOPT_PRICE</stp>
        <stp>[Options Pricer.xlsx]PnL Scenario!R23C13</stp>
        <stp>FXOPT_TRADE_DATE</stp>
        <stp>20160831</stp>
        <stp>FXOPT_FORWARD</stp>
        <stp>410</stp>
        <stp>FXOPT_STRIKE</stp>
        <stp>350</stp>
        <tr r="M23" s="3"/>
      </tp>
      <tp>
        <v>2.5841325262199897</v>
        <stp/>
        <stp>##V3_BDPV12</stp>
        <stp>OPTJTQZN Corp</stp>
        <stp>FXOPT_PRICE</stp>
        <stp>[Options Pricer.xlsx]PnL Scenario!R22C13</stp>
        <stp>FXOPT_TRADE_DATE</stp>
        <stp>20160824</stp>
        <stp>FXOPT_FORWARD</stp>
        <stp>410</stp>
        <stp>FXOPT_STRIKE</stp>
        <stp>350</stp>
        <tr r="M22" s="3"/>
      </tp>
      <tp>
        <v>2.9310303451496345</v>
        <stp/>
        <stp>##V3_BDPV12</stp>
        <stp>OPTJTQZN Corp</stp>
        <stp>FXOPT_PRICE</stp>
        <stp>[Options Pricer.xlsx]PnL Scenario!R21C13</stp>
        <stp>FXOPT_TRADE_DATE</stp>
        <stp>20160817</stp>
        <stp>FXOPT_FORWARD</stp>
        <stp>410</stp>
        <stp>FXOPT_STRIKE</stp>
        <stp>350</stp>
        <tr r="M21" s="3"/>
      </tp>
      <tp>
        <v>3.2827455988108212</v>
        <stp/>
        <stp>##V3_BDPV12</stp>
        <stp>OPTJTQZN Corp</stp>
        <stp>FXOPT_PRICE</stp>
        <stp>[Options Pricer.xlsx]PnL Scenario!R20C13</stp>
        <stp>FXOPT_TRADE_DATE</stp>
        <stp>20160810</stp>
        <stp>FXOPT_FORWARD</stp>
        <stp>410</stp>
        <stp>FXOPT_STRIKE</stp>
        <stp>350</stp>
        <tr r="M20" s="3"/>
      </tp>
      <tp>
        <v>1.2846889718308789</v>
        <stp/>
        <stp>##V3_BDPV12</stp>
        <stp>OPTJTQZN Corp</stp>
        <stp>FXOPT_PRICE</stp>
        <stp>[Options Pricer.xlsx]PnL Scenario!R26C13</stp>
        <stp>FXOPT_TRADE_DATE</stp>
        <stp>20160921</stp>
        <stp>FXOPT_FORWARD</stp>
        <stp>410</stp>
        <stp>FXOPT_STRIKE</stp>
        <stp>350</stp>
        <tr r="M26" s="3"/>
      </tp>
      <tp>
        <v>1.5910398267217787</v>
        <stp/>
        <stp>##V3_BDPV12</stp>
        <stp>OPTJTQZN Corp</stp>
        <stp>FXOPT_PRICE</stp>
        <stp>[Options Pricer.xlsx]PnL Scenario!R25C13</stp>
        <stp>FXOPT_TRADE_DATE</stp>
        <stp>20160914</stp>
        <stp>FXOPT_FORWARD</stp>
        <stp>410</stp>
        <stp>FXOPT_STRIKE</stp>
        <stp>350</stp>
        <tr r="M25" s="3"/>
      </tp>
      <tp>
        <v>1.9117946863606285</v>
        <stp/>
        <stp>##V3_BDPV12</stp>
        <stp>OPTJTQZN Corp</stp>
        <stp>FXOPT_PRICE</stp>
        <stp>[Options Pricer.xlsx]PnL Scenario!R24C13</stp>
        <stp>FXOPT_TRADE_DATE</stp>
        <stp>20160907</stp>
        <stp>FXOPT_FORWARD</stp>
        <stp>410</stp>
        <stp>FXOPT_STRIKE</stp>
        <stp>350</stp>
        <tr r="M24" s="3"/>
      </tp>
      <tp>
        <v>0.9968480353678939</v>
        <stp/>
        <stp>##V3_BDPV12</stp>
        <stp>OPTJTQZN Corp</stp>
        <stp>FXOPT_PRICE</stp>
        <stp>[Options Pricer.xlsx]PnL Scenario!R27C13</stp>
        <stp>FXOPT_TRADE_DATE</stp>
        <stp>20160928</stp>
        <stp>FXOPT_FORWARD</stp>
        <stp>410</stp>
        <stp>FXOPT_STRIKE</stp>
        <stp>350</stp>
        <tr r="M27" s="3"/>
      </tp>
      <tp>
        <v>3.9955561672672322</v>
        <stp/>
        <stp>##V3_BDPV12</stp>
        <stp>OPTJTQZN Corp</stp>
        <stp>FXOPT_PRICE</stp>
        <stp>[Options Pricer.xlsx]PnL Scenario!R18C13</stp>
        <stp>FXOPT_TRADE_DATE</stp>
        <stp>20160727</stp>
        <stp>FXOPT_FORWARD</stp>
        <stp>410</stp>
        <stp>FXOPT_STRIKE</stp>
        <stp>350</stp>
        <tr r="M18" s="3"/>
      </tp>
      <tp>
        <v>4.3547092311608946</v>
        <stp/>
        <stp>##V3_BDPV12</stp>
        <stp>OPTJTQZN Corp</stp>
        <stp>FXOPT_PRICE</stp>
        <stp>[Options Pricer.xlsx]PnL Scenario!R17C13</stp>
        <stp>FXOPT_TRADE_DATE</stp>
        <stp>20160720</stp>
        <stp>FXOPT_FORWARD</stp>
        <stp>410</stp>
        <stp>FXOPT_STRIKE</stp>
        <stp>350</stp>
        <tr r="M17" s="3"/>
      </tp>
      <tp>
        <v>5.0749643367540127</v>
        <stp/>
        <stp>##V3_BDPV12</stp>
        <stp>OPTJTQZN Corp</stp>
        <stp>FXOPT_PRICE</stp>
        <stp>[Options Pricer.xlsx]PnL Scenario!R15C13</stp>
        <stp>FXOPT_TRADE_DATE</stp>
        <stp>20160706</stp>
        <stp>FXOPT_FORWARD</stp>
        <stp>410</stp>
        <stp>FXOPT_STRIKE</stp>
        <stp>350</stp>
        <tr r="M15" s="3"/>
      </tp>
      <tp>
        <v>4.7147089339015009</v>
        <stp/>
        <stp>##V3_BDPV12</stp>
        <stp>OPTJTQZN Corp</stp>
        <stp>FXOPT_PRICE</stp>
        <stp>[Options Pricer.xlsx]PnL Scenario!R16C13</stp>
        <stp>FXOPT_TRADE_DATE</stp>
        <stp>20160713</stp>
        <stp>FXOPT_FORWARD</stp>
        <stp>410</stp>
        <stp>FXOPT_STRIKE</stp>
        <stp>350</stp>
        <tr r="M16" s="3"/>
      </tp>
      <tp>
        <v>6.8659298325554552</v>
        <stp/>
        <stp>##V3_BDPV12</stp>
        <stp>OPTJTQZN Corp</stp>
        <stp>FXOPT_PRICE</stp>
        <stp>[Options Pricer.xlsx]PnL Scenario!R10C13</stp>
        <stp>FXOPT_TRADE_DATE</stp>
        <stp>20160601</stp>
        <stp>FXOPT_FORWARD</stp>
        <stp>410</stp>
        <stp>FXOPT_STRIKE</stp>
        <stp>350</stp>
        <tr r="M10" s="3"/>
      </tp>
      <tp>
        <v>5.7944073098394187</v>
        <stp/>
        <stp>##V3_BDPV12</stp>
        <stp>OPTJTQZN Corp</stp>
        <stp>FXOPT_PRICE</stp>
        <stp>[Options Pricer.xlsx]PnL Scenario!R13C13</stp>
        <stp>FXOPT_TRADE_DATE</stp>
        <stp>20160622</stp>
        <stp>FXOPT_FORWARD</stp>
        <stp>410</stp>
        <stp>FXOPT_STRIKE</stp>
        <stp>350</stp>
        <tr r="M13" s="3"/>
      </tp>
      <tp>
        <v>6.5100623240220958</v>
        <stp/>
        <stp>##V3_BDPV12</stp>
        <stp>OPTJTQZN Corp</stp>
        <stp>FXOPT_PRICE</stp>
        <stp>[Options Pricer.xlsx]PnL Scenario!R11C13</stp>
        <stp>FXOPT_TRADE_DATE</stp>
        <stp>20160608</stp>
        <stp>FXOPT_FORWARD</stp>
        <stp>410</stp>
        <stp>FXOPT_STRIKE</stp>
        <stp>350</stp>
        <tr r="M11" s="3"/>
      </tp>
      <tp>
        <v>6.1527672418477266</v>
        <stp/>
        <stp>##V3_BDPV12</stp>
        <stp>OPTJTQZN Corp</stp>
        <stp>FXOPT_PRICE</stp>
        <stp>[Options Pricer.xlsx]PnL Scenario!R12C13</stp>
        <stp>FXOPT_TRADE_DATE</stp>
        <stp>20160615</stp>
        <stp>FXOPT_FORWARD</stp>
        <stp>410</stp>
        <stp>FXOPT_STRIKE</stp>
        <stp>350</stp>
        <tr r="M12" s="3"/>
      </tp>
      <tp>
        <v>5.4349782797657937</v>
        <stp/>
        <stp>##V3_BDPV12</stp>
        <stp>OPTJTQZN Corp</stp>
        <stp>FXOPT_PRICE</stp>
        <stp>[Options Pricer.xlsx]PnL Scenario!R14C13</stp>
        <stp>FXOPT_TRADE_DATE</stp>
        <stp>20160629</stp>
        <stp>FXOPT_FORWARD</stp>
        <stp>410</stp>
        <stp>FXOPT_STRIKE</stp>
        <stp>350</stp>
        <tr r="M14" s="3"/>
      </tp>
      <tp>
        <v>9.0295568120061755</v>
        <stp/>
        <stp>##V3_BDPV12</stp>
        <stp>OPTJTQZN Corp</stp>
        <stp>FXOPT_PRICE</stp>
        <stp>[Options Pricer.xlsx]Example (2)!R25C4</stp>
        <stp>FXOPT_TRADE_DATE</stp>
        <stp>20160518</stp>
        <tr r="D25" s="2"/>
      </tp>
      <tp>
        <v>966.25</v>
        <stp/>
        <stp>##V3_BDPV12</stp>
        <stp xml:space="preserve">  OPTJTJWV Corp</stp>
        <stp>FXOPT_FORWARD</stp>
        <stp>[Options Pricer.xlsx]Example!R15C4</stp>
        <stp>FXOPT_TRADE_DATE</stp>
        <stp>20160413</stp>
        <tr r="D15" s="1"/>
      </tp>
      <tp>
        <v>0.49850460265619456</v>
        <stp/>
        <stp>##V3_BDPV12</stp>
        <stp>OPTJTQZN Corp</stp>
        <stp>FXOPT_PRICE</stp>
        <stp>[Options Pricer.xlsx]PnL Scenario!R29C13</stp>
        <stp>FXOPT_TRADE_DATE</stp>
        <stp>20161012</stp>
        <stp>FXOPT_FORWARD</stp>
        <stp>410</stp>
        <stp>FXOPT_STRIKE</stp>
        <stp>350</stp>
        <tr r="M29" s="3"/>
      </tp>
      <tp>
        <v>0.73266505635833312</v>
        <stp/>
        <stp>##V3_BDPV12</stp>
        <stp>OPTJTQZN Corp</stp>
        <stp>FXOPT_PRICE</stp>
        <stp>[Options Pricer.xlsx]PnL Scenario!R28C13</stp>
        <stp>FXOPT_TRADE_DATE</stp>
        <stp>20161005</stp>
        <stp>FXOPT_FORWARD</stp>
        <stp>410</stp>
        <stp>FXOPT_STRIKE</stp>
        <stp>350</stp>
        <tr r="M28" s="3"/>
      </tp>
      <tp>
        <v>5.3928258935189578E-2</v>
        <stp/>
        <stp>##V3_BDPV12</stp>
        <stp>OPTJTQZN Corp</stp>
        <stp>FXOPT_PRICE</stp>
        <stp>[Options Pricer.xlsx]PnL Scenario!R32C13</stp>
        <stp>FXOPT_TRADE_DATE</stp>
        <stp>20161102</stp>
        <stp>FXOPT_FORWARD</stp>
        <stp>410</stp>
        <stp>FXOPT_STRIKE</stp>
        <stp>350</stp>
        <tr r="M32" s="3"/>
      </tp>
      <tp>
        <v>9.0577130464590122E-3</v>
        <stp/>
        <stp>##V3_BDPV12</stp>
        <stp>OPTJTQZN Corp</stp>
        <stp>FXOPT_PRICE</stp>
        <stp>[Options Pricer.xlsx]PnL Scenario!R33C13</stp>
        <stp>FXOPT_TRADE_DATE</stp>
        <stp>20161109</stp>
        <stp>FXOPT_FORWARD</stp>
        <stp>410</stp>
        <stp>FXOPT_STRIKE</stp>
        <stp>350</stp>
        <tr r="M33" s="3"/>
      </tp>
      <tp>
        <v>1.4794802522586582E-4</v>
        <stp/>
        <stp>##V3_BDPV12</stp>
        <stp>OPTJTQZN Corp</stp>
        <stp>FXOPT_PRICE</stp>
        <stp>[Options Pricer.xlsx]PnL Scenario!R34C13</stp>
        <stp>FXOPT_TRADE_DATE</stp>
        <stp>20161116</stp>
        <stp>FXOPT_FORWARD</stp>
        <stp>410</stp>
        <stp>FXOPT_STRIKE</stp>
        <stp>350</stp>
        <tr r="M34" s="3"/>
      </tp>
      <tp>
        <v>1.5827493383056306E-15</v>
        <stp/>
        <stp>##V3_BDPV12</stp>
        <stp>OPTJTQZN Corp</stp>
        <stp>FXOPT_PRICE</stp>
        <stp>[Options Pricer.xlsx]PnL Scenario!R35C13</stp>
        <stp>FXOPT_TRADE_DATE</stp>
        <stp>20161123</stp>
        <stp>FXOPT_FORWARD</stp>
        <stp>410</stp>
        <stp>FXOPT_STRIKE</stp>
        <stp>350</stp>
        <tr r="M35" s="3"/>
      </tp>
      <tp>
        <v>0.30201788737366347</v>
        <stp/>
        <stp>##V3_BDPV12</stp>
        <stp>OPTJTQZN Corp</stp>
        <stp>FXOPT_PRICE</stp>
        <stp>[Options Pricer.xlsx]PnL Scenario!R30C13</stp>
        <stp>FXOPT_TRADE_DATE</stp>
        <stp>20161019</stp>
        <stp>FXOPT_FORWARD</stp>
        <stp>410</stp>
        <stp>FXOPT_STRIKE</stp>
        <stp>350</stp>
        <tr r="M30" s="3"/>
      </tp>
      <tp>
        <v>0.15154389777592264</v>
        <stp/>
        <stp>##V3_BDPV12</stp>
        <stp>OPTJTQZN Corp</stp>
        <stp>FXOPT_PRICE</stp>
        <stp>[Options Pricer.xlsx]PnL Scenario!R31C13</stp>
        <stp>FXOPT_TRADE_DATE</stp>
        <stp>20161026</stp>
        <stp>FXOPT_FORWARD</stp>
        <stp>410</stp>
        <stp>FXOPT_STRIKE</stp>
        <stp>350</stp>
        <tr r="M31" s="3"/>
      </tp>
      <tp>
        <v>-271.49259762380825</v>
        <stp/>
        <stp>##V3_BDPV12</stp>
        <stp>OPTJTQZN Corp</stp>
        <stp>FXOPT_THETA</stp>
        <stp>[Options Pricer.xlsx]PnL Scenario!R4C13</stp>
        <stp>FXOPT_TRADE_DATE</stp>
        <stp>20160518</stp>
        <tr r="M4" s="3"/>
      </tp>
      <tp>
        <v>11.436650580906928</v>
        <stp/>
        <stp>##V3_BDPV12</stp>
        <stp>OPTJTQZN Corp</stp>
        <stp>FXOPT_PRICE</stp>
        <stp>[Options Pricer.xlsx]PnL Scenario!R21C11</stp>
        <stp>FXOPT_TRADE_DATE</stp>
        <stp>20160817</stp>
        <stp>FXOPT_FORWARD</stp>
        <stp>370</stp>
        <stp>FXOPT_STRIKE</stp>
        <stp>350</stp>
        <tr r="K21" s="3"/>
      </tp>
      <tp>
        <v>10.788206984201818</v>
        <stp/>
        <stp>##V3_BDPV12</stp>
        <stp>OPTJTQZN Corp</stp>
        <stp>FXOPT_PRICE</stp>
        <stp>[Options Pricer.xlsx]PnL Scenario!R22C11</stp>
        <stp>FXOPT_TRADE_DATE</stp>
        <stp>20160824</stp>
        <stp>FXOPT_FORWARD</stp>
        <stp>370</stp>
        <stp>FXOPT_STRIKE</stp>
        <stp>350</stp>
        <tr r="K22" s="3"/>
      </tp>
      <tp>
        <v>10.118924234041801</v>
        <stp/>
        <stp>##V3_BDPV12</stp>
        <stp>OPTJTQZN Corp</stp>
        <stp>FXOPT_PRICE</stp>
        <stp>[Options Pricer.xlsx]PnL Scenario!R23C11</stp>
        <stp>FXOPT_TRADE_DATE</stp>
        <stp>20160831</stp>
        <stp>FXOPT_FORWARD</stp>
        <stp>370</stp>
        <stp>FXOPT_STRIKE</stp>
        <stp>350</stp>
        <tr r="K23" s="3"/>
      </tp>
      <tp>
        <v>12.06609248974897</v>
        <stp/>
        <stp>##V3_BDPV12</stp>
        <stp>OPTJTQZN Corp</stp>
        <stp>FXOPT_PRICE</stp>
        <stp>[Options Pricer.xlsx]PnL Scenario!R20C11</stp>
        <stp>FXOPT_TRADE_DATE</stp>
        <stp>20160810</stp>
        <stp>FXOPT_FORWARD</stp>
        <stp>370</stp>
        <stp>FXOPT_STRIKE</stp>
        <stp>350</stp>
        <tr r="K20" s="3"/>
      </tp>
      <tp>
        <v>9.4268583983261216</v>
        <stp/>
        <stp>##V3_BDPV12</stp>
        <stp>OPTJTQZN Corp</stp>
        <stp>FXOPT_PRICE</stp>
        <stp>[Options Pricer.xlsx]PnL Scenario!R24C11</stp>
        <stp>FXOPT_TRADE_DATE</stp>
        <stp>20160907</stp>
        <stp>FXOPT_FORWARD</stp>
        <stp>370</stp>
        <stp>FXOPT_STRIKE</stp>
        <stp>350</stp>
        <tr r="K24" s="3"/>
      </tp>
      <tp>
        <v>8.7096534774172625</v>
        <stp/>
        <stp>##V3_BDPV12</stp>
        <stp>OPTJTQZN Corp</stp>
        <stp>FXOPT_PRICE</stp>
        <stp>[Options Pricer.xlsx]PnL Scenario!R25C11</stp>
        <stp>FXOPT_TRADE_DATE</stp>
        <stp>20160914</stp>
        <stp>FXOPT_FORWARD</stp>
        <stp>370</stp>
        <stp>FXOPT_STRIKE</stp>
        <stp>350</stp>
        <tr r="K25" s="3"/>
      </tp>
      <tp>
        <v>7.9645556167201796</v>
        <stp/>
        <stp>##V3_BDPV12</stp>
        <stp>OPTJTQZN Corp</stp>
        <stp>FXOPT_PRICE</stp>
        <stp>[Options Pricer.xlsx]PnL Scenario!R26C11</stp>
        <stp>FXOPT_TRADE_DATE</stp>
        <stp>20160921</stp>
        <stp>FXOPT_FORWARD</stp>
        <stp>370</stp>
        <stp>FXOPT_STRIKE</stp>
        <stp>350</stp>
        <tr r="K26" s="3"/>
      </tp>
      <tp>
        <v>7.1882884986848232</v>
        <stp/>
        <stp>##V3_BDPV12</stp>
        <stp>OPTJTQZN Corp</stp>
        <stp>FXOPT_PRICE</stp>
        <stp>[Options Pricer.xlsx]PnL Scenario!R27C11</stp>
        <stp>FXOPT_TRADE_DATE</stp>
        <stp>20160928</stp>
        <stp>FXOPT_FORWARD</stp>
        <stp>370</stp>
        <stp>FXOPT_STRIKE</stp>
        <stp>350</stp>
        <tr r="K27" s="3"/>
      </tp>
      <tp>
        <v>12.678061425795269</v>
        <stp/>
        <stp>##V3_BDPV12</stp>
        <stp>OPTJTQZN Corp</stp>
        <stp>FXOPT_PRICE</stp>
        <stp>[Options Pricer.xlsx]PnL Scenario!R19C11</stp>
        <stp>FXOPT_TRADE_DATE</stp>
        <stp>20160803</stp>
        <stp>FXOPT_FORWARD</stp>
        <stp>370</stp>
        <stp>FXOPT_STRIKE</stp>
        <stp>350</stp>
        <tr r="K19" s="3"/>
      </tp>
      <tp>
        <v>13.273885614743776</v>
        <stp/>
        <stp>##V3_BDPV12</stp>
        <stp>OPTJTQZN Corp</stp>
        <stp>FXOPT_PRICE</stp>
        <stp>[Options Pricer.xlsx]PnL Scenario!R18C11</stp>
        <stp>FXOPT_TRADE_DATE</stp>
        <stp>20160727</stp>
        <stp>FXOPT_FORWARD</stp>
        <stp>370</stp>
        <stp>FXOPT_STRIKE</stp>
        <stp>350</stp>
        <tr r="K18" s="3"/>
      </tp>
      <tp>
        <v>14.975779635321556</v>
        <stp/>
        <stp>##V3_BDPV12</stp>
        <stp>OPTJTQZN Corp</stp>
        <stp>FXOPT_PRICE</stp>
        <stp>[Options Pricer.xlsx]PnL Scenario!R15C11</stp>
        <stp>FXOPT_TRADE_DATE</stp>
        <stp>20160706</stp>
        <stp>FXOPT_FORWARD</stp>
        <stp>370</stp>
        <stp>FXOPT_STRIKE</stp>
        <stp>350</stp>
        <tr r="K15" s="3"/>
      </tp>
      <tp>
        <v>13.854774142184255</v>
        <stp/>
        <stp>##V3_BDPV12</stp>
        <stp>OPTJTQZN Corp</stp>
        <stp>FXOPT_PRICE</stp>
        <stp>[Options Pricer.xlsx]PnL Scenario!R17C11</stp>
        <stp>FXOPT_TRADE_DATE</stp>
        <stp>20160720</stp>
        <stp>FXOPT_FORWARD</stp>
        <stp>370</stp>
        <stp>FXOPT_STRIKE</stp>
        <stp>350</stp>
        <tr r="K17" s="3"/>
      </tp>
      <tp>
        <v>14.421771422131295</v>
        <stp/>
        <stp>##V3_BDPV12</stp>
        <stp>OPTJTQZN Corp</stp>
        <stp>FXOPT_PRICE</stp>
        <stp>[Options Pricer.xlsx]PnL Scenario!R16C11</stp>
        <stp>FXOPT_TRADE_DATE</stp>
        <stp>20160713</stp>
        <stp>FXOPT_FORWARD</stp>
        <stp>370</stp>
        <stp>FXOPT_STRIKE</stp>
        <stp>350</stp>
        <tr r="K16" s="3"/>
      </tp>
      <tp>
        <v>17.576819721280735</v>
        <stp/>
        <stp>##V3_BDPV12</stp>
        <stp>OPTJTQZN Corp</stp>
        <stp>FXOPT_PRICE</stp>
        <stp>[Options Pricer.xlsx]PnL Scenario!R10C11</stp>
        <stp>FXOPT_TRADE_DATE</stp>
        <stp>20160601</stp>
        <stp>FXOPT_FORWARD</stp>
        <stp>370</stp>
        <stp>FXOPT_STRIKE</stp>
        <stp>350</stp>
        <tr r="K10" s="3"/>
      </tp>
      <tp>
        <v>16.048097128457464</v>
        <stp/>
        <stp>##V3_BDPV12</stp>
        <stp>OPTJTQZN Corp</stp>
        <stp>FXOPT_PRICE</stp>
        <stp>[Options Pricer.xlsx]PnL Scenario!R13C11</stp>
        <stp>FXOPT_TRADE_DATE</stp>
        <stp>20160622</stp>
        <stp>FXOPT_FORWARD</stp>
        <stp>370</stp>
        <stp>FXOPT_STRIKE</stp>
        <stp>350</stp>
        <tr r="K13" s="3"/>
      </tp>
      <tp>
        <v>17.076957139881355</v>
        <stp/>
        <stp>##V3_BDPV12</stp>
        <stp>OPTJTQZN Corp</stp>
        <stp>FXOPT_PRICE</stp>
        <stp>[Options Pricer.xlsx]PnL Scenario!R11C11</stp>
        <stp>FXOPT_TRADE_DATE</stp>
        <stp>20160608</stp>
        <stp>FXOPT_FORWARD</stp>
        <stp>370</stp>
        <stp>FXOPT_STRIKE</stp>
        <stp>350</stp>
        <tr r="K11" s="3"/>
      </tp>
      <tp>
        <v>16.567468615477953</v>
        <stp/>
        <stp>##V3_BDPV12</stp>
        <stp>OPTJTQZN Corp</stp>
        <stp>FXOPT_PRICE</stp>
        <stp>[Options Pricer.xlsx]PnL Scenario!R12C11</stp>
        <stp>FXOPT_TRADE_DATE</stp>
        <stp>20160615</stp>
        <stp>FXOPT_FORWARD</stp>
        <stp>370</stp>
        <stp>FXOPT_STRIKE</stp>
        <stp>350</stp>
        <tr r="K12" s="3"/>
      </tp>
      <tp>
        <v>15.517633873182584</v>
        <stp/>
        <stp>##V3_BDPV12</stp>
        <stp>OPTJTQZN Corp</stp>
        <stp>FXOPT_PRICE</stp>
        <stp>[Options Pricer.xlsx]PnL Scenario!R14C11</stp>
        <stp>FXOPT_TRADE_DATE</stp>
        <stp>20160629</stp>
        <stp>FXOPT_FORWARD</stp>
        <stp>370</stp>
        <stp>FXOPT_STRIKE</stp>
        <stp>350</stp>
        <tr r="K14" s="3"/>
      </tp>
      <tp>
        <v>6.3771679910925467</v>
        <stp/>
        <stp>##V3_BDPV12</stp>
        <stp>OPTJTQZN Corp</stp>
        <stp>FXOPT_PRICE</stp>
        <stp>[Options Pricer.xlsx]PnL Scenario!R28C11</stp>
        <stp>FXOPT_TRADE_DATE</stp>
        <stp>20161005</stp>
        <stp>FXOPT_FORWARD</stp>
        <stp>370</stp>
        <stp>FXOPT_STRIKE</stp>
        <stp>350</stp>
        <tr r="K28" s="3"/>
      </tp>
      <tp>
        <v>5.5266211025464376</v>
        <stp/>
        <stp>##V3_BDPV12</stp>
        <stp>OPTJTQZN Corp</stp>
        <stp>FXOPT_PRICE</stp>
        <stp>[Options Pricer.xlsx]PnL Scenario!R29C11</stp>
        <stp>FXOPT_TRADE_DATE</stp>
        <stp>20161012</stp>
        <stp>FXOPT_FORWARD</stp>
        <stp>370</stp>
        <stp>FXOPT_STRIKE</stp>
        <stp>350</stp>
        <tr r="K29" s="3"/>
      </tp>
      <tp>
        <v>2.6913390169373175</v>
        <stp/>
        <stp>##V3_BDPV12</stp>
        <stp>OPTJTQZN Corp</stp>
        <stp>FXOPT_PRICE</stp>
        <stp>[Options Pricer.xlsx]PnL Scenario!R32C11</stp>
        <stp>FXOPT_TRADE_DATE</stp>
        <stp>20161102</stp>
        <stp>FXOPT_FORWARD</stp>
        <stp>370</stp>
        <stp>FXOPT_STRIKE</stp>
        <stp>350</stp>
        <tr r="K32" s="3"/>
      </tp>
      <tp>
        <v>1.651055259305064</v>
        <stp/>
        <stp>##V3_BDPV12</stp>
        <stp>OPTJTQZN Corp</stp>
        <stp>FXOPT_PRICE</stp>
        <stp>[Options Pricer.xlsx]PnL Scenario!R33C11</stp>
        <stp>FXOPT_TRADE_DATE</stp>
        <stp>20161109</stp>
        <stp>FXOPT_FORWARD</stp>
        <stp>370</stp>
        <stp>FXOPT_STRIKE</stp>
        <stp>350</stp>
        <tr r="K33" s="3"/>
      </tp>
      <tp>
        <v>0.62845535204149305</v>
        <stp/>
        <stp>##V3_BDPV12</stp>
        <stp>OPTJTQZN Corp</stp>
        <stp>FXOPT_PRICE</stp>
        <stp>[Options Pricer.xlsx]PnL Scenario!R34C11</stp>
        <stp>FXOPT_TRADE_DATE</stp>
        <stp>20161116</stp>
        <stp>FXOPT_FORWARD</stp>
        <stp>370</stp>
        <stp>FXOPT_STRIKE</stp>
        <stp>350</stp>
        <tr r="K34" s="3"/>
      </tp>
      <tp>
        <v>4.871242511268528E-3</v>
        <stp/>
        <stp>##V3_BDPV12</stp>
        <stp>OPTJTQZN Corp</stp>
        <stp>FXOPT_PRICE</stp>
        <stp>[Options Pricer.xlsx]PnL Scenario!R35C11</stp>
        <stp>FXOPT_TRADE_DATE</stp>
        <stp>20161123</stp>
        <stp>FXOPT_FORWARD</stp>
        <stp>370</stp>
        <stp>FXOPT_STRIKE</stp>
        <stp>350</stp>
        <tr r="K35" s="3"/>
      </tp>
      <tp>
        <v>4.6317764317571717</v>
        <stp/>
        <stp>##V3_BDPV12</stp>
        <stp>OPTJTQZN Corp</stp>
        <stp>FXOPT_PRICE</stp>
        <stp>[Options Pricer.xlsx]PnL Scenario!R30C11</stp>
        <stp>FXOPT_TRADE_DATE</stp>
        <stp>20161019</stp>
        <stp>FXOPT_FORWARD</stp>
        <stp>370</stp>
        <stp>FXOPT_STRIKE</stp>
        <stp>350</stp>
        <tr r="K30" s="3"/>
      </tp>
      <tp>
        <v>3.6876401471678188</v>
        <stp/>
        <stp>##V3_BDPV12</stp>
        <stp>OPTJTQZN Corp</stp>
        <stp>FXOPT_PRICE</stp>
        <stp>[Options Pricer.xlsx]PnL Scenario!R31C11</stp>
        <stp>FXOPT_TRADE_DATE</stp>
        <stp>20161026</stp>
        <stp>FXOPT_FORWARD</stp>
        <stp>370</stp>
        <stp>FXOPT_STRIKE</stp>
        <stp>350</stp>
        <tr r="K31" s="3"/>
      </tp>
      <tp>
        <v>17.678776805079725</v>
        <stp/>
        <stp>##V3_BDPV12</stp>
        <stp>OPTJTQZN Corp</stp>
        <stp>FXOPT_PRICE</stp>
        <stp>[Options Pricer.xlsx]PnL Scenario!R24C10</stp>
        <stp>FXOPT_TRADE_DATE</stp>
        <stp>20160907</stp>
        <stp>FXOPT_FORWARD</stp>
        <stp>350</stp>
        <stp>FXOPT_STRIKE</stp>
        <stp>350</stp>
        <tr r="J24" s="3"/>
      </tp>
      <tp>
        <v>16.879925620197746</v>
        <stp/>
        <stp>##V3_BDPV12</stp>
        <stp>OPTJTQZN Corp</stp>
        <stp>FXOPT_PRICE</stp>
        <stp>[Options Pricer.xlsx]PnL Scenario!R25C10</stp>
        <stp>FXOPT_TRADE_DATE</stp>
        <stp>20160914</stp>
        <stp>FXOPT_FORWARD</stp>
        <stp>350</stp>
        <stp>FXOPT_STRIKE</stp>
        <stp>350</stp>
        <tr r="J25" s="3"/>
      </tp>
      <tp>
        <v>16.040809606231118</v>
        <stp/>
        <stp>##V3_BDPV12</stp>
        <stp>OPTJTQZN Corp</stp>
        <stp>FXOPT_PRICE</stp>
        <stp>[Options Pricer.xlsx]PnL Scenario!R26C10</stp>
        <stp>FXOPT_TRADE_DATE</stp>
        <stp>20160921</stp>
        <stp>FXOPT_FORWARD</stp>
        <stp>350</stp>
        <stp>FXOPT_STRIKE</stp>
        <stp>350</stp>
        <tr r="J26" s="3"/>
      </tp>
      <tp>
        <v>15.154711554355163</v>
        <stp/>
        <stp>##V3_BDPV12</stp>
        <stp>OPTJTQZN Corp</stp>
        <stp>FXOPT_PRICE</stp>
        <stp>[Options Pricer.xlsx]PnL Scenario!R27C10</stp>
        <stp>FXOPT_TRADE_DATE</stp>
        <stp>20160928</stp>
        <stp>FXOPT_FORWARD</stp>
        <stp>350</stp>
        <stp>FXOPT_STRIKE</stp>
        <stp>350</stp>
        <tr r="J27" s="3"/>
      </tp>
      <tp>
        <v>19.88125343557487</v>
        <stp/>
        <stp>##V3_BDPV12</stp>
        <stp>OPTJTQZN Corp</stp>
        <stp>FXOPT_PRICE</stp>
        <stp>[Options Pricer.xlsx]PnL Scenario!R21C10</stp>
        <stp>FXOPT_TRADE_DATE</stp>
        <stp>20160817</stp>
        <stp>FXOPT_FORWARD</stp>
        <stp>350</stp>
        <stp>FXOPT_STRIKE</stp>
        <stp>350</stp>
        <tr r="J21" s="3"/>
      </tp>
      <tp>
        <v>19.175716648274147</v>
        <stp/>
        <stp>##V3_BDPV12</stp>
        <stp>OPTJTQZN Corp</stp>
        <stp>FXOPT_PRICE</stp>
        <stp>[Options Pricer.xlsx]PnL Scenario!R22C10</stp>
        <stp>FXOPT_TRADE_DATE</stp>
        <stp>20160824</stp>
        <stp>FXOPT_FORWARD</stp>
        <stp>350</stp>
        <stp>FXOPT_STRIKE</stp>
        <stp>350</stp>
        <tr r="J22" s="3"/>
      </tp>
      <tp>
        <v>18.442675567302025</v>
        <stp/>
        <stp>##V3_BDPV12</stp>
        <stp>OPTJTQZN Corp</stp>
        <stp>FXOPT_PRICE</stp>
        <stp>[Options Pricer.xlsx]PnL Scenario!R23C10</stp>
        <stp>FXOPT_TRADE_DATE</stp>
        <stp>20160831</stp>
        <stp>FXOPT_FORWARD</stp>
        <stp>350</stp>
        <stp>FXOPT_STRIKE</stp>
        <stp>350</stp>
        <tr r="J23" s="3"/>
      </tp>
      <tp>
        <v>20.562237647358444</v>
        <stp/>
        <stp>##V3_BDPV12</stp>
        <stp>OPTJTQZN Corp</stp>
        <stp>FXOPT_PRICE</stp>
        <stp>[Options Pricer.xlsx]PnL Scenario!R20C10</stp>
        <stp>FXOPT_TRADE_DATE</stp>
        <stp>20160810</stp>
        <stp>FXOPT_FORWARD</stp>
        <stp>350</stp>
        <stp>FXOPT_STRIKE</stp>
        <stp>350</stp>
        <tr r="J20" s="3"/>
      </tp>
      <tp>
        <v>21.221075560191082</v>
        <stp/>
        <stp>##V3_BDPV12</stp>
        <stp>OPTJTQZN Corp</stp>
        <stp>FXOPT_PRICE</stp>
        <stp>[Options Pricer.xlsx]PnL Scenario!R19C10</stp>
        <stp>FXOPT_TRADE_DATE</stp>
        <stp>20160803</stp>
        <stp>FXOPT_FORWARD</stp>
        <stp>350</stp>
        <stp>FXOPT_STRIKE</stp>
        <stp>350</stp>
        <tr r="J19" s="3"/>
      </tp>
      <tp>
        <v>0.38323041552173881</v>
        <stp/>
        <stp>##V3_BDPV12</stp>
        <stp>OPTJTQZN Corp</stp>
        <stp>FXOPT_PRICE</stp>
        <stp>[Options Pricer.xlsx]PnL Scenario!R23C15</stp>
        <stp>FXOPT_TRADE_DATE</stp>
        <stp>20160831</stp>
        <stp>FXOPT_FORWARD</stp>
        <stp>450</stp>
        <stp>FXOPT_STRIKE</stp>
        <stp>350</stp>
        <tr r="O23" s="3"/>
      </tp>
      <tp>
        <v>0.49060817968587178</v>
        <stp/>
        <stp>##V3_BDPV12</stp>
        <stp>OPTJTQZN Corp</stp>
        <stp>FXOPT_PRICE</stp>
        <stp>[Options Pricer.xlsx]PnL Scenario!R22C15</stp>
        <stp>FXOPT_TRADE_DATE</stp>
        <stp>20160824</stp>
        <stp>FXOPT_FORWARD</stp>
        <stp>450</stp>
        <stp>FXOPT_STRIKE</stp>
        <stp>350</stp>
        <tr r="O22" s="3"/>
      </tp>
      <tp>
        <v>0.60989997236272908</v>
        <stp/>
        <stp>##V3_BDPV12</stp>
        <stp>OPTJTQZN Corp</stp>
        <stp>FXOPT_PRICE</stp>
        <stp>[Options Pricer.xlsx]PnL Scenario!R21C15</stp>
        <stp>FXOPT_TRADE_DATE</stp>
        <stp>20160817</stp>
        <stp>FXOPT_FORWARD</stp>
        <stp>450</stp>
        <stp>FXOPT_STRIKE</stp>
        <stp>350</stp>
        <tr r="O21" s="3"/>
      </tp>
      <tp>
        <v>0.74040003350600447</v>
        <stp/>
        <stp>##V3_BDPV12</stp>
        <stp>OPTJTQZN Corp</stp>
        <stp>FXOPT_PRICE</stp>
        <stp>[Options Pricer.xlsx]PnL Scenario!R20C15</stp>
        <stp>FXOPT_TRADE_DATE</stp>
        <stp>20160810</stp>
        <stp>FXOPT_FORWARD</stp>
        <stp>450</stp>
        <stp>FXOPT_STRIKE</stp>
        <stp>350</stp>
        <tr r="O20" s="3"/>
      </tp>
      <tp>
        <v>0.1407458537901137</v>
        <stp/>
        <stp>##V3_BDPV12</stp>
        <stp>OPTJTQZN Corp</stp>
        <stp>FXOPT_PRICE</stp>
        <stp>[Options Pricer.xlsx]PnL Scenario!R26C15</stp>
        <stp>FXOPT_TRADE_DATE</stp>
        <stp>20160921</stp>
        <stp>FXOPT_FORWARD</stp>
        <stp>450</stp>
        <stp>FXOPT_STRIKE</stp>
        <stp>350</stp>
        <tr r="O26" s="3"/>
      </tp>
      <tp>
        <v>0.2076946161485182</v>
        <stp/>
        <stp>##V3_BDPV12</stp>
        <stp>OPTJTQZN Corp</stp>
        <stp>FXOPT_PRICE</stp>
        <stp>[Options Pricer.xlsx]PnL Scenario!R25C15</stp>
        <stp>FXOPT_TRADE_DATE</stp>
        <stp>20160914</stp>
        <stp>FXOPT_FORWARD</stp>
        <stp>450</stp>
        <stp>FXOPT_STRIKE</stp>
        <stp>350</stp>
        <tr r="O25" s="3"/>
      </tp>
      <tp>
        <v>0.28870788723354535</v>
        <stp/>
        <stp>##V3_BDPV12</stp>
        <stp>OPTJTQZN Corp</stp>
        <stp>FXOPT_PRICE</stp>
        <stp>[Options Pricer.xlsx]PnL Scenario!R24C15</stp>
        <stp>FXOPT_TRADE_DATE</stp>
        <stp>20160907</stp>
        <stp>FXOPT_FORWARD</stp>
        <stp>450</stp>
        <stp>FXOPT_STRIKE</stp>
        <stp>350</stp>
        <tr r="O24" s="3"/>
      </tp>
      <tp>
        <v>8.8056206459299985E-2</v>
        <stp/>
        <stp>##V3_BDPV12</stp>
        <stp>OPTJTQZN Corp</stp>
        <stp>FXOPT_PRICE</stp>
        <stp>[Options Pricer.xlsx]PnL Scenario!R27C15</stp>
        <stp>FXOPT_TRADE_DATE</stp>
        <stp>20160928</stp>
        <stp>FXOPT_FORWARD</stp>
        <stp>450</stp>
        <stp>FXOPT_STRIKE</stp>
        <stp>350</stp>
        <tr r="O27" s="3"/>
      </tp>
      <tp>
        <v>0.88113923174898989</v>
        <stp/>
        <stp>##V3_BDPV12</stp>
        <stp>OPTJTQZN Corp</stp>
        <stp>FXOPT_PRICE</stp>
        <stp>[Options Pricer.xlsx]PnL Scenario!R19C15</stp>
        <stp>FXOPT_TRADE_DATE</stp>
        <stp>20160803</stp>
        <stp>FXOPT_FORWARD</stp>
        <stp>450</stp>
        <stp>FXOPT_STRIKE</stp>
        <stp>350</stp>
        <tr r="O19" s="3"/>
      </tp>
      <tp>
        <v>1.0312754715007428</v>
        <stp/>
        <stp>##V3_BDPV12</stp>
        <stp>OPTJTQZN Corp</stp>
        <stp>FXOPT_PRICE</stp>
        <stp>[Options Pricer.xlsx]PnL Scenario!R18C15</stp>
        <stp>FXOPT_TRADE_DATE</stp>
        <stp>20160727</stp>
        <stp>FXOPT_FORWARD</stp>
        <stp>450</stp>
        <stp>FXOPT_STRIKE</stp>
        <stp>350</stp>
        <tr r="O18" s="3"/>
      </tp>
      <tp>
        <v>1.1900018619319284</v>
        <stp/>
        <stp>##V3_BDPV12</stp>
        <stp>OPTJTQZN Corp</stp>
        <stp>FXOPT_PRICE</stp>
        <stp>[Options Pricer.xlsx]PnL Scenario!R17C15</stp>
        <stp>FXOPT_TRADE_DATE</stp>
        <stp>20160720</stp>
        <stp>FXOPT_FORWARD</stp>
        <stp>450</stp>
        <stp>FXOPT_STRIKE</stp>
        <stp>350</stp>
        <tr r="O17" s="3"/>
      </tp>
      <tp>
        <v>1.5302697726695906</v>
        <stp/>
        <stp>##V3_BDPV12</stp>
        <stp>OPTJTQZN Corp</stp>
        <stp>FXOPT_PRICE</stp>
        <stp>[Options Pricer.xlsx]PnL Scenario!R15C15</stp>
        <stp>FXOPT_TRADE_DATE</stp>
        <stp>20160706</stp>
        <stp>FXOPT_FORWARD</stp>
        <stp>450</stp>
        <stp>FXOPT_STRIKE</stp>
        <stp>350</stp>
        <tr r="O15" s="3"/>
      </tp>
      <tp>
        <v>1.3565673281542556</v>
        <stp/>
        <stp>##V3_BDPV12</stp>
        <stp>OPTJTQZN Corp</stp>
        <stp>FXOPT_PRICE</stp>
        <stp>[Options Pricer.xlsx]PnL Scenario!R16C15</stp>
        <stp>FXOPT_TRADE_DATE</stp>
        <stp>20160713</stp>
        <stp>FXOPT_FORWARD</stp>
        <stp>450</stp>
        <stp>FXOPT_STRIKE</stp>
        <stp>350</stp>
        <tr r="O16" s="3"/>
      </tp>
      <tp>
        <v>2.4848468628295701</v>
        <stp/>
        <stp>##V3_BDPV12</stp>
        <stp>OPTJTQZN Corp</stp>
        <stp>FXOPT_PRICE</stp>
        <stp>[Options Pricer.xlsx]PnL Scenario!R10C15</stp>
        <stp>FXOPT_TRADE_DATE</stp>
        <stp>20160601</stp>
        <stp>FXOPT_FORWARD</stp>
        <stp>450</stp>
        <stp>FXOPT_STRIKE</stp>
        <stp>350</stp>
        <tr r="O10" s="3"/>
      </tp>
      <tp>
        <v>1.8965512300469511</v>
        <stp/>
        <stp>##V3_BDPV12</stp>
        <stp>OPTJTQZN Corp</stp>
        <stp>FXOPT_PRICE</stp>
        <stp>[Options Pricer.xlsx]PnL Scenario!R13C15</stp>
        <stp>FXOPT_TRADE_DATE</stp>
        <stp>20160622</stp>
        <stp>FXOPT_FORWARD</stp>
        <stp>450</stp>
        <stp>FXOPT_STRIKE</stp>
        <stp>350</stp>
        <tr r="O13" s="3"/>
      </tp>
      <tp>
        <v>2.2842037285321104</v>
        <stp/>
        <stp>##V3_BDPV12</stp>
        <stp>OPTJTQZN Corp</stp>
        <stp>FXOPT_PRICE</stp>
        <stp>[Options Pricer.xlsx]PnL Scenario!R11C15</stp>
        <stp>FXOPT_TRADE_DATE</stp>
        <stp>20160608</stp>
        <stp>FXOPT_FORWARD</stp>
        <stp>450</stp>
        <stp>FXOPT_STRIKE</stp>
        <stp>350</stp>
        <tr r="O11" s="3"/>
      </tp>
      <tp>
        <v>2.087935631761261</v>
        <stp/>
        <stp>##V3_BDPV12</stp>
        <stp>OPTJTQZN Corp</stp>
        <stp>FXOPT_PRICE</stp>
        <stp>[Options Pricer.xlsx]PnL Scenario!R12C15</stp>
        <stp>FXOPT_TRADE_DATE</stp>
        <stp>20160615</stp>
        <stp>FXOPT_FORWARD</stp>
        <stp>450</stp>
        <stp>FXOPT_STRIKE</stp>
        <stp>350</stp>
        <tr r="O12" s="3"/>
      </tp>
      <tp>
        <v>1.7104633477036544</v>
        <stp/>
        <stp>##V3_BDPV12</stp>
        <stp>OPTJTQZN Corp</stp>
        <stp>FXOPT_PRICE</stp>
        <stp>[Options Pricer.xlsx]PnL Scenario!R14C15</stp>
        <stp>FXOPT_TRADE_DATE</stp>
        <stp>20160629</stp>
        <stp>FXOPT_FORWARD</stp>
        <stp>450</stp>
        <stp>FXOPT_STRIKE</stp>
        <stp>350</stp>
        <tr r="O14" s="3"/>
      </tp>
      <tp>
        <v>26.409460588055932</v>
        <stp/>
        <stp>##V3_BDPV12</stp>
        <stp>OPTJTQZN Corp</stp>
        <stp>FXOPT_PRICE</stp>
        <stp>[Options Pricer.xlsx]PnL Scenario!R10C10</stp>
        <stp>FXOPT_TRADE_DATE</stp>
        <stp>20160601</stp>
        <stp>FXOPT_FORWARD</stp>
        <stp>350</stp>
        <stp>FXOPT_STRIKE</stp>
        <stp>350</stp>
        <tr r="J10" s="3"/>
      </tp>
      <tp>
        <v>24.803677838069706</v>
        <stp/>
        <stp>##V3_BDPV12</stp>
        <stp>OPTJTQZN Corp</stp>
        <stp>FXOPT_PRICE</stp>
        <stp>[Options Pricer.xlsx]PnL Scenario!R13C10</stp>
        <stp>FXOPT_TRADE_DATE</stp>
        <stp>20160622</stp>
        <stp>FXOPT_FORWARD</stp>
        <stp>350</stp>
        <stp>FXOPT_STRIKE</stp>
        <stp>350</stp>
        <tr r="J13" s="3"/>
      </tp>
      <tp>
        <v>25.885286892636284</v>
        <stp/>
        <stp>##V3_BDPV12</stp>
        <stp>OPTJTQZN Corp</stp>
        <stp>FXOPT_PRICE</stp>
        <stp>[Options Pricer.xlsx]PnL Scenario!R11C10</stp>
        <stp>FXOPT_TRADE_DATE</stp>
        <stp>20160608</stp>
        <stp>FXOPT_FORWARD</stp>
        <stp>350</stp>
        <stp>FXOPT_STRIKE</stp>
        <stp>350</stp>
        <tr r="J11" s="3"/>
      </tp>
      <tp>
        <v>25.350196579992858</v>
        <stp/>
        <stp>##V3_BDPV12</stp>
        <stp>OPTJTQZN Corp</stp>
        <stp>FXOPT_PRICE</stp>
        <stp>[Options Pricer.xlsx]PnL Scenario!R12C10</stp>
        <stp>FXOPT_TRADE_DATE</stp>
        <stp>20160615</stp>
        <stp>FXOPT_FORWARD</stp>
        <stp>350</stp>
        <stp>FXOPT_STRIKE</stp>
        <stp>350</stp>
        <tr r="J12" s="3"/>
      </tp>
      <tp>
        <v>24.244006946063109</v>
        <stp/>
        <stp>##V3_BDPV12</stp>
        <stp>OPTJTQZN Corp</stp>
        <stp>FXOPT_PRICE</stp>
        <stp>[Options Pricer.xlsx]PnL Scenario!R14C10</stp>
        <stp>FXOPT_TRADE_DATE</stp>
        <stp>20160629</stp>
        <stp>FXOPT_FORWARD</stp>
        <stp>350</stp>
        <stp>FXOPT_STRIKE</stp>
        <stp>350</stp>
        <tr r="J14" s="3"/>
      </tp>
      <tp>
        <v>21.859678797419434</v>
        <stp/>
        <stp>##V3_BDPV12</stp>
        <stp>OPTJTQZN Corp</stp>
        <stp>FXOPT_PRICE</stp>
        <stp>[Options Pricer.xlsx]PnL Scenario!R18C10</stp>
        <stp>FXOPT_TRADE_DATE</stp>
        <stp>20160727</stp>
        <stp>FXOPT_FORWARD</stp>
        <stp>350</stp>
        <stp>FXOPT_STRIKE</stp>
        <stp>350</stp>
        <tr r="J18" s="3"/>
      </tp>
      <tp>
        <v>23.670861291430111</v>
        <stp/>
        <stp>##V3_BDPV12</stp>
        <stp>OPTJTQZN Corp</stp>
        <stp>FXOPT_PRICE</stp>
        <stp>[Options Pricer.xlsx]PnL Scenario!R15C10</stp>
        <stp>FXOPT_TRADE_DATE</stp>
        <stp>20160706</stp>
        <stp>FXOPT_FORWARD</stp>
        <stp>350</stp>
        <stp>FXOPT_STRIKE</stp>
        <stp>350</stp>
        <tr r="J15" s="3"/>
      </tp>
      <tp>
        <v>22.479938963056725</v>
        <stp/>
        <stp>##V3_BDPV12</stp>
        <stp>OPTJTQZN Corp</stp>
        <stp>FXOPT_PRICE</stp>
        <stp>[Options Pricer.xlsx]PnL Scenario!R17C10</stp>
        <stp>FXOPT_TRADE_DATE</stp>
        <stp>20160720</stp>
        <stp>FXOPT_FORWARD</stp>
        <stp>350</stp>
        <stp>FXOPT_STRIKE</stp>
        <stp>350</stp>
        <tr r="J17" s="3"/>
      </tp>
      <tp>
        <v>23.083266225687986</v>
        <stp/>
        <stp>##V3_BDPV12</stp>
        <stp>OPTJTQZN Corp</stp>
        <stp>FXOPT_PRICE</stp>
        <stp>[Options Pricer.xlsx]PnL Scenario!R16C10</stp>
        <stp>FXOPT_TRADE_DATE</stp>
        <stp>20160713</stp>
        <stp>FXOPT_FORWARD</stp>
        <stp>350</stp>
        <stp>FXOPT_STRIKE</stp>
        <stp>350</stp>
        <tr r="J16" s="3"/>
      </tp>
      <tp>
        <v>21.24862869038785</v>
        <stp/>
        <stp>##V3_BDPV12</stp>
        <stp xml:space="preserve">  OPTJTJWV Corp</stp>
        <stp>FXOPT_PRICE</stp>
        <stp>[Options Pricer.xlsx]Example!R41C4</stp>
        <stp>FXOPT_TRADE_DATE</stp>
        <stp>20160413</stp>
        <stp>FXOPT_FORWARD</stp>
        <stp>966.25</stp>
        <stp>FXOPT_STRIKE</stp>
        <stp>1000</stp>
        <tr r="D41" s="1"/>
      </tp>
      <tp>
        <v>5000</v>
        <stp/>
        <stp>##V3_BDPV12</stp>
        <stp>OPTJTQZN Corp</stp>
        <stp>FXOPT_NOTIONAL</stp>
        <stp>[Options Pricer.xlsx]PnL Scenario!R3C8</stp>
        <tr r="H3" s="3"/>
      </tp>
      <tp>
        <v>22.93</v>
        <stp/>
        <stp>##V3_BDHV12</stp>
        <stp>C K7 Comdty</stp>
        <stp>HIST_PUT_IMP_VOL</stp>
        <stp>11/05/2016</stp>
        <stp>11/05/2016</stp>
        <stp>[Options Pricer.xlsx]Sheet1!R8C15</stp>
        <tr r="O8" s="4"/>
      </tp>
      <tp>
        <v>23.24</v>
        <stp/>
        <stp>##V3_BDHV12</stp>
        <stp>C H7 Comdty</stp>
        <stp>HIST_PUT_IMP_VOL</stp>
        <stp>11/05/2016</stp>
        <stp>11/05/2016</stp>
        <stp>[Options Pricer.xlsx]Sheet1!R7C15</stp>
        <tr r="O7" s="4"/>
      </tp>
      <tp>
        <v>24.42</v>
        <stp/>
        <stp>##V3_BDHV12</stp>
        <stp>C N6 Comdty</stp>
        <stp>HIST_PUT_IMP_VOL</stp>
        <stp>11/05/2016</stp>
        <stp>11/05/2016</stp>
        <stp>[Options Pricer.xlsx]Sheet1!R4C15</stp>
        <tr r="O4" s="4"/>
      </tp>
      <tp>
        <v>25.97</v>
        <stp/>
        <stp>##V3_BDHV12</stp>
        <stp>C Z6 Comdty</stp>
        <stp>HIST_PUT_IMP_VOL</stp>
        <stp>11/05/2016</stp>
        <stp>11/05/2016</stp>
        <stp>[Options Pricer.xlsx]Sheet1!R6C15</stp>
        <tr r="O6" s="4"/>
      </tp>
      <tp>
        <v>12.109855948155541</v>
        <stp/>
        <stp>##V3_BDPV12</stp>
        <stp>OPTJTQZN Corp</stp>
        <stp>FXOPT_PRICE</stp>
        <stp>[Options Pricer.xlsx]PnL Scenario!R30C10</stp>
        <stp>FXOPT_TRADE_DATE</stp>
        <stp>20161019</stp>
        <stp>FXOPT_FORWARD</stp>
        <stp>350</stp>
        <stp>FXOPT_STRIKE</stp>
        <stp>350</stp>
        <tr r="J30" s="3"/>
      </tp>
      <tp>
        <v>10.906078326616145</v>
        <stp/>
        <stp>##V3_BDPV12</stp>
        <stp>OPTJTQZN Corp</stp>
        <stp>FXOPT_PRICE</stp>
        <stp>[Options Pricer.xlsx]PnL Scenario!R31C10</stp>
        <stp>FXOPT_TRADE_DATE</stp>
        <stp>20161026</stp>
        <stp>FXOPT_FORWARD</stp>
        <stp>350</stp>
        <stp>FXOPT_STRIKE</stp>
        <stp>350</stp>
        <tr r="J31" s="3"/>
      </tp>
      <tp>
        <v>14.213066396806285</v>
        <stp/>
        <stp>##V3_BDPV12</stp>
        <stp>OPTJTQZN Corp</stp>
        <stp>FXOPT_PRICE</stp>
        <stp>[Options Pricer.xlsx]PnL Scenario!R28C10</stp>
        <stp>FXOPT_TRADE_DATE</stp>
        <stp>20161005</stp>
        <stp>FXOPT_FORWARD</stp>
        <stp>350</stp>
        <stp>FXOPT_STRIKE</stp>
        <stp>350</stp>
        <tr r="J28" s="3"/>
      </tp>
      <tp>
        <v>13.203647330978606</v>
        <stp/>
        <stp>##V3_BDPV12</stp>
        <stp>OPTJTQZN Corp</stp>
        <stp>FXOPT_PRICE</stp>
        <stp>[Options Pricer.xlsx]PnL Scenario!R29C10</stp>
        <stp>FXOPT_TRADE_DATE</stp>
        <stp>20161012</stp>
        <stp>FXOPT_FORWARD</stp>
        <stp>350</stp>
        <stp>FXOPT_STRIKE</stp>
        <stp>350</stp>
        <tr r="J29" s="3"/>
      </tp>
      <tp>
        <v>9.5508836648184534</v>
        <stp/>
        <stp>##V3_BDPV12</stp>
        <stp>OPTJTQZN Corp</stp>
        <stp>FXOPT_PRICE</stp>
        <stp>[Options Pricer.xlsx]PnL Scenario!R32C10</stp>
        <stp>FXOPT_TRADE_DATE</stp>
        <stp>20161102</stp>
        <stp>FXOPT_FORWARD</stp>
        <stp>350</stp>
        <stp>FXOPT_STRIKE</stp>
        <stp>350</stp>
        <tr r="J32" s="3"/>
      </tp>
      <tp>
        <v>7.9673993255197351</v>
        <stp/>
        <stp>##V3_BDPV12</stp>
        <stp>OPTJTQZN Corp</stp>
        <stp>FXOPT_PRICE</stp>
        <stp>[Options Pricer.xlsx]PnL Scenario!R33C10</stp>
        <stp>FXOPT_TRADE_DATE</stp>
        <stp>20161109</stp>
        <stp>FXOPT_FORWARD</stp>
        <stp>350</stp>
        <stp>FXOPT_STRIKE</stp>
        <stp>350</stp>
        <tr r="J33" s="3"/>
      </tp>
      <tp>
        <v>5.9765919962012442</v>
        <stp/>
        <stp>##V3_BDPV12</stp>
        <stp>OPTJTQZN Corp</stp>
        <stp>FXOPT_PRICE</stp>
        <stp>[Options Pricer.xlsx]PnL Scenario!R34C10</stp>
        <stp>FXOPT_TRADE_DATE</stp>
        <stp>20161116</stp>
        <stp>FXOPT_FORWARD</stp>
        <stp>350</stp>
        <stp>FXOPT_STRIKE</stp>
        <stp>350</stp>
        <tr r="J34" s="3"/>
      </tp>
      <tp>
        <v>2.8178903148670829</v>
        <stp/>
        <stp>##V3_BDPV12</stp>
        <stp>OPTJTQZN Corp</stp>
        <stp>FXOPT_PRICE</stp>
        <stp>[Options Pricer.xlsx]PnL Scenario!R35C10</stp>
        <stp>FXOPT_TRADE_DATE</stp>
        <stp>20161123</stp>
        <stp>FXOPT_FORWARD</stp>
        <stp>350</stp>
        <stp>FXOPT_STRIKE</stp>
        <stp>350</stp>
        <tr r="J35" s="3"/>
      </tp>
      <tp>
        <v>2.3580017077307912E-2</v>
        <stp/>
        <stp>##V3_BDPV12</stp>
        <stp>OPTJTQZN Corp</stp>
        <stp>FXOPT_PRICE</stp>
        <stp>[Options Pricer.xlsx]PnL Scenario!R29C15</stp>
        <stp>FXOPT_TRADE_DATE</stp>
        <stp>20161012</stp>
        <stp>FXOPT_FORWARD</stp>
        <stp>450</stp>
        <stp>FXOPT_STRIKE</stp>
        <stp>350</stp>
        <tr r="O29" s="3"/>
      </tp>
      <tp>
        <v>4.933821106013541E-2</v>
        <stp/>
        <stp>##V3_BDPV12</stp>
        <stp>OPTJTQZN Corp</stp>
        <stp>FXOPT_PRICE</stp>
        <stp>[Options Pricer.xlsx]PnL Scenario!R28C15</stp>
        <stp>FXOPT_TRADE_DATE</stp>
        <stp>20161005</stp>
        <stp>FXOPT_FORWARD</stp>
        <stp>450</stp>
        <stp>FXOPT_STRIKE</stp>
        <stp>350</stp>
        <tr r="O28" s="3"/>
      </tp>
      <tp>
        <v>2.6348361210713078E-4</v>
        <stp/>
        <stp>##V3_BDPV12</stp>
        <stp>OPTJTQZN Corp</stp>
        <stp>FXOPT_PRICE</stp>
        <stp>[Options Pricer.xlsx]PnL Scenario!R32C15</stp>
        <stp>FXOPT_TRADE_DATE</stp>
        <stp>20161102</stp>
        <stp>FXOPT_FORWARD</stp>
        <stp>450</stp>
        <stp>FXOPT_STRIKE</stp>
        <stp>350</stp>
        <tr r="O32" s="3"/>
      </tp>
      <tp>
        <v>6.003127022425552E-6</v>
        <stp/>
        <stp>##V3_BDPV12</stp>
        <stp>OPTJTQZN Corp</stp>
        <stp>FXOPT_PRICE</stp>
        <stp>[Options Pricer.xlsx]PnL Scenario!R33C15</stp>
        <stp>FXOPT_TRADE_DATE</stp>
        <stp>20161109</stp>
        <stp>FXOPT_FORWARD</stp>
        <stp>450</stp>
        <stp>FXOPT_STRIKE</stp>
        <stp>350</stp>
        <tr r="O33" s="3"/>
      </tp>
      <tp>
        <v>8.5658031185572582E-10</v>
        <stp/>
        <stp>##V3_BDPV12</stp>
        <stp>OPTJTQZN Corp</stp>
        <stp>FXOPT_PRICE</stp>
        <stp>[Options Pricer.xlsx]PnL Scenario!R34C15</stp>
        <stp>FXOPT_TRADE_DATE</stp>
        <stp>20161116</stp>
        <stp>FXOPT_FORWARD</stp>
        <stp>450</stp>
        <stp>FXOPT_STRIKE</stp>
        <stp>350</stp>
        <tr r="O34" s="3"/>
      </tp>
      <tp>
        <v>2.3487191966423891E-30</v>
        <stp/>
        <stp>##V3_BDPV12</stp>
        <stp>OPTJTQZN Corp</stp>
        <stp>FXOPT_PRICE</stp>
        <stp>[Options Pricer.xlsx]PnL Scenario!R35C15</stp>
        <stp>FXOPT_TRADE_DATE</stp>
        <stp>20161123</stp>
        <stp>FXOPT_FORWARD</stp>
        <stp>450</stp>
        <stp>FXOPT_STRIKE</stp>
        <stp>350</stp>
        <tr r="O35" s="3"/>
      </tp>
      <tp>
        <v>8.8386227444690567E-3</v>
        <stp/>
        <stp>##V3_BDPV12</stp>
        <stp>OPTJTQZN Corp</stp>
        <stp>FXOPT_PRICE</stp>
        <stp>[Options Pricer.xlsx]PnL Scenario!R30C15</stp>
        <stp>FXOPT_TRADE_DATE</stp>
        <stp>20161019</stp>
        <stp>FXOPT_FORWARD</stp>
        <stp>450</stp>
        <stp>FXOPT_STRIKE</stp>
        <stp>350</stp>
        <tr r="O30" s="3"/>
      </tp>
      <tp>
        <v>2.2149764585642096E-3</v>
        <stp/>
        <stp>##V3_BDPV12</stp>
        <stp>OPTJTQZN Corp</stp>
        <stp>FXOPT_PRICE</stp>
        <stp>[Options Pricer.xlsx]PnL Scenario!R31C15</stp>
        <stp>FXOPT_TRADE_DATE</stp>
        <stp>20161026</stp>
        <stp>FXOPT_FORWARD</stp>
        <stp>450</stp>
        <stp>FXOPT_STRIKE</stp>
        <stp>350</stp>
        <tr r="O31" s="3"/>
      </tp>
      <tp>
        <v>28.25</v>
        <stp/>
        <stp>##V3_BDHV12</stp>
        <stp>C U6 Comdty</stp>
        <stp>HIST_PUT_IMP_VOL</stp>
        <stp>11/05/2016</stp>
        <stp>11/05/2016</stp>
        <stp>[Options Pricer.xlsx]Sheet1!R5C15</stp>
        <tr r="O5" s="4"/>
      </tp>
      <tp>
        <v>28.724830627441406</v>
        <stp/>
        <stp>##V3_BDPV12</stp>
        <stp>C N6 Comdty</stp>
        <stp>VOLATILITY_30D</stp>
        <stp>[Options Pricer.xlsx]Sheet1!R4C10</stp>
        <tr r="J4" s="4"/>
      </tp>
      <tp>
        <v>24.22990608215332</v>
        <stp/>
        <stp>##V3_BDPV12</stp>
        <stp>C H7 Comdty</stp>
        <stp>VOLATILITY_30D</stp>
        <stp>[Options Pricer.xlsx]Sheet1!R7C10</stp>
        <tr r="J7" s="4"/>
      </tp>
      <tp>
        <v>23.37602424621582</v>
        <stp/>
        <stp>##V3_BDPV12</stp>
        <stp>C K7 Comdty</stp>
        <stp>VOLATILITY_30D</stp>
        <stp>[Options Pricer.xlsx]Sheet1!R8C10</stp>
        <tr r="J8" s="4"/>
      </tp>
      <tp>
        <v>27.716789245605469</v>
        <stp/>
        <stp>##V3_BDPV12</stp>
        <stp>C U6 Comdty</stp>
        <stp>VOLATILITY_30D</stp>
        <stp>[Options Pricer.xlsx]Sheet1!R5C10</stp>
        <tr r="J5" s="4"/>
      </tp>
      <tp>
        <v>25.281276702880859</v>
        <stp/>
        <stp>##V3_BDPV12</stp>
        <stp>C Z6 Comdty</stp>
        <stp>VOLATILITY_30D</stp>
        <stp>[Options Pricer.xlsx]Sheet1!R6C10</stp>
        <tr r="J6" s="4"/>
      </tp>
      <tp>
        <v>7.2206088878560708</v>
        <stp/>
        <stp>##V3_BDPV12</stp>
        <stp>OPTJTQZN Corp</stp>
        <stp>FXOPT_PRICE</stp>
        <stp>[Options Pricer.xlsx]PnL Scenario!R9C13</stp>
        <stp>FXOPT_TRADE_DATE</stp>
        <stp>20160525</stp>
        <stp>FXOPT_FORWARD</stp>
        <stp>410</stp>
        <stp>FXOPT_STRIKE</stp>
        <stp>350</stp>
        <tr r="M9" s="3"/>
      </tp>
      <tp>
        <v>7.5732848174953764</v>
        <stp/>
        <stp>##V3_BDPV12</stp>
        <stp>OPTJTQZN Corp</stp>
        <stp>FXOPT_PRICE</stp>
        <stp>[Options Pricer.xlsx]PnL Scenario!R8C13</stp>
        <stp>FXOPT_TRADE_DATE</stp>
        <stp>20160518</stp>
        <stp>FXOPT_FORWARD</stp>
        <stp>410</stp>
        <stp>FXOPT_STRIKE</stp>
        <stp>350</stp>
        <tr r="M8" s="3"/>
      </tp>
      <tp>
        <v>7.0048140610575267</v>
        <stp/>
        <stp>##V3_BDPV12</stp>
        <stp>OPTJTQZN Corp</stp>
        <stp>FXOPT_PRICE</stp>
        <stp>[Options Pricer.xlsx]PnL Scenario!R19C12</stp>
        <stp>FXOPT_TRADE_DATE</stp>
        <stp>20160803</stp>
        <stp>FXOPT_FORWARD</stp>
        <stp>390</stp>
        <stp>FXOPT_STRIKE</stp>
        <stp>350</stp>
        <tr r="L19" s="3"/>
      </tp>
      <tp>
        <v>4.4642573661584768</v>
        <stp/>
        <stp>##V3_BDPV12</stp>
        <stp>OPTJTQZN Corp</stp>
        <stp>FXOPT_PRICE</stp>
        <stp>[Options Pricer.xlsx]PnL Scenario!R24C12</stp>
        <stp>FXOPT_TRADE_DATE</stp>
        <stp>20160907</stp>
        <stp>FXOPT_FORWARD</stp>
        <stp>390</stp>
        <stp>FXOPT_STRIKE</stp>
        <stp>350</stp>
        <tr r="L24" s="3"/>
      </tp>
      <tp>
        <v>3.9394209520524228</v>
        <stp/>
        <stp>##V3_BDPV12</stp>
        <stp>OPTJTQZN Corp</stp>
        <stp>FXOPT_PRICE</stp>
        <stp>[Options Pricer.xlsx]PnL Scenario!R25C12</stp>
        <stp>FXOPT_TRADE_DATE</stp>
        <stp>20160914</stp>
        <stp>FXOPT_FORWARD</stp>
        <stp>390</stp>
        <stp>FXOPT_STRIKE</stp>
        <stp>350</stp>
        <tr r="L25" s="3"/>
      </tp>
      <tp>
        <v>3.4115786985630732</v>
        <stp/>
        <stp>##V3_BDPV12</stp>
        <stp>OPTJTQZN Corp</stp>
        <stp>FXOPT_PRICE</stp>
        <stp>[Options Pricer.xlsx]PnL Scenario!R26C12</stp>
        <stp>FXOPT_TRADE_DATE</stp>
        <stp>20160921</stp>
        <stp>FXOPT_FORWARD</stp>
        <stp>390</stp>
        <stp>FXOPT_STRIKE</stp>
        <stp>350</stp>
        <tr r="L26" s="3"/>
      </tp>
      <tp>
        <v>2.8831614858663102</v>
        <stp/>
        <stp>##V3_BDPV12</stp>
        <stp>OPTJTQZN Corp</stp>
        <stp>FXOPT_PRICE</stp>
        <stp>[Options Pricer.xlsx]PnL Scenario!R27C12</stp>
        <stp>FXOPT_TRADE_DATE</stp>
        <stp>20160928</stp>
        <stp>FXOPT_FORWARD</stp>
        <stp>390</stp>
        <stp>FXOPT_STRIKE</stp>
        <stp>350</stp>
        <tr r="L27" s="3"/>
      </tp>
      <tp>
        <v>6.007691102476806</v>
        <stp/>
        <stp>##V3_BDPV12</stp>
        <stp>OPTJTQZN Corp</stp>
        <stp>FXOPT_PRICE</stp>
        <stp>[Options Pricer.xlsx]PnL Scenario!R21C12</stp>
        <stp>FXOPT_TRADE_DATE</stp>
        <stp>20160817</stp>
        <stp>FXOPT_FORWARD</stp>
        <stp>390</stp>
        <stp>FXOPT_STRIKE</stp>
        <stp>350</stp>
        <tr r="L21" s="3"/>
      </tp>
      <tp>
        <v>5.499220100736359</v>
        <stp/>
        <stp>##V3_BDPV12</stp>
        <stp>OPTJTQZN Corp</stp>
        <stp>FXOPT_PRICE</stp>
        <stp>[Options Pricer.xlsx]PnL Scenario!R22C12</stp>
        <stp>FXOPT_TRADE_DATE</stp>
        <stp>20160824</stp>
        <stp>FXOPT_FORWARD</stp>
        <stp>390</stp>
        <stp>FXOPT_STRIKE</stp>
        <stp>350</stp>
        <tr r="L22" s="3"/>
      </tp>
      <tp>
        <v>4.9845226561007561</v>
        <stp/>
        <stp>##V3_BDPV12</stp>
        <stp>OPTJTQZN Corp</stp>
        <stp>FXOPT_PRICE</stp>
        <stp>[Options Pricer.xlsx]PnL Scenario!R23C12</stp>
        <stp>FXOPT_TRADE_DATE</stp>
        <stp>20160831</stp>
        <stp>FXOPT_FORWARD</stp>
        <stp>390</stp>
        <stp>FXOPT_STRIKE</stp>
        <stp>350</stp>
        <tr r="L23" s="3"/>
      </tp>
      <tp>
        <v>6.5096171850234157</v>
        <stp/>
        <stp>##V3_BDPV12</stp>
        <stp>OPTJTQZN Corp</stp>
        <stp>FXOPT_PRICE</stp>
        <stp>[Options Pricer.xlsx]PnL Scenario!R20C12</stp>
        <stp>FXOPT_TRADE_DATE</stp>
        <stp>20160810</stp>
        <stp>FXOPT_FORWARD</stp>
        <stp>390</stp>
        <stp>FXOPT_STRIKE</stp>
        <stp>350</stp>
        <tr r="L20" s="3"/>
      </tp>
      <tp>
        <v>11.166146437168672</v>
        <stp/>
        <stp>##V3_BDPV12</stp>
        <stp>OPTJTQZN Corp</stp>
        <stp>FXOPT_PRICE</stp>
        <stp>[Options Pricer.xlsx]PnL Scenario!R10C12</stp>
        <stp>FXOPT_TRADE_DATE</stp>
        <stp>20160601</stp>
        <stp>FXOPT_FORWARD</stp>
        <stp>390</stp>
        <stp>FXOPT_STRIKE</stp>
        <stp>350</stp>
        <tr r="L10" s="3"/>
      </tp>
      <tp>
        <v>9.8357369611148453</v>
        <stp/>
        <stp>##V3_BDPV12</stp>
        <stp>OPTJTQZN Corp</stp>
        <stp>FXOPT_PRICE</stp>
        <stp>[Options Pricer.xlsx]PnL Scenario!R13C12</stp>
        <stp>FXOPT_TRADE_DATE</stp>
        <stp>20160622</stp>
        <stp>FXOPT_FORWARD</stp>
        <stp>390</stp>
        <stp>FXOPT_STRIKE</stp>
        <stp>350</stp>
        <tr r="L13" s="3"/>
      </tp>
      <tp>
        <v>10.728480093174037</v>
        <stp/>
        <stp>##V3_BDPV12</stp>
        <stp>OPTJTQZN Corp</stp>
        <stp>FXOPT_PRICE</stp>
        <stp>[Options Pricer.xlsx]PnL Scenario!R11C12</stp>
        <stp>FXOPT_TRADE_DATE</stp>
        <stp>20160608</stp>
        <stp>FXOPT_FORWARD</stp>
        <stp>390</stp>
        <stp>FXOPT_STRIKE</stp>
        <stp>350</stp>
        <tr r="L11" s="3"/>
      </tp>
      <tp>
        <v>10.285019100951336</v>
        <stp/>
        <stp>##V3_BDPV12</stp>
        <stp>OPTJTQZN Corp</stp>
        <stp>FXOPT_PRICE</stp>
        <stp>[Options Pricer.xlsx]PnL Scenario!R12C12</stp>
        <stp>FXOPT_TRADE_DATE</stp>
        <stp>20160615</stp>
        <stp>FXOPT_FORWARD</stp>
        <stp>390</stp>
        <stp>FXOPT_STRIKE</stp>
        <stp>350</stp>
        <tr r="L12" s="3"/>
      </tp>
      <tp>
        <v>9.3801015195718769</v>
        <stp/>
        <stp>##V3_BDPV12</stp>
        <stp>OPTJTQZN Corp</stp>
        <stp>FXOPT_PRICE</stp>
        <stp>[Options Pricer.xlsx]PnL Scenario!R14C12</stp>
        <stp>FXOPT_TRADE_DATE</stp>
        <stp>20160629</stp>
        <stp>FXOPT_FORWARD</stp>
        <stp>390</stp>
        <stp>FXOPT_STRIKE</stp>
        <stp>350</stp>
        <tr r="L14" s="3"/>
      </tp>
      <tp>
        <v>7.4932194729075983</v>
        <stp/>
        <stp>##V3_BDPV12</stp>
        <stp>OPTJTQZN Corp</stp>
        <stp>FXOPT_PRICE</stp>
        <stp>[Options Pricer.xlsx]PnL Scenario!R18C12</stp>
        <stp>FXOPT_TRADE_DATE</stp>
        <stp>20160727</stp>
        <stp>FXOPT_FORWARD</stp>
        <stp>390</stp>
        <stp>FXOPT_STRIKE</stp>
        <stp>350</stp>
        <tr r="L18" s="3"/>
      </tp>
      <tp>
        <v>8.9182057295058925</v>
        <stp/>
        <stp>##V3_BDPV12</stp>
        <stp>OPTJTQZN Corp</stp>
        <stp>FXOPT_PRICE</stp>
        <stp>[Options Pricer.xlsx]PnL Scenario!R15C12</stp>
        <stp>FXOPT_TRADE_DATE</stp>
        <stp>20160706</stp>
        <stp>FXOPT_FORWARD</stp>
        <stp>390</stp>
        <stp>FXOPT_STRIKE</stp>
        <stp>350</stp>
        <tr r="L15" s="3"/>
      </tp>
      <tp>
        <v>7.9748733624144839</v>
        <stp/>
        <stp>##V3_BDPV12</stp>
        <stp>OPTJTQZN Corp</stp>
        <stp>FXOPT_PRICE</stp>
        <stp>[Options Pricer.xlsx]PnL Scenario!R17C12</stp>
        <stp>FXOPT_TRADE_DATE</stp>
        <stp>20160720</stp>
        <stp>FXOPT_FORWARD</stp>
        <stp>390</stp>
        <stp>FXOPT_STRIKE</stp>
        <stp>350</stp>
        <tr r="L17" s="3"/>
      </tp>
      <tp>
        <v>8.449821434958567</v>
        <stp/>
        <stp>##V3_BDPV12</stp>
        <stp>OPTJTQZN Corp</stp>
        <stp>FXOPT_PRICE</stp>
        <stp>[Options Pricer.xlsx]PnL Scenario!R16C12</stp>
        <stp>FXOPT_TRADE_DATE</stp>
        <stp>20160713</stp>
        <stp>FXOPT_FORWARD</stp>
        <stp>390</stp>
        <stp>FXOPT_STRIKE</stp>
        <stp>350</stp>
        <tr r="L16" s="3"/>
      </tp>
      <tp>
        <v>1000</v>
        <stp/>
        <stp>##V3_BDPV12</stp>
        <stp xml:space="preserve">  OPTJTJWV Corp</stp>
        <stp>FXOPT_NOTIONAL</stp>
        <stp>[Options Pricer.xlsx]Example!R11C4</stp>
        <tr r="D11" s="1"/>
      </tp>
      <tp>
        <v>597.47717082988004</v>
        <stp/>
        <stp>##V3_BDPV12</stp>
        <stp>OPTJTQZN Corp</stp>
        <stp>FXOPT_PRICE</stp>
        <stp>[Options Pricer.xlsx]Example (2)!R41C4</stp>
        <stp>FXOPT_TRADE_DATE</stp>
        <stp>20160518</stp>
        <stp>FXOPT_FORWARD</stp>
        <stp>402.5</stp>
        <stp>FXOPT_STRIKE</stp>
        <stp>1000</stp>
        <tr r="D41" s="2"/>
      </tp>
      <tp>
        <v>4.4188675471831997</v>
        <stp/>
        <stp>##V3_BDPV12</stp>
        <stp>OPTJTQZN Corp</stp>
        <stp>FXOPT_PRICE</stp>
        <stp>[Options Pricer.xlsx]PnL Scenario!R9C14</stp>
        <stp>FXOPT_TRADE_DATE</stp>
        <stp>20160525</stp>
        <stp>FXOPT_FORWARD</stp>
        <stp>430</stp>
        <stp>FXOPT_STRIKE</stp>
        <stp>350</stp>
        <tr r="N9" s="3"/>
      </tp>
      <tp>
        <v>4.6951601526453546</v>
        <stp/>
        <stp>##V3_BDPV12</stp>
        <stp>OPTJTQZN Corp</stp>
        <stp>FXOPT_PRICE</stp>
        <stp>[Options Pricer.xlsx]PnL Scenario!R8C14</stp>
        <stp>FXOPT_TRADE_DATE</stp>
        <stp>20160518</stp>
        <stp>FXOPT_FORWARD</stp>
        <stp>430</stp>
        <stp>FXOPT_STRIKE</stp>
        <stp>350</stp>
        <tr r="N8" s="3"/>
      </tp>
      <tp>
        <v>1.3443339027048846</v>
        <stp/>
        <stp>##V3_BDPV12</stp>
        <stp>OPTJTQZN Corp</stp>
        <stp>FXOPT_PRICE</stp>
        <stp>[Options Pricer.xlsx]PnL Scenario!R30C12</stp>
        <stp>FXOPT_TRADE_DATE</stp>
        <stp>20161019</stp>
        <stp>FXOPT_FORWARD</stp>
        <stp>390</stp>
        <stp>FXOPT_STRIKE</stp>
        <stp>350</stp>
        <tr r="L30" s="3"/>
      </tp>
      <tp>
        <v>0.88062238685812444</v>
        <stp/>
        <stp>##V3_BDPV12</stp>
        <stp>OPTJTQZN Corp</stp>
        <stp>FXOPT_PRICE</stp>
        <stp>[Options Pricer.xlsx]PnL Scenario!R31C12</stp>
        <stp>FXOPT_TRADE_DATE</stp>
        <stp>20161026</stp>
        <stp>FXOPT_FORWARD</stp>
        <stp>390</stp>
        <stp>FXOPT_STRIKE</stp>
        <stp>350</stp>
        <tr r="L31" s="3"/>
      </tp>
      <tp>
        <v>2.3579361858704586</v>
        <stp/>
        <stp>##V3_BDPV12</stp>
        <stp>OPTJTQZN Corp</stp>
        <stp>FXOPT_PRICE</stp>
        <stp>[Options Pricer.xlsx]PnL Scenario!R28C12</stp>
        <stp>FXOPT_TRADE_DATE</stp>
        <stp>20161005</stp>
        <stp>FXOPT_FORWARD</stp>
        <stp>390</stp>
        <stp>FXOPT_STRIKE</stp>
        <stp>350</stp>
        <tr r="L28" s="3"/>
      </tp>
      <tp>
        <v>1.8418532184497467</v>
        <stp/>
        <stp>##V3_BDPV12</stp>
        <stp>OPTJTQZN Corp</stp>
        <stp>FXOPT_PRICE</stp>
        <stp>[Options Pricer.xlsx]PnL Scenario!R29C12</stp>
        <stp>FXOPT_TRADE_DATE</stp>
        <stp>20161012</stp>
        <stp>FXOPT_FORWARD</stp>
        <stp>390</stp>
        <stp>FXOPT_STRIKE</stp>
        <stp>350</stp>
        <tr r="L29" s="3"/>
      </tp>
      <tp>
        <v>0.47598130222362872</v>
        <stp/>
        <stp>##V3_BDPV12</stp>
        <stp>OPTJTQZN Corp</stp>
        <stp>FXOPT_PRICE</stp>
        <stp>[Options Pricer.xlsx]PnL Scenario!R32C12</stp>
        <stp>FXOPT_TRADE_DATE</stp>
        <stp>20161102</stp>
        <stp>FXOPT_FORWARD</stp>
        <stp>390</stp>
        <stp>FXOPT_STRIKE</stp>
        <stp>350</stp>
        <tr r="L32" s="3"/>
      </tp>
      <tp>
        <v>0.17098193087766123</v>
        <stp/>
        <stp>##V3_BDPV12</stp>
        <stp>OPTJTQZN Corp</stp>
        <stp>FXOPT_PRICE</stp>
        <stp>[Options Pricer.xlsx]PnL Scenario!R33C12</stp>
        <stp>FXOPT_TRADE_DATE</stp>
        <stp>20161109</stp>
        <stp>FXOPT_FORWARD</stp>
        <stp>390</stp>
        <stp>FXOPT_STRIKE</stp>
        <stp>350</stp>
        <tr r="L33" s="3"/>
      </tp>
      <tp>
        <v>1.8046559605983278E-2</v>
        <stp/>
        <stp>##V3_BDPV12</stp>
        <stp>OPTJTQZN Corp</stp>
        <stp>FXOPT_PRICE</stp>
        <stp>[Options Pricer.xlsx]PnL Scenario!R34C12</stp>
        <stp>FXOPT_TRADE_DATE</stp>
        <stp>20161116</stp>
        <stp>FXOPT_FORWARD</stp>
        <stp>390</stp>
        <stp>FXOPT_STRIKE</stp>
        <stp>350</stp>
        <tr r="L34" s="3"/>
      </tp>
      <tp>
        <v>2.0064986693126323E-8</v>
        <stp/>
        <stp>##V3_BDPV12</stp>
        <stp>OPTJTQZN Corp</stp>
        <stp>FXOPT_PRICE</stp>
        <stp>[Options Pricer.xlsx]PnL Scenario!R35C12</stp>
        <stp>FXOPT_TRADE_DATE</stp>
        <stp>20161123</stp>
        <stp>FXOPT_FORWARD</stp>
        <stp>390</stp>
        <stp>FXOPT_STRIKE</stp>
        <stp>350</stp>
        <tr r="L35" s="3"/>
      </tp>
      <tp>
        <v>88.842242661963652</v>
        <stp/>
        <stp>##V3_BDPV12</stp>
        <stp>OPTJTQZN Corp</stp>
        <stp>FXOPT_VOMMA</stp>
        <stp>[Options Pricer.xlsx]Example (2)!R22C4</stp>
        <stp>FXOPT_TRADE_DATE</stp>
        <stp>20160518</stp>
        <tr r="D22" s="2"/>
      </tp>
      <tp>
        <v>2.6895993502795998</v>
        <stp/>
        <stp>##V3_BDPV12</stp>
        <stp>OPTJTQZN Corp</stp>
        <stp>FXOPT_PRICE</stp>
        <stp>[Options Pricer.xlsx]PnL Scenario!R9C15</stp>
        <stp>FXOPT_TRADE_DATE</stp>
        <stp>20160525</stp>
        <stp>FXOPT_FORWARD</stp>
        <stp>450</stp>
        <stp>FXOPT_STRIKE</stp>
        <stp>350</stp>
        <tr r="O9" s="3"/>
      </tp>
      <tp>
        <v>2.8978337758622459</v>
        <stp/>
        <stp>##V3_BDPV12</stp>
        <stp>OPTJTQZN Corp</stp>
        <stp>FXOPT_PRICE</stp>
        <stp>[Options Pricer.xlsx]PnL Scenario!R8C15</stp>
        <stp>FXOPT_TRADE_DATE</stp>
        <stp>20160518</stp>
        <stp>FXOPT_FORWARD</stp>
        <stp>450</stp>
        <stp>FXOPT_STRIKE</stp>
        <stp>350</stp>
        <tr r="O8" s="3"/>
      </tp>
      <tp>
        <v>26.92448067922853</v>
        <stp/>
        <stp>##V3_BDPV12</stp>
        <stp>OPTJTQZN Corp</stp>
        <stp>FXOPT_PRICE</stp>
        <stp>[Options Pricer.xlsx]PnL Scenario!R9C10</stp>
        <stp>FXOPT_TRADE_DATE</stp>
        <stp>20160525</stp>
        <stp>FXOPT_FORWARD</stp>
        <stp>350</stp>
        <stp>FXOPT_STRIKE</stp>
        <stp>350</stp>
        <tr r="J9" s="3"/>
      </tp>
      <tp>
        <v>27.428737380870896</v>
        <stp/>
        <stp>##V3_BDPV12</stp>
        <stp>OPTJTQZN Corp</stp>
        <stp>FXOPT_PRICE</stp>
        <stp>[Options Pricer.xlsx]PnL Scenario!R8C10</stp>
        <stp>FXOPT_TRADE_DATE</stp>
        <stp>20160518</stp>
        <stp>FXOPT_FORWARD</stp>
        <stp>350</stp>
        <stp>FXOPT_STRIKE</stp>
        <stp>350</stp>
        <tr r="J8" s="3"/>
      </tp>
      <tp>
        <v>1.492527382721853</v>
        <stp/>
        <stp>##V3_BDPV12</stp>
        <stp>OPTJTQZN Corp</stp>
        <stp>FXOPT_GAMMA</stp>
        <stp>[Options Pricer.xlsx]Example (2)!R18C4</stp>
        <stp>FXOPT_TRADE_DATE</stp>
        <stp>20160518</stp>
        <stp>FXOPT_VOLATILITY</stp>
        <stp>25.638394155245809</stp>
        <tr r="D18" s="2"/>
      </tp>
      <tp>
        <v>-143.24339777225237</v>
        <stp/>
        <stp>##V3_BDPV12</stp>
        <stp xml:space="preserve">  OPTJTJWV Corp</stp>
        <stp>OPT_RHO</stp>
        <stp>[Options Pricer.xlsx]Example!R21C4</stp>
        <stp>FXOPT_TRADE_DATE</stp>
        <stp>20160413</stp>
        <tr r="D21" s="1"/>
      </tp>
      <tp>
        <v>18.068611412538271</v>
        <stp/>
        <stp>##V3_BDPV12</stp>
        <stp>OPTJTQZN Corp</stp>
        <stp>FXOPT_PRICE</stp>
        <stp>[Options Pricer.xlsx]PnL Scenario!R9C11</stp>
        <stp>FXOPT_TRADE_DATE</stp>
        <stp>20160525</stp>
        <stp>FXOPT_FORWARD</stp>
        <stp>370</stp>
        <stp>FXOPT_STRIKE</stp>
        <stp>350</stp>
        <tr r="K9" s="3"/>
      </tp>
      <tp>
        <v>18.550940011079383</v>
        <stp/>
        <stp>##V3_BDPV12</stp>
        <stp>OPTJTQZN Corp</stp>
        <stp>FXOPT_PRICE</stp>
        <stp>[Options Pricer.xlsx]PnL Scenario!R8C11</stp>
        <stp>FXOPT_TRADE_DATE</stp>
        <stp>20160518</stp>
        <stp>FXOPT_FORWARD</stp>
        <stp>370</stp>
        <stp>FXOPT_STRIKE</stp>
        <stp>350</stp>
        <tr r="K8" s="3"/>
      </tp>
      <tp>
        <v>-13225.476296559069</v>
        <stp/>
        <stp>##V3_BDPV12</stp>
        <stp>OPTJTQZN Corp</stp>
        <stp>FXOPT_VANNA</stp>
        <stp>[Options Pricer.xlsx]Example (2)!R23C4</stp>
        <stp>FXOPT_TRADE_DATE</stp>
        <stp>20160518</stp>
        <tr r="D23" s="2"/>
      </tp>
      <tp>
        <v>1.4925290904976209</v>
        <stp/>
        <stp>##V3_BDPV12</stp>
        <stp>OPTJTQZN Corp</stp>
        <stp>FXOPT_GAMMA</stp>
        <stp>[Options Pricer.xlsx]PnL Scenario!R2C13</stp>
        <stp>FXOPT_TRADE_DATE</stp>
        <stp>20160518</stp>
        <tr r="M2" s="3"/>
      </tp>
      <tp t="s">
        <v>28/11/2016</v>
        <stp/>
        <stp>##V3_BDPV12</stp>
        <stp>OPTJTQZN Corp</stp>
        <stp>FXOPT_DELIVERY_DATE</stp>
        <stp>[Options Pricer.xlsx]Example (2)!R9C4</stp>
        <tr r="D9" s="2"/>
      </tp>
      <tp>
        <v>-19.813477160151354</v>
        <stp/>
        <stp>##V3_BDPV12</stp>
        <stp>OPTJTQZN Corp</stp>
        <stp>FXOPT_DELTA</stp>
        <stp>[Options Pricer.xlsx]PnL Scenario!R1C13</stp>
        <stp>FXOPT_TRADE_DATE</stp>
        <stp>20160518</stp>
        <tr r="M1" s="3"/>
      </tp>
      <tp>
        <v>-271.49259762380825</v>
        <stp/>
        <stp>##V3_BDPV12</stp>
        <stp>OPTJTQZN Corp</stp>
        <stp>FXOPT_THETA</stp>
        <stp>[Options Pricer.xlsx]Example (2)!R20C4</stp>
        <stp>FXOPT_TRADE_DATE</stp>
        <stp>20160518</stp>
        <tr r="D20" s="2"/>
      </tp>
      <tp>
        <v>-19.813477160151354</v>
        <stp/>
        <stp>##V3_BDPV12</stp>
        <stp>OPTJTQZN Corp</stp>
        <stp>FXOPT_DELTA</stp>
        <stp>[Options Pricer.xlsx]Example (2)!R30C4</stp>
        <stp>FXOPT_TRADE_DATE</stp>
        <stp>20160518</stp>
        <tr r="D30" s="2"/>
      </tp>
      <tp>
        <v>1059.25</v>
        <stp/>
        <stp>##V3_BDPV12</stp>
        <stp>S X6 Comdty</stp>
        <stp>px_last</stp>
        <stp>[Options Pricer.xlsx]Sheet1!R28C12</stp>
        <tr r="L28" s="4"/>
      </tp>
      <tp>
        <v>1065.75</v>
        <stp/>
        <stp>##V3_BDPV12</stp>
        <stp>S U6 Comdty</stp>
        <stp>px_last</stp>
        <stp>[Options Pricer.xlsx]Sheet1!R27C12</stp>
        <tr r="L27" s="4"/>
      </tp>
      <tp>
        <v>1072.25</v>
        <stp/>
        <stp>##V3_BDPV12</stp>
        <stp>S Q6 Comdty</stp>
        <stp>px_last</stp>
        <stp>[Options Pricer.xlsx]Sheet1!R26C12</stp>
        <tr r="L26" s="4"/>
      </tp>
      <tp>
        <v>1070.75</v>
        <stp/>
        <stp>##V3_BDPV12</stp>
        <stp>S N6 Comdty</stp>
        <stp>px_last</stp>
        <stp>[Options Pricer.xlsx]Sheet1!R25C12</stp>
        <tr r="L25" s="4"/>
      </tp>
      <tp>
        <v>16.7</v>
        <stp/>
        <stp>##V3_BDPV12</stp>
        <stp>SBV6 Comdty</stp>
        <stp>px_last</stp>
        <stp>[Options Pricer.xlsx]Sheet1!R37C12</stp>
        <tr r="L37" s="4"/>
      </tp>
      <tp>
        <v>16.420000000000002</v>
        <stp/>
        <stp>##V3_BDPV12</stp>
        <stp>SBN6 Comdty</stp>
        <stp>px_last</stp>
        <stp>[Options Pricer.xlsx]Sheet1!R36C12</stp>
        <tr r="L36" s="4"/>
      </tp>
      <tp>
        <v>488.5</v>
        <stp/>
        <stp>##V3_BDPV12</stp>
        <stp>W U6 Comdty</stp>
        <stp>px_last</stp>
        <stp>[Options Pricer.xlsx]Sheet1!R17C12</stp>
        <tr r="L17" s="4"/>
      </tp>
      <tp>
        <v>503.75</v>
        <stp/>
        <stp>##V3_BDPV12</stp>
        <stp>W Z6 Comdty</stp>
        <stp>px_last</stp>
        <stp>[Options Pricer.xlsx]Sheet1!R18C12</stp>
        <tr r="L18" s="4"/>
      </tp>
      <tp>
        <v>478.75</v>
        <stp/>
        <stp>##V3_BDPV12</stp>
        <stp>W N6 Comdty</stp>
        <stp>px_last</stp>
        <stp>[Options Pricer.xlsx]Sheet1!R16C12</stp>
        <tr r="L16" s="4"/>
      </tp>
      <tp>
        <v>1056.5</v>
        <stp/>
        <stp>##V3_BDPV12</stp>
        <stp>S F7 Comdty</stp>
        <stp>px_last</stp>
        <stp>[Options Pricer.xlsx]Sheet1!R29C12</stp>
        <tr r="L29" s="4"/>
      </tp>
      <tp>
        <v>16.48</v>
        <stp/>
        <stp>##V3_BDPV12</stp>
        <stp>SBN7 Comdty</stp>
        <stp>px_last</stp>
        <stp>[Options Pricer.xlsx]Sheet1!R40C12</stp>
        <tr r="L40" s="4"/>
      </tp>
      <tp>
        <v>17.13</v>
        <stp/>
        <stp>##V3_BDPV12</stp>
        <stp>SBH7 Comdty</stp>
        <stp>px_last</stp>
        <stp>[Options Pricer.xlsx]Sheet1!R38C12</stp>
        <tr r="L38" s="4"/>
      </tp>
      <tp>
        <v>16.8</v>
        <stp/>
        <stp>##V3_BDPV12</stp>
        <stp>SBK7 Comdty</stp>
        <stp>px_last</stp>
        <stp>[Options Pricer.xlsx]Sheet1!R39C12</stp>
        <tr r="L39" s="4"/>
      </tp>
      <tp>
        <v>518</v>
        <stp/>
        <stp>##V3_BDPV12</stp>
        <stp>W H7 Comdty</stp>
        <stp>px_last</stp>
        <stp>[Options Pricer.xlsx]Sheet1!R19C12</stp>
        <tr r="L19" s="4"/>
      </tp>
      <tp>
        <v>525</v>
        <stp/>
        <stp>##V3_BDPV12</stp>
        <stp>W K7 Comdty</stp>
        <stp>px_last</stp>
        <stp>[Options Pricer.xlsx]Sheet1!R20C12</stp>
        <tr r="L20" s="4"/>
      </tp>
      <tp>
        <v>74691.200266960164</v>
        <stp/>
        <stp>##V3_BDPV12</stp>
        <stp xml:space="preserve">  OPTJTJWV Corp</stp>
        <stp>FXOPT_PREMIUM</stp>
        <stp>[Options Pricer.xlsx]Example!R27C4</stp>
        <stp>FXOPT_TRADE_DATE</stp>
        <stp>20160413</stp>
        <tr r="D27" s="1"/>
      </tp>
      <tp>
        <v>990.67320491450607</v>
        <stp/>
        <stp>##V3_BDPV12</stp>
        <stp>OPTJTQZN Corp</stp>
        <stp>FXOPT_SPOT_HEDGE</stp>
        <stp>[Options Pricer.xlsx]Example (2)!R31C4</stp>
        <stp>FXOPT_TRADE_DATE</stp>
        <stp>42508</stp>
        <stp>FXOPT_DELTA</stp>
        <stp>-19.813477160151354</stp>
        <tr r="D31" s="2"/>
      </tp>
      <tp>
        <v>4059.0460608737212</v>
        <stp/>
        <stp>##V3_BDPV12</stp>
        <stp>OPTJTQZN Corp</stp>
        <stp>FXOPT_VEGA</stp>
        <stp>[Options Pricer.xlsx]Example (2)!R19C4</stp>
        <stp>FXOPT_TRADE_DATE</stp>
        <stp>20160518</stp>
        <tr r="D19" s="2"/>
      </tp>
      <tp t="s">
        <v>USd</v>
        <stp/>
        <stp>##V3_BDPV12</stp>
        <stp xml:space="preserve">  OPTJTJWV Corp</stp>
        <stp>FXOPT_PRICE_CCY</stp>
        <stp>[Options Pricer.xlsx]Example!R26C4</stp>
        <tr r="D26" s="1"/>
      </tp>
      <tp t="s">
        <v>VA</v>
        <stp/>
        <stp>##V3_BDPV12</stp>
        <stp>OPTJTQZN Corp</stp>
        <stp>FXOPT_OPTION_TYPE</stp>
        <stp>[Options Pricer.xlsx]Example (2)!R6C4</stp>
        <tr r="D6" s="2"/>
      </tp>
      <tp>
        <v>402.75</v>
        <stp/>
        <stp>##V3_BDPV12</stp>
        <stp>C Z6 Comdty</stp>
        <stp>px_last</stp>
        <stp>[Options Pricer.xlsx]PnL Scenario!R4C4</stp>
        <tr r="D4" s="3"/>
      </tp>
      <tp>
        <v>62.309081868922291</v>
        <stp/>
        <stp>##V3_BDPV12</stp>
        <stp>OPTJTJWV Corp</stp>
        <stp>FXOPT_PRICE</stp>
        <stp>[Options Pricer.xlsx]Example!R41C6</stp>
        <stp>FXOPT_STRIKE=910</stp>
        <stp>FXOPT_TRADE_DATE=20160413</stp>
        <stp>FXOPT_FORWARD=960</stp>
        <tr r="F41" s="1"/>
      </tp>
      <tp t="s">
        <v>USd</v>
        <stp/>
        <stp>##V3_BDPV12</stp>
        <stp>OPTJTQZN Corp</stp>
        <stp>FXOPT_PRICE_CCY</stp>
        <stp>[Options Pricer.xlsx]Example (2)!R26C4</stp>
        <tr r="D26" s="2"/>
      </tp>
      <tp t="s">
        <v>C</v>
        <stp/>
        <stp>##V3_BDPV12</stp>
        <stp xml:space="preserve">  OPTJTJWV Corp</stp>
        <stp>FXOPT_CALLPUT</stp>
        <stp>[Options Pricer.xlsx]Example!R8C4</stp>
        <tr r="D8" s="1"/>
      </tp>
      <tp>
        <v>45147.784060030877</v>
        <stp/>
        <stp>##V3_BDPV12</stp>
        <stp>OPTJTQZN Corp</stp>
        <stp>FXOPT_PREMIUM</stp>
        <stp>[Options Pricer.xlsx]Example (2)!R27C4</stp>
        <stp>FXOPT_TRADE_DATE</stp>
        <stp>20160518</stp>
        <tr r="D27" s="2"/>
      </tp>
      <tp>
        <v>5000</v>
        <stp/>
        <stp>##V3_BDPV12</stp>
        <stp>OPTJTQZN Corp</stp>
        <stp>FXOPT_NOTIONAL</stp>
        <stp>[Options Pricer.xlsx]Example (2)!R11C4</stp>
        <tr r="D11" s="2"/>
      </tp>
      <tp t="s">
        <v>23/06/2016</v>
        <stp/>
        <stp>##V3_BDPV12</stp>
        <stp xml:space="preserve">  OPTJTJWV Corp</stp>
        <stp>FXOPT_DELIVERY_DATE</stp>
        <stp>[Options Pricer.xlsx]Example!R9C4</stp>
        <tr r="D9" s="1"/>
      </tp>
      <tp>
        <v>-814.20404238566255</v>
        <stp/>
        <stp>##V3_BDPV12</stp>
        <stp xml:space="preserve">  OPTJTJWV Corp</stp>
        <stp>FXOPT_SPOT_HEDGE</stp>
        <stp>[Options Pricer.xlsx]Example!R31C4</stp>
        <stp>FXOPT_TRADE_DATE</stp>
        <stp>42473</stp>
        <stp>FXOPT_DELTA</stp>
        <stp>81.420404273364724</stp>
        <tr r="D31" s="1"/>
      </tp>
      <tp>
        <v>4059.0460608737212</v>
        <stp/>
        <stp>##V3_BDPV12</stp>
        <stp>OPTJTQZN Corp</stp>
        <stp>FXOPT_VEGA</stp>
        <stp>[Options Pricer.xlsx]PnL Scenario!R3C13</stp>
        <stp>FXOPT_TRADE_DATE</stp>
        <stp>20160518</stp>
        <tr r="M3" s="3"/>
      </tp>
      <tp>
        <v>65.353875515503148</v>
        <stp/>
        <stp>##V3_BDPV12</stp>
        <stp>OPTJTQZN Corp</stp>
        <stp>FXOPT_PRICE</stp>
        <stp>[Options Pricer.xlsx]PnL Scenario!R14C7</stp>
        <stp>FXOPT_TRADE_DATE</stp>
        <stp>20160629</stp>
        <stp>FXOPT_FORWARD</stp>
        <stp>290</stp>
        <stp>FXOPT_STRIKE</stp>
        <stp>350</stp>
        <tr r="G14" s="3"/>
      </tp>
      <tp>
        <v>65.710032760158512</v>
        <stp/>
        <stp>##V3_BDPV12</stp>
        <stp>OPTJTQZN Corp</stp>
        <stp>FXOPT_PRICE</stp>
        <stp>[Options Pricer.xlsx]PnL Scenario!R13C7</stp>
        <stp>FXOPT_TRADE_DATE</stp>
        <stp>20160622</stp>
        <stp>FXOPT_FORWARD</stp>
        <stp>290</stp>
        <stp>FXOPT_STRIKE</stp>
        <stp>350</stp>
        <tr r="G13" s="3"/>
      </tp>
      <tp>
        <v>66.417894585869902</v>
        <stp/>
        <stp>##V3_BDPV12</stp>
        <stp>OPTJTQZN Corp</stp>
        <stp>FXOPT_PRICE</stp>
        <stp>[Options Pricer.xlsx]PnL Scenario!R11C7</stp>
        <stp>FXOPT_TRADE_DATE</stp>
        <stp>20160608</stp>
        <stp>FXOPT_FORWARD</stp>
        <stp>290</stp>
        <stp>FXOPT_STRIKE</stp>
        <stp>350</stp>
        <tr r="G11" s="3"/>
      </tp>
      <tp>
        <v>66.770213536988521</v>
        <stp/>
        <stp>##V3_BDPV12</stp>
        <stp>OPTJTQZN Corp</stp>
        <stp>FXOPT_PRICE</stp>
        <stp>[Options Pricer.xlsx]PnL Scenario!R10C7</stp>
        <stp>FXOPT_TRADE_DATE</stp>
        <stp>20160601</stp>
        <stp>FXOPT_FORWARD</stp>
        <stp>290</stp>
        <stp>FXOPT_STRIKE</stp>
        <stp>350</stp>
        <tr r="G10" s="3"/>
      </tp>
      <tp>
        <v>66.064008713225675</v>
        <stp/>
        <stp>##V3_BDPV12</stp>
        <stp>OPTJTQZN Corp</stp>
        <stp>FXOPT_PRICE</stp>
        <stp>[Options Pricer.xlsx]PnL Scenario!R12C7</stp>
        <stp>FXOPT_TRADE_DATE</stp>
        <stp>20160615</stp>
        <stp>FXOPT_FORWARD</stp>
        <stp>290</stp>
        <stp>FXOPT_STRIKE</stp>
        <stp>350</stp>
        <tr r="G12" s="3"/>
      </tp>
      <tp>
        <v>63.928584760883822</v>
        <stp/>
        <stp>##V3_BDPV12</stp>
        <stp>OPTJTQZN Corp</stp>
        <stp>FXOPT_PRICE</stp>
        <stp>[Options Pricer.xlsx]PnL Scenario!R18C7</stp>
        <stp>FXOPT_TRADE_DATE</stp>
        <stp>20160727</stp>
        <stp>FXOPT_FORWARD</stp>
        <stp>290</stp>
        <stp>FXOPT_STRIKE</stp>
        <stp>350</stp>
        <tr r="G18" s="3"/>
      </tp>
      <tp>
        <v>64.284061001988036</v>
        <stp/>
        <stp>##V3_BDPV12</stp>
        <stp>OPTJTQZN Corp</stp>
        <stp>FXOPT_PRICE</stp>
        <stp>[Options Pricer.xlsx]PnL Scenario!R17C7</stp>
        <stp>FXOPT_TRADE_DATE</stp>
        <stp>20160720</stp>
        <stp>FXOPT_FORWARD</stp>
        <stp>290</stp>
        <stp>FXOPT_STRIKE</stp>
        <stp>350</stp>
        <tr r="G17" s="3"/>
      </tp>
      <tp>
        <v>64.997308818933149</v>
        <stp/>
        <stp>##V3_BDPV12</stp>
        <stp>OPTJTQZN Corp</stp>
        <stp>FXOPT_PRICE</stp>
        <stp>[Options Pricer.xlsx]PnL Scenario!R15C7</stp>
        <stp>FXOPT_TRADE_DATE</stp>
        <stp>20160706</stp>
        <stp>FXOPT_FORWARD</stp>
        <stp>290</stp>
        <stp>FXOPT_STRIKE</stp>
        <stp>350</stp>
        <tr r="G15" s="3"/>
      </tp>
      <tp>
        <v>64.640582811747365</v>
        <stp/>
        <stp>##V3_BDPV12</stp>
        <stp>OPTJTQZN Corp</stp>
        <stp>FXOPT_PRICE</stp>
        <stp>[Options Pricer.xlsx]PnL Scenario!R16C7</stp>
        <stp>FXOPT_TRADE_DATE</stp>
        <stp>20160713</stp>
        <stp>FXOPT_FORWARD</stp>
        <stp>290</stp>
        <stp>FXOPT_STRIKE</stp>
        <stp>350</stp>
        <tr r="G16" s="3"/>
      </tp>
      <tp>
        <v>62.875447778327917</v>
        <stp/>
        <stp>##V3_BDPV12</stp>
        <stp>OPTJTQZN Corp</stp>
        <stp>FXOPT_PRICE</stp>
        <stp>[Options Pricer.xlsx]PnL Scenario!R21C7</stp>
        <stp>FXOPT_TRADE_DATE</stp>
        <stp>20160817</stp>
        <stp>FXOPT_FORWARD</stp>
        <stp>290</stp>
        <stp>FXOPT_STRIKE</stp>
        <stp>350</stp>
        <tr r="G21" s="3"/>
      </tp>
      <tp>
        <v>63.223365081664873</v>
        <stp/>
        <stp>##V3_BDPV12</stp>
        <stp>OPTJTQZN Corp</stp>
        <stp>FXOPT_PRICE</stp>
        <stp>[Options Pricer.xlsx]PnL Scenario!R20C7</stp>
        <stp>FXOPT_TRADE_DATE</stp>
        <stp>20160810</stp>
        <stp>FXOPT_FORWARD</stp>
        <stp>290</stp>
        <stp>FXOPT_STRIKE</stp>
        <stp>350</stp>
        <tr r="G20" s="3"/>
      </tp>
      <tp>
        <v>63.574758343346367</v>
        <stp/>
        <stp>##V3_BDPV12</stp>
        <stp>OPTJTQZN Corp</stp>
        <stp>FXOPT_PRICE</stp>
        <stp>[Options Pricer.xlsx]PnL Scenario!R19C7</stp>
        <stp>FXOPT_TRADE_DATE</stp>
        <stp>20160803</stp>
        <stp>FXOPT_FORWARD</stp>
        <stp>290</stp>
        <stp>FXOPT_STRIKE</stp>
        <stp>350</stp>
        <tr r="G19" s="3"/>
      </tp>
      <tp>
        <v>62.195781185892713</v>
        <stp/>
        <stp>##V3_BDPV12</stp>
        <stp>OPTJTQZN Corp</stp>
        <stp>FXOPT_PRICE</stp>
        <stp>[Options Pricer.xlsx]PnL Scenario!R23C7</stp>
        <stp>FXOPT_TRADE_DATE</stp>
        <stp>20160831</stp>
        <stp>FXOPT_FORWARD</stp>
        <stp>290</stp>
        <stp>FXOPT_STRIKE</stp>
        <stp>350</stp>
        <tr r="G23" s="3"/>
      </tp>
      <tp>
        <v>62.532512151319629</v>
        <stp/>
        <stp>##V3_BDPV12</stp>
        <stp>OPTJTQZN Corp</stp>
        <stp>FXOPT_PRICE</stp>
        <stp>[Options Pricer.xlsx]PnL Scenario!R22C7</stp>
        <stp>FXOPT_TRADE_DATE</stp>
        <stp>20160824</stp>
        <stp>FXOPT_FORWARD</stp>
        <stp>290</stp>
        <stp>FXOPT_STRIKE</stp>
        <stp>350</stp>
        <tr r="G22" s="3"/>
      </tp>
      <tp>
        <v>61.550648776724735</v>
        <stp/>
        <stp>##V3_BDPV12</stp>
        <stp>OPTJTQZN Corp</stp>
        <stp>FXOPT_PRICE</stp>
        <stp>[Options Pricer.xlsx]PnL Scenario!R25C7</stp>
        <stp>FXOPT_TRADE_DATE</stp>
        <stp>20160914</stp>
        <stp>FXOPT_FORWARD</stp>
        <stp>290</stp>
        <stp>FXOPT_STRIKE</stp>
        <stp>350</stp>
        <tr r="G25" s="3"/>
      </tp>
      <tp>
        <v>61.867672828196106</v>
        <stp/>
        <stp>##V3_BDPV12</stp>
        <stp>OPTJTQZN Corp</stp>
        <stp>FXOPT_PRICE</stp>
        <stp>[Options Pricer.xlsx]PnL Scenario!R24C7</stp>
        <stp>FXOPT_TRADE_DATE</stp>
        <stp>20160907</stp>
        <stp>FXOPT_FORWARD</stp>
        <stp>290</stp>
        <stp>FXOPT_STRIKE</stp>
        <stp>350</stp>
        <tr r="G24" s="3"/>
      </tp>
      <tp>
        <v>60.964078058899389</v>
        <stp/>
        <stp>##V3_BDPV12</stp>
        <stp>OPTJTQZN Corp</stp>
        <stp>FXOPT_PRICE</stp>
        <stp>[Options Pricer.xlsx]PnL Scenario!R27C7</stp>
        <stp>FXOPT_TRADE_DATE</stp>
        <stp>20160928</stp>
        <stp>FXOPT_FORWARD</stp>
        <stp>290</stp>
        <stp>FXOPT_STRIKE</stp>
        <stp>350</stp>
        <tr r="G27" s="3"/>
      </tp>
      <tp>
        <v>61.248118470462636</v>
        <stp/>
        <stp>##V3_BDPV12</stp>
        <stp>OPTJTQZN Corp</stp>
        <stp>FXOPT_PRICE</stp>
        <stp>[Options Pricer.xlsx]PnL Scenario!R26C7</stp>
        <stp>FXOPT_TRADE_DATE</stp>
        <stp>20160921</stp>
        <stp>FXOPT_FORWARD</stp>
        <stp>290</stp>
        <stp>FXOPT_STRIKE</stp>
        <stp>350</stp>
        <tr r="G26" s="3"/>
      </tp>
      <tp>
        <v>402.5</v>
        <stp/>
        <stp>##V3_BDPV12</stp>
        <stp>OPTJTQZN Corp</stp>
        <stp>FXOPT_FORWARD</stp>
        <stp>[Options Pricer.xlsx]Example (2)!R15C4</stp>
        <stp>FXOPT_TRADE_DATE</stp>
        <stp>20160518</stp>
        <tr r="D15" s="2"/>
      </tp>
      <tp>
        <v>60.472881553507122</v>
        <stp/>
        <stp>##V3_BDPV12</stp>
        <stp>OPTJTQZN Corp</stp>
        <stp>FXOPT_PRICE</stp>
        <stp>[Options Pricer.xlsx]PnL Scenario!R29C7</stp>
        <stp>FXOPT_TRADE_DATE</stp>
        <stp>20161012</stp>
        <stp>FXOPT_FORWARD</stp>
        <stp>290</stp>
        <stp>FXOPT_STRIKE</stp>
        <stp>350</stp>
        <tr r="G29" s="3"/>
      </tp>
      <tp>
        <v>60.703719539187858</v>
        <stp/>
        <stp>##V3_BDPV12</stp>
        <stp>OPTJTQZN Corp</stp>
        <stp>FXOPT_PRICE</stp>
        <stp>[Options Pricer.xlsx]PnL Scenario!R28C7</stp>
        <stp>FXOPT_TRADE_DATE</stp>
        <stp>20161005</stp>
        <stp>FXOPT_FORWARD</stp>
        <stp>290</stp>
        <stp>FXOPT_STRIKE</stp>
        <stp>350</stp>
        <tr r="G28" s="3"/>
      </tp>
      <tp>
        <v>60.280934599867088</v>
        <stp/>
        <stp>##V3_BDPV12</stp>
        <stp>OPTJTQZN Corp</stp>
        <stp>FXOPT_PRICE</stp>
        <stp>[Options Pricer.xlsx]PnL Scenario!R30C7</stp>
        <stp>FXOPT_TRADE_DATE</stp>
        <stp>20161019</stp>
        <stp>FXOPT_FORWARD</stp>
        <stp>290</stp>
        <stp>FXOPT_STRIKE</stp>
        <stp>350</stp>
        <tr r="G30" s="3"/>
      </tp>
      <tp>
        <v>60.134565524179841</v>
        <stp/>
        <stp>##V3_BDPV12</stp>
        <stp>OPTJTQZN Corp</stp>
        <stp>FXOPT_PRICE</stp>
        <stp>[Options Pricer.xlsx]PnL Scenario!R31C7</stp>
        <stp>FXOPT_TRADE_DATE</stp>
        <stp>20161026</stp>
        <stp>FXOPT_FORWARD</stp>
        <stp>290</stp>
        <stp>FXOPT_STRIKE</stp>
        <stp>350</stp>
        <tr r="G31" s="3"/>
      </tp>
      <tp>
        <v>60.001612082856042</v>
        <stp/>
        <stp>##V3_BDPV12</stp>
        <stp>OPTJTQZN Corp</stp>
        <stp>FXOPT_PRICE</stp>
        <stp>[Options Pricer.xlsx]PnL Scenario!R33C7</stp>
        <stp>FXOPT_TRADE_DATE</stp>
        <stp>20161109</stp>
        <stp>FXOPT_FORWARD</stp>
        <stp>290</stp>
        <stp>FXOPT_STRIKE</stp>
        <stp>350</stp>
        <tr r="G33" s="3"/>
      </tp>
      <tp>
        <v>60.041512413655674</v>
        <stp/>
        <stp>##V3_BDPV12</stp>
        <stp>OPTJTQZN Corp</stp>
        <stp>FXOPT_PRICE</stp>
        <stp>[Options Pricer.xlsx]PnL Scenario!R32C7</stp>
        <stp>FXOPT_TRADE_DATE</stp>
        <stp>20161102</stp>
        <stp>FXOPT_FORWARD</stp>
        <stp>290</stp>
        <stp>FXOPT_STRIKE</stp>
        <stp>350</stp>
        <tr r="G32" s="3"/>
      </tp>
      <tp>
        <v>59.996844880864934</v>
        <stp/>
        <stp>##V3_BDPV12</stp>
        <stp>OPTJTQZN Corp</stp>
        <stp>FXOPT_PRICE</stp>
        <stp>[Options Pricer.xlsx]PnL Scenario!R34C7</stp>
        <stp>FXOPT_TRADE_DATE</stp>
        <stp>20161116</stp>
        <stp>FXOPT_FORWARD</stp>
        <stp>290</stp>
        <stp>FXOPT_STRIKE</stp>
        <stp>350</stp>
        <tr r="G34" s="3"/>
      </tp>
      <tp>
        <v>59.997195517119138</v>
        <stp/>
        <stp>##V3_BDPV12</stp>
        <stp>OPTJTQZN Corp</stp>
        <stp>FXOPT_PRICE</stp>
        <stp>[Options Pricer.xlsx]PnL Scenario!R35C7</stp>
        <stp>FXOPT_TRADE_DATE</stp>
        <stp>20161123</stp>
        <stp>FXOPT_FORWARD</stp>
        <stp>290</stp>
        <stp>FXOPT_STRIKE</stp>
        <stp>350</stp>
        <tr r="G35" s="3"/>
      </tp>
      <tp>
        <v>31.515886156405177</v>
        <stp/>
        <stp>##V3_BDPV12</stp>
        <stp>OPTJTQZN Corp</stp>
        <stp>FXOPT_PRICE</stp>
        <stp>[Options Pricer.xlsx]PnL Scenario!R21C9</stp>
        <stp>FXOPT_TRADE_DATE</stp>
        <stp>20160817</stp>
        <stp>FXOPT_FORWARD</stp>
        <stp>330</stp>
        <stp>FXOPT_STRIKE</stp>
        <stp>350</stp>
        <tr r="I21" s="3"/>
      </tp>
      <tp>
        <v>32.147958812406777</v>
        <stp/>
        <stp>##V3_BDPV12</stp>
        <stp>OPTJTQZN Corp</stp>
        <stp>FXOPT_PRICE</stp>
        <stp>[Options Pricer.xlsx]PnL Scenario!R20C9</stp>
        <stp>FXOPT_TRADE_DATE</stp>
        <stp>20160810</stp>
        <stp>FXOPT_FORWARD</stp>
        <stp>330</stp>
        <stp>FXOPT_STRIKE</stp>
        <stp>350</stp>
        <tr r="I20" s="3"/>
      </tp>
      <tp>
        <v>32.762482462284538</v>
        <stp/>
        <stp>##V3_BDPV12</stp>
        <stp>OPTJTQZN Corp</stp>
        <stp>FXOPT_PRICE</stp>
        <stp>[Options Pricer.xlsx]PnL Scenario!R19C9</stp>
        <stp>FXOPT_TRADE_DATE</stp>
        <stp>20160803</stp>
        <stp>FXOPT_FORWARD</stp>
        <stp>330</stp>
        <stp>FXOPT_STRIKE</stp>
        <stp>350</stp>
        <tr r="I19" s="3"/>
      </tp>
      <tp>
        <v>30.192275386525335</v>
        <stp/>
        <stp>##V3_BDPV12</stp>
        <stp>OPTJTQZN Corp</stp>
        <stp>FXOPT_PRICE</stp>
        <stp>[Options Pricer.xlsx]PnL Scenario!R23C9</stp>
        <stp>FXOPT_TRADE_DATE</stp>
        <stp>20160831</stp>
        <stp>FXOPT_FORWARD</stp>
        <stp>330</stp>
        <stp>FXOPT_STRIKE</stp>
        <stp>350</stp>
        <tr r="I23" s="3"/>
      </tp>
      <tp>
        <v>30.86462180435257</v>
        <stp/>
        <stp>##V3_BDPV12</stp>
        <stp>OPTJTQZN Corp</stp>
        <stp>FXOPT_PRICE</stp>
        <stp>[Options Pricer.xlsx]PnL Scenario!R22C9</stp>
        <stp>FXOPT_TRADE_DATE</stp>
        <stp>20160824</stp>
        <stp>FXOPT_FORWARD</stp>
        <stp>330</stp>
        <stp>FXOPT_STRIKE</stp>
        <stp>350</stp>
        <tr r="I22" s="3"/>
      </tp>
      <tp>
        <v>28.776332578923956</v>
        <stp/>
        <stp>##V3_BDPV12</stp>
        <stp>OPTJTQZN Corp</stp>
        <stp>FXOPT_PRICE</stp>
        <stp>[Options Pricer.xlsx]PnL Scenario!R25C9</stp>
        <stp>FXOPT_TRADE_DATE</stp>
        <stp>20160914</stp>
        <stp>FXOPT_FORWARD</stp>
        <stp>330</stp>
        <stp>FXOPT_STRIKE</stp>
        <stp>350</stp>
        <tr r="I25" s="3"/>
      </tp>
      <tp>
        <v>29.497025441759824</v>
        <stp/>
        <stp>##V3_BDPV12</stp>
        <stp>OPTJTQZN Corp</stp>
        <stp>FXOPT_PRICE</stp>
        <stp>[Options Pricer.xlsx]PnL Scenario!R24C9</stp>
        <stp>FXOPT_TRADE_DATE</stp>
        <stp>20160907</stp>
        <stp>FXOPT_FORWARD</stp>
        <stp>330</stp>
        <stp>FXOPT_STRIKE</stp>
        <stp>350</stp>
        <tr r="I24" s="3"/>
      </tp>
      <tp>
        <v>27.247323093279167</v>
        <stp/>
        <stp>##V3_BDPV12</stp>
        <stp>OPTJTQZN Corp</stp>
        <stp>FXOPT_PRICE</stp>
        <stp>[Options Pricer.xlsx]PnL Scenario!R27C9</stp>
        <stp>FXOPT_TRADE_DATE</stp>
        <stp>20160928</stp>
        <stp>FXOPT_FORWARD</stp>
        <stp>330</stp>
        <stp>FXOPT_STRIKE</stp>
        <stp>350</stp>
        <tr r="I27" s="3"/>
      </tp>
      <tp>
        <v>28.027589231988532</v>
        <stp/>
        <stp>##V3_BDPV12</stp>
        <stp>OPTJTQZN Corp</stp>
        <stp>FXOPT_PRICE</stp>
        <stp>[Options Pricer.xlsx]PnL Scenario!R26C9</stp>
        <stp>FXOPT_TRADE_DATE</stp>
        <stp>20160921</stp>
        <stp>FXOPT_FORWARD</stp>
        <stp>330</stp>
        <stp>FXOPT_STRIKE</stp>
        <stp>350</stp>
        <tr r="I26" s="3"/>
      </tp>
      <tp>
        <v>35.613838292280867</v>
        <stp/>
        <stp>##V3_BDPV12</stp>
        <stp>OPTJTQZN Corp</stp>
        <stp>FXOPT_PRICE</stp>
        <stp>[Options Pricer.xlsx]PnL Scenario!R14C9</stp>
        <stp>FXOPT_TRADE_DATE</stp>
        <stp>20160629</stp>
        <stp>FXOPT_FORWARD</stp>
        <stp>330</stp>
        <stp>FXOPT_STRIKE</stp>
        <stp>350</stp>
        <tr r="I14" s="3"/>
      </tp>
      <tp>
        <v>36.14651804445333</v>
        <stp/>
        <stp>##V3_BDPV12</stp>
        <stp>OPTJTQZN Corp</stp>
        <stp>FXOPT_PRICE</stp>
        <stp>[Options Pricer.xlsx]PnL Scenario!R13C9</stp>
        <stp>FXOPT_TRADE_DATE</stp>
        <stp>20160622</stp>
        <stp>FXOPT_FORWARD</stp>
        <stp>330</stp>
        <stp>FXOPT_STRIKE</stp>
        <stp>350</stp>
        <tr r="I13" s="3"/>
      </tp>
      <tp>
        <v>37.179236497516087</v>
        <stp/>
        <stp>##V3_BDPV12</stp>
        <stp>OPTJTQZN Corp</stp>
        <stp>FXOPT_PRICE</stp>
        <stp>[Options Pricer.xlsx]PnL Scenario!R11C9</stp>
        <stp>FXOPT_TRADE_DATE</stp>
        <stp>20160608</stp>
        <stp>FXOPT_FORWARD</stp>
        <stp>330</stp>
        <stp>FXOPT_STRIKE</stp>
        <stp>350</stp>
        <tr r="I11" s="3"/>
      </tp>
      <tp>
        <v>37.681002224178279</v>
        <stp/>
        <stp>##V3_BDPV12</stp>
        <stp>OPTJTQZN Corp</stp>
        <stp>FXOPT_PRICE</stp>
        <stp>[Options Pricer.xlsx]PnL Scenario!R10C9</stp>
        <stp>FXOPT_TRADE_DATE</stp>
        <stp>20160601</stp>
        <stp>FXOPT_FORWARD</stp>
        <stp>330</stp>
        <stp>FXOPT_STRIKE</stp>
        <stp>350</stp>
        <tr r="I10" s="3"/>
      </tp>
      <tp>
        <v>36.667676009531696</v>
        <stp/>
        <stp>##V3_BDPV12</stp>
        <stp>OPTJTQZN Corp</stp>
        <stp>FXOPT_PRICE</stp>
        <stp>[Options Pricer.xlsx]PnL Scenario!R12C9</stp>
        <stp>FXOPT_TRADE_DATE</stp>
        <stp>20160615</stp>
        <stp>FXOPT_FORWARD</stp>
        <stp>330</stp>
        <stp>FXOPT_STRIKE</stp>
        <stp>350</stp>
        <tr r="I12" s="3"/>
      </tp>
      <tp>
        <v>33.360820893040454</v>
        <stp/>
        <stp>##V3_BDPV12</stp>
        <stp>OPTJTQZN Corp</stp>
        <stp>FXOPT_PRICE</stp>
        <stp>[Options Pricer.xlsx]PnL Scenario!R18C9</stp>
        <stp>FXOPT_TRADE_DATE</stp>
        <stp>20160727</stp>
        <stp>FXOPT_FORWARD</stp>
        <stp>330</stp>
        <stp>FXOPT_STRIKE</stp>
        <stp>350</stp>
        <tr r="I18" s="3"/>
      </tp>
      <tp>
        <v>33.944199794962124</v>
        <stp/>
        <stp>##V3_BDPV12</stp>
        <stp>OPTJTQZN Corp</stp>
        <stp>FXOPT_PRICE</stp>
        <stp>[Options Pricer.xlsx]PnL Scenario!R17C9</stp>
        <stp>FXOPT_TRADE_DATE</stp>
        <stp>20160720</stp>
        <stp>FXOPT_FORWARD</stp>
        <stp>330</stp>
        <stp>FXOPT_STRIKE</stp>
        <stp>350</stp>
        <tr r="I17" s="3"/>
      </tp>
      <tp>
        <v>35.069769163112078</v>
        <stp/>
        <stp>##V3_BDPV12</stp>
        <stp>OPTJTQZN Corp</stp>
        <stp>FXOPT_PRICE</stp>
        <stp>[Options Pricer.xlsx]PnL Scenario!R15C9</stp>
        <stp>FXOPT_TRADE_DATE</stp>
        <stp>20160706</stp>
        <stp>FXOPT_FORWARD</stp>
        <stp>330</stp>
        <stp>FXOPT_STRIKE</stp>
        <stp>350</stp>
        <tr r="I15" s="3"/>
      </tp>
      <tp>
        <v>34.513479536301126</v>
        <stp/>
        <stp>##V3_BDPV12</stp>
        <stp>OPTJTQZN Corp</stp>
        <stp>FXOPT_PRICE</stp>
        <stp>[Options Pricer.xlsx]PnL Scenario!R16C9</stp>
        <stp>FXOPT_TRADE_DATE</stp>
        <stp>20160713</stp>
        <stp>FXOPT_FORWARD</stp>
        <stp>330</stp>
        <stp>FXOPT_STRIKE</stp>
        <stp>350</stp>
        <tr r="I16" s="3"/>
      </tp>
      <tp>
        <v>25.576111472735128</v>
        <stp/>
        <stp>##V3_BDPV12</stp>
        <stp>OPTJTQZN Corp</stp>
        <stp>FXOPT_PRICE</stp>
        <stp>[Options Pricer.xlsx]PnL Scenario!R29C9</stp>
        <stp>FXOPT_TRADE_DATE</stp>
        <stp>20161012</stp>
        <stp>FXOPT_FORWARD</stp>
        <stp>330</stp>
        <stp>FXOPT_STRIKE</stp>
        <stp>350</stp>
        <tr r="I29" s="3"/>
      </tp>
      <tp>
        <v>26.43155962447824</v>
        <stp/>
        <stp>##V3_BDPV12</stp>
        <stp>OPTJTQZN Corp</stp>
        <stp>FXOPT_PRICE</stp>
        <stp>[Options Pricer.xlsx]PnL Scenario!R28C9</stp>
        <stp>FXOPT_TRADE_DATE</stp>
        <stp>20161005</stp>
        <stp>FXOPT_FORWARD</stp>
        <stp>330</stp>
        <stp>FXOPT_STRIKE</stp>
        <stp>350</stp>
        <tr r="I28" s="3"/>
      </tp>
      <tp>
        <v>24.676432000655062</v>
        <stp/>
        <stp>##V3_BDPV12</stp>
        <stp>OPTJTQZN Corp</stp>
        <stp>FXOPT_PRICE</stp>
        <stp>[Options Pricer.xlsx]PnL Scenario!R30C9</stp>
        <stp>FXOPT_TRADE_DATE</stp>
        <stp>20161019</stp>
        <stp>FXOPT_FORWARD</stp>
        <stp>330</stp>
        <stp>FXOPT_STRIKE</stp>
        <stp>350</stp>
        <tr r="I30" s="3"/>
      </tp>
      <tp>
        <v>23.726120008940555</v>
        <stp/>
        <stp>##V3_BDPV12</stp>
        <stp>OPTJTQZN Corp</stp>
        <stp>FXOPT_PRICE</stp>
        <stp>[Options Pricer.xlsx]PnL Scenario!R31C9</stp>
        <stp>FXOPT_TRADE_DATE</stp>
        <stp>20161026</stp>
        <stp>FXOPT_FORWARD</stp>
        <stp>330</stp>
        <stp>FXOPT_STRIKE</stp>
        <stp>350</stp>
        <tr r="I31" s="3"/>
      </tp>
      <tp>
        <v>21.673358330616516</v>
        <stp/>
        <stp>##V3_BDPV12</stp>
        <stp>OPTJTQZN Corp</stp>
        <stp>FXOPT_PRICE</stp>
        <stp>[Options Pricer.xlsx]PnL Scenario!R33C9</stp>
        <stp>FXOPT_TRADE_DATE</stp>
        <stp>20161109</stp>
        <stp>FXOPT_FORWARD</stp>
        <stp>330</stp>
        <stp>FXOPT_STRIKE</stp>
        <stp>350</stp>
        <tr r="I33" s="3"/>
      </tp>
      <tp>
        <v>22.722616947732192</v>
        <stp/>
        <stp>##V3_BDPV12</stp>
        <stp>OPTJTQZN Corp</stp>
        <stp>FXOPT_PRICE</stp>
        <stp>[Options Pricer.xlsx]PnL Scenario!R32C9</stp>
        <stp>FXOPT_TRADE_DATE</stp>
        <stp>20161102</stp>
        <stp>FXOPT_FORWARD</stp>
        <stp>330</stp>
        <stp>FXOPT_STRIKE</stp>
        <stp>350</stp>
        <tr r="I32" s="3"/>
      </tp>
      <tp>
        <v>20.639310498297014</v>
        <stp/>
        <stp>##V3_BDPV12</stp>
        <stp>OPTJTQZN Corp</stp>
        <stp>FXOPT_PRICE</stp>
        <stp>[Options Pricer.xlsx]PnL Scenario!R34C9</stp>
        <stp>FXOPT_TRADE_DATE</stp>
        <stp>20161116</stp>
        <stp>FXOPT_FORWARD</stp>
        <stp>330</stp>
        <stp>FXOPT_STRIKE</stp>
        <stp>350</stp>
        <tr r="I34" s="3"/>
      </tp>
      <tp>
        <v>20.00393475841944</v>
        <stp/>
        <stp>##V3_BDPV12</stp>
        <stp>OPTJTQZN Corp</stp>
        <stp>FXOPT_PRICE</stp>
        <stp>[Options Pricer.xlsx]PnL Scenario!R35C9</stp>
        <stp>FXOPT_TRADE_DATE</stp>
        <stp>20161123</stp>
        <stp>FXOPT_FORWARD</stp>
        <stp>330</stp>
        <stp>FXOPT_STRIKE</stp>
        <stp>350</stp>
        <tr r="I35" s="3"/>
      </tp>
      <tp>
        <v>43.977690969042051</v>
        <stp/>
        <stp>##V3_BDPV12</stp>
        <stp>OPTJTQZN Corp</stp>
        <stp>FXOPT_PRICE</stp>
        <stp>[Options Pricer.xlsx]PnL Scenario!R25C8</stp>
        <stp>FXOPT_TRADE_DATE</stp>
        <stp>20160914</stp>
        <stp>FXOPT_FORWARD</stp>
        <stp>310</stp>
        <stp>FXOPT_STRIKE</stp>
        <stp>350</stp>
        <tr r="H25" s="3"/>
      </tp>
      <tp>
        <v>44.505902320842097</v>
        <stp/>
        <stp>##V3_BDPV12</stp>
        <stp>OPTJTQZN Corp</stp>
        <stp>FXOPT_PRICE</stp>
        <stp>[Options Pricer.xlsx]PnL Scenario!R24C8</stp>
        <stp>FXOPT_TRADE_DATE</stp>
        <stp>20160907</stp>
        <stp>FXOPT_FORWARD</stp>
        <stp>310</stp>
        <stp>FXOPT_STRIKE</stp>
        <stp>350</stp>
        <tr r="H24" s="3"/>
      </tp>
      <tp>
        <v>42.913735164601917</v>
        <stp/>
        <stp>##V3_BDPV12</stp>
        <stp>OPTJTQZN Corp</stp>
        <stp>FXOPT_PRICE</stp>
        <stp>[Options Pricer.xlsx]PnL Scenario!R27C8</stp>
        <stp>FXOPT_TRADE_DATE</stp>
        <stp>20160928</stp>
        <stp>FXOPT_FORWARD</stp>
        <stp>310</stp>
        <stp>FXOPT_STRIKE</stp>
        <stp>350</stp>
        <tr r="H27" s="3"/>
      </tp>
      <tp>
        <v>43.44615872153117</v>
        <stp/>
        <stp>##V3_BDPV12</stp>
        <stp>OPTJTQZN Corp</stp>
        <stp>FXOPT_PRICE</stp>
        <stp>[Options Pricer.xlsx]PnL Scenario!R26C8</stp>
        <stp>FXOPT_TRADE_DATE</stp>
        <stp>20160921</stp>
        <stp>FXOPT_FORWARD</stp>
        <stp>310</stp>
        <stp>FXOPT_STRIKE</stp>
        <stp>350</stp>
        <tr r="H26" s="3"/>
      </tp>
      <tp>
        <v>46.057809806509084</v>
        <stp/>
        <stp>##V3_BDPV12</stp>
        <stp>OPTJTQZN Corp</stp>
        <stp>FXOPT_PRICE</stp>
        <stp>[Options Pricer.xlsx]PnL Scenario!R21C8</stp>
        <stp>FXOPT_TRADE_DATE</stp>
        <stp>20160817</stp>
        <stp>FXOPT_FORWARD</stp>
        <stp>310</stp>
        <stp>FXOPT_STRIKE</stp>
        <stp>350</stp>
        <tr r="H21" s="3"/>
      </tp>
      <tp>
        <v>46.562107254451604</v>
        <stp/>
        <stp>##V3_BDPV12</stp>
        <stp>OPTJTQZN Corp</stp>
        <stp>FXOPT_PRICE</stp>
        <stp>[Options Pricer.xlsx]PnL Scenario!R20C8</stp>
        <stp>FXOPT_TRADE_DATE</stp>
        <stp>20160810</stp>
        <stp>FXOPT_FORWARD</stp>
        <stp>310</stp>
        <stp>FXOPT_STRIKE</stp>
        <stp>350</stp>
        <tr r="H20" s="3"/>
      </tp>
      <tp>
        <v>47.059496394432628</v>
        <stp/>
        <stp>##V3_BDPV12</stp>
        <stp>OPTJTQZN Corp</stp>
        <stp>FXOPT_PRICE</stp>
        <stp>[Options Pricer.xlsx]PnL Scenario!R19C8</stp>
        <stp>FXOPT_TRADE_DATE</stp>
        <stp>20160803</stp>
        <stp>FXOPT_FORWARD</stp>
        <stp>310</stp>
        <stp>FXOPT_STRIKE</stp>
        <stp>350</stp>
        <tr r="H19" s="3"/>
      </tp>
      <tp>
        <v>45.029314656487124</v>
        <stp/>
        <stp>##V3_BDPV12</stp>
        <stp>OPTJTQZN Corp</stp>
        <stp>FXOPT_PRICE</stp>
        <stp>[Options Pricer.xlsx]PnL Scenario!R23C8</stp>
        <stp>FXOPT_TRADE_DATE</stp>
        <stp>20160831</stp>
        <stp>FXOPT_FORWARD</stp>
        <stp>310</stp>
        <stp>FXOPT_STRIKE</stp>
        <stp>350</stp>
        <tr r="H23" s="3"/>
      </tp>
      <tp>
        <v>45.546925331149133</v>
        <stp/>
        <stp>##V3_BDPV12</stp>
        <stp>OPTJTQZN Corp</stp>
        <stp>FXOPT_PRICE</stp>
        <stp>[Options Pricer.xlsx]PnL Scenario!R22C8</stp>
        <stp>FXOPT_TRADE_DATE</stp>
        <stp>20160824</stp>
        <stp>FXOPT_FORWARD</stp>
        <stp>310</stp>
        <stp>FXOPT_STRIKE</stp>
        <stp>350</stp>
        <tr r="H22" s="3"/>
      </tp>
      <tp>
        <v>47.55006362515855</v>
        <stp/>
        <stp>##V3_BDPV12</stp>
        <stp>OPTJTQZN Corp</stp>
        <stp>FXOPT_PRICE</stp>
        <stp>[Options Pricer.xlsx]PnL Scenario!R18C8</stp>
        <stp>FXOPT_TRADE_DATE</stp>
        <stp>20160727</stp>
        <stp>FXOPT_FORWARD</stp>
        <stp>310</stp>
        <stp>FXOPT_STRIKE</stp>
        <stp>350</stp>
        <tr r="H18" s="3"/>
      </tp>
      <tp>
        <v>48.033574946899492</v>
        <stp/>
        <stp>##V3_BDPV12</stp>
        <stp>OPTJTQZN Corp</stp>
        <stp>FXOPT_PRICE</stp>
        <stp>[Options Pricer.xlsx]PnL Scenario!R17C8</stp>
        <stp>FXOPT_TRADE_DATE</stp>
        <stp>20160720</stp>
        <stp>FXOPT_FORWARD</stp>
        <stp>310</stp>
        <stp>FXOPT_STRIKE</stp>
        <stp>350</stp>
        <tr r="H17" s="3"/>
      </tp>
      <tp>
        <v>48.980790455574493</v>
        <stp/>
        <stp>##V3_BDPV12</stp>
        <stp>OPTJTQZN Corp</stp>
        <stp>FXOPT_PRICE</stp>
        <stp>[Options Pricer.xlsx]PnL Scenario!R15C8</stp>
        <stp>FXOPT_TRADE_DATE</stp>
        <stp>20160706</stp>
        <stp>FXOPT_FORWARD</stp>
        <stp>310</stp>
        <stp>FXOPT_STRIKE</stp>
        <stp>350</stp>
        <tr r="H15" s="3"/>
      </tp>
      <tp>
        <v>48.5105788034057</v>
        <stp/>
        <stp>##V3_BDPV12</stp>
        <stp>OPTJTQZN Corp</stp>
        <stp>FXOPT_PRICE</stp>
        <stp>[Options Pricer.xlsx]PnL Scenario!R16C8</stp>
        <stp>FXOPT_TRADE_DATE</stp>
        <stp>20160713</stp>
        <stp>FXOPT_FORWARD</stp>
        <stp>310</stp>
        <stp>FXOPT_STRIKE</stp>
        <stp>350</stp>
        <tr r="H16" s="3"/>
      </tp>
      <tp>
        <v>49.444452387407672</v>
        <stp/>
        <stp>##V3_BDPV12</stp>
        <stp>OPTJTQZN Corp</stp>
        <stp>FXOPT_PRICE</stp>
        <stp>[Options Pricer.xlsx]PnL Scenario!R14C8</stp>
        <stp>FXOPT_TRADE_DATE</stp>
        <stp>20160629</stp>
        <stp>FXOPT_FORWARD</stp>
        <stp>310</stp>
        <stp>FXOPT_STRIKE</stp>
        <stp>350</stp>
        <tr r="H14" s="3"/>
      </tp>
      <tp>
        <v>49.901863263851631</v>
        <stp/>
        <stp>##V3_BDPV12</stp>
        <stp>OPTJTQZN Corp</stp>
        <stp>FXOPT_PRICE</stp>
        <stp>[Options Pricer.xlsx]PnL Scenario!R13C8</stp>
        <stp>FXOPT_TRADE_DATE</stp>
        <stp>20160622</stp>
        <stp>FXOPT_FORWARD</stp>
        <stp>310</stp>
        <stp>FXOPT_STRIKE</stp>
        <stp>350</stp>
        <tr r="H13" s="3"/>
      </tp>
      <tp>
        <v>50.797082461177062</v>
        <stp/>
        <stp>##V3_BDPV12</stp>
        <stp>OPTJTQZN Corp</stp>
        <stp>FXOPT_PRICE</stp>
        <stp>[Options Pricer.xlsx]PnL Scenario!R11C8</stp>
        <stp>FXOPT_TRADE_DATE</stp>
        <stp>20160608</stp>
        <stp>FXOPT_FORWARD</stp>
        <stp>310</stp>
        <stp>FXOPT_STRIKE</stp>
        <stp>350</stp>
        <tr r="H11" s="3"/>
      </tp>
      <tp>
        <v>51.23595427130892</v>
        <stp/>
        <stp>##V3_BDPV12</stp>
        <stp>OPTJTQZN Corp</stp>
        <stp>FXOPT_PRICE</stp>
        <stp>[Options Pricer.xlsx]PnL Scenario!R10C8</stp>
        <stp>FXOPT_TRADE_DATE</stp>
        <stp>20160601</stp>
        <stp>FXOPT_FORWARD</stp>
        <stp>310</stp>
        <stp>FXOPT_STRIKE</stp>
        <stp>350</stp>
        <tr r="H10" s="3"/>
      </tp>
      <tp>
        <v>50.352093291878631</v>
        <stp/>
        <stp>##V3_BDPV12</stp>
        <stp>OPTJTQZN Corp</stp>
        <stp>FXOPT_PRICE</stp>
        <stp>[Options Pricer.xlsx]PnL Scenario!R12C8</stp>
        <stp>FXOPT_TRADE_DATE</stp>
        <stp>20160615</stp>
        <stp>FXOPT_FORWARD</stp>
        <stp>310</stp>
        <stp>FXOPT_STRIKE</stp>
        <stp>350</stp>
        <tr r="H12" s="3"/>
      </tp>
      <tp>
        <v>40.170323917088261</v>
        <stp/>
        <stp>##V3_BDPV12</stp>
        <stp>OPTJTQZN Corp</stp>
        <stp>FXOPT_PRICE</stp>
        <stp>[Options Pricer.xlsx]PnL Scenario!R33C8</stp>
        <stp>FXOPT_TRADE_DATE</stp>
        <stp>20161109</stp>
        <stp>FXOPT_FORWARD</stp>
        <stp>310</stp>
        <stp>FXOPT_STRIKE</stp>
        <stp>350</stp>
        <tr r="H33" s="3"/>
      </tp>
      <tp>
        <v>40.480591683395239</v>
        <stp/>
        <stp>##V3_BDPV12</stp>
        <stp>OPTJTQZN Corp</stp>
        <stp>FXOPT_PRICE</stp>
        <stp>[Options Pricer.xlsx]PnL Scenario!R32C8</stp>
        <stp>FXOPT_TRADE_DATE</stp>
        <stp>20161102</stp>
        <stp>FXOPT_FORWARD</stp>
        <stp>310</stp>
        <stp>FXOPT_STRIKE</stp>
        <stp>350</stp>
        <tr r="H32" s="3"/>
      </tp>
      <tp>
        <v>40.014675069349437</v>
        <stp/>
        <stp>##V3_BDPV12</stp>
        <stp>OPTJTQZN Corp</stp>
        <stp>FXOPT_PRICE</stp>
        <stp>[Options Pricer.xlsx]PnL Scenario!R34C8</stp>
        <stp>FXOPT_TRADE_DATE</stp>
        <stp>20161116</stp>
        <stp>FXOPT_FORWARD</stp>
        <stp>310</stp>
        <stp>FXOPT_STRIKE</stp>
        <stp>350</stp>
        <tr r="H34" s="3"/>
      </tp>
      <tp>
        <v>39.99813034474608</v>
        <stp/>
        <stp>##V3_BDPV12</stp>
        <stp>OPTJTQZN Corp</stp>
        <stp>FXOPT_PRICE</stp>
        <stp>[Options Pricer.xlsx]PnL Scenario!R35C8</stp>
        <stp>FXOPT_TRADE_DATE</stp>
        <stp>20161123</stp>
        <stp>FXOPT_FORWARD</stp>
        <stp>310</stp>
        <stp>FXOPT_STRIKE</stp>
        <stp>350</stp>
        <tr r="H35" s="3"/>
      </tp>
      <tp>
        <v>41.862980222871805</v>
        <stp/>
        <stp>##V3_BDPV12</stp>
        <stp>OPTJTQZN Corp</stp>
        <stp>FXOPT_PRICE</stp>
        <stp>[Options Pricer.xlsx]PnL Scenario!R29C8</stp>
        <stp>FXOPT_TRADE_DATE</stp>
        <stp>20161012</stp>
        <stp>FXOPT_FORWARD</stp>
        <stp>310</stp>
        <stp>FXOPT_STRIKE</stp>
        <stp>350</stp>
        <tr r="H29" s="3"/>
      </tp>
      <tp>
        <v>42.384079756704068</v>
        <stp/>
        <stp>##V3_BDPV12</stp>
        <stp>OPTJTQZN Corp</stp>
        <stp>FXOPT_PRICE</stp>
        <stp>[Options Pricer.xlsx]PnL Scenario!R28C8</stp>
        <stp>FXOPT_TRADE_DATE</stp>
        <stp>20161005</stp>
        <stp>FXOPT_FORWARD</stp>
        <stp>310</stp>
        <stp>FXOPT_STRIKE</stp>
        <stp>350</stp>
        <tr r="H28" s="3"/>
      </tp>
      <tp>
        <v>41.360080614116953</v>
        <stp/>
        <stp>##V3_BDPV12</stp>
        <stp>OPTJTQZN Corp</stp>
        <stp>FXOPT_PRICE</stp>
        <stp>[Options Pricer.xlsx]PnL Scenario!R30C8</stp>
        <stp>FXOPT_TRADE_DATE</stp>
        <stp>20161019</stp>
        <stp>FXOPT_FORWARD</stp>
        <stp>310</stp>
        <stp>FXOPT_STRIKE</stp>
        <stp>350</stp>
        <tr r="H30" s="3"/>
      </tp>
      <tp>
        <v>40.890956137387363</v>
        <stp/>
        <stp>##V3_BDPV12</stp>
        <stp>OPTJTQZN Corp</stp>
        <stp>FXOPT_PRICE</stp>
        <stp>[Options Pricer.xlsx]PnL Scenario!R31C8</stp>
        <stp>FXOPT_TRADE_DATE</stp>
        <stp>20161026</stp>
        <stp>FXOPT_FORWARD</stp>
        <stp>310</stp>
        <stp>FXOPT_STRIKE</stp>
        <stp>350</stp>
        <tr r="H31" s="3"/>
      </tp>
      <tp>
        <v>81.884440025981007</v>
        <stp/>
        <stp>##V3_BDPV12</stp>
        <stp>OPTJTQZN Corp</stp>
        <stp>FXOPT_PRICE</stp>
        <stp>[Options Pricer.xlsx]PnL Scenario!R18C6</stp>
        <stp>FXOPT_TRADE_DATE</stp>
        <stp>20160727</stp>
        <stp>FXOPT_FORWARD</stp>
        <stp>270</stp>
        <stp>FXOPT_STRIKE</stp>
        <stp>350</stp>
        <tr r="F18" s="3"/>
      </tp>
      <tp>
        <v>82.118559131173882</v>
        <stp/>
        <stp>##V3_BDPV12</stp>
        <stp>OPTJTQZN Corp</stp>
        <stp>FXOPT_PRICE</stp>
        <stp>[Options Pricer.xlsx]PnL Scenario!R17C6</stp>
        <stp>FXOPT_TRADE_DATE</stp>
        <stp>20160720</stp>
        <stp>FXOPT_FORWARD</stp>
        <stp>270</stp>
        <stp>FXOPT_STRIKE</stp>
        <stp>350</stp>
        <tr r="F17" s="3"/>
      </tp>
      <tp>
        <v>82.604368681694126</v>
        <stp/>
        <stp>##V3_BDPV12</stp>
        <stp>OPTJTQZN Corp</stp>
        <stp>FXOPT_PRICE</stp>
        <stp>[Options Pricer.xlsx]PnL Scenario!R15C6</stp>
        <stp>FXOPT_TRADE_DATE</stp>
        <stp>20160706</stp>
        <stp>FXOPT_FORWARD</stp>
        <stp>270</stp>
        <stp>FXOPT_STRIKE</stp>
        <stp>350</stp>
        <tr r="F15" s="3"/>
      </tp>
      <tp>
        <v>82.358872717532662</v>
        <stp/>
        <stp>##V3_BDPV12</stp>
        <stp>OPTJTQZN Corp</stp>
        <stp>FXOPT_PRICE</stp>
        <stp>[Options Pricer.xlsx]PnL Scenario!R16C6</stp>
        <stp>FXOPT_TRADE_DATE</stp>
        <stp>20160713</stp>
        <stp>FXOPT_FORWARD</stp>
        <stp>270</stp>
        <stp>FXOPT_STRIKE</stp>
        <stp>350</stp>
        <tr r="F16" s="3"/>
      </tp>
      <tp>
        <v>82.854414448706081</v>
        <stp/>
        <stp>##V3_BDPV12</stp>
        <stp>OPTJTQZN Corp</stp>
        <stp>FXOPT_PRICE</stp>
        <stp>[Options Pricer.xlsx]PnL Scenario!R14C6</stp>
        <stp>FXOPT_TRADE_DATE</stp>
        <stp>20160629</stp>
        <stp>FXOPT_FORWARD</stp>
        <stp>270</stp>
        <stp>FXOPT_STRIKE</stp>
        <stp>350</stp>
        <tr r="F14" s="3"/>
      </tp>
      <tp>
        <v>83.108194903877333</v>
        <stp/>
        <stp>##V3_BDPV12</stp>
        <stp>OPTJTQZN Corp</stp>
        <stp>FXOPT_PRICE</stp>
        <stp>[Options Pricer.xlsx]PnL Scenario!R13C6</stp>
        <stp>FXOPT_TRADE_DATE</stp>
        <stp>20160622</stp>
        <stp>FXOPT_FORWARD</stp>
        <stp>270</stp>
        <stp>FXOPT_STRIKE</stp>
        <stp>350</stp>
        <tr r="F13" s="3"/>
      </tp>
      <tp>
        <v>83.623681211365678</v>
        <stp/>
        <stp>##V3_BDPV12</stp>
        <stp>OPTJTQZN Corp</stp>
        <stp>FXOPT_PRICE</stp>
        <stp>[Options Pricer.xlsx]PnL Scenario!R11C6</stp>
        <stp>FXOPT_TRADE_DATE</stp>
        <stp>20160608</stp>
        <stp>FXOPT_FORWARD</stp>
        <stp>270</stp>
        <stp>FXOPT_STRIKE</stp>
        <stp>350</stp>
        <tr r="F11" s="3"/>
      </tp>
      <tp>
        <v>83.885465517693646</v>
        <stp/>
        <stp>##V3_BDPV12</stp>
        <stp>OPTJTQZN Corp</stp>
        <stp>FXOPT_PRICE</stp>
        <stp>[Options Pricer.xlsx]PnL Scenario!R10C6</stp>
        <stp>FXOPT_TRADE_DATE</stp>
        <stp>20160601</stp>
        <stp>FXOPT_FORWARD</stp>
        <stp>270</stp>
        <stp>FXOPT_STRIKE</stp>
        <stp>350</stp>
        <tr r="F10" s="3"/>
      </tp>
      <tp>
        <v>83.364022875166654</v>
        <stp/>
        <stp>##V3_BDPV12</stp>
        <stp>OPTJTQZN Corp</stp>
        <stp>FXOPT_PRICE</stp>
        <stp>[Options Pricer.xlsx]PnL Scenario!R12C6</stp>
        <stp>FXOPT_TRADE_DATE</stp>
        <stp>20160615</stp>
        <stp>FXOPT_FORWARD</stp>
        <stp>270</stp>
        <stp>FXOPT_STRIKE</stp>
        <stp>350</stp>
        <tr r="F12" s="3"/>
      </tp>
      <tp>
        <v>80.50996055552578</v>
        <stp/>
        <stp>##V3_BDPV12</stp>
        <stp>OPTJTQZN Corp</stp>
        <stp>FXOPT_PRICE</stp>
        <stp>[Options Pricer.xlsx]PnL Scenario!R25C6</stp>
        <stp>FXOPT_TRADE_DATE</stp>
        <stp>20160914</stp>
        <stp>FXOPT_FORWARD</stp>
        <stp>270</stp>
        <stp>FXOPT_STRIKE</stp>
        <stp>350</stp>
        <tr r="F25" s="3"/>
      </tp>
      <tp>
        <v>80.667674228443246</v>
        <stp/>
        <stp>##V3_BDPV12</stp>
        <stp>OPTJTQZN Corp</stp>
        <stp>FXOPT_PRICE</stp>
        <stp>[Options Pricer.xlsx]PnL Scenario!R24C6</stp>
        <stp>FXOPT_TRADE_DATE</stp>
        <stp>20160907</stp>
        <stp>FXOPT_FORWARD</stp>
        <stp>270</stp>
        <stp>FXOPT_STRIKE</stp>
        <stp>350</stp>
        <tr r="F24" s="3"/>
      </tp>
      <tp>
        <v>80.250491199302573</v>
        <stp/>
        <stp>##V3_BDPV12</stp>
        <stp>OPTJTQZN Corp</stp>
        <stp>FXOPT_PRICE</stp>
        <stp>[Options Pricer.xlsx]PnL Scenario!R27C6</stp>
        <stp>FXOPT_TRADE_DATE</stp>
        <stp>20160928</stp>
        <stp>FXOPT_FORWARD</stp>
        <stp>270</stp>
        <stp>FXOPT_STRIKE</stp>
        <stp>350</stp>
        <tr r="F27" s="3"/>
      </tp>
      <tp>
        <v>80.370174437984616</v>
        <stp/>
        <stp>##V3_BDPV12</stp>
        <stp>OPTJTQZN Corp</stp>
        <stp>FXOPT_PRICE</stp>
        <stp>[Options Pricer.xlsx]PnL Scenario!R26C6</stp>
        <stp>FXOPT_TRADE_DATE</stp>
        <stp>20160921</stp>
        <stp>FXOPT_FORWARD</stp>
        <stp>270</stp>
        <stp>FXOPT_STRIKE</stp>
        <stp>350</stp>
        <tr r="F26" s="3"/>
      </tp>
      <tp>
        <v>81.228064585615584</v>
        <stp/>
        <stp>##V3_BDPV12</stp>
        <stp>OPTJTQZN Corp</stp>
        <stp>FXOPT_PRICE</stp>
        <stp>[Options Pricer.xlsx]PnL Scenario!R21C6</stp>
        <stp>FXOPT_TRADE_DATE</stp>
        <stp>20160817</stp>
        <stp>FXOPT_FORWARD</stp>
        <stp>270</stp>
        <stp>FXOPT_STRIKE</stp>
        <stp>350</stp>
        <tr r="F21" s="3"/>
      </tp>
      <tp>
        <v>81.438000485530381</v>
        <stp/>
        <stp>##V3_BDPV12</stp>
        <stp>OPTJTQZN Corp</stp>
        <stp>FXOPT_PRICE</stp>
        <stp>[Options Pricer.xlsx]PnL Scenario!R20C6</stp>
        <stp>FXOPT_TRADE_DATE</stp>
        <stp>20160810</stp>
        <stp>FXOPT_FORWARD</stp>
        <stp>270</stp>
        <stp>FXOPT_STRIKE</stp>
        <stp>350</stp>
        <tr r="F20" s="3"/>
      </tp>
      <tp>
        <v>81.657271791043271</v>
        <stp/>
        <stp>##V3_BDPV12</stp>
        <stp>OPTJTQZN Corp</stp>
        <stp>FXOPT_PRICE</stp>
        <stp>[Options Pricer.xlsx]PnL Scenario!R19C6</stp>
        <stp>FXOPT_TRADE_DATE</stp>
        <stp>20160803</stp>
        <stp>FXOPT_FORWARD</stp>
        <stp>270</stp>
        <stp>FXOPT_STRIKE</stp>
        <stp>350</stp>
        <tr r="F19" s="3"/>
      </tp>
      <tp>
        <v>80.841292071693132</v>
        <stp/>
        <stp>##V3_BDPV12</stp>
        <stp>OPTJTQZN Corp</stp>
        <stp>FXOPT_PRICE</stp>
        <stp>[Options Pricer.xlsx]PnL Scenario!R23C6</stp>
        <stp>FXOPT_TRADE_DATE</stp>
        <stp>20160831</stp>
        <stp>FXOPT_FORWARD</stp>
        <stp>270</stp>
        <stp>FXOPT_STRIKE</stp>
        <stp>350</stp>
        <tr r="F23" s="3"/>
      </tp>
      <tp>
        <v>81.0287271343161</v>
        <stp/>
        <stp>##V3_BDPV12</stp>
        <stp>OPTJTQZN Corp</stp>
        <stp>FXOPT_PRICE</stp>
        <stp>[Options Pricer.xlsx]PnL Scenario!R22C6</stp>
        <stp>FXOPT_TRADE_DATE</stp>
        <stp>20160824</stp>
        <stp>FXOPT_FORWARD</stp>
        <stp>270</stp>
        <stp>FXOPT_STRIKE</stp>
        <stp>350</stp>
        <tr r="F22" s="3"/>
      </tp>
      <tp>
        <v>79.996081442903943</v>
        <stp/>
        <stp>##V3_BDPV12</stp>
        <stp>OPTJTQZN Corp</stp>
        <stp>FXOPT_PRICE</stp>
        <stp>[Options Pricer.xlsx]PnL Scenario!R33C6</stp>
        <stp>FXOPT_TRADE_DATE</stp>
        <stp>20161109</stp>
        <stp>FXOPT_FORWARD</stp>
        <stp>270</stp>
        <stp>FXOPT_STRIKE</stp>
        <stp>350</stp>
        <tr r="F33" s="3"/>
      </tp>
      <tp>
        <v>79.99605762226463</v>
        <stp/>
        <stp>##V3_BDPV12</stp>
        <stp>OPTJTQZN Corp</stp>
        <stp>FXOPT_PRICE</stp>
        <stp>[Options Pricer.xlsx]PnL Scenario!R32C6</stp>
        <stp>FXOPT_TRADE_DATE</stp>
        <stp>20161102</stp>
        <stp>FXOPT_FORWARD</stp>
        <stp>270</stp>
        <stp>FXOPT_STRIKE</stp>
        <stp>350</stp>
        <tr r="F32" s="3"/>
      </tp>
      <tp>
        <v>79.995951983296735</v>
        <stp/>
        <stp>##V3_BDPV12</stp>
        <stp>OPTJTQZN Corp</stp>
        <stp>FXOPT_PRICE</stp>
        <stp>[Options Pricer.xlsx]PnL Scenario!R34C6</stp>
        <stp>FXOPT_TRADE_DATE</stp>
        <stp>20161116</stp>
        <stp>FXOPT_FORWARD</stp>
        <stp>270</stp>
        <stp>FXOPT_STRIKE</stp>
        <stp>350</stp>
        <tr r="F34" s="3"/>
      </tp>
      <tp>
        <v>79.996260689492175</v>
        <stp/>
        <stp>##V3_BDPV12</stp>
        <stp>OPTJTQZN Corp</stp>
        <stp>FXOPT_PRICE</stp>
        <stp>[Options Pricer.xlsx]PnL Scenario!R35C6</stp>
        <stp>FXOPT_TRADE_DATE</stp>
        <stp>20161123</stp>
        <stp>FXOPT_FORWARD</stp>
        <stp>270</stp>
        <stp>FXOPT_STRIKE</stp>
        <stp>350</stp>
        <tr r="F35" s="3"/>
      </tp>
      <tp>
        <v>80.079055105232001</v>
        <stp/>
        <stp>##V3_BDPV12</stp>
        <stp>OPTJTQZN Corp</stp>
        <stp>FXOPT_PRICE</stp>
        <stp>[Options Pricer.xlsx]PnL Scenario!R29C6</stp>
        <stp>FXOPT_TRADE_DATE</stp>
        <stp>20161012</stp>
        <stp>FXOPT_FORWARD</stp>
        <stp>270</stp>
        <stp>FXOPT_STRIKE</stp>
        <stp>350</stp>
        <tr r="F29" s="3"/>
      </tp>
      <tp>
        <v>80.15300018878925</v>
        <stp/>
        <stp>##V3_BDPV12</stp>
        <stp>OPTJTQZN Corp</stp>
        <stp>FXOPT_PRICE</stp>
        <stp>[Options Pricer.xlsx]PnL Scenario!R28C6</stp>
        <stp>FXOPT_TRADE_DATE</stp>
        <stp>20161005</stp>
        <stp>FXOPT_FORWARD</stp>
        <stp>270</stp>
        <stp>FXOPT_STRIKE</stp>
        <stp>350</stp>
        <tr r="F28" s="3"/>
      </tp>
      <tp>
        <v>80.029862552713766</v>
        <stp/>
        <stp>##V3_BDPV12</stp>
        <stp>OPTJTQZN Corp</stp>
        <stp>FXOPT_PRICE</stp>
        <stp>[Options Pricer.xlsx]PnL Scenario!R30C6</stp>
        <stp>FXOPT_TRADE_DATE</stp>
        <stp>20161019</stp>
        <stp>FXOPT_FORWARD</stp>
        <stp>270</stp>
        <stp>FXOPT_STRIKE</stp>
        <stp>350</stp>
        <tr r="F30" s="3"/>
      </tp>
      <tp>
        <v>80.00356353753061</v>
        <stp/>
        <stp>##V3_BDPV12</stp>
        <stp>OPTJTQZN Corp</stp>
        <stp>FXOPT_PRICE</stp>
        <stp>[Options Pricer.xlsx]PnL Scenario!R31C6</stp>
        <stp>FXOPT_TRADE_DATE</stp>
        <stp>20161026</stp>
        <stp>FXOPT_FORWARD</stp>
        <stp>270</stp>
        <stp>FXOPT_STRIKE</stp>
        <stp>350</stp>
        <tr r="F31" s="3"/>
      </tp>
      <tp>
        <v>101.43996081709253</v>
        <stp/>
        <stp>##V3_BDPV12</stp>
        <stp>OPTJTQZN Corp</stp>
        <stp>FXOPT_PRICE</stp>
        <stp>[Options Pricer.xlsx]PnL Scenario!R14C5</stp>
        <stp>FXOPT_TRADE_DATE</stp>
        <stp>20160629</stp>
        <stp>FXOPT_FORWARD</stp>
        <stp>250</stp>
        <stp>FXOPT_STRIKE</stp>
        <stp>350</stp>
        <tr r="E14" s="3"/>
      </tp>
      <tp>
        <v>101.60812882082533</v>
        <stp/>
        <stp>##V3_BDPV12</stp>
        <stp>OPTJTQZN Corp</stp>
        <stp>FXOPT_PRICE</stp>
        <stp>[Options Pricer.xlsx]PnL Scenario!R13C5</stp>
        <stp>FXOPT_TRADE_DATE</stp>
        <stp>20160622</stp>
        <stp>FXOPT_FORWARD</stp>
        <stp>250</stp>
        <stp>FXOPT_STRIKE</stp>
        <stp>350</stp>
        <tr r="E13" s="3"/>
      </tp>
      <tp>
        <v>101.95880801729572</v>
        <stp/>
        <stp>##V3_BDPV12</stp>
        <stp>OPTJTQZN Corp</stp>
        <stp>FXOPT_PRICE</stp>
        <stp>[Options Pricer.xlsx]PnL Scenario!R11C5</stp>
        <stp>FXOPT_TRADE_DATE</stp>
        <stp>20160608</stp>
        <stp>FXOPT_FORWARD</stp>
        <stp>250</stp>
        <stp>FXOPT_STRIKE</stp>
        <stp>350</stp>
        <tr r="E11" s="3"/>
      </tp>
      <tp>
        <v>102.14129463367142</v>
        <stp/>
        <stp>##V3_BDPV12</stp>
        <stp>OPTJTQZN Corp</stp>
        <stp>FXOPT_PRICE</stp>
        <stp>[Options Pricer.xlsx]PnL Scenario!R10C5</stp>
        <stp>FXOPT_TRADE_DATE</stp>
        <stp>20160601</stp>
        <stp>FXOPT_FORWARD</stp>
        <stp>250</stp>
        <stp>FXOPT_STRIKE</stp>
        <stp>350</stp>
        <tr r="E10" s="3"/>
      </tp>
      <tp>
        <v>101.78033303480895</v>
        <stp/>
        <stp>##V3_BDPV12</stp>
        <stp>OPTJTQZN Corp</stp>
        <stp>FXOPT_PRICE</stp>
        <stp>[Options Pricer.xlsx]PnL Scenario!R12C5</stp>
        <stp>FXOPT_TRADE_DATE</stp>
        <stp>20160615</stp>
        <stp>FXOPT_FORWARD</stp>
        <stp>250</stp>
        <stp>FXOPT_STRIKE</stp>
        <stp>350</stp>
        <tr r="E12" s="3"/>
      </tp>
      <tp>
        <v>100.83320833267533</v>
        <stp/>
        <stp>##V3_BDPV12</stp>
        <stp>OPTJTQZN Corp</stp>
        <stp>FXOPT_PRICE</stp>
        <stp>[Options Pricer.xlsx]PnL Scenario!R18C5</stp>
        <stp>FXOPT_TRADE_DATE</stp>
        <stp>20160727</stp>
        <stp>FXOPT_FORWARD</stp>
        <stp>250</stp>
        <stp>FXOPT_STRIKE</stp>
        <stp>350</stp>
        <tr r="E18" s="3"/>
      </tp>
      <tp>
        <v>100.97366946388144</v>
        <stp/>
        <stp>##V3_BDPV12</stp>
        <stp>OPTJTQZN Corp</stp>
        <stp>FXOPT_PRICE</stp>
        <stp>[Options Pricer.xlsx]PnL Scenario!R17C5</stp>
        <stp>FXOPT_TRADE_DATE</stp>
        <stp>20160720</stp>
        <stp>FXOPT_FORWARD</stp>
        <stp>250</stp>
        <stp>FXOPT_STRIKE</stp>
        <stp>350</stp>
        <tr r="E17" s="3"/>
      </tp>
      <tp>
        <v>101.27772800493211</v>
        <stp/>
        <stp>##V3_BDPV12</stp>
        <stp>OPTJTQZN Corp</stp>
        <stp>FXOPT_PRICE</stp>
        <stp>[Options Pricer.xlsx]PnL Scenario!R15C5</stp>
        <stp>FXOPT_TRADE_DATE</stp>
        <stp>20160706</stp>
        <stp>FXOPT_FORWARD</stp>
        <stp>250</stp>
        <stp>FXOPT_STRIKE</stp>
        <stp>350</stp>
        <tr r="E15" s="3"/>
      </tp>
      <tp>
        <v>101.12214010343608</v>
        <stp/>
        <stp>##V3_BDPV12</stp>
        <stp>OPTJTQZN Corp</stp>
        <stp>FXOPT_PRICE</stp>
        <stp>[Options Pricer.xlsx]PnL Scenario!R16C5</stp>
        <stp>FXOPT_TRADE_DATE</stp>
        <stp>20160713</stp>
        <stp>FXOPT_FORWARD</stp>
        <stp>250</stp>
        <stp>FXOPT_STRIKE</stp>
        <stp>350</stp>
        <tr r="E16" s="3"/>
      </tp>
      <tp>
        <v>100.4658517621102</v>
        <stp/>
        <stp>##V3_BDPV12</stp>
        <stp>OPTJTQZN Corp</stp>
        <stp>FXOPT_PRICE</stp>
        <stp>[Options Pricer.xlsx]PnL Scenario!R21C5</stp>
        <stp>FXOPT_TRADE_DATE</stp>
        <stp>20160817</stp>
        <stp>FXOPT_FORWARD</stp>
        <stp>250</stp>
        <stp>FXOPT_STRIKE</stp>
        <stp>350</stp>
        <tr r="E21" s="3"/>
      </tp>
      <tp>
        <v>100.57850343417887</v>
        <stp/>
        <stp>##V3_BDPV12</stp>
        <stp>OPTJTQZN Corp</stp>
        <stp>FXOPT_PRICE</stp>
        <stp>[Options Pricer.xlsx]PnL Scenario!R20C5</stp>
        <stp>FXOPT_TRADE_DATE</stp>
        <stp>20160810</stp>
        <stp>FXOPT_FORWARD</stp>
        <stp>250</stp>
        <stp>FXOPT_STRIKE</stp>
        <stp>350</stp>
        <tr r="E20" s="3"/>
      </tp>
      <tp>
        <v>100.7011464069744</v>
        <stp/>
        <stp>##V3_BDPV12</stp>
        <stp>OPTJTQZN Corp</stp>
        <stp>FXOPT_PRICE</stp>
        <stp>[Options Pricer.xlsx]PnL Scenario!R19C5</stp>
        <stp>FXOPT_TRADE_DATE</stp>
        <stp>20160803</stp>
        <stp>FXOPT_FORWARD</stp>
        <stp>250</stp>
        <stp>FXOPT_STRIKE</stp>
        <stp>350</stp>
        <tr r="E19" s="3"/>
      </tp>
      <tp>
        <v>100.27352497063801</v>
        <stp/>
        <stp>##V3_BDPV12</stp>
        <stp>OPTJTQZN Corp</stp>
        <stp>FXOPT_PRICE</stp>
        <stp>[Options Pricer.xlsx]PnL Scenario!R23C5</stp>
        <stp>FXOPT_TRADE_DATE</stp>
        <stp>20160831</stp>
        <stp>FXOPT_FORWARD</stp>
        <stp>250</stp>
        <stp>FXOPT_STRIKE</stp>
        <stp>350</stp>
        <tr r="E23" s="3"/>
      </tp>
      <tp>
        <v>100.36416540674996</v>
        <stp/>
        <stp>##V3_BDPV12</stp>
        <stp>OPTJTQZN Corp</stp>
        <stp>FXOPT_PRICE</stp>
        <stp>[Options Pricer.xlsx]PnL Scenario!R22C5</stp>
        <stp>FXOPT_TRADE_DATE</stp>
        <stp>20160824</stp>
        <stp>FXOPT_FORWARD</stp>
        <stp>250</stp>
        <stp>FXOPT_STRIKE</stp>
        <stp>350</stp>
        <tr r="E22" s="3"/>
      </tp>
      <tp>
        <v>100.12991371902685</v>
        <stp/>
        <stp>##V3_BDPV12</stp>
        <stp>OPTJTQZN Corp</stp>
        <stp>FXOPT_PRICE</stp>
        <stp>[Options Pricer.xlsx]PnL Scenario!R25C5</stp>
        <stp>FXOPT_TRADE_DATE</stp>
        <stp>20160914</stp>
        <stp>FXOPT_FORWARD</stp>
        <stp>250</stp>
        <stp>FXOPT_STRIKE</stp>
        <stp>350</stp>
        <tr r="E25" s="3"/>
      </tp>
      <tp>
        <v>100.1952789009309</v>
        <stp/>
        <stp>##V3_BDPV12</stp>
        <stp>OPTJTQZN Corp</stp>
        <stp>FXOPT_PRICE</stp>
        <stp>[Options Pricer.xlsx]PnL Scenario!R24C5</stp>
        <stp>FXOPT_TRADE_DATE</stp>
        <stp>20160907</stp>
        <stp>FXOPT_FORWARD</stp>
        <stp>250</stp>
        <stp>FXOPT_STRIKE</stp>
        <stp>350</stp>
        <tr r="E24" s="3"/>
      </tp>
      <tp>
        <v>100.03905136929438</v>
        <stp/>
        <stp>##V3_BDPV12</stp>
        <stp>OPTJTQZN Corp</stp>
        <stp>FXOPT_PRICE</stp>
        <stp>[Options Pricer.xlsx]PnL Scenario!R27C5</stp>
        <stp>FXOPT_TRADE_DATE</stp>
        <stp>20160928</stp>
        <stp>FXOPT_FORWARD</stp>
        <stp>250</stp>
        <stp>FXOPT_STRIKE</stp>
        <stp>350</stp>
        <tr r="E27" s="3"/>
      </tp>
      <tp>
        <v>100.07783517426567</v>
        <stp/>
        <stp>##V3_BDPV12</stp>
        <stp>OPTJTQZN Corp</stp>
        <stp>FXOPT_PRICE</stp>
        <stp>[Options Pricer.xlsx]PnL Scenario!R26C5</stp>
        <stp>FXOPT_TRADE_DATE</stp>
        <stp>20160921</stp>
        <stp>FXOPT_FORWARD</stp>
        <stp>250</stp>
        <stp>FXOPT_STRIKE</stp>
        <stp>350</stp>
        <tr r="E26" s="3"/>
      </tp>
      <tp>
        <v>99.999072200054599</v>
        <stp/>
        <stp>##V3_BDPV12</stp>
        <stp>OPTJTQZN Corp</stp>
        <stp>FXOPT_PRICE</stp>
        <stp>[Options Pricer.xlsx]PnL Scenario!R29C5</stp>
        <stp>FXOPT_TRADE_DATE</stp>
        <stp>20161012</stp>
        <stp>FXOPT_FORWARD</stp>
        <stp>250</stp>
        <stp>FXOPT_STRIKE</stp>
        <stp>350</stp>
        <tr r="E29" s="3"/>
      </tp>
      <tp>
        <v>100.01320858215773</v>
        <stp/>
        <stp>##V3_BDPV12</stp>
        <stp>OPTJTQZN Corp</stp>
        <stp>FXOPT_PRICE</stp>
        <stp>[Options Pricer.xlsx]PnL Scenario!R28C5</stp>
        <stp>FXOPT_TRADE_DATE</stp>
        <stp>20161005</stp>
        <stp>FXOPT_FORWARD</stp>
        <stp>250</stp>
        <stp>FXOPT_STRIKE</stp>
        <stp>350</stp>
        <tr r="E28" s="3"/>
      </tp>
      <tp>
        <v>99.995177568017667</v>
        <stp/>
        <stp>##V3_BDPV12</stp>
        <stp>OPTJTQZN Corp</stp>
        <stp>FXOPT_PRICE</stp>
        <stp>[Options Pricer.xlsx]PnL Scenario!R30C5</stp>
        <stp>FXOPT_TRADE_DATE</stp>
        <stp>20161019</stp>
        <stp>FXOPT_FORWARD</stp>
        <stp>250</stp>
        <stp>FXOPT_STRIKE</stp>
        <stp>350</stp>
        <tr r="E30" s="3"/>
      </tp>
      <tp>
        <v>99.995149064328643</v>
        <stp/>
        <stp>##V3_BDPV12</stp>
        <stp>OPTJTQZN Corp</stp>
        <stp>FXOPT_PRICE</stp>
        <stp>[Options Pricer.xlsx]PnL Scenario!R31C5</stp>
        <stp>FXOPT_TRADE_DATE</stp>
        <stp>20161026</stp>
        <stp>FXOPT_FORWARD</stp>
        <stp>250</stp>
        <stp>FXOPT_STRIKE</stp>
        <stp>350</stp>
        <tr r="E31" s="3"/>
      </tp>
      <tp>
        <v>99.995101803629936</v>
        <stp/>
        <stp>##V3_BDPV12</stp>
        <stp>OPTJTQZN Corp</stp>
        <stp>FXOPT_PRICE</stp>
        <stp>[Options Pricer.xlsx]PnL Scenario!R33C5</stp>
        <stp>FXOPT_TRADE_DATE</stp>
        <stp>20161109</stp>
        <stp>FXOPT_FORWARD</stp>
        <stp>250</stp>
        <stp>FXOPT_STRIKE</stp>
        <stp>350</stp>
        <tr r="E33" s="3"/>
      </tp>
      <tp>
        <v>99.995118402650405</v>
        <stp/>
        <stp>##V3_BDPV12</stp>
        <stp>OPTJTQZN Corp</stp>
        <stp>FXOPT_PRICE</stp>
        <stp>[Options Pricer.xlsx]PnL Scenario!R32C5</stp>
        <stp>FXOPT_TRADE_DATE</stp>
        <stp>20161102</stp>
        <stp>FXOPT_FORWARD</stp>
        <stp>250</stp>
        <stp>FXOPT_STRIKE</stp>
        <stp>350</stp>
        <tr r="E32" s="3"/>
      </tp>
      <tp>
        <v>99.995120576436193</v>
        <stp/>
        <stp>##V3_BDPV12</stp>
        <stp>OPTJTQZN Corp</stp>
        <stp>FXOPT_PRICE</stp>
        <stp>[Options Pricer.xlsx]PnL Scenario!R34C5</stp>
        <stp>FXOPT_TRADE_DATE</stp>
        <stp>20161116</stp>
        <stp>FXOPT_FORWARD</stp>
        <stp>250</stp>
        <stp>FXOPT_STRIKE</stp>
        <stp>350</stp>
        <tr r="E34" s="3"/>
      </tp>
      <tp>
        <v>99.99532586186524</v>
        <stp/>
        <stp>##V3_BDPV12</stp>
        <stp>OPTJTQZN Corp</stp>
        <stp>FXOPT_PRICE</stp>
        <stp>[Options Pricer.xlsx]PnL Scenario!R35C5</stp>
        <stp>FXOPT_TRADE_DATE</stp>
        <stp>20161123</stp>
        <stp>FXOPT_FORWARD</stp>
        <stp>250</stp>
        <stp>FXOPT_STRIKE</stp>
        <stp>350</stp>
        <tr r="E35" s="3"/>
      </tp>
      <tp>
        <v>23.75</v>
        <stp/>
        <stp>##V3_BDHV12</stp>
        <stp>W Z6 Comdty</stp>
        <stp>HIST_PUT_IMP_VOL</stp>
        <stp>11/05/2016</stp>
        <stp>11/05/2016</stp>
        <stp>[Options Pricer.xlsx]Sheet1!R18C15</stp>
        <tr r="O18" s="4"/>
      </tp>
      <tp>
        <v>24.762932109832764</v>
        <stp/>
        <stp>##V3_BDPV12</stp>
        <stp>C H7 Comdty</stp>
        <stp>FUT_CALL_IMPLIED_VOLATILITY</stp>
        <stp>[Options Pricer.xlsx]Sheet1!R7C8</stp>
        <tr r="H7" s="4"/>
      </tp>
      <tp>
        <v>24.749157190322876</v>
        <stp/>
        <stp>##V3_BDPV12</stp>
        <stp>C H7 Comdty</stp>
        <stp>FUT_PUT_IMPLIED_VOLATILITY</stp>
        <stp>[Options Pricer.xlsx]Sheet1!R7C7</stp>
        <tr r="G7" s="4"/>
      </tp>
      <tp>
        <v>27.321663475036623</v>
        <stp/>
        <stp>##V3_BDPV12</stp>
        <stp>C Z6 Comdty</stp>
        <stp>FUT_PUT_IMPLIED_VOLATILITY</stp>
        <stp>[Options Pricer.xlsx]Sheet1!R6C7</stp>
        <tr r="G6" s="4"/>
      </tp>
      <tp>
        <v>27.110318326950072</v>
        <stp/>
        <stp>##V3_BDPV12</stp>
        <stp>C Z6 Comdty</stp>
        <stp>FUT_CALL_IMPLIED_VOLATILITY</stp>
        <stp>[Options Pricer.xlsx]Sheet1!R6C8</stp>
        <tr r="H6" s="4"/>
      </tp>
      <tp>
        <v>24.19</v>
        <stp/>
        <stp>##V3_BDHV12</stp>
        <stp>S X6 Comdty</stp>
        <stp>HIST_PUT_IMP_VOL</stp>
        <stp>11/05/2016</stp>
        <stp>11/05/2016</stp>
        <stp>[Options Pricer.xlsx]Sheet1!R28C15</stp>
        <tr r="O28" s="4"/>
      </tp>
      <tp>
        <v>29.741638469696046</v>
        <stp/>
        <stp>##V3_BDPV12</stp>
        <stp>C U6 Comdty</stp>
        <stp>FUT_PUT_IMPLIED_VOLATILITY</stp>
        <stp>[Options Pricer.xlsx]Sheet1!R5C7</stp>
        <tr r="G5" s="4"/>
      </tp>
      <tp>
        <v>29.952247333526611</v>
        <stp/>
        <stp>##V3_BDPV12</stp>
        <stp>C U6 Comdty</stp>
        <stp>FUT_CALL_IMPLIED_VOLATILITY</stp>
        <stp>[Options Pricer.xlsx]Sheet1!R5C8</stp>
        <tr r="H5" s="4"/>
      </tp>
      <tp>
        <v>24.831247997283935</v>
        <stp/>
        <stp>##V3_BDPV12</stp>
        <stp>C N6 Comdty</stp>
        <stp>FUT_CALL_IMPLIED_VOLATILITY</stp>
        <stp>[Options Pricer.xlsx]Sheet1!R4C8</stp>
        <tr r="H4" s="4"/>
      </tp>
      <tp>
        <v>24.800364303588868</v>
        <stp/>
        <stp>##V3_BDPV12</stp>
        <stp>C N6 Comdty</stp>
        <stp>FUT_PUT_IMPLIED_VOLATILITY</stp>
        <stp>[Options Pricer.xlsx]Sheet1!R4C7</stp>
        <tr r="G4" s="4"/>
      </tp>
      <tp>
        <v>0.35751997046851014</v>
        <stp/>
        <stp>##V3_BDPV12</stp>
        <stp xml:space="preserve">  OPTJTJWV Corp</stp>
        <stp>FXOPT_COMMODITY_DEPO_RATE</stp>
        <stp>[Options Pricer.xlsx]Example!R16C4</stp>
        <stp>FXOPT_TRADE_DATE</stp>
        <stp>20160413</stp>
        <tr r="D16" s="1"/>
      </tp>
      <tp>
        <v>62.309081868922291</v>
        <stp/>
        <stp>##V3_BDPV12</stp>
        <stp>OPTJTJWV Corp</stp>
        <stp>FXOPT_PRICE</stp>
        <stp>[Options Pricer.xlsx]Example (2)!R41C6</stp>
        <stp>FXOPT_STRIKE=910</stp>
        <stp>FXOPT_TRADE_DATE=20160413</stp>
        <stp>FXOPT_FORWARD=960</stp>
        <tr r="F41" s="2"/>
      </tp>
      <tp>
        <v>81.420404273364724</v>
        <stp/>
        <stp>##V3_BDPV12</stp>
        <stp xml:space="preserve">  OPTJTJWV Corp</stp>
        <stp>FXOPT_DELTA</stp>
        <stp>[Options Pricer.xlsx]Example!R30C4</stp>
        <stp>FXOPT_TRADE_DATE</stp>
        <stp>20160413</stp>
        <tr r="D30" s="1"/>
      </tp>
      <tp>
        <v>-153.01797942655685</v>
        <stp/>
        <stp>##V3_BDPV12</stp>
        <stp xml:space="preserve">  OPTJTJWV Corp</stp>
        <stp>FXOPT_THETA</stp>
        <stp>[Options Pricer.xlsx]Example!R20C4</stp>
        <stp>FXOPT_TRADE_DATE</stp>
        <stp>20160413</stp>
        <tr r="D20" s="1"/>
      </tp>
      <tp>
        <v>28.15</v>
        <stp/>
        <stp>##V3_BDHV12</stp>
        <stp>S Q6 Comdty</stp>
        <stp>HIST_PUT_IMP_VOL</stp>
        <stp>11/05/2016</stp>
        <stp>11/05/2016</stp>
        <stp>[Options Pricer.xlsx]Sheet1!R26C15</stp>
        <tr r="O26" s="4"/>
      </tp>
    </main>
    <main first="bloomberg.rtd">
      <tp>
        <v>32.04</v>
        <stp/>
        <stp>##V3_BDHV12</stp>
        <stp>SBV6 Comdty</stp>
        <stp>HIST_PUT_IMP_VOL</stp>
        <stp>11/05/2016</stp>
        <stp>11/05/2016</stp>
        <stp>[Options Pricer.xlsx]Sheet1!R37C15</stp>
        <tr r="O37" s="4"/>
      </tp>
      <tp>
        <v>27.92</v>
        <stp/>
        <stp>##V3_BDHV12</stp>
        <stp>S U6 Comdty</stp>
        <stp>HIST_PUT_IMP_VOL</stp>
        <stp>11/05/2016</stp>
        <stp>11/05/2016</stp>
        <stp>[Options Pricer.xlsx]Sheet1!R27C15</stp>
        <tr r="O27" s="4"/>
      </tp>
      <tp>
        <v>25.65</v>
        <stp/>
        <stp>##V3_BDHV12</stp>
        <stp>W U6 Comdty</stp>
        <stp>HIST_PUT_IMP_VOL</stp>
        <stp>11/05/2016</stp>
        <stp>11/05/2016</stp>
        <stp>[Options Pricer.xlsx]Sheet1!R17C15</stp>
        <tr r="O17" s="4"/>
      </tp>
      <tp>
        <v>23.554357528686523</v>
        <stp/>
        <stp>##V3_BDPV12</stp>
        <stp>C K7 Comdty</stp>
        <stp>FUT_CALL_IMPLIED_VOLATILITY</stp>
        <stp>[Options Pricer.xlsx]Sheet1!R8C8</stp>
        <tr r="H8" s="4"/>
      </tp>
      <tp>
        <v>23.540949630737305</v>
        <stp/>
        <stp>##V3_BDPV12</stp>
        <stp>C K7 Comdty</stp>
        <stp>FUT_PUT_IMPLIED_VOLATILITY</stp>
        <stp>[Options Pricer.xlsx]Sheet1!R8C7</stp>
        <tr r="G8" s="4"/>
      </tp>
      <tp>
        <v>27.22</v>
        <stp/>
        <stp>##V3_BDHV12</stp>
        <stp>SBK7 Comdty</stp>
        <stp>HIST_PUT_IMP_VOL</stp>
        <stp>11/05/2016</stp>
        <stp>11/05/2016</stp>
        <stp>[Options Pricer.xlsx]Sheet1!R39C15</stp>
        <tr r="O39" s="4"/>
      </tp>
      <tp>
        <v>22.61</v>
        <stp/>
        <stp>##V3_BDHV12</stp>
        <stp>W K7 Comdty</stp>
        <stp>HIST_PUT_IMP_VOL</stp>
        <stp>11/05/2016</stp>
        <stp>11/05/2016</stp>
        <stp>[Options Pricer.xlsx]Sheet1!R20C15</stp>
        <tr r="O20" s="4"/>
      </tp>
      <tp>
        <v>28.98</v>
        <stp/>
        <stp>##V3_BDHV12</stp>
        <stp>SBH7 Comdty</stp>
        <stp>HIST_PUT_IMP_VOL</stp>
        <stp>11/05/2016</stp>
        <stp>11/05/2016</stp>
        <stp>[Options Pricer.xlsx]Sheet1!R38C15</stp>
        <tr r="O38" s="4"/>
      </tp>
      <tp>
        <v>22.94</v>
        <stp/>
        <stp>##V3_BDHV12</stp>
        <stp>W H7 Comdty</stp>
        <stp>HIST_PUT_IMP_VOL</stp>
        <stp>11/05/2016</stp>
        <stp>11/05/2016</stp>
        <stp>[Options Pricer.xlsx]Sheet1!R19C15</stp>
        <tr r="O19" s="4"/>
      </tp>
      <tp>
        <v>74.691200266960166</v>
        <stp/>
        <stp>##V3_BDPV12</stp>
        <stp xml:space="preserve">  OPTJTJWV Corp</stp>
        <stp>FXOPT_PRICE</stp>
        <stp>[Options Pricer.xlsx]Example!R25C4</stp>
        <stp>FXOPT_TRADE_DATE</stp>
        <stp>20160413</stp>
        <tr r="D25" s="1"/>
      </tp>
      <tp>
        <v>29.039555053710938</v>
        <stp/>
        <stp>##V3_BDPV12</stp>
        <stp>SBH7 Comdty</stp>
        <stp>FUT_PUT_IMPLIED_VOLATILITY</stp>
        <stp>[Options Pricer.xlsx]Sheet1!R38C7</stp>
        <tr r="G38" s="4"/>
      </tp>
      <tp>
        <v>3.2054383593062807</v>
        <stp/>
        <stp>##V3_BDPV12</stp>
        <stp xml:space="preserve">  OPTJTJWV Corp</stp>
        <stp>FXOPT_GAMMA</stp>
        <stp>[Options Pricer.xlsx]Example!R18C4</stp>
        <stp>FXOPT_TRADE_DATE</stp>
        <stp>20160413</stp>
        <stp>FXOPT_VOLATILITY</stp>
        <stp>19.014164670866865</stp>
        <tr r="D18" s="1"/>
      </tp>
      <tp>
        <v>1133.7610356009875</v>
        <stp/>
        <stp>##V3_BDPV12</stp>
        <stp xml:space="preserve">  OPTJTJWV Corp</stp>
        <stp>FXOPT_VEGA</stp>
        <stp>[Options Pricer.xlsx]Example!R19C4</stp>
        <stp>FXOPT_TRADE_DATE</stp>
        <stp>20160413</stp>
        <tr r="D19" s="1"/>
      </tp>
      <tp t="s">
        <v>#N/A Field Not Applicable</v>
        <stp/>
        <stp>##V3_BDPV12</stp>
        <stp xml:space="preserve">  OPTJTJWV Corp</stp>
        <stp>REPORTING_CURRENCY</stp>
        <stp>[Options Pricer.xlsx]Example!R29C4</stp>
        <tr r="D29" s="1"/>
      </tp>
      <tp>
        <v>27.482672500610352</v>
        <stp/>
        <stp>##V3_BDPV12</stp>
        <stp>SBK7 Comdty</stp>
        <stp>FUT_PUT_IMPLIED_VOLATILITY</stp>
        <stp>[Options Pricer.xlsx]Sheet1!R39C7</stp>
        <tr r="G39" s="4"/>
      </tp>
      <tp>
        <v>25.71</v>
        <stp/>
        <stp>##V3_BDHV12</stp>
        <stp>SBN7 Comdty</stp>
        <stp>HIST_PUT_IMP_VOL</stp>
        <stp>11/05/2016</stp>
        <stp>11/05/2016</stp>
        <stp>[Options Pricer.xlsx]Sheet1!R40C15</stp>
        <tr r="O40" s="4"/>
      </tp>
      <tp>
        <v>24.34</v>
        <stp/>
        <stp>##V3_BDHV12</stp>
        <stp>S N6 Comdty</stp>
        <stp>HIST_PUT_IMP_VOL</stp>
        <stp>11/05/2016</stp>
        <stp>11/05/2016</stp>
        <stp>[Options Pricer.xlsx]Sheet1!R25C15</stp>
        <tr r="O25" s="4"/>
      </tp>
      <tp>
        <v>35.26</v>
        <stp/>
        <stp>##V3_BDHV12</stp>
        <stp>SBN6 Comdty</stp>
        <stp>HIST_PUT_IMP_VOL</stp>
        <stp>11/05/2016</stp>
        <stp>11/05/2016</stp>
        <stp>[Options Pricer.xlsx]Sheet1!R36C15</stp>
        <tr r="O36" s="4"/>
      </tp>
      <tp>
        <v>24.05</v>
        <stp/>
        <stp>##V3_BDHV12</stp>
        <stp>W N6 Comdty</stp>
        <stp>HIST_PUT_IMP_VOL</stp>
        <stp>11/05/2016</stp>
        <stp>11/05/2016</stp>
        <stp>[Options Pricer.xlsx]Sheet1!R16C15</stp>
        <tr r="O16" s="4"/>
      </tp>
      <tp>
        <v>19.014164670866865</v>
        <stp/>
        <stp>##V3_BDPV12</stp>
        <stp xml:space="preserve">  OPTJTJWV Corp</stp>
        <stp>FXOPT_VOLATILITY</stp>
        <stp>[Options Pricer.xlsx]Example!R13C4</stp>
        <stp>FXOPT_TRADE_DATE</stp>
        <stp>20160413</stp>
        <tr r="D13" s="1"/>
      </tp>
      <tp t="s">
        <v>C</v>
        <stp/>
        <stp>##V3_BDPV12</stp>
        <stp>OPTJTQZN Corp</stp>
        <stp>BANK_CLIENT_VIEW</stp>
        <stp>[Options Pricer.xlsx]Example (2)!R7C4</stp>
        <tr r="D7" s="2"/>
      </tp>
      <tp>
        <v>25.903765258789061</v>
        <stp/>
        <stp>##V3_BDPV12</stp>
        <stp>SBN7 Comdty</stp>
        <stp>FUT_PUT_IMPLIED_VOLATILITY</stp>
        <stp>[Options Pricer.xlsx]Sheet1!R40C7</stp>
        <tr r="G40" s="4"/>
      </tp>
      <tp>
        <v>21.92</v>
        <stp/>
        <stp>##V3_BDHV12</stp>
        <stp>S F7 Comdty</stp>
        <stp>HIST_PUT_IMP_VOL</stp>
        <stp>11/05/2016</stp>
        <stp>11/05/2016</stp>
        <stp>[Options Pricer.xlsx]Sheet1!R29C15</stp>
        <tr r="O29" s="4"/>
      </tp>
      <tp>
        <v>43.38840722012305</v>
        <stp/>
        <stp>##V3_BDPV12</stp>
        <stp xml:space="preserve">  OPTJTJWV Corp</stp>
        <stp>FXOPT_VOMMA</stp>
        <stp>[Options Pricer.xlsx]Example!R22C4</stp>
        <stp>FXOPT_TRADE_DATE</stp>
        <stp>20160413</stp>
        <tr r="D22" s="1"/>
      </tp>
      <tp>
        <v>35.166753845214842</v>
        <stp/>
        <stp>##V3_BDPV12</stp>
        <stp>SBN6 Comdty</stp>
        <stp>FUT_PUT_IMPLIED_VOLATILITY</stp>
        <stp>[Options Pricer.xlsx]Sheet1!R36C7</stp>
        <tr r="G36" s="4"/>
      </tp>
      <tp t="s">
        <v>13/04/2016</v>
        <stp/>
        <stp>##V3_BDPV12</stp>
        <stp xml:space="preserve">  OPTJTJWV Corp</stp>
        <stp>FXOPT_PREMIUM_DT</stp>
        <stp>[Options Pricer.xlsx]Example!R28C4</stp>
        <stp>FXOPT_TRADE_DATE</stp>
        <stp>20160413</stp>
        <tr r="D28" s="1"/>
      </tp>
      <tp>
        <v>31.914453887939452</v>
        <stp/>
        <stp>##V3_BDPV12</stp>
        <stp>SBV6 Comdty</stp>
        <stp>FUT_PUT_IMPLIED_VOLATILITY</stp>
        <stp>[Options Pricer.xlsx]Sheet1!R37C7</stp>
        <tr r="G37" s="4"/>
      </tp>
      <tp t="s">
        <v>B</v>
        <stp/>
        <stp>##V3_BDPV12</stp>
        <stp xml:space="preserve">  OPTJTJWV Corp</stp>
        <stp>FXOPT_MODEL</stp>
        <stp>[Options Pricer.xlsx]Example!R12C4</stp>
        <tr r="D12" s="1"/>
      </tp>
      <tp>
        <v>-236.25278782098349</v>
        <stp/>
        <stp>##V3_BDPV12</stp>
        <stp>OPTJTQZN Corp</stp>
        <stp>OPT_RHO</stp>
        <stp>[Options Pricer.xlsx]Example (2)!R21C4</stp>
        <stp>FXOPT_TRADE_DATE</stp>
        <stp>20160518</stp>
        <tr r="D21" s="2"/>
      </tp>
      <tp>
        <v>-10271.054815853155</v>
        <stp/>
        <stp>##V3_BDPV12</stp>
        <stp xml:space="preserve">  OPTJTJWV Corp</stp>
        <stp>FXOPT_VANNA</stp>
        <stp>[Options Pricer.xlsx]Example!R23C4</stp>
        <stp>FXOPT_TRADE_DATE</stp>
        <stp>20160413</stp>
        <tr r="D2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spc="150" baseline="0">
                <a:solidFill>
                  <a:sysClr val="windowText" lastClr="000000"/>
                </a:solidFill>
                <a:latin typeface="Kalinga" panose="020B0502040204020203" pitchFamily="34" charset="0"/>
                <a:ea typeface="+mn-ea"/>
                <a:cs typeface="Kalinga" panose="020B0502040204020203" pitchFamily="34" charset="0"/>
              </a:defRPr>
            </a:pPr>
            <a:r>
              <a:rPr lang="en-GB" b="0">
                <a:latin typeface="Kalinga" panose="020B0502040204020203" pitchFamily="34" charset="0"/>
                <a:cs typeface="Kalinga" panose="020B0502040204020203" pitchFamily="34" charset="0"/>
              </a:rPr>
              <a:t>Corn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spc="150" baseline="0">
              <a:solidFill>
                <a:sysClr val="windowText" lastClr="000000"/>
              </a:solidFill>
              <a:latin typeface="Kalinga" panose="020B0502040204020203" pitchFamily="34" charset="0"/>
              <a:ea typeface="+mn-ea"/>
              <a:cs typeface="Kalinga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Sheet1!$M$3</c:f>
              <c:strCache>
                <c:ptCount val="1"/>
                <c:pt idx="0">
                  <c:v>Implied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Sheet1!$E$4:$E$8</c:f>
              <c:strCache>
                <c:ptCount val="5"/>
                <c:pt idx="0">
                  <c:v>N6</c:v>
                </c:pt>
                <c:pt idx="1">
                  <c:v>U6</c:v>
                </c:pt>
                <c:pt idx="2">
                  <c:v>Z6</c:v>
                </c:pt>
                <c:pt idx="3">
                  <c:v>H7</c:v>
                </c:pt>
                <c:pt idx="4">
                  <c:v>K7</c:v>
                </c:pt>
              </c:strCache>
            </c:strRef>
          </c:cat>
          <c:val>
            <c:numRef>
              <c:f>Sheet1!$M$4:$M$8</c:f>
              <c:numCache>
                <c:formatCode>0.00</c:formatCode>
                <c:ptCount val="5"/>
                <c:pt idx="0">
                  <c:v>6.186557319883752</c:v>
                </c:pt>
                <c:pt idx="1">
                  <c:v>7.4878195346988434</c:v>
                </c:pt>
                <c:pt idx="2">
                  <c:v>6.9049323781458725</c:v>
                </c:pt>
                <c:pt idx="3">
                  <c:v>6.3899866255682172</c:v>
                </c:pt>
                <c:pt idx="4">
                  <c:v>6.1411217683431625</c:v>
                </c:pt>
              </c:numCache>
            </c:numRef>
          </c:val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Realised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Sheet1!$E$4:$E$8</c:f>
              <c:strCache>
                <c:ptCount val="5"/>
                <c:pt idx="0">
                  <c:v>N6</c:v>
                </c:pt>
                <c:pt idx="1">
                  <c:v>U6</c:v>
                </c:pt>
                <c:pt idx="2">
                  <c:v>Z6</c:v>
                </c:pt>
                <c:pt idx="3">
                  <c:v>H7</c:v>
                </c:pt>
                <c:pt idx="4">
                  <c:v>K7</c:v>
                </c:pt>
              </c:strCache>
            </c:strRef>
          </c:cat>
          <c:val>
            <c:numRef>
              <c:f>Sheet1!$N$4:$N$8</c:f>
              <c:numCache>
                <c:formatCode>0.00</c:formatCode>
                <c:ptCount val="5"/>
                <c:pt idx="0">
                  <c:v>7.1610734748382745</c:v>
                </c:pt>
                <c:pt idx="1">
                  <c:v>6.9534195390299489</c:v>
                </c:pt>
                <c:pt idx="2">
                  <c:v>6.4140786459557342</c:v>
                </c:pt>
                <c:pt idx="3">
                  <c:v>6.2541806654580832</c:v>
                </c:pt>
                <c:pt idx="4">
                  <c:v>6.0963616128375975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7180536"/>
        <c:axId val="1107184848"/>
      </c:barChart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Implied 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Sheet1!$E$4:$E$8</c:f>
              <c:strCache>
                <c:ptCount val="5"/>
                <c:pt idx="0">
                  <c:v>N6</c:v>
                </c:pt>
                <c:pt idx="1">
                  <c:v>U6</c:v>
                </c:pt>
                <c:pt idx="2">
                  <c:v>Z6</c:v>
                </c:pt>
                <c:pt idx="3">
                  <c:v>H7</c:v>
                </c:pt>
                <c:pt idx="4">
                  <c:v>K7</c:v>
                </c:pt>
              </c:strCache>
            </c:strRef>
          </c:cat>
          <c:val>
            <c:numRef>
              <c:f>Sheet1!$I$4:$I$8</c:f>
              <c:numCache>
                <c:formatCode>0.00</c:formatCode>
                <c:ptCount val="5"/>
                <c:pt idx="0">
                  <c:v>24.815806150436401</c:v>
                </c:pt>
                <c:pt idx="1">
                  <c:v>29.846942901611328</c:v>
                </c:pt>
                <c:pt idx="2">
                  <c:v>27.215990900993347</c:v>
                </c:pt>
                <c:pt idx="3">
                  <c:v>24.756044650077818</c:v>
                </c:pt>
                <c:pt idx="4">
                  <c:v>23.547653579711913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Sheet1!$O$3</c:f>
              <c:strCache>
                <c:ptCount val="1"/>
                <c:pt idx="0">
                  <c:v>-1w Implied Vol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Sheet1!$O$4:$O$8</c:f>
              <c:numCache>
                <c:formatCode>General</c:formatCode>
                <c:ptCount val="5"/>
                <c:pt idx="0">
                  <c:v>24.42</c:v>
                </c:pt>
                <c:pt idx="1">
                  <c:v>28.25</c:v>
                </c:pt>
                <c:pt idx="2">
                  <c:v>25.97</c:v>
                </c:pt>
                <c:pt idx="3">
                  <c:v>23.24</c:v>
                </c:pt>
                <c:pt idx="4">
                  <c:v>22.93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347648"/>
        <c:axId val="1107339416"/>
      </c:lineChart>
      <c:catAx>
        <c:axId val="110718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84848"/>
        <c:crosses val="autoZero"/>
        <c:auto val="1"/>
        <c:lblAlgn val="ctr"/>
        <c:lblOffset val="100"/>
        <c:noMultiLvlLbl val="0"/>
      </c:catAx>
      <c:valAx>
        <c:axId val="1107184848"/>
        <c:scaling>
          <c:orientation val="minMax"/>
          <c:min val="5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80536"/>
        <c:crosses val="autoZero"/>
        <c:crossBetween val="between"/>
      </c:valAx>
      <c:valAx>
        <c:axId val="1107339416"/>
        <c:scaling>
          <c:orientation val="minMax"/>
          <c:min val="10"/>
        </c:scaling>
        <c:delete val="0"/>
        <c:axPos val="r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47648"/>
        <c:crosses val="max"/>
        <c:crossBetween val="between"/>
      </c:valAx>
      <c:catAx>
        <c:axId val="1107347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339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cap="all" spc="150" baseline="0">
                <a:solidFill>
                  <a:sysClr val="windowText" lastClr="000000"/>
                </a:solidFill>
                <a:latin typeface="Kalinga" panose="020B0502040204020203" pitchFamily="34" charset="0"/>
                <a:ea typeface="+mn-ea"/>
                <a:cs typeface="Kalinga" panose="020B0502040204020203" pitchFamily="34" charset="0"/>
              </a:defRPr>
            </a:pPr>
            <a:r>
              <a:rPr lang="en-GB" b="0">
                <a:latin typeface="Kalinga" panose="020B0502040204020203" pitchFamily="34" charset="0"/>
                <a:cs typeface="Kalinga" panose="020B0502040204020203" pitchFamily="34" charset="0"/>
              </a:rPr>
              <a:t>Wheat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0" i="0" u="none" strike="noStrike" kern="1200" cap="all" spc="150" baseline="0">
              <a:solidFill>
                <a:sysClr val="windowText" lastClr="000000"/>
              </a:solidFill>
              <a:latin typeface="Kalinga" panose="020B0502040204020203" pitchFamily="34" charset="0"/>
              <a:ea typeface="+mn-ea"/>
              <a:cs typeface="Kalinga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Sheet1!$M$15</c:f>
              <c:strCache>
                <c:ptCount val="1"/>
                <c:pt idx="0">
                  <c:v>Implied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Sheet1!$E$16:$E$20</c:f>
              <c:strCache>
                <c:ptCount val="5"/>
                <c:pt idx="0">
                  <c:v>N6</c:v>
                </c:pt>
                <c:pt idx="1">
                  <c:v>U6</c:v>
                </c:pt>
                <c:pt idx="2">
                  <c:v>Z6</c:v>
                </c:pt>
                <c:pt idx="3">
                  <c:v>H7</c:v>
                </c:pt>
                <c:pt idx="4">
                  <c:v>K7</c:v>
                </c:pt>
              </c:strCache>
            </c:strRef>
          </c:cat>
          <c:val>
            <c:numRef>
              <c:f>Sheet1!$M$16:$M$20</c:f>
              <c:numCache>
                <c:formatCode>0.00</c:formatCode>
                <c:ptCount val="5"/>
                <c:pt idx="0">
                  <c:v>7.2319910726709224</c:v>
                </c:pt>
                <c:pt idx="1">
                  <c:v>7.8717083850270866</c:v>
                </c:pt>
                <c:pt idx="2">
                  <c:v>7.4688853365682411</c:v>
                </c:pt>
                <c:pt idx="3">
                  <c:v>7.3429084661754311</c:v>
                </c:pt>
                <c:pt idx="4">
                  <c:v>7.370963049042957</c:v>
                </c:pt>
              </c:numCache>
            </c:numRef>
          </c:val>
        </c:ser>
        <c:ser>
          <c:idx val="2"/>
          <c:order val="2"/>
          <c:tx>
            <c:strRef>
              <c:f>Sheet1!$N$15</c:f>
              <c:strCache>
                <c:ptCount val="1"/>
                <c:pt idx="0">
                  <c:v>Realised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Sheet1!$E$16:$E$20</c:f>
              <c:strCache>
                <c:ptCount val="5"/>
                <c:pt idx="0">
                  <c:v>N6</c:v>
                </c:pt>
                <c:pt idx="1">
                  <c:v>U6</c:v>
                </c:pt>
                <c:pt idx="2">
                  <c:v>Z6</c:v>
                </c:pt>
                <c:pt idx="3">
                  <c:v>H7</c:v>
                </c:pt>
                <c:pt idx="4">
                  <c:v>K7</c:v>
                </c:pt>
              </c:strCache>
            </c:strRef>
          </c:cat>
          <c:val>
            <c:numRef>
              <c:f>Sheet1!$N$16:$N$20</c:f>
              <c:numCache>
                <c:formatCode>0.00</c:formatCode>
                <c:ptCount val="5"/>
                <c:pt idx="0">
                  <c:v>9.7918499161898431</c:v>
                </c:pt>
                <c:pt idx="1">
                  <c:v>9.6375256992786511</c:v>
                </c:pt>
                <c:pt idx="2">
                  <c:v>9.2796225511285595</c:v>
                </c:pt>
                <c:pt idx="3">
                  <c:v>9.0153320905680978</c:v>
                </c:pt>
                <c:pt idx="4">
                  <c:v>8.7908663672643428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7338240"/>
        <c:axId val="1107348432"/>
      </c:barChart>
      <c:lineChart>
        <c:grouping val="standar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Implied 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Sheet1!$E$16:$E$20</c:f>
              <c:strCache>
                <c:ptCount val="5"/>
                <c:pt idx="0">
                  <c:v>N6</c:v>
                </c:pt>
                <c:pt idx="1">
                  <c:v>U6</c:v>
                </c:pt>
                <c:pt idx="2">
                  <c:v>Z6</c:v>
                </c:pt>
                <c:pt idx="3">
                  <c:v>H7</c:v>
                </c:pt>
                <c:pt idx="4">
                  <c:v>K7</c:v>
                </c:pt>
              </c:strCache>
            </c:strRef>
          </c:cat>
          <c:val>
            <c:numRef>
              <c:f>Sheet1!$I$16:$I$20</c:f>
              <c:numCache>
                <c:formatCode>0.00</c:formatCode>
                <c:ptCount val="5"/>
                <c:pt idx="0">
                  <c:v>23.980010271072388</c:v>
                </c:pt>
                <c:pt idx="1">
                  <c:v>25.580244970321655</c:v>
                </c:pt>
                <c:pt idx="2">
                  <c:v>23.536452412605286</c:v>
                </c:pt>
                <c:pt idx="3">
                  <c:v>22.502906990051269</c:v>
                </c:pt>
                <c:pt idx="4">
                  <c:v>22.287697315216064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Sheet1!$O$15</c:f>
              <c:strCache>
                <c:ptCount val="1"/>
                <c:pt idx="0">
                  <c:v>-1w Implied Vol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Sheet1!$O$16:$O$20</c:f>
              <c:numCache>
                <c:formatCode>General</c:formatCode>
                <c:ptCount val="5"/>
                <c:pt idx="0">
                  <c:v>24.05</c:v>
                </c:pt>
                <c:pt idx="1">
                  <c:v>25.65</c:v>
                </c:pt>
                <c:pt idx="2">
                  <c:v>23.75</c:v>
                </c:pt>
                <c:pt idx="3">
                  <c:v>22.94</c:v>
                </c:pt>
                <c:pt idx="4">
                  <c:v>22.61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349216"/>
        <c:axId val="1107348824"/>
      </c:lineChart>
      <c:catAx>
        <c:axId val="11073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48432"/>
        <c:crosses val="autoZero"/>
        <c:auto val="1"/>
        <c:lblAlgn val="ctr"/>
        <c:lblOffset val="100"/>
        <c:noMultiLvlLbl val="0"/>
      </c:catAx>
      <c:valAx>
        <c:axId val="1107348432"/>
        <c:scaling>
          <c:orientation val="minMax"/>
          <c:min val="5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38240"/>
        <c:crosses val="autoZero"/>
        <c:crossBetween val="between"/>
      </c:valAx>
      <c:valAx>
        <c:axId val="1107348824"/>
        <c:scaling>
          <c:orientation val="minMax"/>
        </c:scaling>
        <c:delete val="0"/>
        <c:axPos val="r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49216"/>
        <c:crosses val="max"/>
        <c:crossBetween val="between"/>
      </c:valAx>
      <c:catAx>
        <c:axId val="1107349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348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cap="all" spc="150" baseline="0">
                <a:solidFill>
                  <a:sysClr val="windowText" lastClr="000000"/>
                </a:solidFill>
                <a:latin typeface="Kalinga" panose="020B0502040204020203" pitchFamily="34" charset="0"/>
                <a:ea typeface="+mn-ea"/>
                <a:cs typeface="Kalinga" panose="020B0502040204020203" pitchFamily="34" charset="0"/>
              </a:defRPr>
            </a:pPr>
            <a:r>
              <a:rPr lang="en-GB" b="0">
                <a:latin typeface="Kalinga" panose="020B0502040204020203" pitchFamily="34" charset="0"/>
                <a:cs typeface="Kalinga" panose="020B0502040204020203" pitchFamily="34" charset="0"/>
              </a:rPr>
              <a:t>Beans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0" i="0" u="none" strike="noStrike" kern="1200" cap="all" spc="150" baseline="0">
              <a:solidFill>
                <a:sysClr val="windowText" lastClr="000000"/>
              </a:solidFill>
              <a:latin typeface="Kalinga" panose="020B0502040204020203" pitchFamily="34" charset="0"/>
              <a:ea typeface="+mn-ea"/>
              <a:cs typeface="Kalinga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Sheet1!$M$24</c:f>
              <c:strCache>
                <c:ptCount val="1"/>
                <c:pt idx="0">
                  <c:v>Implied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Sheet1!$E$25:$E$29</c:f>
              <c:strCache>
                <c:ptCount val="5"/>
                <c:pt idx="0">
                  <c:v>N6</c:v>
                </c:pt>
                <c:pt idx="1">
                  <c:v>Q6</c:v>
                </c:pt>
                <c:pt idx="2">
                  <c:v>U6</c:v>
                </c:pt>
                <c:pt idx="3">
                  <c:v>X6</c:v>
                </c:pt>
                <c:pt idx="4">
                  <c:v>F7</c:v>
                </c:pt>
              </c:strCache>
            </c:strRef>
          </c:cat>
          <c:val>
            <c:numRef>
              <c:f>Sheet1!$M$25:$M$29</c:f>
              <c:numCache>
                <c:formatCode>0.00</c:formatCode>
                <c:ptCount val="5"/>
                <c:pt idx="0">
                  <c:v>15.283953315366016</c:v>
                </c:pt>
                <c:pt idx="1">
                  <c:v>18.696528142932845</c:v>
                </c:pt>
                <c:pt idx="2">
                  <c:v>18.378849254720247</c:v>
                </c:pt>
                <c:pt idx="3">
                  <c:v>16.042505073625911</c:v>
                </c:pt>
                <c:pt idx="4">
                  <c:v>14.193535915854065</c:v>
                </c:pt>
              </c:numCache>
            </c:numRef>
          </c:val>
        </c:ser>
        <c:ser>
          <c:idx val="2"/>
          <c:order val="2"/>
          <c:tx>
            <c:strRef>
              <c:f>Sheet1!$N$24</c:f>
              <c:strCache>
                <c:ptCount val="1"/>
                <c:pt idx="0">
                  <c:v>Realised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Sheet1!$E$25:$E$29</c:f>
              <c:strCache>
                <c:ptCount val="5"/>
                <c:pt idx="0">
                  <c:v>N6</c:v>
                </c:pt>
                <c:pt idx="1">
                  <c:v>Q6</c:v>
                </c:pt>
                <c:pt idx="2">
                  <c:v>U6</c:v>
                </c:pt>
                <c:pt idx="3">
                  <c:v>X6</c:v>
                </c:pt>
                <c:pt idx="4">
                  <c:v>F7</c:v>
                </c:pt>
              </c:strCache>
            </c:strRef>
          </c:cat>
          <c:val>
            <c:numRef>
              <c:f>Sheet1!$N$25:$N$29</c:f>
              <c:numCache>
                <c:formatCode>0.00</c:formatCode>
                <c:ptCount val="5"/>
                <c:pt idx="0">
                  <c:v>18.366069377218121</c:v>
                </c:pt>
                <c:pt idx="1">
                  <c:v>17.788420861174501</c:v>
                </c:pt>
                <c:pt idx="2">
                  <c:v>16.082734389485612</c:v>
                </c:pt>
                <c:pt idx="3">
                  <c:v>14.606087088265141</c:v>
                </c:pt>
                <c:pt idx="4">
                  <c:v>13.814393426646138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4004072"/>
        <c:axId val="1124004464"/>
      </c:barChart>
      <c:lineChart>
        <c:grouping val="standard"/>
        <c:varyColors val="0"/>
        <c:ser>
          <c:idx val="0"/>
          <c:order val="0"/>
          <c:tx>
            <c:strRef>
              <c:f>Sheet1!$I$24</c:f>
              <c:strCache>
                <c:ptCount val="1"/>
                <c:pt idx="0">
                  <c:v>Implied 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Sheet1!$E$25:$E$29</c:f>
              <c:strCache>
                <c:ptCount val="5"/>
                <c:pt idx="0">
                  <c:v>N6</c:v>
                </c:pt>
                <c:pt idx="1">
                  <c:v>Q6</c:v>
                </c:pt>
                <c:pt idx="2">
                  <c:v>U6</c:v>
                </c:pt>
                <c:pt idx="3">
                  <c:v>X6</c:v>
                </c:pt>
                <c:pt idx="4">
                  <c:v>F7</c:v>
                </c:pt>
              </c:strCache>
            </c:strRef>
          </c:cat>
          <c:val>
            <c:numRef>
              <c:f>Sheet1!$I$25:$I$29</c:f>
              <c:numCache>
                <c:formatCode>0.00</c:formatCode>
                <c:ptCount val="5"/>
                <c:pt idx="0">
                  <c:v>22.659373068809508</c:v>
                </c:pt>
                <c:pt idx="1">
                  <c:v>27.679942464828493</c:v>
                </c:pt>
                <c:pt idx="2">
                  <c:v>27.375574672222136</c:v>
                </c:pt>
                <c:pt idx="3">
                  <c:v>24.042187678813931</c:v>
                </c:pt>
                <c:pt idx="4">
                  <c:v>21.326587557792664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Sheet1!$O$24</c:f>
              <c:strCache>
                <c:ptCount val="1"/>
                <c:pt idx="0">
                  <c:v>-1w Implied Vol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Sheet1!$E$25:$E$29</c:f>
              <c:strCache>
                <c:ptCount val="5"/>
                <c:pt idx="0">
                  <c:v>N6</c:v>
                </c:pt>
                <c:pt idx="1">
                  <c:v>Q6</c:v>
                </c:pt>
                <c:pt idx="2">
                  <c:v>U6</c:v>
                </c:pt>
                <c:pt idx="3">
                  <c:v>X6</c:v>
                </c:pt>
                <c:pt idx="4">
                  <c:v>F7</c:v>
                </c:pt>
              </c:strCache>
            </c:strRef>
          </c:cat>
          <c:val>
            <c:numRef>
              <c:f>Sheet1!$O$25:$O$29</c:f>
              <c:numCache>
                <c:formatCode>General</c:formatCode>
                <c:ptCount val="5"/>
                <c:pt idx="0">
                  <c:v>24.34</c:v>
                </c:pt>
                <c:pt idx="1">
                  <c:v>28.15</c:v>
                </c:pt>
                <c:pt idx="2">
                  <c:v>27.92</c:v>
                </c:pt>
                <c:pt idx="3">
                  <c:v>24.19</c:v>
                </c:pt>
                <c:pt idx="4">
                  <c:v>21.92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836136"/>
        <c:axId val="878836920"/>
      </c:lineChart>
      <c:catAx>
        <c:axId val="112400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04464"/>
        <c:crosses val="autoZero"/>
        <c:auto val="1"/>
        <c:lblAlgn val="ctr"/>
        <c:lblOffset val="100"/>
        <c:noMultiLvlLbl val="0"/>
      </c:catAx>
      <c:valAx>
        <c:axId val="1124004464"/>
        <c:scaling>
          <c:orientation val="minMax"/>
          <c:min val="1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04072"/>
        <c:crosses val="autoZero"/>
        <c:crossBetween val="between"/>
      </c:valAx>
      <c:valAx>
        <c:axId val="878836920"/>
        <c:scaling>
          <c:orientation val="minMax"/>
          <c:min val="10"/>
        </c:scaling>
        <c:delete val="0"/>
        <c:axPos val="r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36136"/>
        <c:crosses val="max"/>
        <c:crossBetween val="between"/>
      </c:valAx>
      <c:catAx>
        <c:axId val="878836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8836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cap="all" spc="150" baseline="0">
                <a:solidFill>
                  <a:sysClr val="windowText" lastClr="000000"/>
                </a:solidFill>
                <a:latin typeface="Kalinga" panose="020B0502040204020203" pitchFamily="34" charset="0"/>
                <a:ea typeface="+mn-ea"/>
                <a:cs typeface="Kalinga" panose="020B0502040204020203" pitchFamily="34" charset="0"/>
              </a:defRPr>
            </a:pPr>
            <a:r>
              <a:rPr lang="en-GB" b="0">
                <a:latin typeface="Kalinga" panose="020B0502040204020203" pitchFamily="34" charset="0"/>
                <a:cs typeface="Kalinga" panose="020B0502040204020203" pitchFamily="34" charset="0"/>
              </a:rPr>
              <a:t>SUGAR #11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0" i="0" u="none" strike="noStrike" kern="1200" cap="all" spc="150" baseline="0">
              <a:solidFill>
                <a:sysClr val="windowText" lastClr="000000"/>
              </a:solidFill>
              <a:latin typeface="Kalinga" panose="020B0502040204020203" pitchFamily="34" charset="0"/>
              <a:ea typeface="+mn-ea"/>
              <a:cs typeface="Kalinga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Sheet1!$M$35</c:f>
              <c:strCache>
                <c:ptCount val="1"/>
                <c:pt idx="0">
                  <c:v>Implied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Sheet1!$E$36:$E$40</c:f>
              <c:strCache>
                <c:ptCount val="5"/>
                <c:pt idx="0">
                  <c:v>N6</c:v>
                </c:pt>
                <c:pt idx="1">
                  <c:v>V6</c:v>
                </c:pt>
                <c:pt idx="2">
                  <c:v>H7</c:v>
                </c:pt>
                <c:pt idx="3">
                  <c:v>K7</c:v>
                </c:pt>
                <c:pt idx="4">
                  <c:v>N7</c:v>
                </c:pt>
              </c:strCache>
            </c:strRef>
          </c:cat>
          <c:val>
            <c:numRef>
              <c:f>Sheet1!$M$36:$M$40</c:f>
              <c:numCache>
                <c:formatCode>0.00</c:formatCode>
                <c:ptCount val="5"/>
                <c:pt idx="0">
                  <c:v>36.643998523723347</c:v>
                </c:pt>
                <c:pt idx="1">
                  <c:v>33.579225804289585</c:v>
                </c:pt>
                <c:pt idx="2">
                  <c:v>31.467190231836902</c:v>
                </c:pt>
                <c:pt idx="3">
                  <c:v>29.106329586937129</c:v>
                </c:pt>
                <c:pt idx="4">
                  <c:v>26.911424278595057</c:v>
                </c:pt>
              </c:numCache>
            </c:numRef>
          </c:val>
        </c:ser>
        <c:ser>
          <c:idx val="2"/>
          <c:order val="2"/>
          <c:tx>
            <c:strRef>
              <c:f>Sheet1!$N$35</c:f>
              <c:strCache>
                <c:ptCount val="1"/>
                <c:pt idx="0">
                  <c:v>Realised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Sheet1!$E$36:$E$40</c:f>
              <c:strCache>
                <c:ptCount val="5"/>
                <c:pt idx="0">
                  <c:v>N6</c:v>
                </c:pt>
                <c:pt idx="1">
                  <c:v>V6</c:v>
                </c:pt>
                <c:pt idx="2">
                  <c:v>H7</c:v>
                </c:pt>
                <c:pt idx="3">
                  <c:v>K7</c:v>
                </c:pt>
                <c:pt idx="4">
                  <c:v>N7</c:v>
                </c:pt>
              </c:strCache>
            </c:strRef>
          </c:cat>
          <c:val>
            <c:numRef>
              <c:f>Sheet1!$N$36:$N$40</c:f>
              <c:numCache>
                <c:formatCode>0.00</c:formatCode>
                <c:ptCount val="5"/>
                <c:pt idx="0">
                  <c:v>38.283342859277738</c:v>
                </c:pt>
                <c:pt idx="1">
                  <c:v>35.304187753945499</c:v>
                </c:pt>
                <c:pt idx="2">
                  <c:v>32.979107244406983</c:v>
                </c:pt>
                <c:pt idx="3">
                  <c:v>30.431755677941172</c:v>
                </c:pt>
                <c:pt idx="4">
                  <c:v>28.150815538579334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9799592"/>
        <c:axId val="699798416"/>
      </c:barChart>
      <c:lineChart>
        <c:grouping val="standard"/>
        <c:varyColors val="0"/>
        <c:ser>
          <c:idx val="0"/>
          <c:order val="0"/>
          <c:tx>
            <c:strRef>
              <c:f>Sheet1!$I$35</c:f>
              <c:strCache>
                <c:ptCount val="1"/>
                <c:pt idx="0">
                  <c:v>Implied 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Sheet1!$E$36:$E$40</c:f>
              <c:strCache>
                <c:ptCount val="5"/>
                <c:pt idx="0">
                  <c:v>N6</c:v>
                </c:pt>
                <c:pt idx="1">
                  <c:v>V6</c:v>
                </c:pt>
                <c:pt idx="2">
                  <c:v>H7</c:v>
                </c:pt>
                <c:pt idx="3">
                  <c:v>K7</c:v>
                </c:pt>
                <c:pt idx="4">
                  <c:v>N7</c:v>
                </c:pt>
              </c:strCache>
            </c:strRef>
          </c:cat>
          <c:val>
            <c:numRef>
              <c:f>Sheet1!$I$36:$I$40</c:f>
              <c:numCache>
                <c:formatCode>0.00</c:formatCode>
                <c:ptCount val="5"/>
                <c:pt idx="0">
                  <c:v>35.426640853881835</c:v>
                </c:pt>
                <c:pt idx="1">
                  <c:v>31.919382286071777</c:v>
                </c:pt>
                <c:pt idx="2">
                  <c:v>29.160896606445313</c:v>
                </c:pt>
                <c:pt idx="3">
                  <c:v>27.502896308898926</c:v>
                </c:pt>
                <c:pt idx="4">
                  <c:v>25.922670898437499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Sheet1!$O$35</c:f>
              <c:strCache>
                <c:ptCount val="1"/>
                <c:pt idx="0">
                  <c:v>-1w Implied Vol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Sheet1!$E$36:$E$40</c:f>
              <c:strCache>
                <c:ptCount val="5"/>
                <c:pt idx="0">
                  <c:v>N6</c:v>
                </c:pt>
                <c:pt idx="1">
                  <c:v>V6</c:v>
                </c:pt>
                <c:pt idx="2">
                  <c:v>H7</c:v>
                </c:pt>
                <c:pt idx="3">
                  <c:v>K7</c:v>
                </c:pt>
                <c:pt idx="4">
                  <c:v>N7</c:v>
                </c:pt>
              </c:strCache>
            </c:strRef>
          </c:cat>
          <c:val>
            <c:numRef>
              <c:f>Sheet1!$O$36:$O$40</c:f>
              <c:numCache>
                <c:formatCode>General</c:formatCode>
                <c:ptCount val="5"/>
                <c:pt idx="0">
                  <c:v>35.26</c:v>
                </c:pt>
                <c:pt idx="1">
                  <c:v>32.04</c:v>
                </c:pt>
                <c:pt idx="2">
                  <c:v>28.98</c:v>
                </c:pt>
                <c:pt idx="3">
                  <c:v>27.22</c:v>
                </c:pt>
                <c:pt idx="4">
                  <c:v>25.71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351624"/>
        <c:axId val="878348880"/>
      </c:lineChart>
      <c:catAx>
        <c:axId val="6997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98416"/>
        <c:crosses val="autoZero"/>
        <c:auto val="1"/>
        <c:lblAlgn val="ctr"/>
        <c:lblOffset val="100"/>
        <c:noMultiLvlLbl val="0"/>
      </c:catAx>
      <c:valAx>
        <c:axId val="699798416"/>
        <c:scaling>
          <c:orientation val="minMax"/>
          <c:min val="2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99592"/>
        <c:crosses val="autoZero"/>
        <c:crossBetween val="between"/>
      </c:valAx>
      <c:valAx>
        <c:axId val="878348880"/>
        <c:scaling>
          <c:orientation val="minMax"/>
          <c:min val="15"/>
        </c:scaling>
        <c:delete val="0"/>
        <c:axPos val="r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51624"/>
        <c:crosses val="max"/>
        <c:crossBetween val="between"/>
      </c:valAx>
      <c:catAx>
        <c:axId val="878351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834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18585</xdr:colOff>
      <xdr:row>1</xdr:row>
      <xdr:rowOff>0</xdr:rowOff>
    </xdr:from>
    <xdr:to>
      <xdr:col>13</xdr:col>
      <xdr:colOff>238125</xdr:colOff>
      <xdr:row>18</xdr:row>
      <xdr:rowOff>161925</xdr:rowOff>
    </xdr:to>
    <xdr:pic>
      <xdr:nvPicPr>
        <xdr:cNvPr id="2" name="Picture 1" descr="c:\temp\CAC11AA619C843A68B85248EC700BD58.png.bmp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4"/>
        <a:stretch/>
      </xdr:blipFill>
      <xdr:spPr bwMode="auto">
        <a:xfrm>
          <a:off x="5543085" y="0"/>
          <a:ext cx="5088906" cy="34004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18</xdr:row>
      <xdr:rowOff>152400</xdr:rowOff>
    </xdr:from>
    <xdr:to>
      <xdr:col>13</xdr:col>
      <xdr:colOff>238125</xdr:colOff>
      <xdr:row>36</xdr:row>
      <xdr:rowOff>38100</xdr:rowOff>
    </xdr:to>
    <xdr:pic>
      <xdr:nvPicPr>
        <xdr:cNvPr id="3" name="Picture 2" descr="c:\temp\82432F68281A4359B8289414DF4DDB91.png.bmp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3390900"/>
          <a:ext cx="5095875" cy="33147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85725</xdr:colOff>
      <xdr:row>31</xdr:row>
      <xdr:rowOff>161925</xdr:rowOff>
    </xdr:from>
    <xdr:to>
      <xdr:col>4</xdr:col>
      <xdr:colOff>133350</xdr:colOff>
      <xdr:row>36</xdr:row>
      <xdr:rowOff>171450</xdr:rowOff>
    </xdr:to>
    <xdr:sp macro="" textlink="">
      <xdr:nvSpPr>
        <xdr:cNvPr id="4" name="TextBox 3"/>
        <xdr:cNvSpPr txBox="1"/>
      </xdr:nvSpPr>
      <xdr:spPr>
        <a:xfrm>
          <a:off x="85725" y="5876925"/>
          <a:ext cx="4962525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These are the fields</a:t>
          </a:r>
          <a:r>
            <a:rPr lang="en-GB" sz="1100" baseline="0"/>
            <a:t> to get the OVML data to Excel once a deal is priced and saved. Using the ticker of the option created, you can get the values into Excel like this.</a:t>
          </a:r>
          <a:br>
            <a:rPr lang="en-GB" sz="1100" baseline="0"/>
          </a:br>
          <a:r>
            <a:rPr lang="en-GB" sz="1100" baseline="0"/>
            <a:t/>
          </a:r>
          <a:br>
            <a:rPr lang="en-GB" sz="1100" baseline="0"/>
          </a:br>
          <a:r>
            <a:rPr lang="en-GB" sz="1100" baseline="0"/>
            <a:t>Now you have the ability to override the strike, expiry and type (C/P).</a:t>
          </a:r>
          <a:endParaRPr lang="en-GB" sz="1100"/>
        </a:p>
      </xdr:txBody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5</xdr:col>
      <xdr:colOff>170806</xdr:colOff>
      <xdr:row>66</xdr:row>
      <xdr:rowOff>8953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7896225"/>
          <a:ext cx="5152381" cy="45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18585</xdr:colOff>
      <xdr:row>1</xdr:row>
      <xdr:rowOff>0</xdr:rowOff>
    </xdr:from>
    <xdr:to>
      <xdr:col>13</xdr:col>
      <xdr:colOff>238125</xdr:colOff>
      <xdr:row>18</xdr:row>
      <xdr:rowOff>161925</xdr:rowOff>
    </xdr:to>
    <xdr:pic>
      <xdr:nvPicPr>
        <xdr:cNvPr id="2" name="Picture 1" descr="c:\temp\CAC11AA619C843A68B85248EC700BD58.png.bmp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4"/>
        <a:stretch/>
      </xdr:blipFill>
      <xdr:spPr bwMode="auto">
        <a:xfrm>
          <a:off x="5076360" y="85725"/>
          <a:ext cx="5096340" cy="34004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18</xdr:row>
      <xdr:rowOff>152400</xdr:rowOff>
    </xdr:from>
    <xdr:to>
      <xdr:col>13</xdr:col>
      <xdr:colOff>238125</xdr:colOff>
      <xdr:row>36</xdr:row>
      <xdr:rowOff>38100</xdr:rowOff>
    </xdr:to>
    <xdr:pic>
      <xdr:nvPicPr>
        <xdr:cNvPr id="3" name="Picture 2" descr="c:\temp\82432F68281A4359B8289414DF4DDB91.png.bmp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3476625"/>
          <a:ext cx="5095875" cy="33147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85725</xdr:colOff>
      <xdr:row>31</xdr:row>
      <xdr:rowOff>161925</xdr:rowOff>
    </xdr:from>
    <xdr:to>
      <xdr:col>4</xdr:col>
      <xdr:colOff>133350</xdr:colOff>
      <xdr:row>36</xdr:row>
      <xdr:rowOff>171450</xdr:rowOff>
    </xdr:to>
    <xdr:sp macro="" textlink="">
      <xdr:nvSpPr>
        <xdr:cNvPr id="4" name="TextBox 3"/>
        <xdr:cNvSpPr txBox="1"/>
      </xdr:nvSpPr>
      <xdr:spPr>
        <a:xfrm>
          <a:off x="161925" y="5962650"/>
          <a:ext cx="4419600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These are the fields</a:t>
          </a:r>
          <a:r>
            <a:rPr lang="en-GB" sz="1100" baseline="0"/>
            <a:t> to get the OVML data to Excel once a deal is priced and saved. Using the ticker of the option created, you can get the values into Excel like this.</a:t>
          </a:r>
          <a:br>
            <a:rPr lang="en-GB" sz="1100" baseline="0"/>
          </a:br>
          <a:r>
            <a:rPr lang="en-GB" sz="1100" baseline="0"/>
            <a:t/>
          </a:r>
          <a:br>
            <a:rPr lang="en-GB" sz="1100" baseline="0"/>
          </a:br>
          <a:r>
            <a:rPr lang="en-GB" sz="1100" baseline="0"/>
            <a:t>Now you have the ability to override the strike, expiry and type (C/P).</a:t>
          </a:r>
          <a:endParaRPr lang="en-GB" sz="1100"/>
        </a:p>
      </xdr:txBody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5</xdr:col>
      <xdr:colOff>170806</xdr:colOff>
      <xdr:row>66</xdr:row>
      <xdr:rowOff>8953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7896225"/>
          <a:ext cx="5152381" cy="4580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0</xdr:row>
      <xdr:rowOff>142875</xdr:rowOff>
    </xdr:from>
    <xdr:to>
      <xdr:col>24</xdr:col>
      <xdr:colOff>352425</xdr:colOff>
      <xdr:row>13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85725</xdr:colOff>
      <xdr:row>13</xdr:row>
      <xdr:rowOff>142875</xdr:rowOff>
    </xdr:from>
    <xdr:to>
      <xdr:col>24</xdr:col>
      <xdr:colOff>552450</xdr:colOff>
      <xdr:row>25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27</xdr:row>
      <xdr:rowOff>0</xdr:rowOff>
    </xdr:from>
    <xdr:to>
      <xdr:col>24</xdr:col>
      <xdr:colOff>466725</xdr:colOff>
      <xdr:row>40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</xdr:colOff>
      <xdr:row>41</xdr:row>
      <xdr:rowOff>142875</xdr:rowOff>
    </xdr:from>
    <xdr:to>
      <xdr:col>24</xdr:col>
      <xdr:colOff>485775</xdr:colOff>
      <xdr:row>56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zoomScaleNormal="100" workbookViewId="0">
      <selection activeCell="B2" sqref="B2:D32"/>
    </sheetView>
  </sheetViews>
  <sheetFormatPr defaultRowHeight="15" x14ac:dyDescent="0.25"/>
  <cols>
    <col min="1" max="1" width="1.140625" customWidth="1"/>
    <col min="2" max="2" width="17.7109375" bestFit="1" customWidth="1"/>
    <col min="3" max="3" width="32" bestFit="1" customWidth="1"/>
    <col min="4" max="4" width="15.85546875" bestFit="1" customWidth="1"/>
  </cols>
  <sheetData>
    <row r="1" spans="2:8" ht="6.75" customHeight="1" x14ac:dyDescent="0.25"/>
    <row r="2" spans="2:8" x14ac:dyDescent="0.25">
      <c r="B2" s="1" t="s">
        <v>0</v>
      </c>
      <c r="D2" s="2" t="s">
        <v>1</v>
      </c>
    </row>
    <row r="3" spans="2:8" x14ac:dyDescent="0.25">
      <c r="B3" t="s">
        <v>2</v>
      </c>
      <c r="C3" t="s">
        <v>3</v>
      </c>
      <c r="D3" s="3">
        <v>42473</v>
      </c>
    </row>
    <row r="4" spans="2:8" x14ac:dyDescent="0.25">
      <c r="B4" t="s">
        <v>4</v>
      </c>
      <c r="C4" t="s">
        <v>5</v>
      </c>
      <c r="D4" s="2">
        <v>700</v>
      </c>
      <c r="F4" s="1" t="s">
        <v>6</v>
      </c>
    </row>
    <row r="5" spans="2:8" x14ac:dyDescent="0.25">
      <c r="B5" t="s">
        <v>7</v>
      </c>
      <c r="C5" t="s">
        <v>8</v>
      </c>
      <c r="D5" s="2" t="s">
        <v>9</v>
      </c>
    </row>
    <row r="6" spans="2:8" x14ac:dyDescent="0.25">
      <c r="B6" t="s">
        <v>10</v>
      </c>
      <c r="C6" t="s">
        <v>11</v>
      </c>
      <c r="D6" s="4" t="str">
        <f>_xll.BDP(D2,C6)</f>
        <v>VA</v>
      </c>
    </row>
    <row r="7" spans="2:8" x14ac:dyDescent="0.25">
      <c r="B7" t="s">
        <v>12</v>
      </c>
      <c r="C7" t="s">
        <v>13</v>
      </c>
      <c r="D7" s="5" t="str">
        <f>_xll.BDP(D2,C7)</f>
        <v>C</v>
      </c>
      <c r="H7" s="6"/>
    </row>
    <row r="8" spans="2:8" x14ac:dyDescent="0.25">
      <c r="B8" t="s">
        <v>14</v>
      </c>
      <c r="C8" t="s">
        <v>15</v>
      </c>
      <c r="D8" s="5" t="str">
        <f>_xll.BDP(D2,C8)</f>
        <v>C</v>
      </c>
    </row>
    <row r="9" spans="2:8" x14ac:dyDescent="0.25">
      <c r="B9" t="s">
        <v>16</v>
      </c>
      <c r="C9" t="s">
        <v>17</v>
      </c>
      <c r="D9" s="5" t="str">
        <f>_xll.BDP(D2,C9)</f>
        <v>23/06/2016</v>
      </c>
    </row>
    <row r="10" spans="2:8" x14ac:dyDescent="0.25">
      <c r="B10" t="s">
        <v>18</v>
      </c>
      <c r="C10" t="s">
        <v>19</v>
      </c>
      <c r="D10" s="5">
        <v>1000</v>
      </c>
    </row>
    <row r="11" spans="2:8" x14ac:dyDescent="0.25">
      <c r="B11" t="s">
        <v>20</v>
      </c>
      <c r="C11" t="s">
        <v>21</v>
      </c>
      <c r="D11" s="5">
        <f>_xll.BDP(D2,C11)</f>
        <v>1000</v>
      </c>
    </row>
    <row r="12" spans="2:8" x14ac:dyDescent="0.25">
      <c r="B12" t="s">
        <v>22</v>
      </c>
      <c r="C12" t="s">
        <v>23</v>
      </c>
      <c r="D12" s="5" t="str">
        <f>_xll.BDP(D2,C12)</f>
        <v>B</v>
      </c>
    </row>
    <row r="13" spans="2:8" x14ac:dyDescent="0.25">
      <c r="B13" t="s">
        <v>24</v>
      </c>
      <c r="C13" t="s">
        <v>25</v>
      </c>
      <c r="D13" s="7">
        <f>_xll.BDP(D2,C13,C3,TEXT(D3,"YYYYMMDD"))</f>
        <v>19.014164670866865</v>
      </c>
    </row>
    <row r="14" spans="2:8" x14ac:dyDescent="0.25">
      <c r="B14" s="1" t="s">
        <v>26</v>
      </c>
      <c r="D14" s="5"/>
    </row>
    <row r="15" spans="2:8" x14ac:dyDescent="0.25">
      <c r="B15" t="s">
        <v>27</v>
      </c>
      <c r="C15" t="s">
        <v>28</v>
      </c>
      <c r="D15" s="15">
        <f>_xll.BDP(D2,C15,C3,TEXT(D3,"YYYYMMDD"))</f>
        <v>966.25</v>
      </c>
    </row>
    <row r="16" spans="2:8" x14ac:dyDescent="0.25">
      <c r="B16" t="s">
        <v>29</v>
      </c>
      <c r="C16" t="s">
        <v>30</v>
      </c>
      <c r="D16" s="8">
        <f>_xll.BDP(D2,C16,C3,TEXT(D3,"yyyymmdd"))</f>
        <v>0.35751997046851014</v>
      </c>
    </row>
    <row r="17" spans="2:6" x14ac:dyDescent="0.25">
      <c r="B17" s="1" t="s">
        <v>31</v>
      </c>
      <c r="D17" s="5"/>
    </row>
    <row r="18" spans="2:6" x14ac:dyDescent="0.25">
      <c r="B18" t="s">
        <v>32</v>
      </c>
      <c r="C18" t="s">
        <v>33</v>
      </c>
      <c r="D18" s="10">
        <f>_xll.BDP(D2,C18,C3,TEXT(D3,"YYYYMMDD"),C13,D13)</f>
        <v>3.2054383593062807</v>
      </c>
    </row>
    <row r="19" spans="2:6" x14ac:dyDescent="0.25">
      <c r="B19" t="s">
        <v>34</v>
      </c>
      <c r="C19" t="s">
        <v>35</v>
      </c>
      <c r="D19" s="13">
        <f>_xll.BDP(D2,C19,C3,TEXT(D3,"YYYYMMDD"))</f>
        <v>1133.7610356009875</v>
      </c>
    </row>
    <row r="20" spans="2:6" x14ac:dyDescent="0.25">
      <c r="B20" t="s">
        <v>36</v>
      </c>
      <c r="C20" t="s">
        <v>37</v>
      </c>
      <c r="D20" s="9">
        <f>_xll.BDP(D2,C20,C3,TEXT(D3,"YYYYMMDD"))</f>
        <v>-153.01797942655685</v>
      </c>
    </row>
    <row r="21" spans="2:6" x14ac:dyDescent="0.25">
      <c r="B21" t="s">
        <v>58</v>
      </c>
      <c r="C21" t="s">
        <v>57</v>
      </c>
      <c r="D21" s="9">
        <f>_xll.BDP(D2,C21,C3,TEXT(D3,"YYYYMMDD"))</f>
        <v>-143.24339777225237</v>
      </c>
    </row>
    <row r="22" spans="2:6" x14ac:dyDescent="0.25">
      <c r="B22" t="s">
        <v>38</v>
      </c>
      <c r="C22" t="s">
        <v>39</v>
      </c>
      <c r="D22" s="9">
        <f>_xll.BDP(D2,C22,C3,TEXT(D3,"YYYYMMDD"))</f>
        <v>43.38840722012305</v>
      </c>
    </row>
    <row r="23" spans="2:6" x14ac:dyDescent="0.25">
      <c r="B23" t="s">
        <v>40</v>
      </c>
      <c r="C23" t="s">
        <v>41</v>
      </c>
      <c r="D23" s="14">
        <f>_xll.BDP(D2,C23,C3,TEXT(D3,"YYYYMMDD"))</f>
        <v>-10271.054815853155</v>
      </c>
      <c r="F23" s="1" t="s">
        <v>6</v>
      </c>
    </row>
    <row r="24" spans="2:6" x14ac:dyDescent="0.25">
      <c r="B24" s="1" t="s">
        <v>42</v>
      </c>
    </row>
    <row r="25" spans="2:6" x14ac:dyDescent="0.25">
      <c r="B25" t="s">
        <v>43</v>
      </c>
      <c r="C25" t="s">
        <v>44</v>
      </c>
      <c r="D25" s="8">
        <f>_xll.BDP(D2,C25,C3,TEXT(D3,"YYYYMMDD"))</f>
        <v>74.691200266960166</v>
      </c>
    </row>
    <row r="26" spans="2:6" x14ac:dyDescent="0.25">
      <c r="B26" t="s">
        <v>45</v>
      </c>
      <c r="C26" t="s">
        <v>46</v>
      </c>
      <c r="D26" s="5" t="str">
        <f>_xll.BDP(D2,C26)</f>
        <v>USd</v>
      </c>
    </row>
    <row r="27" spans="2:6" x14ac:dyDescent="0.25">
      <c r="B27" t="s">
        <v>47</v>
      </c>
      <c r="C27" t="s">
        <v>48</v>
      </c>
      <c r="D27" s="13">
        <f>_xll.BDP(D2,C27,C3,TEXT(D3,"YYYYMMDD"))</f>
        <v>74691.200266960164</v>
      </c>
    </row>
    <row r="28" spans="2:6" x14ac:dyDescent="0.25">
      <c r="B28" t="s">
        <v>49</v>
      </c>
      <c r="C28" t="s">
        <v>50</v>
      </c>
      <c r="D28" s="5" t="str">
        <f>_xll.BDP(D2,C28,C3,TEXT(D3,"yyyymmdd"))</f>
        <v>13/04/2016</v>
      </c>
    </row>
    <row r="29" spans="2:6" x14ac:dyDescent="0.25">
      <c r="B29" t="s">
        <v>51</v>
      </c>
      <c r="C29" t="s">
        <v>52</v>
      </c>
      <c r="D29" s="5" t="str">
        <f>_xll.BDP(D2,C29)</f>
        <v>#N/A Field Not Applicable</v>
      </c>
    </row>
    <row r="30" spans="2:6" x14ac:dyDescent="0.25">
      <c r="B30" t="s">
        <v>53</v>
      </c>
      <c r="C30" t="s">
        <v>54</v>
      </c>
      <c r="D30" s="10">
        <f>_xll.BDP(D2,C30,C3,TEXT(D3,"YYYYMMDD"))</f>
        <v>81.420404273364724</v>
      </c>
    </row>
    <row r="31" spans="2:6" x14ac:dyDescent="0.25">
      <c r="B31" t="s">
        <v>55</v>
      </c>
      <c r="C31" t="s">
        <v>56</v>
      </c>
      <c r="D31" s="11">
        <f>_xll.BDP(D2,C31,C3,D3,C30,D30)</f>
        <v>-814.20404238566255</v>
      </c>
    </row>
    <row r="35" spans="2:6" x14ac:dyDescent="0.25">
      <c r="D35" s="12"/>
    </row>
    <row r="41" spans="2:6" x14ac:dyDescent="0.25">
      <c r="B41" t="s">
        <v>59</v>
      </c>
      <c r="D41" s="12">
        <f>_xll.BDP(D2,C25,C3,TEXT(D3,"YYYYMMDD"),C15,D15,C10,D10)</f>
        <v>21.24862869038785</v>
      </c>
      <c r="F41" s="16">
        <f>_xll.BDP("OPTJTJWV Corp","FXOPT_PRICE", "FXOPT_STRIKE=910", "FXOPT_TRADE_DATE=20160413", "FXOPT_FORWARD=960")</f>
        <v>62.309081868922291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>
      <selection activeCell="M8" sqref="M8"/>
    </sheetView>
  </sheetViews>
  <sheetFormatPr defaultRowHeight="15" x14ac:dyDescent="0.25"/>
  <cols>
    <col min="1" max="1" width="14.85546875" bestFit="1" customWidth="1"/>
    <col min="4" max="4" width="10.7109375" bestFit="1" customWidth="1"/>
    <col min="5" max="5" width="13.28515625" bestFit="1" customWidth="1"/>
    <col min="6" max="6" width="13.140625" customWidth="1"/>
    <col min="7" max="7" width="12" customWidth="1"/>
    <col min="8" max="8" width="12.5703125" customWidth="1"/>
    <col min="9" max="9" width="12.42578125" customWidth="1"/>
    <col min="10" max="10" width="12.140625" customWidth="1"/>
    <col min="11" max="11" width="13.5703125" customWidth="1"/>
    <col min="12" max="12" width="15" customWidth="1"/>
    <col min="13" max="13" width="13.85546875" customWidth="1"/>
    <col min="14" max="14" width="13.7109375" customWidth="1"/>
    <col min="15" max="15" width="12.5703125" bestFit="1" customWidth="1"/>
    <col min="16" max="16" width="11.5703125" bestFit="1" customWidth="1"/>
  </cols>
  <sheetData>
    <row r="1" spans="1:28" x14ac:dyDescent="0.25">
      <c r="A1" s="2" t="s">
        <v>60</v>
      </c>
      <c r="L1" t="s">
        <v>53</v>
      </c>
      <c r="M1" s="23">
        <f ca="1">_xll.BDP($A$1,"FXOPT_DELTA","FXOPT_TRADE_DATE",TEXT($A$8,"YYYYMMDD"))*H2/100</f>
        <v>-49.533692900378384</v>
      </c>
    </row>
    <row r="2" spans="1:28" x14ac:dyDescent="0.25">
      <c r="C2" t="s">
        <v>18</v>
      </c>
      <c r="D2">
        <v>350</v>
      </c>
      <c r="E2" s="16">
        <f>_xll.BDP($A$1,"FXOPT_PRICE", "FXOPT_STRIKE=$D$2", "FXOPT_TRADE_DATE=20160413", "FXOPT_FORWARD=O7")</f>
        <v>12.756789477019979</v>
      </c>
      <c r="G2" t="s">
        <v>65</v>
      </c>
      <c r="H2">
        <v>250</v>
      </c>
      <c r="I2" s="12"/>
      <c r="J2" s="12">
        <f>_xll.BDP($A$1,B12,"FXOPT_TRADE_DATE",TEXT($D2,"YYYYMMDD"),"FXOPT_FORWARD",D$4,"FXOPT_STRIKE",$D$2)</f>
        <v>8.8913869119388202</v>
      </c>
      <c r="L2" t="s">
        <v>32</v>
      </c>
      <c r="M2" s="9">
        <f ca="1">_xll.BDP($A$1,"FXOPT_GAMMA","FXOPT_TRADE_DATE",TEXT($A$8,"YYYYMMDD"))</f>
        <v>1.4925290904976209</v>
      </c>
    </row>
    <row r="3" spans="1:28" x14ac:dyDescent="0.25">
      <c r="G3" t="s">
        <v>21</v>
      </c>
      <c r="H3" s="5">
        <f>_xll.BDP(A1,G3)</f>
        <v>5000</v>
      </c>
      <c r="L3" t="s">
        <v>34</v>
      </c>
      <c r="M3" s="24">
        <f ca="1">_xll.BDP($A$1,"FXOPT_VEGA","FXOPT_TRADE_DATE",TEXT($A$8,"YYYYMMDD"))*H2/100</f>
        <v>10147.615152184304</v>
      </c>
    </row>
    <row r="4" spans="1:28" x14ac:dyDescent="0.25">
      <c r="C4" t="s">
        <v>64</v>
      </c>
      <c r="D4">
        <f>_xll.BDP(C4,"px_last")</f>
        <v>402.75</v>
      </c>
      <c r="G4" t="s">
        <v>47</v>
      </c>
      <c r="H4" s="20">
        <f>J2*H2*H3/100</f>
        <v>111142.33639923525</v>
      </c>
      <c r="L4" t="s">
        <v>36</v>
      </c>
      <c r="M4" s="13">
        <f ca="1">_xll.BDP($A$1,"FXOPT_THETA","FXOPT_TRADE_DATE",TEXT($A$8,"YYYYMMDD"))*H2/100</f>
        <v>-678.73149405952063</v>
      </c>
    </row>
    <row r="7" spans="1:28" x14ac:dyDescent="0.25">
      <c r="E7">
        <f>$B$10</f>
        <v>250</v>
      </c>
      <c r="F7">
        <f>E7+$B$11</f>
        <v>270</v>
      </c>
      <c r="G7">
        <f t="shared" ref="G7:AB7" si="0">F7+$B$11</f>
        <v>290</v>
      </c>
      <c r="H7">
        <f t="shared" si="0"/>
        <v>310</v>
      </c>
      <c r="I7">
        <f t="shared" si="0"/>
        <v>330</v>
      </c>
      <c r="J7">
        <f t="shared" si="0"/>
        <v>350</v>
      </c>
      <c r="K7">
        <f t="shared" si="0"/>
        <v>370</v>
      </c>
      <c r="L7">
        <f t="shared" si="0"/>
        <v>390</v>
      </c>
      <c r="M7">
        <f t="shared" si="0"/>
        <v>410</v>
      </c>
      <c r="N7">
        <f t="shared" si="0"/>
        <v>430</v>
      </c>
      <c r="O7">
        <f t="shared" si="0"/>
        <v>450</v>
      </c>
      <c r="P7">
        <f>O7+$B$11</f>
        <v>470</v>
      </c>
      <c r="Q7">
        <f t="shared" si="0"/>
        <v>490</v>
      </c>
      <c r="R7">
        <f t="shared" si="0"/>
        <v>510</v>
      </c>
      <c r="S7">
        <f t="shared" si="0"/>
        <v>530</v>
      </c>
      <c r="T7">
        <f t="shared" si="0"/>
        <v>550</v>
      </c>
      <c r="U7">
        <f t="shared" si="0"/>
        <v>570</v>
      </c>
      <c r="V7">
        <f t="shared" si="0"/>
        <v>590</v>
      </c>
      <c r="W7">
        <f t="shared" si="0"/>
        <v>610</v>
      </c>
      <c r="X7">
        <f>W7+$B$11</f>
        <v>630</v>
      </c>
      <c r="Y7">
        <f t="shared" si="0"/>
        <v>650</v>
      </c>
      <c r="Z7">
        <f t="shared" si="0"/>
        <v>670</v>
      </c>
      <c r="AA7">
        <f>Z7+$B$11</f>
        <v>690</v>
      </c>
      <c r="AB7">
        <f t="shared" si="0"/>
        <v>710</v>
      </c>
    </row>
    <row r="8" spans="1:28" x14ac:dyDescent="0.25">
      <c r="A8" s="21">
        <f ca="1">TODAY()</f>
        <v>42508</v>
      </c>
      <c r="D8" s="17">
        <f ca="1">A8</f>
        <v>42508</v>
      </c>
      <c r="E8" s="20">
        <f ca="1">(_xll.BDP($A$1,$B$12,"FXOPT_TRADE_DATE",TEXT($D8,"YYYYMMDD"),"FXOPT_FORWARD",E$7,"FXOPT_STRIKE",$D$2)-$J$2)*$H$2*$H$3/100</f>
        <v>1170383.6294171317</v>
      </c>
      <c r="F8" s="20">
        <f ca="1">(_xll.BDP($A$1,$B$12,"FXOPT_TRADE_DATE",TEXT($D8,"YYYYMMDD"),"FXOPT_FORWARD",F$7,"FXOPT_STRIKE",$D$2)-$J$2)*$H$2*$H$3/100</f>
        <v>944083.86781739269</v>
      </c>
      <c r="G8" s="20">
        <f ca="1">(_xll.BDP($A$1,$B$12,"FXOPT_TRADE_DATE",TEXT($D8,"YYYYMMDD"),"FXOPT_FORWARD",G$7,"FXOPT_STRIKE",$D$2)-$J$2)*$H$2*$H$3/100</f>
        <v>732269.37145707186</v>
      </c>
      <c r="H8" s="20">
        <f ca="1">(_xll.BDP($A$1,$B$12,"FXOPT_TRADE_DATE",TEXT($D8,"YYYYMMDD"),"FXOPT_FORWARD",H$7,"FXOPT_STRIKE",$D$2)-$J$2)*$H$2*$H$3/100</f>
        <v>540100.36911726301</v>
      </c>
      <c r="I8" s="20">
        <f ca="1">(_xll.BDP($A$1,$B$12,"FXOPT_TRADE_DATE",TEXT($D8,"YYYYMMDD"),"FXOPT_FORWARD",I$7,"FXOPT_STRIKE",$D$2)-$J$2)*$H$2*$H$3/100</f>
        <v>372102.39839880407</v>
      </c>
      <c r="J8" s="20">
        <f ca="1">(_xll.BDP($A$1,$B$12,"FXOPT_TRADE_DATE",TEXT($D8,"YYYYMMDD"),"FXOPT_FORWARD",J$7,"FXOPT_STRIKE",$D$2)-$J$2)*$H$2*$H$3/100</f>
        <v>231716.88086165098</v>
      </c>
      <c r="K8" s="20">
        <f ca="1">(_xll.BDP($A$1,$B$12,"FXOPT_TRADE_DATE",TEXT($D8,"YYYYMMDD"),"FXOPT_FORWARD",K$7,"FXOPT_STRIKE",$D$2)-$J$2)*$H$2*$H$3/100</f>
        <v>120744.41373925704</v>
      </c>
      <c r="L8" s="20">
        <f ca="1">(_xll.BDP($A$1,$B$12,"FXOPT_TRADE_DATE",TEXT($D8,"YYYYMMDD"),"FXOPT_FORWARD",L$7,"FXOPT_STRIKE",$D$2)-$J$2)*$H$2*$H$3/100</f>
        <v>39175.126082708884</v>
      </c>
      <c r="M8" s="20">
        <f ca="1">(_xll.BDP($A$1,$B$12,"FXOPT_TRADE_DATE",TEXT($D8,"YYYYMMDD"),"FXOPT_FORWARD",M$7,"FXOPT_STRIKE",$D$2)-$J$2)*$H$2*$H$3/100</f>
        <v>-16476.276180543049</v>
      </c>
      <c r="N8" s="20">
        <f ca="1">(_xll.BDP($A$1,$B$12,"FXOPT_TRADE_DATE",TEXT($D8,"YYYYMMDD"),"FXOPT_FORWARD",N$7,"FXOPT_STRIKE",$D$2)-$J$2)*$H$2*$H$3/100</f>
        <v>-52452.834491168323</v>
      </c>
      <c r="O8" s="20">
        <f ca="1">(_xll.BDP($A$1,$B$12,"FXOPT_TRADE_DATE",TEXT($D8,"YYYYMMDD"),"FXOPT_FORWARD",O$7,"FXOPT_STRIKE",$D$2)-$J$2)*$H$2*$H$3/100</f>
        <v>-74919.414200957181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x14ac:dyDescent="0.25">
      <c r="A9" t="s">
        <v>61</v>
      </c>
      <c r="B9">
        <v>7</v>
      </c>
      <c r="D9" s="17">
        <f ca="1">D8+$B$9</f>
        <v>42515</v>
      </c>
      <c r="E9" s="20">
        <f ca="1">(_xll.BDP($A$1,$B$12,"FXOPT_TRADE_DATE",TEXT($D9,"YYYYMMDD"),"FXOPT_FORWARD",E$7,"FXOPT_STRIKE",$D$2)-$J$2)*$H$2*$H$3/100</f>
        <v>1167997.589297343</v>
      </c>
      <c r="F9" s="20">
        <f ca="1">(_xll.BDP($A$1,$B$12,"FXOPT_TRADE_DATE",TEXT($D9,"YYYYMMDD"),"FXOPT_FORWARD",F$7,"FXOPT_STRIKE",$D$2)-$J$2)*$H$2*$H$3/100</f>
        <v>940758.16980606841</v>
      </c>
      <c r="G9" s="20">
        <f ca="1">(_xll.BDP($A$1,$B$12,"FXOPT_TRADE_DATE",TEXT($D9,"YYYYMMDD"),"FXOPT_FORWARD",G$7,"FXOPT_STRIKE",$D$2)-$J$2)*$H$2*$H$3/100</f>
        <v>727900.85530545563</v>
      </c>
      <c r="H9" s="20">
        <f ca="1">(_xll.BDP($A$1,$B$12,"FXOPT_TRADE_DATE",TEXT($D9,"YYYYMMDD"),"FXOPT_FORWARD",H$7,"FXOPT_STRIKE",$D$2)-$J$2)*$H$2*$H$3/100</f>
        <v>534750.3259670944</v>
      </c>
      <c r="I9" s="20">
        <f ca="1">(_xll.BDP($A$1,$B$12,"FXOPT_TRADE_DATE",TEXT($D9,"YYYYMMDD"),"FXOPT_FORWARD",I$7,"FXOPT_STRIKE",$D$2)-$J$2)*$H$2*$H$3/100</f>
        <v>366048.86870136217</v>
      </c>
      <c r="J9" s="20">
        <f ca="1">(_xll.BDP($A$1,$B$12,"FXOPT_TRADE_DATE",TEXT($D9,"YYYYMMDD"),"FXOPT_FORWARD",J$7,"FXOPT_STRIKE",$D$2)-$J$2)*$H$2*$H$3/100</f>
        <v>225413.67209112138</v>
      </c>
      <c r="K9" s="20">
        <f ca="1">(_xll.BDP($A$1,$B$12,"FXOPT_TRADE_DATE",TEXT($D9,"YYYYMMDD"),"FXOPT_FORWARD",K$7,"FXOPT_STRIKE",$D$2)-$J$2)*$H$2*$H$3/100</f>
        <v>114715.30625749312</v>
      </c>
      <c r="L9" s="20">
        <f ca="1">(_xll.BDP($A$1,$B$12,"FXOPT_TRADE_DATE",TEXT($D9,"YYYYMMDD"),"FXOPT_FORWARD",L$7,"FXOPT_STRIKE",$D$2)-$J$2)*$H$2*$H$3/100</f>
        <v>33841.763852683915</v>
      </c>
      <c r="M9" s="20">
        <f ca="1">(_xll.BDP($A$1,$B$12,"FXOPT_TRADE_DATE",TEXT($D9,"YYYYMMDD"),"FXOPT_FORWARD",M$7,"FXOPT_STRIKE",$D$2)-$J$2)*$H$2*$H$3/100</f>
        <v>-20884.725301034367</v>
      </c>
      <c r="N9" s="20">
        <f ca="1">(_xll.BDP($A$1,$B$12,"FXOPT_TRADE_DATE",TEXT($D9,"YYYYMMDD"),"FXOPT_FORWARD",N$7,"FXOPT_STRIKE",$D$2)-$J$2)*$H$2*$H$3/100</f>
        <v>-55906.492059445263</v>
      </c>
      <c r="O9" s="20">
        <f ca="1">(_xll.BDP($A$1,$B$12,"FXOPT_TRADE_DATE",TEXT($D9,"YYYYMMDD"),"FXOPT_FORWARD",O$7,"FXOPT_STRIKE",$D$2)-$J$2)*$H$2*$H$3/100</f>
        <v>-77522.344520740255</v>
      </c>
      <c r="P9" s="20"/>
      <c r="Q9" s="20"/>
      <c r="R9" s="20"/>
      <c r="S9" s="22"/>
      <c r="T9" s="22"/>
      <c r="U9" s="22"/>
      <c r="V9" s="20"/>
      <c r="W9" s="20"/>
      <c r="X9" s="20"/>
      <c r="Y9" s="20"/>
      <c r="Z9" s="20"/>
      <c r="AA9" s="20"/>
      <c r="AB9" s="20"/>
    </row>
    <row r="10" spans="1:28" x14ac:dyDescent="0.25">
      <c r="A10" t="s">
        <v>62</v>
      </c>
      <c r="B10">
        <v>250</v>
      </c>
      <c r="D10" s="17">
        <f t="shared" ref="D10:D36" ca="1" si="1">D9+$B$9</f>
        <v>42522</v>
      </c>
      <c r="E10" s="20">
        <f ca="1">(_xll.BDP($A$1,$B$12,"FXOPT_TRADE_DATE",TEXT($D10,"YYYYMMDD"),"FXOPT_FORWARD",E$7,"FXOPT_STRIKE",$D$2)-$J$2)*$H$2*$H$3/100</f>
        <v>1165623.8465216574</v>
      </c>
      <c r="F10" s="20">
        <f ca="1">(_xll.BDP($A$1,$B$12,"FXOPT_TRADE_DATE",TEXT($D10,"YYYYMMDD"),"FXOPT_FORWARD",F$7,"FXOPT_STRIKE",$D$2)-$J$2)*$H$2*$H$3/100</f>
        <v>937425.9825719354</v>
      </c>
      <c r="G10" s="20">
        <f ca="1">(_xll.BDP($A$1,$B$12,"FXOPT_TRADE_DATE",TEXT($D10,"YYYYMMDD"),"FXOPT_FORWARD",G$7,"FXOPT_STRIKE",$D$2)-$J$2)*$H$2*$H$3/100</f>
        <v>723485.33281312126</v>
      </c>
      <c r="H10" s="20">
        <f ca="1">(_xll.BDP($A$1,$B$12,"FXOPT_TRADE_DATE",TEXT($D10,"YYYYMMDD"),"FXOPT_FORWARD",H$7,"FXOPT_STRIKE",$D$2)-$J$2)*$H$2*$H$3/100</f>
        <v>529307.09199212631</v>
      </c>
      <c r="I10" s="20">
        <f ca="1">(_xll.BDP($A$1,$B$12,"FXOPT_TRADE_DATE",TEXT($D10,"YYYYMMDD"),"FXOPT_FORWARD",I$7,"FXOPT_STRIKE",$D$2)-$J$2)*$H$2*$H$3/100</f>
        <v>359870.19140299322</v>
      </c>
      <c r="J10" s="20">
        <f ca="1">(_xll.BDP($A$1,$B$12,"FXOPT_TRADE_DATE",TEXT($D10,"YYYYMMDD"),"FXOPT_FORWARD",J$7,"FXOPT_STRIKE",$D$2)-$J$2)*$H$2*$H$3/100</f>
        <v>218975.92095146386</v>
      </c>
      <c r="K10" s="20">
        <f ca="1">(_xll.BDP($A$1,$B$12,"FXOPT_TRADE_DATE",TEXT($D10,"YYYYMMDD"),"FXOPT_FORWARD",K$7,"FXOPT_STRIKE",$D$2)-$J$2)*$H$2*$H$3/100</f>
        <v>108567.91011677394</v>
      </c>
      <c r="L10" s="20">
        <f ca="1">(_xll.BDP($A$1,$B$12,"FXOPT_TRADE_DATE",TEXT($D10,"YYYYMMDD"),"FXOPT_FORWARD",L$7,"FXOPT_STRIKE",$D$2)-$J$2)*$H$2*$H$3/100</f>
        <v>28434.49406537315</v>
      </c>
      <c r="M10" s="20">
        <f ca="1">(_xll.BDP($A$1,$B$12,"FXOPT_TRADE_DATE",TEXT($D10,"YYYYMMDD"),"FXOPT_FORWARD",M$7,"FXOPT_STRIKE",$D$2)-$J$2)*$H$2*$H$3/100</f>
        <v>-25318.213492292063</v>
      </c>
      <c r="N10" s="20">
        <f ca="1">(_xll.BDP($A$1,$B$12,"FXOPT_TRADE_DATE",TEXT($D10,"YYYYMMDD"),"FXOPT_FORWARD",N$7,"FXOPT_STRIKE",$D$2)-$J$2)*$H$2*$H$3/100</f>
        <v>-59343.72704454654</v>
      </c>
      <c r="O10" s="20">
        <f ca="1">(_xll.BDP($A$1,$B$12,"FXOPT_TRADE_DATE",TEXT($D10,"YYYYMMDD"),"FXOPT_FORWARD",O$7,"FXOPT_STRIKE",$D$2)-$J$2)*$H$2*$H$3/100</f>
        <v>-80081.750613865617</v>
      </c>
      <c r="P10" s="20"/>
      <c r="Q10" s="20"/>
      <c r="R10" s="1"/>
      <c r="S10" s="6"/>
      <c r="T10" s="18"/>
      <c r="U10" s="22"/>
      <c r="V10" s="20"/>
      <c r="W10" s="20"/>
      <c r="X10" s="20"/>
      <c r="Y10" s="20"/>
      <c r="Z10" s="20"/>
      <c r="AA10" s="20"/>
      <c r="AB10" s="20"/>
    </row>
    <row r="11" spans="1:28" x14ac:dyDescent="0.25">
      <c r="A11" t="s">
        <v>63</v>
      </c>
      <c r="B11">
        <v>20</v>
      </c>
      <c r="D11" s="17">
        <f t="shared" ca="1" si="1"/>
        <v>42529</v>
      </c>
      <c r="E11" s="20">
        <f ca="1">(_xll.BDP($A$1,$B$12,"FXOPT_TRADE_DATE",TEXT($D11,"YYYYMMDD"),"FXOPT_FORWARD",E$7,"FXOPT_STRIKE",$D$2)-$J$2)*$H$2*$H$3/100</f>
        <v>1163342.7638169611</v>
      </c>
      <c r="F11" s="20">
        <f ca="1">(_xll.BDP($A$1,$B$12,"FXOPT_TRADE_DATE",TEXT($D11,"YYYYMMDD"),"FXOPT_FORWARD",F$7,"FXOPT_STRIKE",$D$2)-$J$2)*$H$2*$H$3/100</f>
        <v>934153.67874283565</v>
      </c>
      <c r="G11" s="20">
        <f ca="1">(_xll.BDP($A$1,$B$12,"FXOPT_TRADE_DATE",TEXT($D11,"YYYYMMDD"),"FXOPT_FORWARD",G$7,"FXOPT_STRIKE",$D$2)-$J$2)*$H$2*$H$3/100</f>
        <v>719081.34592413844</v>
      </c>
      <c r="H11" s="20">
        <f ca="1">(_xll.BDP($A$1,$B$12,"FXOPT_TRADE_DATE",TEXT($D11,"YYYYMMDD"),"FXOPT_FORWARD",H$7,"FXOPT_STRIKE",$D$2)-$J$2)*$H$2*$H$3/100</f>
        <v>523821.19436547806</v>
      </c>
      <c r="I11" s="20">
        <f ca="1">(_xll.BDP($A$1,$B$12,"FXOPT_TRADE_DATE",TEXT($D11,"YYYYMMDD"),"FXOPT_FORWARD",I$7,"FXOPT_STRIKE",$D$2)-$J$2)*$H$2*$H$3/100</f>
        <v>353598.11981971585</v>
      </c>
      <c r="J11" s="20">
        <f ca="1">(_xll.BDP($A$1,$B$12,"FXOPT_TRADE_DATE",TEXT($D11,"YYYYMMDD"),"FXOPT_FORWARD",J$7,"FXOPT_STRIKE",$D$2)-$J$2)*$H$2*$H$3/100</f>
        <v>212423.7497587183</v>
      </c>
      <c r="K11" s="20">
        <f ca="1">(_xll.BDP($A$1,$B$12,"FXOPT_TRADE_DATE",TEXT($D11,"YYYYMMDD"),"FXOPT_FORWARD",K$7,"FXOPT_STRIKE",$D$2)-$J$2)*$H$2*$H$3/100</f>
        <v>102319.62784928168</v>
      </c>
      <c r="L11" s="20">
        <f ca="1">(_xll.BDP($A$1,$B$12,"FXOPT_TRADE_DATE",TEXT($D11,"YYYYMMDD"),"FXOPT_FORWARD",L$7,"FXOPT_STRIKE",$D$2)-$J$2)*$H$2*$H$3/100</f>
        <v>22963.664765440208</v>
      </c>
      <c r="M11" s="20">
        <f ca="1">(_xll.BDP($A$1,$B$12,"FXOPT_TRADE_DATE",TEXT($D11,"YYYYMMDD"),"FXOPT_FORWARD",M$7,"FXOPT_STRIKE",$D$2)-$J$2)*$H$2*$H$3/100</f>
        <v>-29766.557348959053</v>
      </c>
      <c r="N11" s="20">
        <f ca="1">(_xll.BDP($A$1,$B$12,"FXOPT_TRADE_DATE",TEXT($D11,"YYYYMMDD"),"FXOPT_FORWARD",N$7,"FXOPT_STRIKE",$D$2)-$J$2)*$H$2*$H$3/100</f>
        <v>-62755.239684874527</v>
      </c>
      <c r="O11" s="20">
        <f ca="1">(_xll.BDP($A$1,$B$12,"FXOPT_TRADE_DATE",TEXT($D11,"YYYYMMDD"),"FXOPT_FORWARD",O$7,"FXOPT_STRIKE",$D$2)-$J$2)*$H$2*$H$3/100</f>
        <v>-82589.789792583877</v>
      </c>
      <c r="P11" s="20"/>
      <c r="Q11" s="20"/>
      <c r="S11" s="6"/>
      <c r="T11" s="19"/>
      <c r="U11" s="22"/>
      <c r="V11" s="20"/>
      <c r="W11" s="20"/>
      <c r="X11" s="20"/>
      <c r="Y11" s="20"/>
      <c r="Z11" s="20"/>
      <c r="AA11" s="20"/>
      <c r="AB11" s="20"/>
    </row>
    <row r="12" spans="1:28" x14ac:dyDescent="0.25">
      <c r="A12" t="s">
        <v>66</v>
      </c>
      <c r="B12" t="s">
        <v>44</v>
      </c>
      <c r="D12" s="17">
        <f t="shared" ca="1" si="1"/>
        <v>42536</v>
      </c>
      <c r="E12" s="20">
        <f ca="1">(_xll.BDP($A$1,$B$12,"FXOPT_TRADE_DATE",TEXT($D12,"YYYYMMDD"),"FXOPT_FORWARD",E$7,"FXOPT_STRIKE",$D$2)-$J$2)*$H$2*$H$3/100</f>
        <v>1161111.8265358766</v>
      </c>
      <c r="F12" s="20">
        <f ca="1">(_xll.BDP($A$1,$B$12,"FXOPT_TRADE_DATE",TEXT($D12,"YYYYMMDD"),"FXOPT_FORWARD",F$7,"FXOPT_STRIKE",$D$2)-$J$2)*$H$2*$H$3/100</f>
        <v>930907.94954034791</v>
      </c>
      <c r="G12" s="20">
        <f ca="1">(_xll.BDP($A$1,$B$12,"FXOPT_TRADE_DATE",TEXT($D12,"YYYYMMDD"),"FXOPT_FORWARD",G$7,"FXOPT_STRIKE",$D$2)-$J$2)*$H$2*$H$3/100</f>
        <v>714657.77251608565</v>
      </c>
      <c r="H12" s="20">
        <f ca="1">(_xll.BDP($A$1,$B$12,"FXOPT_TRADE_DATE",TEXT($D12,"YYYYMMDD"),"FXOPT_FORWARD",H$7,"FXOPT_STRIKE",$D$2)-$J$2)*$H$2*$H$3/100</f>
        <v>518258.82974924758</v>
      </c>
      <c r="I12" s="20">
        <f ca="1">(_xll.BDP($A$1,$B$12,"FXOPT_TRADE_DATE",TEXT($D12,"YYYYMMDD"),"FXOPT_FORWARD",I$7,"FXOPT_STRIKE",$D$2)-$J$2)*$H$2*$H$3/100</f>
        <v>347203.61371991091</v>
      </c>
      <c r="J12" s="20">
        <f ca="1">(_xll.BDP($A$1,$B$12,"FXOPT_TRADE_DATE",TEXT($D12,"YYYYMMDD"),"FXOPT_FORWARD",J$7,"FXOPT_STRIKE",$D$2)-$J$2)*$H$2*$H$3/100</f>
        <v>205735.12085067545</v>
      </c>
      <c r="K12" s="20">
        <f ca="1">(_xll.BDP($A$1,$B$12,"FXOPT_TRADE_DATE",TEXT($D12,"YYYYMMDD"),"FXOPT_FORWARD",K$7,"FXOPT_STRIKE",$D$2)-$J$2)*$H$2*$H$3/100</f>
        <v>95951.021294239166</v>
      </c>
      <c r="L12" s="20">
        <f ca="1">(_xll.BDP($A$1,$B$12,"FXOPT_TRADE_DATE",TEXT($D12,"YYYYMMDD"),"FXOPT_FORWARD",L$7,"FXOPT_STRIKE",$D$2)-$J$2)*$H$2*$H$3/100</f>
        <v>17420.402362656452</v>
      </c>
      <c r="M12" s="20">
        <f ca="1">(_xll.BDP($A$1,$B$12,"FXOPT_TRADE_DATE",TEXT($D12,"YYYYMMDD"),"FXOPT_FORWARD",M$7,"FXOPT_STRIKE",$D$2)-$J$2)*$H$2*$H$3/100</f>
        <v>-34232.745876138673</v>
      </c>
      <c r="N12" s="20">
        <f ca="1">(_xll.BDP($A$1,$B$12,"FXOPT_TRADE_DATE",TEXT($D12,"YYYYMMDD"),"FXOPT_FORWARD",N$7,"FXOPT_STRIKE",$D$2)-$J$2)*$H$2*$H$3/100</f>
        <v>-66139.481605891691</v>
      </c>
      <c r="O12" s="20">
        <f ca="1">(_xll.BDP($A$1,$B$12,"FXOPT_TRADE_DATE",TEXT($D12,"YYYYMMDD"),"FXOPT_FORWARD",O$7,"FXOPT_STRIKE",$D$2)-$J$2)*$H$2*$H$3/100</f>
        <v>-85043.14100221949</v>
      </c>
      <c r="P12" s="20"/>
      <c r="Q12" s="20"/>
      <c r="S12" s="6"/>
      <c r="T12" s="18"/>
      <c r="U12" s="22"/>
      <c r="V12" s="20"/>
      <c r="W12" s="20"/>
      <c r="X12" s="20"/>
      <c r="Y12" s="20"/>
      <c r="Z12" s="20"/>
      <c r="AA12" s="20"/>
      <c r="AB12" s="20"/>
    </row>
    <row r="13" spans="1:28" x14ac:dyDescent="0.25">
      <c r="D13" s="17">
        <f t="shared" ca="1" si="1"/>
        <v>42543</v>
      </c>
      <c r="E13" s="20">
        <f ca="1">(_xll.BDP($A$1,$B$12,"FXOPT_TRADE_DATE",TEXT($D13,"YYYYMMDD"),"FXOPT_FORWARD",E$7,"FXOPT_STRIKE",$D$2)-$J$2)*$H$2*$H$3/100</f>
        <v>1158959.2738610813</v>
      </c>
      <c r="F13" s="20">
        <f ca="1">(_xll.BDP($A$1,$B$12,"FXOPT_TRADE_DATE",TEXT($D13,"YYYYMMDD"),"FXOPT_FORWARD",F$7,"FXOPT_STRIKE",$D$2)-$J$2)*$H$2*$H$3/100</f>
        <v>927710.09989923134</v>
      </c>
      <c r="G13" s="20">
        <f ca="1">(_xll.BDP($A$1,$B$12,"FXOPT_TRADE_DATE",TEXT($D13,"YYYYMMDD"),"FXOPT_FORWARD",G$7,"FXOPT_STRIKE",$D$2)-$J$2)*$H$2*$H$3/100</f>
        <v>710233.07310274616</v>
      </c>
      <c r="H13" s="20">
        <f ca="1">(_xll.BDP($A$1,$B$12,"FXOPT_TRADE_DATE",TEXT($D13,"YYYYMMDD"),"FXOPT_FORWARD",H$7,"FXOPT_STRIKE",$D$2)-$J$2)*$H$2*$H$3/100</f>
        <v>512630.95439891017</v>
      </c>
      <c r="I13" s="20">
        <f ca="1">(_xll.BDP($A$1,$B$12,"FXOPT_TRADE_DATE",TEXT($D13,"YYYYMMDD"),"FXOPT_FORWARD",I$7,"FXOPT_STRIKE",$D$2)-$J$2)*$H$2*$H$3/100</f>
        <v>340689.13915643143</v>
      </c>
      <c r="J13" s="20">
        <f ca="1">(_xll.BDP($A$1,$B$12,"FXOPT_TRADE_DATE",TEXT($D13,"YYYYMMDD"),"FXOPT_FORWARD",J$7,"FXOPT_STRIKE",$D$2)-$J$2)*$H$2*$H$3/100</f>
        <v>198903.63657663611</v>
      </c>
      <c r="K13" s="20">
        <f ca="1">(_xll.BDP($A$1,$B$12,"FXOPT_TRADE_DATE",TEXT($D13,"YYYYMMDD"),"FXOPT_FORWARD",K$7,"FXOPT_STRIKE",$D$2)-$J$2)*$H$2*$H$3/100</f>
        <v>89458.87770648305</v>
      </c>
      <c r="L13" s="20">
        <f ca="1">(_xll.BDP($A$1,$B$12,"FXOPT_TRADE_DATE",TEXT($D13,"YYYYMMDD"),"FXOPT_FORWARD",L$7,"FXOPT_STRIKE",$D$2)-$J$2)*$H$2*$H$3/100</f>
        <v>11804.375614700313</v>
      </c>
      <c r="M13" s="20">
        <f ca="1">(_xll.BDP($A$1,$B$12,"FXOPT_TRADE_DATE",TEXT($D13,"YYYYMMDD"),"FXOPT_FORWARD",M$7,"FXOPT_STRIKE",$D$2)-$J$2)*$H$2*$H$3/100</f>
        <v>-38712.245026242526</v>
      </c>
      <c r="N13" s="20">
        <f ca="1">(_xll.BDP($A$1,$B$12,"FXOPT_TRADE_DATE",TEXT($D13,"YYYYMMDD"),"FXOPT_FORWARD",N$7,"FXOPT_STRIKE",$D$2)-$J$2)*$H$2*$H$3/100</f>
        <v>-69490.00319471558</v>
      </c>
      <c r="O13" s="20">
        <f ca="1">(_xll.BDP($A$1,$B$12,"FXOPT_TRADE_DATE",TEXT($D13,"YYYYMMDD"),"FXOPT_FORWARD",O$7,"FXOPT_STRIKE",$D$2)-$J$2)*$H$2*$H$3/100</f>
        <v>-87435.446023648357</v>
      </c>
      <c r="P13" s="20"/>
      <c r="Q13" s="20"/>
      <c r="S13" s="6"/>
      <c r="T13" s="18"/>
      <c r="U13" s="22"/>
      <c r="V13" s="20"/>
      <c r="W13" s="20"/>
      <c r="X13" s="20"/>
      <c r="Y13" s="20"/>
      <c r="Z13" s="20"/>
      <c r="AA13" s="20"/>
      <c r="AB13" s="20"/>
    </row>
    <row r="14" spans="1:28" x14ac:dyDescent="0.25">
      <c r="D14" s="17">
        <f t="shared" ca="1" si="1"/>
        <v>42550</v>
      </c>
      <c r="E14" s="20">
        <f ca="1">(_xll.BDP($A$1,$B$12,"FXOPT_TRADE_DATE",TEXT($D14,"YYYYMMDD"),"FXOPT_FORWARD",E$7,"FXOPT_STRIKE",$D$2)-$J$2)*$H$2*$H$3/100</f>
        <v>1156857.1738144213</v>
      </c>
      <c r="F14" s="20">
        <f ca="1">(_xll.BDP($A$1,$B$12,"FXOPT_TRADE_DATE",TEXT($D14,"YYYYMMDD"),"FXOPT_FORWARD",F$7,"FXOPT_STRIKE",$D$2)-$J$2)*$H$2*$H$3/100</f>
        <v>924537.84420959069</v>
      </c>
      <c r="G14" s="20">
        <f ca="1">(_xll.BDP($A$1,$B$12,"FXOPT_TRADE_DATE",TEXT($D14,"YYYYMMDD"),"FXOPT_FORWARD",G$7,"FXOPT_STRIKE",$D$2)-$J$2)*$H$2*$H$3/100</f>
        <v>705781.10754455405</v>
      </c>
      <c r="H14" s="20">
        <f ca="1">(_xll.BDP($A$1,$B$12,"FXOPT_TRADE_DATE",TEXT($D14,"YYYYMMDD"),"FXOPT_FORWARD",H$7,"FXOPT_STRIKE",$D$2)-$J$2)*$H$2*$H$3/100</f>
        <v>506913.31844336068</v>
      </c>
      <c r="I14" s="20">
        <f ca="1">(_xll.BDP($A$1,$B$12,"FXOPT_TRADE_DATE",TEXT($D14,"YYYYMMDD"),"FXOPT_FORWARD",I$7,"FXOPT_STRIKE",$D$2)-$J$2)*$H$2*$H$3/100</f>
        <v>334030.64225427562</v>
      </c>
      <c r="J14" s="20">
        <f ca="1">(_xll.BDP($A$1,$B$12,"FXOPT_TRADE_DATE",TEXT($D14,"YYYYMMDD"),"FXOPT_FORWARD",J$7,"FXOPT_STRIKE",$D$2)-$J$2)*$H$2*$H$3/100</f>
        <v>191907.7504265536</v>
      </c>
      <c r="K14" s="20">
        <f ca="1">(_xll.BDP($A$1,$B$12,"FXOPT_TRADE_DATE",TEXT($D14,"YYYYMMDD"),"FXOPT_FORWARD",K$7,"FXOPT_STRIKE",$D$2)-$J$2)*$H$2*$H$3/100</f>
        <v>82828.087015547047</v>
      </c>
      <c r="L14" s="20">
        <f ca="1">(_xll.BDP($A$1,$B$12,"FXOPT_TRADE_DATE",TEXT($D14,"YYYYMMDD"),"FXOPT_FORWARD",L$7,"FXOPT_STRIKE",$D$2)-$J$2)*$H$2*$H$3/100</f>
        <v>6108.9325954132073</v>
      </c>
      <c r="M14" s="20">
        <f ca="1">(_xll.BDP($A$1,$B$12,"FXOPT_TRADE_DATE",TEXT($D14,"YYYYMMDD"),"FXOPT_FORWARD",M$7,"FXOPT_STRIKE",$D$2)-$J$2)*$H$2*$H$3/100</f>
        <v>-43205.107902162832</v>
      </c>
      <c r="N14" s="20">
        <f ca="1">(_xll.BDP($A$1,$B$12,"FXOPT_TRADE_DATE",TEXT($D14,"YYYYMMDD"),"FXOPT_FORWARD",N$7,"FXOPT_STRIKE",$D$2)-$J$2)*$H$2*$H$3/100</f>
        <v>-72802.660106736439</v>
      </c>
      <c r="O14" s="20">
        <f ca="1">(_xll.BDP($A$1,$B$12,"FXOPT_TRADE_DATE",TEXT($D14,"YYYYMMDD"),"FXOPT_FORWARD",O$7,"FXOPT_STRIKE",$D$2)-$J$2)*$H$2*$H$3/100</f>
        <v>-89761.544552939566</v>
      </c>
      <c r="P14" s="20"/>
      <c r="Q14" s="20"/>
      <c r="S14" s="6"/>
      <c r="T14" s="4"/>
      <c r="U14" s="22"/>
      <c r="V14" s="20"/>
      <c r="W14" s="20"/>
      <c r="X14" s="20"/>
      <c r="Y14" s="20"/>
      <c r="Z14" s="20"/>
      <c r="AA14" s="20"/>
      <c r="AB14" s="20"/>
    </row>
    <row r="15" spans="1:28" x14ac:dyDescent="0.25">
      <c r="D15" s="17">
        <f t="shared" ca="1" si="1"/>
        <v>42557</v>
      </c>
      <c r="E15" s="20">
        <f ca="1">(_xll.BDP($A$1,$B$12,"FXOPT_TRADE_DATE",TEXT($D15,"YYYYMMDD"),"FXOPT_FORWARD",E$7,"FXOPT_STRIKE",$D$2)-$J$2)*$H$2*$H$3/100</f>
        <v>1154829.263662416</v>
      </c>
      <c r="F15" s="20">
        <f ca="1">(_xll.BDP($A$1,$B$12,"FXOPT_TRADE_DATE",TEXT($D15,"YYYYMMDD"),"FXOPT_FORWARD",F$7,"FXOPT_STRIKE",$D$2)-$J$2)*$H$2*$H$3/100</f>
        <v>921412.27212194132</v>
      </c>
      <c r="G15" s="20">
        <f ca="1">(_xll.BDP($A$1,$B$12,"FXOPT_TRADE_DATE",TEXT($D15,"YYYYMMDD"),"FXOPT_FORWARD",G$7,"FXOPT_STRIKE",$D$2)-$J$2)*$H$2*$H$3/100</f>
        <v>701324.02383742912</v>
      </c>
      <c r="H15" s="20">
        <f ca="1">(_xll.BDP($A$1,$B$12,"FXOPT_TRADE_DATE",TEXT($D15,"YYYYMMDD"),"FXOPT_FORWARD",H$7,"FXOPT_STRIKE",$D$2)-$J$2)*$H$2*$H$3/100</f>
        <v>501117.5442954459</v>
      </c>
      <c r="I15" s="20">
        <f ca="1">(_xll.BDP($A$1,$B$12,"FXOPT_TRADE_DATE",TEXT($D15,"YYYYMMDD"),"FXOPT_FORWARD",I$7,"FXOPT_STRIKE",$D$2)-$J$2)*$H$2*$H$3/100</f>
        <v>327229.77813966572</v>
      </c>
      <c r="J15" s="20">
        <f ca="1">(_xll.BDP($A$1,$B$12,"FXOPT_TRADE_DATE",TEXT($D15,"YYYYMMDD"),"FXOPT_FORWARD",J$7,"FXOPT_STRIKE",$D$2)-$J$2)*$H$2*$H$3/100</f>
        <v>184743.42974364114</v>
      </c>
      <c r="K15" s="20">
        <f ca="1">(_xll.BDP($A$1,$B$12,"FXOPT_TRADE_DATE",TEXT($D15,"YYYYMMDD"),"FXOPT_FORWARD",K$7,"FXOPT_STRIKE",$D$2)-$J$2)*$H$2*$H$3/100</f>
        <v>76054.909042284198</v>
      </c>
      <c r="L15" s="20">
        <f ca="1">(_xll.BDP($A$1,$B$12,"FXOPT_TRADE_DATE",TEXT($D15,"YYYYMMDD"),"FXOPT_FORWARD",L$7,"FXOPT_STRIKE",$D$2)-$J$2)*$H$2*$H$3/100</f>
        <v>335.23521958840342</v>
      </c>
      <c r="M15" s="20">
        <f ca="1">(_xll.BDP($A$1,$B$12,"FXOPT_TRADE_DATE",TEXT($D15,"YYYYMMDD"),"FXOPT_FORWARD",M$7,"FXOPT_STRIKE",$D$2)-$J$2)*$H$2*$H$3/100</f>
        <v>-47705.282189810096</v>
      </c>
      <c r="N15" s="20">
        <f ca="1">(_xll.BDP($A$1,$B$12,"FXOPT_TRADE_DATE",TEXT($D15,"YYYYMMDD"),"FXOPT_FORWARD",N$7,"FXOPT_STRIKE",$D$2)-$J$2)*$H$2*$H$3/100</f>
        <v>-76069.36609799623</v>
      </c>
      <c r="O15" s="20">
        <f ca="1">(_xll.BDP($A$1,$B$12,"FXOPT_TRADE_DATE",TEXT($D15,"YYYYMMDD"),"FXOPT_FORWARD",O$7,"FXOPT_STRIKE",$D$2)-$J$2)*$H$2*$H$3/100</f>
        <v>-92013.964240865374</v>
      </c>
      <c r="P15" s="20"/>
      <c r="Q15" s="20"/>
      <c r="S15" s="6"/>
      <c r="T15" s="4"/>
      <c r="U15" s="22"/>
      <c r="V15" s="20"/>
      <c r="W15" s="20"/>
      <c r="X15" s="20"/>
      <c r="Y15" s="20"/>
      <c r="Z15" s="20"/>
      <c r="AA15" s="20"/>
      <c r="AB15" s="20"/>
    </row>
    <row r="16" spans="1:28" x14ac:dyDescent="0.25">
      <c r="D16" s="17">
        <f t="shared" ca="1" si="1"/>
        <v>42564</v>
      </c>
      <c r="E16" s="20">
        <f ca="1">(_xll.BDP($A$1,$B$12,"FXOPT_TRADE_DATE",TEXT($D16,"YYYYMMDD"),"FXOPT_FORWARD",E$7,"FXOPT_STRIKE",$D$2)-$J$2)*$H$2*$H$3/100</f>
        <v>1152884.4148937159</v>
      </c>
      <c r="F16" s="20">
        <f ca="1">(_xll.BDP($A$1,$B$12,"FXOPT_TRADE_DATE",TEXT($D16,"YYYYMMDD"),"FXOPT_FORWARD",F$7,"FXOPT_STRIKE",$D$2)-$J$2)*$H$2*$H$3/100</f>
        <v>918343.57256992301</v>
      </c>
      <c r="G16" s="20">
        <f ca="1">(_xll.BDP($A$1,$B$12,"FXOPT_TRADE_DATE",TEXT($D16,"YYYYMMDD"),"FXOPT_FORWARD",G$7,"FXOPT_STRIKE",$D$2)-$J$2)*$H$2*$H$3/100</f>
        <v>696864.94874760672</v>
      </c>
      <c r="H16" s="20">
        <f ca="1">(_xll.BDP($A$1,$B$12,"FXOPT_TRADE_DATE",TEXT($D16,"YYYYMMDD"),"FXOPT_FORWARD",H$7,"FXOPT_STRIKE",$D$2)-$J$2)*$H$2*$H$3/100</f>
        <v>495239.89864333608</v>
      </c>
      <c r="I16" s="20">
        <f ca="1">(_xll.BDP($A$1,$B$12,"FXOPT_TRADE_DATE",TEXT($D16,"YYYYMMDD"),"FXOPT_FORWARD",I$7,"FXOPT_STRIKE",$D$2)-$J$2)*$H$2*$H$3/100</f>
        <v>320276.15780452883</v>
      </c>
      <c r="J16" s="20">
        <f ca="1">(_xll.BDP($A$1,$B$12,"FXOPT_TRADE_DATE",TEXT($D16,"YYYYMMDD"),"FXOPT_FORWARD",J$7,"FXOPT_STRIKE",$D$2)-$J$2)*$H$2*$H$3/100</f>
        <v>177398.49142186454</v>
      </c>
      <c r="K16" s="20">
        <f ca="1">(_xll.BDP($A$1,$B$12,"FXOPT_TRADE_DATE",TEXT($D16,"YYYYMMDD"),"FXOPT_FORWARD",K$7,"FXOPT_STRIKE",$D$2)-$J$2)*$H$2*$H$3/100</f>
        <v>69129.806377405941</v>
      </c>
      <c r="L16" s="20">
        <f ca="1">(_xll.BDP($A$1,$B$12,"FXOPT_TRADE_DATE",TEXT($D16,"YYYYMMDD"),"FXOPT_FORWARD",L$7,"FXOPT_STRIKE",$D$2)-$J$2)*$H$2*$H$3/100</f>
        <v>-5519.5684622531662</v>
      </c>
      <c r="M16" s="20">
        <f ca="1">(_xll.BDP($A$1,$B$12,"FXOPT_TRADE_DATE",TEXT($D16,"YYYYMMDD"),"FXOPT_FORWARD",M$7,"FXOPT_STRIKE",$D$2)-$J$2)*$H$2*$H$3/100</f>
        <v>-52208.474725466491</v>
      </c>
      <c r="N16" s="20">
        <f ca="1">(_xll.BDP($A$1,$B$12,"FXOPT_TRADE_DATE",TEXT($D16,"YYYYMMDD"),"FXOPT_FORWARD",N$7,"FXOPT_STRIKE",$D$2)-$J$2)*$H$2*$H$3/100</f>
        <v>-79282.259083663579</v>
      </c>
      <c r="O16" s="20">
        <f ca="1">(_xll.BDP($A$1,$B$12,"FXOPT_TRADE_DATE",TEXT($D16,"YYYYMMDD"),"FXOPT_FORWARD",O$7,"FXOPT_STRIKE",$D$2)-$J$2)*$H$2*$H$3/100</f>
        <v>-94185.244797307052</v>
      </c>
      <c r="P16" s="20"/>
      <c r="Q16" s="20"/>
      <c r="T16" s="5"/>
      <c r="U16" s="20"/>
      <c r="V16" s="20"/>
      <c r="W16" s="20"/>
      <c r="X16" s="20"/>
      <c r="Y16" s="20"/>
      <c r="Z16" s="20"/>
      <c r="AA16" s="20"/>
      <c r="AB16" s="20"/>
    </row>
    <row r="17" spans="4:28" x14ac:dyDescent="0.25">
      <c r="D17" s="17">
        <f t="shared" ca="1" si="1"/>
        <v>42571</v>
      </c>
      <c r="E17" s="20">
        <f ca="1">(_xll.BDP($A$1,$B$12,"FXOPT_TRADE_DATE",TEXT($D17,"YYYYMMDD"),"FXOPT_FORWARD",E$7,"FXOPT_STRIKE",$D$2)-$J$2)*$H$2*$H$3/100</f>
        <v>1151028.5318992827</v>
      </c>
      <c r="F17" s="20">
        <f ca="1">(_xll.BDP($A$1,$B$12,"FXOPT_TRADE_DATE",TEXT($D17,"YYYYMMDD"),"FXOPT_FORWARD",F$7,"FXOPT_STRIKE",$D$2)-$J$2)*$H$2*$H$3/100</f>
        <v>915339.65274043824</v>
      </c>
      <c r="G17" s="20">
        <f ca="1">(_xll.BDP($A$1,$B$12,"FXOPT_TRADE_DATE",TEXT($D17,"YYYYMMDD"),"FXOPT_FORWARD",G$7,"FXOPT_STRIKE",$D$2)-$J$2)*$H$2*$H$3/100</f>
        <v>692408.42612561525</v>
      </c>
      <c r="H17" s="20">
        <f ca="1">(_xll.BDP($A$1,$B$12,"FXOPT_TRADE_DATE",TEXT($D17,"YYYYMMDD"),"FXOPT_FORWARD",H$7,"FXOPT_STRIKE",$D$2)-$J$2)*$H$2*$H$3/100</f>
        <v>489277.35043700831</v>
      </c>
      <c r="I17" s="20">
        <f ca="1">(_xll.BDP($A$1,$B$12,"FXOPT_TRADE_DATE",TEXT($D17,"YYYYMMDD"),"FXOPT_FORWARD",I$7,"FXOPT_STRIKE",$D$2)-$J$2)*$H$2*$H$3/100</f>
        <v>313160.16103779129</v>
      </c>
      <c r="J17" s="20">
        <f ca="1">(_xll.BDP($A$1,$B$12,"FXOPT_TRADE_DATE",TEXT($D17,"YYYYMMDD"),"FXOPT_FORWARD",J$7,"FXOPT_STRIKE",$D$2)-$J$2)*$H$2*$H$3/100</f>
        <v>169856.90063897378</v>
      </c>
      <c r="K17" s="20">
        <f ca="1">(_xll.BDP($A$1,$B$12,"FXOPT_TRADE_DATE",TEXT($D17,"YYYYMMDD"),"FXOPT_FORWARD",K$7,"FXOPT_STRIKE",$D$2)-$J$2)*$H$2*$H$3/100</f>
        <v>62042.340378067929</v>
      </c>
      <c r="L17" s="20">
        <f ca="1">(_xll.BDP($A$1,$B$12,"FXOPT_TRADE_DATE",TEXT($D17,"YYYYMMDD"),"FXOPT_FORWARD",L$7,"FXOPT_STRIKE",$D$2)-$J$2)*$H$2*$H$3/100</f>
        <v>-11456.419369054207</v>
      </c>
      <c r="M17" s="20">
        <f ca="1">(_xll.BDP($A$1,$B$12,"FXOPT_TRADE_DATE",TEXT($D17,"YYYYMMDD"),"FXOPT_FORWARD",M$7,"FXOPT_STRIKE",$D$2)-$J$2)*$H$2*$H$3/100</f>
        <v>-56708.471009724075</v>
      </c>
      <c r="N17" s="20">
        <f ca="1">(_xll.BDP($A$1,$B$12,"FXOPT_TRADE_DATE",TEXT($D17,"YYYYMMDD"),"FXOPT_FORWARD",N$7,"FXOPT_STRIKE",$D$2)-$J$2)*$H$2*$H$3/100</f>
        <v>-82432.306939312228</v>
      </c>
      <c r="O17" s="20">
        <f ca="1">(_xll.BDP($A$1,$B$12,"FXOPT_TRADE_DATE",TEXT($D17,"YYYYMMDD"),"FXOPT_FORWARD",O$7,"FXOPT_STRIKE",$D$2)-$J$2)*$H$2*$H$3/100</f>
        <v>-96267.313125086148</v>
      </c>
      <c r="P17" s="20"/>
      <c r="Q17" s="20"/>
      <c r="T17" s="5"/>
      <c r="U17" s="20"/>
      <c r="V17" s="20"/>
      <c r="W17" s="20"/>
      <c r="X17" s="20"/>
      <c r="Y17" s="20"/>
      <c r="Z17" s="20"/>
      <c r="AA17" s="20"/>
      <c r="AB17" s="20"/>
    </row>
    <row r="18" spans="4:28" x14ac:dyDescent="0.25">
      <c r="D18" s="17">
        <f t="shared" ca="1" si="1"/>
        <v>42578</v>
      </c>
      <c r="E18" s="20">
        <f ca="1">(_xll.BDP($A$1,$B$12,"FXOPT_TRADE_DATE",TEXT($D18,"YYYYMMDD"),"FXOPT_FORWARD",E$7,"FXOPT_STRIKE",$D$2)-$J$2)*$H$2*$H$3/100</f>
        <v>1149272.7677592062</v>
      </c>
      <c r="F18" s="20">
        <f ca="1">(_xll.BDP($A$1,$B$12,"FXOPT_TRADE_DATE",TEXT($D18,"YYYYMMDD"),"FXOPT_FORWARD",F$7,"FXOPT_STRIKE",$D$2)-$J$2)*$H$2*$H$3/100</f>
        <v>912413.16392552736</v>
      </c>
      <c r="G18" s="20">
        <f ca="1">(_xll.BDP($A$1,$B$12,"FXOPT_TRADE_DATE",TEXT($D18,"YYYYMMDD"),"FXOPT_FORWARD",G$7,"FXOPT_STRIKE",$D$2)-$J$2)*$H$2*$H$3/100</f>
        <v>687964.97311181249</v>
      </c>
      <c r="H18" s="20">
        <f ca="1">(_xll.BDP($A$1,$B$12,"FXOPT_TRADE_DATE",TEXT($D18,"YYYYMMDD"),"FXOPT_FORWARD",H$7,"FXOPT_STRIKE",$D$2)-$J$2)*$H$2*$H$3/100</f>
        <v>483233.45891524665</v>
      </c>
      <c r="I18" s="20">
        <f ca="1">(_xll.BDP($A$1,$B$12,"FXOPT_TRADE_DATE",TEXT($D18,"YYYYMMDD"),"FXOPT_FORWARD",I$7,"FXOPT_STRIKE",$D$2)-$J$2)*$H$2*$H$3/100</f>
        <v>305867.92476377042</v>
      </c>
      <c r="J18" s="20">
        <f ca="1">(_xll.BDP($A$1,$B$12,"FXOPT_TRADE_DATE",TEXT($D18,"YYYYMMDD"),"FXOPT_FORWARD",J$7,"FXOPT_STRIKE",$D$2)-$J$2)*$H$2*$H$3/100</f>
        <v>162103.64856850766</v>
      </c>
      <c r="K18" s="20">
        <f ca="1">(_xll.BDP($A$1,$B$12,"FXOPT_TRADE_DATE",TEXT($D18,"YYYYMMDD"),"FXOPT_FORWARD",K$7,"FXOPT_STRIKE",$D$2)-$J$2)*$H$2*$H$3/100</f>
        <v>54781.233785061937</v>
      </c>
      <c r="L18" s="20">
        <f ca="1">(_xll.BDP($A$1,$B$12,"FXOPT_TRADE_DATE",TEXT($D18,"YYYYMMDD"),"FXOPT_FORWARD",L$7,"FXOPT_STRIKE",$D$2)-$J$2)*$H$2*$H$3/100</f>
        <v>-17477.092987890275</v>
      </c>
      <c r="M18" s="20">
        <f ca="1">(_xll.BDP($A$1,$B$12,"FXOPT_TRADE_DATE",TEXT($D18,"YYYYMMDD"),"FXOPT_FORWARD",M$7,"FXOPT_STRIKE",$D$2)-$J$2)*$H$2*$H$3/100</f>
        <v>-61197.884308394867</v>
      </c>
      <c r="N18" s="20">
        <f ca="1">(_xll.BDP($A$1,$B$12,"FXOPT_TRADE_DATE",TEXT($D18,"YYYYMMDD"),"FXOPT_FORWARD",N$7,"FXOPT_STRIKE",$D$2)-$J$2)*$H$2*$H$3/100</f>
        <v>-85509.293850837523</v>
      </c>
      <c r="O18" s="20">
        <f ca="1">(_xll.BDP($A$1,$B$12,"FXOPT_TRADE_DATE",TEXT($D18,"YYYYMMDD"),"FXOPT_FORWARD",O$7,"FXOPT_STRIKE",$D$2)-$J$2)*$H$2*$H$3/100</f>
        <v>-98251.393005475955</v>
      </c>
      <c r="P18" s="20"/>
      <c r="Q18" s="20"/>
      <c r="T18" s="5"/>
      <c r="U18" s="20"/>
      <c r="V18" s="20"/>
      <c r="W18" s="20"/>
      <c r="X18" s="20"/>
      <c r="Y18" s="20"/>
      <c r="Z18" s="20"/>
      <c r="AA18" s="20"/>
      <c r="AB18" s="20"/>
    </row>
    <row r="19" spans="4:28" x14ac:dyDescent="0.25">
      <c r="D19" s="17">
        <f t="shared" ca="1" si="1"/>
        <v>42585</v>
      </c>
      <c r="E19" s="20">
        <f ca="1">(_xll.BDP($A$1,$B$12,"FXOPT_TRADE_DATE",TEXT($D19,"YYYYMMDD"),"FXOPT_FORWARD",E$7,"FXOPT_STRIKE",$D$2)-$J$2)*$H$2*$H$3/100</f>
        <v>1147621.993687945</v>
      </c>
      <c r="F19" s="20">
        <f ca="1">(_xll.BDP($A$1,$B$12,"FXOPT_TRADE_DATE",TEXT($D19,"YYYYMMDD"),"FXOPT_FORWARD",F$7,"FXOPT_STRIKE",$D$2)-$J$2)*$H$2*$H$3/100</f>
        <v>909573.56098880561</v>
      </c>
      <c r="G19" s="20">
        <f ca="1">(_xll.BDP($A$1,$B$12,"FXOPT_TRADE_DATE",TEXT($D19,"YYYYMMDD"),"FXOPT_FORWARD",G$7,"FXOPT_STRIKE",$D$2)-$J$2)*$H$2*$H$3/100</f>
        <v>683542.14289259433</v>
      </c>
      <c r="H19" s="20">
        <f ca="1">(_xll.BDP($A$1,$B$12,"FXOPT_TRADE_DATE",TEXT($D19,"YYYYMMDD"),"FXOPT_FORWARD",H$7,"FXOPT_STRIKE",$D$2)-$J$2)*$H$2*$H$3/100</f>
        <v>477101.36853117257</v>
      </c>
      <c r="I19" s="20">
        <f ca="1">(_xll.BDP($A$1,$B$12,"FXOPT_TRADE_DATE",TEXT($D19,"YYYYMMDD"),"FXOPT_FORWARD",I$7,"FXOPT_STRIKE",$D$2)-$J$2)*$H$2*$H$3/100</f>
        <v>298388.69437932147</v>
      </c>
      <c r="J19" s="20">
        <f ca="1">(_xll.BDP($A$1,$B$12,"FXOPT_TRADE_DATE",TEXT($D19,"YYYYMMDD"),"FXOPT_FORWARD",J$7,"FXOPT_STRIKE",$D$2)-$J$2)*$H$2*$H$3/100</f>
        <v>154121.10810315327</v>
      </c>
      <c r="K19" s="20">
        <f ca="1">(_xll.BDP($A$1,$B$12,"FXOPT_TRADE_DATE",TEXT($D19,"YYYYMMDD"),"FXOPT_FORWARD",K$7,"FXOPT_STRIKE",$D$2)-$J$2)*$H$2*$H$3/100</f>
        <v>47333.431423205613</v>
      </c>
      <c r="L19" s="20">
        <f ca="1">(_xll.BDP($A$1,$B$12,"FXOPT_TRADE_DATE",TEXT($D19,"YYYYMMDD"),"FXOPT_FORWARD",L$7,"FXOPT_STRIKE",$D$2)-$J$2)*$H$2*$H$3/100</f>
        <v>-23582.160636016168</v>
      </c>
      <c r="M19" s="20">
        <f ca="1">(_xll.BDP($A$1,$B$12,"FXOPT_TRADE_DATE",TEXT($D19,"YYYYMMDD"),"FXOPT_FORWARD",M$7,"FXOPT_STRIKE",$D$2)-$J$2)*$H$2*$H$3/100</f>
        <v>-65667.934631587676</v>
      </c>
      <c r="N19" s="20">
        <f ca="1">(_xll.BDP($A$1,$B$12,"FXOPT_TRADE_DATE",TEXT($D19,"YYYYMMDD"),"FXOPT_FORWARD",N$7,"FXOPT_STRIKE",$D$2)-$J$2)*$H$2*$H$3/100</f>
        <v>-88501.163067621063</v>
      </c>
      <c r="O19" s="20">
        <f ca="1">(_xll.BDP($A$1,$B$12,"FXOPT_TRADE_DATE",TEXT($D19,"YYYYMMDD"),"FXOPT_FORWARD",O$7,"FXOPT_STRIKE",$D$2)-$J$2)*$H$2*$H$3/100</f>
        <v>-100128.0960023729</v>
      </c>
      <c r="P19" s="20"/>
      <c r="Q19" s="20"/>
      <c r="T19" s="5"/>
      <c r="U19" s="20"/>
      <c r="V19" s="20"/>
      <c r="W19" s="20"/>
      <c r="X19" s="20"/>
      <c r="Y19" s="20"/>
      <c r="Z19" s="20"/>
      <c r="AA19" s="20"/>
      <c r="AB19" s="20"/>
    </row>
    <row r="20" spans="4:28" x14ac:dyDescent="0.25">
      <c r="D20" s="17">
        <f t="shared" ca="1" si="1"/>
        <v>42592</v>
      </c>
      <c r="E20" s="20">
        <f ca="1">(_xll.BDP($A$1,$B$12,"FXOPT_TRADE_DATE",TEXT($D20,"YYYYMMDD"),"FXOPT_FORWARD",E$7,"FXOPT_STRIKE",$D$2)-$J$2)*$H$2*$H$3/100</f>
        <v>1146088.9565280005</v>
      </c>
      <c r="F20" s="20">
        <f ca="1">(_xll.BDP($A$1,$B$12,"FXOPT_TRADE_DATE",TEXT($D20,"YYYYMMDD"),"FXOPT_FORWARD",F$7,"FXOPT_STRIKE",$D$2)-$J$2)*$H$2*$H$3/100</f>
        <v>906832.66966989439</v>
      </c>
      <c r="G20" s="20">
        <f ca="1">(_xll.BDP($A$1,$B$12,"FXOPT_TRADE_DATE",TEXT($D20,"YYYYMMDD"),"FXOPT_FORWARD",G$7,"FXOPT_STRIKE",$D$2)-$J$2)*$H$2*$H$3/100</f>
        <v>679149.72712157562</v>
      </c>
      <c r="H20" s="20">
        <f ca="1">(_xll.BDP($A$1,$B$12,"FXOPT_TRADE_DATE",TEXT($D20,"YYYYMMDD"),"FXOPT_FORWARD",H$7,"FXOPT_STRIKE",$D$2)-$J$2)*$H$2*$H$3/100</f>
        <v>470884.00428140978</v>
      </c>
      <c r="I20" s="20">
        <f ca="1">(_xll.BDP($A$1,$B$12,"FXOPT_TRADE_DATE",TEXT($D20,"YYYYMMDD"),"FXOPT_FORWARD",I$7,"FXOPT_STRIKE",$D$2)-$J$2)*$H$2*$H$3/100</f>
        <v>290707.14875584946</v>
      </c>
      <c r="J20" s="20">
        <f ca="1">(_xll.BDP($A$1,$B$12,"FXOPT_TRADE_DATE",TEXT($D20,"YYYYMMDD"),"FXOPT_FORWARD",J$7,"FXOPT_STRIKE",$D$2)-$J$2)*$H$2*$H$3/100</f>
        <v>145885.63419274532</v>
      </c>
      <c r="K20" s="20">
        <f ca="1">(_xll.BDP($A$1,$B$12,"FXOPT_TRADE_DATE",TEXT($D20,"YYYYMMDD"),"FXOPT_FORWARD",K$7,"FXOPT_STRIKE",$D$2)-$J$2)*$H$2*$H$3/100</f>
        <v>39683.819722626868</v>
      </c>
      <c r="L20" s="20">
        <f ca="1">(_xll.BDP($A$1,$B$12,"FXOPT_TRADE_DATE",TEXT($D20,"YYYYMMDD"),"FXOPT_FORWARD",L$7,"FXOPT_STRIKE",$D$2)-$J$2)*$H$2*$H$3/100</f>
        <v>-29772.121586442558</v>
      </c>
      <c r="M20" s="20">
        <f ca="1">(_xll.BDP($A$1,$B$12,"FXOPT_TRADE_DATE",TEXT($D20,"YYYYMMDD"),"FXOPT_FORWARD",M$7,"FXOPT_STRIKE",$D$2)-$J$2)*$H$2*$H$3/100</f>
        <v>-70108.016414099984</v>
      </c>
      <c r="N20" s="20">
        <f ca="1">(_xll.BDP($A$1,$B$12,"FXOPT_TRADE_DATE",TEXT($D20,"YYYYMMDD"),"FXOPT_FORWARD",N$7,"FXOPT_STRIKE",$D$2)-$J$2)*$H$2*$H$3/100</f>
        <v>-91394.62583926307</v>
      </c>
      <c r="O20" s="20">
        <f ca="1">(_xll.BDP($A$1,$B$12,"FXOPT_TRADE_DATE",TEXT($D20,"YYYYMMDD"),"FXOPT_FORWARD",O$7,"FXOPT_STRIKE",$D$2)-$J$2)*$H$2*$H$3/100</f>
        <v>-101887.33598041018</v>
      </c>
      <c r="P20" s="20"/>
      <c r="Q20" s="20"/>
      <c r="T20" s="5"/>
      <c r="U20" s="20"/>
      <c r="V20" s="20"/>
      <c r="W20" s="20"/>
      <c r="X20" s="20"/>
      <c r="Y20" s="20"/>
      <c r="Z20" s="20"/>
      <c r="AA20" s="20"/>
      <c r="AB20" s="20"/>
    </row>
    <row r="21" spans="4:28" x14ac:dyDescent="0.25">
      <c r="D21" s="17">
        <f t="shared" ca="1" si="1"/>
        <v>42599</v>
      </c>
      <c r="E21" s="20">
        <f ca="1">(_xll.BDP($A$1,$B$12,"FXOPT_TRADE_DATE",TEXT($D21,"YYYYMMDD"),"FXOPT_FORWARD",E$7,"FXOPT_STRIKE",$D$2)-$J$2)*$H$2*$H$3/100</f>
        <v>1144680.8106271424</v>
      </c>
      <c r="F21" s="20">
        <f ca="1">(_xll.BDP($A$1,$B$12,"FXOPT_TRADE_DATE",TEXT($D21,"YYYYMMDD"),"FXOPT_FORWARD",F$7,"FXOPT_STRIKE",$D$2)-$J$2)*$H$2*$H$3/100</f>
        <v>904208.4709209596</v>
      </c>
      <c r="G21" s="20">
        <f ca="1">(_xll.BDP($A$1,$B$12,"FXOPT_TRADE_DATE",TEXT($D21,"YYYYMMDD"),"FXOPT_FORWARD",G$7,"FXOPT_STRIKE",$D$2)-$J$2)*$H$2*$H$3/100</f>
        <v>674800.76082986384</v>
      </c>
      <c r="H21" s="20">
        <f ca="1">(_xll.BDP($A$1,$B$12,"FXOPT_TRADE_DATE",TEXT($D21,"YYYYMMDD"),"FXOPT_FORWARD",H$7,"FXOPT_STRIKE",$D$2)-$J$2)*$H$2*$H$3/100</f>
        <v>464580.28618212824</v>
      </c>
      <c r="I21" s="20">
        <f ca="1">(_xll.BDP($A$1,$B$12,"FXOPT_TRADE_DATE",TEXT($D21,"YYYYMMDD"),"FXOPT_FORWARD",I$7,"FXOPT_STRIKE",$D$2)-$J$2)*$H$2*$H$3/100</f>
        <v>282806.24055582943</v>
      </c>
      <c r="J21" s="20">
        <f ca="1">(_xll.BDP($A$1,$B$12,"FXOPT_TRADE_DATE",TEXT($D21,"YYYYMMDD"),"FXOPT_FORWARD",J$7,"FXOPT_STRIKE",$D$2)-$J$2)*$H$2*$H$3/100</f>
        <v>137373.33154545061</v>
      </c>
      <c r="K21" s="20">
        <f ca="1">(_xll.BDP($A$1,$B$12,"FXOPT_TRADE_DATE",TEXT($D21,"YYYYMMDD"),"FXOPT_FORWARD",K$7,"FXOPT_STRIKE",$D$2)-$J$2)*$H$2*$H$3/100</f>
        <v>31815.795862101349</v>
      </c>
      <c r="L21" s="20">
        <f ca="1">(_xll.BDP($A$1,$B$12,"FXOPT_TRADE_DATE",TEXT($D21,"YYYYMMDD"),"FXOPT_FORWARD",L$7,"FXOPT_STRIKE",$D$2)-$J$2)*$H$2*$H$3/100</f>
        <v>-36046.197618275175</v>
      </c>
      <c r="M21" s="20">
        <f ca="1">(_xll.BDP($A$1,$B$12,"FXOPT_TRADE_DATE",TEXT($D21,"YYYYMMDD"),"FXOPT_FORWARD",M$7,"FXOPT_STRIKE",$D$2)-$J$2)*$H$2*$H$3/100</f>
        <v>-74504.457084864815</v>
      </c>
      <c r="N21" s="20">
        <f ca="1">(_xll.BDP($A$1,$B$12,"FXOPT_TRADE_DATE",TEXT($D21,"YYYYMMDD"),"FXOPT_FORWARD",N$7,"FXOPT_STRIKE",$D$2)-$J$2)*$H$2*$H$3/100</f>
        <v>-94174.096572426497</v>
      </c>
      <c r="O21" s="20">
        <f ca="1">(_xll.BDP($A$1,$B$12,"FXOPT_TRADE_DATE",TEXT($D21,"YYYYMMDD"),"FXOPT_FORWARD",O$7,"FXOPT_STRIKE",$D$2)-$J$2)*$H$2*$H$3/100</f>
        <v>-103518.58674470114</v>
      </c>
      <c r="P21" s="20"/>
      <c r="Q21" s="20"/>
      <c r="T21" s="7"/>
      <c r="U21" s="20"/>
      <c r="V21" s="20"/>
      <c r="W21" s="20"/>
      <c r="X21" s="20"/>
      <c r="Y21" s="20"/>
      <c r="Z21" s="20"/>
      <c r="AA21" s="20"/>
      <c r="AB21" s="20"/>
    </row>
    <row r="22" spans="4:28" x14ac:dyDescent="0.25">
      <c r="D22" s="17">
        <f t="shared" ca="1" si="1"/>
        <v>42606</v>
      </c>
      <c r="E22" s="20">
        <f ca="1">(_xll.BDP($A$1,$B$12,"FXOPT_TRADE_DATE",TEXT($D22,"YYYYMMDD"),"FXOPT_FORWARD",E$7,"FXOPT_STRIKE",$D$2)-$J$2)*$H$2*$H$3/100</f>
        <v>1143409.7311851392</v>
      </c>
      <c r="F22" s="20">
        <f ca="1">(_xll.BDP($A$1,$B$12,"FXOPT_TRADE_DATE",TEXT($D22,"YYYYMMDD"),"FXOPT_FORWARD",F$7,"FXOPT_STRIKE",$D$2)-$J$2)*$H$2*$H$3/100</f>
        <v>901716.75277971593</v>
      </c>
      <c r="G22" s="20">
        <f ca="1">(_xll.BDP($A$1,$B$12,"FXOPT_TRADE_DATE",TEXT($D22,"YYYYMMDD"),"FXOPT_FORWARD",G$7,"FXOPT_STRIKE",$D$2)-$J$2)*$H$2*$H$3/100</f>
        <v>670514.06549226015</v>
      </c>
      <c r="H22" s="20">
        <f ca="1">(_xll.BDP($A$1,$B$12,"FXOPT_TRADE_DATE",TEXT($D22,"YYYYMMDD"),"FXOPT_FORWARD",H$7,"FXOPT_STRIKE",$D$2)-$J$2)*$H$2*$H$3/100</f>
        <v>458194.23024012893</v>
      </c>
      <c r="I22" s="20">
        <f ca="1">(_xll.BDP($A$1,$B$12,"FXOPT_TRADE_DATE",TEXT($D22,"YYYYMMDD"),"FXOPT_FORWARD",I$7,"FXOPT_STRIKE",$D$2)-$J$2)*$H$2*$H$3/100</f>
        <v>274665.43615517189</v>
      </c>
      <c r="J22" s="20">
        <f ca="1">(_xll.BDP($A$1,$B$12,"FXOPT_TRADE_DATE",TEXT($D22,"YYYYMMDD"),"FXOPT_FORWARD",J$7,"FXOPT_STRIKE",$D$2)-$J$2)*$H$2*$H$3/100</f>
        <v>128554.12170419158</v>
      </c>
      <c r="K22" s="20">
        <f ca="1">(_xll.BDP($A$1,$B$12,"FXOPT_TRADE_DATE",TEXT($D22,"YYYYMMDD"),"FXOPT_FORWARD",K$7,"FXOPT_STRIKE",$D$2)-$J$2)*$H$2*$H$3/100</f>
        <v>23710.250903287466</v>
      </c>
      <c r="L22" s="20">
        <f ca="1">(_xll.BDP($A$1,$B$12,"FXOPT_TRADE_DATE",TEXT($D22,"YYYYMMDD"),"FXOPT_FORWARD",L$7,"FXOPT_STRIKE",$D$2)-$J$2)*$H$2*$H$3/100</f>
        <v>-42402.085140030766</v>
      </c>
      <c r="M22" s="20">
        <f ca="1">(_xll.BDP($A$1,$B$12,"FXOPT_TRADE_DATE",TEXT($D22,"YYYYMMDD"),"FXOPT_FORWARD",M$7,"FXOPT_STRIKE",$D$2)-$J$2)*$H$2*$H$3/100</f>
        <v>-78840.679821485377</v>
      </c>
      <c r="N22" s="20">
        <f ca="1">(_xll.BDP($A$1,$B$12,"FXOPT_TRADE_DATE",TEXT($D22,"YYYYMMDD"),"FXOPT_FORWARD",N$7,"FXOPT_STRIKE",$D$2)-$J$2)*$H$2*$H$3/100</f>
        <v>-96821.960582384418</v>
      </c>
      <c r="O22" s="20">
        <f ca="1">(_xll.BDP($A$1,$B$12,"FXOPT_TRADE_DATE",TEXT($D22,"YYYYMMDD"),"FXOPT_FORWARD",O$7,"FXOPT_STRIKE",$D$2)-$J$2)*$H$2*$H$3/100</f>
        <v>-105009.73415316187</v>
      </c>
      <c r="P22" s="20"/>
      <c r="Q22" s="20"/>
      <c r="R22" s="1"/>
      <c r="T22" s="5"/>
      <c r="U22" s="20"/>
      <c r="V22" s="20"/>
      <c r="W22" s="20"/>
      <c r="X22" s="20"/>
      <c r="Y22" s="20"/>
      <c r="Z22" s="20"/>
      <c r="AA22" s="20"/>
      <c r="AB22" s="20"/>
    </row>
    <row r="23" spans="4:28" x14ac:dyDescent="0.25">
      <c r="D23" s="17">
        <f t="shared" ca="1" si="1"/>
        <v>42613</v>
      </c>
      <c r="E23" s="20">
        <f ca="1">(_xll.BDP($A$1,$B$12,"FXOPT_TRADE_DATE",TEXT($D23,"YYYYMMDD"),"FXOPT_FORWARD",E$7,"FXOPT_STRIKE",$D$2)-$J$2)*$H$2*$H$3/100</f>
        <v>1142276.7257337398</v>
      </c>
      <c r="F23" s="20">
        <f ca="1">(_xll.BDP($A$1,$B$12,"FXOPT_TRADE_DATE",TEXT($D23,"YYYYMMDD"),"FXOPT_FORWARD",F$7,"FXOPT_STRIKE",$D$2)-$J$2)*$H$2*$H$3/100</f>
        <v>899373.81449692894</v>
      </c>
      <c r="G23" s="20">
        <f ca="1">(_xll.BDP($A$1,$B$12,"FXOPT_TRADE_DATE",TEXT($D23,"YYYYMMDD"),"FXOPT_FORWARD",G$7,"FXOPT_STRIKE",$D$2)-$J$2)*$H$2*$H$3/100</f>
        <v>666304.92842442368</v>
      </c>
      <c r="H23" s="20">
        <f ca="1">(_xll.BDP($A$1,$B$12,"FXOPT_TRADE_DATE",TEXT($D23,"YYYYMMDD"),"FXOPT_FORWARD",H$7,"FXOPT_STRIKE",$D$2)-$J$2)*$H$2*$H$3/100</f>
        <v>451724.09680685384</v>
      </c>
      <c r="I23" s="20">
        <f ca="1">(_xll.BDP($A$1,$B$12,"FXOPT_TRADE_DATE",TEXT($D23,"YYYYMMDD"),"FXOPT_FORWARD",I$7,"FXOPT_STRIKE",$D$2)-$J$2)*$H$2*$H$3/100</f>
        <v>266261.10593233141</v>
      </c>
      <c r="J23" s="20">
        <f ca="1">(_xll.BDP($A$1,$B$12,"FXOPT_TRADE_DATE",TEXT($D23,"YYYYMMDD"),"FXOPT_FORWARD",J$7,"FXOPT_STRIKE",$D$2)-$J$2)*$H$2*$H$3/100</f>
        <v>119391.10819204006</v>
      </c>
      <c r="K23" s="20">
        <f ca="1">(_xll.BDP($A$1,$B$12,"FXOPT_TRADE_DATE",TEXT($D23,"YYYYMMDD"),"FXOPT_FORWARD",K$7,"FXOPT_STRIKE",$D$2)-$J$2)*$H$2*$H$3/100</f>
        <v>15344.216526287259</v>
      </c>
      <c r="L23" s="20">
        <f ca="1">(_xll.BDP($A$1,$B$12,"FXOPT_TRADE_DATE",TEXT($D23,"YYYYMMDD"),"FXOPT_FORWARD",L$7,"FXOPT_STRIKE",$D$2)-$J$2)*$H$2*$H$3/100</f>
        <v>-48835.803197975802</v>
      </c>
      <c r="M23" s="20">
        <f ca="1">(_xll.BDP($A$1,$B$12,"FXOPT_TRADE_DATE",TEXT($D23,"YYYYMMDD"),"FXOPT_FORWARD",M$7,"FXOPT_STRIKE",$D$2)-$J$2)*$H$2*$H$3/100</f>
        <v>-83096.204080467855</v>
      </c>
      <c r="N23" s="20">
        <f ca="1">(_xll.BDP($A$1,$B$12,"FXOPT_TRADE_DATE",TEXT($D23,"YYYYMMDD"),"FXOPT_FORWARD",N$7,"FXOPT_STRIKE",$D$2)-$J$2)*$H$2*$H$3/100</f>
        <v>-99318.262804282364</v>
      </c>
      <c r="O23" s="20">
        <f ca="1">(_xll.BDP($A$1,$B$12,"FXOPT_TRADE_DATE",TEXT($D23,"YYYYMMDD"),"FXOPT_FORWARD",O$7,"FXOPT_STRIKE",$D$2)-$J$2)*$H$2*$H$3/100</f>
        <v>-106351.95620521352</v>
      </c>
      <c r="P23" s="20"/>
      <c r="Q23" s="20"/>
      <c r="T23" s="15"/>
      <c r="U23" s="20"/>
      <c r="V23" s="20"/>
      <c r="W23" s="20"/>
      <c r="X23" s="20"/>
      <c r="Y23" s="20"/>
      <c r="Z23" s="20"/>
      <c r="AA23" s="20"/>
      <c r="AB23" s="20"/>
    </row>
    <row r="24" spans="4:28" x14ac:dyDescent="0.25">
      <c r="D24" s="17">
        <f t="shared" ca="1" si="1"/>
        <v>42620</v>
      </c>
      <c r="E24" s="20">
        <f ca="1">(_xll.BDP($A$1,$B$12,"FXOPT_TRADE_DATE",TEXT($D24,"YYYYMMDD"),"FXOPT_FORWARD",E$7,"FXOPT_STRIKE",$D$2)-$J$2)*$H$2*$H$3/100</f>
        <v>1141298.649862401</v>
      </c>
      <c r="F24" s="20">
        <f ca="1">(_xll.BDP($A$1,$B$12,"FXOPT_TRADE_DATE",TEXT($D24,"YYYYMMDD"),"FXOPT_FORWARD",F$7,"FXOPT_STRIKE",$D$2)-$J$2)*$H$2*$H$3/100</f>
        <v>897203.59145630535</v>
      </c>
      <c r="G24" s="20">
        <f ca="1">(_xll.BDP($A$1,$B$12,"FXOPT_TRADE_DATE",TEXT($D24,"YYYYMMDD"),"FXOPT_FORWARD",G$7,"FXOPT_STRIKE",$D$2)-$J$2)*$H$2*$H$3/100</f>
        <v>662203.57395321608</v>
      </c>
      <c r="H24" s="20">
        <f ca="1">(_xll.BDP($A$1,$B$12,"FXOPT_TRADE_DATE",TEXT($D24,"YYYYMMDD"),"FXOPT_FORWARD",H$7,"FXOPT_STRIKE",$D$2)-$J$2)*$H$2*$H$3/100</f>
        <v>445181.4426112909</v>
      </c>
      <c r="I24" s="20">
        <f ca="1">(_xll.BDP($A$1,$B$12,"FXOPT_TRADE_DATE",TEXT($D24,"YYYYMMDD"),"FXOPT_FORWARD",I$7,"FXOPT_STRIKE",$D$2)-$J$2)*$H$2*$H$3/100</f>
        <v>257570.48162276257</v>
      </c>
      <c r="J24" s="20">
        <f ca="1">(_xll.BDP($A$1,$B$12,"FXOPT_TRADE_DATE",TEXT($D24,"YYYYMMDD"),"FXOPT_FORWARD",J$7,"FXOPT_STRIKE",$D$2)-$J$2)*$H$2*$H$3/100</f>
        <v>109842.37366426131</v>
      </c>
      <c r="K24" s="20">
        <f ca="1">(_xll.BDP($A$1,$B$12,"FXOPT_TRADE_DATE",TEXT($D24,"YYYYMMDD"),"FXOPT_FORWARD",K$7,"FXOPT_STRIKE",$D$2)-$J$2)*$H$2*$H$3/100</f>
        <v>6693.3935798412676</v>
      </c>
      <c r="L24" s="20">
        <f ca="1">(_xll.BDP($A$1,$B$12,"FXOPT_TRADE_DATE",TEXT($D24,"YYYYMMDD"),"FXOPT_FORWARD",L$7,"FXOPT_STRIKE",$D$2)-$J$2)*$H$2*$H$3/100</f>
        <v>-55339.119322254293</v>
      </c>
      <c r="M24" s="20">
        <f ca="1">(_xll.BDP($A$1,$B$12,"FXOPT_TRADE_DATE",TEXT($D24,"YYYYMMDD"),"FXOPT_FORWARD",M$7,"FXOPT_STRIKE",$D$2)-$J$2)*$H$2*$H$3/100</f>
        <v>-87244.902819727402</v>
      </c>
      <c r="N24" s="20">
        <f ca="1">(_xll.BDP($A$1,$B$12,"FXOPT_TRADE_DATE",TEXT($D24,"YYYYMMDD"),"FXOPT_FORWARD",N$7,"FXOPT_STRIKE",$D$2)-$J$2)*$H$2*$H$3/100</f>
        <v>-101640.30008694468</v>
      </c>
      <c r="O24" s="20">
        <f ca="1">(_xll.BDP($A$1,$B$12,"FXOPT_TRADE_DATE",TEXT($D24,"YYYYMMDD"),"FXOPT_FORWARD",O$7,"FXOPT_STRIKE",$D$2)-$J$2)*$H$2*$H$3/100</f>
        <v>-107533.48780881593</v>
      </c>
      <c r="P24" s="20"/>
      <c r="Q24" s="20"/>
      <c r="T24" s="8"/>
      <c r="U24" s="20"/>
      <c r="V24" s="20"/>
      <c r="W24" s="20"/>
      <c r="X24" s="20"/>
      <c r="Y24" s="20"/>
      <c r="Z24" s="20"/>
      <c r="AA24" s="20"/>
      <c r="AB24" s="20"/>
    </row>
    <row r="25" spans="4:28" x14ac:dyDescent="0.25">
      <c r="D25" s="17">
        <f t="shared" ca="1" si="1"/>
        <v>42627</v>
      </c>
      <c r="E25" s="20">
        <f ca="1">(_xll.BDP($A$1,$B$12,"FXOPT_TRADE_DATE",TEXT($D25,"YYYYMMDD"),"FXOPT_FORWARD",E$7,"FXOPT_STRIKE",$D$2)-$J$2)*$H$2*$H$3/100</f>
        <v>1140481.5850886004</v>
      </c>
      <c r="F25" s="20">
        <f ca="1">(_xll.BDP($A$1,$B$12,"FXOPT_TRADE_DATE",TEXT($D25,"YYYYMMDD"),"FXOPT_FORWARD",F$7,"FXOPT_STRIKE",$D$2)-$J$2)*$H$2*$H$3/100</f>
        <v>895232.17054483702</v>
      </c>
      <c r="G25" s="20">
        <f ca="1">(_xll.BDP($A$1,$B$12,"FXOPT_TRADE_DATE",TEXT($D25,"YYYYMMDD"),"FXOPT_FORWARD",G$7,"FXOPT_STRIKE",$D$2)-$J$2)*$H$2*$H$3/100</f>
        <v>658240.77330982406</v>
      </c>
      <c r="H25" s="20">
        <f ca="1">(_xll.BDP($A$1,$B$12,"FXOPT_TRADE_DATE",TEXT($D25,"YYYYMMDD"),"FXOPT_FORWARD",H$7,"FXOPT_STRIKE",$D$2)-$J$2)*$H$2*$H$3/100</f>
        <v>438578.80071379041</v>
      </c>
      <c r="I25" s="20">
        <f ca="1">(_xll.BDP($A$1,$B$12,"FXOPT_TRADE_DATE",TEXT($D25,"YYYYMMDD"),"FXOPT_FORWARD",I$7,"FXOPT_STRIKE",$D$2)-$J$2)*$H$2*$H$3/100</f>
        <v>248561.82083731421</v>
      </c>
      <c r="J25" s="20">
        <f ca="1">(_xll.BDP($A$1,$B$12,"FXOPT_TRADE_DATE",TEXT($D25,"YYYYMMDD"),"FXOPT_FORWARD",J$7,"FXOPT_STRIKE",$D$2)-$J$2)*$H$2*$H$3/100</f>
        <v>99856.733853236568</v>
      </c>
      <c r="K25" s="20">
        <f ca="1">(_xll.BDP($A$1,$B$12,"FXOPT_TRADE_DATE",TEXT($D25,"YYYYMMDD"),"FXOPT_FORWARD",K$7,"FXOPT_STRIKE",$D$2)-$J$2)*$H$2*$H$3/100</f>
        <v>-2271.6679315194719</v>
      </c>
      <c r="L25" s="20">
        <f ca="1">(_xll.BDP($A$1,$B$12,"FXOPT_TRADE_DATE",TEXT($D25,"YYYYMMDD"),"FXOPT_FORWARD",L$7,"FXOPT_STRIKE",$D$2)-$J$2)*$H$2*$H$3/100</f>
        <v>-61899.574498579968</v>
      </c>
      <c r="M25" s="20">
        <f ca="1">(_xll.BDP($A$1,$B$12,"FXOPT_TRADE_DATE",TEXT($D25,"YYYYMMDD"),"FXOPT_FORWARD",M$7,"FXOPT_STRIKE",$D$2)-$J$2)*$H$2*$H$3/100</f>
        <v>-91254.338565213024</v>
      </c>
      <c r="N25" s="20">
        <f ca="1">(_xll.BDP($A$1,$B$12,"FXOPT_TRADE_DATE",TEXT($D25,"YYYYMMDD"),"FXOPT_FORWARD",N$7,"FXOPT_STRIKE",$D$2)-$J$2)*$H$2*$H$3/100</f>
        <v>-103762.95260766376</v>
      </c>
      <c r="O25" s="20">
        <f ca="1">(_xll.BDP($A$1,$B$12,"FXOPT_TRADE_DATE",TEXT($D25,"YYYYMMDD"),"FXOPT_FORWARD",O$7,"FXOPT_STRIKE",$D$2)-$J$2)*$H$2*$H$3/100</f>
        <v>-108546.15369737876</v>
      </c>
      <c r="P25" s="20"/>
      <c r="Q25" s="20"/>
      <c r="R25" s="1"/>
      <c r="T25" s="5"/>
      <c r="U25" s="20"/>
      <c r="V25" s="20"/>
      <c r="W25" s="20"/>
      <c r="X25" s="20"/>
      <c r="Y25" s="20"/>
      <c r="Z25" s="20"/>
      <c r="AA25" s="20"/>
      <c r="AB25" s="20"/>
    </row>
    <row r="26" spans="4:28" x14ac:dyDescent="0.25">
      <c r="D26" s="17">
        <f t="shared" ca="1" si="1"/>
        <v>42634</v>
      </c>
      <c r="E26" s="20">
        <f ca="1">(_xll.BDP($A$1,$B$12,"FXOPT_TRADE_DATE",TEXT($D26,"YYYYMMDD"),"FXOPT_FORWARD",E$7,"FXOPT_STRIKE",$D$2)-$J$2)*$H$2*$H$3/100</f>
        <v>1139830.6032790858</v>
      </c>
      <c r="F26" s="20">
        <f ca="1">(_xll.BDP($A$1,$B$12,"FXOPT_TRADE_DATE",TEXT($D26,"YYYYMMDD"),"FXOPT_FORWARD",F$7,"FXOPT_STRIKE",$D$2)-$J$2)*$H$2*$H$3/100</f>
        <v>893484.84407557244</v>
      </c>
      <c r="G26" s="20">
        <f ca="1">(_xll.BDP($A$1,$B$12,"FXOPT_TRADE_DATE",TEXT($D26,"YYYYMMDD"),"FXOPT_FORWARD",G$7,"FXOPT_STRIKE",$D$2)-$J$2)*$H$2*$H$3/100</f>
        <v>654459.14448154764</v>
      </c>
      <c r="H26" s="20">
        <f ca="1">(_xll.BDP($A$1,$B$12,"FXOPT_TRADE_DATE",TEXT($D26,"YYYYMMDD"),"FXOPT_FORWARD",H$7,"FXOPT_STRIKE",$D$2)-$J$2)*$H$2*$H$3/100</f>
        <v>431934.64761990443</v>
      </c>
      <c r="I26" s="20">
        <f ca="1">(_xll.BDP($A$1,$B$12,"FXOPT_TRADE_DATE",TEXT($D26,"YYYYMMDD"),"FXOPT_FORWARD",I$7,"FXOPT_STRIKE",$D$2)-$J$2)*$H$2*$H$3/100</f>
        <v>239202.52900062141</v>
      </c>
      <c r="J26" s="20">
        <f ca="1">(_xll.BDP($A$1,$B$12,"FXOPT_TRADE_DATE",TEXT($D26,"YYYYMMDD"),"FXOPT_FORWARD",J$7,"FXOPT_STRIKE",$D$2)-$J$2)*$H$2*$H$3/100</f>
        <v>89367.783678653723</v>
      </c>
      <c r="K26" s="20">
        <f ca="1">(_xll.BDP($A$1,$B$12,"FXOPT_TRADE_DATE",TEXT($D26,"YYYYMMDD"),"FXOPT_FORWARD",K$7,"FXOPT_STRIKE",$D$2)-$J$2)*$H$2*$H$3/100</f>
        <v>-11585.391190233009</v>
      </c>
      <c r="L26" s="20">
        <f ca="1">(_xll.BDP($A$1,$B$12,"FXOPT_TRADE_DATE",TEXT($D26,"YYYYMMDD"),"FXOPT_FORWARD",L$7,"FXOPT_STRIKE",$D$2)-$J$2)*$H$2*$H$3/100</f>
        <v>-68497.602667196843</v>
      </c>
      <c r="M26" s="20">
        <f ca="1">(_xll.BDP($A$1,$B$12,"FXOPT_TRADE_DATE",TEXT($D26,"YYYYMMDD"),"FXOPT_FORWARD",M$7,"FXOPT_STRIKE",$D$2)-$J$2)*$H$2*$H$3/100</f>
        <v>-95083.724251349267</v>
      </c>
      <c r="N26" s="20">
        <f ca="1">(_xll.BDP($A$1,$B$12,"FXOPT_TRADE_DATE",TEXT($D26,"YYYYMMDD"),"FXOPT_FORWARD",N$7,"FXOPT_STRIKE",$D$2)-$J$2)*$H$2*$H$3/100</f>
        <v>-105658.56038296854</v>
      </c>
      <c r="O26" s="20">
        <f ca="1">(_xll.BDP($A$1,$B$12,"FXOPT_TRADE_DATE",TEXT($D26,"YYYYMMDD"),"FXOPT_FORWARD",O$7,"FXOPT_STRIKE",$D$2)-$J$2)*$H$2*$H$3/100</f>
        <v>-109383.01322685885</v>
      </c>
      <c r="P26" s="20"/>
      <c r="Q26" s="20"/>
      <c r="T26" s="10"/>
      <c r="U26" s="20"/>
      <c r="V26" s="20"/>
      <c r="W26" s="20"/>
      <c r="X26" s="20"/>
      <c r="Y26" s="20"/>
      <c r="Z26" s="20"/>
      <c r="AA26" s="20"/>
      <c r="AB26" s="20"/>
    </row>
    <row r="27" spans="4:28" x14ac:dyDescent="0.25">
      <c r="D27" s="17">
        <f t="shared" ca="1" si="1"/>
        <v>42641</v>
      </c>
      <c r="E27" s="20">
        <f ca="1">(_xll.BDP($A$1,$B$12,"FXOPT_TRADE_DATE",TEXT($D27,"YYYYMMDD"),"FXOPT_FORWARD",E$7,"FXOPT_STRIKE",$D$2)-$J$2)*$H$2*$H$3/100</f>
        <v>1139345.8057169444</v>
      </c>
      <c r="F27" s="20">
        <f ca="1">(_xll.BDP($A$1,$B$12,"FXOPT_TRADE_DATE",TEXT($D27,"YYYYMMDD"),"FXOPT_FORWARD",F$7,"FXOPT_STRIKE",$D$2)-$J$2)*$H$2*$H$3/100</f>
        <v>891988.80359204684</v>
      </c>
      <c r="G27" s="20">
        <f ca="1">(_xll.BDP($A$1,$B$12,"FXOPT_TRADE_DATE",TEXT($D27,"YYYYMMDD"),"FXOPT_FORWARD",G$7,"FXOPT_STRIKE",$D$2)-$J$2)*$H$2*$H$3/100</f>
        <v>650908.63933700707</v>
      </c>
      <c r="H27" s="20">
        <f ca="1">(_xll.BDP($A$1,$B$12,"FXOPT_TRADE_DATE",TEXT($D27,"YYYYMMDD"),"FXOPT_FORWARD",H$7,"FXOPT_STRIKE",$D$2)-$J$2)*$H$2*$H$3/100</f>
        <v>425279.35315828858</v>
      </c>
      <c r="I27" s="20">
        <f ca="1">(_xll.BDP($A$1,$B$12,"FXOPT_TRADE_DATE",TEXT($D27,"YYYYMMDD"),"FXOPT_FORWARD",I$7,"FXOPT_STRIKE",$D$2)-$J$2)*$H$2*$H$3/100</f>
        <v>229449.20226675435</v>
      </c>
      <c r="J27" s="20">
        <f ca="1">(_xll.BDP($A$1,$B$12,"FXOPT_TRADE_DATE",TEXT($D27,"YYYYMMDD"),"FXOPT_FORWARD",J$7,"FXOPT_STRIKE",$D$2)-$J$2)*$H$2*$H$3/100</f>
        <v>78291.558030204294</v>
      </c>
      <c r="K27" s="20">
        <f ca="1">(_xll.BDP($A$1,$B$12,"FXOPT_TRADE_DATE",TEXT($D27,"YYYYMMDD"),"FXOPT_FORWARD",K$7,"FXOPT_STRIKE",$D$2)-$J$2)*$H$2*$H$3/100</f>
        <v>-21288.730165674962</v>
      </c>
      <c r="L27" s="20">
        <f ca="1">(_xll.BDP($A$1,$B$12,"FXOPT_TRADE_DATE",TEXT($D27,"YYYYMMDD"),"FXOPT_FORWARD",L$7,"FXOPT_STRIKE",$D$2)-$J$2)*$H$2*$H$3/100</f>
        <v>-75102.817825906386</v>
      </c>
      <c r="M27" s="20">
        <f ca="1">(_xll.BDP($A$1,$B$12,"FXOPT_TRADE_DATE",TEXT($D27,"YYYYMMDD"),"FXOPT_FORWARD",M$7,"FXOPT_STRIKE",$D$2)-$J$2)*$H$2*$H$3/100</f>
        <v>-98681.735957136581</v>
      </c>
      <c r="N27" s="20">
        <f ca="1">(_xll.BDP($A$1,$B$12,"FXOPT_TRADE_DATE",TEXT($D27,"YYYYMMDD"),"FXOPT_FORWARD",N$7,"FXOPT_STRIKE",$D$2)-$J$2)*$H$2*$H$3/100</f>
        <v>-107298.35800862165</v>
      </c>
      <c r="O27" s="20">
        <f ca="1">(_xll.BDP($A$1,$B$12,"FXOPT_TRADE_DATE",TEXT($D27,"YYYYMMDD"),"FXOPT_FORWARD",O$7,"FXOPT_STRIKE",$D$2)-$J$2)*$H$2*$H$3/100</f>
        <v>-110041.63381849401</v>
      </c>
      <c r="P27" s="20"/>
      <c r="Q27" s="20"/>
      <c r="T27" s="13"/>
      <c r="U27" s="20"/>
      <c r="V27" s="20"/>
      <c r="W27" s="20"/>
      <c r="X27" s="20"/>
      <c r="Y27" s="20"/>
      <c r="Z27" s="20"/>
      <c r="AA27" s="20"/>
      <c r="AB27" s="20"/>
    </row>
    <row r="28" spans="4:28" x14ac:dyDescent="0.25">
      <c r="D28" s="17">
        <f ca="1">D27+$B$9</f>
        <v>42648</v>
      </c>
      <c r="E28" s="20">
        <f ca="1">(_xll.BDP($A$1,$B$12,"FXOPT_TRADE_DATE",TEXT($D28,"YYYYMMDD"),"FXOPT_FORWARD",E$7,"FXOPT_STRIKE",$D$2)-$J$2)*$H$2*$H$3/100</f>
        <v>1139022.7708777364</v>
      </c>
      <c r="F28" s="20">
        <f ca="1">(_xll.BDP($A$1,$B$12,"FXOPT_TRADE_DATE",TEXT($D28,"YYYYMMDD"),"FXOPT_FORWARD",F$7,"FXOPT_STRIKE",$D$2)-$J$2)*$H$2*$H$3/100</f>
        <v>890770.16596063052</v>
      </c>
      <c r="G28" s="20">
        <f ca="1">(_xll.BDP($A$1,$B$12,"FXOPT_TRADE_DATE",TEXT($D28,"YYYYMMDD"),"FXOPT_FORWARD",G$7,"FXOPT_STRIKE",$D$2)-$J$2)*$H$2*$H$3/100</f>
        <v>647654.15784061293</v>
      </c>
      <c r="H28" s="20">
        <f ca="1">(_xll.BDP($A$1,$B$12,"FXOPT_TRADE_DATE",TEXT($D28,"YYYYMMDD"),"FXOPT_FORWARD",H$7,"FXOPT_STRIKE",$D$2)-$J$2)*$H$2*$H$3/100</f>
        <v>418658.66055956559</v>
      </c>
      <c r="I28" s="20">
        <f ca="1">(_xll.BDP($A$1,$B$12,"FXOPT_TRADE_DATE",TEXT($D28,"YYYYMMDD"),"FXOPT_FORWARD",I$7,"FXOPT_STRIKE",$D$2)-$J$2)*$H$2*$H$3/100</f>
        <v>219252.15890674276</v>
      </c>
      <c r="J28" s="20">
        <f ca="1">(_xll.BDP($A$1,$B$12,"FXOPT_TRADE_DATE",TEXT($D28,"YYYYMMDD"),"FXOPT_FORWARD",J$7,"FXOPT_STRIKE",$D$2)-$J$2)*$H$2*$H$3/100</f>
        <v>66520.993560843315</v>
      </c>
      <c r="K28" s="20">
        <f ca="1">(_xll.BDP($A$1,$B$12,"FXOPT_TRADE_DATE",TEXT($D28,"YYYYMMDD"),"FXOPT_FORWARD",K$7,"FXOPT_STRIKE",$D$2)-$J$2)*$H$2*$H$3/100</f>
        <v>-31427.736510578423</v>
      </c>
      <c r="L28" s="20">
        <f ca="1">(_xll.BDP($A$1,$B$12,"FXOPT_TRADE_DATE",TEXT($D28,"YYYYMMDD"),"FXOPT_FORWARD",L$7,"FXOPT_STRIKE",$D$2)-$J$2)*$H$2*$H$3/100</f>
        <v>-81668.134075854512</v>
      </c>
      <c r="M28" s="20">
        <f ca="1">(_xll.BDP($A$1,$B$12,"FXOPT_TRADE_DATE",TEXT($D28,"YYYYMMDD"),"FXOPT_FORWARD",M$7,"FXOPT_STRIKE",$D$2)-$J$2)*$H$2*$H$3/100</f>
        <v>-101984.02319475608</v>
      </c>
      <c r="N28" s="20">
        <f ca="1">(_xll.BDP($A$1,$B$12,"FXOPT_TRADE_DATE",TEXT($D28,"YYYYMMDD"),"FXOPT_FORWARD",N$7,"FXOPT_STRIKE",$D$2)-$J$2)*$H$2*$H$3/100</f>
        <v>-108656.24508530722</v>
      </c>
      <c r="O28" s="20">
        <f ca="1">(_xll.BDP($A$1,$B$12,"FXOPT_TRADE_DATE",TEXT($D28,"YYYYMMDD"),"FXOPT_FORWARD",O$7,"FXOPT_STRIKE",$D$2)-$J$2)*$H$2*$H$3/100</f>
        <v>-110525.60876098357</v>
      </c>
      <c r="P28" s="20"/>
      <c r="Q28" s="20"/>
      <c r="T28" s="9"/>
      <c r="U28" s="20"/>
      <c r="V28" s="20"/>
      <c r="W28" s="20"/>
      <c r="X28" s="20"/>
      <c r="Y28" s="20"/>
      <c r="Z28" s="20"/>
      <c r="AA28" s="20"/>
      <c r="AB28" s="20"/>
    </row>
    <row r="29" spans="4:28" x14ac:dyDescent="0.25">
      <c r="D29" s="17">
        <f t="shared" ca="1" si="1"/>
        <v>42655</v>
      </c>
      <c r="E29" s="20">
        <f ca="1">(_xll.BDP($A$1,$B$12,"FXOPT_TRADE_DATE",TEXT($D29,"YYYYMMDD"),"FXOPT_FORWARD",E$7,"FXOPT_STRIKE",$D$2)-$J$2)*$H$2*$H$3/100</f>
        <v>1138846.066101447</v>
      </c>
      <c r="F29" s="20">
        <f ca="1">(_xll.BDP($A$1,$B$12,"FXOPT_TRADE_DATE",TEXT($D29,"YYYYMMDD"),"FXOPT_FORWARD",F$7,"FXOPT_STRIKE",$D$2)-$J$2)*$H$2*$H$3/100</f>
        <v>889845.85241616471</v>
      </c>
      <c r="G29" s="20">
        <f ca="1">(_xll.BDP($A$1,$B$12,"FXOPT_TRADE_DATE",TEXT($D29,"YYYYMMDD"),"FXOPT_FORWARD",G$7,"FXOPT_STRIKE",$D$2)-$J$2)*$H$2*$H$3/100</f>
        <v>644768.68301960384</v>
      </c>
      <c r="H29" s="20">
        <f ca="1">(_xll.BDP($A$1,$B$12,"FXOPT_TRADE_DATE",TEXT($D29,"YYYYMMDD"),"FXOPT_FORWARD",H$7,"FXOPT_STRIKE",$D$2)-$J$2)*$H$2*$H$3/100</f>
        <v>412144.91638666234</v>
      </c>
      <c r="I29" s="20">
        <f ca="1">(_xll.BDP($A$1,$B$12,"FXOPT_TRADE_DATE",TEXT($D29,"YYYYMMDD"),"FXOPT_FORWARD",I$7,"FXOPT_STRIKE",$D$2)-$J$2)*$H$2*$H$3/100</f>
        <v>208559.05700995386</v>
      </c>
      <c r="J29" s="20">
        <f ca="1">(_xll.BDP($A$1,$B$12,"FXOPT_TRADE_DATE",TEXT($D29,"YYYYMMDD"),"FXOPT_FORWARD",J$7,"FXOPT_STRIKE",$D$2)-$J$2)*$H$2*$H$3/100</f>
        <v>53903.25523799732</v>
      </c>
      <c r="K29" s="20">
        <f ca="1">(_xll.BDP($A$1,$B$12,"FXOPT_TRADE_DATE",TEXT($D29,"YYYYMMDD"),"FXOPT_FORWARD",K$7,"FXOPT_STRIKE",$D$2)-$J$2)*$H$2*$H$3/100</f>
        <v>-42059.572617404789</v>
      </c>
      <c r="L29" s="20">
        <f ca="1">(_xll.BDP($A$1,$B$12,"FXOPT_TRADE_DATE",TEXT($D29,"YYYYMMDD"),"FXOPT_FORWARD",L$7,"FXOPT_STRIKE",$D$2)-$J$2)*$H$2*$H$3/100</f>
        <v>-88119.171168613422</v>
      </c>
      <c r="M29" s="20">
        <f ca="1">(_xll.BDP($A$1,$B$12,"FXOPT_TRADE_DATE",TEXT($D29,"YYYYMMDD"),"FXOPT_FORWARD",M$7,"FXOPT_STRIKE",$D$2)-$J$2)*$H$2*$H$3/100</f>
        <v>-104911.02886603282</v>
      </c>
      <c r="N29" s="20">
        <f ca="1">(_xll.BDP($A$1,$B$12,"FXOPT_TRADE_DATE",TEXT($D29,"YYYYMMDD"),"FXOPT_FORWARD",N$7,"FXOPT_STRIKE",$D$2)-$J$2)*$H$2*$H$3/100</f>
        <v>-109709.95312110314</v>
      </c>
      <c r="O29" s="20">
        <f ca="1">(_xll.BDP($A$1,$B$12,"FXOPT_TRADE_DATE",TEXT($D29,"YYYYMMDD"),"FXOPT_FORWARD",O$7,"FXOPT_STRIKE",$D$2)-$J$2)*$H$2*$H$3/100</f>
        <v>-110847.58618576892</v>
      </c>
      <c r="P29" s="20"/>
      <c r="Q29" s="20"/>
      <c r="T29" s="9"/>
      <c r="U29" s="20"/>
      <c r="V29" s="20"/>
      <c r="W29" s="20"/>
      <c r="X29" s="20"/>
      <c r="Y29" s="20"/>
      <c r="Z29" s="20"/>
      <c r="AA29" s="20"/>
      <c r="AB29" s="20"/>
    </row>
    <row r="30" spans="4:28" x14ac:dyDescent="0.25">
      <c r="D30" s="17">
        <f t="shared" ca="1" si="1"/>
        <v>42662</v>
      </c>
      <c r="E30" s="20">
        <f ca="1">(_xll.BDP($A$1,$B$12,"FXOPT_TRADE_DATE",TEXT($D30,"YYYYMMDD"),"FXOPT_FORWARD",E$7,"FXOPT_STRIKE",$D$2)-$J$2)*$H$2*$H$3/100</f>
        <v>1138797.3832009854</v>
      </c>
      <c r="F30" s="20">
        <f ca="1">(_xll.BDP($A$1,$B$12,"FXOPT_TRADE_DATE",TEXT($D30,"YYYYMMDD"),"FXOPT_FORWARD",F$7,"FXOPT_STRIKE",$D$2)-$J$2)*$H$2*$H$3/100</f>
        <v>889230.94550968672</v>
      </c>
      <c r="G30" s="20">
        <f ca="1">(_xll.BDP($A$1,$B$12,"FXOPT_TRADE_DATE",TEXT($D30,"YYYYMMDD"),"FXOPT_FORWARD",G$7,"FXOPT_STRIKE",$D$2)-$J$2)*$H$2*$H$3/100</f>
        <v>642369.34609910334</v>
      </c>
      <c r="H30" s="20">
        <f ca="1">(_xll.BDP($A$1,$B$12,"FXOPT_TRADE_DATE",TEXT($D30,"YYYYMMDD"),"FXOPT_FORWARD",H$7,"FXOPT_STRIKE",$D$2)-$J$2)*$H$2*$H$3/100</f>
        <v>405858.67127722665</v>
      </c>
      <c r="I30" s="20">
        <f ca="1">(_xll.BDP($A$1,$B$12,"FXOPT_TRADE_DATE",TEXT($D30,"YYYYMMDD"),"FXOPT_FORWARD",I$7,"FXOPT_STRIKE",$D$2)-$J$2)*$H$2*$H$3/100</f>
        <v>197313.06360895303</v>
      </c>
      <c r="J30" s="20">
        <f ca="1">(_xll.BDP($A$1,$B$12,"FXOPT_TRADE_DATE",TEXT($D30,"YYYYMMDD"),"FXOPT_FORWARD",J$7,"FXOPT_STRIKE",$D$2)-$J$2)*$H$2*$H$3/100</f>
        <v>40230.862952709016</v>
      </c>
      <c r="K30" s="20">
        <f ca="1">(_xll.BDP($A$1,$B$12,"FXOPT_TRADE_DATE",TEXT($D30,"YYYYMMDD"),"FXOPT_FORWARD",K$7,"FXOPT_STRIKE",$D$2)-$J$2)*$H$2*$H$3/100</f>
        <v>-53245.131002270595</v>
      </c>
      <c r="L30" s="20">
        <f ca="1">(_xll.BDP($A$1,$B$12,"FXOPT_TRADE_DATE",TEXT($D30,"YYYYMMDD"),"FXOPT_FORWARD",L$7,"FXOPT_STRIKE",$D$2)-$J$2)*$H$2*$H$3/100</f>
        <v>-94338.162615424197</v>
      </c>
      <c r="M30" s="20">
        <f ca="1">(_xll.BDP($A$1,$B$12,"FXOPT_TRADE_DATE",TEXT($D30,"YYYYMMDD"),"FXOPT_FORWARD",M$7,"FXOPT_STRIKE",$D$2)-$J$2)*$H$2*$H$3/100</f>
        <v>-107367.11280706445</v>
      </c>
      <c r="N30" s="20">
        <f ca="1">(_xll.BDP($A$1,$B$12,"FXOPT_TRADE_DATE",TEXT($D30,"YYYYMMDD"),"FXOPT_FORWARD",N$7,"FXOPT_STRIKE",$D$2)-$J$2)*$H$2*$H$3/100</f>
        <v>-110449.78354675263</v>
      </c>
      <c r="O30" s="20">
        <f ca="1">(_xll.BDP($A$1,$B$12,"FXOPT_TRADE_DATE",TEXT($D30,"YYYYMMDD"),"FXOPT_FORWARD",O$7,"FXOPT_STRIKE",$D$2)-$J$2)*$H$2*$H$3/100</f>
        <v>-111031.85361492939</v>
      </c>
      <c r="P30" s="20"/>
      <c r="Q30" s="20"/>
      <c r="T30" s="9"/>
      <c r="U30" s="20"/>
      <c r="V30" s="20"/>
      <c r="W30" s="20"/>
      <c r="X30" s="20"/>
      <c r="Y30" s="20"/>
      <c r="Z30" s="20"/>
      <c r="AA30" s="20"/>
      <c r="AB30" s="20"/>
    </row>
    <row r="31" spans="4:28" x14ac:dyDescent="0.25">
      <c r="D31" s="17">
        <f t="shared" ca="1" si="1"/>
        <v>42669</v>
      </c>
      <c r="E31" s="20">
        <f ca="1">(_xll.BDP($A$1,$B$12,"FXOPT_TRADE_DATE",TEXT($D31,"YYYYMMDD"),"FXOPT_FORWARD",E$7,"FXOPT_STRIKE",$D$2)-$J$2)*$H$2*$H$3/100</f>
        <v>1138797.0269048726</v>
      </c>
      <c r="F31" s="20">
        <f ca="1">(_xll.BDP($A$1,$B$12,"FXOPT_TRADE_DATE",TEXT($D31,"YYYYMMDD"),"FXOPT_FORWARD",F$7,"FXOPT_STRIKE",$D$2)-$J$2)*$H$2*$H$3/100</f>
        <v>888902.20781989733</v>
      </c>
      <c r="G31" s="20">
        <f ca="1">(_xll.BDP($A$1,$B$12,"FXOPT_TRADE_DATE",TEXT($D31,"YYYYMMDD"),"FXOPT_FORWARD",G$7,"FXOPT_STRIKE",$D$2)-$J$2)*$H$2*$H$3/100</f>
        <v>640539.73265301285</v>
      </c>
      <c r="H31" s="20">
        <f ca="1">(_xll.BDP($A$1,$B$12,"FXOPT_TRADE_DATE",TEXT($D31,"YYYYMMDD"),"FXOPT_FORWARD",H$7,"FXOPT_STRIKE",$D$2)-$J$2)*$H$2*$H$3/100</f>
        <v>399994.61531810678</v>
      </c>
      <c r="I31" s="20">
        <f ca="1">(_xll.BDP($A$1,$B$12,"FXOPT_TRADE_DATE",TEXT($D31,"YYYYMMDD"),"FXOPT_FORWARD",I$7,"FXOPT_STRIKE",$D$2)-$J$2)*$H$2*$H$3/100</f>
        <v>185434.16371252167</v>
      </c>
      <c r="J31" s="20">
        <f ca="1">(_xll.BDP($A$1,$B$12,"FXOPT_TRADE_DATE",TEXT($D31,"YYYYMMDD"),"FXOPT_FORWARD",J$7,"FXOPT_STRIKE",$D$2)-$J$2)*$H$2*$H$3/100</f>
        <v>25183.642683466558</v>
      </c>
      <c r="K31" s="20">
        <f ca="1">(_xll.BDP($A$1,$B$12,"FXOPT_TRADE_DATE",TEXT($D31,"YYYYMMDD"),"FXOPT_FORWARD",K$7,"FXOPT_STRIKE",$D$2)-$J$2)*$H$2*$H$3/100</f>
        <v>-65046.834559637515</v>
      </c>
      <c r="L31" s="20">
        <f ca="1">(_xll.BDP($A$1,$B$12,"FXOPT_TRADE_DATE",TEXT($D31,"YYYYMMDD"),"FXOPT_FORWARD",L$7,"FXOPT_STRIKE",$D$2)-$J$2)*$H$2*$H$3/100</f>
        <v>-100134.5565635087</v>
      </c>
      <c r="M31" s="20">
        <f ca="1">(_xll.BDP($A$1,$B$12,"FXOPT_TRADE_DATE",TEXT($D31,"YYYYMMDD"),"FXOPT_FORWARD",M$7,"FXOPT_STRIKE",$D$2)-$J$2)*$H$2*$H$3/100</f>
        <v>-109248.03767703622</v>
      </c>
      <c r="N31" s="20">
        <f ca="1">(_xll.BDP($A$1,$B$12,"FXOPT_TRADE_DATE",TEXT($D31,"YYYYMMDD"),"FXOPT_FORWARD",N$7,"FXOPT_STRIKE",$D$2)-$J$2)*$H$2*$H$3/100</f>
        <v>-110891.52362478037</v>
      </c>
      <c r="O31" s="20">
        <f ca="1">(_xll.BDP($A$1,$B$12,"FXOPT_TRADE_DATE",TEXT($D31,"YYYYMMDD"),"FXOPT_FORWARD",O$7,"FXOPT_STRIKE",$D$2)-$J$2)*$H$2*$H$3/100</f>
        <v>-111114.64919350318</v>
      </c>
      <c r="P31" s="20"/>
      <c r="Q31" s="20"/>
      <c r="T31" s="14"/>
      <c r="U31" s="20"/>
      <c r="V31" s="20"/>
      <c r="W31" s="20"/>
      <c r="X31" s="20"/>
      <c r="Y31" s="20"/>
      <c r="Z31" s="20"/>
      <c r="AA31" s="20"/>
      <c r="AB31" s="20"/>
    </row>
    <row r="32" spans="4:28" x14ac:dyDescent="0.25">
      <c r="D32" s="17">
        <f t="shared" ca="1" si="1"/>
        <v>42676</v>
      </c>
      <c r="E32" s="20">
        <f ca="1">(_xll.BDP($A$1,$B$12,"FXOPT_TRADE_DATE",TEXT($D32,"YYYYMMDD"),"FXOPT_FORWARD",E$7,"FXOPT_STRIKE",$D$2)-$J$2)*$H$2*$H$3/100</f>
        <v>1138796.6436338949</v>
      </c>
      <c r="F32" s="20">
        <f ca="1">(_xll.BDP($A$1,$B$12,"FXOPT_TRADE_DATE",TEXT($D32,"YYYYMMDD"),"FXOPT_FORWARD",F$7,"FXOPT_STRIKE",$D$2)-$J$2)*$H$2*$H$3/100</f>
        <v>888808.38387907261</v>
      </c>
      <c r="G32" s="20">
        <f ca="1">(_xll.BDP($A$1,$B$12,"FXOPT_TRADE_DATE",TEXT($D32,"YYYYMMDD"),"FXOPT_FORWARD",G$7,"FXOPT_STRIKE",$D$2)-$J$2)*$H$2*$H$3/100</f>
        <v>639376.56877146068</v>
      </c>
      <c r="H32" s="20">
        <f ca="1">(_xll.BDP($A$1,$B$12,"FXOPT_TRADE_DATE",TEXT($D32,"YYYYMMDD"),"FXOPT_FORWARD",H$7,"FXOPT_STRIKE",$D$2)-$J$2)*$H$2*$H$3/100</f>
        <v>394865.05964320526</v>
      </c>
      <c r="I32" s="20">
        <f ca="1">(_xll.BDP($A$1,$B$12,"FXOPT_TRADE_DATE",TEXT($D32,"YYYYMMDD"),"FXOPT_FORWARD",I$7,"FXOPT_STRIKE",$D$2)-$J$2)*$H$2*$H$3/100</f>
        <v>172890.37544741711</v>
      </c>
      <c r="J32" s="20">
        <f ca="1">(_xll.BDP($A$1,$B$12,"FXOPT_TRADE_DATE",TEXT($D32,"YYYYMMDD"),"FXOPT_FORWARD",J$7,"FXOPT_STRIKE",$D$2)-$J$2)*$H$2*$H$3/100</f>
        <v>8243.7094109954141</v>
      </c>
      <c r="K32" s="20">
        <f ca="1">(_xll.BDP($A$1,$B$12,"FXOPT_TRADE_DATE",TEXT($D32,"YYYYMMDD"),"FXOPT_FORWARD",K$7,"FXOPT_STRIKE",$D$2)-$J$2)*$H$2*$H$3/100</f>
        <v>-77500.598687518795</v>
      </c>
      <c r="L32" s="20">
        <f ca="1">(_xll.BDP($A$1,$B$12,"FXOPT_TRADE_DATE",TEXT($D32,"YYYYMMDD"),"FXOPT_FORWARD",L$7,"FXOPT_STRIKE",$D$2)-$J$2)*$H$2*$H$3/100</f>
        <v>-105192.5701214399</v>
      </c>
      <c r="M32" s="20">
        <f ca="1">(_xll.BDP($A$1,$B$12,"FXOPT_TRADE_DATE",TEXT($D32,"YYYYMMDD"),"FXOPT_FORWARD",M$7,"FXOPT_STRIKE",$D$2)-$J$2)*$H$2*$H$3/100</f>
        <v>-110468.2331625454</v>
      </c>
      <c r="N32" s="20">
        <f ca="1">(_xll.BDP($A$1,$B$12,"FXOPT_TRADE_DATE",TEXT($D32,"YYYYMMDD"),"FXOPT_FORWARD",N$7,"FXOPT_STRIKE",$D$2)-$J$2)*$H$2*$H$3/100</f>
        <v>-111088.987822129</v>
      </c>
      <c r="O32" s="20">
        <f ca="1">(_xll.BDP($A$1,$B$12,"FXOPT_TRADE_DATE",TEXT($D32,"YYYYMMDD"),"FXOPT_FORWARD",O$7,"FXOPT_STRIKE",$D$2)-$J$2)*$H$2*$H$3/100</f>
        <v>-111139.04285408391</v>
      </c>
      <c r="P32" s="20"/>
      <c r="Q32" s="20"/>
      <c r="R32" s="1"/>
      <c r="U32" s="20"/>
      <c r="V32" s="20"/>
      <c r="W32" s="20"/>
      <c r="X32" s="20"/>
      <c r="Y32" s="20"/>
      <c r="Z32" s="20"/>
      <c r="AA32" s="20"/>
      <c r="AB32" s="20"/>
    </row>
    <row r="33" spans="4:28" x14ac:dyDescent="0.25">
      <c r="D33" s="17">
        <f t="shared" ca="1" si="1"/>
        <v>42683</v>
      </c>
      <c r="E33" s="20">
        <f ca="1">(_xll.BDP($A$1,$B$12,"FXOPT_TRADE_DATE",TEXT($D33,"YYYYMMDD"),"FXOPT_FORWARD",E$7,"FXOPT_STRIKE",$D$2)-$J$2)*$H$2*$H$3/100</f>
        <v>1138796.4361461389</v>
      </c>
      <c r="F33" s="20">
        <f ca="1">(_xll.BDP($A$1,$B$12,"FXOPT_TRADE_DATE",TEXT($D33,"YYYYMMDD"),"FXOPT_FORWARD",F$7,"FXOPT_STRIKE",$D$2)-$J$2)*$H$2*$H$3/100</f>
        <v>888808.68163706409</v>
      </c>
      <c r="G33" s="20">
        <f ca="1">(_xll.BDP($A$1,$B$12,"FXOPT_TRADE_DATE",TEXT($D33,"YYYYMMDD"),"FXOPT_FORWARD",G$7,"FXOPT_STRIKE",$D$2)-$J$2)*$H$2*$H$3/100</f>
        <v>638877.81463646528</v>
      </c>
      <c r="H33" s="20">
        <f ca="1">(_xll.BDP($A$1,$B$12,"FXOPT_TRADE_DATE",TEXT($D33,"YYYYMMDD"),"FXOPT_FORWARD",H$7,"FXOPT_STRIKE",$D$2)-$J$2)*$H$2*$H$3/100</f>
        <v>390986.71256436803</v>
      </c>
      <c r="I33" s="20">
        <f ca="1">(_xll.BDP($A$1,$B$12,"FXOPT_TRADE_DATE",TEXT($D33,"YYYYMMDD"),"FXOPT_FORWARD",I$7,"FXOPT_STRIKE",$D$2)-$J$2)*$H$2*$H$3/100</f>
        <v>159774.64273347121</v>
      </c>
      <c r="J33" s="20">
        <f ca="1">(_xll.BDP($A$1,$B$12,"FXOPT_TRADE_DATE",TEXT($D33,"YYYYMMDD"),"FXOPT_FORWARD",J$7,"FXOPT_STRIKE",$D$2)-$J$2)*$H$2*$H$3/100</f>
        <v>-11549.844830238566</v>
      </c>
      <c r="K33" s="20">
        <f ca="1">(_xll.BDP($A$1,$B$12,"FXOPT_TRADE_DATE",TEXT($D33,"YYYYMMDD"),"FXOPT_FORWARD",K$7,"FXOPT_STRIKE",$D$2)-$J$2)*$H$2*$H$3/100</f>
        <v>-90504.145657921952</v>
      </c>
      <c r="L33" s="20">
        <f ca="1">(_xll.BDP($A$1,$B$12,"FXOPT_TRADE_DATE",TEXT($D33,"YYYYMMDD"),"FXOPT_FORWARD",L$7,"FXOPT_STRIKE",$D$2)-$J$2)*$H$2*$H$3/100</f>
        <v>-109005.0622632645</v>
      </c>
      <c r="M33" s="20">
        <f ca="1">(_xll.BDP($A$1,$B$12,"FXOPT_TRADE_DATE",TEXT($D33,"YYYYMMDD"),"FXOPT_FORWARD",M$7,"FXOPT_STRIKE",$D$2)-$J$2)*$H$2*$H$3/100</f>
        <v>-111029.11498615451</v>
      </c>
      <c r="N33" s="20">
        <f ca="1">(_xll.BDP($A$1,$B$12,"FXOPT_TRADE_DATE",TEXT($D33,"YYYYMMDD"),"FXOPT_FORWARD",N$7,"FXOPT_STRIKE",$D$2)-$J$2)*$H$2*$H$3/100</f>
        <v>-111138.83781843811</v>
      </c>
      <c r="O33" s="20">
        <f ca="1">(_xll.BDP($A$1,$B$12,"FXOPT_TRADE_DATE",TEXT($D33,"YYYYMMDD"),"FXOPT_FORWARD",O$7,"FXOPT_STRIKE",$D$2)-$J$2)*$H$2*$H$3/100</f>
        <v>-111142.26136014746</v>
      </c>
      <c r="P33" s="20"/>
      <c r="Q33" s="20"/>
      <c r="T33" s="8"/>
      <c r="U33" s="20"/>
      <c r="V33" s="20"/>
      <c r="W33" s="20"/>
      <c r="X33" s="20"/>
      <c r="Y33" s="20"/>
      <c r="Z33" s="20"/>
      <c r="AA33" s="20"/>
      <c r="AB33" s="20"/>
    </row>
    <row r="34" spans="4:28" x14ac:dyDescent="0.25">
      <c r="D34" s="17">
        <f t="shared" ca="1" si="1"/>
        <v>42690</v>
      </c>
      <c r="E34" s="20">
        <f ca="1">(_xll.BDP($A$1,$B$12,"FXOPT_TRADE_DATE",TEXT($D34,"YYYYMMDD"),"FXOPT_FORWARD",E$7,"FXOPT_STRIKE",$D$2)-$J$2)*$H$2*$H$3/100</f>
        <v>1138796.670806217</v>
      </c>
      <c r="F34" s="20">
        <f ca="1">(_xll.BDP($A$1,$B$12,"FXOPT_TRADE_DATE",TEXT($D34,"YYYYMMDD"),"FXOPT_FORWARD",F$7,"FXOPT_STRIKE",$D$2)-$J$2)*$H$2*$H$3/100</f>
        <v>888807.06339197385</v>
      </c>
      <c r="G34" s="20">
        <f ca="1">(_xll.BDP($A$1,$B$12,"FXOPT_TRADE_DATE",TEXT($D34,"YYYYMMDD"),"FXOPT_FORWARD",G$7,"FXOPT_STRIKE",$D$2)-$J$2)*$H$2*$H$3/100</f>
        <v>638818.22461157641</v>
      </c>
      <c r="H34" s="20">
        <f ca="1">(_xll.BDP($A$1,$B$12,"FXOPT_TRADE_DATE",TEXT($D34,"YYYYMMDD"),"FXOPT_FORWARD",H$7,"FXOPT_STRIKE",$D$2)-$J$2)*$H$2*$H$3/100</f>
        <v>389041.10196763271</v>
      </c>
      <c r="I34" s="20">
        <f ca="1">(_xll.BDP($A$1,$B$12,"FXOPT_TRADE_DATE",TEXT($D34,"YYYYMMDD"),"FXOPT_FORWARD",I$7,"FXOPT_STRIKE",$D$2)-$J$2)*$H$2*$H$3/100</f>
        <v>146849.04482947744</v>
      </c>
      <c r="J34" s="20">
        <f ca="1">(_xll.BDP($A$1,$B$12,"FXOPT_TRADE_DATE",TEXT($D34,"YYYYMMDD"),"FXOPT_FORWARD",J$7,"FXOPT_STRIKE",$D$2)-$J$2)*$H$2*$H$3/100</f>
        <v>-36434.936446719701</v>
      </c>
      <c r="K34" s="20">
        <f ca="1">(_xll.BDP($A$1,$B$12,"FXOPT_TRADE_DATE",TEXT($D34,"YYYYMMDD"),"FXOPT_FORWARD",K$7,"FXOPT_STRIKE",$D$2)-$J$2)*$H$2*$H$3/100</f>
        <v>-103286.64449871657</v>
      </c>
      <c r="L34" s="20">
        <f ca="1">(_xll.BDP($A$1,$B$12,"FXOPT_TRADE_DATE",TEXT($D34,"YYYYMMDD"),"FXOPT_FORWARD",L$7,"FXOPT_STRIKE",$D$2)-$J$2)*$H$2*$H$3/100</f>
        <v>-110916.75440416047</v>
      </c>
      <c r="M34" s="20">
        <f ca="1">(_xll.BDP($A$1,$B$12,"FXOPT_TRADE_DATE",TEXT($D34,"YYYYMMDD"),"FXOPT_FORWARD",M$7,"FXOPT_STRIKE",$D$2)-$J$2)*$H$2*$H$3/100</f>
        <v>-111140.48704891992</v>
      </c>
      <c r="N34" s="20">
        <f ca="1">(_xll.BDP($A$1,$B$12,"FXOPT_TRADE_DATE",TEXT($D34,"YYYYMMDD"),"FXOPT_FORWARD",N$7,"FXOPT_STRIKE",$D$2)-$J$2)*$H$2*$H$3/100</f>
        <v>-111142.33055862271</v>
      </c>
      <c r="O34" s="20">
        <f ca="1">(_xll.BDP($A$1,$B$12,"FXOPT_TRADE_DATE",TEXT($D34,"YYYYMMDD"),"FXOPT_FORWARD",O$7,"FXOPT_STRIKE",$D$2)-$J$2)*$H$2*$H$3/100</f>
        <v>-111142.336388528</v>
      </c>
      <c r="P34" s="20"/>
      <c r="Q34" s="20"/>
      <c r="T34" s="5"/>
      <c r="U34" s="20"/>
      <c r="V34" s="20"/>
      <c r="W34" s="20"/>
      <c r="X34" s="20"/>
      <c r="Y34" s="20"/>
      <c r="Z34" s="20"/>
      <c r="AA34" s="20"/>
      <c r="AB34" s="20"/>
    </row>
    <row r="35" spans="4:28" x14ac:dyDescent="0.25">
      <c r="D35" s="17">
        <f t="shared" ca="1" si="1"/>
        <v>42697</v>
      </c>
      <c r="E35" s="20">
        <f ca="1">(_xll.BDP($A$1,$B$12,"FXOPT_TRADE_DATE",TEXT($D35,"YYYYMMDD"),"FXOPT_FORWARD",E$7,"FXOPT_STRIKE",$D$2)-$J$2)*$H$2*$H$3/100</f>
        <v>1138799.2368740803</v>
      </c>
      <c r="F35" s="20">
        <f ca="1">(_xll.BDP($A$1,$B$12,"FXOPT_TRADE_DATE",TEXT($D35,"YYYYMMDD"),"FXOPT_FORWARD",F$7,"FXOPT_STRIKE",$D$2)-$J$2)*$H$2*$H$3/100</f>
        <v>888810.92221941694</v>
      </c>
      <c r="G35" s="20">
        <f ca="1">(_xll.BDP($A$1,$B$12,"FXOPT_TRADE_DATE",TEXT($D35,"YYYYMMDD"),"FXOPT_FORWARD",G$7,"FXOPT_STRIKE",$D$2)-$J$2)*$H$2*$H$3/100</f>
        <v>638822.60756475385</v>
      </c>
      <c r="H35" s="20">
        <f ca="1">(_xll.BDP($A$1,$B$12,"FXOPT_TRADE_DATE",TEXT($D35,"YYYYMMDD"),"FXOPT_FORWARD",H$7,"FXOPT_STRIKE",$D$2)-$J$2)*$H$2*$H$3/100</f>
        <v>388834.29291009076</v>
      </c>
      <c r="I35" s="20">
        <f ca="1">(_xll.BDP($A$1,$B$12,"FXOPT_TRADE_DATE",TEXT($D35,"YYYYMMDD"),"FXOPT_FORWARD",I$7,"FXOPT_STRIKE",$D$2)-$J$2)*$H$2*$H$3/100</f>
        <v>138906.84808100775</v>
      </c>
      <c r="J35" s="20">
        <f ca="1">(_xll.BDP($A$1,$B$12,"FXOPT_TRADE_DATE",TEXT($D35,"YYYYMMDD"),"FXOPT_FORWARD",J$7,"FXOPT_STRIKE",$D$2)-$J$2)*$H$2*$H$3/100</f>
        <v>-75918.707463396728</v>
      </c>
      <c r="K35" s="20">
        <f ca="1">(_xll.BDP($A$1,$B$12,"FXOPT_TRADE_DATE",TEXT($D35,"YYYYMMDD"),"FXOPT_FORWARD",K$7,"FXOPT_STRIKE",$D$2)-$J$2)*$H$2*$H$3/100</f>
        <v>-111081.44586784438</v>
      </c>
      <c r="L35" s="20">
        <f ca="1">(_xll.BDP($A$1,$B$12,"FXOPT_TRADE_DATE",TEXT($D35,"YYYYMMDD"),"FXOPT_FORWARD",L$7,"FXOPT_STRIKE",$D$2)-$J$2)*$H$2*$H$3/100</f>
        <v>-111142.33614842292</v>
      </c>
      <c r="M35" s="20">
        <f ca="1">(_xll.BDP($A$1,$B$12,"FXOPT_TRADE_DATE",TEXT($D35,"YYYYMMDD"),"FXOPT_FORWARD",M$7,"FXOPT_STRIKE",$D$2)-$J$2)*$H$2*$H$3/100</f>
        <v>-111142.33639923522</v>
      </c>
      <c r="N35" s="20">
        <f ca="1">(_xll.BDP($A$1,$B$12,"FXOPT_TRADE_DATE",TEXT($D35,"YYYYMMDD"),"FXOPT_FORWARD",N$7,"FXOPT_STRIKE",$D$2)-$J$2)*$H$2*$H$3/100</f>
        <v>-111142.33639923525</v>
      </c>
      <c r="O35" s="20">
        <f ca="1">(_xll.BDP($A$1,$B$12,"FXOPT_TRADE_DATE",TEXT($D35,"YYYYMMDD"),"FXOPT_FORWARD",O$7,"FXOPT_STRIKE",$D$2)-$J$2)*$H$2*$H$3/100</f>
        <v>-111142.33639923525</v>
      </c>
      <c r="P35" s="20"/>
      <c r="Q35" s="20"/>
      <c r="T35" s="13"/>
      <c r="U35" s="20"/>
      <c r="V35" s="20"/>
      <c r="W35" s="20"/>
      <c r="X35" s="20"/>
      <c r="Y35" s="20"/>
      <c r="Z35" s="20"/>
      <c r="AA35" s="20"/>
      <c r="AB35" s="20"/>
    </row>
    <row r="36" spans="4:28" x14ac:dyDescent="0.25">
      <c r="D36" s="17">
        <f t="shared" ca="1" si="1"/>
        <v>42704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T36" s="5"/>
      <c r="U36" s="20"/>
      <c r="V36" s="20"/>
      <c r="W36" s="20"/>
      <c r="X36" s="20"/>
      <c r="Y36" s="20"/>
      <c r="Z36" s="20"/>
      <c r="AA36" s="20"/>
      <c r="AB36" s="20"/>
    </row>
    <row r="37" spans="4:28" x14ac:dyDescent="0.25">
      <c r="D37" s="17"/>
      <c r="O37" s="20"/>
      <c r="T37" s="5"/>
    </row>
    <row r="38" spans="4:28" x14ac:dyDescent="0.25">
      <c r="D38" s="17"/>
      <c r="O38" s="20"/>
    </row>
    <row r="39" spans="4:28" x14ac:dyDescent="0.25">
      <c r="O39" s="20"/>
      <c r="T39" s="11"/>
    </row>
    <row r="40" spans="4:28" x14ac:dyDescent="0.25">
      <c r="O40" s="20"/>
    </row>
    <row r="43" spans="4:28" x14ac:dyDescent="0.25">
      <c r="O43" s="12"/>
    </row>
  </sheetData>
  <conditionalFormatting sqref="E8:O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zoomScaleNormal="100" workbookViewId="0">
      <selection activeCell="B1" sqref="B1"/>
    </sheetView>
  </sheetViews>
  <sheetFormatPr defaultRowHeight="15" x14ac:dyDescent="0.25"/>
  <cols>
    <col min="1" max="1" width="1.140625" customWidth="1"/>
    <col min="2" max="2" width="17.7109375" bestFit="1" customWidth="1"/>
    <col min="3" max="3" width="32" bestFit="1" customWidth="1"/>
    <col min="4" max="4" width="15.85546875" bestFit="1" customWidth="1"/>
  </cols>
  <sheetData>
    <row r="1" spans="2:8" ht="6.75" customHeight="1" x14ac:dyDescent="0.25"/>
    <row r="2" spans="2:8" x14ac:dyDescent="0.25">
      <c r="B2" s="1" t="s">
        <v>0</v>
      </c>
      <c r="D2" s="2" t="s">
        <v>60</v>
      </c>
    </row>
    <row r="3" spans="2:8" x14ac:dyDescent="0.25">
      <c r="B3" t="s">
        <v>2</v>
      </c>
      <c r="C3" t="s">
        <v>3</v>
      </c>
      <c r="D3" s="3">
        <f ca="1">TODAY()</f>
        <v>42508</v>
      </c>
    </row>
    <row r="4" spans="2:8" x14ac:dyDescent="0.25">
      <c r="B4" t="s">
        <v>4</v>
      </c>
      <c r="C4" t="s">
        <v>5</v>
      </c>
      <c r="D4" s="2">
        <v>700</v>
      </c>
      <c r="F4" s="1" t="s">
        <v>6</v>
      </c>
    </row>
    <row r="5" spans="2:8" x14ac:dyDescent="0.25">
      <c r="B5" t="s">
        <v>7</v>
      </c>
      <c r="C5" t="s">
        <v>8</v>
      </c>
      <c r="D5" s="2" t="s">
        <v>9</v>
      </c>
    </row>
    <row r="6" spans="2:8" x14ac:dyDescent="0.25">
      <c r="B6" t="s">
        <v>10</v>
      </c>
      <c r="C6" t="s">
        <v>11</v>
      </c>
      <c r="D6" s="4" t="str">
        <f>_xll.BDP(D2,C6)</f>
        <v>VA</v>
      </c>
    </row>
    <row r="7" spans="2:8" x14ac:dyDescent="0.25">
      <c r="B7" t="s">
        <v>12</v>
      </c>
      <c r="C7" t="s">
        <v>13</v>
      </c>
      <c r="D7" s="5" t="str">
        <f>_xll.BDP(D2,C7)</f>
        <v>C</v>
      </c>
      <c r="H7" s="6"/>
    </row>
    <row r="8" spans="2:8" x14ac:dyDescent="0.25">
      <c r="B8" t="s">
        <v>14</v>
      </c>
      <c r="C8" t="s">
        <v>15</v>
      </c>
      <c r="D8" s="5" t="str">
        <f>_xll.BDP(D2,C8)</f>
        <v>P</v>
      </c>
    </row>
    <row r="9" spans="2:8" x14ac:dyDescent="0.25">
      <c r="B9" t="s">
        <v>16</v>
      </c>
      <c r="C9" t="s">
        <v>17</v>
      </c>
      <c r="D9" s="5" t="str">
        <f>_xll.BDP(D2,C9)</f>
        <v>28/11/2016</v>
      </c>
    </row>
    <row r="10" spans="2:8" x14ac:dyDescent="0.25">
      <c r="B10" t="s">
        <v>18</v>
      </c>
      <c r="C10" t="s">
        <v>19</v>
      </c>
      <c r="D10" s="5">
        <v>1000</v>
      </c>
    </row>
    <row r="11" spans="2:8" x14ac:dyDescent="0.25">
      <c r="B11" t="s">
        <v>20</v>
      </c>
      <c r="C11" t="s">
        <v>21</v>
      </c>
      <c r="D11" s="5">
        <f>_xll.BDP(D2,C11)</f>
        <v>5000</v>
      </c>
    </row>
    <row r="12" spans="2:8" x14ac:dyDescent="0.25">
      <c r="B12" t="s">
        <v>22</v>
      </c>
      <c r="C12" t="s">
        <v>23</v>
      </c>
      <c r="D12" s="5" t="str">
        <f>_xll.BDP(D2,C12)</f>
        <v>B</v>
      </c>
    </row>
    <row r="13" spans="2:8" x14ac:dyDescent="0.25">
      <c r="B13" t="s">
        <v>24</v>
      </c>
      <c r="C13" t="s">
        <v>25</v>
      </c>
      <c r="D13" s="7">
        <f ca="1">_xll.BDP(D2,C13,C3,TEXT(D3,"YYYYMMDD"))</f>
        <v>25.638394155245809</v>
      </c>
    </row>
    <row r="14" spans="2:8" x14ac:dyDescent="0.25">
      <c r="B14" s="1" t="s">
        <v>26</v>
      </c>
      <c r="D14" s="5"/>
    </row>
    <row r="15" spans="2:8" x14ac:dyDescent="0.25">
      <c r="B15" t="s">
        <v>27</v>
      </c>
      <c r="C15" t="s">
        <v>28</v>
      </c>
      <c r="D15" s="15">
        <f ca="1">_xll.BDP(D2,C15,C3,TEXT(D3,"YYYYMMDD"))</f>
        <v>402.5</v>
      </c>
    </row>
    <row r="16" spans="2:8" x14ac:dyDescent="0.25">
      <c r="B16" t="s">
        <v>29</v>
      </c>
      <c r="C16" t="s">
        <v>30</v>
      </c>
      <c r="D16" s="8">
        <f ca="1">_xll.BDP(D2,C16,C3,TEXT(D3,"yyyymmdd"))</f>
        <v>0.457479226176431</v>
      </c>
    </row>
    <row r="17" spans="2:6" x14ac:dyDescent="0.25">
      <c r="B17" s="1" t="s">
        <v>31</v>
      </c>
      <c r="D17" s="5"/>
    </row>
    <row r="18" spans="2:6" x14ac:dyDescent="0.25">
      <c r="B18" t="s">
        <v>32</v>
      </c>
      <c r="C18" t="s">
        <v>33</v>
      </c>
      <c r="D18" s="10">
        <f ca="1">_xll.BDP(D2,C18,C3,TEXT(D3,"YYYYMMDD"),C13,D13)</f>
        <v>1.492527382721853</v>
      </c>
    </row>
    <row r="19" spans="2:6" x14ac:dyDescent="0.25">
      <c r="B19" t="s">
        <v>34</v>
      </c>
      <c r="C19" t="s">
        <v>35</v>
      </c>
      <c r="D19" s="13">
        <f ca="1">_xll.BDP(D2,C19,C3,TEXT(D3,"YYYYMMDD"))</f>
        <v>4059.0460608737212</v>
      </c>
    </row>
    <row r="20" spans="2:6" x14ac:dyDescent="0.25">
      <c r="B20" t="s">
        <v>36</v>
      </c>
      <c r="C20" t="s">
        <v>37</v>
      </c>
      <c r="D20" s="9">
        <f ca="1">_xll.BDP(D2,C20,C3,TEXT(D3,"YYYYMMDD"))</f>
        <v>-271.49259762380825</v>
      </c>
    </row>
    <row r="21" spans="2:6" x14ac:dyDescent="0.25">
      <c r="B21" t="s">
        <v>58</v>
      </c>
      <c r="C21" t="s">
        <v>57</v>
      </c>
      <c r="D21" s="9">
        <f ca="1">_xll.BDP(D2,C21,C3,TEXT(D3,"YYYYMMDD"))</f>
        <v>-236.25278782098349</v>
      </c>
    </row>
    <row r="22" spans="2:6" x14ac:dyDescent="0.25">
      <c r="B22" t="s">
        <v>38</v>
      </c>
      <c r="C22" t="s">
        <v>39</v>
      </c>
      <c r="D22" s="9">
        <f ca="1">_xll.BDP(D2,C22,C3,TEXT(D3,"YYYYMMDD"))</f>
        <v>88.842242661963652</v>
      </c>
    </row>
    <row r="23" spans="2:6" x14ac:dyDescent="0.25">
      <c r="B23" t="s">
        <v>40</v>
      </c>
      <c r="C23" t="s">
        <v>41</v>
      </c>
      <c r="D23" s="14">
        <f ca="1">_xll.BDP(D2,C23,C3,TEXT(D3,"YYYYMMDD"))</f>
        <v>-13225.476296559069</v>
      </c>
      <c r="F23" s="1" t="s">
        <v>6</v>
      </c>
    </row>
    <row r="24" spans="2:6" x14ac:dyDescent="0.25">
      <c r="B24" s="1" t="s">
        <v>42</v>
      </c>
    </row>
    <row r="25" spans="2:6" x14ac:dyDescent="0.25">
      <c r="B25" t="s">
        <v>43</v>
      </c>
      <c r="C25" t="s">
        <v>44</v>
      </c>
      <c r="D25" s="8">
        <f ca="1">_xll.BDP(D2,C25,C3,TEXT(D3,"YYYYMMDD"))</f>
        <v>9.0295568120061755</v>
      </c>
    </row>
    <row r="26" spans="2:6" x14ac:dyDescent="0.25">
      <c r="B26" t="s">
        <v>45</v>
      </c>
      <c r="C26" t="s">
        <v>46</v>
      </c>
      <c r="D26" s="5" t="str">
        <f>_xll.BDP(D2,C26)</f>
        <v>USd</v>
      </c>
    </row>
    <row r="27" spans="2:6" x14ac:dyDescent="0.25">
      <c r="B27" t="s">
        <v>47</v>
      </c>
      <c r="C27" t="s">
        <v>48</v>
      </c>
      <c r="D27" s="13">
        <f ca="1">_xll.BDP(D2,C27,C3,TEXT(D3,"YYYYMMDD"))</f>
        <v>45147.784060030877</v>
      </c>
    </row>
    <row r="28" spans="2:6" x14ac:dyDescent="0.25">
      <c r="B28" t="s">
        <v>49</v>
      </c>
      <c r="C28" t="s">
        <v>50</v>
      </c>
      <c r="D28" s="5" t="str">
        <f ca="1">_xll.BDP(D2,C28,C3,TEXT(D3,"yyyymmdd"))</f>
        <v>18/05/2016</v>
      </c>
    </row>
    <row r="29" spans="2:6" x14ac:dyDescent="0.25">
      <c r="B29" t="s">
        <v>51</v>
      </c>
      <c r="C29" t="s">
        <v>52</v>
      </c>
      <c r="D29" s="5" t="str">
        <f>_xll.BDP(D2,C29)</f>
        <v>#N/A Field Not Applicable</v>
      </c>
    </row>
    <row r="30" spans="2:6" x14ac:dyDescent="0.25">
      <c r="B30" t="s">
        <v>53</v>
      </c>
      <c r="C30" t="s">
        <v>54</v>
      </c>
      <c r="D30" s="10">
        <f ca="1">_xll.BDP(D2,C30,C3,TEXT(D3,"YYYYMMDD"))</f>
        <v>-19.813477160151354</v>
      </c>
    </row>
    <row r="31" spans="2:6" x14ac:dyDescent="0.25">
      <c r="B31" t="s">
        <v>55</v>
      </c>
      <c r="C31" t="s">
        <v>56</v>
      </c>
      <c r="D31" s="11">
        <f ca="1">_xll.BDP(D2,C31,C3,D3,C30,D30)</f>
        <v>990.67320491450607</v>
      </c>
    </row>
    <row r="35" spans="2:6" x14ac:dyDescent="0.25">
      <c r="D35" s="12"/>
    </row>
    <row r="41" spans="2:6" x14ac:dyDescent="0.25">
      <c r="B41" t="s">
        <v>59</v>
      </c>
      <c r="D41" s="12">
        <f ca="1">_xll.BDP(D2,C25,C3,TEXT(D3,"YYYYMMDD"),C15,D15,C10,D10)</f>
        <v>597.47717082988004</v>
      </c>
      <c r="F41" s="16">
        <f>_xll.BDP("OPTJTJWV Corp","FXOPT_PRICE", "FXOPT_STRIKE=910", "FXOPT_TRADE_DATE=20160413", "FXOPT_FORWARD=960")</f>
        <v>62.309081868922291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08"/>
  <sheetViews>
    <sheetView tabSelected="1" topLeftCell="D1" workbookViewId="0">
      <selection activeCell="K10" sqref="K10"/>
    </sheetView>
  </sheetViews>
  <sheetFormatPr defaultRowHeight="15" x14ac:dyDescent="0.25"/>
  <cols>
    <col min="3" max="3" width="10.7109375" bestFit="1" customWidth="1"/>
    <col min="6" max="6" width="12.28515625" bestFit="1" customWidth="1"/>
    <col min="7" max="7" width="12.42578125" bestFit="1" customWidth="1"/>
    <col min="8" max="8" width="11.5703125" bestFit="1" customWidth="1"/>
    <col min="9" max="9" width="11.5703125" customWidth="1"/>
    <col min="10" max="10" width="12.5703125" bestFit="1" customWidth="1"/>
    <col min="11" max="11" width="17.28515625" bestFit="1" customWidth="1"/>
    <col min="15" max="15" width="11.5703125" bestFit="1" customWidth="1"/>
  </cols>
  <sheetData>
    <row r="1" spans="3:15" x14ac:dyDescent="0.25">
      <c r="F1" t="s">
        <v>85</v>
      </c>
    </row>
    <row r="2" spans="3:15" x14ac:dyDescent="0.25">
      <c r="E2" t="s">
        <v>67</v>
      </c>
    </row>
    <row r="3" spans="3:15" x14ac:dyDescent="0.25">
      <c r="C3" s="17">
        <f ca="1">TODAY()</f>
        <v>42508</v>
      </c>
      <c r="E3" t="s">
        <v>82</v>
      </c>
      <c r="G3" t="s">
        <v>73</v>
      </c>
      <c r="H3" t="s">
        <v>74</v>
      </c>
      <c r="I3" t="s">
        <v>84</v>
      </c>
      <c r="J3" t="s">
        <v>80</v>
      </c>
      <c r="K3" t="s">
        <v>81</v>
      </c>
      <c r="M3" t="s">
        <v>83</v>
      </c>
      <c r="N3" t="s">
        <v>80</v>
      </c>
      <c r="O3" s="16" t="s">
        <v>86</v>
      </c>
    </row>
    <row r="4" spans="3:15" ht="18.75" x14ac:dyDescent="0.3">
      <c r="C4" s="17">
        <f ca="1">C3-7</f>
        <v>42501</v>
      </c>
      <c r="E4" s="25" t="s">
        <v>68</v>
      </c>
      <c r="F4" t="str">
        <f>CONCATENATE($E$2," ",E4," ","Comdty")</f>
        <v>C N6 Comdty</v>
      </c>
      <c r="G4" s="26">
        <f>_xll.BDP(F4,"FUT_PUT_IMPLIED_VOLATILITY")</f>
        <v>24.800364303588868</v>
      </c>
      <c r="H4" s="26">
        <f>_xll.BDP(F4,"FUT_CALL_IMPLIED_VOLATILITY")</f>
        <v>24.831247997283935</v>
      </c>
      <c r="I4" s="26">
        <f>AVERAGE(G4:H4)</f>
        <v>24.815806150436401</v>
      </c>
      <c r="J4" s="26">
        <f>_xll.BDP(F4,"VOLATILITY_30D")</f>
        <v>28.724830627441406</v>
      </c>
      <c r="K4" s="27">
        <f>J4-I4</f>
        <v>3.9090244770050049</v>
      </c>
      <c r="L4" s="26">
        <f>_xll.BDP(F4,"px_last")</f>
        <v>395.75</v>
      </c>
      <c r="M4" s="26">
        <f>L4*I4/(100*SQRT(252))</f>
        <v>6.186557319883752</v>
      </c>
      <c r="N4" s="26">
        <f>L4*J4/(100*SQRT(252))</f>
        <v>7.1610734748382745</v>
      </c>
      <c r="O4">
        <f ca="1">_xll.BDH(F4,"HIST_PUT_IMP_VOL",$C$4,$C$4)</f>
        <v>24.42</v>
      </c>
    </row>
    <row r="5" spans="3:15" ht="18.75" x14ac:dyDescent="0.3">
      <c r="E5" s="25" t="s">
        <v>69</v>
      </c>
      <c r="F5" t="str">
        <f t="shared" ref="F5:F8" si="0">CONCATENATE($E$2," ",E5," ","Comdty")</f>
        <v>C U6 Comdty</v>
      </c>
      <c r="G5" s="26">
        <f>_xll.BDP(F5,"FUT_PUT_IMPLIED_VOLATILITY")</f>
        <v>29.741638469696046</v>
      </c>
      <c r="H5" s="26">
        <f>_xll.BDP(F5,"FUT_CALL_IMPLIED_VOLATILITY")</f>
        <v>29.952247333526611</v>
      </c>
      <c r="I5" s="26">
        <f t="shared" ref="I5:I8" si="1">AVERAGE(G5:H5)</f>
        <v>29.846942901611328</v>
      </c>
      <c r="J5" s="26">
        <f>_xll.BDP(F5,"VOLATILITY_30D")</f>
        <v>27.716789245605469</v>
      </c>
      <c r="K5" s="27">
        <f t="shared" ref="K5:K8" si="2">J5-I5</f>
        <v>-2.1301536560058594</v>
      </c>
      <c r="L5" s="26">
        <f>_xll.BDP(F5,"px_last")</f>
        <v>398.25</v>
      </c>
      <c r="M5" s="26">
        <f t="shared" ref="M5:M8" si="3">L5*I5/(100*SQRT(252))</f>
        <v>7.4878195346988434</v>
      </c>
      <c r="N5" s="26">
        <f>L5*J5/(100*SQRT(252))</f>
        <v>6.9534195390299489</v>
      </c>
      <c r="O5">
        <f ca="1">_xll.BDH(F5,"HIST_PUT_IMP_VOL",$C$4,$C$4)</f>
        <v>28.25</v>
      </c>
    </row>
    <row r="6" spans="3:15" ht="18.75" x14ac:dyDescent="0.3">
      <c r="E6" s="25" t="s">
        <v>70</v>
      </c>
      <c r="F6" t="str">
        <f t="shared" si="0"/>
        <v>C Z6 Comdty</v>
      </c>
      <c r="G6" s="26">
        <f>_xll.BDP(F6,"FUT_PUT_IMPLIED_VOLATILITY")</f>
        <v>27.321663475036623</v>
      </c>
      <c r="H6" s="26">
        <f>_xll.BDP(F6,"FUT_CALL_IMPLIED_VOLATILITY")</f>
        <v>27.110318326950072</v>
      </c>
      <c r="I6" s="26">
        <f t="shared" si="1"/>
        <v>27.215990900993347</v>
      </c>
      <c r="J6" s="26">
        <f>_xll.BDP(F6,"VOLATILITY_30D")</f>
        <v>25.281276702880859</v>
      </c>
      <c r="K6" s="27">
        <f t="shared" si="2"/>
        <v>-1.9347141981124878</v>
      </c>
      <c r="L6" s="26">
        <f>_xll.BDP(F6,"px_last")</f>
        <v>402.75</v>
      </c>
      <c r="M6" s="26">
        <f t="shared" si="3"/>
        <v>6.9049323781458725</v>
      </c>
      <c r="N6" s="26">
        <f>L6*J6/(100*SQRT(252))</f>
        <v>6.4140786459557342</v>
      </c>
      <c r="O6">
        <f ca="1">_xll.BDH(F6,"HIST_PUT_IMP_VOL",$C$4,$C$4)</f>
        <v>25.97</v>
      </c>
    </row>
    <row r="7" spans="3:15" ht="18.75" x14ac:dyDescent="0.3">
      <c r="E7" s="25" t="s">
        <v>71</v>
      </c>
      <c r="F7" t="str">
        <f t="shared" si="0"/>
        <v>C H7 Comdty</v>
      </c>
      <c r="G7" s="26">
        <f>_xll.BDP(F7,"FUT_PUT_IMPLIED_VOLATILITY")</f>
        <v>24.749157190322876</v>
      </c>
      <c r="H7" s="26">
        <f>_xll.BDP(F7,"FUT_CALL_IMPLIED_VOLATILITY")</f>
        <v>24.762932109832764</v>
      </c>
      <c r="I7" s="26">
        <f t="shared" si="1"/>
        <v>24.756044650077818</v>
      </c>
      <c r="J7" s="26">
        <f>_xll.BDP(F7,"VOLATILITY_30D")</f>
        <v>24.22990608215332</v>
      </c>
      <c r="K7" s="27">
        <f t="shared" si="2"/>
        <v>-0.52613856792449809</v>
      </c>
      <c r="L7" s="26">
        <f>_xll.BDP(F7,"px_last")</f>
        <v>409.75</v>
      </c>
      <c r="M7" s="26">
        <f t="shared" si="3"/>
        <v>6.3899866255682172</v>
      </c>
      <c r="N7" s="26">
        <f>L7*J7/(100*SQRT(252))</f>
        <v>6.2541806654580832</v>
      </c>
      <c r="O7">
        <f ca="1">_xll.BDH(F7,"HIST_PUT_IMP_VOL",$C$4,$C$4)</f>
        <v>23.24</v>
      </c>
    </row>
    <row r="8" spans="3:15" ht="18.75" x14ac:dyDescent="0.3">
      <c r="E8" s="25" t="s">
        <v>72</v>
      </c>
      <c r="F8" t="str">
        <f t="shared" si="0"/>
        <v>C K7 Comdty</v>
      </c>
      <c r="G8" s="26">
        <f>_xll.BDP(F8,"FUT_PUT_IMPLIED_VOLATILITY")</f>
        <v>23.540949630737305</v>
      </c>
      <c r="H8" s="26">
        <f>_xll.BDP(F8,"FUT_CALL_IMPLIED_VOLATILITY")</f>
        <v>23.554357528686523</v>
      </c>
      <c r="I8" s="26">
        <f t="shared" si="1"/>
        <v>23.547653579711913</v>
      </c>
      <c r="J8" s="26">
        <f>_xll.BDP(F8,"VOLATILITY_30D")</f>
        <v>23.37602424621582</v>
      </c>
      <c r="K8" s="27">
        <f t="shared" si="2"/>
        <v>-0.17162933349609233</v>
      </c>
      <c r="L8" s="26">
        <f>_xll.BDP(F8,"px_last")</f>
        <v>414</v>
      </c>
      <c r="M8" s="26">
        <f t="shared" si="3"/>
        <v>6.1411217683431625</v>
      </c>
      <c r="N8" s="26">
        <f>L8*J8/(100*SQRT(252))</f>
        <v>6.0963616128375975</v>
      </c>
      <c r="O8">
        <f ca="1">_xll.BDH(F8,"HIST_PUT_IMP_VOL",$C$4,$C$4)</f>
        <v>22.93</v>
      </c>
    </row>
    <row r="14" spans="3:15" x14ac:dyDescent="0.25">
      <c r="E14" t="s">
        <v>75</v>
      </c>
    </row>
    <row r="15" spans="3:15" x14ac:dyDescent="0.25">
      <c r="E15" t="s">
        <v>82</v>
      </c>
      <c r="G15" t="s">
        <v>73</v>
      </c>
      <c r="H15" t="s">
        <v>74</v>
      </c>
      <c r="I15" t="s">
        <v>84</v>
      </c>
      <c r="J15" t="s">
        <v>80</v>
      </c>
      <c r="K15" t="s">
        <v>81</v>
      </c>
      <c r="M15" t="s">
        <v>83</v>
      </c>
      <c r="N15" t="s">
        <v>80</v>
      </c>
      <c r="O15" s="16" t="s">
        <v>86</v>
      </c>
    </row>
    <row r="16" spans="3:15" ht="18.75" x14ac:dyDescent="0.3">
      <c r="E16" s="25" t="s">
        <v>68</v>
      </c>
      <c r="F16" t="str">
        <f>CONCATENATE($E$14," ",E16," ","Comdty")</f>
        <v>W N6 Comdty</v>
      </c>
      <c r="G16" s="26">
        <f>_xll.BDP(F16,"FUT_PUT_IMPLIED_VOLATILITY")</f>
        <v>24.118553161621094</v>
      </c>
      <c r="H16" s="26">
        <f>_xll.BDP(F16,"FUT_CALL_IMPLIED_VOLATILITY")</f>
        <v>23.841467380523682</v>
      </c>
      <c r="I16" s="26">
        <f>AVERAGE(G16:H16)</f>
        <v>23.980010271072388</v>
      </c>
      <c r="J16" s="26">
        <f>_xll.BDP(F16,"VOLATILITY_30D")</f>
        <v>32.468051910400391</v>
      </c>
      <c r="K16" s="27">
        <f>J16-I16</f>
        <v>8.4880416393280029</v>
      </c>
      <c r="L16" s="26">
        <f>_xll.BDP(F16,"px_last")</f>
        <v>478.75</v>
      </c>
      <c r="M16" s="26">
        <f>L16*I16/(100*SQRT(252))</f>
        <v>7.2319910726709224</v>
      </c>
      <c r="N16" s="26">
        <f>L16*J16/(100*SQRT(252))</f>
        <v>9.7918499161898431</v>
      </c>
      <c r="O16">
        <f ca="1">_xll.BDH(F16,"HIST_PUT_IMP_VOL",$C$4,$C$4)</f>
        <v>24.05</v>
      </c>
    </row>
    <row r="17" spans="5:15" ht="18.75" x14ac:dyDescent="0.3">
      <c r="E17" s="25" t="s">
        <v>69</v>
      </c>
      <c r="F17" t="str">
        <f t="shared" ref="F17:F20" si="4">CONCATENATE($E$14," ",E17," ","Comdty")</f>
        <v>W U6 Comdty</v>
      </c>
      <c r="G17" s="26">
        <f>_xll.BDP(F17,"FUT_PUT_IMPLIED_VOLATILITY")</f>
        <v>25.5726167678833</v>
      </c>
      <c r="H17" s="26">
        <f>_xll.BDP(F17,"FUT_CALL_IMPLIED_VOLATILITY")</f>
        <v>25.587873172760009</v>
      </c>
      <c r="I17" s="26">
        <f t="shared" ref="I17:I20" si="5">AVERAGE(G17:H17)</f>
        <v>25.580244970321655</v>
      </c>
      <c r="J17" s="26">
        <f>_xll.BDP(F17,"VOLATILITY_30D")</f>
        <v>31.318521499633789</v>
      </c>
      <c r="K17" s="27">
        <f t="shared" ref="K17:K20" si="6">J17-I17</f>
        <v>5.7382765293121345</v>
      </c>
      <c r="L17" s="26">
        <f>_xll.BDP(F17,"px_last")</f>
        <v>488.5</v>
      </c>
      <c r="M17" s="26">
        <f t="shared" ref="M17:M20" si="7">L17*I17/(100*SQRT(252))</f>
        <v>7.8717083850270866</v>
      </c>
      <c r="N17" s="26">
        <f>L17*J17/(100*SQRT(252))</f>
        <v>9.6375256992786511</v>
      </c>
      <c r="O17">
        <f ca="1">_xll.BDH(F17,"HIST_PUT_IMP_VOL",$C$4,$C$4)</f>
        <v>25.65</v>
      </c>
    </row>
    <row r="18" spans="5:15" ht="18.75" x14ac:dyDescent="0.3">
      <c r="E18" s="25" t="s">
        <v>70</v>
      </c>
      <c r="F18" t="str">
        <f t="shared" si="4"/>
        <v>W Z6 Comdty</v>
      </c>
      <c r="G18" s="26">
        <f>_xll.BDP(F18,"FUT_PUT_IMPLIED_VOLATILITY")</f>
        <v>23.536499977111816</v>
      </c>
      <c r="H18" s="26">
        <f>_xll.BDP(F18,"FUT_CALL_IMPLIED_VOLATILITY")</f>
        <v>23.536404848098755</v>
      </c>
      <c r="I18" s="26">
        <f t="shared" si="5"/>
        <v>23.536452412605286</v>
      </c>
      <c r="J18" s="26">
        <f>_xll.BDP(F18,"VOLATILITY_30D")</f>
        <v>29.242568969726562</v>
      </c>
      <c r="K18" s="27">
        <f t="shared" si="6"/>
        <v>5.7061165571212769</v>
      </c>
      <c r="L18" s="26">
        <f>_xll.BDP(F18,"px_last")</f>
        <v>503.75</v>
      </c>
      <c r="M18" s="26">
        <f t="shared" si="7"/>
        <v>7.4688853365682411</v>
      </c>
      <c r="N18" s="26">
        <f>L18*J18/(100*SQRT(252))</f>
        <v>9.2796225511285595</v>
      </c>
      <c r="O18">
        <f ca="1">_xll.BDH(F18,"HIST_PUT_IMP_VOL",$C$4,$C$4)</f>
        <v>23.75</v>
      </c>
    </row>
    <row r="19" spans="5:15" ht="18.75" x14ac:dyDescent="0.3">
      <c r="E19" s="25" t="s">
        <v>71</v>
      </c>
      <c r="F19" t="str">
        <f t="shared" si="4"/>
        <v>W H7 Comdty</v>
      </c>
      <c r="G19" s="26">
        <f>_xll.BDP(F19,"FUT_PUT_IMPLIED_VOLATILITY")</f>
        <v>22.496420288085936</v>
      </c>
      <c r="H19" s="26">
        <f>_xll.BDP(F19,"FUT_CALL_IMPLIED_VOLATILITY")</f>
        <v>22.509393692016602</v>
      </c>
      <c r="I19" s="26">
        <f t="shared" si="5"/>
        <v>22.502906990051269</v>
      </c>
      <c r="J19" s="26">
        <f>_xll.BDP(F19,"VOLATILITY_30D")</f>
        <v>27.628177642822266</v>
      </c>
      <c r="K19" s="27">
        <f t="shared" si="6"/>
        <v>5.1252706527709968</v>
      </c>
      <c r="L19" s="26">
        <f>_xll.BDP(F19,"px_last")</f>
        <v>518</v>
      </c>
      <c r="M19" s="26">
        <f t="shared" si="7"/>
        <v>7.3429084661754311</v>
      </c>
      <c r="N19" s="26">
        <f>L19*J19/(100*SQRT(252))</f>
        <v>9.0153320905680978</v>
      </c>
      <c r="O19">
        <f ca="1">_xll.BDH(F19,"HIST_PUT_IMP_VOL",$C$4,$C$4)</f>
        <v>22.94</v>
      </c>
    </row>
    <row r="20" spans="5:15" ht="18.75" x14ac:dyDescent="0.3">
      <c r="E20" s="25" t="s">
        <v>72</v>
      </c>
      <c r="F20" t="str">
        <f t="shared" si="4"/>
        <v>W K7 Comdty</v>
      </c>
      <c r="G20" s="26">
        <f>_xll.BDP(F20,"FUT_PUT_IMPLIED_VOLATILITY")</f>
        <v>22.278604507446289</v>
      </c>
      <c r="H20" s="26">
        <f>_xll.BDP(F20,"FUT_CALL_IMPLIED_VOLATILITY")</f>
        <v>22.29679012298584</v>
      </c>
      <c r="I20" s="26">
        <f t="shared" si="5"/>
        <v>22.287697315216064</v>
      </c>
      <c r="J20" s="26">
        <f>_xll.BDP(F20,"VOLATILITY_30D")</f>
        <v>26.581081390380859</v>
      </c>
      <c r="K20" s="27">
        <f t="shared" si="6"/>
        <v>4.2933840751647949</v>
      </c>
      <c r="L20" s="26">
        <f>_xll.BDP(F20,"px_last")</f>
        <v>525</v>
      </c>
      <c r="M20" s="26">
        <f t="shared" si="7"/>
        <v>7.370963049042957</v>
      </c>
      <c r="N20" s="26">
        <f>L20*J20/(100*SQRT(252))</f>
        <v>8.7908663672643428</v>
      </c>
      <c r="O20">
        <f ca="1">_xll.BDH(F20,"HIST_PUT_IMP_VOL",$C$4,$C$4)</f>
        <v>22.61</v>
      </c>
    </row>
    <row r="21" spans="5:15" x14ac:dyDescent="0.25">
      <c r="J21" s="17"/>
    </row>
    <row r="22" spans="5:15" x14ac:dyDescent="0.25">
      <c r="J22" s="17"/>
    </row>
    <row r="24" spans="5:15" x14ac:dyDescent="0.25">
      <c r="E24" t="s">
        <v>76</v>
      </c>
      <c r="G24" t="s">
        <v>73</v>
      </c>
      <c r="H24" t="s">
        <v>74</v>
      </c>
      <c r="I24" t="s">
        <v>84</v>
      </c>
      <c r="J24" t="s">
        <v>80</v>
      </c>
      <c r="K24" t="s">
        <v>81</v>
      </c>
      <c r="M24" t="s">
        <v>83</v>
      </c>
      <c r="N24" t="s">
        <v>80</v>
      </c>
      <c r="O24" s="16" t="s">
        <v>86</v>
      </c>
    </row>
    <row r="25" spans="5:15" ht="18.75" x14ac:dyDescent="0.3">
      <c r="E25" s="25" t="s">
        <v>68</v>
      </c>
      <c r="F25" t="str">
        <f>CONCATENATE($E$24," ",E25," ","Comdty")</f>
        <v>S N6 Comdty</v>
      </c>
      <c r="G25" s="26">
        <f>_xll.BDP(F25,"FUT_PUT_IMPLIED_VOLATILITY")</f>
        <v>23.000071144104005</v>
      </c>
      <c r="H25" s="26">
        <f>_xll.BDP(F25,"FUT_CALL_IMPLIED_VOLATILITY")</f>
        <v>22.318674993515014</v>
      </c>
      <c r="I25" s="26">
        <f>AVERAGE(G25:H25)</f>
        <v>22.659373068809508</v>
      </c>
      <c r="J25" s="26">
        <f>_xll.BDP(F25,"VOLATILITY_30D")</f>
        <v>27.228794097900391</v>
      </c>
      <c r="K25" s="27">
        <f>J25-I25</f>
        <v>4.5694210290908828</v>
      </c>
      <c r="L25" s="26">
        <f>_xll.BDP(F25,"px_last")</f>
        <v>1070.75</v>
      </c>
      <c r="M25" s="26">
        <f>L25*I25/(100*SQRT(252))</f>
        <v>15.283953315366016</v>
      </c>
      <c r="N25" s="26">
        <f>L25*J25/(100*SQRT(252))</f>
        <v>18.366069377218121</v>
      </c>
      <c r="O25">
        <f ca="1">_xll.BDH(F25,"HIST_PUT_IMP_VOL",$C$4,$C$4)</f>
        <v>24.34</v>
      </c>
    </row>
    <row r="26" spans="5:15" ht="18.75" x14ac:dyDescent="0.3">
      <c r="E26" s="25" t="s">
        <v>77</v>
      </c>
      <c r="F26" t="str">
        <f>CONCATENATE($E$24," ",E26," ","Comdty")</f>
        <v>S Q6 Comdty</v>
      </c>
      <c r="G26" s="26">
        <f>_xll.BDP(F26,"FUT_PUT_IMPLIED_VOLATILITY")</f>
        <v>27.676705169677735</v>
      </c>
      <c r="H26" s="26">
        <f>_xll.BDP(F26,"FUT_CALL_IMPLIED_VOLATILITY")</f>
        <v>27.683179759979247</v>
      </c>
      <c r="I26" s="26">
        <f t="shared" ref="I26:I29" si="8">AVERAGE(G26:H26)</f>
        <v>27.679942464828493</v>
      </c>
      <c r="J26" s="26">
        <f>_xll.BDP(F26,"VOLATILITY_30D")</f>
        <v>26.335502624511719</v>
      </c>
      <c r="K26" s="27">
        <f t="shared" ref="K26:K29" si="9">J26-I26</f>
        <v>-1.3444398403167739</v>
      </c>
      <c r="L26" s="26">
        <f>_xll.BDP(F26,"px_last")</f>
        <v>1072.25</v>
      </c>
      <c r="M26" s="26">
        <f t="shared" ref="M26:M29" si="10">L26*I26/(100*SQRT(252))</f>
        <v>18.696528142932845</v>
      </c>
      <c r="N26" s="26">
        <f>L26*J26/(100*SQRT(252))</f>
        <v>17.788420861174501</v>
      </c>
      <c r="O26">
        <f ca="1">_xll.BDH(F26,"HIST_PUT_IMP_VOL",$C$4,$C$4)</f>
        <v>28.15</v>
      </c>
    </row>
    <row r="27" spans="5:15" ht="18.75" x14ac:dyDescent="0.3">
      <c r="E27" s="25" t="s">
        <v>69</v>
      </c>
      <c r="F27" t="str">
        <f>CONCATENATE($E$24," ",E27," ","Comdty")</f>
        <v>S U6 Comdty</v>
      </c>
      <c r="G27" s="26">
        <f>_xll.BDP(F27,"FUT_PUT_IMPLIED_VOLATILITY")</f>
        <v>27.417197394371033</v>
      </c>
      <c r="H27" s="26">
        <f>_xll.BDP(F27,"FUT_CALL_IMPLIED_VOLATILITY")</f>
        <v>27.333951950073242</v>
      </c>
      <c r="I27" s="26">
        <f t="shared" si="8"/>
        <v>27.375574672222136</v>
      </c>
      <c r="J27" s="26">
        <f>_xll.BDP(F27,"VOLATILITY_30D")</f>
        <v>23.955476760864258</v>
      </c>
      <c r="K27" s="27">
        <f t="shared" si="9"/>
        <v>-3.4200979113578782</v>
      </c>
      <c r="L27" s="26">
        <f>_xll.BDP(F27,"px_last")</f>
        <v>1065.75</v>
      </c>
      <c r="M27" s="26">
        <f t="shared" si="10"/>
        <v>18.378849254720247</v>
      </c>
      <c r="N27" s="26">
        <f>L27*J27/(100*SQRT(252))</f>
        <v>16.082734389485612</v>
      </c>
      <c r="O27">
        <f ca="1">_xll.BDH(F27,"HIST_PUT_IMP_VOL",$C$4,$C$4)</f>
        <v>27.92</v>
      </c>
    </row>
    <row r="28" spans="5:15" ht="18.75" x14ac:dyDescent="0.3">
      <c r="E28" s="25" t="s">
        <v>78</v>
      </c>
      <c r="F28" t="str">
        <f>CONCATENATE($E$24," ",E28," ","Comdty")</f>
        <v>S X6 Comdty</v>
      </c>
      <c r="G28" s="26">
        <f>_xll.BDP(F28,"FUT_PUT_IMPLIED_VOLATILITY")</f>
        <v>24.046214842796324</v>
      </c>
      <c r="H28" s="26">
        <f>_xll.BDP(F28,"FUT_CALL_IMPLIED_VOLATILITY")</f>
        <v>24.038160514831542</v>
      </c>
      <c r="I28" s="26">
        <f t="shared" si="8"/>
        <v>24.042187678813931</v>
      </c>
      <c r="J28" s="26">
        <f>_xll.BDP(F28,"VOLATILITY_30D")</f>
        <v>21.889492034912109</v>
      </c>
      <c r="K28" s="27">
        <f t="shared" si="9"/>
        <v>-2.1526956439018221</v>
      </c>
      <c r="L28" s="26">
        <f>_xll.BDP(F28,"px_last")</f>
        <v>1059.25</v>
      </c>
      <c r="M28" s="26">
        <f t="shared" si="10"/>
        <v>16.042505073625911</v>
      </c>
      <c r="N28" s="26">
        <f>L28*J28/(100*SQRT(252))</f>
        <v>14.606087088265141</v>
      </c>
      <c r="O28">
        <f ca="1">_xll.BDH(F28,"HIST_PUT_IMP_VOL",$C$4,$C$4)</f>
        <v>24.19</v>
      </c>
    </row>
    <row r="29" spans="5:15" ht="18.75" x14ac:dyDescent="0.3">
      <c r="E29" s="25" t="s">
        <v>79</v>
      </c>
      <c r="F29" t="str">
        <f>CONCATENATE($E$24," ",E29," ","Comdty")</f>
        <v>S F7 Comdty</v>
      </c>
      <c r="G29" s="26">
        <f>_xll.BDP(F29,"FUT_PUT_IMPLIED_VOLATILITY")</f>
        <v>21.321492767333986</v>
      </c>
      <c r="H29" s="26">
        <f>_xll.BDP(F29,"FUT_CALL_IMPLIED_VOLATILITY")</f>
        <v>21.331682348251341</v>
      </c>
      <c r="I29" s="26">
        <f t="shared" si="8"/>
        <v>21.326587557792664</v>
      </c>
      <c r="J29" s="26">
        <f>_xll.BDP(F29,"VOLATILITY_30D")</f>
        <v>20.756904602050781</v>
      </c>
      <c r="K29" s="27">
        <f t="shared" si="9"/>
        <v>-0.56968295574188232</v>
      </c>
      <c r="L29" s="26">
        <f>_xll.BDP(F29,"px_last")</f>
        <v>1056.5</v>
      </c>
      <c r="M29" s="26">
        <f t="shared" si="10"/>
        <v>14.193535915854065</v>
      </c>
      <c r="N29" s="26">
        <f>L29*J29/(100*SQRT(252))</f>
        <v>13.814393426646138</v>
      </c>
      <c r="O29">
        <f ca="1">_xll.BDH(F29,"HIST_PUT_IMP_VOL",$C$4,$C$4)</f>
        <v>21.92</v>
      </c>
    </row>
    <row r="30" spans="5:15" x14ac:dyDescent="0.25">
      <c r="J30" s="17"/>
    </row>
    <row r="31" spans="5:15" x14ac:dyDescent="0.25">
      <c r="J31" s="17"/>
    </row>
    <row r="32" spans="5:15" x14ac:dyDescent="0.25">
      <c r="J32" s="17"/>
    </row>
    <row r="33" spans="5:15" x14ac:dyDescent="0.25">
      <c r="J33" s="17"/>
    </row>
    <row r="34" spans="5:15" x14ac:dyDescent="0.25">
      <c r="J34" s="17"/>
    </row>
    <row r="35" spans="5:15" x14ac:dyDescent="0.25">
      <c r="E35" t="s">
        <v>89</v>
      </c>
      <c r="G35" t="s">
        <v>73</v>
      </c>
      <c r="H35" t="s">
        <v>74</v>
      </c>
      <c r="I35" t="s">
        <v>84</v>
      </c>
      <c r="J35" t="s">
        <v>80</v>
      </c>
      <c r="K35" t="s">
        <v>81</v>
      </c>
      <c r="M35" t="s">
        <v>83</v>
      </c>
      <c r="N35" t="s">
        <v>80</v>
      </c>
      <c r="O35" s="16" t="s">
        <v>86</v>
      </c>
    </row>
    <row r="36" spans="5:15" ht="18.75" x14ac:dyDescent="0.3">
      <c r="E36" s="25" t="s">
        <v>68</v>
      </c>
      <c r="F36" t="str">
        <f>CONCATENATE($E$35,E36," ","Comdty")</f>
        <v>SBN6 Comdty</v>
      </c>
      <c r="G36" s="26">
        <f>_xll.BDP(F36,"FUT_PUT_IMPLIED_VOLATILITY")</f>
        <v>35.166753845214842</v>
      </c>
      <c r="H36" s="26">
        <f>_xll.BDP(F36,"FUT_CALL_IMPLIED_VOLATILITY")</f>
        <v>35.686527862548836</v>
      </c>
      <c r="I36" s="26">
        <f>AVERAGE(G36:H36)</f>
        <v>35.426640853881835</v>
      </c>
      <c r="J36" s="26">
        <f>_xll.BDP(F36,"VOLATILITY_30D")</f>
        <v>37.011524200439453</v>
      </c>
      <c r="K36" s="27">
        <f>J36-I36</f>
        <v>1.5848833465576178</v>
      </c>
      <c r="L36" s="26">
        <f>_xll.BDP(F36,"px_last")</f>
        <v>16.420000000000002</v>
      </c>
      <c r="M36" s="26">
        <f>L36*I36/(SQRT(252))</f>
        <v>36.643998523723347</v>
      </c>
      <c r="N36" s="26">
        <f>L36*J36/(SQRT(252))</f>
        <v>38.283342859277738</v>
      </c>
      <c r="O36">
        <f ca="1">_xll.BDH(F36,"HIST_PUT_IMP_VOL",$C$4,$C$4)</f>
        <v>35.26</v>
      </c>
    </row>
    <row r="37" spans="5:15" ht="18.75" x14ac:dyDescent="0.3">
      <c r="E37" s="25" t="s">
        <v>87</v>
      </c>
      <c r="F37" t="str">
        <f t="shared" ref="F37:F40" si="11">CONCATENATE($E$35,E37," ","Comdty")</f>
        <v>SBV6 Comdty</v>
      </c>
      <c r="G37" s="26">
        <f>_xll.BDP(F37,"FUT_PUT_IMPLIED_VOLATILITY")</f>
        <v>31.914453887939452</v>
      </c>
      <c r="H37" s="26">
        <f>_xll.BDP(F37,"FUT_CALL_IMPLIED_VOLATILITY")</f>
        <v>31.924310684204102</v>
      </c>
      <c r="I37" s="26">
        <f t="shared" ref="I37:I40" si="12">AVERAGE(G37:H37)</f>
        <v>31.919382286071777</v>
      </c>
      <c r="J37" s="26">
        <f>_xll.BDP(F37,"VOLATILITY_30D")</f>
        <v>33.559078216552734</v>
      </c>
      <c r="K37" s="27">
        <f t="shared" ref="K37:K40" si="13">J37-I37</f>
        <v>1.6396959304809577</v>
      </c>
      <c r="L37" s="26">
        <f>_xll.BDP(F37,"px_last")</f>
        <v>16.7</v>
      </c>
      <c r="M37" s="26">
        <f t="shared" ref="M37:M40" si="14">L37*I37/(SQRT(252))</f>
        <v>33.579225804289585</v>
      </c>
      <c r="N37" s="26">
        <f t="shared" ref="N37:N40" si="15">L37*J37/(SQRT(252))</f>
        <v>35.304187753945499</v>
      </c>
      <c r="O37">
        <f ca="1">_xll.BDH(F37,"HIST_PUT_IMP_VOL",$C$4,$C$4)</f>
        <v>32.04</v>
      </c>
    </row>
    <row r="38" spans="5:15" ht="18.75" x14ac:dyDescent="0.3">
      <c r="E38" s="25" t="s">
        <v>71</v>
      </c>
      <c r="F38" t="str">
        <f t="shared" si="11"/>
        <v>SBH7 Comdty</v>
      </c>
      <c r="G38" s="26">
        <f>_xll.BDP(F38,"FUT_PUT_IMPLIED_VOLATILITY")</f>
        <v>29.039555053710938</v>
      </c>
      <c r="H38" s="26">
        <f>_xll.BDP(F38,"FUT_CALL_IMPLIED_VOLATILITY")</f>
        <v>29.282238159179688</v>
      </c>
      <c r="I38" s="26">
        <f t="shared" si="12"/>
        <v>29.160896606445313</v>
      </c>
      <c r="J38" s="26">
        <f>_xll.BDP(F38,"VOLATILITY_30D")</f>
        <v>30.562002182006836</v>
      </c>
      <c r="K38" s="27">
        <f t="shared" si="13"/>
        <v>1.4011055755615232</v>
      </c>
      <c r="L38" s="26">
        <f>_xll.BDP(F38,"px_last")</f>
        <v>17.13</v>
      </c>
      <c r="M38" s="26">
        <f t="shared" si="14"/>
        <v>31.467190231836902</v>
      </c>
      <c r="N38" s="26">
        <f t="shared" si="15"/>
        <v>32.979107244406983</v>
      </c>
      <c r="O38">
        <f ca="1">_xll.BDH(F38,"HIST_PUT_IMP_VOL",$C$4,$C$4)</f>
        <v>28.98</v>
      </c>
    </row>
    <row r="39" spans="5:15" ht="18.75" x14ac:dyDescent="0.3">
      <c r="E39" s="25" t="s">
        <v>72</v>
      </c>
      <c r="F39" t="str">
        <f t="shared" si="11"/>
        <v>SBK7 Comdty</v>
      </c>
      <c r="G39" s="26">
        <f>_xll.BDP(F39,"FUT_PUT_IMPLIED_VOLATILITY")</f>
        <v>27.482672500610352</v>
      </c>
      <c r="H39" s="26">
        <f>_xll.BDP(F39,"FUT_CALL_IMPLIED_VOLATILITY")</f>
        <v>27.523120117187499</v>
      </c>
      <c r="I39" s="26">
        <f t="shared" si="12"/>
        <v>27.502896308898926</v>
      </c>
      <c r="J39" s="26">
        <f>_xll.BDP(F39,"VOLATILITY_30D")</f>
        <v>28.755306243896484</v>
      </c>
      <c r="K39" s="27">
        <f t="shared" si="13"/>
        <v>1.2524099349975586</v>
      </c>
      <c r="L39" s="26">
        <f>_xll.BDP(F39,"px_last")</f>
        <v>16.8</v>
      </c>
      <c r="M39" s="26">
        <f t="shared" si="14"/>
        <v>29.106329586937129</v>
      </c>
      <c r="N39" s="26">
        <f t="shared" si="15"/>
        <v>30.431755677941172</v>
      </c>
      <c r="O39">
        <f ca="1">_xll.BDH(F39,"HIST_PUT_IMP_VOL",$C$4,$C$4)</f>
        <v>27.22</v>
      </c>
    </row>
    <row r="40" spans="5:15" ht="18.75" x14ac:dyDescent="0.3">
      <c r="E40" s="25" t="s">
        <v>88</v>
      </c>
      <c r="F40" t="str">
        <f t="shared" si="11"/>
        <v>SBN7 Comdty</v>
      </c>
      <c r="G40" s="26">
        <f>_xll.BDP(F40,"FUT_PUT_IMPLIED_VOLATILITY")</f>
        <v>25.903765258789061</v>
      </c>
      <c r="H40" s="26">
        <f>_xll.BDP(F40,"FUT_CALL_IMPLIED_VOLATILITY")</f>
        <v>25.941576538085936</v>
      </c>
      <c r="I40" s="26">
        <f t="shared" si="12"/>
        <v>25.922670898437499</v>
      </c>
      <c r="J40" s="26">
        <f>_xll.BDP(F40,"VOLATILITY_30D")</f>
        <v>27.116525650024414</v>
      </c>
      <c r="K40" s="27">
        <f t="shared" si="13"/>
        <v>1.1938547515869153</v>
      </c>
      <c r="L40" s="26">
        <f>_xll.BDP(F40,"px_last")</f>
        <v>16.48</v>
      </c>
      <c r="M40" s="26">
        <f t="shared" si="14"/>
        <v>26.911424278595057</v>
      </c>
      <c r="N40" s="26">
        <f t="shared" si="15"/>
        <v>28.150815538579334</v>
      </c>
      <c r="O40">
        <f ca="1">_xll.BDH(F40,"HIST_PUT_IMP_VOL",$C$4,$C$4)</f>
        <v>25.71</v>
      </c>
    </row>
    <row r="41" spans="5:15" x14ac:dyDescent="0.25">
      <c r="J41" s="17"/>
    </row>
    <row r="42" spans="5:15" x14ac:dyDescent="0.25">
      <c r="J42" s="17"/>
    </row>
    <row r="43" spans="5:15" x14ac:dyDescent="0.25">
      <c r="J43" s="17"/>
    </row>
    <row r="44" spans="5:15" x14ac:dyDescent="0.25">
      <c r="J44" s="17"/>
    </row>
    <row r="45" spans="5:15" x14ac:dyDescent="0.25">
      <c r="J45" s="17"/>
    </row>
    <row r="46" spans="5:15" x14ac:dyDescent="0.25">
      <c r="J46" s="17"/>
    </row>
    <row r="47" spans="5:15" x14ac:dyDescent="0.25">
      <c r="J47" s="17"/>
    </row>
    <row r="48" spans="5:15" x14ac:dyDescent="0.25">
      <c r="J48" s="17"/>
    </row>
    <row r="49" spans="10:10" x14ac:dyDescent="0.25">
      <c r="J49" s="17"/>
    </row>
    <row r="50" spans="10:10" x14ac:dyDescent="0.25">
      <c r="J50" s="17"/>
    </row>
    <row r="51" spans="10:10" x14ac:dyDescent="0.25">
      <c r="J51" s="17"/>
    </row>
    <row r="52" spans="10:10" x14ac:dyDescent="0.25">
      <c r="J52" s="17"/>
    </row>
    <row r="53" spans="10:10" x14ac:dyDescent="0.25">
      <c r="J53" s="17"/>
    </row>
    <row r="54" spans="10:10" x14ac:dyDescent="0.25">
      <c r="J54" s="17"/>
    </row>
    <row r="55" spans="10:10" x14ac:dyDescent="0.25">
      <c r="J55" s="17"/>
    </row>
    <row r="56" spans="10:10" x14ac:dyDescent="0.25">
      <c r="J56" s="17"/>
    </row>
    <row r="57" spans="10:10" x14ac:dyDescent="0.25">
      <c r="J57" s="17"/>
    </row>
    <row r="58" spans="10:10" x14ac:dyDescent="0.25">
      <c r="J58" s="17"/>
    </row>
    <row r="59" spans="10:10" x14ac:dyDescent="0.25">
      <c r="J59" s="17"/>
    </row>
    <row r="60" spans="10:10" x14ac:dyDescent="0.25">
      <c r="J60" s="17"/>
    </row>
    <row r="61" spans="10:10" x14ac:dyDescent="0.25">
      <c r="J61" s="17"/>
    </row>
    <row r="62" spans="10:10" x14ac:dyDescent="0.25">
      <c r="J62" s="17"/>
    </row>
    <row r="63" spans="10:10" x14ac:dyDescent="0.25">
      <c r="J63" s="17"/>
    </row>
    <row r="64" spans="10:10" x14ac:dyDescent="0.25">
      <c r="J64" s="17"/>
    </row>
    <row r="65" spans="10:10" x14ac:dyDescent="0.25">
      <c r="J65" s="17"/>
    </row>
    <row r="66" spans="10:10" x14ac:dyDescent="0.25">
      <c r="J66" s="17"/>
    </row>
    <row r="67" spans="10:10" x14ac:dyDescent="0.25">
      <c r="J67" s="17"/>
    </row>
    <row r="68" spans="10:10" x14ac:dyDescent="0.25">
      <c r="J68" s="17"/>
    </row>
    <row r="69" spans="10:10" x14ac:dyDescent="0.25">
      <c r="J69" s="17"/>
    </row>
    <row r="70" spans="10:10" x14ac:dyDescent="0.25">
      <c r="J70" s="17"/>
    </row>
    <row r="71" spans="10:10" x14ac:dyDescent="0.25">
      <c r="J71" s="17"/>
    </row>
    <row r="72" spans="10:10" x14ac:dyDescent="0.25">
      <c r="J72" s="17"/>
    </row>
    <row r="73" spans="10:10" x14ac:dyDescent="0.25">
      <c r="J73" s="17"/>
    </row>
    <row r="74" spans="10:10" x14ac:dyDescent="0.25">
      <c r="J74" s="17"/>
    </row>
    <row r="75" spans="10:10" x14ac:dyDescent="0.25">
      <c r="J75" s="17"/>
    </row>
    <row r="76" spans="10:10" x14ac:dyDescent="0.25">
      <c r="J76" s="17"/>
    </row>
    <row r="77" spans="10:10" x14ac:dyDescent="0.25">
      <c r="J77" s="17"/>
    </row>
    <row r="78" spans="10:10" x14ac:dyDescent="0.25">
      <c r="J78" s="17"/>
    </row>
    <row r="79" spans="10:10" x14ac:dyDescent="0.25">
      <c r="J79" s="17"/>
    </row>
    <row r="80" spans="10:10" x14ac:dyDescent="0.25">
      <c r="J80" s="17"/>
    </row>
    <row r="81" spans="10:10" x14ac:dyDescent="0.25">
      <c r="J81" s="17"/>
    </row>
    <row r="82" spans="10:10" x14ac:dyDescent="0.25">
      <c r="J82" s="17"/>
    </row>
    <row r="83" spans="10:10" x14ac:dyDescent="0.25">
      <c r="J83" s="17"/>
    </row>
    <row r="84" spans="10:10" x14ac:dyDescent="0.25">
      <c r="J84" s="17"/>
    </row>
    <row r="85" spans="10:10" x14ac:dyDescent="0.25">
      <c r="J85" s="17"/>
    </row>
    <row r="86" spans="10:10" x14ac:dyDescent="0.25">
      <c r="J86" s="17"/>
    </row>
    <row r="87" spans="10:10" x14ac:dyDescent="0.25">
      <c r="J87" s="17"/>
    </row>
    <row r="88" spans="10:10" x14ac:dyDescent="0.25">
      <c r="J88" s="17"/>
    </row>
    <row r="89" spans="10:10" x14ac:dyDescent="0.25">
      <c r="J89" s="17"/>
    </row>
    <row r="90" spans="10:10" x14ac:dyDescent="0.25">
      <c r="J90" s="17"/>
    </row>
    <row r="91" spans="10:10" x14ac:dyDescent="0.25">
      <c r="J91" s="17"/>
    </row>
    <row r="92" spans="10:10" x14ac:dyDescent="0.25">
      <c r="J92" s="17"/>
    </row>
    <row r="93" spans="10:10" x14ac:dyDescent="0.25">
      <c r="J93" s="17"/>
    </row>
    <row r="94" spans="10:10" x14ac:dyDescent="0.25">
      <c r="J94" s="17"/>
    </row>
    <row r="95" spans="10:10" x14ac:dyDescent="0.25">
      <c r="J95" s="17"/>
    </row>
    <row r="96" spans="10:10" x14ac:dyDescent="0.25">
      <c r="J96" s="17"/>
    </row>
    <row r="97" spans="10:10" x14ac:dyDescent="0.25">
      <c r="J97" s="17"/>
    </row>
    <row r="98" spans="10:10" x14ac:dyDescent="0.25">
      <c r="J98" s="17"/>
    </row>
    <row r="99" spans="10:10" x14ac:dyDescent="0.25">
      <c r="J99" s="17"/>
    </row>
    <row r="100" spans="10:10" x14ac:dyDescent="0.25">
      <c r="J100" s="17"/>
    </row>
    <row r="101" spans="10:10" x14ac:dyDescent="0.25">
      <c r="J101" s="17"/>
    </row>
    <row r="102" spans="10:10" x14ac:dyDescent="0.25">
      <c r="J102" s="17"/>
    </row>
    <row r="103" spans="10:10" x14ac:dyDescent="0.25">
      <c r="J103" s="17"/>
    </row>
    <row r="104" spans="10:10" x14ac:dyDescent="0.25">
      <c r="J104" s="17"/>
    </row>
    <row r="105" spans="10:10" x14ac:dyDescent="0.25">
      <c r="J105" s="17"/>
    </row>
    <row r="106" spans="10:10" x14ac:dyDescent="0.25">
      <c r="J106" s="17"/>
    </row>
    <row r="107" spans="10:10" x14ac:dyDescent="0.25">
      <c r="J107" s="17"/>
    </row>
    <row r="108" spans="10:10" x14ac:dyDescent="0.25">
      <c r="J108" s="17"/>
    </row>
  </sheetData>
  <conditionalFormatting sqref="K4:K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K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K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PnL Scenario</vt:lpstr>
      <vt:lpstr>Example (2)</vt:lpstr>
      <vt:lpstr>Sheet1</vt:lpstr>
    </vt:vector>
  </TitlesOfParts>
  <Company>Bloomberg L.P.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gaskin1</dc:creator>
  <cp:lastModifiedBy>Jonathan Pierre</cp:lastModifiedBy>
  <dcterms:created xsi:type="dcterms:W3CDTF">2016-05-13T15:03:01Z</dcterms:created>
  <dcterms:modified xsi:type="dcterms:W3CDTF">2016-05-18T16:09:32Z</dcterms:modified>
</cp:coreProperties>
</file>