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M:\Documents\_phd\_data_analysis_and_documentation\Paper4_Oxygen_scale-down\GitHub_repo\compartment_model\"/>
    </mc:Choice>
  </mc:AlternateContent>
  <xr:revisionPtr revIDLastSave="0" documentId="13_ncr:1_{7863A022-631E-43D5-A341-C7C917EB44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0" i="1" l="1"/>
  <c r="AH30" i="1" s="1"/>
  <c r="F3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" i="1"/>
  <c r="AA30" i="1"/>
  <c r="AA35" i="1" s="1"/>
  <c r="O30" i="1" l="1"/>
  <c r="F30" i="1"/>
  <c r="O33" i="1" l="1"/>
</calcChain>
</file>

<file path=xl/sharedStrings.xml><?xml version="1.0" encoding="utf-8"?>
<sst xmlns="http://schemas.openxmlformats.org/spreadsheetml/2006/main" count="45" uniqueCount="42">
  <si>
    <t>S [g/L]</t>
  </si>
  <si>
    <t>O [mmol/L]</t>
  </si>
  <si>
    <t>A [g/L]</t>
  </si>
  <si>
    <t>OTR [mmol/L/h]</t>
  </si>
  <si>
    <t>qS [g/g/h]</t>
  </si>
  <si>
    <t>qm [g/g/h]</t>
  </si>
  <si>
    <t>qS_ox_an_th [g/g/h]</t>
  </si>
  <si>
    <t>qS_ox_en_th [g/g/h]</t>
  </si>
  <si>
    <t>OUC [mmol/g/h]</t>
  </si>
  <si>
    <t>qO_s [mmol/g/h]</t>
  </si>
  <si>
    <t>qS_ox_en [g/g/h]</t>
  </si>
  <si>
    <t>qS_ox_an [g/g/h]</t>
  </si>
  <si>
    <t>qS_ox [g/g/h]</t>
  </si>
  <si>
    <t>qS_of [g/g/h]</t>
  </si>
  <si>
    <t>qS_of_an [g/g/h]</t>
  </si>
  <si>
    <t>qS_of_en [g/g/h]</t>
  </si>
  <si>
    <t>qA_p [g/g/h]</t>
  </si>
  <si>
    <t>qA_c_th [g/g/h]</t>
  </si>
  <si>
    <t>qA_c_an_th [g/g/h]</t>
  </si>
  <si>
    <t>qA_c_en [g/g/h]</t>
  </si>
  <si>
    <t>qA_c_an [g/g/h]</t>
  </si>
  <si>
    <t>qA_c [g/g/h]</t>
  </si>
  <si>
    <t>qO [mmol/g/h]</t>
  </si>
  <si>
    <t>mu [1/h]</t>
  </si>
  <si>
    <t>comp_id</t>
  </si>
  <si>
    <t>liquid_vol [L]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</si>
  <si>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</si>
  <si>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kg 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</si>
  <si>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F</t>
    </r>
    <r>
      <rPr>
        <vertAlign val="subscript"/>
        <sz val="11"/>
        <color theme="1"/>
        <rFont val="Calibri"/>
        <family val="2"/>
        <scheme val="minor"/>
      </rPr>
      <t>S</t>
    </r>
  </si>
  <si>
    <r>
      <t>V</t>
    </r>
    <r>
      <rPr>
        <vertAlign val="subscript"/>
        <sz val="11"/>
        <color theme="1"/>
        <rFont val="Calibri"/>
        <family val="2"/>
        <scheme val="minor"/>
      </rPr>
      <t>L,total</t>
    </r>
  </si>
  <si>
    <t>D</t>
  </si>
  <si>
    <r>
      <t>kg 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</si>
  <si>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S</t>
    </r>
    <r>
      <rPr>
        <vertAlign val="subscript"/>
        <sz val="11"/>
        <color theme="1"/>
        <rFont val="Calibri"/>
        <family val="2"/>
        <scheme val="minor"/>
      </rPr>
      <t>feed</t>
    </r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</si>
  <si>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</si>
  <si>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</t>
    </r>
    <r>
      <rPr>
        <vertAlign val="subscript"/>
        <sz val="11"/>
        <color theme="1"/>
        <rFont val="Calibri"/>
        <family val="2"/>
        <scheme val="minor"/>
      </rPr>
      <t>L,starvation</t>
    </r>
  </si>
  <si>
    <r>
      <t>y</t>
    </r>
    <r>
      <rPr>
        <vertAlign val="subscript"/>
        <sz val="11"/>
        <color theme="1"/>
        <rFont val="Calibri"/>
        <family val="2"/>
        <scheme val="minor"/>
      </rPr>
      <t>starv.</t>
    </r>
  </si>
  <si>
    <t>rel_vol [-]</t>
  </si>
  <si>
    <r>
      <t>g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</si>
  <si>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y</t>
    </r>
    <r>
      <rPr>
        <vertAlign val="subscript"/>
        <sz val="11"/>
        <color theme="1"/>
        <rFont val="Calibri"/>
        <family val="2"/>
        <scheme val="minor"/>
      </rPr>
      <t>of,avg</t>
    </r>
  </si>
  <si>
    <r>
      <t>q</t>
    </r>
    <r>
      <rPr>
        <vertAlign val="subscript"/>
        <sz val="11"/>
        <color theme="1"/>
        <rFont val="Calibri"/>
        <family val="2"/>
        <scheme val="minor"/>
      </rPr>
      <t>S,avg</t>
    </r>
  </si>
  <si>
    <r>
      <t>q</t>
    </r>
    <r>
      <rPr>
        <vertAlign val="subscript"/>
        <sz val="11"/>
        <color theme="1"/>
        <rFont val="Calibri"/>
        <family val="2"/>
        <scheme val="minor"/>
      </rPr>
      <t>S,of,avg</t>
    </r>
  </si>
  <si>
    <r>
      <t>q</t>
    </r>
    <r>
      <rPr>
        <vertAlign val="subscript"/>
        <sz val="11"/>
        <color theme="1"/>
        <rFont val="Calibri"/>
        <family val="2"/>
        <scheme val="minor"/>
      </rPr>
      <t>S,max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</si>
</sst>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2" fontId="0" fillId="2" borderId="2" xfId="0" applyNumberFormat="1" applyFill="1" applyBorder="1"/>
    <xf numFmtId="164" fontId="0" fillId="0" borderId="0" xfId="0" applyNumberFormat="1"/>
    <xf numFmtId="2" fontId="0" fillId="0" borderId="2" xfId="0" applyNumberFormat="1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3" borderId="2" xfId="0" applyFill="1" applyBorder="1"/>
    <xf numFmtId="164" fontId="0" fillId="3" borderId="2" xfId="0" applyNumberFormat="1" applyFill="1" applyBorder="1"/>
    <xf numFmtId="0" fontId="4" fillId="3" borderId="2" xfId="0" applyFont="1" applyFill="1" applyBorder="1" applyAlignment="1">
      <alignment horizontal="center" vertical="top"/>
    </xf>
    <xf numFmtId="11" fontId="0" fillId="0" borderId="0" xfId="0" applyNumberFormat="1"/>
    <xf numFmtId="164" fontId="0" fillId="4" borderId="2" xfId="0" applyNumberFormat="1" applyFill="1" applyBorder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topLeftCell="A12" workbookViewId="0">
      <selection activeCell="A13" sqref="A13"/>
    </sheetView>
  </sheetViews>
  <sheetFormatPr defaultRowHeight="15" x14ac:dyDescent="0.25"/>
  <cols>
    <col min="6" max="7" width="12" bestFit="1" customWidth="1"/>
    <col min="15" max="15" width="12.7109375" bestFit="1" customWidth="1"/>
    <col min="27" max="27" width="10.5703125" bestFit="1" customWidth="1"/>
  </cols>
  <sheetData>
    <row r="1" spans="1:28" ht="15.75" thickBot="1" x14ac:dyDescent="0.3">
      <c r="B1" s="1" t="s">
        <v>0</v>
      </c>
      <c r="C1" s="1" t="s">
        <v>1</v>
      </c>
      <c r="D1" s="1" t="s">
        <v>2</v>
      </c>
      <c r="E1" s="6" t="s">
        <v>3</v>
      </c>
      <c r="F1" s="8" t="s">
        <v>4</v>
      </c>
      <c r="G1" s="8" t="s">
        <v>5</v>
      </c>
      <c r="H1" s="7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6" t="s">
        <v>12</v>
      </c>
      <c r="O1" s="12" t="s">
        <v>13</v>
      </c>
      <c r="P1" s="7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9" t="s">
        <v>36</v>
      </c>
    </row>
    <row r="2" spans="1:28" x14ac:dyDescent="0.25">
      <c r="A2" s="1">
        <v>0</v>
      </c>
      <c r="B2">
        <v>1.3100000000000001E-4</v>
      </c>
      <c r="C2">
        <v>0.30079699999999998</v>
      </c>
      <c r="D2">
        <v>1.7603000000000001E-2</v>
      </c>
      <c r="E2">
        <v>21.15522</v>
      </c>
      <c r="F2">
        <v>2.019E-3</v>
      </c>
      <c r="G2">
        <v>0</v>
      </c>
      <c r="H2">
        <v>1.0809999999999999E-3</v>
      </c>
      <c r="I2">
        <v>9.3700000000000001E-4</v>
      </c>
      <c r="J2">
        <v>6.8333469999999998</v>
      </c>
      <c r="K2">
        <v>3.1215E-2</v>
      </c>
      <c r="L2">
        <v>9.3700000000000001E-4</v>
      </c>
      <c r="M2">
        <v>1.0809999999999999E-3</v>
      </c>
      <c r="N2">
        <v>2.019E-3</v>
      </c>
      <c r="O2">
        <v>0</v>
      </c>
      <c r="P2">
        <v>0</v>
      </c>
      <c r="Q2">
        <v>0</v>
      </c>
      <c r="R2">
        <v>0</v>
      </c>
      <c r="S2">
        <v>9.3349999999999995E-3</v>
      </c>
      <c r="T2">
        <v>0</v>
      </c>
      <c r="U2">
        <v>9.3349999999999995E-3</v>
      </c>
      <c r="V2">
        <v>0</v>
      </c>
      <c r="W2">
        <v>9.3349999999999995E-3</v>
      </c>
      <c r="X2">
        <v>0.34206799999999998</v>
      </c>
      <c r="Y2">
        <v>8.8699999999999998E-4</v>
      </c>
      <c r="Z2">
        <v>1</v>
      </c>
      <c r="AA2" s="2">
        <v>4970.7879999999996</v>
      </c>
      <c r="AB2" s="15">
        <f>AA2/SUM($AA$2:$AA$28)</f>
        <v>6.0875825386818405E-2</v>
      </c>
    </row>
    <row r="3" spans="1:28" x14ac:dyDescent="0.25">
      <c r="A3" s="1">
        <v>1</v>
      </c>
      <c r="B3" s="13">
        <v>7.86E-5</v>
      </c>
      <c r="C3">
        <v>0.30207200000000001</v>
      </c>
      <c r="D3">
        <v>1.7247999999999999E-2</v>
      </c>
      <c r="E3">
        <v>11.80439</v>
      </c>
      <c r="F3">
        <v>1.2160000000000001E-3</v>
      </c>
      <c r="G3">
        <v>0</v>
      </c>
      <c r="H3">
        <v>6.5099999999999999E-4</v>
      </c>
      <c r="I3">
        <v>5.6499999999999996E-4</v>
      </c>
      <c r="J3">
        <v>6.8333709999999996</v>
      </c>
      <c r="K3">
        <v>1.8806E-2</v>
      </c>
      <c r="L3">
        <v>5.6499999999999996E-4</v>
      </c>
      <c r="M3">
        <v>6.5099999999999999E-4</v>
      </c>
      <c r="N3">
        <v>1.2160000000000001E-3</v>
      </c>
      <c r="O3">
        <v>0</v>
      </c>
      <c r="P3">
        <v>0</v>
      </c>
      <c r="Q3">
        <v>0</v>
      </c>
      <c r="R3">
        <v>0</v>
      </c>
      <c r="S3">
        <v>9.195E-3</v>
      </c>
      <c r="T3">
        <v>0</v>
      </c>
      <c r="U3">
        <v>9.195E-3</v>
      </c>
      <c r="V3">
        <v>0</v>
      </c>
      <c r="W3">
        <v>9.195E-3</v>
      </c>
      <c r="X3">
        <v>0.32499600000000001</v>
      </c>
      <c r="Y3">
        <v>5.3399999999999997E-4</v>
      </c>
      <c r="Z3">
        <v>2</v>
      </c>
      <c r="AA3" s="2">
        <v>2549.558</v>
      </c>
      <c r="AB3" s="15">
        <f t="shared" ref="AB3:AB28" si="0">AA3/SUM($AA$2:$AA$28)</f>
        <v>3.1223710933068551E-2</v>
      </c>
    </row>
    <row r="4" spans="1:28" x14ac:dyDescent="0.25">
      <c r="A4" s="1">
        <v>2</v>
      </c>
      <c r="B4">
        <v>3.2699999999999998E-4</v>
      </c>
      <c r="C4">
        <v>0.28610200000000002</v>
      </c>
      <c r="D4">
        <v>1.8589999999999999E-2</v>
      </c>
      <c r="E4">
        <v>32.007089999999998</v>
      </c>
      <c r="F4">
        <v>5.0270000000000002E-3</v>
      </c>
      <c r="G4">
        <v>0</v>
      </c>
      <c r="H4">
        <v>2.6930000000000001E-3</v>
      </c>
      <c r="I4">
        <v>2.3340000000000001E-3</v>
      </c>
      <c r="J4">
        <v>6.8332800000000002</v>
      </c>
      <c r="K4">
        <v>7.7736E-2</v>
      </c>
      <c r="L4">
        <v>2.3340000000000001E-3</v>
      </c>
      <c r="M4">
        <v>2.6930000000000001E-3</v>
      </c>
      <c r="N4">
        <v>5.0270000000000002E-3</v>
      </c>
      <c r="O4" s="13">
        <v>-8.6999999999999999E-19</v>
      </c>
      <c r="P4" s="13">
        <v>-4.5999999999999996E-19</v>
      </c>
      <c r="Q4" s="13">
        <v>-3.9999999999999999E-19</v>
      </c>
      <c r="R4" s="13">
        <v>-2.7000000000000001E-19</v>
      </c>
      <c r="S4">
        <v>9.7169999999999999E-3</v>
      </c>
      <c r="T4">
        <v>0</v>
      </c>
      <c r="U4">
        <v>9.7169999999999999E-3</v>
      </c>
      <c r="V4">
        <v>0</v>
      </c>
      <c r="W4">
        <v>9.7169999999999999E-3</v>
      </c>
      <c r="X4">
        <v>0.40129999999999999</v>
      </c>
      <c r="Y4">
        <v>2.2079999999999999E-3</v>
      </c>
      <c r="Z4">
        <v>3</v>
      </c>
      <c r="AA4" s="2">
        <v>7269.7169999999996</v>
      </c>
      <c r="AB4" s="15">
        <f t="shared" si="0"/>
        <v>8.9030154314282836E-2</v>
      </c>
    </row>
    <row r="5" spans="1:28" x14ac:dyDescent="0.25">
      <c r="A5" s="1">
        <v>3</v>
      </c>
      <c r="B5">
        <v>2.4699999999999999E-4</v>
      </c>
      <c r="C5">
        <v>0.29211199999999998</v>
      </c>
      <c r="D5">
        <v>1.8394000000000001E-2</v>
      </c>
      <c r="E5">
        <v>29.89697</v>
      </c>
      <c r="F5">
        <v>3.8080000000000002E-3</v>
      </c>
      <c r="G5">
        <v>0</v>
      </c>
      <c r="H5">
        <v>2.0400000000000001E-3</v>
      </c>
      <c r="I5">
        <v>1.768E-3</v>
      </c>
      <c r="J5">
        <v>6.8332930000000003</v>
      </c>
      <c r="K5">
        <v>5.8876999999999999E-2</v>
      </c>
      <c r="L5">
        <v>1.768E-3</v>
      </c>
      <c r="M5">
        <v>2.0400000000000001E-3</v>
      </c>
      <c r="N5">
        <v>3.8080000000000002E-3</v>
      </c>
      <c r="O5">
        <v>0</v>
      </c>
      <c r="P5">
        <v>0</v>
      </c>
      <c r="Q5">
        <v>0</v>
      </c>
      <c r="R5">
        <v>0</v>
      </c>
      <c r="S5">
        <v>9.6419999999999995E-3</v>
      </c>
      <c r="T5">
        <v>0</v>
      </c>
      <c r="U5">
        <v>9.6419999999999995E-3</v>
      </c>
      <c r="V5">
        <v>0</v>
      </c>
      <c r="W5">
        <v>9.6419999999999995E-3</v>
      </c>
      <c r="X5">
        <v>0.37993900000000003</v>
      </c>
      <c r="Y5">
        <v>1.6720000000000001E-3</v>
      </c>
      <c r="Z5">
        <v>4</v>
      </c>
      <c r="AA5" s="2">
        <v>3537.3330000000001</v>
      </c>
      <c r="AB5" s="15">
        <f t="shared" si="0"/>
        <v>4.3320710125442995E-2</v>
      </c>
    </row>
    <row r="6" spans="1:28" x14ac:dyDescent="0.25">
      <c r="A6" s="1">
        <v>4</v>
      </c>
      <c r="B6">
        <v>1.7799999999999999E-4</v>
      </c>
      <c r="C6">
        <v>0.30052200000000001</v>
      </c>
      <c r="D6">
        <v>1.7982000000000001E-2</v>
      </c>
      <c r="E6">
        <v>28.326540000000001</v>
      </c>
      <c r="F6">
        <v>2.7499999999999998E-3</v>
      </c>
      <c r="G6">
        <v>0</v>
      </c>
      <c r="H6">
        <v>1.4729999999999999E-3</v>
      </c>
      <c r="I6">
        <v>1.2769999999999999E-3</v>
      </c>
      <c r="J6">
        <v>6.8333209999999998</v>
      </c>
      <c r="K6">
        <v>4.2515999999999998E-2</v>
      </c>
      <c r="L6">
        <v>1.2769999999999999E-3</v>
      </c>
      <c r="M6">
        <v>1.4729999999999999E-3</v>
      </c>
      <c r="N6">
        <v>2.7499999999999998E-3</v>
      </c>
      <c r="O6" s="13">
        <v>4.3399999999999996E-19</v>
      </c>
      <c r="P6" s="13">
        <v>2.32E-19</v>
      </c>
      <c r="Q6" s="13">
        <v>2.01E-19</v>
      </c>
      <c r="R6" s="13">
        <v>1.3399999999999999E-19</v>
      </c>
      <c r="S6">
        <v>9.4830000000000001E-3</v>
      </c>
      <c r="T6">
        <v>0</v>
      </c>
      <c r="U6">
        <v>9.4830000000000001E-3</v>
      </c>
      <c r="V6">
        <v>0</v>
      </c>
      <c r="W6">
        <v>9.4830000000000001E-3</v>
      </c>
      <c r="X6">
        <v>0.358294</v>
      </c>
      <c r="Y6">
        <v>1.2080000000000001E-3</v>
      </c>
      <c r="Z6">
        <v>5</v>
      </c>
      <c r="AA6" s="2">
        <v>5351.018</v>
      </c>
      <c r="AB6" s="15">
        <f t="shared" si="0"/>
        <v>6.5532393940301276E-2</v>
      </c>
    </row>
    <row r="7" spans="1:28" x14ac:dyDescent="0.25">
      <c r="A7" s="1">
        <v>5</v>
      </c>
      <c r="B7">
        <v>1.508E-3</v>
      </c>
      <c r="C7">
        <v>0.19723199999999999</v>
      </c>
      <c r="D7">
        <v>2.1662000000000001E-2</v>
      </c>
      <c r="E7">
        <v>46.567810000000001</v>
      </c>
      <c r="F7">
        <v>2.2676999999999999E-2</v>
      </c>
      <c r="G7">
        <v>0</v>
      </c>
      <c r="H7">
        <v>1.2147E-2</v>
      </c>
      <c r="I7">
        <v>1.0529999999999999E-2</v>
      </c>
      <c r="J7">
        <v>6.8330700000000002</v>
      </c>
      <c r="K7">
        <v>0.35065000000000002</v>
      </c>
      <c r="L7">
        <v>1.0529999999999999E-2</v>
      </c>
      <c r="M7">
        <v>1.2147E-2</v>
      </c>
      <c r="N7">
        <v>2.2676999999999999E-2</v>
      </c>
      <c r="O7" s="13">
        <v>3.47E-18</v>
      </c>
      <c r="P7" s="13">
        <v>1.8600000000000001E-18</v>
      </c>
      <c r="Q7" s="13">
        <v>1.6099999999999999E-18</v>
      </c>
      <c r="R7" s="13">
        <v>1.0700000000000001E-18</v>
      </c>
      <c r="S7">
        <v>1.0836999999999999E-2</v>
      </c>
      <c r="T7">
        <v>0</v>
      </c>
      <c r="U7">
        <v>1.0836999999999999E-2</v>
      </c>
      <c r="V7">
        <v>0</v>
      </c>
      <c r="W7">
        <v>1.0836999999999999E-2</v>
      </c>
      <c r="X7">
        <v>0.71151500000000001</v>
      </c>
      <c r="Y7">
        <v>9.9609999999999994E-3</v>
      </c>
      <c r="Z7">
        <v>6</v>
      </c>
      <c r="AA7" s="2">
        <v>2555.982</v>
      </c>
      <c r="AB7" s="15">
        <f t="shared" si="0"/>
        <v>3.1302383832070665E-2</v>
      </c>
    </row>
    <row r="8" spans="1:28" x14ac:dyDescent="0.25">
      <c r="A8" s="1">
        <v>6</v>
      </c>
      <c r="B8">
        <v>1.8450000000000001E-3</v>
      </c>
      <c r="C8">
        <v>0.19201099999999999</v>
      </c>
      <c r="D8">
        <v>2.1836999999999999E-2</v>
      </c>
      <c r="E8">
        <v>45.376269999999998</v>
      </c>
      <c r="F8">
        <v>2.7574999999999999E-2</v>
      </c>
      <c r="G8">
        <v>0</v>
      </c>
      <c r="H8">
        <v>1.4770999999999999E-2</v>
      </c>
      <c r="I8">
        <v>1.2803999999999999E-2</v>
      </c>
      <c r="J8">
        <v>6.8330580000000003</v>
      </c>
      <c r="K8">
        <v>0.42638799999999999</v>
      </c>
      <c r="L8">
        <v>1.2803999999999999E-2</v>
      </c>
      <c r="M8">
        <v>1.4770999999999999E-2</v>
      </c>
      <c r="N8">
        <v>2.7574999999999999E-2</v>
      </c>
      <c r="O8" s="13">
        <v>3.47E-18</v>
      </c>
      <c r="P8" s="13">
        <v>1.8600000000000001E-18</v>
      </c>
      <c r="Q8" s="13">
        <v>1.6099999999999999E-18</v>
      </c>
      <c r="R8" s="13">
        <v>1.0700000000000001E-18</v>
      </c>
      <c r="S8">
        <v>1.0898E-2</v>
      </c>
      <c r="T8">
        <v>0</v>
      </c>
      <c r="U8">
        <v>1.0898E-2</v>
      </c>
      <c r="V8">
        <v>0</v>
      </c>
      <c r="W8">
        <v>1.0898E-2</v>
      </c>
      <c r="X8">
        <v>0.78927700000000001</v>
      </c>
      <c r="Y8">
        <v>1.2112E-2</v>
      </c>
      <c r="Z8">
        <v>7</v>
      </c>
      <c r="AA8" s="2">
        <v>9843.393</v>
      </c>
      <c r="AB8" s="15">
        <f t="shared" si="0"/>
        <v>0.12054923152663735</v>
      </c>
    </row>
    <row r="9" spans="1:28" x14ac:dyDescent="0.25">
      <c r="A9" s="1">
        <v>7</v>
      </c>
      <c r="B9">
        <v>1.807E-3</v>
      </c>
      <c r="C9">
        <v>0.18635699999999999</v>
      </c>
      <c r="D9">
        <v>2.2102E-2</v>
      </c>
      <c r="E9">
        <v>52.416249999999998</v>
      </c>
      <c r="F9">
        <v>2.7029000000000001E-2</v>
      </c>
      <c r="G9">
        <v>0</v>
      </c>
      <c r="H9">
        <v>1.4478E-2</v>
      </c>
      <c r="I9">
        <v>1.2551E-2</v>
      </c>
      <c r="J9">
        <v>6.8330399999999996</v>
      </c>
      <c r="K9">
        <v>0.41793599999999997</v>
      </c>
      <c r="L9">
        <v>1.2551E-2</v>
      </c>
      <c r="M9">
        <v>1.4478E-2</v>
      </c>
      <c r="N9">
        <v>2.7029000000000001E-2</v>
      </c>
      <c r="O9" s="13">
        <v>-3.4999999999999999E-18</v>
      </c>
      <c r="P9" s="13">
        <v>-1.8999999999999999E-18</v>
      </c>
      <c r="Q9" s="13">
        <v>-1.6E-18</v>
      </c>
      <c r="R9" s="13">
        <v>-1.0999999999999999E-18</v>
      </c>
      <c r="S9">
        <v>1.0989000000000001E-2</v>
      </c>
      <c r="T9">
        <v>0</v>
      </c>
      <c r="U9">
        <v>1.0989000000000001E-2</v>
      </c>
      <c r="V9">
        <v>0</v>
      </c>
      <c r="W9">
        <v>1.0989000000000001E-2</v>
      </c>
      <c r="X9">
        <v>0.783883</v>
      </c>
      <c r="Y9">
        <v>1.1872000000000001E-2</v>
      </c>
      <c r="Z9">
        <v>8</v>
      </c>
      <c r="AA9" s="2">
        <v>2694.4960000000001</v>
      </c>
      <c r="AB9" s="15">
        <f t="shared" si="0"/>
        <v>3.299872535330025E-2</v>
      </c>
    </row>
    <row r="10" spans="1:28" x14ac:dyDescent="0.25">
      <c r="A10" s="1">
        <v>8</v>
      </c>
      <c r="B10">
        <v>6.411E-3</v>
      </c>
      <c r="C10">
        <v>8.8568999999999995E-2</v>
      </c>
      <c r="D10">
        <v>2.5446E-2</v>
      </c>
      <c r="E10">
        <v>72.75573</v>
      </c>
      <c r="F10">
        <v>8.8047E-2</v>
      </c>
      <c r="G10">
        <v>0</v>
      </c>
      <c r="H10">
        <v>4.7162999999999997E-2</v>
      </c>
      <c r="I10">
        <v>4.0883999999999997E-2</v>
      </c>
      <c r="J10">
        <v>6.8328110000000004</v>
      </c>
      <c r="K10">
        <v>1.36145</v>
      </c>
      <c r="L10">
        <v>4.0883999999999997E-2</v>
      </c>
      <c r="M10">
        <v>4.7162999999999997E-2</v>
      </c>
      <c r="N10">
        <v>8.8047E-2</v>
      </c>
      <c r="O10" s="13">
        <v>-1.3999999999999999E-17</v>
      </c>
      <c r="P10" s="13">
        <v>-7.4000000000000007E-18</v>
      </c>
      <c r="Q10" s="13">
        <v>-6.3999999999999998E-18</v>
      </c>
      <c r="R10" s="13">
        <v>-4.3000000000000002E-18</v>
      </c>
      <c r="S10">
        <v>1.2090999999999999E-2</v>
      </c>
      <c r="T10">
        <v>0</v>
      </c>
      <c r="U10">
        <v>1.2090999999999999E-2</v>
      </c>
      <c r="V10">
        <v>0</v>
      </c>
      <c r="W10">
        <v>1.2090999999999999E-2</v>
      </c>
      <c r="X10">
        <v>1.764092</v>
      </c>
      <c r="Y10">
        <v>3.8672999999999999E-2</v>
      </c>
      <c r="Z10">
        <v>9</v>
      </c>
      <c r="AA10">
        <v>2659.0140000000001</v>
      </c>
      <c r="AB10" s="15">
        <f t="shared" si="0"/>
        <v>3.2564187401495609E-2</v>
      </c>
    </row>
    <row r="11" spans="1:28" x14ac:dyDescent="0.25">
      <c r="A11" s="1">
        <v>9</v>
      </c>
      <c r="B11">
        <v>7.6949999999999996E-3</v>
      </c>
      <c r="C11">
        <v>9.0716000000000005E-2</v>
      </c>
      <c r="D11">
        <v>2.5623E-2</v>
      </c>
      <c r="E11">
        <v>75.427359999999993</v>
      </c>
      <c r="F11">
        <v>0.103324</v>
      </c>
      <c r="G11">
        <v>0</v>
      </c>
      <c r="H11">
        <v>5.5345999999999999E-2</v>
      </c>
      <c r="I11">
        <v>4.7978E-2</v>
      </c>
      <c r="J11">
        <v>6.8327989999999996</v>
      </c>
      <c r="K11">
        <v>1.597674</v>
      </c>
      <c r="L11">
        <v>4.7978E-2</v>
      </c>
      <c r="M11">
        <v>5.5345999999999999E-2</v>
      </c>
      <c r="N11">
        <v>0.103324</v>
      </c>
      <c r="O11" s="13">
        <v>-1.3999999999999999E-17</v>
      </c>
      <c r="P11" s="13">
        <v>-7.4000000000000007E-18</v>
      </c>
      <c r="Q11" s="13">
        <v>-6.3999999999999998E-18</v>
      </c>
      <c r="R11" s="13">
        <v>-4.3000000000000002E-18</v>
      </c>
      <c r="S11">
        <v>1.2147E-2</v>
      </c>
      <c r="T11">
        <v>0</v>
      </c>
      <c r="U11">
        <v>1.2147E-2</v>
      </c>
      <c r="V11">
        <v>0</v>
      </c>
      <c r="W11">
        <v>1.2147E-2</v>
      </c>
      <c r="X11">
        <v>2.0021599999999999</v>
      </c>
      <c r="Y11">
        <v>4.5383E-2</v>
      </c>
      <c r="Z11">
        <v>10</v>
      </c>
      <c r="AA11">
        <v>8246.1489999999994</v>
      </c>
      <c r="AB11" s="15">
        <f t="shared" si="0"/>
        <v>0.1009882390151596</v>
      </c>
    </row>
    <row r="12" spans="1:28" x14ac:dyDescent="0.25">
      <c r="A12" s="1">
        <v>10</v>
      </c>
      <c r="B12">
        <v>8.2539999999999992E-3</v>
      </c>
      <c r="C12">
        <v>6.6997000000000001E-2</v>
      </c>
      <c r="D12">
        <v>2.6467999999999998E-2</v>
      </c>
      <c r="E12">
        <v>92.341570000000004</v>
      </c>
      <c r="F12">
        <v>0.109766</v>
      </c>
      <c r="G12">
        <v>0</v>
      </c>
      <c r="H12">
        <v>5.8796000000000001E-2</v>
      </c>
      <c r="I12">
        <v>5.0970000000000001E-2</v>
      </c>
      <c r="J12">
        <v>6.8327419999999996</v>
      </c>
      <c r="K12">
        <v>1.6972879999999999</v>
      </c>
      <c r="L12">
        <v>5.0970000000000001E-2</v>
      </c>
      <c r="M12">
        <v>5.8796000000000001E-2</v>
      </c>
      <c r="N12">
        <v>0.109766</v>
      </c>
      <c r="O12" s="13">
        <v>0</v>
      </c>
      <c r="P12" s="13">
        <v>0</v>
      </c>
      <c r="Q12" s="13">
        <v>0</v>
      </c>
      <c r="R12" s="13">
        <v>0</v>
      </c>
      <c r="S12">
        <v>1.2409E-2</v>
      </c>
      <c r="T12">
        <v>0</v>
      </c>
      <c r="U12">
        <v>1.2409E-2</v>
      </c>
      <c r="V12">
        <v>0</v>
      </c>
      <c r="W12">
        <v>1.2409E-2</v>
      </c>
      <c r="X12">
        <v>2.1104980000000002</v>
      </c>
      <c r="Y12">
        <v>4.8212999999999999E-2</v>
      </c>
      <c r="Z12">
        <v>11</v>
      </c>
      <c r="AA12">
        <v>4426.8829999999998</v>
      </c>
      <c r="AB12" s="15">
        <f t="shared" si="0"/>
        <v>5.421477570877592E-2</v>
      </c>
    </row>
    <row r="13" spans="1:28" x14ac:dyDescent="0.25">
      <c r="A13" s="1">
        <v>11</v>
      </c>
      <c r="B13">
        <v>2.9474E-2</v>
      </c>
      <c r="C13">
        <v>4.1489999999999999E-3</v>
      </c>
      <c r="D13">
        <v>3.1774999999999998E-2</v>
      </c>
      <c r="E13">
        <v>103.67189999999999</v>
      </c>
      <c r="F13">
        <v>0.2873</v>
      </c>
      <c r="G13">
        <v>0</v>
      </c>
      <c r="H13">
        <v>0.153893</v>
      </c>
      <c r="I13">
        <v>0.133407</v>
      </c>
      <c r="J13">
        <v>3.5383939999999998</v>
      </c>
      <c r="K13">
        <v>3.5383939999999998</v>
      </c>
      <c r="L13">
        <v>0.10625800000000001</v>
      </c>
      <c r="M13">
        <v>0.122575</v>
      </c>
      <c r="N13">
        <v>0.22883300000000001</v>
      </c>
      <c r="O13">
        <v>5.8466999999999998E-2</v>
      </c>
      <c r="P13">
        <v>3.1317999999999999E-2</v>
      </c>
      <c r="Q13">
        <v>2.7149E-2</v>
      </c>
      <c r="R13">
        <v>1.8107999999999999E-2</v>
      </c>
      <c r="S13">
        <v>1.393E-2</v>
      </c>
      <c r="T13">
        <v>0</v>
      </c>
      <c r="U13">
        <v>0</v>
      </c>
      <c r="V13">
        <v>0</v>
      </c>
      <c r="W13">
        <v>0</v>
      </c>
      <c r="X13">
        <v>3.5383939999999998</v>
      </c>
      <c r="Y13">
        <v>0.126192</v>
      </c>
      <c r="Z13">
        <v>12</v>
      </c>
      <c r="AA13">
        <v>6509.24</v>
      </c>
      <c r="AB13" s="15">
        <f t="shared" si="0"/>
        <v>7.9716809013157239E-2</v>
      </c>
    </row>
    <row r="14" spans="1:28" x14ac:dyDescent="0.25">
      <c r="A14" s="1">
        <v>12</v>
      </c>
      <c r="B14">
        <v>2.7149E-2</v>
      </c>
      <c r="C14">
        <v>3.934E-3</v>
      </c>
      <c r="D14">
        <v>3.2862000000000002E-2</v>
      </c>
      <c r="E14">
        <v>119.2358</v>
      </c>
      <c r="F14">
        <v>0.27260899999999999</v>
      </c>
      <c r="G14">
        <v>0</v>
      </c>
      <c r="H14">
        <v>0.14602299999999999</v>
      </c>
      <c r="I14">
        <v>0.126585</v>
      </c>
      <c r="J14">
        <v>2.6573329999999999</v>
      </c>
      <c r="K14">
        <v>2.6573329999999999</v>
      </c>
      <c r="L14">
        <v>7.9799999999999996E-2</v>
      </c>
      <c r="M14">
        <v>9.2053999999999997E-2</v>
      </c>
      <c r="N14">
        <v>0.17185400000000001</v>
      </c>
      <c r="O14">
        <v>0.100755</v>
      </c>
      <c r="P14">
        <v>5.3969999999999997E-2</v>
      </c>
      <c r="Q14">
        <v>4.6785E-2</v>
      </c>
      <c r="R14">
        <v>3.1206000000000001E-2</v>
      </c>
      <c r="S14">
        <v>1.4218E-2</v>
      </c>
      <c r="T14">
        <v>0</v>
      </c>
      <c r="U14">
        <v>0</v>
      </c>
      <c r="V14">
        <v>0</v>
      </c>
      <c r="W14">
        <v>0</v>
      </c>
      <c r="X14">
        <v>2.6573329999999999</v>
      </c>
      <c r="Y14">
        <v>0.119739</v>
      </c>
      <c r="Z14">
        <v>13</v>
      </c>
      <c r="AA14">
        <v>890.86689999999999</v>
      </c>
      <c r="AB14" s="15">
        <f t="shared" si="0"/>
        <v>1.0910193282694054E-2</v>
      </c>
    </row>
    <row r="15" spans="1:28" x14ac:dyDescent="0.25">
      <c r="A15" s="1">
        <v>13</v>
      </c>
      <c r="B15">
        <v>1.1072E-2</v>
      </c>
      <c r="C15">
        <v>5.2455000000000002E-2</v>
      </c>
      <c r="D15">
        <v>2.7147000000000001E-2</v>
      </c>
      <c r="E15">
        <v>86.33005</v>
      </c>
      <c r="F15">
        <v>0.140457</v>
      </c>
      <c r="G15">
        <v>0</v>
      </c>
      <c r="H15">
        <v>7.5235999999999997E-2</v>
      </c>
      <c r="I15">
        <v>6.5221000000000001E-2</v>
      </c>
      <c r="J15">
        <v>6.8326950000000002</v>
      </c>
      <c r="K15">
        <v>2.1718540000000002</v>
      </c>
      <c r="L15">
        <v>6.5221000000000001E-2</v>
      </c>
      <c r="M15">
        <v>7.5235999999999997E-2</v>
      </c>
      <c r="N15">
        <v>0.140457</v>
      </c>
      <c r="O15" s="13">
        <v>-2.7999999999999999E-17</v>
      </c>
      <c r="P15" s="13">
        <v>-1.5E-17</v>
      </c>
      <c r="Q15" s="13">
        <v>-1.3E-17</v>
      </c>
      <c r="R15" s="13">
        <v>-8.6000000000000005E-18</v>
      </c>
      <c r="S15">
        <v>1.2614999999999999E-2</v>
      </c>
      <c r="T15">
        <v>0</v>
      </c>
      <c r="U15">
        <v>1.2614999999999999E-2</v>
      </c>
      <c r="V15">
        <v>0</v>
      </c>
      <c r="W15">
        <v>1.2614999999999999E-2</v>
      </c>
      <c r="X15">
        <v>2.591933</v>
      </c>
      <c r="Y15">
        <v>6.1693999999999999E-2</v>
      </c>
      <c r="Z15">
        <v>14</v>
      </c>
      <c r="AA15">
        <v>3078.1790000000001</v>
      </c>
      <c r="AB15" s="15">
        <f t="shared" si="0"/>
        <v>3.7697581814668278E-2</v>
      </c>
    </row>
    <row r="16" spans="1:28" x14ac:dyDescent="0.25">
      <c r="A16" s="1">
        <v>14</v>
      </c>
      <c r="B16">
        <v>1.0900000000000001E-4</v>
      </c>
      <c r="C16">
        <v>0.307645</v>
      </c>
      <c r="D16">
        <v>1.7484E-2</v>
      </c>
      <c r="E16">
        <v>38.963760000000001</v>
      </c>
      <c r="F16">
        <v>1.686E-3</v>
      </c>
      <c r="G16" s="15">
        <v>0</v>
      </c>
      <c r="H16" s="15">
        <v>9.0300000000000005E-4</v>
      </c>
      <c r="I16" s="15">
        <v>7.8299999999999995E-4</v>
      </c>
      <c r="J16" s="15">
        <v>6.8333550000000001</v>
      </c>
      <c r="K16" s="15">
        <v>2.6072000000000001E-2</v>
      </c>
      <c r="L16" s="15">
        <v>7.8299999999999995E-4</v>
      </c>
      <c r="M16" s="15">
        <v>9.0300000000000005E-4</v>
      </c>
      <c r="N16" s="15">
        <v>1.686E-3</v>
      </c>
      <c r="O16" s="15">
        <v>0</v>
      </c>
      <c r="P16" s="15">
        <v>0</v>
      </c>
      <c r="Q16" s="15">
        <v>0</v>
      </c>
      <c r="R16" s="15">
        <v>0</v>
      </c>
      <c r="S16" s="15">
        <v>9.2879999999999994E-3</v>
      </c>
      <c r="T16" s="15">
        <v>0</v>
      </c>
      <c r="U16" s="15">
        <v>9.2879999999999994E-3</v>
      </c>
      <c r="V16" s="15">
        <v>0</v>
      </c>
      <c r="W16" s="15">
        <v>9.2879999999999994E-3</v>
      </c>
      <c r="X16" s="15">
        <v>0.33537</v>
      </c>
      <c r="Y16" s="15">
        <v>7.4100000000000001E-4</v>
      </c>
      <c r="Z16" s="15">
        <v>15</v>
      </c>
      <c r="AA16" s="2">
        <v>461.35300000000001</v>
      </c>
      <c r="AB16" s="15">
        <f t="shared" si="0"/>
        <v>5.6500588376902881E-3</v>
      </c>
    </row>
    <row r="17" spans="1:34" x14ac:dyDescent="0.25">
      <c r="A17" s="1">
        <v>15</v>
      </c>
      <c r="B17">
        <v>2.5700000000000001E-4</v>
      </c>
      <c r="C17">
        <v>0.29331200000000002</v>
      </c>
      <c r="D17">
        <v>1.8280000000000001E-2</v>
      </c>
      <c r="E17">
        <v>53.927689999999998</v>
      </c>
      <c r="F17">
        <v>3.9630000000000004E-3</v>
      </c>
      <c r="G17" s="15">
        <v>0</v>
      </c>
      <c r="H17" s="15">
        <v>2.1229999999999999E-3</v>
      </c>
      <c r="I17" s="15">
        <v>1.8400000000000001E-3</v>
      </c>
      <c r="J17" s="15">
        <v>6.8333009999999996</v>
      </c>
      <c r="K17" s="15">
        <v>6.1279E-2</v>
      </c>
      <c r="L17" s="15">
        <v>1.8400000000000001E-3</v>
      </c>
      <c r="M17" s="15">
        <v>2.1229999999999999E-3</v>
      </c>
      <c r="N17" s="15">
        <v>3.9630000000000004E-3</v>
      </c>
      <c r="O17" s="16">
        <v>8.6699999999999999E-19</v>
      </c>
      <c r="P17" s="16">
        <v>4.6500000000000003E-19</v>
      </c>
      <c r="Q17" s="16">
        <v>4.0299999999999999E-19</v>
      </c>
      <c r="R17" s="16">
        <v>2.6900000000000002E-19</v>
      </c>
      <c r="S17" s="15">
        <v>9.5980000000000006E-3</v>
      </c>
      <c r="T17" s="15">
        <v>0</v>
      </c>
      <c r="U17" s="15">
        <v>9.5980000000000006E-3</v>
      </c>
      <c r="V17" s="15">
        <v>0</v>
      </c>
      <c r="W17" s="15">
        <v>9.5980000000000006E-3</v>
      </c>
      <c r="X17" s="15">
        <v>0.380888</v>
      </c>
      <c r="Y17" s="15">
        <v>1.7409999999999999E-3</v>
      </c>
      <c r="Z17" s="15">
        <v>16</v>
      </c>
      <c r="AA17" s="2">
        <v>997.64800000000002</v>
      </c>
      <c r="AB17" s="15">
        <f t="shared" si="0"/>
        <v>1.2217911012400572E-2</v>
      </c>
    </row>
    <row r="18" spans="1:34" x14ac:dyDescent="0.25">
      <c r="A18" s="1">
        <v>16</v>
      </c>
      <c r="B18">
        <v>1.11E-4</v>
      </c>
      <c r="C18">
        <v>0.303811</v>
      </c>
      <c r="D18">
        <v>1.7492000000000001E-2</v>
      </c>
      <c r="E18">
        <v>28.706720000000001</v>
      </c>
      <c r="F18">
        <v>1.714E-3</v>
      </c>
      <c r="G18" s="15">
        <v>0</v>
      </c>
      <c r="H18" s="15">
        <v>9.1799999999999998E-4</v>
      </c>
      <c r="I18" s="15">
        <v>7.9600000000000005E-4</v>
      </c>
      <c r="J18" s="15">
        <v>6.8333550000000001</v>
      </c>
      <c r="K18" s="15">
        <v>2.6502000000000001E-2</v>
      </c>
      <c r="L18" s="15">
        <v>7.9600000000000005E-4</v>
      </c>
      <c r="M18" s="15">
        <v>9.1799999999999998E-4</v>
      </c>
      <c r="N18" s="15">
        <v>1.714E-3</v>
      </c>
      <c r="O18" s="16">
        <v>4.3399999999999996E-19</v>
      </c>
      <c r="P18" s="16">
        <v>2.32E-19</v>
      </c>
      <c r="Q18" s="16">
        <v>2.01E-19</v>
      </c>
      <c r="R18" s="16">
        <v>1.3399999999999999E-19</v>
      </c>
      <c r="S18" s="15">
        <v>9.2910000000000006E-3</v>
      </c>
      <c r="T18" s="15">
        <v>0</v>
      </c>
      <c r="U18" s="15">
        <v>9.2910000000000006E-3</v>
      </c>
      <c r="V18" s="15">
        <v>0</v>
      </c>
      <c r="W18" s="15">
        <v>9.2910000000000006E-3</v>
      </c>
      <c r="X18" s="15">
        <v>0.33590799999999998</v>
      </c>
      <c r="Y18" s="15">
        <v>7.5299999999999998E-4</v>
      </c>
      <c r="Z18" s="15">
        <v>17</v>
      </c>
      <c r="AA18" s="2">
        <v>1210.6220000000001</v>
      </c>
      <c r="AB18" s="15">
        <f t="shared" si="0"/>
        <v>1.4826142953881936E-2</v>
      </c>
    </row>
    <row r="19" spans="1:34" x14ac:dyDescent="0.25">
      <c r="A19" s="1">
        <v>17</v>
      </c>
      <c r="B19">
        <v>2.5999999999999998E-4</v>
      </c>
      <c r="C19">
        <v>0.29525299999999999</v>
      </c>
      <c r="D19">
        <v>1.831E-2</v>
      </c>
      <c r="E19">
        <v>58.003799999999998</v>
      </c>
      <c r="F19">
        <v>4.0119999999999999E-3</v>
      </c>
      <c r="G19" s="15">
        <v>0</v>
      </c>
      <c r="H19" s="15">
        <v>2.1489999999999999E-3</v>
      </c>
      <c r="I19" s="15">
        <v>1.8630000000000001E-3</v>
      </c>
      <c r="J19" s="15">
        <v>6.8332990000000002</v>
      </c>
      <c r="K19" s="15">
        <v>6.2029000000000001E-2</v>
      </c>
      <c r="L19" s="15">
        <v>1.8630000000000001E-3</v>
      </c>
      <c r="M19" s="15">
        <v>2.1489999999999999E-3</v>
      </c>
      <c r="N19" s="15">
        <v>4.0119999999999999E-3</v>
      </c>
      <c r="O19" s="15">
        <v>0</v>
      </c>
      <c r="P19" s="15">
        <v>0</v>
      </c>
      <c r="Q19" s="15">
        <v>0</v>
      </c>
      <c r="R19" s="15">
        <v>0</v>
      </c>
      <c r="S19" s="15">
        <v>9.6089999999999995E-3</v>
      </c>
      <c r="T19" s="15">
        <v>0</v>
      </c>
      <c r="U19" s="15">
        <v>9.6089999999999995E-3</v>
      </c>
      <c r="V19" s="15">
        <v>0</v>
      </c>
      <c r="W19" s="15">
        <v>9.6089999999999995E-3</v>
      </c>
      <c r="X19" s="15">
        <v>0.382021</v>
      </c>
      <c r="Y19" s="15">
        <v>1.7619999999999999E-3</v>
      </c>
      <c r="Z19" s="15">
        <v>18</v>
      </c>
      <c r="AA19" s="2">
        <v>359.08600000000001</v>
      </c>
      <c r="AB19" s="15">
        <f t="shared" si="0"/>
        <v>4.3976240054597127E-3</v>
      </c>
    </row>
    <row r="20" spans="1:34" x14ac:dyDescent="0.25">
      <c r="A20" s="1">
        <v>18</v>
      </c>
      <c r="B20">
        <v>2.4499999999999999E-4</v>
      </c>
      <c r="C20">
        <v>0.29361300000000001</v>
      </c>
      <c r="D20">
        <v>1.8402000000000002E-2</v>
      </c>
      <c r="E20">
        <v>36.847859999999997</v>
      </c>
      <c r="F20">
        <v>3.7750000000000001E-3</v>
      </c>
      <c r="G20" s="15">
        <v>0</v>
      </c>
      <c r="H20" s="15">
        <v>2.0219999999999999E-3</v>
      </c>
      <c r="I20" s="15">
        <v>1.753E-3</v>
      </c>
      <c r="J20" s="15">
        <v>6.8332930000000003</v>
      </c>
      <c r="K20" s="15">
        <v>5.8366000000000001E-2</v>
      </c>
      <c r="L20" s="15">
        <v>1.753E-3</v>
      </c>
      <c r="M20" s="15">
        <v>2.0219999999999999E-3</v>
      </c>
      <c r="N20" s="15">
        <v>3.7750000000000001E-3</v>
      </c>
      <c r="O20" s="16">
        <v>4.3399999999999996E-19</v>
      </c>
      <c r="P20" s="16">
        <v>2.32E-19</v>
      </c>
      <c r="Q20" s="16">
        <v>2.01E-19</v>
      </c>
      <c r="R20" s="16">
        <v>1.3399999999999999E-19</v>
      </c>
      <c r="S20" s="15">
        <v>9.6450000000000008E-3</v>
      </c>
      <c r="T20" s="15">
        <v>0</v>
      </c>
      <c r="U20" s="15">
        <v>9.6450000000000008E-3</v>
      </c>
      <c r="V20" s="15">
        <v>0</v>
      </c>
      <c r="W20" s="15">
        <v>9.6450000000000008E-3</v>
      </c>
      <c r="X20" s="15">
        <v>0.37953300000000001</v>
      </c>
      <c r="Y20" s="15">
        <v>1.658E-3</v>
      </c>
      <c r="Z20" s="15">
        <v>19</v>
      </c>
      <c r="AA20" s="2">
        <v>447.57029999999997</v>
      </c>
      <c r="AB20" s="15">
        <f t="shared" si="0"/>
        <v>5.4812660349075294E-3</v>
      </c>
    </row>
    <row r="21" spans="1:34" x14ac:dyDescent="0.25">
      <c r="A21" s="1">
        <v>19</v>
      </c>
      <c r="B21">
        <v>8.03E-4</v>
      </c>
      <c r="C21">
        <v>0.247167</v>
      </c>
      <c r="D21">
        <v>2.0032000000000001E-2</v>
      </c>
      <c r="E21">
        <v>47.726129999999998</v>
      </c>
      <c r="F21">
        <v>1.2252000000000001E-2</v>
      </c>
      <c r="G21" s="15">
        <v>0</v>
      </c>
      <c r="H21" s="15">
        <v>6.5630000000000003E-3</v>
      </c>
      <c r="I21" s="15">
        <v>5.6889999999999996E-3</v>
      </c>
      <c r="J21" s="15">
        <v>6.8331809999999997</v>
      </c>
      <c r="K21" s="15">
        <v>0.189447</v>
      </c>
      <c r="L21" s="15">
        <v>5.6889999999999996E-3</v>
      </c>
      <c r="M21" s="15">
        <v>6.5630000000000003E-3</v>
      </c>
      <c r="N21" s="15">
        <v>1.2252000000000001E-2</v>
      </c>
      <c r="O21" s="15">
        <v>0</v>
      </c>
      <c r="P21" s="15">
        <v>0</v>
      </c>
      <c r="Q21" s="15">
        <v>0</v>
      </c>
      <c r="R21" s="15">
        <v>0</v>
      </c>
      <c r="S21" s="15">
        <v>1.0255E-2</v>
      </c>
      <c r="T21" s="15">
        <v>0</v>
      </c>
      <c r="U21" s="15">
        <v>1.0255E-2</v>
      </c>
      <c r="V21" s="15">
        <v>0</v>
      </c>
      <c r="W21" s="15">
        <v>1.0255E-2</v>
      </c>
      <c r="X21" s="15">
        <v>0.53092899999999998</v>
      </c>
      <c r="Y21" s="15">
        <v>5.3810000000000004E-3</v>
      </c>
      <c r="Z21" s="15">
        <v>20</v>
      </c>
      <c r="AA21" s="2">
        <v>3591.1379999999999</v>
      </c>
      <c r="AB21" s="15">
        <f t="shared" si="0"/>
        <v>4.3979644641446845E-2</v>
      </c>
    </row>
    <row r="22" spans="1:34" x14ac:dyDescent="0.25">
      <c r="A22" s="1">
        <v>20</v>
      </c>
      <c r="B22">
        <v>2.264E-3</v>
      </c>
      <c r="C22">
        <v>0.17962700000000001</v>
      </c>
      <c r="D22">
        <v>2.2301000000000001E-2</v>
      </c>
      <c r="E22">
        <v>59.015430000000002</v>
      </c>
      <c r="F22">
        <v>3.3556000000000002E-2</v>
      </c>
      <c r="G22" s="15">
        <v>0</v>
      </c>
      <c r="H22" s="15">
        <v>1.7974E-2</v>
      </c>
      <c r="I22" s="15">
        <v>1.5582E-2</v>
      </c>
      <c r="J22" s="15">
        <v>6.8330260000000003</v>
      </c>
      <c r="K22" s="15">
        <v>0.51886900000000002</v>
      </c>
      <c r="L22" s="15">
        <v>1.5582E-2</v>
      </c>
      <c r="M22" s="15">
        <v>1.7974E-2</v>
      </c>
      <c r="N22" s="15">
        <v>3.3556000000000002E-2</v>
      </c>
      <c r="O22" s="16">
        <v>-6.9000000000000003E-18</v>
      </c>
      <c r="P22" s="16">
        <v>-3.7000000000000003E-18</v>
      </c>
      <c r="Q22" s="16">
        <v>-3.1999999999999999E-18</v>
      </c>
      <c r="R22" s="16">
        <v>-2.1E-18</v>
      </c>
      <c r="S22" s="15">
        <v>1.1058E-2</v>
      </c>
      <c r="T22" s="15">
        <v>0</v>
      </c>
      <c r="U22" s="15">
        <v>1.1058E-2</v>
      </c>
      <c r="V22" s="15">
        <v>0</v>
      </c>
      <c r="W22" s="15">
        <v>1.1058E-2</v>
      </c>
      <c r="X22" s="15">
        <v>0.887096</v>
      </c>
      <c r="Y22" s="15">
        <v>1.4739E-2</v>
      </c>
      <c r="Z22" s="15">
        <v>21</v>
      </c>
      <c r="AA22" s="2">
        <v>2630.788</v>
      </c>
      <c r="AB22" s="15">
        <f t="shared" si="0"/>
        <v>3.2218511615811664E-2</v>
      </c>
    </row>
    <row r="23" spans="1:34" x14ac:dyDescent="0.25">
      <c r="A23" s="1">
        <v>21</v>
      </c>
      <c r="B23">
        <v>4.0610000000000004E-3</v>
      </c>
      <c r="C23">
        <v>0.13595199999999999</v>
      </c>
      <c r="D23">
        <v>2.3781E-2</v>
      </c>
      <c r="E23">
        <v>59.757739999999998</v>
      </c>
      <c r="F23">
        <v>5.8194999999999997E-2</v>
      </c>
      <c r="G23">
        <v>0</v>
      </c>
      <c r="H23">
        <v>3.1171999999999998E-2</v>
      </c>
      <c r="I23">
        <v>2.7022999999999998E-2</v>
      </c>
      <c r="J23">
        <v>6.8329250000000004</v>
      </c>
      <c r="K23">
        <v>0.89985499999999996</v>
      </c>
      <c r="L23">
        <v>2.7022999999999998E-2</v>
      </c>
      <c r="M23">
        <v>3.1171999999999998E-2</v>
      </c>
      <c r="N23">
        <v>5.8194999999999997E-2</v>
      </c>
      <c r="O23" s="13">
        <v>0</v>
      </c>
      <c r="P23" s="13">
        <v>0</v>
      </c>
      <c r="Q23" s="13">
        <v>0</v>
      </c>
      <c r="R23" s="13">
        <v>0</v>
      </c>
      <c r="S23">
        <v>1.1554999999999999E-2</v>
      </c>
      <c r="T23">
        <v>0</v>
      </c>
      <c r="U23">
        <v>1.1554999999999999E-2</v>
      </c>
      <c r="V23">
        <v>0</v>
      </c>
      <c r="W23">
        <v>1.1554999999999999E-2</v>
      </c>
      <c r="X23">
        <v>1.2846439999999999</v>
      </c>
      <c r="Y23">
        <v>2.5561E-2</v>
      </c>
      <c r="Z23">
        <v>22</v>
      </c>
      <c r="AA23">
        <v>411.89120000000003</v>
      </c>
      <c r="AB23" s="15">
        <f t="shared" si="0"/>
        <v>5.0443142555198694E-3</v>
      </c>
    </row>
    <row r="24" spans="1:34" x14ac:dyDescent="0.25">
      <c r="A24" s="1">
        <v>22</v>
      </c>
      <c r="B24">
        <v>1.7420000000000001E-3</v>
      </c>
      <c r="C24">
        <v>0.19409999999999999</v>
      </c>
      <c r="D24">
        <v>2.1839999999999998E-2</v>
      </c>
      <c r="E24">
        <v>61.215000000000003</v>
      </c>
      <c r="F24">
        <v>2.6089999999999999E-2</v>
      </c>
      <c r="G24">
        <v>0</v>
      </c>
      <c r="H24">
        <v>1.3975E-2</v>
      </c>
      <c r="I24">
        <v>1.2115000000000001E-2</v>
      </c>
      <c r="J24">
        <v>6.8330580000000003</v>
      </c>
      <c r="K24">
        <v>0.403422</v>
      </c>
      <c r="L24">
        <v>1.2115000000000001E-2</v>
      </c>
      <c r="M24">
        <v>1.3975E-2</v>
      </c>
      <c r="N24">
        <v>2.6089999999999999E-2</v>
      </c>
      <c r="O24">
        <v>0</v>
      </c>
      <c r="P24">
        <v>0</v>
      </c>
      <c r="Q24">
        <v>0</v>
      </c>
      <c r="R24">
        <v>0</v>
      </c>
      <c r="S24">
        <v>1.0899000000000001E-2</v>
      </c>
      <c r="T24">
        <v>0</v>
      </c>
      <c r="U24">
        <v>1.0899000000000001E-2</v>
      </c>
      <c r="V24">
        <v>0</v>
      </c>
      <c r="W24">
        <v>1.0899000000000001E-2</v>
      </c>
      <c r="X24">
        <v>0.76634400000000003</v>
      </c>
      <c r="Y24">
        <v>1.146E-2</v>
      </c>
      <c r="Z24">
        <v>23</v>
      </c>
      <c r="AA24" s="2">
        <v>379.97329999999999</v>
      </c>
      <c r="AB24" s="15">
        <f t="shared" si="0"/>
        <v>4.653424821668751E-3</v>
      </c>
    </row>
    <row r="25" spans="1:34" x14ac:dyDescent="0.25">
      <c r="A25" s="1">
        <v>23</v>
      </c>
      <c r="B25">
        <v>1.7666999999999999E-2</v>
      </c>
      <c r="C25">
        <v>4.4581999999999997E-2</v>
      </c>
      <c r="D25">
        <v>2.8622999999999999E-2</v>
      </c>
      <c r="E25">
        <v>126.027</v>
      </c>
      <c r="F25">
        <v>0.20227000000000001</v>
      </c>
      <c r="G25">
        <v>0</v>
      </c>
      <c r="H25">
        <v>0.108346</v>
      </c>
      <c r="I25">
        <v>9.3923999999999994E-2</v>
      </c>
      <c r="J25">
        <v>6.8325940000000003</v>
      </c>
      <c r="K25">
        <v>3.1276540000000002</v>
      </c>
      <c r="L25">
        <v>9.3923999999999994E-2</v>
      </c>
      <c r="M25">
        <v>0.108346</v>
      </c>
      <c r="N25">
        <v>0.20227000000000001</v>
      </c>
      <c r="O25" s="13">
        <v>0</v>
      </c>
      <c r="P25" s="13">
        <v>0</v>
      </c>
      <c r="Q25" s="13">
        <v>0</v>
      </c>
      <c r="R25" s="13">
        <v>0</v>
      </c>
      <c r="S25">
        <v>1.3051E-2</v>
      </c>
      <c r="T25">
        <v>0</v>
      </c>
      <c r="U25">
        <v>1.3051E-2</v>
      </c>
      <c r="V25">
        <v>0</v>
      </c>
      <c r="W25">
        <v>1.3051E-2</v>
      </c>
      <c r="X25">
        <v>3.5622609999999999</v>
      </c>
      <c r="Y25">
        <v>8.8844000000000006E-2</v>
      </c>
      <c r="Z25">
        <v>24</v>
      </c>
      <c r="AA25">
        <v>386.34219999999999</v>
      </c>
      <c r="AB25" s="15">
        <f t="shared" si="0"/>
        <v>4.7314229266585649E-3</v>
      </c>
    </row>
    <row r="26" spans="1:34" x14ac:dyDescent="0.25">
      <c r="A26" s="1">
        <v>24</v>
      </c>
      <c r="B26">
        <v>1.2949E-2</v>
      </c>
      <c r="C26">
        <v>6.3936000000000007E-2</v>
      </c>
      <c r="D26">
        <v>2.726E-2</v>
      </c>
      <c r="E26">
        <v>104.3338</v>
      </c>
      <c r="F26">
        <v>0.15936600000000001</v>
      </c>
      <c r="G26">
        <v>0</v>
      </c>
      <c r="H26">
        <v>8.5364999999999996E-2</v>
      </c>
      <c r="I26">
        <v>7.4000999999999997E-2</v>
      </c>
      <c r="J26">
        <v>6.832687</v>
      </c>
      <c r="K26">
        <v>2.4642379999999999</v>
      </c>
      <c r="L26">
        <v>7.4000999999999997E-2</v>
      </c>
      <c r="M26">
        <v>8.5364999999999996E-2</v>
      </c>
      <c r="N26">
        <v>0.15936600000000001</v>
      </c>
      <c r="O26" s="13">
        <v>2.7800000000000003E-17</v>
      </c>
      <c r="P26" s="13">
        <v>1.4899999999999999E-17</v>
      </c>
      <c r="Q26" s="13">
        <v>1.2900000000000001E-17</v>
      </c>
      <c r="R26" s="13">
        <v>8.6000000000000005E-18</v>
      </c>
      <c r="S26">
        <v>1.2649000000000001E-2</v>
      </c>
      <c r="T26">
        <v>0</v>
      </c>
      <c r="U26">
        <v>1.2649000000000001E-2</v>
      </c>
      <c r="V26">
        <v>0</v>
      </c>
      <c r="W26">
        <v>1.2649000000000001E-2</v>
      </c>
      <c r="X26">
        <v>2.8854570000000002</v>
      </c>
      <c r="Y26">
        <v>6.9999000000000006E-2</v>
      </c>
      <c r="Z26">
        <v>25</v>
      </c>
      <c r="AA26">
        <v>1145.213</v>
      </c>
      <c r="AB26" s="15">
        <f t="shared" si="0"/>
        <v>1.4025097553690575E-2</v>
      </c>
    </row>
    <row r="27" spans="1:34" x14ac:dyDescent="0.25">
      <c r="A27" s="1">
        <v>25</v>
      </c>
      <c r="B27">
        <v>0.118508</v>
      </c>
      <c r="C27">
        <v>3.8670000000000002E-3</v>
      </c>
      <c r="D27">
        <v>4.3365000000000001E-2</v>
      </c>
      <c r="E27">
        <v>110.14019999999999</v>
      </c>
      <c r="F27">
        <v>0.54475499999999999</v>
      </c>
      <c r="G27">
        <v>0</v>
      </c>
      <c r="H27">
        <v>0.29179899999999998</v>
      </c>
      <c r="I27">
        <v>0.25295600000000001</v>
      </c>
      <c r="J27">
        <v>2.4489830000000001</v>
      </c>
      <c r="K27">
        <v>2.4489830000000001</v>
      </c>
      <c r="L27">
        <v>7.3542999999999997E-2</v>
      </c>
      <c r="M27">
        <v>8.4835999999999995E-2</v>
      </c>
      <c r="N27">
        <v>0.15837899999999999</v>
      </c>
      <c r="O27">
        <v>0.38637500000000002</v>
      </c>
      <c r="P27">
        <v>0.20696300000000001</v>
      </c>
      <c r="Q27">
        <v>0.17941199999999999</v>
      </c>
      <c r="R27">
        <v>0.119668</v>
      </c>
      <c r="S27">
        <v>1.6650999999999999E-2</v>
      </c>
      <c r="T27">
        <v>0</v>
      </c>
      <c r="U27">
        <v>0</v>
      </c>
      <c r="V27">
        <v>0</v>
      </c>
      <c r="W27">
        <v>0</v>
      </c>
      <c r="X27">
        <v>2.4489830000000001</v>
      </c>
      <c r="Y27">
        <v>0.23927499999999999</v>
      </c>
      <c r="Z27">
        <v>26</v>
      </c>
      <c r="AA27">
        <v>3790.444</v>
      </c>
      <c r="AB27" s="15">
        <f t="shared" si="0"/>
        <v>4.6420488478388838E-2</v>
      </c>
    </row>
    <row r="28" spans="1:34" x14ac:dyDescent="0.25">
      <c r="A28" s="1">
        <v>26</v>
      </c>
      <c r="B28">
        <v>0.114165</v>
      </c>
      <c r="C28">
        <v>3.8909999999999999E-3</v>
      </c>
      <c r="D28">
        <v>3.6502E-2</v>
      </c>
      <c r="E28">
        <v>118.0506</v>
      </c>
      <c r="F28">
        <v>0.53871199999999997</v>
      </c>
      <c r="G28">
        <v>0</v>
      </c>
      <c r="H28">
        <v>0.28856199999999999</v>
      </c>
      <c r="I28">
        <v>0.25014999999999998</v>
      </c>
      <c r="J28">
        <v>2.6259260000000002</v>
      </c>
      <c r="K28">
        <v>2.6259260000000002</v>
      </c>
      <c r="L28">
        <v>7.8856999999999997E-2</v>
      </c>
      <c r="M28">
        <v>9.0966000000000005E-2</v>
      </c>
      <c r="N28">
        <v>0.169822</v>
      </c>
      <c r="O28">
        <v>0.36889</v>
      </c>
      <c r="P28">
        <v>0.19759699999999999</v>
      </c>
      <c r="Q28">
        <v>0.171293</v>
      </c>
      <c r="R28">
        <v>0.11425200000000001</v>
      </c>
      <c r="S28">
        <v>1.5128000000000001E-2</v>
      </c>
      <c r="T28">
        <v>0</v>
      </c>
      <c r="U28">
        <v>0</v>
      </c>
      <c r="V28">
        <v>0</v>
      </c>
      <c r="W28">
        <v>0</v>
      </c>
      <c r="X28">
        <v>2.6259260000000002</v>
      </c>
      <c r="Y28">
        <v>0.236621</v>
      </c>
      <c r="Z28">
        <v>27</v>
      </c>
      <c r="AA28">
        <v>1259.8620000000001</v>
      </c>
      <c r="AB28" s="15">
        <f t="shared" si="0"/>
        <v>1.5429171214601753E-2</v>
      </c>
    </row>
    <row r="29" spans="1:34" ht="15.75" thickBot="1" x14ac:dyDescent="0.3"/>
    <row r="30" spans="1:34" ht="19.5" thickBot="1" x14ac:dyDescent="0.4">
      <c r="E30" t="s">
        <v>39</v>
      </c>
      <c r="F30" s="11">
        <f>SUMPRODUCT(F2:F28,AB2:AB28)</f>
        <v>9.5252333104383011E-2</v>
      </c>
      <c r="G30" t="s">
        <v>37</v>
      </c>
      <c r="N30" t="s">
        <v>40</v>
      </c>
      <c r="O30" s="11">
        <f>SUMPRODUCT(O2:O28,AB2:AB28)</f>
        <v>2.9387442401962033E-2</v>
      </c>
      <c r="P30" t="s">
        <v>37</v>
      </c>
      <c r="Z30" t="s">
        <v>29</v>
      </c>
      <c r="AA30" s="5">
        <f>SUM(AA2:AA28)/1000</f>
        <v>81.654547900000011</v>
      </c>
      <c r="AB30" t="s">
        <v>26</v>
      </c>
      <c r="AD30" t="s">
        <v>34</v>
      </c>
      <c r="AE30" s="3">
        <f>SUM(AA2:AA9,AA16:AA22,AA24)/1000</f>
        <v>48.850463600000005</v>
      </c>
      <c r="AF30" t="s">
        <v>26</v>
      </c>
      <c r="AG30" t="s">
        <v>35</v>
      </c>
      <c r="AH30" s="3">
        <f>AE30/AA30</f>
        <v>0.59825771933518967</v>
      </c>
    </row>
    <row r="31" spans="1:34" ht="15.75" thickBot="1" x14ac:dyDescent="0.3"/>
    <row r="32" spans="1:34" ht="19.5" thickBot="1" x14ac:dyDescent="0.4">
      <c r="E32" t="s">
        <v>41</v>
      </c>
      <c r="F32" s="14">
        <f>AVERAGE(0.78433, 0.76553)</f>
        <v>0.77493000000000001</v>
      </c>
      <c r="G32" t="s">
        <v>37</v>
      </c>
      <c r="Z32" t="s">
        <v>28</v>
      </c>
      <c r="AA32">
        <v>350</v>
      </c>
      <c r="AB32" t="s">
        <v>27</v>
      </c>
    </row>
    <row r="33" spans="14:28" ht="19.5" thickBot="1" x14ac:dyDescent="0.4">
      <c r="N33" t="s">
        <v>38</v>
      </c>
      <c r="O33" s="10">
        <f>O30/F30</f>
        <v>0.30852202192000455</v>
      </c>
      <c r="Z33" t="s">
        <v>32</v>
      </c>
      <c r="AA33">
        <v>500</v>
      </c>
      <c r="AB33" t="s">
        <v>31</v>
      </c>
    </row>
    <row r="35" spans="14:28" ht="17.25" x14ac:dyDescent="0.25">
      <c r="Z35" t="s">
        <v>30</v>
      </c>
      <c r="AA35" s="4">
        <f>AA32/AA33/AA30</f>
        <v>8.5727007007285125E-3</v>
      </c>
      <c r="AB35" t="s">
        <v>33</v>
      </c>
    </row>
  </sheetData>
  <conditionalFormatting sqref="F2:F28">
    <cfRule type="cellIs" dxfId="1" priority="1" operator="lessThan">
      <formula>$F$32*0.05</formula>
    </cfRule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</cp:lastModifiedBy>
  <dcterms:created xsi:type="dcterms:W3CDTF">2024-01-26T15:15:05Z</dcterms:created>
  <dcterms:modified xsi:type="dcterms:W3CDTF">2024-01-27T18:11:14Z</dcterms:modified>
</cp:coreProperties>
</file>