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H:\eerie\dreq\eerie_dreq\eerie_first_draft\"/>
    </mc:Choice>
  </mc:AlternateContent>
  <xr:revisionPtr revIDLastSave="0" documentId="13_ncr:1_{91C3742E-1FCA-4624-8BC7-4D582A133F8D}" xr6:coauthVersionLast="47" xr6:coauthVersionMax="47" xr10:uidLastSave="{00000000-0000-0000-0000-000000000000}"/>
  <bookViews>
    <workbookView xWindow="-108" yWindow="-108" windowWidth="30936" windowHeight="16896" activeTab="3" xr2:uid="{00000000-000D-0000-FFFF-FFFF00000000}"/>
  </bookViews>
  <sheets>
    <sheet name="Notes" sheetId="1" r:id="rId1"/>
    <sheet name="6hrPlevPt" sheetId="4" r:id="rId2"/>
    <sheet name="Prim6hr" sheetId="22" r:id="rId3"/>
    <sheet name="Amon" sheetId="6" r:id="rId4"/>
    <sheet name="Oday" sheetId="19" r:id="rId5"/>
    <sheet name="Ofx" sheetId="23" r:id="rId6"/>
    <sheet name="Omon" sheetId="24" r:id="rId7"/>
    <sheet name="SIday" sheetId="20" r:id="rId8"/>
    <sheet name="SImon" sheetId="25" r:id="rId9"/>
    <sheet name="day" sheetId="21" r:id="rId10"/>
    <sheet name="fx" sheetId="26"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76" i="6" l="1"/>
  <c r="AE76" i="6"/>
  <c r="AD76" i="6"/>
  <c r="AC76" i="6"/>
  <c r="AF75" i="6"/>
  <c r="AE75" i="6"/>
  <c r="AD75" i="6"/>
  <c r="AC75" i="6"/>
  <c r="AF47" i="6"/>
  <c r="AE47" i="6"/>
  <c r="AD47" i="6"/>
  <c r="AC47" i="6"/>
  <c r="AF46" i="6"/>
  <c r="AE46" i="6"/>
  <c r="AD46" i="6"/>
  <c r="AC46" i="6"/>
  <c r="AF49" i="6"/>
  <c r="AE49" i="6"/>
  <c r="AD49" i="6"/>
  <c r="AC49" i="6"/>
  <c r="AF48" i="6"/>
  <c r="AD48" i="6"/>
  <c r="AC48" i="6"/>
  <c r="AF7" i="25"/>
  <c r="AE7" i="25"/>
  <c r="AD7" i="25"/>
  <c r="AC7" i="25"/>
  <c r="AF6" i="25"/>
  <c r="AE6" i="25"/>
  <c r="AD6" i="25"/>
  <c r="AC6" i="25"/>
  <c r="AF5" i="25"/>
  <c r="AE5" i="25"/>
  <c r="AD5" i="25"/>
  <c r="AC5" i="25"/>
  <c r="AF4" i="25"/>
  <c r="AE4" i="25"/>
  <c r="AD4" i="25"/>
  <c r="AC4" i="25"/>
  <c r="AF3" i="25"/>
  <c r="AE3" i="25"/>
  <c r="E23" i="1" s="1"/>
  <c r="AD3" i="25"/>
  <c r="D23" i="1" s="1"/>
  <c r="AC3" i="25"/>
  <c r="AF2" i="25"/>
  <c r="AE2" i="25"/>
  <c r="AD2" i="25"/>
  <c r="AC2" i="25"/>
  <c r="C23" i="1" s="1"/>
  <c r="AF13" i="24"/>
  <c r="AE13" i="24"/>
  <c r="AD13" i="24"/>
  <c r="AC13" i="24"/>
  <c r="AF12" i="24"/>
  <c r="AE12" i="24"/>
  <c r="AD12" i="24"/>
  <c r="AC12" i="24"/>
  <c r="AF16" i="24"/>
  <c r="AE16" i="24"/>
  <c r="AD16" i="24"/>
  <c r="AC16" i="24"/>
  <c r="AF15" i="24"/>
  <c r="AE15" i="24"/>
  <c r="AD15" i="24"/>
  <c r="AC15" i="24"/>
  <c r="AF14" i="24"/>
  <c r="AE14" i="24"/>
  <c r="AD14" i="24"/>
  <c r="AC14" i="24"/>
  <c r="AF9" i="24"/>
  <c r="AE9" i="24"/>
  <c r="AD9" i="24"/>
  <c r="AC9" i="24"/>
  <c r="AF8" i="24"/>
  <c r="AE8" i="24"/>
  <c r="AD8" i="24"/>
  <c r="AC8" i="24"/>
  <c r="AF5" i="24"/>
  <c r="AE5" i="24"/>
  <c r="AD5" i="24"/>
  <c r="AC5" i="24"/>
  <c r="AF3" i="24"/>
  <c r="AE3" i="24"/>
  <c r="AD3" i="24"/>
  <c r="AC3" i="24"/>
  <c r="AF11" i="24"/>
  <c r="AE11" i="24"/>
  <c r="AD11" i="24"/>
  <c r="AC11" i="24"/>
  <c r="AF10" i="24"/>
  <c r="AE10" i="24"/>
  <c r="AD10" i="24"/>
  <c r="AC10" i="24"/>
  <c r="AF7" i="24"/>
  <c r="AE7" i="24"/>
  <c r="AD7" i="24"/>
  <c r="AC7" i="24"/>
  <c r="AF6" i="24"/>
  <c r="AE6" i="24"/>
  <c r="AD6" i="24"/>
  <c r="AC6" i="24"/>
  <c r="AF4" i="24"/>
  <c r="AE4" i="24"/>
  <c r="AD4" i="24"/>
  <c r="AC4" i="24"/>
  <c r="AF2" i="24"/>
  <c r="AE2" i="24"/>
  <c r="AD2" i="24"/>
  <c r="AC2" i="24"/>
  <c r="F23" i="1"/>
  <c r="AF9" i="26"/>
  <c r="AD9" i="26"/>
  <c r="AC9" i="26"/>
  <c r="AF8" i="26"/>
  <c r="AD8" i="26"/>
  <c r="AC8" i="26"/>
  <c r="AF7" i="26"/>
  <c r="AD7" i="26"/>
  <c r="AC7" i="26"/>
  <c r="AF6" i="26"/>
  <c r="AD6" i="26"/>
  <c r="AC6" i="26"/>
  <c r="AF5" i="26"/>
  <c r="AD5" i="26"/>
  <c r="AC5" i="26"/>
  <c r="AF4" i="26"/>
  <c r="AD4" i="26"/>
  <c r="AC4" i="26"/>
  <c r="AF3" i="26"/>
  <c r="AD3" i="26"/>
  <c r="AC3" i="26"/>
  <c r="AF2" i="26"/>
  <c r="AD2" i="26"/>
  <c r="AC2" i="26"/>
  <c r="AF9" i="23"/>
  <c r="AD9" i="23"/>
  <c r="AC9" i="23"/>
  <c r="AF8" i="23"/>
  <c r="AD8" i="23"/>
  <c r="AC8" i="23"/>
  <c r="AF3" i="23"/>
  <c r="AD3" i="23"/>
  <c r="AC3" i="23"/>
  <c r="AF10" i="23"/>
  <c r="AD10" i="23"/>
  <c r="AC10" i="23"/>
  <c r="AF7" i="23"/>
  <c r="AD7" i="23"/>
  <c r="AC7" i="23"/>
  <c r="AF6" i="23"/>
  <c r="AD6" i="23"/>
  <c r="AC6" i="23"/>
  <c r="AF5" i="23"/>
  <c r="AD5" i="23"/>
  <c r="AC5" i="23"/>
  <c r="AF4" i="23"/>
  <c r="AD4" i="23"/>
  <c r="AC4" i="23"/>
  <c r="AF2" i="23"/>
  <c r="AD2" i="23"/>
  <c r="AC2" i="23"/>
  <c r="AF3" i="20"/>
  <c r="AD3" i="20"/>
  <c r="AC3" i="20"/>
  <c r="AF6" i="20"/>
  <c r="AD6" i="20"/>
  <c r="AC6" i="20"/>
  <c r="AF5" i="20"/>
  <c r="AD5" i="20"/>
  <c r="AC5" i="20"/>
  <c r="AF4" i="20"/>
  <c r="AD4" i="20"/>
  <c r="AC4" i="20"/>
  <c r="AF2" i="20"/>
  <c r="AD2" i="20"/>
  <c r="AC2" i="20"/>
  <c r="AF37" i="21"/>
  <c r="AD37" i="21"/>
  <c r="AC37" i="21"/>
  <c r="AF36" i="21"/>
  <c r="AD36" i="21"/>
  <c r="AC36" i="21"/>
  <c r="AF35" i="21"/>
  <c r="AD35" i="21"/>
  <c r="AC35" i="21"/>
  <c r="AF34" i="21"/>
  <c r="AD34" i="21"/>
  <c r="AC34" i="21"/>
  <c r="AF33" i="21"/>
  <c r="AD33" i="21"/>
  <c r="AC33" i="21"/>
  <c r="AF32" i="21"/>
  <c r="AD32" i="21"/>
  <c r="AC32" i="21"/>
  <c r="AF31" i="21"/>
  <c r="AD31" i="21"/>
  <c r="AC31" i="21"/>
  <c r="AF30" i="21"/>
  <c r="AD30" i="21"/>
  <c r="AC30" i="21"/>
  <c r="AF29" i="21"/>
  <c r="AD29" i="21"/>
  <c r="AC29" i="21"/>
  <c r="AF28" i="21"/>
  <c r="AD28" i="21"/>
  <c r="AC28" i="21"/>
  <c r="AF27" i="21"/>
  <c r="AD27" i="21"/>
  <c r="AC27" i="21"/>
  <c r="AF26" i="21"/>
  <c r="AD26" i="21"/>
  <c r="AC26" i="21"/>
  <c r="AF25" i="21"/>
  <c r="AD25" i="21"/>
  <c r="AC25" i="21"/>
  <c r="AF24" i="21"/>
  <c r="AD24" i="21"/>
  <c r="AC24" i="21"/>
  <c r="AF23" i="21"/>
  <c r="AD23" i="21"/>
  <c r="AC23" i="21"/>
  <c r="AF22" i="21"/>
  <c r="AD22" i="21"/>
  <c r="AC22" i="21"/>
  <c r="AF21" i="21"/>
  <c r="AD21" i="21"/>
  <c r="AC21" i="21"/>
  <c r="AF20" i="21"/>
  <c r="AD20" i="21"/>
  <c r="AC20" i="21"/>
  <c r="AF19" i="21"/>
  <c r="AD19" i="21"/>
  <c r="AC19" i="21"/>
  <c r="AF18" i="21"/>
  <c r="AD18" i="21"/>
  <c r="AC18" i="21"/>
  <c r="AF17" i="21"/>
  <c r="AD17" i="21"/>
  <c r="AC17" i="21"/>
  <c r="AF16" i="21"/>
  <c r="AD16" i="21"/>
  <c r="AC16" i="21"/>
  <c r="AF15" i="21"/>
  <c r="AD15" i="21"/>
  <c r="AC15" i="21"/>
  <c r="AF14" i="21"/>
  <c r="AD14" i="21"/>
  <c r="AC14" i="21"/>
  <c r="AF13" i="21"/>
  <c r="AD13" i="21"/>
  <c r="AC13" i="21"/>
  <c r="AF12" i="21"/>
  <c r="AD12" i="21"/>
  <c r="AC12" i="21"/>
  <c r="AF11" i="21"/>
  <c r="AD11" i="21"/>
  <c r="AC11" i="21"/>
  <c r="AF10" i="21"/>
  <c r="AD10" i="21"/>
  <c r="AC10" i="21"/>
  <c r="AF9" i="21"/>
  <c r="AD9" i="21"/>
  <c r="AC9" i="21"/>
  <c r="AF8" i="21"/>
  <c r="AD8" i="21"/>
  <c r="AC8" i="21"/>
  <c r="AF7" i="21"/>
  <c r="AD7" i="21"/>
  <c r="AC7" i="21"/>
  <c r="AF6" i="21"/>
  <c r="AD6" i="21"/>
  <c r="AC6" i="21"/>
  <c r="AF5" i="21"/>
  <c r="AD5" i="21"/>
  <c r="AC5" i="21"/>
  <c r="AF4" i="21"/>
  <c r="AD4" i="21"/>
  <c r="AC4" i="21"/>
  <c r="AF3" i="21"/>
  <c r="AD3" i="21"/>
  <c r="AC3" i="21"/>
  <c r="AF2" i="21"/>
  <c r="AD2" i="21"/>
  <c r="AC2" i="21"/>
  <c r="AF4" i="19"/>
  <c r="AF3" i="19"/>
  <c r="AF2" i="19"/>
  <c r="AD3" i="19"/>
  <c r="AD2" i="19"/>
  <c r="AD4" i="19"/>
  <c r="AC4" i="19"/>
  <c r="AC3" i="19"/>
  <c r="AC2" i="19"/>
  <c r="AF64" i="6"/>
  <c r="AD64" i="6"/>
  <c r="AC64" i="6"/>
  <c r="AF63" i="6"/>
  <c r="AD63" i="6"/>
  <c r="AC63" i="6"/>
  <c r="AF68" i="6"/>
  <c r="AD68" i="6"/>
  <c r="AC68" i="6"/>
  <c r="AF67" i="6"/>
  <c r="AD67" i="6"/>
  <c r="AC67" i="6"/>
  <c r="AF74" i="6"/>
  <c r="AD74" i="6"/>
  <c r="AC74" i="6"/>
  <c r="AF73" i="6"/>
  <c r="AD73" i="6"/>
  <c r="AC73" i="6"/>
  <c r="AF72" i="6"/>
  <c r="AD72" i="6"/>
  <c r="AC72" i="6"/>
  <c r="AF71" i="6"/>
  <c r="AD71" i="6"/>
  <c r="AC71" i="6"/>
  <c r="AF70" i="6"/>
  <c r="AD70" i="6"/>
  <c r="AC70" i="6"/>
  <c r="AF69" i="6"/>
  <c r="AD69" i="6"/>
  <c r="AC69" i="6"/>
  <c r="AF66" i="6"/>
  <c r="AD66" i="6"/>
  <c r="AC66" i="6"/>
  <c r="AF65" i="6"/>
  <c r="AD65" i="6"/>
  <c r="AC65" i="6"/>
  <c r="AF62" i="6"/>
  <c r="AD62" i="6"/>
  <c r="AC62" i="6"/>
  <c r="AF61" i="6"/>
  <c r="AD61" i="6"/>
  <c r="AC61" i="6"/>
  <c r="AF60" i="6"/>
  <c r="AD60" i="6"/>
  <c r="AC60" i="6"/>
  <c r="AF59" i="6"/>
  <c r="AD59" i="6"/>
  <c r="AC59" i="6"/>
  <c r="AF58" i="6"/>
  <c r="AD58" i="6"/>
  <c r="AC58" i="6"/>
  <c r="AF57" i="6"/>
  <c r="AD57" i="6"/>
  <c r="AC57" i="6"/>
  <c r="AF56" i="6"/>
  <c r="AD56" i="6"/>
  <c r="AC56" i="6"/>
  <c r="AF55" i="6"/>
  <c r="AD55" i="6"/>
  <c r="AC55" i="6"/>
  <c r="AF54" i="6"/>
  <c r="AD54" i="6"/>
  <c r="AC54" i="6"/>
  <c r="AF53" i="6"/>
  <c r="AD53" i="6"/>
  <c r="AC53" i="6"/>
  <c r="AF52" i="6"/>
  <c r="AD52" i="6"/>
  <c r="AC52" i="6"/>
  <c r="AF51" i="6"/>
  <c r="AD51" i="6"/>
  <c r="AC51" i="6"/>
  <c r="AF50" i="6"/>
  <c r="AD50" i="6"/>
  <c r="AC50" i="6"/>
  <c r="AF45" i="6"/>
  <c r="AD45" i="6"/>
  <c r="AC45" i="6"/>
  <c r="AF44" i="6"/>
  <c r="AD44" i="6"/>
  <c r="AC44" i="6"/>
  <c r="AF43" i="6"/>
  <c r="AD43" i="6"/>
  <c r="AC43" i="6"/>
  <c r="AF42" i="6"/>
  <c r="AE42" i="6"/>
  <c r="AD42" i="6"/>
  <c r="AC42" i="6"/>
  <c r="AF41" i="6"/>
  <c r="AD41" i="6"/>
  <c r="AC41" i="6"/>
  <c r="AF40" i="6"/>
  <c r="AD40" i="6"/>
  <c r="AC40" i="6"/>
  <c r="AF39" i="6"/>
  <c r="AD39" i="6"/>
  <c r="AC39" i="6"/>
  <c r="AF38" i="6"/>
  <c r="AD38" i="6"/>
  <c r="AC38" i="6"/>
  <c r="AF37" i="6"/>
  <c r="AD37" i="6"/>
  <c r="AC37" i="6"/>
  <c r="AF36" i="6"/>
  <c r="AD36" i="6"/>
  <c r="AC36" i="6"/>
  <c r="AF35" i="6"/>
  <c r="AD35" i="6"/>
  <c r="AC35" i="6"/>
  <c r="AF34" i="6"/>
  <c r="AD34" i="6"/>
  <c r="AC34" i="6"/>
  <c r="AF33" i="6"/>
  <c r="AD33" i="6"/>
  <c r="AC33" i="6"/>
  <c r="AF32" i="6"/>
  <c r="AD32" i="6"/>
  <c r="AC32" i="6"/>
  <c r="AF31" i="6"/>
  <c r="AD31" i="6"/>
  <c r="AC31" i="6"/>
  <c r="AF30" i="6"/>
  <c r="AD30" i="6"/>
  <c r="AC30" i="6"/>
  <c r="AF29" i="6"/>
  <c r="AD29" i="6"/>
  <c r="AC29" i="6"/>
  <c r="AF28" i="6"/>
  <c r="AD28" i="6"/>
  <c r="AC28" i="6"/>
  <c r="AF27" i="6"/>
  <c r="AD27" i="6"/>
  <c r="AC27" i="6"/>
  <c r="AF26" i="6"/>
  <c r="AD26" i="6"/>
  <c r="AC26" i="6"/>
  <c r="AF25" i="6"/>
  <c r="AD25" i="6"/>
  <c r="AC25" i="6"/>
  <c r="AF24" i="6"/>
  <c r="AD24" i="6"/>
  <c r="AC24" i="6"/>
  <c r="AF23" i="6"/>
  <c r="AD23" i="6"/>
  <c r="AC23" i="6"/>
  <c r="AF22" i="6"/>
  <c r="AD22" i="6"/>
  <c r="AC22" i="6"/>
  <c r="AF21" i="6"/>
  <c r="AD21" i="6"/>
  <c r="AC21" i="6"/>
  <c r="AF20" i="6"/>
  <c r="AD20" i="6"/>
  <c r="AC20" i="6"/>
  <c r="AF19" i="6"/>
  <c r="AD19" i="6"/>
  <c r="AC19" i="6"/>
  <c r="AF18" i="6"/>
  <c r="AD18" i="6"/>
  <c r="AC18" i="6"/>
  <c r="AF17" i="6"/>
  <c r="AD17" i="6"/>
  <c r="AC17" i="6"/>
  <c r="AF16" i="6"/>
  <c r="AD16" i="6"/>
  <c r="AC16" i="6"/>
  <c r="AF15" i="6"/>
  <c r="AD15" i="6"/>
  <c r="AC15" i="6"/>
  <c r="AF14" i="6"/>
  <c r="AD14" i="6"/>
  <c r="AC14" i="6"/>
  <c r="AF13" i="6"/>
  <c r="AD13" i="6"/>
  <c r="AC13" i="6"/>
  <c r="AF12" i="6"/>
  <c r="AD12" i="6"/>
  <c r="AC12" i="6"/>
  <c r="AF11" i="6"/>
  <c r="AD11" i="6"/>
  <c r="AC11" i="6"/>
  <c r="AF10" i="6"/>
  <c r="AD10" i="6"/>
  <c r="AC10" i="6"/>
  <c r="AF9" i="6"/>
  <c r="AD9" i="6"/>
  <c r="AC9" i="6"/>
  <c r="AF8" i="6"/>
  <c r="AD8" i="6"/>
  <c r="AC8" i="6"/>
  <c r="AF7" i="6"/>
  <c r="AD7" i="6"/>
  <c r="AC7" i="6"/>
  <c r="AF6" i="6"/>
  <c r="AD6" i="6"/>
  <c r="AC6" i="6"/>
  <c r="AF5" i="6"/>
  <c r="AD5" i="6"/>
  <c r="AC5" i="6"/>
  <c r="AF4" i="6"/>
  <c r="AD4" i="6"/>
  <c r="AC4" i="6"/>
  <c r="AF3" i="6"/>
  <c r="AD3" i="6"/>
  <c r="AC3" i="6"/>
  <c r="AF2" i="6"/>
  <c r="AD2" i="6"/>
  <c r="AC2" i="6"/>
  <c r="E7" i="1"/>
  <c r="AE30" i="21" s="1"/>
  <c r="I7" i="1"/>
  <c r="AE4" i="19" s="1"/>
  <c r="E10" i="1"/>
  <c r="AD2" i="4" s="1"/>
  <c r="C21" i="1" l="1"/>
  <c r="C29" i="1"/>
  <c r="G23" i="1"/>
  <c r="E21" i="1"/>
  <c r="D21" i="1"/>
  <c r="F21" i="1"/>
  <c r="D29" i="1"/>
  <c r="F29" i="1"/>
  <c r="AE14" i="6"/>
  <c r="AE10" i="6"/>
  <c r="AE69" i="6"/>
  <c r="AE12" i="6"/>
  <c r="AE2" i="26"/>
  <c r="AE4" i="26"/>
  <c r="AE6" i="26"/>
  <c r="AE8" i="26"/>
  <c r="AE30" i="6"/>
  <c r="AE37" i="21"/>
  <c r="AE28" i="6"/>
  <c r="C28" i="1"/>
  <c r="AE26" i="6"/>
  <c r="AE53" i="6"/>
  <c r="D28" i="1"/>
  <c r="D30" i="1" s="1"/>
  <c r="AE3" i="26"/>
  <c r="AE5" i="26"/>
  <c r="AE7" i="26"/>
  <c r="AE9" i="26"/>
  <c r="AE51" i="6"/>
  <c r="AE33" i="21"/>
  <c r="F28" i="1"/>
  <c r="AE44" i="6"/>
  <c r="AE73" i="6"/>
  <c r="AE71" i="6"/>
  <c r="D24" i="1"/>
  <c r="AE35" i="21"/>
  <c r="AE8" i="6"/>
  <c r="AE24" i="6"/>
  <c r="AE40" i="6"/>
  <c r="AE65" i="6"/>
  <c r="C20" i="1"/>
  <c r="AE6" i="6"/>
  <c r="AE22" i="6"/>
  <c r="AE38" i="6"/>
  <c r="AE61" i="6"/>
  <c r="F22" i="1"/>
  <c r="C22" i="1"/>
  <c r="AE4" i="6"/>
  <c r="AE20" i="6"/>
  <c r="AE36" i="6"/>
  <c r="AE59" i="6"/>
  <c r="AE63" i="6"/>
  <c r="AE18" i="6"/>
  <c r="AE34" i="6"/>
  <c r="AE57" i="6"/>
  <c r="AE67" i="6"/>
  <c r="AE16" i="6"/>
  <c r="AE32" i="6"/>
  <c r="AE55" i="6"/>
  <c r="D22" i="1"/>
  <c r="AE4" i="20"/>
  <c r="AE6" i="20"/>
  <c r="AD6" i="4"/>
  <c r="AC2" i="22"/>
  <c r="C18" i="1" s="1"/>
  <c r="AE3" i="6"/>
  <c r="AE5" i="6"/>
  <c r="AE7" i="6"/>
  <c r="AE9" i="6"/>
  <c r="AE11" i="6"/>
  <c r="AE13" i="6"/>
  <c r="AE15" i="6"/>
  <c r="AE17" i="6"/>
  <c r="AE19" i="6"/>
  <c r="AE21" i="6"/>
  <c r="AE23" i="6"/>
  <c r="AE25" i="6"/>
  <c r="AE27" i="6"/>
  <c r="AE29" i="6"/>
  <c r="AE31" i="6"/>
  <c r="AE33" i="6"/>
  <c r="AE35" i="6"/>
  <c r="AE37" i="6"/>
  <c r="AE39" i="6"/>
  <c r="AE41" i="6"/>
  <c r="AE43" i="6"/>
  <c r="AE45" i="6"/>
  <c r="AE3" i="21"/>
  <c r="AE5" i="21"/>
  <c r="AE7" i="21"/>
  <c r="AE9" i="21"/>
  <c r="AE11" i="21"/>
  <c r="AE13" i="21"/>
  <c r="AE15" i="21"/>
  <c r="AE17" i="21"/>
  <c r="AE19" i="21"/>
  <c r="AE21" i="21"/>
  <c r="AE23" i="21"/>
  <c r="AE25" i="21"/>
  <c r="AE27" i="21"/>
  <c r="AE29" i="21"/>
  <c r="F24" i="1"/>
  <c r="AE3" i="20"/>
  <c r="AE4" i="23"/>
  <c r="AE6" i="23"/>
  <c r="AE10" i="23"/>
  <c r="AE8" i="23"/>
  <c r="AD4" i="4"/>
  <c r="AC2" i="4"/>
  <c r="AD2" i="22"/>
  <c r="D18" i="1" s="1"/>
  <c r="AE2" i="21"/>
  <c r="AE3" i="4"/>
  <c r="AF2" i="4"/>
  <c r="AC4" i="4"/>
  <c r="AF4" i="4"/>
  <c r="AF2" i="22"/>
  <c r="F18" i="1" s="1"/>
  <c r="AE31" i="21"/>
  <c r="AC3" i="4"/>
  <c r="AE2" i="4"/>
  <c r="AE4" i="4"/>
  <c r="AE5" i="4"/>
  <c r="AC5" i="4"/>
  <c r="AF5" i="4"/>
  <c r="AE48" i="6"/>
  <c r="AE50" i="6"/>
  <c r="AE52" i="6"/>
  <c r="AE54" i="6"/>
  <c r="AE56" i="6"/>
  <c r="AE58" i="6"/>
  <c r="AE60" i="6"/>
  <c r="AE62" i="6"/>
  <c r="AE66" i="6"/>
  <c r="AE70" i="6"/>
  <c r="AE72" i="6"/>
  <c r="AE74" i="6"/>
  <c r="AE68" i="6"/>
  <c r="AE64" i="6"/>
  <c r="AE2" i="19"/>
  <c r="AE32" i="21"/>
  <c r="AE34" i="21"/>
  <c r="AE36" i="21"/>
  <c r="AE2" i="20"/>
  <c r="AE5" i="20"/>
  <c r="AD3" i="4"/>
  <c r="AD5" i="4"/>
  <c r="AF6" i="4"/>
  <c r="AE3" i="19"/>
  <c r="AE4" i="21"/>
  <c r="AE6" i="21"/>
  <c r="AE8" i="21"/>
  <c r="AE10" i="21"/>
  <c r="AE12" i="21"/>
  <c r="AE14" i="21"/>
  <c r="AE16" i="21"/>
  <c r="AE18" i="21"/>
  <c r="AE20" i="21"/>
  <c r="AE22" i="21"/>
  <c r="AE24" i="21"/>
  <c r="AE26" i="21"/>
  <c r="AE28" i="21"/>
  <c r="AF3" i="4"/>
  <c r="AE2" i="23"/>
  <c r="AE5" i="23"/>
  <c r="AE7" i="23"/>
  <c r="AE3" i="23"/>
  <c r="AE9" i="23"/>
  <c r="AC6" i="4"/>
  <c r="C24" i="1"/>
  <c r="F20" i="1"/>
  <c r="D20" i="1"/>
  <c r="D19" i="1"/>
  <c r="F19" i="1"/>
  <c r="C19" i="1"/>
  <c r="AE6" i="4"/>
  <c r="AE2" i="6"/>
  <c r="AE2" i="22"/>
  <c r="E18" i="1" s="1"/>
  <c r="F30" i="1" l="1"/>
  <c r="C30" i="1"/>
  <c r="G21" i="1"/>
  <c r="D17" i="1"/>
  <c r="E24" i="1"/>
  <c r="G24" i="1" s="1"/>
  <c r="C17" i="1"/>
  <c r="C25" i="1" s="1"/>
  <c r="E29" i="1"/>
  <c r="G29" i="1" s="1"/>
  <c r="F17" i="1"/>
  <c r="F25" i="1" s="1"/>
  <c r="G18" i="1"/>
  <c r="E28" i="1"/>
  <c r="E20" i="1"/>
  <c r="G20" i="1" s="1"/>
  <c r="E19" i="1"/>
  <c r="G19" i="1" s="1"/>
  <c r="E17" i="1"/>
  <c r="E22" i="1"/>
  <c r="G22" i="1" s="1"/>
  <c r="D25" i="1"/>
  <c r="G28" i="1" l="1"/>
  <c r="G30" i="1" s="1"/>
  <c r="E30" i="1"/>
  <c r="E25" i="1"/>
  <c r="G17" i="1"/>
  <c r="G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Default priority (generally overridden by settings in "requestVar" record)</t>
        </r>
      </text>
    </comment>
    <comment ref="B1" authorId="0" shapeId="0" xr:uid="{00000000-0006-0000-0300-000002000000}">
      <text>
        <r>
          <rPr>
            <sz val="8"/>
            <color indexed="81"/>
            <rFont val="Tahoma"/>
            <family val="2"/>
          </rPr>
          <t>NetCDF Global Attribute</t>
        </r>
      </text>
    </comment>
    <comment ref="E1" authorId="0" shapeId="0" xr:uid="{00000000-0006-0000-0300-000003000000}">
      <text>
        <r>
          <rPr>
            <sz val="8"/>
            <color indexed="81"/>
            <rFont val="Tahoma"/>
            <family val="2"/>
          </rPr>
          <t>Name of variable in file</t>
        </r>
      </text>
    </comment>
    <comment ref="H1" authorId="0" shapeId="0" xr:uid="{00000000-0006-0000-0300-000004000000}">
      <text>
        <r>
          <rPr>
            <sz val="8"/>
            <color indexed="81"/>
            <rFont val="Tahoma"/>
            <family val="2"/>
          </rPr>
          <t>CMOR directive</t>
        </r>
      </text>
    </comment>
    <comment ref="K1" authorId="0" shapeId="0" xr:uid="{00000000-0006-0000-0300-000005000000}">
      <text>
        <r>
          <rPr>
            <sz val="8"/>
            <color indexed="81"/>
            <rFont val="Tahoma"/>
            <family val="2"/>
          </rPr>
          <t>CMOR name, unique within table</t>
        </r>
      </text>
    </comment>
    <comment ref="U1" authorId="0" shapeId="0" xr:uid="{00000000-0006-0000-0300-000006000000}">
      <text>
        <r>
          <rPr>
            <sz val="8"/>
            <color indexed="81"/>
            <rFont val="Tahoma"/>
            <family val="2"/>
          </rPr>
          <t>CMOR variable identifier</t>
        </r>
      </text>
    </comment>
    <comment ref="V1" authorId="0" shapeId="0" xr:uid="{00000000-0006-0000-0300-000007000000}">
      <text>
        <r>
          <rPr>
            <sz val="8"/>
            <color indexed="81"/>
            <rFont val="Tahoma"/>
            <family val="2"/>
          </rPr>
          <t>MIP variable identifier</t>
        </r>
      </text>
    </comment>
    <comment ref="W1" authorId="0" shapeId="0" xr:uid="{00000000-0006-0000-0300-000008000000}">
      <text>
        <r>
          <rPr>
            <sz val="8"/>
            <color indexed="81"/>
            <rFont val="Tahoma"/>
            <family val="2"/>
          </rPr>
          <t>Structure identifier</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B2673B-3421-423D-BE94-3F67A41BA259}">
      <text>
        <r>
          <rPr>
            <sz val="8"/>
            <color indexed="81"/>
            <rFont val="Tahoma"/>
            <family val="2"/>
          </rPr>
          <t>Default priority (generally overridden by settings in "requestVar" record)</t>
        </r>
      </text>
    </comment>
    <comment ref="B1" authorId="0" shapeId="0" xr:uid="{B27E4D0D-5FCC-4893-A749-A3F893DFC0EB}">
      <text>
        <r>
          <rPr>
            <sz val="8"/>
            <color indexed="81"/>
            <rFont val="Tahoma"/>
            <family val="2"/>
          </rPr>
          <t>NetCDF Global Attribute</t>
        </r>
      </text>
    </comment>
    <comment ref="E1" authorId="0" shapeId="0" xr:uid="{95635308-40DC-45F6-A0F4-5AB4E6BF29FB}">
      <text>
        <r>
          <rPr>
            <sz val="8"/>
            <color indexed="81"/>
            <rFont val="Tahoma"/>
            <family val="2"/>
          </rPr>
          <t>Name of variable in file</t>
        </r>
      </text>
    </comment>
    <comment ref="H1" authorId="0" shapeId="0" xr:uid="{844C1D14-7EFE-476A-8DF8-038575177409}">
      <text>
        <r>
          <rPr>
            <sz val="8"/>
            <color indexed="81"/>
            <rFont val="Tahoma"/>
            <family val="2"/>
          </rPr>
          <t>CMOR directive</t>
        </r>
      </text>
    </comment>
    <comment ref="K1" authorId="0" shapeId="0" xr:uid="{13E25BF8-577A-4C7C-88B2-4834B144FD71}">
      <text>
        <r>
          <rPr>
            <sz val="8"/>
            <color indexed="81"/>
            <rFont val="Tahoma"/>
            <family val="2"/>
          </rPr>
          <t>CMOR name, unique within table</t>
        </r>
      </text>
    </comment>
    <comment ref="U1" authorId="0" shapeId="0" xr:uid="{47382A07-92E1-4EC6-A2B6-1864D605FA1F}">
      <text>
        <r>
          <rPr>
            <sz val="8"/>
            <color indexed="81"/>
            <rFont val="Tahoma"/>
            <family val="2"/>
          </rPr>
          <t>CMOR variable identifier</t>
        </r>
      </text>
    </comment>
    <comment ref="V1" authorId="0" shapeId="0" xr:uid="{1F36284F-AC1C-4170-B1C6-ACC092D6FBBE}">
      <text>
        <r>
          <rPr>
            <sz val="8"/>
            <color indexed="81"/>
            <rFont val="Tahoma"/>
            <family val="2"/>
          </rPr>
          <t>MIP variable identifier</t>
        </r>
      </text>
    </comment>
    <comment ref="W1" authorId="0" shapeId="0" xr:uid="{821438A3-4DF1-41BE-B355-D7206A8C473A}">
      <text>
        <r>
          <rPr>
            <sz val="8"/>
            <color indexed="81"/>
            <rFont val="Tahoma"/>
            <family val="2"/>
          </rPr>
          <t>Structure identifier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FE42800-36EE-4772-80B2-4F55C218D7A8}">
      <text>
        <r>
          <rPr>
            <sz val="8"/>
            <color indexed="81"/>
            <rFont val="Tahoma"/>
            <family val="2"/>
          </rPr>
          <t>Default priority (generally overridden by settings in "requestVar" record)</t>
        </r>
      </text>
    </comment>
    <comment ref="B1" authorId="0" shapeId="0" xr:uid="{E87C5A9A-424C-49CD-946B-593A2F7273B9}">
      <text>
        <r>
          <rPr>
            <sz val="8"/>
            <color indexed="81"/>
            <rFont val="Tahoma"/>
            <family val="2"/>
          </rPr>
          <t>NetCDF Global Attribute</t>
        </r>
      </text>
    </comment>
    <comment ref="E1" authorId="0" shapeId="0" xr:uid="{AF56F140-708E-4ECD-867F-593BEDB3CBC7}">
      <text>
        <r>
          <rPr>
            <sz val="8"/>
            <color indexed="81"/>
            <rFont val="Tahoma"/>
            <family val="2"/>
          </rPr>
          <t>Name of variable in file</t>
        </r>
      </text>
    </comment>
    <comment ref="H1" authorId="0" shapeId="0" xr:uid="{08D4BF21-A548-49D4-B9C7-0825A8752D8F}">
      <text>
        <r>
          <rPr>
            <sz val="8"/>
            <color indexed="81"/>
            <rFont val="Tahoma"/>
            <family val="2"/>
          </rPr>
          <t>CMOR directive</t>
        </r>
      </text>
    </comment>
    <comment ref="K1" authorId="0" shapeId="0" xr:uid="{7200863F-56A9-4E3D-8024-05F179EF7815}">
      <text>
        <r>
          <rPr>
            <sz val="8"/>
            <color indexed="81"/>
            <rFont val="Tahoma"/>
            <family val="2"/>
          </rPr>
          <t>CMOR name, unique within table</t>
        </r>
      </text>
    </comment>
    <comment ref="U1" authorId="0" shapeId="0" xr:uid="{474866C5-DF82-41C7-A2C5-838FDD05DC46}">
      <text>
        <r>
          <rPr>
            <sz val="8"/>
            <color indexed="81"/>
            <rFont val="Tahoma"/>
            <family val="2"/>
          </rPr>
          <t>CMOR variable identifier</t>
        </r>
      </text>
    </comment>
    <comment ref="V1" authorId="0" shapeId="0" xr:uid="{EAD3E93D-4B02-4993-93F4-7664C99D6B71}">
      <text>
        <r>
          <rPr>
            <sz val="8"/>
            <color indexed="81"/>
            <rFont val="Tahoma"/>
            <family val="2"/>
          </rPr>
          <t>MIP variable identifier</t>
        </r>
      </text>
    </comment>
    <comment ref="W1" authorId="0" shapeId="0" xr:uid="{69377F09-F9D6-4A37-B175-A6D92076062E}">
      <text>
        <r>
          <rPr>
            <sz val="8"/>
            <color indexed="81"/>
            <rFont val="Tahoma"/>
            <family val="2"/>
          </rPr>
          <t>Structure identifier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Default priority (generally overridden by settings in "requestVar" record)</t>
        </r>
      </text>
    </comment>
    <comment ref="B1" authorId="0" shapeId="0" xr:uid="{00000000-0006-0000-0500-000002000000}">
      <text>
        <r>
          <rPr>
            <sz val="8"/>
            <color indexed="81"/>
            <rFont val="Tahoma"/>
            <family val="2"/>
          </rPr>
          <t>NetCDF Global Attribute</t>
        </r>
      </text>
    </comment>
    <comment ref="E1" authorId="0" shapeId="0" xr:uid="{00000000-0006-0000-0500-000003000000}">
      <text>
        <r>
          <rPr>
            <sz val="8"/>
            <color indexed="81"/>
            <rFont val="Tahoma"/>
            <family val="2"/>
          </rPr>
          <t>Name of variable in file</t>
        </r>
      </text>
    </comment>
    <comment ref="H1" authorId="0" shapeId="0" xr:uid="{00000000-0006-0000-0500-000004000000}">
      <text>
        <r>
          <rPr>
            <sz val="8"/>
            <color indexed="81"/>
            <rFont val="Tahoma"/>
            <family val="2"/>
          </rPr>
          <t>CMOR directive</t>
        </r>
      </text>
    </comment>
    <comment ref="K1" authorId="0" shapeId="0" xr:uid="{00000000-0006-0000-0500-000005000000}">
      <text>
        <r>
          <rPr>
            <sz val="8"/>
            <color indexed="81"/>
            <rFont val="Tahoma"/>
            <family val="2"/>
          </rPr>
          <t>CMOR name, unique within table</t>
        </r>
      </text>
    </comment>
    <comment ref="U1" authorId="0" shapeId="0" xr:uid="{00000000-0006-0000-0500-000006000000}">
      <text>
        <r>
          <rPr>
            <sz val="8"/>
            <color indexed="81"/>
            <rFont val="Tahoma"/>
            <family val="2"/>
          </rPr>
          <t>CMOR variable identifier</t>
        </r>
      </text>
    </comment>
    <comment ref="V1" authorId="0" shapeId="0" xr:uid="{00000000-0006-0000-0500-000007000000}">
      <text>
        <r>
          <rPr>
            <sz val="8"/>
            <color indexed="81"/>
            <rFont val="Tahoma"/>
            <family val="2"/>
          </rPr>
          <t>MIP variable identifier</t>
        </r>
      </text>
    </comment>
    <comment ref="W1" authorId="0" shapeId="0" xr:uid="{00000000-0006-0000-0500-000008000000}">
      <text>
        <r>
          <rPr>
            <sz val="8"/>
            <color indexed="81"/>
            <rFont val="Tahoma"/>
            <family val="2"/>
          </rPr>
          <t>Structure identifier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200-000001000000}">
      <text>
        <r>
          <rPr>
            <sz val="8"/>
            <color indexed="81"/>
            <rFont val="Tahoma"/>
            <family val="2"/>
          </rPr>
          <t>Default priority (generally overridden by settings in "requestVar" record)</t>
        </r>
      </text>
    </comment>
    <comment ref="B1" authorId="0" shapeId="0" xr:uid="{00000000-0006-0000-1200-000002000000}">
      <text>
        <r>
          <rPr>
            <sz val="8"/>
            <color indexed="81"/>
            <rFont val="Tahoma"/>
            <family val="2"/>
          </rPr>
          <t>NetCDF Global Attribute</t>
        </r>
      </text>
    </comment>
    <comment ref="E1" authorId="0" shapeId="0" xr:uid="{00000000-0006-0000-1200-000003000000}">
      <text>
        <r>
          <rPr>
            <sz val="8"/>
            <color indexed="81"/>
            <rFont val="Tahoma"/>
            <family val="2"/>
          </rPr>
          <t>Name of variable in file</t>
        </r>
      </text>
    </comment>
    <comment ref="H1" authorId="0" shapeId="0" xr:uid="{00000000-0006-0000-1200-000004000000}">
      <text>
        <r>
          <rPr>
            <sz val="8"/>
            <color indexed="81"/>
            <rFont val="Tahoma"/>
            <family val="2"/>
          </rPr>
          <t>CMOR directive</t>
        </r>
      </text>
    </comment>
    <comment ref="K1" authorId="0" shapeId="0" xr:uid="{00000000-0006-0000-1200-000005000000}">
      <text>
        <r>
          <rPr>
            <sz val="8"/>
            <color indexed="81"/>
            <rFont val="Tahoma"/>
            <family val="2"/>
          </rPr>
          <t>CMOR name, unique within table</t>
        </r>
      </text>
    </comment>
    <comment ref="U1" authorId="0" shapeId="0" xr:uid="{00000000-0006-0000-1200-000006000000}">
      <text>
        <r>
          <rPr>
            <sz val="8"/>
            <color indexed="81"/>
            <rFont val="Tahoma"/>
            <family val="2"/>
          </rPr>
          <t>CMOR variable identifier</t>
        </r>
      </text>
    </comment>
    <comment ref="V1" authorId="0" shapeId="0" xr:uid="{00000000-0006-0000-1200-000007000000}">
      <text>
        <r>
          <rPr>
            <sz val="8"/>
            <color indexed="81"/>
            <rFont val="Tahoma"/>
            <family val="2"/>
          </rPr>
          <t>MIP variable identifier</t>
        </r>
      </text>
    </comment>
    <comment ref="W1" authorId="0" shapeId="0" xr:uid="{00000000-0006-0000-1200-000008000000}">
      <text>
        <r>
          <rPr>
            <sz val="8"/>
            <color indexed="81"/>
            <rFont val="Tahoma"/>
            <family val="2"/>
          </rPr>
          <t>Structure identifier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500-000001000000}">
      <text>
        <r>
          <rPr>
            <sz val="8"/>
            <color indexed="81"/>
            <rFont val="Tahoma"/>
            <family val="2"/>
          </rPr>
          <t>Default priority (generally overridden by settings in "requestVar" record)</t>
        </r>
      </text>
    </comment>
    <comment ref="B1" authorId="0" shapeId="0" xr:uid="{00000000-0006-0000-1500-000002000000}">
      <text>
        <r>
          <rPr>
            <sz val="8"/>
            <color indexed="81"/>
            <rFont val="Tahoma"/>
            <family val="2"/>
          </rPr>
          <t>NetCDF Global Attribute</t>
        </r>
      </text>
    </comment>
    <comment ref="E1" authorId="0" shapeId="0" xr:uid="{00000000-0006-0000-1500-000003000000}">
      <text>
        <r>
          <rPr>
            <sz val="8"/>
            <color indexed="81"/>
            <rFont val="Tahoma"/>
            <family val="2"/>
          </rPr>
          <t>Name of variable in file</t>
        </r>
      </text>
    </comment>
    <comment ref="H1" authorId="0" shapeId="0" xr:uid="{00000000-0006-0000-1500-000004000000}">
      <text>
        <r>
          <rPr>
            <sz val="8"/>
            <color indexed="81"/>
            <rFont val="Tahoma"/>
            <family val="2"/>
          </rPr>
          <t>CMOR directive</t>
        </r>
      </text>
    </comment>
    <comment ref="K1" authorId="0" shapeId="0" xr:uid="{00000000-0006-0000-1500-000005000000}">
      <text>
        <r>
          <rPr>
            <sz val="8"/>
            <color indexed="81"/>
            <rFont val="Tahoma"/>
            <family val="2"/>
          </rPr>
          <t>CMOR name, unique within table</t>
        </r>
      </text>
    </comment>
    <comment ref="U1" authorId="0" shapeId="0" xr:uid="{00000000-0006-0000-1500-000006000000}">
      <text>
        <r>
          <rPr>
            <sz val="8"/>
            <color indexed="81"/>
            <rFont val="Tahoma"/>
            <family val="2"/>
          </rPr>
          <t>CMOR variable identifier</t>
        </r>
      </text>
    </comment>
    <comment ref="V1" authorId="0" shapeId="0" xr:uid="{00000000-0006-0000-1500-000007000000}">
      <text>
        <r>
          <rPr>
            <sz val="8"/>
            <color indexed="81"/>
            <rFont val="Tahoma"/>
            <family val="2"/>
          </rPr>
          <t>MIP variable identifier</t>
        </r>
      </text>
    </comment>
    <comment ref="W1" authorId="0" shapeId="0" xr:uid="{00000000-0006-0000-1500-000008000000}">
      <text>
        <r>
          <rPr>
            <sz val="8"/>
            <color indexed="81"/>
            <rFont val="Tahoma"/>
            <family val="2"/>
          </rPr>
          <t>Structure identifier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B1A17B-AA86-434D-910F-355F20B41251}">
      <text>
        <r>
          <rPr>
            <sz val="8"/>
            <color indexed="81"/>
            <rFont val="Tahoma"/>
            <family val="2"/>
          </rPr>
          <t>Default priority (generally overridden by settings in "requestVar" record)</t>
        </r>
      </text>
    </comment>
    <comment ref="B1" authorId="0" shapeId="0" xr:uid="{B521C3CC-BBC6-4A52-92E6-BF6D6E8F8462}">
      <text>
        <r>
          <rPr>
            <sz val="8"/>
            <color indexed="81"/>
            <rFont val="Tahoma"/>
            <family val="2"/>
          </rPr>
          <t>NetCDF Global Attribute</t>
        </r>
      </text>
    </comment>
    <comment ref="E1" authorId="0" shapeId="0" xr:uid="{7FDFD9D4-8240-4B7D-A2CE-23CF84A00DBC}">
      <text>
        <r>
          <rPr>
            <sz val="8"/>
            <color indexed="81"/>
            <rFont val="Tahoma"/>
            <family val="2"/>
          </rPr>
          <t>Name of variable in file</t>
        </r>
      </text>
    </comment>
    <comment ref="H1" authorId="0" shapeId="0" xr:uid="{3ABE5342-3FA2-46F8-BF73-470758EBAC34}">
      <text>
        <r>
          <rPr>
            <sz val="8"/>
            <color indexed="81"/>
            <rFont val="Tahoma"/>
            <family val="2"/>
          </rPr>
          <t>CMOR directive</t>
        </r>
      </text>
    </comment>
    <comment ref="K1" authorId="0" shapeId="0" xr:uid="{C3869B0A-1AE2-427C-B59B-54B77BF8ACC5}">
      <text>
        <r>
          <rPr>
            <sz val="8"/>
            <color indexed="81"/>
            <rFont val="Tahoma"/>
            <family val="2"/>
          </rPr>
          <t>CMOR name, unique within table</t>
        </r>
      </text>
    </comment>
    <comment ref="U1" authorId="0" shapeId="0" xr:uid="{321FBFDA-AEA2-436A-A2E9-10F32BA42AE8}">
      <text>
        <r>
          <rPr>
            <sz val="8"/>
            <color indexed="81"/>
            <rFont val="Tahoma"/>
            <family val="2"/>
          </rPr>
          <t>CMOR variable identifier</t>
        </r>
      </text>
    </comment>
    <comment ref="V1" authorId="0" shapeId="0" xr:uid="{A7BC3C80-179D-490D-BCB6-DC510C933117}">
      <text>
        <r>
          <rPr>
            <sz val="8"/>
            <color indexed="81"/>
            <rFont val="Tahoma"/>
            <family val="2"/>
          </rPr>
          <t>MIP variable identifier</t>
        </r>
      </text>
    </comment>
    <comment ref="W1" authorId="0" shapeId="0" xr:uid="{6B0D6341-BCEC-47C7-A146-6D2389AD9DDA}">
      <text>
        <r>
          <rPr>
            <sz val="8"/>
            <color indexed="81"/>
            <rFont val="Tahoma"/>
            <family val="2"/>
          </rPr>
          <t>Structure identifier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8"/>
            <color indexed="81"/>
            <rFont val="Tahoma"/>
            <family val="2"/>
          </rPr>
          <t>Default priority (generally overridden by settings in "requestVar" record)</t>
        </r>
      </text>
    </comment>
    <comment ref="B1" authorId="0" shapeId="0" xr:uid="{00000000-0006-0000-1300-000002000000}">
      <text>
        <r>
          <rPr>
            <sz val="8"/>
            <color indexed="81"/>
            <rFont val="Tahoma"/>
            <family val="2"/>
          </rPr>
          <t>NetCDF Global Attribute</t>
        </r>
      </text>
    </comment>
    <comment ref="E1" authorId="0" shapeId="0" xr:uid="{00000000-0006-0000-1300-000003000000}">
      <text>
        <r>
          <rPr>
            <sz val="8"/>
            <color indexed="81"/>
            <rFont val="Tahoma"/>
            <family val="2"/>
          </rPr>
          <t>Name of variable in file</t>
        </r>
      </text>
    </comment>
    <comment ref="H1" authorId="0" shapeId="0" xr:uid="{00000000-0006-0000-1300-000004000000}">
      <text>
        <r>
          <rPr>
            <sz val="8"/>
            <color indexed="81"/>
            <rFont val="Tahoma"/>
            <family val="2"/>
          </rPr>
          <t>CMOR directive</t>
        </r>
      </text>
    </comment>
    <comment ref="K1" authorId="0" shapeId="0" xr:uid="{00000000-0006-0000-1300-000005000000}">
      <text>
        <r>
          <rPr>
            <sz val="8"/>
            <color indexed="81"/>
            <rFont val="Tahoma"/>
            <family val="2"/>
          </rPr>
          <t>CMOR name, unique within table</t>
        </r>
      </text>
    </comment>
    <comment ref="U1" authorId="0" shapeId="0" xr:uid="{00000000-0006-0000-1300-000006000000}">
      <text>
        <r>
          <rPr>
            <sz val="8"/>
            <color indexed="81"/>
            <rFont val="Tahoma"/>
            <family val="2"/>
          </rPr>
          <t>CMOR variable identifier</t>
        </r>
      </text>
    </comment>
    <comment ref="V1" authorId="0" shapeId="0" xr:uid="{00000000-0006-0000-1300-000007000000}">
      <text>
        <r>
          <rPr>
            <sz val="8"/>
            <color indexed="81"/>
            <rFont val="Tahoma"/>
            <family val="2"/>
          </rPr>
          <t>MIP variable identifier</t>
        </r>
      </text>
    </comment>
    <comment ref="W1" authorId="0" shapeId="0" xr:uid="{00000000-0006-0000-1300-000008000000}">
      <text>
        <r>
          <rPr>
            <sz val="8"/>
            <color indexed="81"/>
            <rFont val="Tahoma"/>
            <family val="2"/>
          </rPr>
          <t>Structure identifier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2803E8-C5B0-42F0-B04D-09C90B8C5AD0}">
      <text>
        <r>
          <rPr>
            <sz val="8"/>
            <color indexed="81"/>
            <rFont val="Tahoma"/>
            <family val="2"/>
          </rPr>
          <t>Default priority (generally overridden by settings in "requestVar" record)</t>
        </r>
      </text>
    </comment>
    <comment ref="B1" authorId="0" shapeId="0" xr:uid="{36DEFE32-A4BF-49C7-A795-C1775DBF8D64}">
      <text>
        <r>
          <rPr>
            <sz val="8"/>
            <color indexed="81"/>
            <rFont val="Tahoma"/>
            <family val="2"/>
          </rPr>
          <t>NetCDF Global Attribute</t>
        </r>
      </text>
    </comment>
    <comment ref="E1" authorId="0" shapeId="0" xr:uid="{24EB995F-C8AA-4C34-BE92-29D56CE78BCE}">
      <text>
        <r>
          <rPr>
            <sz val="8"/>
            <color indexed="81"/>
            <rFont val="Tahoma"/>
            <family val="2"/>
          </rPr>
          <t>Name of variable in file</t>
        </r>
      </text>
    </comment>
    <comment ref="H1" authorId="0" shapeId="0" xr:uid="{51C17A6B-DB0B-45AB-9AE8-B246A98E3A1D}">
      <text>
        <r>
          <rPr>
            <sz val="8"/>
            <color indexed="81"/>
            <rFont val="Tahoma"/>
            <family val="2"/>
          </rPr>
          <t>CMOR directive</t>
        </r>
      </text>
    </comment>
    <comment ref="K1" authorId="0" shapeId="0" xr:uid="{41936304-054F-4E9C-8057-BB214C9B7531}">
      <text>
        <r>
          <rPr>
            <sz val="8"/>
            <color indexed="81"/>
            <rFont val="Tahoma"/>
            <family val="2"/>
          </rPr>
          <t>CMOR name, unique within table</t>
        </r>
      </text>
    </comment>
    <comment ref="U1" authorId="0" shapeId="0" xr:uid="{36540AEA-AE38-4296-A814-91401BFC6D2A}">
      <text>
        <r>
          <rPr>
            <sz val="8"/>
            <color indexed="81"/>
            <rFont val="Tahoma"/>
            <family val="2"/>
          </rPr>
          <t>CMOR variable identifier</t>
        </r>
      </text>
    </comment>
    <comment ref="V1" authorId="0" shapeId="0" xr:uid="{E9B61873-4A18-4E33-96DF-35D5E64F2E86}">
      <text>
        <r>
          <rPr>
            <sz val="8"/>
            <color indexed="81"/>
            <rFont val="Tahoma"/>
            <family val="2"/>
          </rPr>
          <t>MIP variable identifier</t>
        </r>
      </text>
    </comment>
    <comment ref="W1" authorId="0" shapeId="0" xr:uid="{A33D06DB-5EBD-4B55-A62D-03A0E84D1E77}">
      <text>
        <r>
          <rPr>
            <sz val="8"/>
            <color indexed="81"/>
            <rFont val="Tahoma"/>
            <family val="2"/>
          </rPr>
          <t>Structure identifier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8"/>
            <color indexed="81"/>
            <rFont val="Tahoma"/>
            <family val="2"/>
          </rPr>
          <t>Default priority (generally overridden by settings in "requestVar" record)</t>
        </r>
      </text>
    </comment>
    <comment ref="B1" authorId="0" shapeId="0" xr:uid="{00000000-0006-0000-1400-000002000000}">
      <text>
        <r>
          <rPr>
            <sz val="8"/>
            <color indexed="81"/>
            <rFont val="Tahoma"/>
            <family val="2"/>
          </rPr>
          <t>NetCDF Global Attribute</t>
        </r>
      </text>
    </comment>
    <comment ref="E1" authorId="0" shapeId="0" xr:uid="{00000000-0006-0000-1400-000003000000}">
      <text>
        <r>
          <rPr>
            <sz val="8"/>
            <color indexed="81"/>
            <rFont val="Tahoma"/>
            <family val="2"/>
          </rPr>
          <t>Name of variable in file</t>
        </r>
      </text>
    </comment>
    <comment ref="H1" authorId="0" shapeId="0" xr:uid="{00000000-0006-0000-1400-000004000000}">
      <text>
        <r>
          <rPr>
            <sz val="8"/>
            <color indexed="81"/>
            <rFont val="Tahoma"/>
            <family val="2"/>
          </rPr>
          <t>CMOR directive</t>
        </r>
      </text>
    </comment>
    <comment ref="K1" authorId="0" shapeId="0" xr:uid="{00000000-0006-0000-1400-000005000000}">
      <text>
        <r>
          <rPr>
            <sz val="8"/>
            <color indexed="81"/>
            <rFont val="Tahoma"/>
            <family val="2"/>
          </rPr>
          <t>CMOR name, unique within table</t>
        </r>
      </text>
    </comment>
    <comment ref="U1" authorId="0" shapeId="0" xr:uid="{00000000-0006-0000-1400-000006000000}">
      <text>
        <r>
          <rPr>
            <sz val="8"/>
            <color indexed="81"/>
            <rFont val="Tahoma"/>
            <family val="2"/>
          </rPr>
          <t>CMOR variable identifier</t>
        </r>
      </text>
    </comment>
    <comment ref="V1" authorId="0" shapeId="0" xr:uid="{00000000-0006-0000-1400-000007000000}">
      <text>
        <r>
          <rPr>
            <sz val="8"/>
            <color indexed="81"/>
            <rFont val="Tahoma"/>
            <family val="2"/>
          </rPr>
          <t>MIP variable identifier</t>
        </r>
      </text>
    </comment>
    <comment ref="W1" authorId="0" shapeId="0" xr:uid="{00000000-0006-0000-1400-000008000000}">
      <text>
        <r>
          <rPr>
            <sz val="8"/>
            <color indexed="81"/>
            <rFont val="Tahoma"/>
            <family val="2"/>
          </rPr>
          <t>Structure identifier</t>
        </r>
      </text>
    </comment>
  </commentList>
</comments>
</file>

<file path=xl/sharedStrings.xml><?xml version="1.0" encoding="utf-8"?>
<sst xmlns="http://schemas.openxmlformats.org/spreadsheetml/2006/main" count="4237" uniqueCount="1385">
  <si>
    <t>Notes on tables</t>
  </si>
  <si>
    <t>Request Version</t>
  </si>
  <si>
    <t>01.00.33</t>
  </si>
  <si>
    <t>MIPs (...)</t>
  </si>
  <si>
    <t>The last two columns in each row list MIPs associated with each variable. The first column in this pair lists the MIPs which are requesting the variable in one or more experiments. The second column lists the MIPs proposing experiments in which this variable is requested. E.g. If a variable is requested in a DECK experiment by HighResMIP, then HighResMIP appears in the first column and DECK in the second</t>
  </si>
  <si>
    <t>6hrPlevPt</t>
  </si>
  <si>
    <t>Amon</t>
  </si>
  <si>
    <t>Oday</t>
  </si>
  <si>
    <t>SIday</t>
  </si>
  <si>
    <t>day</t>
  </si>
  <si>
    <t>Default 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</si>
  <si>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</si>
  <si>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</si>
  <si>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</si>
  <si>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</si>
  <si>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</si>
  <si>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</si>
  <si>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</si>
  <si>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</si>
  <si>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</si>
  <si>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</si>
  <si>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</si>
  <si>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</si>
  <si>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</si>
  <si>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</si>
  <si>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</si>
  <si>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</si>
  <si>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</si>
  <si>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UID</t>
  </si>
  <si>
    <t>vid</t>
  </si>
  <si>
    <t>stid</t>
  </si>
  <si>
    <t>Structure Title</t>
  </si>
  <si>
    <t>valid_min</t>
  </si>
  <si>
    <t>valid_max</t>
  </si>
  <si>
    <t>ok_min_mean_abs</t>
  </si>
  <si>
    <t>ok_max_mean_abs</t>
  </si>
  <si>
    <t>MIPs (requesting)</t>
  </si>
  <si>
    <t>MIPs (by experiment)</t>
  </si>
  <si>
    <t>1</t>
  </si>
  <si>
    <t>Precipitation</t>
  </si>
  <si>
    <t>kg m-2 s-1</t>
  </si>
  <si>
    <t>includes both liquid and solid phases</t>
  </si>
  <si>
    <t>pr</t>
  </si>
  <si>
    <t>precipitation_flux</t>
  </si>
  <si>
    <t>area: time: mean</t>
  </si>
  <si>
    <t>real</t>
  </si>
  <si>
    <t>longitude latitude time</t>
  </si>
  <si>
    <t>atmos</t>
  </si>
  <si>
    <t>area: areacella</t>
  </si>
  <si>
    <t>14</t>
  </si>
  <si>
    <t>62f26742cf240c1b5169a5cd511196b6</t>
  </si>
  <si>
    <t>f7dcac96-562c-11e6-a2a4-ac72891c3257</t>
  </si>
  <si>
    <t>Temporal mean, Global field (single level) [XY-na] [am-tm]</t>
  </si>
  <si>
    <t>Near-Surface Air Temperature</t>
  </si>
  <si>
    <t>K</t>
  </si>
  <si>
    <t>near-surface (usually, 2 meter) air temperature</t>
  </si>
  <si>
    <t>tas</t>
  </si>
  <si>
    <t>air_temperature</t>
  </si>
  <si>
    <t>area: mean time: point</t>
  </si>
  <si>
    <t>longitude latitude time1 height2m</t>
  </si>
  <si>
    <t>15</t>
  </si>
  <si>
    <t>5c4978e802ba55d5a298cf1b3bdc2b3a</t>
  </si>
  <si>
    <t>f7e8b996-562c-11e6-a2a4-ac72891c3257</t>
  </si>
  <si>
    <t>Instantaneous value (i.e. synoptic or time-step value), Global field (single level) [XY-na] {:height2m} [tpt]</t>
  </si>
  <si>
    <t>Surface Upward Latent Heat Flux</t>
  </si>
  <si>
    <t>W m-2</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</si>
  <si>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</si>
  <si>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hfls</t>
  </si>
  <si>
    <t>surface_upward_latent_heat_flux</t>
  </si>
  <si>
    <t>up</t>
  </si>
  <si>
    <t>16</t>
  </si>
  <si>
    <t>95cbf6ac889c8fe7d92e20e8c34960d1</t>
  </si>
  <si>
    <t>Surface Upward Sensible Heat Flux</t>
  </si>
  <si>
    <t>The surface sensible heat flux, also called turbulent heat flux, is the exchange of heat between the surface and the air by motion of air.</t>
  </si>
  <si>
    <t>hfss</t>
  </si>
  <si>
    <t>surface_upward_sensible_heat_flux</t>
  </si>
  <si>
    <t>17</t>
  </si>
  <si>
    <t>a13ed886b17e20cdae8b89b9ff8e4610</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</si>
  <si>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</si>
  <si>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</si>
  <si>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t>
  </si>
  <si>
    <t>surface_downwelling_longwave_flux_in_air</t>
  </si>
  <si>
    <t>down</t>
  </si>
  <si>
    <t>18</t>
  </si>
  <si>
    <t>70d7d6fc0e9c2f14624a0270bf2b99b9</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</si>
  <si>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</si>
  <si>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</si>
  <si>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</si>
  <si>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surface_upwelling_longwave_flux_in_air</t>
  </si>
  <si>
    <t>19</t>
  </si>
  <si>
    <t>89027ee0079acb709750ddeac1c08899</t>
  </si>
  <si>
    <t>Surface Downwelling Shortwave Radiation</t>
  </si>
  <si>
    <t>Surface solar irradiance for UV calculations.</t>
  </si>
  <si>
    <t>rsds</t>
  </si>
  <si>
    <t>surface_downwelling_shortwave_flux_in_air</t>
  </si>
  <si>
    <t>20</t>
  </si>
  <si>
    <t>6e7b9f984d3bba15daccaaa18039a85d</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</si>
  <si>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</si>
  <si>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</si>
  <si>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t>
  </si>
  <si>
    <t>surface_upwelling_shortwave_flux_in_air</t>
  </si>
  <si>
    <t>21</t>
  </si>
  <si>
    <t>70bf79db957daa3b82413da949233ac7</t>
  </si>
  <si>
    <t>Eastward Near-Surface Wind</t>
  </si>
  <si>
    <t>m s-1</t>
  </si>
  <si>
    <t>Eastward component of the near-surface (usually, 10 meters)  wind</t>
  </si>
  <si>
    <t>uas</t>
  </si>
  <si>
    <t>eastward_wind</t>
  </si>
  <si>
    <t>longitude latitude time1 height10m</t>
  </si>
  <si>
    <t>22</t>
  </si>
  <si>
    <t>e72b243a2a1c8691ab0168d8b62534c2</t>
  </si>
  <si>
    <t>f7dfb7b0-562c-11e6-a2a4-ac72891c3257</t>
  </si>
  <si>
    <t>Instantaneous value (i.e. synoptic or time-step value), Global field (single level) [XY-na] {:height10m} [tpt]</t>
  </si>
  <si>
    <t>Northward Near-Surface Wind</t>
  </si>
  <si>
    <t>Northward component of the near surface wind</t>
  </si>
  <si>
    <t>vas</t>
  </si>
  <si>
    <t>northward_wind</t>
  </si>
  <si>
    <t>23</t>
  </si>
  <si>
    <t>86b1cd51f370e346ecb20f1e80cb6ea4</t>
  </si>
  <si>
    <t>Near-Surface Specific Humidity</t>
  </si>
  <si>
    <t>Near-surface (usually, 2 meter) specific humidity.</t>
  </si>
  <si>
    <t>huss</t>
  </si>
  <si>
    <t>specific_humidity</t>
  </si>
  <si>
    <t>24</t>
  </si>
  <si>
    <t>ebfefc2ab8716ef597b128171b275945</t>
  </si>
  <si>
    <t>Moisture in Upper Portion of Soil Column</t>
  </si>
  <si>
    <t>kg m-2</t>
  </si>
  <si>
    <t>The mass of water in all phases in the upper 10cm of the  soil layer.</t>
  </si>
  <si>
    <t>the mass of water in all phases in a thin surface soil layer.</t>
  </si>
  <si>
    <t>mrsos</t>
  </si>
  <si>
    <t>mass_content_of_water_in_soil_layer</t>
  </si>
  <si>
    <t>land</t>
  </si>
  <si>
    <t>25</t>
  </si>
  <si>
    <t>40c091a01dc9db6d6d5901528c375ab3</t>
  </si>
  <si>
    <t>Surface Temperature Where Land or Sea Ice</t>
  </si>
  <si>
    <t>Surface temperature of all surfaces except open ocean.</t>
  </si>
  <si>
    <t>tslsi</t>
  </si>
  <si>
    <t>surface_temperature</t>
  </si>
  <si>
    <t>longitude latitude time1</t>
  </si>
  <si>
    <t>26</t>
  </si>
  <si>
    <t>2a92e434b37059d90e72b193bdbcce0f</t>
  </si>
  <si>
    <t>Sea Surface Temperature</t>
  </si>
  <si>
    <t>degC</t>
  </si>
  <si>
    <t>Temperature of upper boundary of the liquid ocean, including temperatures below sea-ice and floating ice shelves.</t>
  </si>
  <si>
    <t>tos</t>
  </si>
  <si>
    <t>sea_surface_temperature</t>
  </si>
  <si>
    <t>ocean</t>
  </si>
  <si>
    <t>area: areacello</t>
  </si>
  <si>
    <t>27</t>
  </si>
  <si>
    <t>0e5d376315a376cd2b1e37f440fe43d3</t>
  </si>
  <si>
    <t>Convective Precipitation</t>
  </si>
  <si>
    <t>Convective precipitation at surface; includes both liquid and solid phases.</t>
  </si>
  <si>
    <t>prc</t>
  </si>
  <si>
    <t>convective_precipitation_flux</t>
  </si>
  <si>
    <t>28</t>
  </si>
  <si>
    <t>aa2bea81f238ad8f2c35a7e16ad97801</t>
  </si>
  <si>
    <t>Snowfall Flux</t>
  </si>
  <si>
    <t>At surface; includes precipitation of all forms of water in the solid phase</t>
  </si>
  <si>
    <t>prsn</t>
  </si>
  <si>
    <t>snowfall_flux</t>
  </si>
  <si>
    <t>29</t>
  </si>
  <si>
    <t>051919eddec810e292c883205c944ceb</t>
  </si>
  <si>
    <t>Total Runoff</t>
  </si>
  <si>
    <t>The total run-off (including drainage through the base of the soil model) per unit area leaving the land portion of the grid cell.</t>
  </si>
  <si>
    <t>mrro</t>
  </si>
  <si>
    <t>runoff_flux</t>
  </si>
  <si>
    <t>area: mean where land time: mean</t>
  </si>
  <si>
    <t>30</t>
  </si>
  <si>
    <t>e0a0f457ec117b27ca8353b11bf9d4fa</t>
  </si>
  <si>
    <t>f7de23aa-562c-11e6-a2a4-ac72891c3257</t>
  </si>
  <si>
    <t>Temporal mean, Global field (single level) [XY-na] [amnla-tmn]</t>
  </si>
  <si>
    <t>Surface Downwelling Clear-Sky Longwave Radiation</t>
  </si>
  <si>
    <t>Surface downwelling clear-sky longwave radiation</t>
  </si>
  <si>
    <t>rldscs</t>
  </si>
  <si>
    <t>surface_downwelling_longwave_flux_in_air_assuming_clear_sky</t>
  </si>
  <si>
    <t>31</t>
  </si>
  <si>
    <t>7b2d1e1a3ece1169d8ac61af4b758ed2</t>
  </si>
  <si>
    <t>Surface Downwelling Clear-Sky Shortwave Radiation</t>
  </si>
  <si>
    <t>Surface solar irradiance clear sky for UV calculations</t>
  </si>
  <si>
    <t>rsdscs</t>
  </si>
  <si>
    <t>surface_downwelling_shortwave_flux_in_air_assuming_clear_sky</t>
  </si>
  <si>
    <t>32</t>
  </si>
  <si>
    <t>d0a35d5c99a0aa93ad4069cfe83bf748</t>
  </si>
  <si>
    <t>Surface Upwelling Clear-Sky Shortwave Radiation</t>
  </si>
  <si>
    <t>Surface Upwelling Clear-sky Shortwave Radiation</t>
  </si>
  <si>
    <t>rsuscs</t>
  </si>
  <si>
    <t>surface_upwelling_shortwave_flux_in_air_assuming_clear_sky</t>
  </si>
  <si>
    <t>33</t>
  </si>
  <si>
    <t>90df05fe3dcd9fe0c9b48aaa74b5e9e2</t>
  </si>
  <si>
    <t>Surface Air Pressure</t>
  </si>
  <si>
    <t>Pa</t>
  </si>
  <si>
    <t>surface pressure (not mean sea-level pressure), 2-D field to calculate the 3-D pressure field from hybrid coordinates</t>
  </si>
  <si>
    <t>ps</t>
  </si>
  <si>
    <t>surface_air_pressure</t>
  </si>
  <si>
    <t>34</t>
  </si>
  <si>
    <t>8c9504d28596e05586c8e193082ac617</t>
  </si>
  <si>
    <t>63c0cae8-15f2-11e7-87e0-5404a60d96b5</t>
  </si>
  <si>
    <t>Instantaneous value (i.e. synoptic or time-step value), Global field (single level) [XY-na] [amn-tpt]</t>
  </si>
  <si>
    <t>Total Cloud Cover Percentage</t>
  </si>
  <si>
    <t>%</t>
  </si>
  <si>
    <t>Total cloud area fraction (reported as a percentage) for the whole atmospheric column, as seen from the surface or the top of the atmosphere. Includes both large-scale and convective cloud.</t>
  </si>
  <si>
    <t>clt</t>
  </si>
  <si>
    <t>cloud_area_fraction</t>
  </si>
  <si>
    <t>35</t>
  </si>
  <si>
    <t>7c2249d424dde72f8616d42870a9d425</t>
  </si>
  <si>
    <t>-0.001 r</t>
  </si>
  <si>
    <t>100.001 r</t>
  </si>
  <si>
    <t>10.0 r</t>
  </si>
  <si>
    <t>90.0 r</t>
  </si>
  <si>
    <t>36</t>
  </si>
  <si>
    <t>Omega (=dp/dt)</t>
  </si>
  <si>
    <t>Pa s-1</t>
  </si>
  <si>
    <t>Omega (vertical velocity in pressure coordinates, positive downwards)</t>
  </si>
  <si>
    <t>wap</t>
  </si>
  <si>
    <t>lagrangian_tendency_of_air_pressure</t>
  </si>
  <si>
    <t>6hr</t>
  </si>
  <si>
    <t>51fb29dd55442361fa9c5dbe23aca9c6</t>
  </si>
  <si>
    <t>Specific Humidity</t>
  </si>
  <si>
    <t>Specific humidity is the mass fraction of water vapor in (moist) air.</t>
  </si>
  <si>
    <t>hus</t>
  </si>
  <si>
    <t>53f4724d228998d54191c73352532ce3</t>
  </si>
  <si>
    <t>HighResMIP</t>
  </si>
  <si>
    <t>6hrPt</t>
  </si>
  <si>
    <t>6hrPlev ((isd.003))</t>
  </si>
  <si>
    <t>m</t>
  </si>
  <si>
    <t>geopotential_height</t>
  </si>
  <si>
    <t>Eastward Wind</t>
  </si>
  <si>
    <t>Zonal wind (positive in a eastward direction).</t>
  </si>
  <si>
    <t>ua</t>
  </si>
  <si>
    <t>21db90c0a12448299f855fdab60930d4</t>
  </si>
  <si>
    <t>Northward Wind</t>
  </si>
  <si>
    <t>Meridional wind (positive in a northward direction).</t>
  </si>
  <si>
    <t>va</t>
  </si>
  <si>
    <t>2dedcb347c18e132a2f4d625abf94585</t>
  </si>
  <si>
    <t>Air Temperature</t>
  </si>
  <si>
    <t>ta</t>
  </si>
  <si>
    <t>b9c3eb96337c69c1c4a5aab1317f5563</t>
  </si>
  <si>
    <t>Sea Level Pressure</t>
  </si>
  <si>
    <t>psl</t>
  </si>
  <si>
    <t>air_pressure_at_mean_sea_level</t>
  </si>
  <si>
    <t>816898e0-f906-11e6-a176-5404a60d96b5</t>
  </si>
  <si>
    <t>3d23c359f44d6a153c4dcab9e07d7cb6</t>
  </si>
  <si>
    <t>CMIP,CORDEX,DAMIP,HighResMIP,VolMIP</t>
  </si>
  <si>
    <t>longitude latitude plev7h time1</t>
  </si>
  <si>
    <t>CORDEX [cx_6hr]</t>
  </si>
  <si>
    <t>f7eb125e-562c-11e6-a2a4-ac72891c3257</t>
  </si>
  <si>
    <t>Instantaneous value (i.e. synoptic or time-step value), Global field (7 pressure tropospheric levels) [XY-P7T] [amn-tpt]</t>
  </si>
  <si>
    <t>CORDEX,HighResMIP</t>
  </si>
  <si>
    <t>Geopotential 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</si>
  <si>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</si>
  <si>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zg</t>
  </si>
  <si>
    <t>zg7h</t>
  </si>
  <si>
    <t>7d943832-1ab7-11e7-8dfc-5404a60d96b5</t>
  </si>
  <si>
    <t>28e774ec0ecd561a6a3d437e6c443a6b</t>
  </si>
  <si>
    <t>Near surface eastward wind</t>
  </si>
  <si>
    <t>HighResMIP [6hrPlev_extr]</t>
  </si>
  <si>
    <t>9137a7fe-267c-11e7-8933-ac72891c3257</t>
  </si>
  <si>
    <t>Near surface northward wind</t>
  </si>
  <si>
    <t>9137adb2-267c-11e7-8933-ac72891c3257</t>
  </si>
  <si>
    <t>3</t>
  </si>
  <si>
    <t>HighResMIP [6hrPlev_intense]</t>
  </si>
  <si>
    <t>9138d660-267c-11e7-8933-ac72891c3257</t>
  </si>
  <si>
    <t>Near-Surface Wind Speed</t>
  </si>
  <si>
    <t>near-surface (usually, 10 meters) wind speed.</t>
  </si>
  <si>
    <t>sfcWind</t>
  </si>
  <si>
    <t>wind_speed</t>
  </si>
  <si>
    <t>4b97609a32d53dff5b8e73729e4f258b</t>
  </si>
  <si>
    <t>Surface Temperature</t>
  </si>
  <si>
    <t>Temperature of the lower boundary of the atmosphere</t>
  </si>
  <si>
    <t>ts</t>
  </si>
  <si>
    <t>90c49fce92dc1f21647dad07d1342843</t>
  </si>
  <si>
    <t>Surface Snow Amount</t>
  </si>
  <si>
    <t>The mass of surface snow on the land portion of the grid cell divided by the land area in the grid cell; reported as missing where the land fraction is 0; excludes snow on vegetation canopy or on sea ice.</t>
  </si>
  <si>
    <t>snw</t>
  </si>
  <si>
    <t>surface_snow_amount</t>
  </si>
  <si>
    <t>landIce land</t>
  </si>
  <si>
    <t>0e1704f8fbacbe223946d84392b8064e</t>
  </si>
  <si>
    <t>mon</t>
  </si>
  <si>
    <t>toa_outgoing_longwave_flux</t>
  </si>
  <si>
    <t>toa_outgoing_longwave_flux_assuming_clear_sky</t>
  </si>
  <si>
    <t>toa_outgoing_shortwave_flux</t>
  </si>
  <si>
    <t>longitude latitude alevel time</t>
  </si>
  <si>
    <t>62eebe98-1617-11e7-a126-5404a60d96b5</t>
  </si>
  <si>
    <t>Temporal mean, Global field on model atmosphere levels [XY-A]</t>
  </si>
  <si>
    <t>longitude latitude time height2m</t>
  </si>
  <si>
    <t>Amon ((isd.003))</t>
  </si>
  <si>
    <t>Amon_2d</t>
  </si>
  <si>
    <t>bab9237c-e5dd-11e5-8482-ac72891c3257</t>
  </si>
  <si>
    <t>f7e1ef26-562c-11e6-a2a4-ac72891c3257</t>
  </si>
  <si>
    <t>Temporal mean, Global field (single level) [XY-na] {:height2m} [tmean]</t>
  </si>
  <si>
    <t>170.0 r</t>
  </si>
  <si>
    <t>350.0 r</t>
  </si>
  <si>
    <t>255.0 r</t>
  </si>
  <si>
    <t>295.0 r</t>
  </si>
  <si>
    <t>AerChemMIP,C4MIP,CDRMIP,CFMIP,CMIP,DAMIP,DCPP,DynVarMIP,FAFMIP,GMMIP,GeoMIP,HighResMIP,ISMIP6,LS3MIP,LUMIP,PAMIP,PMIP,RFMIP,VIACSAB,VolMIP</t>
  </si>
  <si>
    <t>Surface temperature (skin for open ocean)</t>
  </si>
  <si>
    <t>babaef0e-e5dd-11e5-8482-ac72891c3257</t>
  </si>
  <si>
    <t>340.0 r</t>
  </si>
  <si>
    <t>AerChemMIP,C4MIP,CFMIP,CMIP,DAMIP,DCPP,FAFMIP,GMMIP,GeoMIP,HighResMIP,ISMIP6,LS3MIP,LUMIP,PAMIP,PMIP,RFMIP,VIACSAB,VolMIP</t>
  </si>
  <si>
    <t>Daily Minimum Near-Surface Air Temperature</t>
  </si>
  <si>
    <t>minimum near-surface (usually, 2 meter) air temperature (add cell_method attribute "time: min")</t>
  </si>
  <si>
    <t>monthly mean of the daily-minimum near-surface air temperature.</t>
  </si>
  <si>
    <t>tasmin</t>
  </si>
  <si>
    <t>area: mean time: minimum within days time: mean over days</t>
  </si>
  <si>
    <t>bab955ea-e5dd-11e5-8482-ac72891c3257</t>
  </si>
  <si>
    <t>cce3dd39c138bf3c4d713263cc2e6cff</t>
  </si>
  <si>
    <t>f7e03122-562c-11e6-a2a4-ac72891c3257</t>
  </si>
  <si>
    <t>Temporal mean, Global field (single level) [XY-na] {:height2m} [dmin]</t>
  </si>
  <si>
    <t>165.0 r</t>
  </si>
  <si>
    <t>345.0 r</t>
  </si>
  <si>
    <t>250.0 r</t>
  </si>
  <si>
    <t>290.0 r</t>
  </si>
  <si>
    <t>Daily Maximum Near-Surface Air Temperature</t>
  </si>
  <si>
    <t>maximum near-surface (usually, 2 meter) air temperature (add cell_method attribute "time: max")</t>
  </si>
  <si>
    <t>monthly mean of the daily-maximum near-surface air temperature.</t>
  </si>
  <si>
    <t>tasmax</t>
  </si>
  <si>
    <t>area: mean time: maximum within days time: mean over days</t>
  </si>
  <si>
    <t>bab942a8-e5dd-11e5-8482-ac72891c3257</t>
  </si>
  <si>
    <t>2dd48e8c50b4b88a83ff07d308e4e642</t>
  </si>
  <si>
    <t>f7e04194-562c-11e6-a2a4-ac72891c3257</t>
  </si>
  <si>
    <t>Temporal mean, Global field (single level) [XY-na] {:height2m} [dmax]</t>
  </si>
  <si>
    <t>175.0 r</t>
  </si>
  <si>
    <t>355.0 r</t>
  </si>
  <si>
    <t>260.0 r</t>
  </si>
  <si>
    <t>300.0 r</t>
  </si>
  <si>
    <t>not, in general, the same as surface pressure</t>
  </si>
  <si>
    <t>bab48ce0-e5dd-11e5-8482-ac72891c3257</t>
  </si>
  <si>
    <t>91000.0 r</t>
  </si>
  <si>
    <t>109000.0 r</t>
  </si>
  <si>
    <t>96000.0 r</t>
  </si>
  <si>
    <t>106000.0 r</t>
  </si>
  <si>
    <t>AerChemMIP,C4MIP,CDRMIP,CFMIP,CMIP,DAMIP,DCPP,DynVarMIP,FAFMIP,GMMIP,GeoMIP,HighResMIP,LS3MIP,LUMIP,PAMIP,PMIP,RFMIP,VIACSAB,VolMIP</t>
  </si>
  <si>
    <t>not, in general, the same as mean sea-level pressure</t>
  </si>
  <si>
    <t>bab47b56-e5dd-11e5-8482-ac72891c3257</t>
  </si>
  <si>
    <t>47500.0 r</t>
  </si>
  <si>
    <t>112000.0 r</t>
  </si>
  <si>
    <t>93000.0 r</t>
  </si>
  <si>
    <t>100000.0 r</t>
  </si>
  <si>
    <t>AerChemMIP,C4MIP,CFMIP,CMIP,DAMIP,DCPP,FAFMIP,GMMIP,GeoMIP,HighResMIP,LS3MIP,LUMIP,PAMIP,PMIP,RFMIP,VIACSAB,VolMIP</t>
  </si>
  <si>
    <t>longitude latitude time height10m</t>
  </si>
  <si>
    <t>babb67c2-e5dd-11e5-8482-ac72891c3257</t>
  </si>
  <si>
    <t>af250420-1e00-11e7-a625-5404a60d96b5</t>
  </si>
  <si>
    <t>Temporal mean, Global field (single level) [XY-na] {:height10m} [tmean]</t>
  </si>
  <si>
    <t>-80.0 r</t>
  </si>
  <si>
    <t>80.0 r</t>
  </si>
  <si>
    <t>1.0 r</t>
  </si>
  <si>
    <t>AerChemMIP,C4MIP,CFMIP,CMIP,DAMIP,DCPP,DynVarMIP,FAFMIP,GMMIP,GeoMIP,HighResMIP,ISMIP6,LS3MIP,LUMIP,PAMIP,PMIP,RFMIP,VIACSAB,VolMIP</t>
  </si>
  <si>
    <t>babbcd34-e5dd-11e5-8482-ac72891c3257</t>
  </si>
  <si>
    <t>This is the mean of the speed, not the speed computed from the mean u and v components of wind</t>
  </si>
  <si>
    <t>bab6f494-e5dd-11e5-8482-ac72891c3257</t>
  </si>
  <si>
    <t>0.0 r</t>
  </si>
  <si>
    <t>15.0 r</t>
  </si>
  <si>
    <t>Near-Surface Relative Humidity</t>
  </si>
  <si>
    <t>The relative humidity with respect to liquid water for T&gt; 0 C, and with respect to ice for T&lt;0 C.</t>
  </si>
  <si>
    <t>This is the relative humidity with respect to liquid water for T&gt; 0 C, and with respect to ice for T&lt;0 C.</t>
  </si>
  <si>
    <t>hurs</t>
  </si>
  <si>
    <t>relative_humidity</t>
  </si>
  <si>
    <t>baaff41e-e5dd-11e5-8482-ac72891c3257</t>
  </si>
  <si>
    <t>c75f684ec69602e9de82b48e53afb2cc</t>
  </si>
  <si>
    <t>50.0 s</t>
  </si>
  <si>
    <t>99.0 s</t>
  </si>
  <si>
    <t>AerChemMIP,C4MIP,CFMIP,CMIP,DAMIP,FAFMIP,GMMIP,GeoMIP,HighResMIP,ISMIP6,LS3MIP,LUMIP,PMIP,RFMIP,VIACSAB,VolMIP</t>
  </si>
  <si>
    <t>bab01dfe-e5dd-11e5-8482-ac72891c3257</t>
  </si>
  <si>
    <t>0.03 r</t>
  </si>
  <si>
    <t>0.005 r</t>
  </si>
  <si>
    <t>0.012 r</t>
  </si>
  <si>
    <t>at surface; includes both liquid and solid phases from all types of clouds (both large-scale and convective)</t>
  </si>
  <si>
    <t>bab3cb52-e5dd-11e5-8482-ac72891c3257</t>
  </si>
  <si>
    <t>-1e-06 r</t>
  </si>
  <si>
    <t>0.0015 r</t>
  </si>
  <si>
    <t>1.4999999999999999e-05 r</t>
  </si>
  <si>
    <t>4e-05 r</t>
  </si>
  <si>
    <t>at surface; includes precipitation of all forms of water in the solid phase</t>
  </si>
  <si>
    <t>bab42b88-e5dd-11e5-8482-ac72891c3257</t>
  </si>
  <si>
    <t>0.0008 r</t>
  </si>
  <si>
    <t>1e-06 r</t>
  </si>
  <si>
    <t>8e-06 r</t>
  </si>
  <si>
    <t>at surface; includes both liquid and solid phases.</t>
  </si>
  <si>
    <t>bab3f8a2-e5dd-11e5-8482-ac72891c3257</t>
  </si>
  <si>
    <t>3e-06 r</t>
  </si>
  <si>
    <t>Evaporation Including Sublimation and Transpiration</t>
  </si>
  <si>
    <t>Evaporation at surface (also known as evapotranspiration): flux of water into the atmosphere due to conversion of both liquid and solid phases to vapor (from underlying surface and vegetation)</t>
  </si>
  <si>
    <t>at surface; flux of water into the atmosphere due to conversion of both liquid and solid phases to vapor (from underlying surface and vegetation)</t>
  </si>
  <si>
    <t>evspsbl</t>
  </si>
  <si>
    <t>water_evapotranspiration_flux</t>
  </si>
  <si>
    <t>baad45c0-e5dd-11e5-8482-ac72891c3257</t>
  </si>
  <si>
    <t>089961a3af4d54d5fb045cf3750e760c</t>
  </si>
  <si>
    <t>AerChemMIP,C4MIP,CDRMIP,CFMIP,CMIP,DAMIP,DCPP,FAFMIP,GMMIP,GeoMIP,HighResMIP,ISMIP6,LS3MIP,LUMIP,PAMIP,PMIP,RFMIP,VIACSAB,VolMIP</t>
  </si>
  <si>
    <t>Surface Snow and Ice Sublimation Flux</t>
  </si>
  <si>
    <t>The snow and ice sublimation flux is the loss of snow and ice mass per unit area from the surface resulting from their direct conversion to water vapor that enters the atmosphere.</t>
  </si>
  <si>
    <t>The snow and ice sublimation flux is the loss of snow and ice mass from the surface resulting from their conversion to water vapor that enters the atmosphere.</t>
  </si>
  <si>
    <t>sbl</t>
  </si>
  <si>
    <t>tendency_of_atmosphere_mass_content_of_water_vapor_due_to_sublimation_of_surface_snow_and_ice</t>
  </si>
  <si>
    <t>landIce</t>
  </si>
  <si>
    <t>bab6b948-e5dd-11e5-8482-ac72891c3257</t>
  </si>
  <si>
    <t>3a8e1636a31c82fbdd9a1ae45ab3be7d</t>
  </si>
  <si>
    <t>-0.0005 r</t>
  </si>
  <si>
    <t>0.001 r</t>
  </si>
  <si>
    <t>0.0001 r</t>
  </si>
  <si>
    <t>AerChemMIP,C4MIP,CFMIP,CMIP,DAMIP,FAFMIP,GMMIP,GeoMIP,HighResMIP,ISMIP6,LS3MIP,LUMIP,PMIP,RFMIP,VolMIP</t>
  </si>
  <si>
    <t>Surface Downward Eastward Wind Stress</t>
  </si>
  <si>
    <t>Downward eastward wind stress at the surface</t>
  </si>
  <si>
    <t>tauu</t>
  </si>
  <si>
    <t>surface_downward_eastward_stress</t>
  </si>
  <si>
    <t>bab96cc4-e5dd-11e5-8482-ac72891c3257</t>
  </si>
  <si>
    <t>3abb7c5b4c4650e9d17a8439004aebea</t>
  </si>
  <si>
    <t>-10.0 r</t>
  </si>
  <si>
    <t>0.01 r</t>
  </si>
  <si>
    <t>0.2 r</t>
  </si>
  <si>
    <t>Surface Downward Northward Wind Stress</t>
  </si>
  <si>
    <t>Downward northward wind stress at the surface</t>
  </si>
  <si>
    <t>tauv</t>
  </si>
  <si>
    <t>surface_downward_northward_stress</t>
  </si>
  <si>
    <t>bab9888a-e5dd-11e5-8482-ac72891c3257</t>
  </si>
  <si>
    <t>bd10cebbde1593b65e5220911f9a997c</t>
  </si>
  <si>
    <t>includes both evaporation and sublimation</t>
  </si>
  <si>
    <t>baaefe2e-e5dd-11e5-8482-ac72891c3257</t>
  </si>
  <si>
    <t>-400.0 r</t>
  </si>
  <si>
    <t>1800.0 r</t>
  </si>
  <si>
    <t>30.0 r</t>
  </si>
  <si>
    <t>110.0 r</t>
  </si>
  <si>
    <t>baaf86a0-e5dd-11e5-8482-ac72891c3257</t>
  </si>
  <si>
    <t>-1000.0 r</t>
  </si>
  <si>
    <t>2000.0 r</t>
  </si>
  <si>
    <t>5.0 r</t>
  </si>
  <si>
    <t>60.0 r</t>
  </si>
  <si>
    <t>bab52da8-e5dd-11e5-8482-ac72891c3257</t>
  </si>
  <si>
    <t>520.0 r</t>
  </si>
  <si>
    <t>330.0 r</t>
  </si>
  <si>
    <t>bab578d0-e5dd-11e5-8482-ac72891c3257</t>
  </si>
  <si>
    <t>43.0 r</t>
  </si>
  <si>
    <t>660.0 r</t>
  </si>
  <si>
    <t>320.0 r</t>
  </si>
  <si>
    <t>380.0 r</t>
  </si>
  <si>
    <t>bab5e1b2-e5dd-11e5-8482-ac72891c3257</t>
  </si>
  <si>
    <t>-0.1 r</t>
  </si>
  <si>
    <t>550.0 r</t>
  </si>
  <si>
    <t>120.0 r</t>
  </si>
  <si>
    <t>200.0 r</t>
  </si>
  <si>
    <t>37</t>
  </si>
  <si>
    <t>bab6537c-e5dd-11e5-8482-ac72891c3257</t>
  </si>
  <si>
    <t>480.0 r</t>
  </si>
  <si>
    <t>38</t>
  </si>
  <si>
    <t>bab607c8-e5dd-11e5-8482-ac72891c3257</t>
  </si>
  <si>
    <t>39</t>
  </si>
  <si>
    <t>bab670b4-e5dd-11e5-8482-ac72891c3257</t>
  </si>
  <si>
    <t>40</t>
  </si>
  <si>
    <t>bab5540e-e5dd-11e5-8482-ac72891c3257</t>
  </si>
  <si>
    <t>25.0 r</t>
  </si>
  <si>
    <t>220.0 r</t>
  </si>
  <si>
    <t>310.0 r</t>
  </si>
  <si>
    <t>TOA Incident Shortwave Radiation</t>
  </si>
  <si>
    <t>Shortwave radiation incident at the top of the atmosphere</t>
  </si>
  <si>
    <t>at the top of the atmosphere</t>
  </si>
  <si>
    <t>rsdt</t>
  </si>
  <si>
    <t>toa_incoming_shortwave_flux</t>
  </si>
  <si>
    <t>41</t>
  </si>
  <si>
    <t>bab6219a-e5dd-11e5-8482-ac72891c3257</t>
  </si>
  <si>
    <t>a21e250a10f96b1c1ad6d742206a157e</t>
  </si>
  <si>
    <t>0.0 s</t>
  </si>
  <si>
    <t>580.4 s</t>
  </si>
  <si>
    <t>282.6 s</t>
  </si>
  <si>
    <t>315.8 s</t>
  </si>
  <si>
    <t>TOA Outgoing Shortwave Radiation</t>
  </si>
  <si>
    <t>rsut</t>
  </si>
  <si>
    <t>42</t>
  </si>
  <si>
    <t>bab68ebe-e5dd-11e5-8482-ac72891c3257</t>
  </si>
  <si>
    <t>b907fef85d4c9571a9457ee1b259bb8f</t>
  </si>
  <si>
    <t>160.0 r</t>
  </si>
  <si>
    <t>TOA Outgoing Longwave Radiation</t>
  </si>
  <si>
    <t>at the top of the atmosphere (to be compared with satellite measurements)</t>
  </si>
  <si>
    <t>rlut</t>
  </si>
  <si>
    <t>43</t>
  </si>
  <si>
    <t>bab5aad0-e5dd-11e5-8482-ac72891c3257</t>
  </si>
  <si>
    <t>63345d9732c72b97ca395f24ce2d6642</t>
  </si>
  <si>
    <t>65.0 r</t>
  </si>
  <si>
    <t>385.0 r</t>
  </si>
  <si>
    <t>205.0 r</t>
  </si>
  <si>
    <t>305.0 r</t>
  </si>
  <si>
    <t>TOA Outgoing Clear-Sky Longwave Radiation</t>
  </si>
  <si>
    <t>Upwelling clear-sky longwave radiation at top of atmosphere</t>
  </si>
  <si>
    <t>rlutcs</t>
  </si>
  <si>
    <t>44</t>
  </si>
  <si>
    <t>bab5bcdc-e5dd-11e5-8482-ac72891c3257</t>
  </si>
  <si>
    <t>921b8b8f6620826567d9324314c70410</t>
  </si>
  <si>
    <t>390.0 r</t>
  </si>
  <si>
    <t>270.0 r</t>
  </si>
  <si>
    <t>TOA Outgoing Clear-Sky Shortwave Radiation</t>
  </si>
  <si>
    <t>Calculated in the absence of clouds.</t>
  </si>
  <si>
    <t>rsutcs</t>
  </si>
  <si>
    <t>toa_outgoing_shortwave_flux_assuming_clear_sky</t>
  </si>
  <si>
    <t>45</t>
  </si>
  <si>
    <t>bab69c06-e5dd-11e5-8482-ac72891c3257</t>
  </si>
  <si>
    <t>12e0369ff0ba1a6f1a84e0d9565d4b07</t>
  </si>
  <si>
    <t>Water Vapor Path</t>
  </si>
  <si>
    <t>vertically integrated through the atmospheric column</t>
  </si>
  <si>
    <t>prw</t>
  </si>
  <si>
    <t>atmosphere_mass_content_of_water_vapor</t>
  </si>
  <si>
    <t>46</t>
  </si>
  <si>
    <t>bab45df6-e5dd-11e5-8482-ac72891c3257</t>
  </si>
  <si>
    <t>fc637f1c75e58be8a6e4112411a00f36</t>
  </si>
  <si>
    <t>12.0 r</t>
  </si>
  <si>
    <t>26.0 r</t>
  </si>
  <si>
    <t>for the whole atmospheric column, as seen from the surface or the top of the atmosphere. Include both large-scale and convective cloud.</t>
  </si>
  <si>
    <t>47</t>
  </si>
  <si>
    <t>baaad7e0-e5dd-11e5-8482-ac72891c3257</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</si>
  <si>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</si>
  <si>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</si>
  <si>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</si>
  <si>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</si>
  <si>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atmosphere_mass_content_of_cloud_condensed_water</t>
  </si>
  <si>
    <t>48</t>
  </si>
  <si>
    <t>baab1818-e5dd-11e5-8482-ac72891c3257</t>
  </si>
  <si>
    <t>80a1dd605b563e9f09c718a5ba9cb9cc</t>
  </si>
  <si>
    <t>-3.827e-06 s</t>
  </si>
  <si>
    <t>3.364 s</t>
  </si>
  <si>
    <t>0.2846 s</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</si>
  <si>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</si>
  <si>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</si>
  <si>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</si>
  <si>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</si>
  <si>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49</t>
  </si>
  <si>
    <t>baaa9852-e5dd-11e5-8482-ac72891c3257</t>
  </si>
  <si>
    <t>73c496f5669cc122cf1cddfe4df2a27a</t>
  </si>
  <si>
    <t>-1.872e-06 s</t>
  </si>
  <si>
    <t>1.535 s</t>
  </si>
  <si>
    <t>0.1187 s</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</si>
  <si>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</si>
  <si>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</si>
  <si>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</si>
  <si>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</si>
  <si>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</si>
  <si>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50</t>
  </si>
  <si>
    <t>bab6a91c-e5dd-11e5-8482-ac72891c3257</t>
  </si>
  <si>
    <t>26328c46dfcc65d454b6fd4c52ccb48f</t>
  </si>
  <si>
    <t>-250.0 r</t>
  </si>
  <si>
    <t>40.0 r</t>
  </si>
  <si>
    <t>150.0 r</t>
  </si>
  <si>
    <t>AerChemMIP,C4MIP,CDRMIP,CFMIP,CMIP,DAMIP,FAFMIP,GMMIP,GeoMIP,HighResMIP,ISMIP6,LS3MIP,LUMIP,PMIP,RFMIP,VolMIP</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</si>
  <si>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</si>
  <si>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</si>
  <si>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</si>
  <si>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</si>
  <si>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51</t>
  </si>
  <si>
    <t>baa92652-e5dd-11e5-8482-ac72891c3257</t>
  </si>
  <si>
    <t>13484743dd3369c69df93379e6dafbb5</t>
  </si>
  <si>
    <t>115000.0 r</t>
  </si>
  <si>
    <t>5000.0 s</t>
  </si>
  <si>
    <t>100000.0 s</t>
  </si>
  <si>
    <t>AerChemMIP,C4MIP,CFMIP,CMIP,DAMIP,FAFMIP,GMMIP,GeoMIP,HighResMIP,LS3MIP,LUMIP,RFMIP,VolMIP</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</si>
  <si>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</si>
  <si>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</si>
  <si>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</si>
  <si>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</si>
  <si>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52</t>
  </si>
  <si>
    <t>baa96a0e-e5dd-11e5-8482-ac72891c3257</t>
  </si>
  <si>
    <t>0062272a6a4176b8c32af87642b062c5</t>
  </si>
  <si>
    <t>Fraction of Time Convection Occurs in Cell</t>
  </si>
  <si>
    <t>Fraction of time that convection occurs in the grid cell.</t>
  </si>
  <si>
    <t>Fraction of time that convection occurs in the grid cell .</t>
  </si>
  <si>
    <t>ci</t>
  </si>
  <si>
    <t>convection_time_fraction</t>
  </si>
  <si>
    <t>53</t>
  </si>
  <si>
    <t>baaa3984-e5dd-11e5-8482-ac72891c3257</t>
  </si>
  <si>
    <t>29fae9ea0f236a3eb144026e1bafde28</t>
  </si>
  <si>
    <t>1.001 r</t>
  </si>
  <si>
    <t>0.02 s</t>
  </si>
  <si>
    <t>0.9 s</t>
  </si>
  <si>
    <t>Fraction of Time Shallow Convection Occurs</t>
  </si>
  <si>
    <t>Fraction of time that shallow convection occurs in the grid cell.</t>
  </si>
  <si>
    <t>sci</t>
  </si>
  <si>
    <t>shallow_convection_time_fraction</t>
  </si>
  <si>
    <t>54</t>
  </si>
  <si>
    <t>bab6d180-e5dd-11e5-8482-ac72891c3257</t>
  </si>
  <si>
    <t>8de0f30b91b15720398fc10fd712a182</t>
  </si>
  <si>
    <t>0.02 r</t>
  </si>
  <si>
    <t>0.9 r</t>
  </si>
  <si>
    <t>AerChemMIP,C4MIP,CFMIP,CMIP,DAMIP,FAFMIP,GMMIP,GeoMIP,HighResMIP,ISMIP6,LS3MIP,LUMIP,RFMIP,VIACSAB,VolMIP</t>
  </si>
  <si>
    <t>Carbon Mass Flux into Atmosphere Due to All Anthropogenic Emissions of CO2 [kgC m-2 s-1]</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</si>
  <si>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</si>
  <si>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fco2antt</t>
  </si>
  <si>
    <t>tendency_of_atmosphere_mass_content_of_carbon_dioxide_expressed_as_carbon_due_to_anthropogenic_emission</t>
  </si>
  <si>
    <t>55</t>
  </si>
  <si>
    <t>baaddada-e5dd-11e5-8482-ac72891c3257</t>
  </si>
  <si>
    <t>cc1b9e3073d751143fe8ab63ca9fcc45</t>
  </si>
  <si>
    <t>-1e-07 s</t>
  </si>
  <si>
    <t>2e-07 t</t>
  </si>
  <si>
    <t>-1e-11 t</t>
  </si>
  <si>
    <t>1e-09 t</t>
  </si>
  <si>
    <t>AerChemMIP,C4MIP,CMIP,DAMIP,FAFMIP,GMMIP,GeoMIP,HighResMIP,LS3MIP,LUMIP,RFMIP,VIACSAB,VolMIP</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</si>
  <si>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</si>
  <si>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</si>
  <si>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fco2fos</t>
  </si>
  <si>
    <t>tendency_of_atmosphere_mass_content_of_carbon_dioxide_expressed_as_carbon_due_to_emission_from_fossil_fuel_combustion</t>
  </si>
  <si>
    <t>56</t>
  </si>
  <si>
    <t>baade44e-e5dd-11e5-8482-ac72891c3257</t>
  </si>
  <si>
    <t>5e49c0b73ac161d5e5dd05173416c400</t>
  </si>
  <si>
    <t>Surface Carbon Mass Flux into the Atmosphere Due to Natural Sources [kgC m-2 s-1]</t>
  </si>
  <si>
    <t>This is what the atmosphere sees (on its own grid).  This field should be equivalent to the combined natural fluxes of carbon  that account for natural exchanges between the atmosphere and land (nep) or ocean (fgco2) reservoirs.</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</si>
  <si>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</si>
  <si>
    <t>fco2nat</t>
  </si>
  <si>
    <t>surface_upward_mass_flux_of_carbon_dioxide_expressed_as_carbon_due_to_emission_from_natural_sources</t>
  </si>
  <si>
    <t>57</t>
  </si>
  <si>
    <t>baaded68-e5dd-11e5-8482-ac72891c3257</t>
  </si>
  <si>
    <t>299fb9d19040c4aa3862644286261ad2</t>
  </si>
  <si>
    <t>-2e-05 s</t>
  </si>
  <si>
    <t>2e-06 s</t>
  </si>
  <si>
    <t>5e-10 s</t>
  </si>
  <si>
    <t>1e-07 s</t>
  </si>
  <si>
    <t>Percentage Cloud Cover</t>
  </si>
  <si>
    <t>Percentage cloud cover, including both large-scale and convective cloud.</t>
  </si>
  <si>
    <t>Includes both large-scale and convective cloud.</t>
  </si>
  <si>
    <t>cl</t>
  </si>
  <si>
    <t>cloud_area_fraction_in_atmosphere_layer</t>
  </si>
  <si>
    <t>Amon_oth</t>
  </si>
  <si>
    <t>58</t>
  </si>
  <si>
    <t>baaa4302-e5dd-11e5-8482-ac72891c3257</t>
  </si>
  <si>
    <t>e0ecf1c1305c1bdc69bee0e7ba1e2e03</t>
  </si>
  <si>
    <t>105.0 s</t>
  </si>
  <si>
    <t>26.07 s</t>
  </si>
  <si>
    <t>AerChemMIP,C4MIP,CDRMIP,CFMIP,CMIP,DAMIP,FAFMIP,GMMIP,GeoMIP,HighResMIP,LS3MIP,LUMIP,PMIP,RFMIP,VIACSAB,VolMIP</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</si>
  <si>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</si>
  <si>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</si>
  <si>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</si>
  <si>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</si>
  <si>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</si>
  <si>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</si>
  <si>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59</t>
  </si>
  <si>
    <t>baab0382-e5dd-11e5-8482-ac72891c3257</t>
  </si>
  <si>
    <t>86b2b3318a73839edfafa9d46864aadc</t>
  </si>
  <si>
    <t>AerChemMIP,C4MIP,CFMIP,CMIP,DAMIP,FAFMIP,GMMIP,GeoMIP,HighResMIP,LS3MIP,LUMIP,PMIP,RFMIP,VIACSAB,VolMIP</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</si>
  <si>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</si>
  <si>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</si>
  <si>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</si>
  <si>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</si>
  <si>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</si>
  <si>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60</t>
  </si>
  <si>
    <t>baaa8326-e5dd-11e5-8482-ac72891c3257</t>
  </si>
  <si>
    <t>dd916e3e2eca18cda5d9f81749d0c91c</t>
  </si>
  <si>
    <t>AerChemMIP,C4MIP,CFMIP,CMIP,DAMIP,FAFMIP,GMMIP,GeoMIP,HighResMIP,LS3MIP,LUMIP,RFMIP,VIACSAB,VolMIP</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</si>
  <si>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</si>
  <si>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</si>
  <si>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</si>
  <si>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</si>
  <si>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</si>
  <si>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61</t>
  </si>
  <si>
    <t>bab117b8-e5dd-11e5-8482-ac72891c3257</t>
  </si>
  <si>
    <t>6d790fe4caa7feff46a41ae7b3811e52</t>
  </si>
  <si>
    <t>f7e87814-562c-11e6-a2a4-ac72891c3257</t>
  </si>
  <si>
    <t>Temporal mean, Global field on model atmosphere half-levels [XY-AH] [tmean]</t>
  </si>
  <si>
    <t>time: mean</t>
  </si>
  <si>
    <t>longitude latitude plev19 time</t>
  </si>
  <si>
    <t>62</t>
  </si>
  <si>
    <t>bab8fa0a-e5dd-11e5-8482-ac72891c3257</t>
  </si>
  <si>
    <t>f947ce0e-80ba-11e6-ab6e-5404a60d96b5</t>
  </si>
  <si>
    <t>Temporal mean, Global field (19 pressure levels) [XY-P19] [tmean]</t>
  </si>
  <si>
    <t>157.1 s</t>
  </si>
  <si>
    <t>336.3 s</t>
  </si>
  <si>
    <t>194.3 s</t>
  </si>
  <si>
    <t>299.8 s</t>
  </si>
  <si>
    <t>AerChemMIP,C4MIP,CFMIP,CMIP,DAMIP,DCPP,DynVarMIP,FAFMIP,GMMIP,GeoMIP,HighResMIP,LS3MIP,LUMIP,PAMIP,PMIP,RFMIP,VIACSAB,VolMIP</t>
  </si>
  <si>
    <t>63</t>
  </si>
  <si>
    <t>babb4b34-e5dd-11e5-8482-ac72891c3257</t>
  </si>
  <si>
    <t>-68.65 s</t>
  </si>
  <si>
    <t>136.6 s</t>
  </si>
  <si>
    <t>1.101 s</t>
  </si>
  <si>
    <t>22.42 s</t>
  </si>
  <si>
    <t>64</t>
  </si>
  <si>
    <t>babbb25e-e5dd-11e5-8482-ac72891c3257</t>
  </si>
  <si>
    <t>-71.1 s</t>
  </si>
  <si>
    <t>69.93 s</t>
  </si>
  <si>
    <t>0.9886 s</t>
  </si>
  <si>
    <t>4.679 s</t>
  </si>
  <si>
    <t>65</t>
  </si>
  <si>
    <t>bab00b98-e5dd-11e5-8482-ac72891c3257</t>
  </si>
  <si>
    <t>-0.000299 s</t>
  </si>
  <si>
    <t>0.02841 s</t>
  </si>
  <si>
    <t>0.01041 s</t>
  </si>
  <si>
    <t>Relative Humidity</t>
  </si>
  <si>
    <t>hur</t>
  </si>
  <si>
    <t>66</t>
  </si>
  <si>
    <t>baafe578-e5dd-11e5-8482-ac72891c3257</t>
  </si>
  <si>
    <t>3cc6766c2d001a58d18dfe7f60fd5e66</t>
  </si>
  <si>
    <t>105.0 r</t>
  </si>
  <si>
    <t>commonly referred to as "omega", this represents the vertical component of velocity in pressure coordinates (positive down)</t>
  </si>
  <si>
    <t>67</t>
  </si>
  <si>
    <t>babd0906-e5dd-11e5-8482-ac72891c3257</t>
  </si>
  <si>
    <t>-1.126 s</t>
  </si>
  <si>
    <t>2.319 s</t>
  </si>
  <si>
    <t>0.04256 s</t>
  </si>
  <si>
    <t>68</t>
  </si>
  <si>
    <t>babd9ace-e5dd-11e5-8482-ac72891c3257</t>
  </si>
  <si>
    <t>-719.7 s</t>
  </si>
  <si>
    <t>34370.0 s</t>
  </si>
  <si>
    <t>32990.0 s</t>
  </si>
  <si>
    <t>Mole Fraction of O3</t>
  </si>
  <si>
    <t>mol mol-1</t>
  </si>
  <si>
    <t>Mole fraction is used in the construction mole_fraction_of_X_in_Y, where X is a material constituent of Y.</t>
  </si>
  <si>
    <t>o3</t>
  </si>
  <si>
    <t>mole_fraction_of_ozone_in_air</t>
  </si>
  <si>
    <t>atmos atmosChem</t>
  </si>
  <si>
    <t>69</t>
  </si>
  <si>
    <t>59fbf2a8-c77d-11e6-8a33-5404a60d96b5</t>
  </si>
  <si>
    <t>1d4594c97188efd47935238a429e02e4</t>
  </si>
  <si>
    <t>area: mean time: mean within years time: mean over years</t>
  </si>
  <si>
    <t>longitude latitude plev19 time2</t>
  </si>
  <si>
    <t>o3Clim</t>
  </si>
  <si>
    <t>monC</t>
  </si>
  <si>
    <t>70</t>
  </si>
  <si>
    <t>59fc01c6-c77d-11e6-8a33-5404a60d96b5</t>
  </si>
  <si>
    <t>e9f98ed8-c1ce-11e6-8067-ac72891c3257</t>
  </si>
  <si>
    <t>Climatological mean, Global field (19 pressure levels) [XY-P19] [aclim]</t>
  </si>
  <si>
    <t>Mole Fraction of CO2</t>
  </si>
  <si>
    <t>co2</t>
  </si>
  <si>
    <t>mole_fraction_of_carbon_dioxide_in_air</t>
  </si>
  <si>
    <t>71</t>
  </si>
  <si>
    <t>baab23da-e5dd-11e5-8482-ac72891c3257</t>
  </si>
  <si>
    <t>9bb9a503065dfbd30c9bbe5c3c6abf99</t>
  </si>
  <si>
    <t>AerChemMIP,C4MIP,CFMIP,CMIP,DAMIP,FAFMIP,GMMIP,GeoMIP,HighResMIP,LS3MIP,LUMIP,PMIP,RFMIP,VolMIP</t>
  </si>
  <si>
    <t>co2Clim</t>
  </si>
  <si>
    <t>72</t>
  </si>
  <si>
    <t>a92dfd68-817c-11e6-a4e2-5404a60d96b5</t>
  </si>
  <si>
    <t>Total Atmospheric Mass of CO2</t>
  </si>
  <si>
    <t>kg</t>
  </si>
  <si>
    <t>Total atmospheric mass of Carbon Dioxide</t>
  </si>
  <si>
    <t>co2mass</t>
  </si>
  <si>
    <t>atmosphere_mass_of_carbon_dioxide</t>
  </si>
  <si>
    <t xml:space="preserve"> time</t>
  </si>
  <si>
    <t>73</t>
  </si>
  <si>
    <t>baab2d9e-e5dd-11e5-8482-ac72891c3257</t>
  </si>
  <si>
    <t>ddf060894b16cf89e906ecfedbba4ffb</t>
  </si>
  <si>
    <t>e9fb0b1e-c1ce-11e6-8067-ac72891c3257</t>
  </si>
  <si>
    <t>Temporal mean, Global mean/constant [na-na]</t>
  </si>
  <si>
    <t>AerChemMIP,C4MIP,CDRMIP,CFMIP,CMIP,DAMIP,FAFMIP,GMMIP,GeoMIP,HighResMIP,LS3MIP,LUMIP,PMIP,RFMIP,VolMIP</t>
  </si>
  <si>
    <t xml:space="preserve"> time2</t>
  </si>
  <si>
    <t>co2massClim</t>
  </si>
  <si>
    <t>74</t>
  </si>
  <si>
    <t>a92e1244-817c-11e6-a4e2-5404a60d96b5</t>
  </si>
  <si>
    <t>e9f96386-c1ce-11e6-8067-ac72891c3257</t>
  </si>
  <si>
    <t>Climatological mean, Global mean/constant [na-na] [aclim]</t>
  </si>
  <si>
    <t>Mole Fraction of CH4</t>
  </si>
  <si>
    <t>ch4</t>
  </si>
  <si>
    <t>mole_fraction_of_methane_in_air</t>
  </si>
  <si>
    <t>75</t>
  </si>
  <si>
    <t>baa9d642-e5dd-11e5-8482-ac72891c3257</t>
  </si>
  <si>
    <t>7f4c49e8abe3230e87fa7299b73448fa</t>
  </si>
  <si>
    <t>ch4Clim</t>
  </si>
  <si>
    <t>76</t>
  </si>
  <si>
    <t>a92e26e4-817c-11e6-a4e2-5404a60d96b5</t>
  </si>
  <si>
    <t>Global Mean Mole Fraction of CH4</t>
  </si>
  <si>
    <t>1e-09</t>
  </si>
  <si>
    <t>ch4global</t>
  </si>
  <si>
    <t>77</t>
  </si>
  <si>
    <t>baa9e22c-e5dd-11e5-8482-ac72891c3257</t>
  </si>
  <si>
    <t>dbc244f3e0bae5b1397ad42fb6cd6db3</t>
  </si>
  <si>
    <t>ch4globalClim</t>
  </si>
  <si>
    <t>78</t>
  </si>
  <si>
    <t>a92e3b16-817c-11e6-a4e2-5404a60d96b5</t>
  </si>
  <si>
    <t>Mole Fraction of N2O</t>
  </si>
  <si>
    <t>Mole fraction is used in the construction mole_fraction_of_X_in_Y, where X is a material constituent of Y.   The chemical formula of  nitrous oxide is N2O.</t>
  </si>
  <si>
    <t>n2o</t>
  </si>
  <si>
    <t>mole_fraction_of_nitrous_oxide_in_air</t>
  </si>
  <si>
    <t>79</t>
  </si>
  <si>
    <t>bab2124e-e5dd-11e5-8482-ac72891c3257</t>
  </si>
  <si>
    <t>942125e5a461fef57b1477b9a2bd5fa0</t>
  </si>
  <si>
    <t>n2oClim</t>
  </si>
  <si>
    <t>80</t>
  </si>
  <si>
    <t>a92e4ec6-817c-11e6-a4e2-5404a60d96b5</t>
  </si>
  <si>
    <t>Global Mean Mole Fraction of N2O</t>
  </si>
  <si>
    <t>Global mean Nitrous Oxide (N2O)</t>
  </si>
  <si>
    <t>n2oglobal</t>
  </si>
  <si>
    <t>81</t>
  </si>
  <si>
    <t>bab221e4-e5dd-11e5-8482-ac72891c3257</t>
  </si>
  <si>
    <t>09c328529f2fac58c1b016da33ba394c</t>
  </si>
  <si>
    <t>n2oglobalClim</t>
  </si>
  <si>
    <t>82</t>
  </si>
  <si>
    <t>a92e6316-817c-11e6-a4e2-5404a60d96b5</t>
  </si>
  <si>
    <t>Global Mean Mole Fraction of CFC11</t>
  </si>
  <si>
    <t>1e-12</t>
  </si>
  <si>
    <t>Mole fraction is used in the construction mole_fraction_of_X_in_Y, where X is a material constituent of Y.  The chemical formula of CFC11 is CFCl3.  The IUPAC name for CFC11 is trichloro-fluoro-methane.</t>
  </si>
  <si>
    <t>cfc11global</t>
  </si>
  <si>
    <t>mole_fraction_of_cfc11_in_air</t>
  </si>
  <si>
    <t>83</t>
  </si>
  <si>
    <t>baa9918c-e5dd-11e5-8482-ac72891c3257</t>
  </si>
  <si>
    <t>4f875cf09480e892812e0d76a67aff79</t>
  </si>
  <si>
    <t>AerChemMIP,C4MIP,CFMIP,CMIP,FAFMIP,GMMIP,GeoMIP,HighResMIP,LS3MIP,LUMIP,RFMIP,VIACSAB,VolMIP</t>
  </si>
  <si>
    <t>Global Mean Mole Fraction of CFC12</t>
  </si>
  <si>
    <t>Mole fraction is used in the construction mole_fraction_of_X_in_Y, where X is a material constituent of Y.  The chemical formula of CFC12 is CF2Cl2.  The IUPAC name for CFC12 is dichloro-difluoro-methane.</t>
  </si>
  <si>
    <t>cfc12global</t>
  </si>
  <si>
    <t>mole_fraction_of_cfc12_in_air</t>
  </si>
  <si>
    <t>84</t>
  </si>
  <si>
    <t>baa99736-e5dd-11e5-8482-ac72891c3257</t>
  </si>
  <si>
    <t>d833c036446ac363dcdf22027e28c0ed</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</si>
  <si>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</si>
  <si>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</si>
  <si>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hcfc22global</t>
  </si>
  <si>
    <t>mole_fraction_of_hcfc22_in_air</t>
  </si>
  <si>
    <t>85</t>
  </si>
  <si>
    <t>baaeaf1e-e5dd-11e5-8482-ac72891c3257</t>
  </si>
  <si>
    <t>2c1d2748570f208b1dde04d1e926b5e0</t>
  </si>
  <si>
    <t>Global Mean Mole Fraction of CFC113</t>
  </si>
  <si>
    <t>Mole fraction is used in the construction mole_fraction_of_X_in_Y, where X is a material constituent of Y.  The chemical formula of CFC113 is CCl2FCClF2.  The IUPAC name for CFC113 is 1,1,2-trichloro-1,2,2-trifluoro-ethane.</t>
  </si>
  <si>
    <t>cfc113global</t>
  </si>
  <si>
    <t>mole_fraction_of_cfc113_in_air</t>
  </si>
  <si>
    <t>86</t>
  </si>
  <si>
    <t>baa98b1a-e5dd-11e5-8482-ac72891c3257</t>
  </si>
  <si>
    <t>c92e83db9d11646c271cc3ca75aaa267</t>
  </si>
  <si>
    <t>Pressure at Model Full-Levels</t>
  </si>
  <si>
    <t>Air pressure on model levels</t>
  </si>
  <si>
    <t>pfull</t>
  </si>
  <si>
    <t>air_pressure</t>
  </si>
  <si>
    <t>longitude latitude alevel time2</t>
  </si>
  <si>
    <t>87</t>
  </si>
  <si>
    <t>bab32c1a-e5dd-11e5-8482-ac72891c3257</t>
  </si>
  <si>
    <t>7a107875bd58c5e655e8f87152a3bad7</t>
  </si>
  <si>
    <t>e9f99d60-c1ce-11e6-8067-ac72891c3257</t>
  </si>
  <si>
    <t>Climatological mean, Global field on model atmosphere levels [XY-A] [aclim]</t>
  </si>
  <si>
    <t>Pressure on Model Half-Levels</t>
  </si>
  <si>
    <t>Air pressure on model half-levels</t>
  </si>
  <si>
    <t>phalf</t>
  </si>
  <si>
    <t>longitude latitude alevhalf time2</t>
  </si>
  <si>
    <t>88</t>
  </si>
  <si>
    <t>bab33d04-e5dd-11e5-8482-ac72891c3257</t>
  </si>
  <si>
    <t>154ab10964742eaff37de9cc5beef39c</t>
  </si>
  <si>
    <t>e9f9de42-c1ce-11e6-8067-ac72891c3257</t>
  </si>
  <si>
    <t>Climatological mean, Global field on model atmosphere half-levels [XY-AH] [aclim]</t>
  </si>
  <si>
    <t>2</t>
  </si>
  <si>
    <t>area: mean where sea time: mean</t>
  </si>
  <si>
    <t>6</t>
  </si>
  <si>
    <t>9</t>
  </si>
  <si>
    <t>Snow Area Percentage</t>
  </si>
  <si>
    <t>Percentage of each grid cell that is occupied by snow that rests on land portion of cell.</t>
  </si>
  <si>
    <t>snc</t>
  </si>
  <si>
    <t>surface_snow_area_fraction</t>
  </si>
  <si>
    <t>e53e97d7e904fe67aa54b721b3c6a290</t>
  </si>
  <si>
    <t>longitude latitude time sdepth1</t>
  </si>
  <si>
    <t>f7e71b5e-562c-11e6-a2a4-ac72891c3257</t>
  </si>
  <si>
    <t>Temporal mean, Global field (single level) [XY-na] {:sdepth1} [amnla-tmn]</t>
  </si>
  <si>
    <t>Total Soil Moisture Content</t>
  </si>
  <si>
    <t>the mass per unit area  (summed over all soil layers) of water in all phases.</t>
  </si>
  <si>
    <t>mrso</t>
  </si>
  <si>
    <t>mass_content_of_water_in_soil</t>
  </si>
  <si>
    <t>af574f1ac4a9f44a2d943352a455cfeb</t>
  </si>
  <si>
    <t>Square of Sea Surface Temperature</t>
  </si>
  <si>
    <t>degC2</t>
  </si>
  <si>
    <t>Square of temperature of liquid ocean.</t>
  </si>
  <si>
    <t>Square of temperature of liquid ocean, averaged over the day.</t>
  </si>
  <si>
    <t>tossq</t>
  </si>
  <si>
    <t>square_of_sea_surface_temperature</t>
  </si>
  <si>
    <t>Oday ((isd.003))</t>
  </si>
  <si>
    <t>baa71c7c-e5dd-11e5-8482-ac72891c3257</t>
  </si>
  <si>
    <t>d1b497a4f7f4cb666757ec97d152079e</t>
  </si>
  <si>
    <t>e9f9f6ca-c1ce-11e6-8067-ac72891c3257</t>
  </si>
  <si>
    <t>Temporal mean, Global field (single level) [XY-na] [amse-tmn]</t>
  </si>
  <si>
    <t>CFMIP,CMIP,DAMIP,GMMIP,HighResMIP,OMIP,VolMIP</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</si>
  <si>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</si>
  <si>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baa720e6-e5dd-11e5-8482-ac72891c3257</t>
  </si>
  <si>
    <t>CFMIP,CMIP,CORDEX,DAMIP,GMMIP,HighResMIP,OMIP,VolMIP</t>
  </si>
  <si>
    <t>Mean Daily Maximum Ocean Mixed Layer Thickness Defined by Mixing Scheme</t>
  </si>
  <si>
    <t>The ocean mixed layer is the upper part of the ocean, regarded as being well-mixed. The base of the mixed layer defined by the mixing scheme is a diagnostic of ocean models. "Thickness" means the vertical extent of a layer.</t>
  </si>
  <si>
    <t>omldamax</t>
  </si>
  <si>
    <t>ocean_mixed_layer_thickness_defined_by_mixing_scheme</t>
  </si>
  <si>
    <t>area: mean time: maximum</t>
  </si>
  <si>
    <t>day ((isd.003))</t>
  </si>
  <si>
    <t>day_oth</t>
  </si>
  <si>
    <t>bab2ce3c-e5dd-11e5-8482-ac72891c3257</t>
  </si>
  <si>
    <t>5f8dc9362d17e2daa42dd6f0f38afb76</t>
  </si>
  <si>
    <t>f7e37f76-562c-11e6-a2a4-ac72891c3257</t>
  </si>
  <si>
    <t>Temporal Maximum, Global field (single level) [XY-na] [tmax]</t>
  </si>
  <si>
    <t>CFMIP,CMIP,DAMIP,GMMIP,HighResMIP,VolMIP</t>
  </si>
  <si>
    <t>Sea-Ice Area Percentage (Ocean Grid)</t>
  </si>
  <si>
    <t>Percentage of grid cell covered by sea ice</t>
  </si>
  <si>
    <t>siconc</t>
  </si>
  <si>
    <t>sea_ice_area_fraction</t>
  </si>
  <si>
    <t>longitude latitude time typesi</t>
  </si>
  <si>
    <t>seaIce</t>
  </si>
  <si>
    <t>SIMIP [seaiceday]</t>
  </si>
  <si>
    <t>5</t>
  </si>
  <si>
    <t>85c3e888-357c-11e7-8257-5404a60d96b5</t>
  </si>
  <si>
    <t>150ada98-357c-11e7-8257-5404a60d96b5</t>
  </si>
  <si>
    <t>27c9a9d6-290e-11e7-8230-ac72891c3257</t>
  </si>
  <si>
    <t>Temporal weighted mean, Global field (single level) [XY-na] {:typesi} [amse-tmn]</t>
  </si>
  <si>
    <t>CFMIP,CMIP,CORDEX,DAMIP,DCPP,HighResMIP,LS3MIP,PAMIP,SIMIP,VolMIP</t>
  </si>
  <si>
    <t>Sea Ice Thickness</t>
  </si>
  <si>
    <t>Actual (floe) thickness of sea ice (NOT volume divided by grid area as was done in CMIP5)</t>
  </si>
  <si>
    <t>sithick</t>
  </si>
  <si>
    <t>sea_ice_thickness</t>
  </si>
  <si>
    <t>area: time: mean where sea_ice (comment: mask=siconc)</t>
  </si>
  <si>
    <t>seaIce ocean</t>
  </si>
  <si>
    <t>d243ba76-4a9f-11e6-b84e-ac72891c3257</t>
  </si>
  <si>
    <t>591321f8-9e49-11e5-803c-0d0b866b59f3</t>
  </si>
  <si>
    <t>f94dae78-80ba-11e6-ab6e-5404a60d96b5</t>
  </si>
  <si>
    <t>Temporal mean, Global field (single level) [XY-na] [amnsi-twm]</t>
  </si>
  <si>
    <t>0.05 r</t>
  </si>
  <si>
    <t>4.0 r</t>
  </si>
  <si>
    <t>CFMIP,CMIP,DAMIP,HighResMIP,LS3MIP,SIMIP,VolMIP</t>
  </si>
  <si>
    <t>X-Component of Sea-Ice Velocity</t>
  </si>
  <si>
    <t>The x-velocity of ice on native model grid</t>
  </si>
  <si>
    <t>siu</t>
  </si>
  <si>
    <t>sea_ice_x_velocity</t>
  </si>
  <si>
    <t>--MODEL</t>
  </si>
  <si>
    <t>b811a784-7c00-11e6-bcdf-ac72891c3257</t>
  </si>
  <si>
    <t>590e80c6-9e49-11e5-803c-0d0b866b59f3</t>
  </si>
  <si>
    <t>f94c7fbc-80ba-11e6-ab6e-5404a60d96b5</t>
  </si>
  <si>
    <t>Time  mean, weighted by sea ice area, Global field (single level) [XY-na] {on model mest points} [amnsi-twm]</t>
  </si>
  <si>
    <t>CFMIP,CMIP,DAMIP,HighResMIP,SIMIP,VolMIP</t>
  </si>
  <si>
    <t>Y-Component of Sea-Ice Velocity</t>
  </si>
  <si>
    <t>The y-velocity of ice on native model grid</t>
  </si>
  <si>
    <t>siv</t>
  </si>
  <si>
    <t>sea_ice_y_velocity</t>
  </si>
  <si>
    <t>10</t>
  </si>
  <si>
    <t>b811b062-7c00-11e6-bcdf-ac72891c3257</t>
  </si>
  <si>
    <t>59141748-9e49-11e5-803c-0d0b866b59f3</t>
  </si>
  <si>
    <t>bab0238a-e5dd-11e5-8482-ac72891c3257</t>
  </si>
  <si>
    <t>CFMIP,CMIP,CORDEX,DAMIP,GMMIP,HighResMIP,RFMIP,VIACSAB,VolMIP</t>
  </si>
  <si>
    <t>area: mean time: minimum</t>
  </si>
  <si>
    <t>bab95fae-e5dd-11e5-8482-ac72891c3257</t>
  </si>
  <si>
    <t>f7e59f36-562c-11e6-a2a4-ac72891c3257</t>
  </si>
  <si>
    <t>Temporal Minimum, Global field (single level) [XY-na] {:height2m} [tmin]</t>
  </si>
  <si>
    <t>AerChemMIP,CFMIP,CMIP,CORDEX,DAMIP,DCPP,GMMIP,GeoMIP,HighResMIP,LS3MIP,LUMIP,PAMIP,PMIP,RFMIP,VIACSAB,VolMIP</t>
  </si>
  <si>
    <t>bab94a50-e5dd-11e5-8482-ac72891c3257</t>
  </si>
  <si>
    <t>f7e2a074-562c-11e6-a2a4-ac72891c3257</t>
  </si>
  <si>
    <t>Temporal Maximum, Global field (single level) [XY-na] {:height2m} [tmax]</t>
  </si>
  <si>
    <t>bab928ae-e5dd-11e5-8482-ac72891c3257</t>
  </si>
  <si>
    <t>AerChemMIP,CFMIP,CMIP,CORDEX,DAMIP,DCPP,DynVarMIP,GMMIP,HighResMIP,PAMIP,PMIP,RFMIP,VIACSAB,VolMIP</t>
  </si>
  <si>
    <t>bab3d692-e5dd-11e5-8482-ac72891c3257</t>
  </si>
  <si>
    <t>AerChemMIP,CFMIP,CMIP,CORDEX,DAMIP,DCPP,DynVarMIP,GMMIP,GeoMIP,HighResMIP,LS3MIP,LUMIP,PAMIP,PMIP,RFMIP,VIACSAB,VolMIP</t>
  </si>
  <si>
    <t>bab491f4-e5dd-11e5-8482-ac72891c3257</t>
  </si>
  <si>
    <t>CFMIP,CMIP,CORDEX,DAMIP,DCPP,DynVarMIP,GMMIP,HighResMIP,PAMIP,RFMIP,VIACSAB,VolMIP</t>
  </si>
  <si>
    <t>bab6fe58-e5dd-11e5-8482-ac72891c3257</t>
  </si>
  <si>
    <t>CFMIP,CMIP,DAMIP,GMMIP,HighResMIP,RFMIP,VIACSAB,VolMIP</t>
  </si>
  <si>
    <t>3c641b6c-b89b-11e6-be04-ac72891c3257</t>
  </si>
  <si>
    <t>CFMIP,CMIP,DAMIP,DCPP,GMMIP,HighResMIP,PAMIP,VolMIP</t>
  </si>
  <si>
    <t>bab1ca14-e5dd-11e5-8482-ac72891c3257</t>
  </si>
  <si>
    <t>CFMIP,CMIP,DAMIP,GMMIP,HighResMIP,LS3MIP,VIACSAB,VolMIP</t>
  </si>
  <si>
    <t>5a070350-c77d-11e6-8a33-5404a60d96b5</t>
  </si>
  <si>
    <t>CFMIP,CMIP,CORDEX,DAMIP,GMMIP,HighResMIP,LS3MIP,PMIP,VIACSAB,VolMIP</t>
  </si>
  <si>
    <t>Daily Minimum Near-Surface Relative Humidity</t>
  </si>
  <si>
    <t>hursmin</t>
  </si>
  <si>
    <t>5a0711f6-c77d-11e6-8a33-5404a60d96b5</t>
  </si>
  <si>
    <t>59152bba-9e49-11e5-803c-0d0b866b59f3</t>
  </si>
  <si>
    <t>CFMIP,CMIP,DAMIP,GMMIP,HighResMIP,LS3MIP,PMIP,VIACSAB,VolMIP</t>
  </si>
  <si>
    <t>Daily Maximum Near-Surface Relative Humidity</t>
  </si>
  <si>
    <t>hursmax</t>
  </si>
  <si>
    <t>day_ss</t>
  </si>
  <si>
    <t>5a071ff2-c77d-11e6-8a33-5404a60d96b5</t>
  </si>
  <si>
    <t>590f4196-9e49-11e5-803c-0d0b866b59f3</t>
  </si>
  <si>
    <t>CFMIP,CMIP,DAMIP,HighResMIP,LS3MIP,PMIP,VIACSAB,VolMIP</t>
  </si>
  <si>
    <t>bab7c75c-e5dd-11e5-8482-ac72891c3257</t>
  </si>
  <si>
    <t>CFMIP,CMIP,DAMIP,HighResMIP,LS3MIP,VIACSAB,VolMIP</t>
  </si>
  <si>
    <t>for the whole atmospheric column, as seen from the surface or the top of the atmosphere. Includes both large-scale and convective cloud.</t>
  </si>
  <si>
    <t>baaace4e-e5dd-11e5-8482-ac72891c3257</t>
  </si>
  <si>
    <t>CFMIP,CMIP,CORDEX,DAMIP,DCPP,HighResMIP,PAMIP,VIACSAB,VolMIP</t>
  </si>
  <si>
    <t>area: time: mean (comment: over land and sea ice)</t>
  </si>
  <si>
    <t>babb0eb2-e5dd-11e5-8482-ac72891c3257</t>
  </si>
  <si>
    <t>869dce4a-33d3-11e7-8cec-5404a60d96b5</t>
  </si>
  <si>
    <t>Temporal mean, Global field (single level) [XY-na] [amnlsi-tmn]</t>
  </si>
  <si>
    <t>CFMIP,CMIP,CORDEX,DAMIP,HighResMIP,PMIP,VIACSAB,VolMIP</t>
  </si>
  <si>
    <t>the mass of surface snow on the land portion of the grid cell divided by the land area in the grid cell; reported as missing where the land fraction is 0; excludes snow on vegetation canopy or on sea ice.</t>
  </si>
  <si>
    <t>bab820b2-e5dd-11e5-8482-ac72891c3257</t>
  </si>
  <si>
    <t>bab3fde8-e5dd-11e5-8482-ac72891c3257</t>
  </si>
  <si>
    <t>CFMIP,CMIP,DAMIP,GeoMIP,HighResMIP,VIACSAB,VolMIP</t>
  </si>
  <si>
    <t>bab43b50-e5dd-11e5-8482-ac72891c3257</t>
  </si>
  <si>
    <t>CFMIP,CMIP,DAMIP,DCPP,HighResMIP,LS3MIP,PAMIP,VIACSAB,VolMIP</t>
  </si>
  <si>
    <t>computed as the total runoff (including "drainage" through the base of the soil model) leaving the land portion of the grid cell divided by the land area in the grid cell.</t>
  </si>
  <si>
    <t>bab17cb2-e5dd-11e5-8482-ac72891c3257</t>
  </si>
  <si>
    <t>babb6cea-e5dd-11e5-8482-ac72891c3257</t>
  </si>
  <si>
    <t>AerChemMIP,CFMIP,CMIP,CORDEX,DAMIP,DCPP,DynVarMIP,GeoMIP,HighResMIP,PAMIP,VIACSAB,VolMIP</t>
  </si>
  <si>
    <t>babbd25c-e5dd-11e5-8482-ac72891c3257</t>
  </si>
  <si>
    <t>Daily Maximum Near-Surface Wind Speed</t>
  </si>
  <si>
    <t>Daily maximum near-surface (usually, 10 meters) wind speed.</t>
  </si>
  <si>
    <t>sfcWindmax</t>
  </si>
  <si>
    <t>bab709de-e5dd-11e5-8482-ac72891c3257</t>
  </si>
  <si>
    <t>1c15d05ab96de917359e54b16c4fbf14</t>
  </si>
  <si>
    <t>f7de8a48-562c-11e6-a2a4-ac72891c3257</t>
  </si>
  <si>
    <t>Temporal Maximum, Global field (single level) [XY-na] {:height10m} [tmax]</t>
  </si>
  <si>
    <t>CFMIP,CMIP,DAMIP,DCPP,HighResMIP,PAMIP,PMIP,VIACSAB,VolMIP</t>
  </si>
  <si>
    <t>baaf0a9a-e5dd-11e5-8482-ac72891c3257</t>
  </si>
  <si>
    <t>CFMIP,CMIP,DAMIP,DCPP,HighResMIP,LUMIP,PAMIP,VIACSAB,VolMIP</t>
  </si>
  <si>
    <t>baaf91cc-e5dd-11e5-8482-ac72891c3257</t>
  </si>
  <si>
    <t>bab538d4-e5dd-11e5-8482-ac72891c3257</t>
  </si>
  <si>
    <t>AerChemMIP,CFMIP,CMIP,DAMIP,DCPP,HighResMIP,LS3MIP,PAMIP,VIACSAB,VolMIP</t>
  </si>
  <si>
    <t>bab57f92-e5dd-11e5-8482-ac72891c3257</t>
  </si>
  <si>
    <t>AerChemMIP,CFMIP,CMIP,DAMIP,HighResMIP,LS3MIP,VIACSAB,VolMIP</t>
  </si>
  <si>
    <t>bab5ecd4-e5dd-11e5-8482-ac72891c3257</t>
  </si>
  <si>
    <t>bab65ad4-e5dd-11e5-8482-ac72891c3257</t>
  </si>
  <si>
    <t>at the top of the atmosphere.</t>
  </si>
  <si>
    <t>bab59c66-e5dd-11e5-8482-ac72891c3257</t>
  </si>
  <si>
    <t>CFMIP,CMIP,DAMIP,DCPP,HighResMIP,PAMIP,VIACSAB,VolMIP</t>
  </si>
  <si>
    <t>longitude latitude plev8 time</t>
  </si>
  <si>
    <t>bab902e8-e5dd-11e5-8482-ac72891c3257</t>
  </si>
  <si>
    <t>f7e6b556-562c-11e6-a2a4-ac72891c3257</t>
  </si>
  <si>
    <t>Temporal mean, Global field (8 pressure levels) [XY-P8] [tmean]</t>
  </si>
  <si>
    <t>CFMIP,CMIP,CORDEX,DAMIP,HighResMIP,VIACSAB,VolMIP</t>
  </si>
  <si>
    <t>baafec80-e5dd-11e5-8482-ac72891c3257</t>
  </si>
  <si>
    <t>CFMIP,CMIP,DAMIP,HighResMIP,VIACSAB,VolMIP</t>
  </si>
  <si>
    <t>bab0135e-e5dd-11e5-8482-ac72891c3257</t>
  </si>
  <si>
    <t>-0.001 s</t>
  </si>
  <si>
    <t>0.06 s</t>
  </si>
  <si>
    <t>1e-05 s</t>
  </si>
  <si>
    <t>0.01 s</t>
  </si>
  <si>
    <t>babd0e56-e5dd-11e5-8482-ac72891c3257</t>
  </si>
  <si>
    <t>babbbbe6-e5dd-11e5-8482-ac72891c3257</t>
  </si>
  <si>
    <t>babb5084-e5dd-11e5-8482-ac72891c3257</t>
  </si>
  <si>
    <t>babda032-e5dd-11e5-8482-ac72891c3257</t>
  </si>
  <si>
    <t>CFMIP,CMIP,CORDEX,HighResMIP,VIACSAB,VolMIP</t>
  </si>
  <si>
    <t>Atmosphere points</t>
  </si>
  <si>
    <t>AWI</t>
  </si>
  <si>
    <t>BSC</t>
  </si>
  <si>
    <t>MOHC</t>
  </si>
  <si>
    <t>MPI</t>
  </si>
  <si>
    <t>Ocean points</t>
  </si>
  <si>
    <t>Constants</t>
  </si>
  <si>
    <t>Time points per year</t>
  </si>
  <si>
    <t>AWI bytes/year</t>
  </si>
  <si>
    <t>BSC bytes/year</t>
  </si>
  <si>
    <t>MOHC bytes/year</t>
  </si>
  <si>
    <t>MPI bytes/year</t>
  </si>
  <si>
    <t>Bytes per grid point</t>
  </si>
  <si>
    <t>Atmosphere levels</t>
  </si>
  <si>
    <t>Ocean levels</t>
  </si>
  <si>
    <t xml:space="preserve">Table </t>
  </si>
  <si>
    <t>Prim6hr</t>
  </si>
  <si>
    <t>Volume, GiB/year</t>
  </si>
  <si>
    <t>Total, GiB/year</t>
  </si>
  <si>
    <t>Total</t>
  </si>
  <si>
    <t>Sea-Ice Area Percentage (Atmospheric Grid)</t>
  </si>
  <si>
    <t>siconca</t>
  </si>
  <si>
    <t>d243b4a4-4a9f-11e6-b84e-ac72891c3257</t>
  </si>
  <si>
    <t>5914ab90-9e49-11e5-803c-0d0b866b59f3</t>
  </si>
  <si>
    <t>452107da-3580-11e7-8257-5404a60d96b5</t>
  </si>
  <si>
    <t>CMIP,SIMIP</t>
  </si>
  <si>
    <t>CMIP</t>
  </si>
  <si>
    <t>Global field (single level) [XY-na]  [fixed]</t>
  </si>
  <si>
    <t>4f06575c-2674-11e7-96a5-ac72891c3257</t>
  </si>
  <si>
    <t>962e51dc-267b-11e7-96a5-ac72891c3257</t>
  </si>
  <si>
    <t>55e71213b0f6e3e098a0f0112beb2d50c2732f0a</t>
  </si>
  <si>
    <t>0</t>
  </si>
  <si>
    <t>CMIP extra</t>
  </si>
  <si>
    <t>scanDreq.py</t>
  </si>
  <si>
    <t>--UGRID</t>
  </si>
  <si>
    <t>fx</t>
  </si>
  <si>
    <t>ugrido</t>
  </si>
  <si>
    <t xml:space="preserve">longitude latitude </t>
  </si>
  <si>
    <t>longitude</t>
  </si>
  <si>
    <t>Provide for models with unstructured grids only</t>
  </si>
  <si>
    <t>Ony required for models with unstructured grids: this label should be used for a file containing information about the grid structure, following the UGRID convention.</t>
  </si>
  <si>
    <t>UGRID Grid Specification</t>
  </si>
  <si>
    <t>CMIP,DCPP,PAMIP,PMIP,VIACSAB</t>
  </si>
  <si>
    <t>No temporal dimensions ... fixed field, Global ocean field on model levels [XY-O] [amn-fx]</t>
  </si>
  <si>
    <t>62ee7ee2-1617-11e7-a126-5404a60d96b5</t>
  </si>
  <si>
    <t>5aea9677ebbb40076a0e0b3b11fdb46f</t>
  </si>
  <si>
    <t>bab9bd00-e5dd-11e5-8482-ac72891c3257</t>
  </si>
  <si>
    <t>fx ((isd.003))</t>
  </si>
  <si>
    <t>area: areacello volume: volcello</t>
  </si>
  <si>
    <t>thkcello</t>
  </si>
  <si>
    <t xml:space="preserve">longitude latitude olevel </t>
  </si>
  <si>
    <t>area: mean</t>
  </si>
  <si>
    <t>cell_thickness</t>
  </si>
  <si>
    <t>"Thickness" means the vertical extent of a layer. "Cell" refers to a model grid-cell.</t>
  </si>
  <si>
    <t>Ocean Model Cell Thickness</t>
  </si>
  <si>
    <t>AerChemMIP,C4MIP,CMIP,DCPP,GMMIP,GeoMIP,OMIP,PAMIP,PMIP,VIACSAB</t>
  </si>
  <si>
    <t>No temporal dimensions ... fixed field, Global ocean field on model levels [XY-O] [asum-fx]</t>
  </si>
  <si>
    <t>03c186c8-76f8-11e9-9427-a44cc8186c64</t>
  </si>
  <si>
    <t>4c69515bfc84c5cb5624e94228f58351</t>
  </si>
  <si>
    <t>babcc39c-e5dd-11e5-8482-ac72891c3257</t>
  </si>
  <si>
    <t>volcello</t>
  </si>
  <si>
    <t>area: sum</t>
  </si>
  <si>
    <t>ocean_volume</t>
  </si>
  <si>
    <t>For oceans with more than 1 mesh (e.g. staggered grids), report areas that apply to surface vertical fluxes of energy. If this field is time-dependent then save it instead as one of your Omon and Odec fields</t>
  </si>
  <si>
    <t>grid-cell volume ca. 2000.</t>
  </si>
  <si>
    <t>m3</t>
  </si>
  <si>
    <t>Ocean Grid-Cell Volume</t>
  </si>
  <si>
    <t>CMIP,DCPP,OMIP,PAMIP,PMIP</t>
  </si>
  <si>
    <t>No temporal dimensions ... fixed field, Global field (single level) [XY-na] [amns-fx]</t>
  </si>
  <si>
    <t>62eebbb4-1617-11e7-a126-5404a60d96b5</t>
  </si>
  <si>
    <t>1418ccb847c5c235176620baf22d7b33</t>
  </si>
  <si>
    <t>baa3fb50-e5dd-11e5-8482-ac72891c3257</t>
  </si>
  <si>
    <t>7</t>
  </si>
  <si>
    <t>Ofx ((isd.003))</t>
  </si>
  <si>
    <t>hfgeou</t>
  </si>
  <si>
    <t>area: mean where sea</t>
  </si>
  <si>
    <t>upward_geothermal_heat_flux_at_sea_floor</t>
  </si>
  <si>
    <t>Upward geothermal heat flux per unit area on the sea floor</t>
  </si>
  <si>
    <t>Upward Geothermal Heat Flux at Sea Floor</t>
  </si>
  <si>
    <t>CFMIP,CMIP,DCPP,OMIP,PAMIP,PMIP,VIACSAB</t>
  </si>
  <si>
    <t>No temporal dimensions ... fixed field, Global field (with flags) [XY-na] [amn-fx]</t>
  </si>
  <si>
    <t>62efb6d6-1617-11e7-a126-5404a60d96b5</t>
  </si>
  <si>
    <t>1d3ef4c73895a317948f1f3870f65834</t>
  </si>
  <si>
    <t>baa3f718-e5dd-11e5-8482-ac72891c3257</t>
  </si>
  <si>
    <t>basin</t>
  </si>
  <si>
    <t>integer</t>
  </si>
  <si>
    <t>region</t>
  </si>
  <si>
    <t>A variable with the standard name of region contains strings which indicate geographical regions. These strings must be chosen from the standard region list.</t>
  </si>
  <si>
    <t>Region Selection Index</t>
  </si>
  <si>
    <t>CMIP,DCPP,OMIP,PAMIP,PMIP,VIACSAB</t>
  </si>
  <si>
    <t>No temporal dimensions ... fixed field, Global field (single level) [XY-na] [amn-fx]</t>
  </si>
  <si>
    <t>8bbcd7b6-43e1-11e9-a042-1c4d70487308</t>
  </si>
  <si>
    <t>20e7d22ad09b324af00f41f6060701a7</t>
  </si>
  <si>
    <t>baa3f2e0-e5dd-11e5-8482-ac72891c3257</t>
  </si>
  <si>
    <t>sftof</t>
  </si>
  <si>
    <t>sea_area_fraction</t>
  </si>
  <si>
    <t>This is the area fraction at the ocean surface.</t>
  </si>
  <si>
    <t>Percentage of horizontal area occupied by ocean.</t>
  </si>
  <si>
    <t>Sea Area Percentage</t>
  </si>
  <si>
    <t>No temporal dimensions ... fixed field, Global field (single level, area sum) [XY-na]</t>
  </si>
  <si>
    <t>295a7ef6-c92c-11e7-b9a8-1c4d70487308</t>
  </si>
  <si>
    <t>62c5b9728a01c0031e3a788ac4c8eff5</t>
  </si>
  <si>
    <t>baa3ee94-e5dd-11e5-8482-ac72891c3257</t>
  </si>
  <si>
    <t>4</t>
  </si>
  <si>
    <t>areacello</t>
  </si>
  <si>
    <t>cell_area</t>
  </si>
  <si>
    <t>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t>
  </si>
  <si>
    <t>Horizontal area of ocean grid cells</t>
  </si>
  <si>
    <t>m2</t>
  </si>
  <si>
    <t>Grid-Cell Area for Ocean Variables</t>
  </si>
  <si>
    <t>CMIP,OMIP</t>
  </si>
  <si>
    <t>9122e7b627c429163fd0857dc366e14e</t>
  </si>
  <si>
    <t>baa3ea2a-e5dd-11e5-8482-ac72891c3257</t>
  </si>
  <si>
    <t>masscello</t>
  </si>
  <si>
    <t>sea_water_mass_per_unit_area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</si>
  <si>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</si>
  <si>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Ocean Grid-Cell Mass per Area</t>
  </si>
  <si>
    <t>f1b8ddb539cb96eb65453dce4c8bb978</t>
  </si>
  <si>
    <t>baa3e4d0-e5dd-11e5-8482-ac72891c3257</t>
  </si>
  <si>
    <t>deptho</t>
  </si>
  <si>
    <t>sea_floor_depth_below_geoid</t>
  </si>
  <si>
    <t>Ocean bathymetry. Reported here is the sea floor depth for present day relative to z=0 geoid. Reported as missing for land grid cells.</t>
  </si>
  <si>
    <t>Ocean bathymetry.   Reported here is the sea floor depth for present day relative to z=0 geoid. Reported as missing for land grid cells.</t>
  </si>
  <si>
    <t>Sea Floor Depth Below Geoid</t>
  </si>
  <si>
    <t>Sea Surface Height Above Geoid</t>
  </si>
  <si>
    <t>This is the dynamic sea level, so should have zero global area mean. It should not include inverse barometer depressions from sea ice.</t>
  </si>
  <si>
    <t>zos</t>
  </si>
  <si>
    <t>sea_surface_height_above_geoid</t>
  </si>
  <si>
    <t>Omon ((isd.003))</t>
  </si>
  <si>
    <t>Omon_oth</t>
  </si>
  <si>
    <t>baa507f2-e5dd-11e5-8482-ac72891c3257</t>
  </si>
  <si>
    <t>7539774a693b6a99db7e174343a488bd</t>
  </si>
  <si>
    <t>-13.97 s</t>
  </si>
  <si>
    <t>9.575 s</t>
  </si>
  <si>
    <t>0.008384 s</t>
  </si>
  <si>
    <t>1.572 s</t>
  </si>
  <si>
    <t>AerChemMIP,C4MIP,CDRMIP,CMIP,DAMIP,DCPP,GMMIP,GeoMIP,HighResMIP,ISMIP6,LS3MIP,OMIP,PAMIP,VIACSAB,VolMIP</t>
  </si>
  <si>
    <t>Sea Water Potential Temperature</t>
  </si>
  <si>
    <t>Diagnostic should be contributed even for models using conservative temperature as prognostic field.</t>
  </si>
  <si>
    <t>thetao</t>
  </si>
  <si>
    <t>sea_water_potential_temperature</t>
  </si>
  <si>
    <t>longitude latitude olevel time</t>
  </si>
  <si>
    <t>Omon_3d</t>
  </si>
  <si>
    <t>12</t>
  </si>
  <si>
    <t>baa51d00-e5dd-11e5-8482-ac72891c3257</t>
  </si>
  <si>
    <t>cf53bdf4168a9107354d059ff39b5753</t>
  </si>
  <si>
    <t>f7e4000e-562c-11e6-a2a4-ac72891c3257</t>
  </si>
  <si>
    <t>Temporal mean, Global ocean field on model levels [XY-O] [tmean]</t>
  </si>
  <si>
    <t>AerChemMIP,C4MIP,CFMIP,CMIP,DAMIP,DCPP,GMMIP,GeoMIP,HighResMIP,ISMIP6,LS3MIP,OMIP,PAMIP,VIACSAB,VolMIP</t>
  </si>
  <si>
    <t>baa52de0-e5dd-11e5-8482-ac72891c3257</t>
  </si>
  <si>
    <t>257.4 s</t>
  </si>
  <si>
    <t>325.2 s</t>
  </si>
  <si>
    <t>272.0 s</t>
  </si>
  <si>
    <t>303.5 s</t>
  </si>
  <si>
    <t>AerChemMIP,C4MIP,CMIP,CORDEX,DAMIP,DCPP,GMMIP,GeoMIP,HighResMIP,ISMIP6,LS3MIP,OMIP,PAMIP,VIACSAB,VolMIP</t>
  </si>
  <si>
    <t>Sea Water Salinity</t>
  </si>
  <si>
    <t>0.001</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</si>
  <si>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</si>
  <si>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so</t>
  </si>
  <si>
    <t>sea_water_salinity</t>
  </si>
  <si>
    <t>baa5491a-e5dd-11e5-8482-ac72891c3257</t>
  </si>
  <si>
    <t>31eb8d2a1ed4d82ef8bebe4227ec90b9</t>
  </si>
  <si>
    <t>100.0 r</t>
  </si>
  <si>
    <t>28.0 r</t>
  </si>
  <si>
    <t>Sea Surface Salinity</t>
  </si>
  <si>
    <t>sos</t>
  </si>
  <si>
    <t>sea_surface_salinity</t>
  </si>
  <si>
    <t>baa557f2-e5dd-11e5-8482-ac72891c3257</t>
  </si>
  <si>
    <t>74a9891bcab2667dbcb66574c6370c86</t>
  </si>
  <si>
    <t>AerChemMIP,C4MIP,CMIP,DAMIP,DCPP,GMMIP,GeoMIP,HighResMIP,ISMIP6,LS3MIP,OMIP,PAMIP,VIACSAB,VolMIP</t>
  </si>
  <si>
    <t>Ocean Mixed Layer Thickness Defined by Sigma T</t>
  </si>
  <si>
    <t>Sigma T is potential density referenced to ocean surface.</t>
  </si>
  <si>
    <t>mlotst</t>
  </si>
  <si>
    <t>ocean_mixed_layer_thickness_defined_by_sigma_t</t>
  </si>
  <si>
    <t>baa57688-e5dd-11e5-8482-ac72891c3257</t>
  </si>
  <si>
    <t>b1ac17c786f782027deb9a5985ad106e</t>
  </si>
  <si>
    <t>AerChemMIP,C4MIP,CMIP,DCPP,GMMIP,GeoMIP,HighResMIP,LS3MIP,OMIP,PAMIP,VIACSAB,VolMIP</t>
  </si>
  <si>
    <t>Sea Water X Velocity</t>
  </si>
  <si>
    <t>Prognostic x-ward velocity component resolved by the model.</t>
  </si>
  <si>
    <t>uo</t>
  </si>
  <si>
    <t>sea_water_x_velocity</t>
  </si>
  <si>
    <t>--OPT</t>
  </si>
  <si>
    <t>baa586e6-e5dd-11e5-8482-ac72891c3257</t>
  </si>
  <si>
    <t>1ed3e3be3675e589a5327ce82016ab72</t>
  </si>
  <si>
    <t>00b8a31e-8f1d-11e6-a5a6-ac72891c3257</t>
  </si>
  <si>
    <t>AerChemMIP,C4MIP,CDRMIP,CFMIP,CMIP,DAMIP,DCPP,GMMIP,GeoMIP,HighResMIP,LS3MIP,OMIP,PAMIP,VIACSAB,VolMIP</t>
  </si>
  <si>
    <t>Sea Water Y Velocity</t>
  </si>
  <si>
    <t>Prognostic y-ward velocity component resolved by the model.</t>
  </si>
  <si>
    <t>vo</t>
  </si>
  <si>
    <t>sea_water_y_velocity</t>
  </si>
  <si>
    <t>baa58b1e-e5dd-11e5-8482-ac72891c3257</t>
  </si>
  <si>
    <t>3e3ddc77800e7d421834b9cb808602d7</t>
  </si>
  <si>
    <t>Ocean Meridional Overturning Mass Streamfunction</t>
  </si>
  <si>
    <t>kg s-1</t>
  </si>
  <si>
    <t>Overturning mass streamfunction arising from all advective mass transport processes, resolved and parameterized.</t>
  </si>
  <si>
    <t>msftmz</t>
  </si>
  <si>
    <t>ocean_meridional_overturning_mass_streamfunction</t>
  </si>
  <si>
    <t>longitude: sum (comment: basin sum [along zig-zag grid path]) depth: sum time: mean</t>
  </si>
  <si>
    <t>latitude olevel basin time</t>
  </si>
  <si>
    <t>baa59d48-e5dd-11e5-8482-ac72891c3257</t>
  </si>
  <si>
    <t>fe8d7416c92bdae56503590599286800</t>
  </si>
  <si>
    <t>529e94b4-1ed7-11e7-9366-ac72891c3257</t>
  </si>
  <si>
    <t>Temporal mean, Ocean Basin Meridional Section [YB-O] [bzzsum]</t>
  </si>
  <si>
    <t>AerChemMIP,C4MIP,CMIP,DAMIP,DCPP,GMMIP,GeoMIP,HighResMIP,LS3MIP,OMIP,PAMIP,VolMIP</t>
  </si>
  <si>
    <t>Downward Heat Flux at Sea Water Surface</t>
  </si>
  <si>
    <t>This is the net flux of heat entering the liquid water column through its upper surface (excluding any "flux adjustment") .</t>
  </si>
  <si>
    <t>hfds</t>
  </si>
  <si>
    <t>surface_downward_heat_flux_in_sea_water</t>
  </si>
  <si>
    <t>96</t>
  </si>
  <si>
    <t>baa6c33a-e5dd-11e5-8482-ac72891c3257</t>
  </si>
  <si>
    <t>db14915fa8f71225f7775d0d922197ec</t>
  </si>
  <si>
    <t>AerChemMIP,C4MIP,CMIP,DAMIP,DCPP,GMMIP,GeoMIP,HighResMIP,LS3MIP,OMIP,PAMIP,VIACSAB,VolMIP</t>
  </si>
  <si>
    <t>Surface Aqueous Partial Pressure of CO2</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</si>
  <si>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</si>
  <si>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spco2</t>
  </si>
  <si>
    <t>surface_partial_pressure_of_carbon_dioxide_in_sea_water</t>
  </si>
  <si>
    <t>longitude latitude time depth0m</t>
  </si>
  <si>
    <t>ocnBgchem</t>
  </si>
  <si>
    <t>150</t>
  </si>
  <si>
    <t>baa0c7a0-e5dd-11e5-8482-ac72891c3257</t>
  </si>
  <si>
    <t>88d79ec028b6e797cd2db6f00f9b6910</t>
  </si>
  <si>
    <t>f9495c2e-80ba-11e6-ab6e-5404a60d96b5</t>
  </si>
  <si>
    <t>Temporal mean, Global field (single level) [XY-na] {:depth0m} [amse-tmn]</t>
  </si>
  <si>
    <t>AerChemMIP,C4MIP,CMIP,DAMIP,DCPP,GMMIP,GeoMIP,HighResMIP,LS3MIP,OMIP,PAMIP,VIACSAB</t>
  </si>
  <si>
    <t>Surface Downward Mass Flux of Carbon as CO2 [kgC m-2 s-1]</t>
  </si>
  <si>
    <t>Gas exchange flux of CO2 (positive into ocean)</t>
  </si>
  <si>
    <t>fgco2</t>
  </si>
  <si>
    <t>surface_downward_mass_flux_of_carbon_dioxide_expressed_as_carbon</t>
  </si>
  <si>
    <t>157</t>
  </si>
  <si>
    <t>baa0d420-e5dd-11e5-8482-ac72891c3257</t>
  </si>
  <si>
    <t>f64c4ac230024801b1f140d806a00972</t>
  </si>
  <si>
    <t>AerChemMIP,C4MIP,CDRMIP,CMIP,DAMIP,DCPP,GMMIP,GeoMIP,HighResMIP,LS3MIP,LUMIP,OMIP,PAMIP,VIACSAB,VolMIP</t>
  </si>
  <si>
    <t>Total Alkalinity</t>
  </si>
  <si>
    <t>mol m-3</t>
  </si>
  <si>
    <t>total alkalinity equivalent concentration (including carbonate, nitrogen, silicate, and borate components)</t>
  </si>
  <si>
    <t>total alkalinity equivalent concentration (including carbonate, borate, phosphorus, silicon, and nitrogen components)</t>
  </si>
  <si>
    <t>talk</t>
  </si>
  <si>
    <t>sea_water_alkalinity_expressed_as_mole_equivalent</t>
  </si>
  <si>
    <t>1024</t>
  </si>
  <si>
    <t>ba9f91f0-e5dd-11e5-8482-ac72891c3257</t>
  </si>
  <si>
    <t>d90bac355dae4e53a6d0e5df81a090ad</t>
  </si>
  <si>
    <t>AerChemMIP,C4MIP,CMIP,DAMIP,DCPP,GMMIP,GeoMIP,HighResMIP,LS3MIP,LUMIP,OMIP,PAMIP</t>
  </si>
  <si>
    <t>Dissolved Oxygen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</si>
  <si>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</si>
  <si>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o2</t>
  </si>
  <si>
    <t>mole_concentration_of_dissolved_molecular_oxygen_in_sea_water</t>
  </si>
  <si>
    <t>1029</t>
  </si>
  <si>
    <t>ba9f9e7a-e5dd-11e5-8482-ac72891c3257</t>
  </si>
  <si>
    <t>c2705ac5fb7561a3aa5744c1163bf2d7</t>
  </si>
  <si>
    <t>AerChemMIP,C4MIP,CMIP,DAMIP,DCPP,GMMIP,GeoMIP,LUMIP,OMIP,PAMIP</t>
  </si>
  <si>
    <t>Mass Concentration of Total Phytoplankton Expressed as Chlorophyll in Sea Water</t>
  </si>
  <si>
    <t>kg m-3</t>
  </si>
  <si>
    <t>Sum of chlorophyll from all phytoplankton group concentrations.  In most models this is equal to chldiat+chlmisc, that is the sum of Diatom Chlorophyll Mass Concentration and Other Phytoplankton Chlorophyll Mass Concentration</t>
  </si>
  <si>
    <t>sum of chlorophyll from all phytoplankton group concentrations.  In most models this is equal to chldiat+chlmisc, that is the sum of "Diatom Chlorophyll Mass Concentration" plus "Other Phytoplankton Chlorophyll Mass Concentration"</t>
  </si>
  <si>
    <t>chl</t>
  </si>
  <si>
    <t>mass_concentration_of_phytoplankton_expressed_as_chlorophyll_in_sea_water</t>
  </si>
  <si>
    <t>1036</t>
  </si>
  <si>
    <t>ba9fb75c-e5dd-11e5-8482-ac72891c3257</t>
  </si>
  <si>
    <t>ab60603d901dfa1c47f4d2fd7784f8ea</t>
  </si>
  <si>
    <t>SIMIP [seaicemon]</t>
  </si>
  <si>
    <t>86119ff6-357c-11e7-8257-5404a60d96b5</t>
  </si>
  <si>
    <t>C4MIP,CDRMIP,CFMIP,CMIP,CORDEX,DAMIP,DCPP,FAFMIP,GMMIP,GeoMIP,HighResMIP,LS3MIP,PAMIP,PMIP,RFMIP,SIMIP,VIACSAB</t>
  </si>
  <si>
    <t>71190054-faa7-11e6-bfb7-ac72891c3257</t>
  </si>
  <si>
    <t>C4MIP,CMIP,DAMIP,FAFMIP,GMMIP,GeoMIP,HighResMIP,LS3MIP,RFMIP,SIMIP</t>
  </si>
  <si>
    <t>Sea-Ice Mass per Area</t>
  </si>
  <si>
    <t>Total mass of sea ice divided by grid-cell area</t>
  </si>
  <si>
    <t>(in OImon, sim included snow and sea ice mass)</t>
  </si>
  <si>
    <t>simass</t>
  </si>
  <si>
    <t>sea_ice_amount</t>
  </si>
  <si>
    <t>714b603a-faa7-11e6-bfb7-ac72891c3257</t>
  </si>
  <si>
    <t>5917184e-9e49-11e5-803c-0d0b866b59f3</t>
  </si>
  <si>
    <t>C4MIP,CMIP,DAMIP,FAFMIP,GMMIP,GeoMIP,HighResMIP,LS3MIP,PMIP,RFMIP,SIMIP</t>
  </si>
  <si>
    <t>Snow Mass per Area</t>
  </si>
  <si>
    <t>Total mass of snow on sea ice divided by sea-ice area.</t>
  </si>
  <si>
    <t>sisnmass</t>
  </si>
  <si>
    <t>liquid_water_content_of_surface_snow</t>
  </si>
  <si>
    <t>713ed766-faa7-11e6-bfb7-ac72891c3257</t>
  </si>
  <si>
    <t>5914a6b8-9e49-11e5-803c-0d0b866b59f3</t>
  </si>
  <si>
    <t>C4MIP,CFMIP,CMIP,DAMIP,FAFMIP,GMMIP,GeoMIP,HighResMIP,LS3MIP,RFMIP,SIMIP</t>
  </si>
  <si>
    <t>Percentage Cover of Sea Ice by Meltpond</t>
  </si>
  <si>
    <t>Percentage of sea ice, by area, which is covered by melt ponds, giving equal weight to every square metre of sea ice .</t>
  </si>
  <si>
    <t>simpconc</t>
  </si>
  <si>
    <t>area_fraction</t>
  </si>
  <si>
    <t>longitude latitude time typemp</t>
  </si>
  <si>
    <t>71238a60-faa7-11e6-bfb7-ac72891c3257</t>
  </si>
  <si>
    <t>590eb1ea-9e49-11e5-803c-0d0b866b59f3</t>
  </si>
  <si>
    <t>af256dfc-1e00-11e7-a625-5404a60d96b5</t>
  </si>
  <si>
    <t>Temporal mean, Global field (single level) [XY-na] {:typemp} [amnsi-twm]</t>
  </si>
  <si>
    <t>C4MIP,CMIP,FAFMIP,GMMIP,GeoMIP,HighResMIP,LS3MIP,RFMIP,SIMIP</t>
  </si>
  <si>
    <t>Percentage Cover of Sea Ice by Ridging</t>
  </si>
  <si>
    <t>Fraction of sea ice, by area, which is covered by sea ice ridges, giving equal weight to every square metre of sea ice .</t>
  </si>
  <si>
    <t>sirdgconc</t>
  </si>
  <si>
    <t>longitude latitude time typesirdg</t>
  </si>
  <si>
    <t>71342f78-faa7-11e6-bfb7-ac72891c3257</t>
  </si>
  <si>
    <t>590dfb2e-9e49-11e5-803c-0d0b866b59f3</t>
  </si>
  <si>
    <t>642e6432-5934-11e8-85dc-1c4d70487308</t>
  </si>
  <si>
    <t>Temporal weighted mean, Global field (single level) [XY-na] {:typesirdg} [amnsi-twm]</t>
  </si>
  <si>
    <t>Grid-Cell Area for Atmospheric Grid Variables</t>
  </si>
  <si>
    <t>For atmospheres with more than 1 mesh (e.g., staggered grids), report areas that apply to surface vertical fluxes of energy.</t>
  </si>
  <si>
    <t>Cell areas for any grid used to report atmospheric variables and any other variable using that grid (e.g., soil moisture content). These cell areas should be defined to enable exact calculation of global integrals (e.g., of vertical fluxes of energy at the surface and top of the atmosphere).</t>
  </si>
  <si>
    <t>areacella</t>
  </si>
  <si>
    <t>atmos land</t>
  </si>
  <si>
    <t>baa83a12-e5dd-11e5-8482-ac72891c3257</t>
  </si>
  <si>
    <t>c47a4040603c03d250c73e9c266a24bb</t>
  </si>
  <si>
    <t>1000000000000.0 s</t>
  </si>
  <si>
    <t>AerChemMIP,CFMIP,CMIP,DCPP,LS3MIP,PAMIP,PMIP</t>
  </si>
  <si>
    <t>Grid-Cell Area for River Model Variables</t>
  </si>
  <si>
    <t>For river routing model, if grid differs from the atmospheric grid.</t>
  </si>
  <si>
    <t>Cell areas for any grid used to report river model variables (may be the same as for atmospheric variables). These cell areas should be defined to enable exact calculation of area integrals (e.g., of vertical fluxes of energy at the surface and top of the atmosphere).</t>
  </si>
  <si>
    <t>areacellr</t>
  </si>
  <si>
    <t>8306180c-76ca-11e7-ba39-ac72891c3257</t>
  </si>
  <si>
    <t>6276c008-76c7-11e7-ba39-ac72891c3257</t>
  </si>
  <si>
    <t>CMIP,DCPP,PAMIP,PMIP</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</si>
  <si>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</si>
  <si>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</si>
  <si>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</si>
  <si>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orog</t>
  </si>
  <si>
    <t>surface_altitude</t>
  </si>
  <si>
    <t>bab2f9d4-e5dd-11e5-8482-ac72891c3257</t>
  </si>
  <si>
    <t>00e77372e8b909d9a827a0790e991fd9</t>
  </si>
  <si>
    <t>f7decc10-562c-11e6-a2a4-ac72891c3257</t>
  </si>
  <si>
    <t>No temporal dimensions ... fixed field, Global field (single level) [XY-na]</t>
  </si>
  <si>
    <t>-700.0 s</t>
  </si>
  <si>
    <t>10000.0 s</t>
  </si>
  <si>
    <t>Percentage of the Grid Cell Occupied by Land (Including Lakes)</t>
  </si>
  <si>
    <t>Percentage of horizontal area occupied by land.</t>
  </si>
  <si>
    <t>sftlf</t>
  </si>
  <si>
    <t>land_area_fraction</t>
  </si>
  <si>
    <t>bab742c8-e5dd-11e5-8482-ac72891c3257</t>
  </si>
  <si>
    <t>b0444e42-b096-11e6-aab6-ac72891c3257</t>
  </si>
  <si>
    <t>100.0 s</t>
  </si>
  <si>
    <t>AerChemMIP,CFMIP,CMIP,DCPP,PAMIP,PMIP</t>
  </si>
  <si>
    <t>Land Ice Area Percentage</t>
  </si>
  <si>
    <t>Percentage of grid cell covered by land ice (ice sheet, ice shelf, ice cap, glacier)</t>
  </si>
  <si>
    <t>fraction of grid cell occupied by "permanent" ice (i.e., glaciers).</t>
  </si>
  <si>
    <t>sftgif</t>
  </si>
  <si>
    <t>land_ice_area_fraction</t>
  </si>
  <si>
    <t>bab73a76-e5dd-11e5-8482-ac72891c3257</t>
  </si>
  <si>
    <t>a1d2e309c6f25017442ad6c79c4f9eca</t>
  </si>
  <si>
    <t>CMIP,DCPP,ISMIP6,LS3MIP,PAMIP,PMIP</t>
  </si>
  <si>
    <t>Capacity of Soil to Store Water (Field Capacity)</t>
  </si>
  <si>
    <t>The bulk water content retained by the soil at -33 J/kg of suction pressure, expressed as mass per unit land area; report as missing where there is no land</t>
  </si>
  <si>
    <t>reported "where land": divide the total water holding capacity of all the soil in the grid cell by the land area in the grid cell;  reported as "missing" where the land fraction is 0.</t>
  </si>
  <si>
    <t>mrsofc</t>
  </si>
  <si>
    <t>soil_moisture_content_at_field_capacity</t>
  </si>
  <si>
    <t>area: mean where land</t>
  </si>
  <si>
    <t>bab1c08c-e5dd-11e5-8482-ac72891c3257</t>
  </si>
  <si>
    <t>ec6da64bcabf72243b381d6b50bffa5f</t>
  </si>
  <si>
    <t>63c32b44-15f2-11e7-87e0-5404a60d96b5</t>
  </si>
  <si>
    <t>No temporal dimensions ... fixed field, Global field (single level) [XY-na] [amla]</t>
  </si>
  <si>
    <t>CMIP,DCPP,LS3MIP,PAMIP,PMIP</t>
  </si>
  <si>
    <t>Maximum Root Depth</t>
  </si>
  <si>
    <t>report the maximum soil depth reachable by plant roots (if defined in model), i.e., the maximum soil depth from which they can extract moisture; report as *missing* where the land fraction is 0.</t>
  </si>
  <si>
    <t>report the maximum soil depth reachable by plant roots (if defined in model), i.e., the maximum soil depth from which they can extract moisture; report as "missing" where the land fraction is 0.</t>
  </si>
  <si>
    <t>rootd</t>
  </si>
  <si>
    <t>root_depth</t>
  </si>
  <si>
    <t>bab5c7fe-e5dd-11e5-8482-ac72891c3257</t>
  </si>
  <si>
    <t>d76ba4c5868a0a9a02f433dc3c86d5d2</t>
  </si>
  <si>
    <t>30.0 s</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</si>
  <si>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</si>
  <si>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</si>
  <si>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Provide only if altitude of full model levels is fixed</t>
  </si>
  <si>
    <t>zfull</t>
  </si>
  <si>
    <t>height_above_reference_ellipsoid</t>
  </si>
  <si>
    <t xml:space="preserve">longitude latitude alevel </t>
  </si>
  <si>
    <t>0ea7a738776ef049ed7bef9c701a819c8c9ca036</t>
  </si>
  <si>
    <t>216ab26c-b89b-11e6-a189-5404a60d96b5</t>
  </si>
  <si>
    <t>6ce574f0-2670-11e7-96a5-ac72891c3257</t>
  </si>
  <si>
    <t>Global Field (model levels) [XY-A]</t>
  </si>
  <si>
    <t>CFMIP,CMIP</t>
  </si>
  <si>
    <t>Ofx</t>
  </si>
  <si>
    <t>AWI bytes/simulation</t>
  </si>
  <si>
    <t>BSC bytes/simulation</t>
  </si>
  <si>
    <t>MOHC bytes/simulation</t>
  </si>
  <si>
    <t>MPI bytes/simulation</t>
  </si>
  <si>
    <t>Table</t>
  </si>
  <si>
    <t>Total, GiB/simulation (for Ofx and fx)</t>
  </si>
  <si>
    <t>Omon</t>
  </si>
  <si>
    <t>SImon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</si>
</sst>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4"/>
      <color rgb="FF0000FF"/>
      <name val="Calibri"/>
      <family val="2"/>
      <scheme val="minor"/>
    </font>
    <font>
      <sz val="8"/>
      <color indexed="81"/>
      <name val="Tahoma"/>
      <family val="2"/>
    </font>
    <font>
      <b/>
      <sz val="11"/>
      <color theme="1"/>
      <name val="Calibri"/>
      <family val="2"/>
      <scheme val="minor"/>
    </font>
  </fonts>
  <fills count="3">
    <fill>
      <patternFill patternType="none"/>
    </fill>
    <fill>
      <patternFill patternType="gray125"/>
    </fill>
    <fill>
      <patternFill patternType="solid">
        <fgColor rgb="FFAAAACC"/>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wrapText="1"/>
    </xf>
    <xf numFmtId="0" fontId="0" fillId="0" borderId="0" xfId="0" applyAlignment="1">
      <alignment wrapText="1"/>
    </xf>
    <xf numFmtId="0" fontId="3" fillId="0" borderId="0" xfId="0" applyFont="1"/>
    <xf numFmtId="164" fontId="0" fillId="0" borderId="0" xfId="0" applyNumberFormat="1"/>
    <xf numFmtId="0" fontId="3" fillId="0" borderId="0" xfId="0" applyFont="1" applyAlignment="1">
      <alignment horizontal="center"/>
    </xf>
    <xf numFmtId="0" fontId="0" fillId="0" borderId="0" xfId="0" applyAlignment="1">
      <alignment horizontal="center"/>
    </xf>
    <xf numFmtId="164" fontId="3" fillId="0" borderId="0" xfId="0" applyNumberFormat="1" applyFont="1"/>
    <xf numFmtId="3"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
  <sheetViews>
    <sheetView workbookViewId="0">
      <selection activeCell="I7" sqref="I7"/>
    </sheetView>
  </sheetViews>
  <sheetFormatPr defaultRowHeight="14.4" x14ac:dyDescent="0.3"/>
  <cols>
    <col min="1" max="1" width="30.6640625" customWidth="1"/>
    <col min="2" max="2" width="60.6640625" customWidth="1"/>
    <col min="3" max="4" width="8.88671875" customWidth="1"/>
    <col min="5" max="5" width="12.109375" bestFit="1" customWidth="1"/>
    <col min="6" max="8" width="9" bestFit="1" customWidth="1"/>
    <col min="9" max="9" width="12.44140625" bestFit="1" customWidth="1"/>
    <col min="10" max="18" width="9" bestFit="1" customWidth="1"/>
  </cols>
  <sheetData>
    <row r="1" spans="1:18" ht="18" x14ac:dyDescent="0.35">
      <c r="A1" s="1"/>
      <c r="B1" s="1" t="s">
        <v>0</v>
      </c>
    </row>
    <row r="2" spans="1:18" x14ac:dyDescent="0.3">
      <c r="A2" s="2" t="s">
        <v>1</v>
      </c>
      <c r="B2" s="2" t="s">
        <v>2</v>
      </c>
    </row>
    <row r="3" spans="1:18" ht="86.4" x14ac:dyDescent="0.3">
      <c r="A3" s="2" t="s">
        <v>3</v>
      </c>
      <c r="B3" s="2" t="s">
        <v>4</v>
      </c>
    </row>
    <row r="4" spans="1:18" x14ac:dyDescent="0.3">
      <c r="C4" s="3" t="s">
        <v>1012</v>
      </c>
    </row>
    <row r="5" spans="1:18" x14ac:dyDescent="0.3">
      <c r="C5" s="6" t="s">
        <v>1006</v>
      </c>
      <c r="D5" s="6"/>
      <c r="E5" s="6"/>
      <c r="F5" s="6"/>
      <c r="G5" s="6" t="s">
        <v>1011</v>
      </c>
      <c r="H5" s="6"/>
      <c r="I5" s="6"/>
      <c r="J5" s="6"/>
      <c r="K5" s="6" t="s">
        <v>1019</v>
      </c>
      <c r="L5" s="6"/>
      <c r="M5" s="6"/>
      <c r="N5" s="6"/>
      <c r="O5" s="6" t="s">
        <v>1020</v>
      </c>
      <c r="P5" s="6"/>
      <c r="Q5" s="6"/>
      <c r="R5" s="6"/>
    </row>
    <row r="6" spans="1:18" x14ac:dyDescent="0.3">
      <c r="C6" t="s">
        <v>1007</v>
      </c>
      <c r="D6" t="s">
        <v>1008</v>
      </c>
      <c r="E6" t="s">
        <v>1009</v>
      </c>
      <c r="F6" t="s">
        <v>1010</v>
      </c>
      <c r="G6" t="s">
        <v>1007</v>
      </c>
      <c r="H6" t="s">
        <v>1008</v>
      </c>
      <c r="I6" t="s">
        <v>1009</v>
      </c>
      <c r="J6" t="s">
        <v>1010</v>
      </c>
      <c r="K6" t="s">
        <v>1007</v>
      </c>
      <c r="L6" t="s">
        <v>1008</v>
      </c>
      <c r="M6" t="s">
        <v>1009</v>
      </c>
      <c r="N6" t="s">
        <v>1010</v>
      </c>
      <c r="O6" t="s">
        <v>1007</v>
      </c>
      <c r="P6" t="s">
        <v>1008</v>
      </c>
      <c r="Q6" t="s">
        <v>1009</v>
      </c>
      <c r="R6" t="s">
        <v>1010</v>
      </c>
    </row>
    <row r="7" spans="1:18" x14ac:dyDescent="0.3">
      <c r="C7" s="8">
        <v>6599680</v>
      </c>
      <c r="D7" s="8">
        <v>2</v>
      </c>
      <c r="E7" s="8">
        <f>1440*1920</f>
        <v>2764800</v>
      </c>
      <c r="F7" s="8">
        <v>5242880</v>
      </c>
      <c r="G7" s="8">
        <v>7402886</v>
      </c>
      <c r="H7" s="8">
        <v>2</v>
      </c>
      <c r="I7" s="8">
        <f>4322 * 3606</f>
        <v>15585132</v>
      </c>
      <c r="J7" s="8">
        <v>3729001</v>
      </c>
      <c r="K7" s="8">
        <v>1</v>
      </c>
      <c r="L7" s="8">
        <v>1</v>
      </c>
      <c r="M7" s="8">
        <v>85</v>
      </c>
      <c r="N7" s="8">
        <v>90</v>
      </c>
      <c r="O7" s="8">
        <v>69</v>
      </c>
      <c r="P7" s="8">
        <v>1</v>
      </c>
      <c r="Q7" s="8">
        <v>75</v>
      </c>
      <c r="R7" s="8">
        <v>128</v>
      </c>
    </row>
    <row r="8" spans="1:18" x14ac:dyDescent="0.3">
      <c r="C8" s="6" t="s">
        <v>1013</v>
      </c>
      <c r="D8" s="6"/>
      <c r="E8" s="6"/>
    </row>
    <row r="9" spans="1:18" x14ac:dyDescent="0.3">
      <c r="C9" t="s">
        <v>277</v>
      </c>
      <c r="D9" t="s">
        <v>9</v>
      </c>
      <c r="E9" t="s">
        <v>215</v>
      </c>
    </row>
    <row r="10" spans="1:18" x14ac:dyDescent="0.3">
      <c r="C10">
        <v>12</v>
      </c>
      <c r="D10">
        <v>365</v>
      </c>
      <c r="E10">
        <f>(365 * 24) / 6</f>
        <v>1460</v>
      </c>
    </row>
    <row r="12" spans="1:18" x14ac:dyDescent="0.3">
      <c r="C12" t="s">
        <v>1018</v>
      </c>
    </row>
    <row r="13" spans="1:18" x14ac:dyDescent="0.3">
      <c r="C13">
        <v>2.5</v>
      </c>
    </row>
    <row r="15" spans="1:18" x14ac:dyDescent="0.3">
      <c r="C15" s="5" t="s">
        <v>1023</v>
      </c>
      <c r="D15" s="5"/>
      <c r="E15" s="5"/>
      <c r="F15" s="5"/>
      <c r="G15" s="5"/>
    </row>
    <row r="16" spans="1:18" x14ac:dyDescent="0.3">
      <c r="B16" s="3" t="s">
        <v>1021</v>
      </c>
      <c r="C16" s="3" t="s">
        <v>1007</v>
      </c>
      <c r="D16" s="3" t="s">
        <v>1008</v>
      </c>
      <c r="E16" s="3" t="s">
        <v>1009</v>
      </c>
      <c r="F16" s="3" t="s">
        <v>1010</v>
      </c>
      <c r="G16" s="3" t="s">
        <v>1025</v>
      </c>
    </row>
    <row r="17" spans="2:7" x14ac:dyDescent="0.3">
      <c r="B17" t="s">
        <v>5</v>
      </c>
      <c r="C17" s="4">
        <f>SUM('6hrPlevPt'!$AC$2:$AC$100) / POWER(1024,3)</f>
        <v>246.77920341491699</v>
      </c>
      <c r="D17" s="4">
        <f>SUM('6hrPlevPt'!$AD$2:$AD$100) / POWER(1024,3)</f>
        <v>7.4785202741622925E-5</v>
      </c>
      <c r="E17" s="4">
        <f>SUM('6hrPlevPt'!$AE$2:$AE$100) / POWER(1024,3)</f>
        <v>103.38306427001953</v>
      </c>
      <c r="F17" s="4">
        <f>SUM('6hrPlevPt'!$AF$2:$AF$100) / POWER(1024,3)</f>
        <v>196.044921875</v>
      </c>
      <c r="G17" s="7">
        <f>SUM(C17:F17)</f>
        <v>546.20726434513927</v>
      </c>
    </row>
    <row r="18" spans="2:7" x14ac:dyDescent="0.3">
      <c r="B18" t="s">
        <v>1022</v>
      </c>
      <c r="C18" s="4">
        <f>SUM(Prim6hr!$AC$2:$AC$100) / POWER(1024,3)</f>
        <v>22.434473037719727</v>
      </c>
      <c r="D18" s="4">
        <f>SUM(Prim6hr!$AD$2:$AD$100) / POWER(1024,3)</f>
        <v>6.7986547946929932E-6</v>
      </c>
      <c r="E18" s="4">
        <f>SUM(Prim6hr!$AE$2:$AE$100) / POWER(1024,3)</f>
        <v>9.3984603881835938</v>
      </c>
      <c r="F18" s="4">
        <f>SUM(Prim6hr!$AF$2:$AF$100) / POWER(1024,3)</f>
        <v>17.822265625</v>
      </c>
      <c r="G18" s="7">
        <f t="shared" ref="G18:G24" si="0">SUM(C18:F18)</f>
        <v>49.655205849558115</v>
      </c>
    </row>
    <row r="19" spans="2:7" x14ac:dyDescent="0.3">
      <c r="B19" t="s">
        <v>6</v>
      </c>
      <c r="C19" s="4">
        <f>SUM(Amon!$AC$2:$AC$100) / POWER(1024,3)</f>
        <v>63.615560531616211</v>
      </c>
      <c r="D19" s="4">
        <f>SUM(Amon!$AD$2:$AD$100) / POWER(1024,3)</f>
        <v>1.9278377294540405E-5</v>
      </c>
      <c r="E19" s="4">
        <f>SUM(Amon!$AE$2:$AE$100) / POWER(1024,3)</f>
        <v>65.583229064941406</v>
      </c>
      <c r="F19" s="4">
        <f>SUM(Amon!$AF$2:$AF$100) / POWER(1024,3)</f>
        <v>128.759765625</v>
      </c>
      <c r="G19" s="7">
        <f t="shared" si="0"/>
        <v>257.95857449993491</v>
      </c>
    </row>
    <row r="20" spans="2:7" x14ac:dyDescent="0.3">
      <c r="B20" t="s">
        <v>7</v>
      </c>
      <c r="C20" s="4">
        <f>SUM(Oday!$AC$2:$AC$100) / POWER(1024,3)</f>
        <v>18.873624899424613</v>
      </c>
      <c r="D20" s="4">
        <f>SUM(Oday!$AD$2:$AD$100) / POWER(1024,3)</f>
        <v>5.0989910960197449E-6</v>
      </c>
      <c r="E20" s="4">
        <f>SUM(Oday!$AE$2:$AE$100) / POWER(1024,3)</f>
        <v>39.734224649146199</v>
      </c>
      <c r="F20" s="4">
        <f>SUM(Oday!$AF$2:$AF$100) / POWER(1024,3)</f>
        <v>9.5070714480243623</v>
      </c>
      <c r="G20" s="7">
        <f t="shared" si="0"/>
        <v>68.11492609558627</v>
      </c>
    </row>
    <row r="21" spans="2:7" x14ac:dyDescent="0.3">
      <c r="B21" t="s">
        <v>1383</v>
      </c>
      <c r="C21" s="4">
        <f>SUM(Omon!$AC$2:$AC$101) / POWER(1024,3)</f>
        <v>101.5556145273149</v>
      </c>
      <c r="D21" s="4">
        <f>SUM(Omon!$AD$2:$AD$101) / POWER(1024,3)</f>
        <v>8.3819031715393066E-7</v>
      </c>
      <c r="E21" s="4">
        <f>SUM(Omon!$AE$2:$AE$101) / POWER(1024,3)</f>
        <v>232.09141630679369</v>
      </c>
      <c r="F21" s="4">
        <f>SUM(Omon!$AF$2:$AF$101) / POWER(1024,3)</f>
        <v>94.185124263167381</v>
      </c>
      <c r="G21" s="7">
        <f t="shared" ref="G21" si="1">SUM(C21:F21)</f>
        <v>427.83215593546629</v>
      </c>
    </row>
    <row r="22" spans="2:7" x14ac:dyDescent="0.3">
      <c r="B22" t="s">
        <v>8</v>
      </c>
      <c r="C22" s="4">
        <f>SUM(SIday!$AC$2:$AC$101) / POWER(1024,3)</f>
        <v>30.773451458662748</v>
      </c>
      <c r="D22" s="4">
        <f>SUM(SIday!$AD$2:$AD$101) / POWER(1024,3)</f>
        <v>8.4983184933662415E-6</v>
      </c>
      <c r="E22" s="4">
        <f>SUM(SIday!$AE$2:$AE$101) / POWER(1024,3)</f>
        <v>55.328581295907497</v>
      </c>
      <c r="F22" s="4">
        <f>SUM(SIday!$AF$2:$AF$101) / POWER(1024,3)</f>
        <v>18.284713523462415</v>
      </c>
      <c r="G22" s="7">
        <f t="shared" si="0"/>
        <v>104.38675477635115</v>
      </c>
    </row>
    <row r="23" spans="2:7" x14ac:dyDescent="0.3">
      <c r="B23" t="s">
        <v>1384</v>
      </c>
      <c r="C23" s="4">
        <f>SUM(SImon!$AC$2:$AC$101) / POWER(1024,3)</f>
        <v>1.2410054728388786</v>
      </c>
      <c r="D23" s="4">
        <f>SUM(SImon!$AD$2:$AD$101) / POWER(1024,3)</f>
        <v>3.3527612686157227E-7</v>
      </c>
      <c r="E23" s="4">
        <f>SUM(SImon!$AE$2:$AE$101) / POWER(1024,3)</f>
        <v>2.6126613467931747</v>
      </c>
      <c r="F23" s="4">
        <f>SUM(SImon!$AF$2:$AF$101) / POWER(1024,3)</f>
        <v>0.62512250617146492</v>
      </c>
      <c r="G23" s="7">
        <f t="shared" ref="G23" si="2">SUM(C23:F23)</f>
        <v>4.4787896610796452</v>
      </c>
    </row>
    <row r="24" spans="2:7" x14ac:dyDescent="0.3">
      <c r="B24" t="s">
        <v>9</v>
      </c>
      <c r="C24" s="4">
        <f>SUM(day!$AC$2:$AC$100) / POWER(1024,3)</f>
        <v>476.73255205154419</v>
      </c>
      <c r="D24" s="4">
        <f>SUM(day!$AD$2:$AD$100) / POWER(1024,3)</f>
        <v>1.444714143872261E-4</v>
      </c>
      <c r="E24" s="4">
        <f>SUM(day!$AE$2:$AE$100) / POWER(1024,3)</f>
        <v>199.71728324890137</v>
      </c>
      <c r="F24" s="4">
        <f>SUM(day!$AF$2:$AF$100) / POWER(1024,3)</f>
        <v>378.72314453125</v>
      </c>
      <c r="G24" s="7">
        <f t="shared" si="0"/>
        <v>1055.1731243031099</v>
      </c>
    </row>
    <row r="25" spans="2:7" x14ac:dyDescent="0.3">
      <c r="B25" s="3" t="s">
        <v>1024</v>
      </c>
      <c r="C25" s="7">
        <f>SUM(C17:C24)</f>
        <v>962.00548539403826</v>
      </c>
      <c r="D25" s="7">
        <f>SUM(D17:D24)</f>
        <v>2.6010442525148392E-4</v>
      </c>
      <c r="E25" s="7">
        <f>SUM(E17:E24)</f>
        <v>707.84892057068646</v>
      </c>
      <c r="F25" s="7">
        <f>SUM(F17:F24)</f>
        <v>843.95212939707562</v>
      </c>
      <c r="G25" s="7">
        <f>SUM(G17:G24)</f>
        <v>2513.8067954662256</v>
      </c>
    </row>
    <row r="26" spans="2:7" x14ac:dyDescent="0.3">
      <c r="G26" s="3"/>
    </row>
    <row r="27" spans="2:7" x14ac:dyDescent="0.3">
      <c r="B27" s="3" t="s">
        <v>1381</v>
      </c>
      <c r="G27" s="3"/>
    </row>
    <row r="28" spans="2:7" x14ac:dyDescent="0.3">
      <c r="B28" t="s">
        <v>1376</v>
      </c>
      <c r="C28" s="4">
        <f>SUM(Ofx!$AC$2:$AC$101) / POWER(1024,3)</f>
        <v>3.6713078571483493</v>
      </c>
      <c r="D28" s="4">
        <f>SUM(Ofx!$AD$2:$AD$101) / POWER(1024,3)</f>
        <v>4.1909515857696533E-8</v>
      </c>
      <c r="E28" s="4">
        <f>SUM(Ofx!$AE$2:$AE$101) / POWER(1024,3)</f>
        <v>8.3822884876281023</v>
      </c>
      <c r="F28" s="4">
        <f>SUM(Ofx!$AF$2:$AF$101) / POWER(1024,3)</f>
        <v>3.3860802417621017</v>
      </c>
      <c r="G28" s="7">
        <f t="shared" ref="G28" si="3">SUM(C28:F28)</f>
        <v>15.439676628448069</v>
      </c>
    </row>
    <row r="29" spans="2:7" x14ac:dyDescent="0.3">
      <c r="B29" t="s">
        <v>1041</v>
      </c>
      <c r="C29" s="4">
        <f>SUM(fx!$AC$2:$AC$101) / POWER(1024,3)</f>
        <v>0.12292861938476563</v>
      </c>
      <c r="D29" s="4">
        <f>SUM(fx!$AD$2:$AD$101) / POWER(1024,3)</f>
        <v>3.7252902984619141E-8</v>
      </c>
      <c r="E29" s="4">
        <f>SUM(fx!$AE$2:$AE$101) / POWER(1024,3)</f>
        <v>0.59223175048828125</v>
      </c>
      <c r="F29" s="4">
        <f>SUM(fx!$AF$2:$AF$101) / POWER(1024,3)</f>
        <v>1.18408203125</v>
      </c>
      <c r="G29" s="7">
        <f t="shared" ref="G29" si="4">SUM(C29:F29)</f>
        <v>1.8992424383759499</v>
      </c>
    </row>
    <row r="30" spans="2:7" x14ac:dyDescent="0.3">
      <c r="B30" s="3" t="s">
        <v>1382</v>
      </c>
      <c r="C30" s="7">
        <f>SUM(C28:C29)</f>
        <v>3.7942364765331149</v>
      </c>
      <c r="D30" s="7">
        <f t="shared" ref="D30:G30" si="5">SUM(D28:D29)</f>
        <v>7.9162418842315674E-8</v>
      </c>
      <c r="E30" s="7">
        <f t="shared" si="5"/>
        <v>8.9745202381163836</v>
      </c>
      <c r="F30" s="7">
        <f t="shared" si="5"/>
        <v>4.5701622730121017</v>
      </c>
      <c r="G30" s="7">
        <f t="shared" si="5"/>
        <v>17.338919066824019</v>
      </c>
    </row>
  </sheetData>
  <mergeCells count="6">
    <mergeCell ref="O5:R5"/>
    <mergeCell ref="C15:G15"/>
    <mergeCell ref="C5:F5"/>
    <mergeCell ref="G5:J5"/>
    <mergeCell ref="C8:E8"/>
    <mergeCell ref="K5:N5"/>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F37"/>
  <sheetViews>
    <sheetView topLeftCell="I1" workbookViewId="0">
      <selection activeCell="AC37" sqref="AC37"/>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38</v>
      </c>
      <c r="B2" s="2" t="s">
        <v>119</v>
      </c>
      <c r="C2" s="2" t="s">
        <v>38</v>
      </c>
      <c r="D2" s="2" t="s">
        <v>120</v>
      </c>
      <c r="E2" s="2"/>
      <c r="F2" s="2" t="s">
        <v>121</v>
      </c>
      <c r="G2" s="2" t="s">
        <v>122</v>
      </c>
      <c r="H2" s="2" t="s">
        <v>44</v>
      </c>
      <c r="I2" s="2"/>
      <c r="J2" s="2" t="s">
        <v>45</v>
      </c>
      <c r="K2" s="2" t="s">
        <v>284</v>
      </c>
      <c r="L2" s="2" t="s">
        <v>121</v>
      </c>
      <c r="M2" s="2" t="s">
        <v>47</v>
      </c>
      <c r="N2" s="2" t="s">
        <v>9</v>
      </c>
      <c r="O2" s="2" t="s">
        <v>48</v>
      </c>
      <c r="P2" s="2" t="s">
        <v>863</v>
      </c>
      <c r="Q2" s="2" t="s">
        <v>864</v>
      </c>
      <c r="R2" s="2" t="s">
        <v>49</v>
      </c>
      <c r="S2" s="2" t="s">
        <v>913</v>
      </c>
      <c r="T2" s="2" t="s">
        <v>124</v>
      </c>
      <c r="U2" s="2" t="s">
        <v>288</v>
      </c>
      <c r="V2" s="2" t="s">
        <v>289</v>
      </c>
      <c r="W2" s="2"/>
      <c r="X2" s="2"/>
      <c r="Y2" s="2"/>
      <c r="Z2" s="2"/>
      <c r="AA2" s="2" t="s">
        <v>914</v>
      </c>
      <c r="AB2" s="2" t="s">
        <v>914</v>
      </c>
      <c r="AC2">
        <f>Notes!$C$7 * Notes!$D$10 * Notes!$C$13</f>
        <v>6022208000</v>
      </c>
      <c r="AD2">
        <f>Notes!$D$7 * Notes!$D$10 * Notes!$C$13</f>
        <v>1825</v>
      </c>
      <c r="AE2">
        <f>Notes!$E$7 * Notes!$D$10 * Notes!$C$13</f>
        <v>2522880000</v>
      </c>
      <c r="AF2">
        <f>Notes!$F$7 * Notes!$D$10 * Notes!$C$13</f>
        <v>4784128000</v>
      </c>
    </row>
    <row r="3" spans="1:32" ht="43.2" x14ac:dyDescent="0.3">
      <c r="A3" s="2" t="s">
        <v>38</v>
      </c>
      <c r="B3" s="2" t="s">
        <v>299</v>
      </c>
      <c r="C3" s="2" t="s">
        <v>54</v>
      </c>
      <c r="D3" s="2" t="s">
        <v>300</v>
      </c>
      <c r="E3" s="2"/>
      <c r="F3" s="2" t="s">
        <v>302</v>
      </c>
      <c r="G3" s="2" t="s">
        <v>57</v>
      </c>
      <c r="H3" s="2" t="s">
        <v>915</v>
      </c>
      <c r="I3" s="2"/>
      <c r="J3" s="2" t="s">
        <v>45</v>
      </c>
      <c r="K3" s="2" t="s">
        <v>284</v>
      </c>
      <c r="L3" s="2" t="s">
        <v>302</v>
      </c>
      <c r="M3" s="2" t="s">
        <v>47</v>
      </c>
      <c r="N3" s="2" t="s">
        <v>9</v>
      </c>
      <c r="O3" s="2" t="s">
        <v>48</v>
      </c>
      <c r="P3" s="2" t="s">
        <v>863</v>
      </c>
      <c r="Q3" s="2" t="s">
        <v>864</v>
      </c>
      <c r="R3" s="2" t="s">
        <v>60</v>
      </c>
      <c r="S3" s="2" t="s">
        <v>916</v>
      </c>
      <c r="T3" s="2" t="s">
        <v>305</v>
      </c>
      <c r="U3" s="2" t="s">
        <v>917</v>
      </c>
      <c r="V3" s="2" t="s">
        <v>918</v>
      </c>
      <c r="W3" s="2"/>
      <c r="X3" s="2"/>
      <c r="Y3" s="2"/>
      <c r="Z3" s="2"/>
      <c r="AA3" s="2" t="s">
        <v>919</v>
      </c>
      <c r="AB3" s="2" t="s">
        <v>919</v>
      </c>
      <c r="AC3">
        <f>Notes!$C$7 * Notes!$D$10 * Notes!$C$13</f>
        <v>6022208000</v>
      </c>
      <c r="AD3">
        <f>Notes!$D$7 * Notes!$D$10 * Notes!$C$13</f>
        <v>1825</v>
      </c>
      <c r="AE3">
        <f>Notes!$E$7 * Notes!$D$10 * Notes!$C$13</f>
        <v>2522880000</v>
      </c>
      <c r="AF3">
        <f>Notes!$F$7 * Notes!$D$10 * Notes!$C$13</f>
        <v>4784128000</v>
      </c>
    </row>
    <row r="4" spans="1:32" ht="43.2" x14ac:dyDescent="0.3">
      <c r="A4" s="2" t="s">
        <v>38</v>
      </c>
      <c r="B4" s="2" t="s">
        <v>312</v>
      </c>
      <c r="C4" s="2" t="s">
        <v>54</v>
      </c>
      <c r="D4" s="2" t="s">
        <v>313</v>
      </c>
      <c r="E4" s="2"/>
      <c r="F4" s="2" t="s">
        <v>315</v>
      </c>
      <c r="G4" s="2" t="s">
        <v>57</v>
      </c>
      <c r="H4" s="2" t="s">
        <v>862</v>
      </c>
      <c r="I4" s="2"/>
      <c r="J4" s="2" t="s">
        <v>45</v>
      </c>
      <c r="K4" s="2" t="s">
        <v>284</v>
      </c>
      <c r="L4" s="2" t="s">
        <v>315</v>
      </c>
      <c r="M4" s="2" t="s">
        <v>47</v>
      </c>
      <c r="N4" s="2" t="s">
        <v>9</v>
      </c>
      <c r="O4" s="2" t="s">
        <v>48</v>
      </c>
      <c r="P4" s="2" t="s">
        <v>863</v>
      </c>
      <c r="Q4" s="2" t="s">
        <v>864</v>
      </c>
      <c r="R4" s="2" t="s">
        <v>70</v>
      </c>
      <c r="S4" s="2" t="s">
        <v>920</v>
      </c>
      <c r="T4" s="2" t="s">
        <v>318</v>
      </c>
      <c r="U4" s="2" t="s">
        <v>921</v>
      </c>
      <c r="V4" s="2" t="s">
        <v>922</v>
      </c>
      <c r="W4" s="2"/>
      <c r="X4" s="2"/>
      <c r="Y4" s="2"/>
      <c r="Z4" s="2"/>
      <c r="AA4" s="2" t="s">
        <v>919</v>
      </c>
      <c r="AB4" s="2" t="s">
        <v>919</v>
      </c>
      <c r="AC4">
        <f>Notes!$C$7 * Notes!$D$10 * Notes!$C$13</f>
        <v>6022208000</v>
      </c>
      <c r="AD4">
        <f>Notes!$D$7 * Notes!$D$10 * Notes!$C$13</f>
        <v>1825</v>
      </c>
      <c r="AE4">
        <f>Notes!$E$7 * Notes!$D$10 * Notes!$C$13</f>
        <v>2522880000</v>
      </c>
      <c r="AF4">
        <f>Notes!$F$7 * Notes!$D$10 * Notes!$C$13</f>
        <v>4784128000</v>
      </c>
    </row>
    <row r="5" spans="1:32" ht="43.2" x14ac:dyDescent="0.3">
      <c r="A5" s="2" t="s">
        <v>38</v>
      </c>
      <c r="B5" s="2" t="s">
        <v>53</v>
      </c>
      <c r="C5" s="2" t="s">
        <v>54</v>
      </c>
      <c r="D5" s="2" t="s">
        <v>55</v>
      </c>
      <c r="E5" s="2"/>
      <c r="F5" s="2" t="s">
        <v>56</v>
      </c>
      <c r="G5" s="2" t="s">
        <v>57</v>
      </c>
      <c r="H5" s="2" t="s">
        <v>44</v>
      </c>
      <c r="I5" s="2"/>
      <c r="J5" s="2" t="s">
        <v>45</v>
      </c>
      <c r="K5" s="2" t="s">
        <v>284</v>
      </c>
      <c r="L5" s="2" t="s">
        <v>56</v>
      </c>
      <c r="M5" s="2" t="s">
        <v>47</v>
      </c>
      <c r="N5" s="2" t="s">
        <v>9</v>
      </c>
      <c r="O5" s="2" t="s">
        <v>48</v>
      </c>
      <c r="P5" s="2" t="s">
        <v>863</v>
      </c>
      <c r="Q5" s="2" t="s">
        <v>864</v>
      </c>
      <c r="R5" s="2" t="s">
        <v>76</v>
      </c>
      <c r="S5" s="2" t="s">
        <v>923</v>
      </c>
      <c r="T5" s="2" t="s">
        <v>61</v>
      </c>
      <c r="U5" s="2" t="s">
        <v>288</v>
      </c>
      <c r="V5" s="2" t="s">
        <v>289</v>
      </c>
      <c r="W5" s="2"/>
      <c r="X5" s="2"/>
      <c r="Y5" s="2"/>
      <c r="Z5" s="2"/>
      <c r="AA5" s="2" t="s">
        <v>924</v>
      </c>
      <c r="AB5" s="2" t="s">
        <v>924</v>
      </c>
      <c r="AC5">
        <f>Notes!$C$7 * Notes!$D$10 * Notes!$C$13</f>
        <v>6022208000</v>
      </c>
      <c r="AD5">
        <f>Notes!$D$7 * Notes!$D$10 * Notes!$C$13</f>
        <v>1825</v>
      </c>
      <c r="AE5">
        <f>Notes!$E$7 * Notes!$D$10 * Notes!$C$13</f>
        <v>2522880000</v>
      </c>
      <c r="AF5">
        <f>Notes!$F$7 * Notes!$D$10 * Notes!$C$13</f>
        <v>4784128000</v>
      </c>
    </row>
    <row r="6" spans="1:32" ht="57.6" x14ac:dyDescent="0.3">
      <c r="A6" s="2" t="s">
        <v>38</v>
      </c>
      <c r="B6" s="2" t="s">
        <v>39</v>
      </c>
      <c r="C6" s="2" t="s">
        <v>40</v>
      </c>
      <c r="D6" s="2" t="s">
        <v>41</v>
      </c>
      <c r="E6" s="2" t="s">
        <v>366</v>
      </c>
      <c r="F6" s="2" t="s">
        <v>42</v>
      </c>
      <c r="G6" s="2" t="s">
        <v>43</v>
      </c>
      <c r="H6" s="2" t="s">
        <v>44</v>
      </c>
      <c r="I6" s="2"/>
      <c r="J6" s="2" t="s">
        <v>45</v>
      </c>
      <c r="K6" s="2" t="s">
        <v>46</v>
      </c>
      <c r="L6" s="2" t="s">
        <v>42</v>
      </c>
      <c r="M6" s="2" t="s">
        <v>47</v>
      </c>
      <c r="N6" s="2" t="s">
        <v>9</v>
      </c>
      <c r="O6" s="2" t="s">
        <v>48</v>
      </c>
      <c r="P6" s="2" t="s">
        <v>863</v>
      </c>
      <c r="Q6" s="2" t="s">
        <v>864</v>
      </c>
      <c r="R6" s="2" t="s">
        <v>83</v>
      </c>
      <c r="S6" s="2" t="s">
        <v>925</v>
      </c>
      <c r="T6" s="2" t="s">
        <v>50</v>
      </c>
      <c r="U6" s="2" t="s">
        <v>51</v>
      </c>
      <c r="V6" s="2" t="s">
        <v>52</v>
      </c>
      <c r="W6" s="2"/>
      <c r="X6" s="2"/>
      <c r="Y6" s="2"/>
      <c r="Z6" s="2"/>
      <c r="AA6" s="2" t="s">
        <v>926</v>
      </c>
      <c r="AB6" s="2" t="s">
        <v>926</v>
      </c>
      <c r="AC6">
        <f>Notes!$C$7 * Notes!$D$10 * Notes!$C$13</f>
        <v>6022208000</v>
      </c>
      <c r="AD6">
        <f>Notes!$D$7 * Notes!$D$10 * Notes!$C$13</f>
        <v>1825</v>
      </c>
      <c r="AE6">
        <f>Notes!$E$7 * Notes!$D$10 * Notes!$C$13</f>
        <v>2522880000</v>
      </c>
      <c r="AF6">
        <f>Notes!$F$7 * Notes!$D$10 * Notes!$C$13</f>
        <v>4784128000</v>
      </c>
    </row>
    <row r="7" spans="1:32" ht="43.2" x14ac:dyDescent="0.3">
      <c r="A7" s="2" t="s">
        <v>38</v>
      </c>
      <c r="B7" s="2" t="s">
        <v>237</v>
      </c>
      <c r="C7" s="2" t="s">
        <v>190</v>
      </c>
      <c r="D7" s="2" t="s">
        <v>237</v>
      </c>
      <c r="E7" s="2"/>
      <c r="F7" s="2" t="s">
        <v>238</v>
      </c>
      <c r="G7" s="2" t="s">
        <v>239</v>
      </c>
      <c r="H7" s="2" t="s">
        <v>44</v>
      </c>
      <c r="I7" s="2"/>
      <c r="J7" s="2" t="s">
        <v>45</v>
      </c>
      <c r="K7" s="2" t="s">
        <v>46</v>
      </c>
      <c r="L7" s="2" t="s">
        <v>238</v>
      </c>
      <c r="M7" s="2" t="s">
        <v>47</v>
      </c>
      <c r="N7" s="2" t="s">
        <v>9</v>
      </c>
      <c r="O7" s="2" t="s">
        <v>48</v>
      </c>
      <c r="P7" s="2" t="s">
        <v>863</v>
      </c>
      <c r="Q7" s="2" t="s">
        <v>864</v>
      </c>
      <c r="R7" s="2" t="s">
        <v>89</v>
      </c>
      <c r="S7" s="2" t="s">
        <v>927</v>
      </c>
      <c r="T7" s="2" t="s">
        <v>241</v>
      </c>
      <c r="U7" s="2" t="s">
        <v>51</v>
      </c>
      <c r="V7" s="2" t="s">
        <v>52</v>
      </c>
      <c r="W7" s="2"/>
      <c r="X7" s="2"/>
      <c r="Y7" s="2"/>
      <c r="Z7" s="2"/>
      <c r="AA7" s="2" t="s">
        <v>928</v>
      </c>
      <c r="AB7" s="2" t="s">
        <v>928</v>
      </c>
      <c r="AC7">
        <f>Notes!$C$7 * Notes!$D$10 * Notes!$C$13</f>
        <v>6022208000</v>
      </c>
      <c r="AD7">
        <f>Notes!$D$7 * Notes!$D$10 * Notes!$C$13</f>
        <v>1825</v>
      </c>
      <c r="AE7">
        <f>Notes!$E$7 * Notes!$D$10 * Notes!$C$13</f>
        <v>2522880000</v>
      </c>
      <c r="AF7">
        <f>Notes!$F$7 * Notes!$D$10 * Notes!$C$13</f>
        <v>4784128000</v>
      </c>
    </row>
    <row r="8" spans="1:32" ht="28.8" x14ac:dyDescent="0.3">
      <c r="A8" s="2" t="s">
        <v>38</v>
      </c>
      <c r="B8" s="2" t="s">
        <v>262</v>
      </c>
      <c r="C8" s="2" t="s">
        <v>104</v>
      </c>
      <c r="D8" s="2" t="s">
        <v>263</v>
      </c>
      <c r="E8" s="2"/>
      <c r="F8" s="2" t="s">
        <v>264</v>
      </c>
      <c r="G8" s="2" t="s">
        <v>265</v>
      </c>
      <c r="H8" s="2" t="s">
        <v>44</v>
      </c>
      <c r="I8" s="2"/>
      <c r="J8" s="2" t="s">
        <v>45</v>
      </c>
      <c r="K8" s="2" t="s">
        <v>339</v>
      </c>
      <c r="L8" s="2" t="s">
        <v>264</v>
      </c>
      <c r="M8" s="2" t="s">
        <v>47</v>
      </c>
      <c r="N8" s="2" t="s">
        <v>9</v>
      </c>
      <c r="O8" s="2" t="s">
        <v>48</v>
      </c>
      <c r="P8" s="2" t="s">
        <v>863</v>
      </c>
      <c r="Q8" s="2" t="s">
        <v>864</v>
      </c>
      <c r="R8" s="2" t="s">
        <v>95</v>
      </c>
      <c r="S8" s="2" t="s">
        <v>929</v>
      </c>
      <c r="T8" s="2" t="s">
        <v>266</v>
      </c>
      <c r="U8" s="2" t="s">
        <v>341</v>
      </c>
      <c r="V8" s="2" t="s">
        <v>342</v>
      </c>
      <c r="W8" s="2"/>
      <c r="X8" s="2"/>
      <c r="Y8" s="2"/>
      <c r="Z8" s="2"/>
      <c r="AA8" s="2" t="s">
        <v>930</v>
      </c>
      <c r="AB8" s="2" t="s">
        <v>930</v>
      </c>
      <c r="AC8">
        <f>Notes!$C$7 * Notes!$D$10 * Notes!$C$13</f>
        <v>6022208000</v>
      </c>
      <c r="AD8">
        <f>Notes!$D$7 * Notes!$D$10 * Notes!$C$13</f>
        <v>1825</v>
      </c>
      <c r="AE8">
        <f>Notes!$E$7 * Notes!$D$10 * Notes!$C$13</f>
        <v>2522880000</v>
      </c>
      <c r="AF8">
        <f>Notes!$F$7 * Notes!$D$10 * Notes!$C$13</f>
        <v>4784128000</v>
      </c>
    </row>
    <row r="9" spans="1:32" ht="28.8" x14ac:dyDescent="0.3">
      <c r="A9" s="2" t="s">
        <v>38</v>
      </c>
      <c r="B9" s="2" t="s">
        <v>838</v>
      </c>
      <c r="C9" s="2" t="s">
        <v>126</v>
      </c>
      <c r="D9" s="2" t="s">
        <v>839</v>
      </c>
      <c r="E9" s="2"/>
      <c r="F9" s="2" t="s">
        <v>840</v>
      </c>
      <c r="G9" s="2" t="s">
        <v>841</v>
      </c>
      <c r="H9" s="2" t="s">
        <v>166</v>
      </c>
      <c r="I9" s="2"/>
      <c r="J9" s="2" t="s">
        <v>45</v>
      </c>
      <c r="K9" s="2" t="s">
        <v>46</v>
      </c>
      <c r="L9" s="2" t="s">
        <v>840</v>
      </c>
      <c r="M9" s="2" t="s">
        <v>131</v>
      </c>
      <c r="N9" s="2" t="s">
        <v>9</v>
      </c>
      <c r="O9" s="2" t="s">
        <v>48</v>
      </c>
      <c r="P9" s="2" t="s">
        <v>863</v>
      </c>
      <c r="Q9" s="2" t="s">
        <v>864</v>
      </c>
      <c r="R9" s="2" t="s">
        <v>123</v>
      </c>
      <c r="S9" s="2" t="s">
        <v>931</v>
      </c>
      <c r="T9" s="2" t="s">
        <v>842</v>
      </c>
      <c r="U9" s="2" t="s">
        <v>169</v>
      </c>
      <c r="V9" s="2" t="s">
        <v>170</v>
      </c>
      <c r="W9" s="2"/>
      <c r="X9" s="2"/>
      <c r="Y9" s="2"/>
      <c r="Z9" s="2"/>
      <c r="AA9" s="2" t="s">
        <v>932</v>
      </c>
      <c r="AB9" s="2" t="s">
        <v>932</v>
      </c>
      <c r="AC9">
        <f>Notes!$C$7 * Notes!$D$10 * Notes!$C$13</f>
        <v>6022208000</v>
      </c>
      <c r="AD9">
        <f>Notes!$D$7 * Notes!$D$10 * Notes!$C$13</f>
        <v>1825</v>
      </c>
      <c r="AE9">
        <f>Notes!$E$7 * Notes!$D$10 * Notes!$C$13</f>
        <v>2522880000</v>
      </c>
      <c r="AF9">
        <f>Notes!$F$7 * Notes!$D$10 * Notes!$C$13</f>
        <v>4784128000</v>
      </c>
    </row>
    <row r="10" spans="1:32" ht="28.8" x14ac:dyDescent="0.3">
      <c r="A10" s="2" t="s">
        <v>38</v>
      </c>
      <c r="B10" s="2" t="s">
        <v>125</v>
      </c>
      <c r="C10" s="2" t="s">
        <v>126</v>
      </c>
      <c r="D10" s="2" t="s">
        <v>127</v>
      </c>
      <c r="E10" s="2" t="s">
        <v>128</v>
      </c>
      <c r="F10" s="2" t="s">
        <v>129</v>
      </c>
      <c r="G10" s="2" t="s">
        <v>130</v>
      </c>
      <c r="H10" s="2" t="s">
        <v>166</v>
      </c>
      <c r="I10" s="2"/>
      <c r="J10" s="2" t="s">
        <v>45</v>
      </c>
      <c r="K10" s="2" t="s">
        <v>835</v>
      </c>
      <c r="L10" s="2" t="s">
        <v>129</v>
      </c>
      <c r="M10" s="2" t="s">
        <v>131</v>
      </c>
      <c r="N10" s="2" t="s">
        <v>9</v>
      </c>
      <c r="O10" s="2" t="s">
        <v>48</v>
      </c>
      <c r="P10" s="2" t="s">
        <v>863</v>
      </c>
      <c r="Q10" s="2" t="s">
        <v>864</v>
      </c>
      <c r="R10" s="2" t="s">
        <v>132</v>
      </c>
      <c r="S10" s="2" t="s">
        <v>933</v>
      </c>
      <c r="T10" s="2" t="s">
        <v>133</v>
      </c>
      <c r="U10" s="2" t="s">
        <v>836</v>
      </c>
      <c r="V10" s="2" t="s">
        <v>837</v>
      </c>
      <c r="W10" s="2"/>
      <c r="X10" s="2"/>
      <c r="Y10" s="2"/>
      <c r="Z10" s="2"/>
      <c r="AA10" s="2" t="s">
        <v>934</v>
      </c>
      <c r="AB10" s="2" t="s">
        <v>934</v>
      </c>
      <c r="AC10">
        <f>Notes!$C$7 * Notes!$D$10 * Notes!$C$13</f>
        <v>6022208000</v>
      </c>
      <c r="AD10">
        <f>Notes!$D$7 * Notes!$D$10 * Notes!$C$13</f>
        <v>1825</v>
      </c>
      <c r="AE10">
        <f>Notes!$E$7 * Notes!$D$10 * Notes!$C$13</f>
        <v>2522880000</v>
      </c>
      <c r="AF10">
        <f>Notes!$F$7 * Notes!$D$10 * Notes!$C$13</f>
        <v>4784128000</v>
      </c>
    </row>
    <row r="11" spans="1:32" ht="43.2" x14ac:dyDescent="0.3">
      <c r="A11" s="2" t="s">
        <v>38</v>
      </c>
      <c r="B11" s="2" t="s">
        <v>352</v>
      </c>
      <c r="C11" s="2" t="s">
        <v>199</v>
      </c>
      <c r="D11" s="2" t="s">
        <v>353</v>
      </c>
      <c r="E11" s="2" t="s">
        <v>354</v>
      </c>
      <c r="F11" s="2" t="s">
        <v>355</v>
      </c>
      <c r="G11" s="2" t="s">
        <v>356</v>
      </c>
      <c r="H11" s="2" t="s">
        <v>44</v>
      </c>
      <c r="I11" s="2"/>
      <c r="J11" s="2" t="s">
        <v>45</v>
      </c>
      <c r="K11" s="2" t="s">
        <v>284</v>
      </c>
      <c r="L11" s="2" t="s">
        <v>355</v>
      </c>
      <c r="M11" s="2" t="s">
        <v>47</v>
      </c>
      <c r="N11" s="2" t="s">
        <v>9</v>
      </c>
      <c r="O11" s="2" t="s">
        <v>48</v>
      </c>
      <c r="P11" s="2" t="s">
        <v>863</v>
      </c>
      <c r="Q11" s="2" t="s">
        <v>864</v>
      </c>
      <c r="R11" s="2" t="s">
        <v>139</v>
      </c>
      <c r="S11" s="2" t="s">
        <v>935</v>
      </c>
      <c r="T11" s="2" t="s">
        <v>358</v>
      </c>
      <c r="U11" s="2" t="s">
        <v>288</v>
      </c>
      <c r="V11" s="2" t="s">
        <v>289</v>
      </c>
      <c r="W11" s="2"/>
      <c r="X11" s="2"/>
      <c r="Y11" s="2"/>
      <c r="Z11" s="2"/>
      <c r="AA11" s="2" t="s">
        <v>936</v>
      </c>
      <c r="AB11" s="2" t="s">
        <v>936</v>
      </c>
      <c r="AC11">
        <f>Notes!$C$7 * Notes!$D$10 * Notes!$C$13</f>
        <v>6022208000</v>
      </c>
      <c r="AD11">
        <f>Notes!$D$7 * Notes!$D$10 * Notes!$C$13</f>
        <v>1825</v>
      </c>
      <c r="AE11">
        <f>Notes!$E$7 * Notes!$D$10 * Notes!$C$13</f>
        <v>2522880000</v>
      </c>
      <c r="AF11">
        <f>Notes!$F$7 * Notes!$D$10 * Notes!$C$13</f>
        <v>4784128000</v>
      </c>
    </row>
    <row r="12" spans="1:32" ht="43.2" x14ac:dyDescent="0.3">
      <c r="A12" s="2" t="s">
        <v>38</v>
      </c>
      <c r="B12" s="2" t="s">
        <v>937</v>
      </c>
      <c r="C12" s="2" t="s">
        <v>199</v>
      </c>
      <c r="D12" s="2" t="s">
        <v>353</v>
      </c>
      <c r="E12" s="2" t="s">
        <v>354</v>
      </c>
      <c r="F12" s="2" t="s">
        <v>938</v>
      </c>
      <c r="G12" s="2" t="s">
        <v>356</v>
      </c>
      <c r="H12" s="2" t="s">
        <v>915</v>
      </c>
      <c r="I12" s="2"/>
      <c r="J12" s="2" t="s">
        <v>45</v>
      </c>
      <c r="K12" s="2" t="s">
        <v>284</v>
      </c>
      <c r="L12" s="2" t="s">
        <v>938</v>
      </c>
      <c r="M12" s="2" t="s">
        <v>47</v>
      </c>
      <c r="N12" s="2" t="s">
        <v>9</v>
      </c>
      <c r="O12" s="2" t="s">
        <v>48</v>
      </c>
      <c r="P12" s="2" t="s">
        <v>863</v>
      </c>
      <c r="Q12" s="2" t="s">
        <v>864</v>
      </c>
      <c r="R12" s="2" t="s">
        <v>148</v>
      </c>
      <c r="S12" s="2" t="s">
        <v>939</v>
      </c>
      <c r="T12" s="2" t="s">
        <v>940</v>
      </c>
      <c r="U12" s="2" t="s">
        <v>917</v>
      </c>
      <c r="V12" s="2" t="s">
        <v>918</v>
      </c>
      <c r="W12" s="2"/>
      <c r="X12" s="2"/>
      <c r="Y12" s="2"/>
      <c r="Z12" s="2"/>
      <c r="AA12" s="2" t="s">
        <v>941</v>
      </c>
      <c r="AB12" s="2" t="s">
        <v>941</v>
      </c>
      <c r="AC12">
        <f>Notes!$C$7 * Notes!$D$10 * Notes!$C$13</f>
        <v>6022208000</v>
      </c>
      <c r="AD12">
        <f>Notes!$D$7 * Notes!$D$10 * Notes!$C$13</f>
        <v>1825</v>
      </c>
      <c r="AE12">
        <f>Notes!$E$7 * Notes!$D$10 * Notes!$C$13</f>
        <v>2522880000</v>
      </c>
      <c r="AF12">
        <f>Notes!$F$7 * Notes!$D$10 * Notes!$C$13</f>
        <v>4784128000</v>
      </c>
    </row>
    <row r="13" spans="1:32" ht="43.2" x14ac:dyDescent="0.3">
      <c r="A13" s="2" t="s">
        <v>38</v>
      </c>
      <c r="B13" s="2" t="s">
        <v>942</v>
      </c>
      <c r="C13" s="2" t="s">
        <v>199</v>
      </c>
      <c r="D13" s="2" t="s">
        <v>353</v>
      </c>
      <c r="E13" s="2" t="s">
        <v>354</v>
      </c>
      <c r="F13" s="2" t="s">
        <v>943</v>
      </c>
      <c r="G13" s="2" t="s">
        <v>356</v>
      </c>
      <c r="H13" s="2" t="s">
        <v>862</v>
      </c>
      <c r="I13" s="2"/>
      <c r="J13" s="2" t="s">
        <v>45</v>
      </c>
      <c r="K13" s="2" t="s">
        <v>284</v>
      </c>
      <c r="L13" s="2" t="s">
        <v>943</v>
      </c>
      <c r="M13" s="2" t="s">
        <v>47</v>
      </c>
      <c r="N13" s="2" t="s">
        <v>9</v>
      </c>
      <c r="O13" s="2" t="s">
        <v>48</v>
      </c>
      <c r="P13" s="2" t="s">
        <v>863</v>
      </c>
      <c r="Q13" s="2" t="s">
        <v>944</v>
      </c>
      <c r="R13" s="2" t="s">
        <v>154</v>
      </c>
      <c r="S13" s="2" t="s">
        <v>945</v>
      </c>
      <c r="T13" s="2" t="s">
        <v>946</v>
      </c>
      <c r="U13" s="2" t="s">
        <v>921</v>
      </c>
      <c r="V13" s="2" t="s">
        <v>922</v>
      </c>
      <c r="W13" s="2"/>
      <c r="X13" s="2"/>
      <c r="Y13" s="2"/>
      <c r="Z13" s="2"/>
      <c r="AA13" s="2" t="s">
        <v>947</v>
      </c>
      <c r="AB13" s="2" t="s">
        <v>947</v>
      </c>
      <c r="AC13">
        <f>Notes!$C$7 * Notes!$D$10 * Notes!$C$13</f>
        <v>6022208000</v>
      </c>
      <c r="AD13">
        <f>Notes!$D$7 * Notes!$D$10 * Notes!$C$13</f>
        <v>1825</v>
      </c>
      <c r="AE13">
        <f>Notes!$E$7 * Notes!$D$10 * Notes!$C$13</f>
        <v>2522880000</v>
      </c>
      <c r="AF13">
        <f>Notes!$F$7 * Notes!$D$10 * Notes!$C$13</f>
        <v>4784128000</v>
      </c>
    </row>
    <row r="14" spans="1:32" ht="28.8" x14ac:dyDescent="0.3">
      <c r="A14" s="2" t="s">
        <v>38</v>
      </c>
      <c r="B14" s="2" t="s">
        <v>830</v>
      </c>
      <c r="C14" s="2" t="s">
        <v>199</v>
      </c>
      <c r="D14" s="2" t="s">
        <v>831</v>
      </c>
      <c r="E14" s="2"/>
      <c r="F14" s="2" t="s">
        <v>832</v>
      </c>
      <c r="G14" s="2" t="s">
        <v>833</v>
      </c>
      <c r="H14" s="2" t="s">
        <v>44</v>
      </c>
      <c r="I14" s="2"/>
      <c r="J14" s="2" t="s">
        <v>45</v>
      </c>
      <c r="K14" s="2" t="s">
        <v>46</v>
      </c>
      <c r="L14" s="2" t="s">
        <v>832</v>
      </c>
      <c r="M14" s="2" t="s">
        <v>275</v>
      </c>
      <c r="N14" s="2" t="s">
        <v>9</v>
      </c>
      <c r="O14" s="2" t="s">
        <v>48</v>
      </c>
      <c r="P14" s="2" t="s">
        <v>863</v>
      </c>
      <c r="Q14" s="2" t="s">
        <v>944</v>
      </c>
      <c r="R14" s="2" t="s">
        <v>160</v>
      </c>
      <c r="S14" s="2" t="s">
        <v>948</v>
      </c>
      <c r="T14" s="2" t="s">
        <v>834</v>
      </c>
      <c r="U14" s="2" t="s">
        <v>51</v>
      </c>
      <c r="V14" s="2" t="s">
        <v>52</v>
      </c>
      <c r="W14" s="2"/>
      <c r="X14" s="2"/>
      <c r="Y14" s="2"/>
      <c r="Z14" s="2"/>
      <c r="AA14" s="2" t="s">
        <v>949</v>
      </c>
      <c r="AB14" s="2" t="s">
        <v>949</v>
      </c>
      <c r="AC14">
        <f>Notes!$C$7 * Notes!$D$10 * Notes!$C$13</f>
        <v>6022208000</v>
      </c>
      <c r="AD14">
        <f>Notes!$D$7 * Notes!$D$10 * Notes!$C$13</f>
        <v>1825</v>
      </c>
      <c r="AE14">
        <f>Notes!$E$7 * Notes!$D$10 * Notes!$C$13</f>
        <v>2522880000</v>
      </c>
      <c r="AF14">
        <f>Notes!$F$7 * Notes!$D$10 * Notes!$C$13</f>
        <v>4784128000</v>
      </c>
    </row>
    <row r="15" spans="1:32" ht="72" x14ac:dyDescent="0.3">
      <c r="A15" s="2" t="s">
        <v>38</v>
      </c>
      <c r="B15" s="2" t="s">
        <v>198</v>
      </c>
      <c r="C15" s="2" t="s">
        <v>199</v>
      </c>
      <c r="D15" s="2" t="s">
        <v>200</v>
      </c>
      <c r="E15" s="2" t="s">
        <v>950</v>
      </c>
      <c r="F15" s="2" t="s">
        <v>201</v>
      </c>
      <c r="G15" s="2" t="s">
        <v>202</v>
      </c>
      <c r="H15" s="2" t="s">
        <v>44</v>
      </c>
      <c r="I15" s="2"/>
      <c r="J15" s="2" t="s">
        <v>45</v>
      </c>
      <c r="K15" s="2" t="s">
        <v>46</v>
      </c>
      <c r="L15" s="2" t="s">
        <v>201</v>
      </c>
      <c r="M15" s="2" t="s">
        <v>47</v>
      </c>
      <c r="N15" s="2" t="s">
        <v>9</v>
      </c>
      <c r="O15" s="2" t="s">
        <v>48</v>
      </c>
      <c r="P15" s="2" t="s">
        <v>863</v>
      </c>
      <c r="Q15" s="2" t="s">
        <v>944</v>
      </c>
      <c r="R15" s="2" t="s">
        <v>167</v>
      </c>
      <c r="S15" s="2" t="s">
        <v>951</v>
      </c>
      <c r="T15" s="2" t="s">
        <v>204</v>
      </c>
      <c r="U15" s="2" t="s">
        <v>51</v>
      </c>
      <c r="V15" s="2" t="s">
        <v>52</v>
      </c>
      <c r="W15" s="2" t="s">
        <v>205</v>
      </c>
      <c r="X15" s="2" t="s">
        <v>206</v>
      </c>
      <c r="Y15" s="2" t="s">
        <v>207</v>
      </c>
      <c r="Z15" s="2" t="s">
        <v>208</v>
      </c>
      <c r="AA15" s="2" t="s">
        <v>952</v>
      </c>
      <c r="AB15" s="2" t="s">
        <v>952</v>
      </c>
      <c r="AC15">
        <f>Notes!$C$7 * Notes!$D$10 * Notes!$C$13</f>
        <v>6022208000</v>
      </c>
      <c r="AD15">
        <f>Notes!$D$7 * Notes!$D$10 * Notes!$C$13</f>
        <v>1825</v>
      </c>
      <c r="AE15">
        <f>Notes!$E$7 * Notes!$D$10 * Notes!$C$13</f>
        <v>2522880000</v>
      </c>
      <c r="AF15">
        <f>Notes!$F$7 * Notes!$D$10 * Notes!$C$13</f>
        <v>4784128000</v>
      </c>
    </row>
    <row r="16" spans="1:32" ht="28.8" x14ac:dyDescent="0.3">
      <c r="A16" s="2" t="s">
        <v>38</v>
      </c>
      <c r="B16" s="2" t="s">
        <v>134</v>
      </c>
      <c r="C16" s="2" t="s">
        <v>54</v>
      </c>
      <c r="D16" s="2" t="s">
        <v>135</v>
      </c>
      <c r="E16" s="2"/>
      <c r="F16" s="2" t="s">
        <v>136</v>
      </c>
      <c r="G16" s="2" t="s">
        <v>137</v>
      </c>
      <c r="H16" s="2" t="s">
        <v>953</v>
      </c>
      <c r="I16" s="2"/>
      <c r="J16" s="2" t="s">
        <v>45</v>
      </c>
      <c r="K16" s="2" t="s">
        <v>46</v>
      </c>
      <c r="L16" s="2" t="s">
        <v>136</v>
      </c>
      <c r="M16" s="2" t="s">
        <v>131</v>
      </c>
      <c r="N16" s="2" t="s">
        <v>9</v>
      </c>
      <c r="O16" s="2" t="s">
        <v>48</v>
      </c>
      <c r="P16" s="2" t="s">
        <v>863</v>
      </c>
      <c r="Q16" s="2" t="s">
        <v>944</v>
      </c>
      <c r="R16" s="2" t="s">
        <v>175</v>
      </c>
      <c r="S16" s="2" t="s">
        <v>954</v>
      </c>
      <c r="T16" s="2" t="s">
        <v>140</v>
      </c>
      <c r="U16" s="2" t="s">
        <v>955</v>
      </c>
      <c r="V16" s="2" t="s">
        <v>956</v>
      </c>
      <c r="W16" s="2"/>
      <c r="X16" s="2"/>
      <c r="Y16" s="2"/>
      <c r="Z16" s="2"/>
      <c r="AA16" s="2" t="s">
        <v>957</v>
      </c>
      <c r="AB16" s="2" t="s">
        <v>957</v>
      </c>
      <c r="AC16">
        <f>Notes!$C$7 * Notes!$D$10 * Notes!$C$13</f>
        <v>6022208000</v>
      </c>
      <c r="AD16">
        <f>Notes!$D$7 * Notes!$D$10 * Notes!$C$13</f>
        <v>1825</v>
      </c>
      <c r="AE16">
        <f>Notes!$E$7 * Notes!$D$10 * Notes!$C$13</f>
        <v>2522880000</v>
      </c>
      <c r="AF16">
        <f>Notes!$F$7 * Notes!$D$10 * Notes!$C$13</f>
        <v>4784128000</v>
      </c>
    </row>
    <row r="17" spans="1:32" ht="72" x14ac:dyDescent="0.3">
      <c r="A17" s="2" t="s">
        <v>38</v>
      </c>
      <c r="B17" s="2" t="s">
        <v>271</v>
      </c>
      <c r="C17" s="2" t="s">
        <v>126</v>
      </c>
      <c r="D17" s="2" t="s">
        <v>272</v>
      </c>
      <c r="E17" s="2" t="s">
        <v>958</v>
      </c>
      <c r="F17" s="2" t="s">
        <v>273</v>
      </c>
      <c r="G17" s="2" t="s">
        <v>274</v>
      </c>
      <c r="H17" s="2" t="s">
        <v>166</v>
      </c>
      <c r="I17" s="2"/>
      <c r="J17" s="2" t="s">
        <v>45</v>
      </c>
      <c r="K17" s="2" t="s">
        <v>46</v>
      </c>
      <c r="L17" s="2" t="s">
        <v>273</v>
      </c>
      <c r="M17" s="2" t="s">
        <v>275</v>
      </c>
      <c r="N17" s="2" t="s">
        <v>9</v>
      </c>
      <c r="O17" s="2" t="s">
        <v>48</v>
      </c>
      <c r="P17" s="2" t="s">
        <v>863</v>
      </c>
      <c r="Q17" s="2" t="s">
        <v>944</v>
      </c>
      <c r="R17" s="2" t="s">
        <v>181</v>
      </c>
      <c r="S17" s="2" t="s">
        <v>959</v>
      </c>
      <c r="T17" s="2" t="s">
        <v>276</v>
      </c>
      <c r="U17" s="2" t="s">
        <v>169</v>
      </c>
      <c r="V17" s="2" t="s">
        <v>170</v>
      </c>
      <c r="W17" s="2"/>
      <c r="X17" s="2"/>
      <c r="Y17" s="2"/>
      <c r="Z17" s="2"/>
      <c r="AA17" s="2" t="s">
        <v>949</v>
      </c>
      <c r="AB17" s="2" t="s">
        <v>949</v>
      </c>
      <c r="AC17">
        <f>Notes!$C$7 * Notes!$D$10 * Notes!$C$13</f>
        <v>6022208000</v>
      </c>
      <c r="AD17">
        <f>Notes!$D$7 * Notes!$D$10 * Notes!$C$13</f>
        <v>1825</v>
      </c>
      <c r="AE17">
        <f>Notes!$E$7 * Notes!$D$10 * Notes!$C$13</f>
        <v>2522880000</v>
      </c>
      <c r="AF17">
        <f>Notes!$F$7 * Notes!$D$10 * Notes!$C$13</f>
        <v>4784128000</v>
      </c>
    </row>
    <row r="18" spans="1:32" ht="28.8" x14ac:dyDescent="0.3">
      <c r="A18" s="2" t="s">
        <v>38</v>
      </c>
      <c r="B18" s="2" t="s">
        <v>150</v>
      </c>
      <c r="C18" s="2" t="s">
        <v>40</v>
      </c>
      <c r="D18" s="2" t="s">
        <v>151</v>
      </c>
      <c r="E18" s="2" t="s">
        <v>377</v>
      </c>
      <c r="F18" s="2" t="s">
        <v>152</v>
      </c>
      <c r="G18" s="2" t="s">
        <v>153</v>
      </c>
      <c r="H18" s="2" t="s">
        <v>44</v>
      </c>
      <c r="I18" s="2"/>
      <c r="J18" s="2" t="s">
        <v>45</v>
      </c>
      <c r="K18" s="2" t="s">
        <v>46</v>
      </c>
      <c r="L18" s="2" t="s">
        <v>152</v>
      </c>
      <c r="M18" s="2" t="s">
        <v>47</v>
      </c>
      <c r="N18" s="2" t="s">
        <v>9</v>
      </c>
      <c r="O18" s="2" t="s">
        <v>48</v>
      </c>
      <c r="P18" s="2" t="s">
        <v>863</v>
      </c>
      <c r="Q18" s="2" t="s">
        <v>944</v>
      </c>
      <c r="R18" s="2" t="s">
        <v>187</v>
      </c>
      <c r="S18" s="2" t="s">
        <v>960</v>
      </c>
      <c r="T18" s="2" t="s">
        <v>155</v>
      </c>
      <c r="U18" s="2" t="s">
        <v>51</v>
      </c>
      <c r="V18" s="2" t="s">
        <v>52</v>
      </c>
      <c r="W18" s="2"/>
      <c r="X18" s="2"/>
      <c r="Y18" s="2"/>
      <c r="Z18" s="2"/>
      <c r="AA18" s="2" t="s">
        <v>961</v>
      </c>
      <c r="AB18" s="2" t="s">
        <v>961</v>
      </c>
      <c r="AC18">
        <f>Notes!$C$7 * Notes!$D$10 * Notes!$C$13</f>
        <v>6022208000</v>
      </c>
      <c r="AD18">
        <f>Notes!$D$7 * Notes!$D$10 * Notes!$C$13</f>
        <v>1825</v>
      </c>
      <c r="AE18">
        <f>Notes!$E$7 * Notes!$D$10 * Notes!$C$13</f>
        <v>2522880000</v>
      </c>
      <c r="AF18">
        <f>Notes!$F$7 * Notes!$D$10 * Notes!$C$13</f>
        <v>4784128000</v>
      </c>
    </row>
    <row r="19" spans="1:32" ht="28.8" x14ac:dyDescent="0.3">
      <c r="A19" s="2" t="s">
        <v>38</v>
      </c>
      <c r="B19" s="2" t="s">
        <v>156</v>
      </c>
      <c r="C19" s="2" t="s">
        <v>40</v>
      </c>
      <c r="D19" s="2" t="s">
        <v>157</v>
      </c>
      <c r="E19" s="2" t="s">
        <v>372</v>
      </c>
      <c r="F19" s="2" t="s">
        <v>158</v>
      </c>
      <c r="G19" s="2" t="s">
        <v>159</v>
      </c>
      <c r="H19" s="2" t="s">
        <v>44</v>
      </c>
      <c r="I19" s="2"/>
      <c r="J19" s="2" t="s">
        <v>45</v>
      </c>
      <c r="K19" s="2" t="s">
        <v>46</v>
      </c>
      <c r="L19" s="2" t="s">
        <v>158</v>
      </c>
      <c r="M19" s="2" t="s">
        <v>47</v>
      </c>
      <c r="N19" s="2" t="s">
        <v>9</v>
      </c>
      <c r="O19" s="2" t="s">
        <v>48</v>
      </c>
      <c r="P19" s="2" t="s">
        <v>863</v>
      </c>
      <c r="Q19" s="2" t="s">
        <v>944</v>
      </c>
      <c r="R19" s="2" t="s">
        <v>194</v>
      </c>
      <c r="S19" s="2" t="s">
        <v>962</v>
      </c>
      <c r="T19" s="2" t="s">
        <v>161</v>
      </c>
      <c r="U19" s="2" t="s">
        <v>51</v>
      </c>
      <c r="V19" s="2" t="s">
        <v>52</v>
      </c>
      <c r="W19" s="2"/>
      <c r="X19" s="2"/>
      <c r="Y19" s="2"/>
      <c r="Z19" s="2"/>
      <c r="AA19" s="2" t="s">
        <v>963</v>
      </c>
      <c r="AB19" s="2" t="s">
        <v>963</v>
      </c>
      <c r="AC19">
        <f>Notes!$C$7 * Notes!$D$10 * Notes!$C$13</f>
        <v>6022208000</v>
      </c>
      <c r="AD19">
        <f>Notes!$D$7 * Notes!$D$10 * Notes!$C$13</f>
        <v>1825</v>
      </c>
      <c r="AE19">
        <f>Notes!$E$7 * Notes!$D$10 * Notes!$C$13</f>
        <v>2522880000</v>
      </c>
      <c r="AF19">
        <f>Notes!$F$7 * Notes!$D$10 * Notes!$C$13</f>
        <v>4784128000</v>
      </c>
    </row>
    <row r="20" spans="1:32" ht="57.6" x14ac:dyDescent="0.3">
      <c r="A20" s="2" t="s">
        <v>38</v>
      </c>
      <c r="B20" s="2" t="s">
        <v>162</v>
      </c>
      <c r="C20" s="2" t="s">
        <v>40</v>
      </c>
      <c r="D20" s="2" t="s">
        <v>163</v>
      </c>
      <c r="E20" s="2" t="s">
        <v>964</v>
      </c>
      <c r="F20" s="2" t="s">
        <v>164</v>
      </c>
      <c r="G20" s="2" t="s">
        <v>165</v>
      </c>
      <c r="H20" s="2" t="s">
        <v>166</v>
      </c>
      <c r="I20" s="2"/>
      <c r="J20" s="2" t="s">
        <v>45</v>
      </c>
      <c r="K20" s="2" t="s">
        <v>46</v>
      </c>
      <c r="L20" s="2" t="s">
        <v>164</v>
      </c>
      <c r="M20" s="2" t="s">
        <v>131</v>
      </c>
      <c r="N20" s="2" t="s">
        <v>9</v>
      </c>
      <c r="O20" s="2" t="s">
        <v>48</v>
      </c>
      <c r="P20" s="2" t="s">
        <v>863</v>
      </c>
      <c r="Q20" s="2" t="s">
        <v>944</v>
      </c>
      <c r="R20" s="2" t="s">
        <v>203</v>
      </c>
      <c r="S20" s="2" t="s">
        <v>965</v>
      </c>
      <c r="T20" s="2" t="s">
        <v>168</v>
      </c>
      <c r="U20" s="2" t="s">
        <v>169</v>
      </c>
      <c r="V20" s="2" t="s">
        <v>170</v>
      </c>
      <c r="W20" s="2"/>
      <c r="X20" s="2"/>
      <c r="Y20" s="2"/>
      <c r="Z20" s="2"/>
      <c r="AA20" s="2" t="s">
        <v>949</v>
      </c>
      <c r="AB20" s="2" t="s">
        <v>949</v>
      </c>
      <c r="AC20">
        <f>Notes!$C$7 * Notes!$D$10 * Notes!$C$13</f>
        <v>6022208000</v>
      </c>
      <c r="AD20">
        <f>Notes!$D$7 * Notes!$D$10 * Notes!$C$13</f>
        <v>1825</v>
      </c>
      <c r="AE20">
        <f>Notes!$E$7 * Notes!$D$10 * Notes!$C$13</f>
        <v>2522880000</v>
      </c>
      <c r="AF20">
        <f>Notes!$F$7 * Notes!$D$10 * Notes!$C$13</f>
        <v>4784128000</v>
      </c>
    </row>
    <row r="21" spans="1:32" ht="43.2" x14ac:dyDescent="0.3">
      <c r="A21" s="2" t="s">
        <v>38</v>
      </c>
      <c r="B21" s="2" t="s">
        <v>103</v>
      </c>
      <c r="C21" s="2" t="s">
        <v>104</v>
      </c>
      <c r="D21" s="2" t="s">
        <v>105</v>
      </c>
      <c r="E21" s="2"/>
      <c r="F21" s="2" t="s">
        <v>106</v>
      </c>
      <c r="G21" s="2" t="s">
        <v>107</v>
      </c>
      <c r="H21" s="2" t="s">
        <v>44</v>
      </c>
      <c r="I21" s="2"/>
      <c r="J21" s="2" t="s">
        <v>45</v>
      </c>
      <c r="K21" s="2" t="s">
        <v>339</v>
      </c>
      <c r="L21" s="2" t="s">
        <v>106</v>
      </c>
      <c r="M21" s="2" t="s">
        <v>47</v>
      </c>
      <c r="N21" s="2" t="s">
        <v>9</v>
      </c>
      <c r="O21" s="2" t="s">
        <v>48</v>
      </c>
      <c r="P21" s="2" t="s">
        <v>863</v>
      </c>
      <c r="Q21" s="2" t="s">
        <v>944</v>
      </c>
      <c r="R21" s="2" t="s">
        <v>209</v>
      </c>
      <c r="S21" s="2" t="s">
        <v>966</v>
      </c>
      <c r="T21" s="2" t="s">
        <v>110</v>
      </c>
      <c r="U21" s="2" t="s">
        <v>341</v>
      </c>
      <c r="V21" s="2" t="s">
        <v>342</v>
      </c>
      <c r="W21" s="2"/>
      <c r="X21" s="2"/>
      <c r="Y21" s="2"/>
      <c r="Z21" s="2"/>
      <c r="AA21" s="2" t="s">
        <v>967</v>
      </c>
      <c r="AB21" s="2" t="s">
        <v>967</v>
      </c>
      <c r="AC21">
        <f>Notes!$C$7 * Notes!$D$10 * Notes!$C$13</f>
        <v>6022208000</v>
      </c>
      <c r="AD21">
        <f>Notes!$D$7 * Notes!$D$10 * Notes!$C$13</f>
        <v>1825</v>
      </c>
      <c r="AE21">
        <f>Notes!$E$7 * Notes!$D$10 * Notes!$C$13</f>
        <v>2522880000</v>
      </c>
      <c r="AF21">
        <f>Notes!$F$7 * Notes!$D$10 * Notes!$C$13</f>
        <v>4784128000</v>
      </c>
    </row>
    <row r="22" spans="1:32" ht="43.2" x14ac:dyDescent="0.3">
      <c r="A22" s="2" t="s">
        <v>38</v>
      </c>
      <c r="B22" s="2" t="s">
        <v>113</v>
      </c>
      <c r="C22" s="2" t="s">
        <v>104</v>
      </c>
      <c r="D22" s="2" t="s">
        <v>114</v>
      </c>
      <c r="E22" s="2"/>
      <c r="F22" s="2" t="s">
        <v>115</v>
      </c>
      <c r="G22" s="2" t="s">
        <v>116</v>
      </c>
      <c r="H22" s="2" t="s">
        <v>44</v>
      </c>
      <c r="I22" s="2"/>
      <c r="J22" s="2" t="s">
        <v>45</v>
      </c>
      <c r="K22" s="2" t="s">
        <v>339</v>
      </c>
      <c r="L22" s="2" t="s">
        <v>115</v>
      </c>
      <c r="M22" s="2" t="s">
        <v>47</v>
      </c>
      <c r="N22" s="2" t="s">
        <v>9</v>
      </c>
      <c r="O22" s="2" t="s">
        <v>48</v>
      </c>
      <c r="P22" s="2" t="s">
        <v>863</v>
      </c>
      <c r="Q22" s="2" t="s">
        <v>944</v>
      </c>
      <c r="R22" s="2" t="s">
        <v>439</v>
      </c>
      <c r="S22" s="2" t="s">
        <v>968</v>
      </c>
      <c r="T22" s="2" t="s">
        <v>118</v>
      </c>
      <c r="U22" s="2" t="s">
        <v>341</v>
      </c>
      <c r="V22" s="2" t="s">
        <v>342</v>
      </c>
      <c r="W22" s="2"/>
      <c r="X22" s="2"/>
      <c r="Y22" s="2"/>
      <c r="Z22" s="2"/>
      <c r="AA22" s="2" t="s">
        <v>967</v>
      </c>
      <c r="AB22" s="2" t="s">
        <v>967</v>
      </c>
      <c r="AC22">
        <f>Notes!$C$7 * Notes!$D$10 * Notes!$C$13</f>
        <v>6022208000</v>
      </c>
      <c r="AD22">
        <f>Notes!$D$7 * Notes!$D$10 * Notes!$C$13</f>
        <v>1825</v>
      </c>
      <c r="AE22">
        <f>Notes!$E$7 * Notes!$D$10 * Notes!$C$13</f>
        <v>2522880000</v>
      </c>
      <c r="AF22">
        <f>Notes!$F$7 * Notes!$D$10 * Notes!$C$13</f>
        <v>4784128000</v>
      </c>
    </row>
    <row r="23" spans="1:32" ht="28.8" x14ac:dyDescent="0.3">
      <c r="A23" s="2" t="s">
        <v>38</v>
      </c>
      <c r="B23" s="2" t="s">
        <v>969</v>
      </c>
      <c r="C23" s="2" t="s">
        <v>104</v>
      </c>
      <c r="D23" s="2" t="s">
        <v>970</v>
      </c>
      <c r="E23" s="2"/>
      <c r="F23" s="2" t="s">
        <v>971</v>
      </c>
      <c r="G23" s="2" t="s">
        <v>265</v>
      </c>
      <c r="H23" s="2" t="s">
        <v>862</v>
      </c>
      <c r="I23" s="2"/>
      <c r="J23" s="2" t="s">
        <v>45</v>
      </c>
      <c r="K23" s="2" t="s">
        <v>339</v>
      </c>
      <c r="L23" s="2" t="s">
        <v>971</v>
      </c>
      <c r="M23" s="2" t="s">
        <v>47</v>
      </c>
      <c r="N23" s="2" t="s">
        <v>9</v>
      </c>
      <c r="O23" s="2" t="s">
        <v>48</v>
      </c>
      <c r="P23" s="2" t="s">
        <v>863</v>
      </c>
      <c r="Q23" s="2" t="s">
        <v>944</v>
      </c>
      <c r="R23" s="2" t="s">
        <v>442</v>
      </c>
      <c r="S23" s="2" t="s">
        <v>972</v>
      </c>
      <c r="T23" s="2" t="s">
        <v>973</v>
      </c>
      <c r="U23" s="2" t="s">
        <v>974</v>
      </c>
      <c r="V23" s="2" t="s">
        <v>975</v>
      </c>
      <c r="W23" s="2"/>
      <c r="X23" s="2"/>
      <c r="Y23" s="2"/>
      <c r="Z23" s="2"/>
      <c r="AA23" s="2" t="s">
        <v>976</v>
      </c>
      <c r="AB23" s="2" t="s">
        <v>976</v>
      </c>
      <c r="AC23">
        <f>Notes!$C$7 * Notes!$D$10 * Notes!$C$13</f>
        <v>6022208000</v>
      </c>
      <c r="AD23">
        <f>Notes!$D$7 * Notes!$D$10 * Notes!$C$13</f>
        <v>1825</v>
      </c>
      <c r="AE23">
        <f>Notes!$E$7 * Notes!$D$10 * Notes!$C$13</f>
        <v>2522880000</v>
      </c>
      <c r="AF23">
        <f>Notes!$F$7 * Notes!$D$10 * Notes!$C$13</f>
        <v>4784128000</v>
      </c>
    </row>
    <row r="24" spans="1:32" ht="144" x14ac:dyDescent="0.3">
      <c r="A24" s="2" t="s">
        <v>38</v>
      </c>
      <c r="B24" s="2" t="s">
        <v>64</v>
      </c>
      <c r="C24" s="2" t="s">
        <v>65</v>
      </c>
      <c r="D24" s="2" t="s">
        <v>66</v>
      </c>
      <c r="E24" s="2"/>
      <c r="F24" s="2" t="s">
        <v>67</v>
      </c>
      <c r="G24" s="2" t="s">
        <v>68</v>
      </c>
      <c r="H24" s="2" t="s">
        <v>44</v>
      </c>
      <c r="I24" s="2" t="s">
        <v>69</v>
      </c>
      <c r="J24" s="2" t="s">
        <v>45</v>
      </c>
      <c r="K24" s="2" t="s">
        <v>46</v>
      </c>
      <c r="L24" s="2" t="s">
        <v>67</v>
      </c>
      <c r="M24" s="2" t="s">
        <v>47</v>
      </c>
      <c r="N24" s="2" t="s">
        <v>9</v>
      </c>
      <c r="O24" s="2" t="s">
        <v>48</v>
      </c>
      <c r="P24" s="2" t="s">
        <v>863</v>
      </c>
      <c r="Q24" s="2" t="s">
        <v>944</v>
      </c>
      <c r="R24" s="2" t="s">
        <v>444</v>
      </c>
      <c r="S24" s="2" t="s">
        <v>977</v>
      </c>
      <c r="T24" s="2" t="s">
        <v>71</v>
      </c>
      <c r="U24" s="2" t="s">
        <v>51</v>
      </c>
      <c r="V24" s="2" t="s">
        <v>52</v>
      </c>
      <c r="W24" s="2" t="s">
        <v>417</v>
      </c>
      <c r="X24" s="2" t="s">
        <v>418</v>
      </c>
      <c r="Y24" s="2" t="s">
        <v>419</v>
      </c>
      <c r="Z24" s="2" t="s">
        <v>420</v>
      </c>
      <c r="AA24" s="2" t="s">
        <v>978</v>
      </c>
      <c r="AB24" s="2" t="s">
        <v>978</v>
      </c>
      <c r="AC24">
        <f>Notes!$C$7 * Notes!$D$10 * Notes!$C$13</f>
        <v>6022208000</v>
      </c>
      <c r="AD24">
        <f>Notes!$D$7 * Notes!$D$10 * Notes!$C$13</f>
        <v>1825</v>
      </c>
      <c r="AE24">
        <f>Notes!$E$7 * Notes!$D$10 * Notes!$C$13</f>
        <v>2522880000</v>
      </c>
      <c r="AF24">
        <f>Notes!$F$7 * Notes!$D$10 * Notes!$C$13</f>
        <v>4784128000</v>
      </c>
    </row>
    <row r="25" spans="1:32" ht="57.6" x14ac:dyDescent="0.3">
      <c r="A25" s="2" t="s">
        <v>38</v>
      </c>
      <c r="B25" s="2" t="s">
        <v>72</v>
      </c>
      <c r="C25" s="2" t="s">
        <v>65</v>
      </c>
      <c r="D25" s="2" t="s">
        <v>73</v>
      </c>
      <c r="E25" s="2"/>
      <c r="F25" s="2" t="s">
        <v>74</v>
      </c>
      <c r="G25" s="2" t="s">
        <v>75</v>
      </c>
      <c r="H25" s="2" t="s">
        <v>44</v>
      </c>
      <c r="I25" s="2" t="s">
        <v>69</v>
      </c>
      <c r="J25" s="2" t="s">
        <v>45</v>
      </c>
      <c r="K25" s="2" t="s">
        <v>46</v>
      </c>
      <c r="L25" s="2" t="s">
        <v>74</v>
      </c>
      <c r="M25" s="2" t="s">
        <v>47</v>
      </c>
      <c r="N25" s="2" t="s">
        <v>9</v>
      </c>
      <c r="O25" s="2" t="s">
        <v>48</v>
      </c>
      <c r="P25" s="2" t="s">
        <v>863</v>
      </c>
      <c r="Q25" s="2" t="s">
        <v>944</v>
      </c>
      <c r="R25" s="2" t="s">
        <v>446</v>
      </c>
      <c r="S25" s="2" t="s">
        <v>979</v>
      </c>
      <c r="T25" s="2" t="s">
        <v>77</v>
      </c>
      <c r="U25" s="2" t="s">
        <v>51</v>
      </c>
      <c r="V25" s="2" t="s">
        <v>52</v>
      </c>
      <c r="W25" s="2" t="s">
        <v>422</v>
      </c>
      <c r="X25" s="2" t="s">
        <v>423</v>
      </c>
      <c r="Y25" s="2" t="s">
        <v>424</v>
      </c>
      <c r="Z25" s="2" t="s">
        <v>425</v>
      </c>
      <c r="AA25" s="2" t="s">
        <v>978</v>
      </c>
      <c r="AB25" s="2" t="s">
        <v>978</v>
      </c>
      <c r="AC25">
        <f>Notes!$C$7 * Notes!$D$10 * Notes!$C$13</f>
        <v>6022208000</v>
      </c>
      <c r="AD25">
        <f>Notes!$D$7 * Notes!$D$10 * Notes!$C$13</f>
        <v>1825</v>
      </c>
      <c r="AE25">
        <f>Notes!$E$7 * Notes!$D$10 * Notes!$C$13</f>
        <v>2522880000</v>
      </c>
      <c r="AF25">
        <f>Notes!$F$7 * Notes!$D$10 * Notes!$C$13</f>
        <v>4784128000</v>
      </c>
    </row>
    <row r="26" spans="1:32" ht="187.2" x14ac:dyDescent="0.3">
      <c r="A26" s="2" t="s">
        <v>38</v>
      </c>
      <c r="B26" s="2" t="s">
        <v>78</v>
      </c>
      <c r="C26" s="2" t="s">
        <v>65</v>
      </c>
      <c r="D26" s="2" t="s">
        <v>79</v>
      </c>
      <c r="E26" s="2"/>
      <c r="F26" s="2" t="s">
        <v>80</v>
      </c>
      <c r="G26" s="2" t="s">
        <v>81</v>
      </c>
      <c r="H26" s="2" t="s">
        <v>44</v>
      </c>
      <c r="I26" s="2" t="s">
        <v>82</v>
      </c>
      <c r="J26" s="2" t="s">
        <v>45</v>
      </c>
      <c r="K26" s="2" t="s">
        <v>46</v>
      </c>
      <c r="L26" s="2" t="s">
        <v>80</v>
      </c>
      <c r="M26" s="2" t="s">
        <v>47</v>
      </c>
      <c r="N26" s="2" t="s">
        <v>9</v>
      </c>
      <c r="O26" s="2" t="s">
        <v>48</v>
      </c>
      <c r="P26" s="2" t="s">
        <v>863</v>
      </c>
      <c r="Q26" s="2" t="s">
        <v>944</v>
      </c>
      <c r="R26" s="2" t="s">
        <v>456</v>
      </c>
      <c r="S26" s="2" t="s">
        <v>980</v>
      </c>
      <c r="T26" s="2" t="s">
        <v>84</v>
      </c>
      <c r="U26" s="2" t="s">
        <v>51</v>
      </c>
      <c r="V26" s="2" t="s">
        <v>52</v>
      </c>
      <c r="W26" s="2"/>
      <c r="X26" s="2"/>
      <c r="Y26" s="2"/>
      <c r="Z26" s="2"/>
      <c r="AA26" s="2" t="s">
        <v>981</v>
      </c>
      <c r="AB26" s="2" t="s">
        <v>981</v>
      </c>
      <c r="AC26">
        <f>Notes!$C$7 * Notes!$D$10 * Notes!$C$13</f>
        <v>6022208000</v>
      </c>
      <c r="AD26">
        <f>Notes!$D$7 * Notes!$D$10 * Notes!$C$13</f>
        <v>1825</v>
      </c>
      <c r="AE26">
        <f>Notes!$E$7 * Notes!$D$10 * Notes!$C$13</f>
        <v>2522880000</v>
      </c>
      <c r="AF26">
        <f>Notes!$F$7 * Notes!$D$10 * Notes!$C$13</f>
        <v>4784128000</v>
      </c>
    </row>
    <row r="27" spans="1:32" ht="172.8" x14ac:dyDescent="0.3">
      <c r="A27" s="2" t="s">
        <v>38</v>
      </c>
      <c r="B27" s="2" t="s">
        <v>85</v>
      </c>
      <c r="C27" s="2" t="s">
        <v>65</v>
      </c>
      <c r="D27" s="2" t="s">
        <v>86</v>
      </c>
      <c r="E27" s="2"/>
      <c r="F27" s="2" t="s">
        <v>87</v>
      </c>
      <c r="G27" s="2" t="s">
        <v>88</v>
      </c>
      <c r="H27" s="2" t="s">
        <v>44</v>
      </c>
      <c r="I27" s="2" t="s">
        <v>69</v>
      </c>
      <c r="J27" s="2" t="s">
        <v>45</v>
      </c>
      <c r="K27" s="2" t="s">
        <v>46</v>
      </c>
      <c r="L27" s="2" t="s">
        <v>87</v>
      </c>
      <c r="M27" s="2" t="s">
        <v>47</v>
      </c>
      <c r="N27" s="2" t="s">
        <v>9</v>
      </c>
      <c r="O27" s="2" t="s">
        <v>48</v>
      </c>
      <c r="P27" s="2" t="s">
        <v>863</v>
      </c>
      <c r="Q27" s="2" t="s">
        <v>944</v>
      </c>
      <c r="R27" s="2" t="s">
        <v>465</v>
      </c>
      <c r="S27" s="2" t="s">
        <v>982</v>
      </c>
      <c r="T27" s="2" t="s">
        <v>90</v>
      </c>
      <c r="U27" s="2" t="s">
        <v>51</v>
      </c>
      <c r="V27" s="2" t="s">
        <v>52</v>
      </c>
      <c r="W27" s="2"/>
      <c r="X27" s="2"/>
      <c r="Y27" s="2"/>
      <c r="Z27" s="2"/>
      <c r="AA27" s="2" t="s">
        <v>983</v>
      </c>
      <c r="AB27" s="2" t="s">
        <v>983</v>
      </c>
      <c r="AC27">
        <f>Notes!$C$7 * Notes!$D$10 * Notes!$C$13</f>
        <v>6022208000</v>
      </c>
      <c r="AD27">
        <f>Notes!$D$7 * Notes!$D$10 * Notes!$C$13</f>
        <v>1825</v>
      </c>
      <c r="AE27">
        <f>Notes!$E$7 * Notes!$D$10 * Notes!$C$13</f>
        <v>2522880000</v>
      </c>
      <c r="AF27">
        <f>Notes!$F$7 * Notes!$D$10 * Notes!$C$13</f>
        <v>4784128000</v>
      </c>
    </row>
    <row r="28" spans="1:32" ht="28.8" x14ac:dyDescent="0.3">
      <c r="A28" s="2" t="s">
        <v>38</v>
      </c>
      <c r="B28" s="2" t="s">
        <v>91</v>
      </c>
      <c r="C28" s="2" t="s">
        <v>65</v>
      </c>
      <c r="D28" s="2" t="s">
        <v>92</v>
      </c>
      <c r="E28" s="2"/>
      <c r="F28" s="2" t="s">
        <v>93</v>
      </c>
      <c r="G28" s="2" t="s">
        <v>94</v>
      </c>
      <c r="H28" s="2" t="s">
        <v>44</v>
      </c>
      <c r="I28" s="2" t="s">
        <v>82</v>
      </c>
      <c r="J28" s="2" t="s">
        <v>45</v>
      </c>
      <c r="K28" s="2" t="s">
        <v>46</v>
      </c>
      <c r="L28" s="2" t="s">
        <v>93</v>
      </c>
      <c r="M28" s="2" t="s">
        <v>47</v>
      </c>
      <c r="N28" s="2" t="s">
        <v>9</v>
      </c>
      <c r="O28" s="2" t="s">
        <v>48</v>
      </c>
      <c r="P28" s="2" t="s">
        <v>863</v>
      </c>
      <c r="Q28" s="2" t="s">
        <v>944</v>
      </c>
      <c r="R28" s="2" t="s">
        <v>472</v>
      </c>
      <c r="S28" s="2" t="s">
        <v>984</v>
      </c>
      <c r="T28" s="2" t="s">
        <v>96</v>
      </c>
      <c r="U28" s="2" t="s">
        <v>51</v>
      </c>
      <c r="V28" s="2" t="s">
        <v>52</v>
      </c>
      <c r="W28" s="2"/>
      <c r="X28" s="2"/>
      <c r="Y28" s="2"/>
      <c r="Z28" s="2"/>
      <c r="AA28" s="2" t="s">
        <v>981</v>
      </c>
      <c r="AB28" s="2" t="s">
        <v>981</v>
      </c>
      <c r="AC28">
        <f>Notes!$C$7 * Notes!$D$10 * Notes!$C$13</f>
        <v>6022208000</v>
      </c>
      <c r="AD28">
        <f>Notes!$D$7 * Notes!$D$10 * Notes!$C$13</f>
        <v>1825</v>
      </c>
      <c r="AE28">
        <f>Notes!$E$7 * Notes!$D$10 * Notes!$C$13</f>
        <v>2522880000</v>
      </c>
      <c r="AF28">
        <f>Notes!$F$7 * Notes!$D$10 * Notes!$C$13</f>
        <v>4784128000</v>
      </c>
    </row>
    <row r="29" spans="1:32" ht="172.8" x14ac:dyDescent="0.3">
      <c r="A29" s="2" t="s">
        <v>38</v>
      </c>
      <c r="B29" s="2" t="s">
        <v>97</v>
      </c>
      <c r="C29" s="2" t="s">
        <v>65</v>
      </c>
      <c r="D29" s="2" t="s">
        <v>98</v>
      </c>
      <c r="E29" s="2"/>
      <c r="F29" s="2" t="s">
        <v>99</v>
      </c>
      <c r="G29" s="2" t="s">
        <v>100</v>
      </c>
      <c r="H29" s="2" t="s">
        <v>44</v>
      </c>
      <c r="I29" s="2" t="s">
        <v>69</v>
      </c>
      <c r="J29" s="2" t="s">
        <v>45</v>
      </c>
      <c r="K29" s="2" t="s">
        <v>46</v>
      </c>
      <c r="L29" s="2" t="s">
        <v>99</v>
      </c>
      <c r="M29" s="2" t="s">
        <v>47</v>
      </c>
      <c r="N29" s="2" t="s">
        <v>9</v>
      </c>
      <c r="O29" s="2" t="s">
        <v>48</v>
      </c>
      <c r="P29" s="2" t="s">
        <v>863</v>
      </c>
      <c r="Q29" s="2" t="s">
        <v>944</v>
      </c>
      <c r="R29" s="2" t="s">
        <v>482</v>
      </c>
      <c r="S29" s="2" t="s">
        <v>985</v>
      </c>
      <c r="T29" s="2" t="s">
        <v>102</v>
      </c>
      <c r="U29" s="2" t="s">
        <v>51</v>
      </c>
      <c r="V29" s="2" t="s">
        <v>52</v>
      </c>
      <c r="W29" s="2"/>
      <c r="X29" s="2"/>
      <c r="Y29" s="2"/>
      <c r="Z29" s="2"/>
      <c r="AA29" s="2" t="s">
        <v>949</v>
      </c>
      <c r="AB29" s="2" t="s">
        <v>949</v>
      </c>
      <c r="AC29">
        <f>Notes!$C$7 * Notes!$D$10 * Notes!$C$13</f>
        <v>6022208000</v>
      </c>
      <c r="AD29">
        <f>Notes!$D$7 * Notes!$D$10 * Notes!$C$13</f>
        <v>1825</v>
      </c>
      <c r="AE29">
        <f>Notes!$E$7 * Notes!$D$10 * Notes!$C$13</f>
        <v>2522880000</v>
      </c>
      <c r="AF29">
        <f>Notes!$F$7 * Notes!$D$10 * Notes!$C$13</f>
        <v>4784128000</v>
      </c>
    </row>
    <row r="30" spans="1:32" ht="28.8" x14ac:dyDescent="0.3">
      <c r="A30" s="2" t="s">
        <v>38</v>
      </c>
      <c r="B30" s="2" t="s">
        <v>469</v>
      </c>
      <c r="C30" s="2" t="s">
        <v>65</v>
      </c>
      <c r="D30" s="2" t="s">
        <v>470</v>
      </c>
      <c r="E30" s="2" t="s">
        <v>986</v>
      </c>
      <c r="F30" s="2" t="s">
        <v>471</v>
      </c>
      <c r="G30" s="2" t="s">
        <v>278</v>
      </c>
      <c r="H30" s="2" t="s">
        <v>44</v>
      </c>
      <c r="I30" s="2" t="s">
        <v>69</v>
      </c>
      <c r="J30" s="2" t="s">
        <v>45</v>
      </c>
      <c r="K30" s="2" t="s">
        <v>46</v>
      </c>
      <c r="L30" s="2" t="s">
        <v>471</v>
      </c>
      <c r="M30" s="2" t="s">
        <v>47</v>
      </c>
      <c r="N30" s="2" t="s">
        <v>9</v>
      </c>
      <c r="O30" s="2" t="s">
        <v>48</v>
      </c>
      <c r="P30" s="2" t="s">
        <v>863</v>
      </c>
      <c r="Q30" s="2" t="s">
        <v>944</v>
      </c>
      <c r="R30" s="2" t="s">
        <v>491</v>
      </c>
      <c r="S30" s="2" t="s">
        <v>987</v>
      </c>
      <c r="T30" s="2" t="s">
        <v>474</v>
      </c>
      <c r="U30" s="2" t="s">
        <v>51</v>
      </c>
      <c r="V30" s="2" t="s">
        <v>52</v>
      </c>
      <c r="W30" s="2"/>
      <c r="X30" s="2"/>
      <c r="Y30" s="2"/>
      <c r="Z30" s="2"/>
      <c r="AA30" s="2" t="s">
        <v>988</v>
      </c>
      <c r="AB30" s="2" t="s">
        <v>988</v>
      </c>
      <c r="AC30">
        <f>Notes!$C$7 * Notes!$D$10 * Notes!$C$13</f>
        <v>6022208000</v>
      </c>
      <c r="AD30">
        <f>Notes!$D$7 * Notes!$D$10 * Notes!$C$13</f>
        <v>1825</v>
      </c>
      <c r="AE30">
        <f>Notes!$E$7 * Notes!$D$10 * Notes!$C$13</f>
        <v>2522880000</v>
      </c>
      <c r="AF30">
        <f>Notes!$F$7 * Notes!$D$10 * Notes!$C$13</f>
        <v>4784128000</v>
      </c>
    </row>
    <row r="31" spans="1:32" ht="28.8" x14ac:dyDescent="0.3">
      <c r="A31" s="2" t="s">
        <v>38</v>
      </c>
      <c r="B31" s="2" t="s">
        <v>234</v>
      </c>
      <c r="C31" s="2" t="s">
        <v>54</v>
      </c>
      <c r="D31" s="2" t="s">
        <v>234</v>
      </c>
      <c r="E31" s="2"/>
      <c r="F31" s="2" t="s">
        <v>235</v>
      </c>
      <c r="G31" s="2" t="s">
        <v>57</v>
      </c>
      <c r="H31" s="2" t="s">
        <v>650</v>
      </c>
      <c r="I31" s="2"/>
      <c r="J31" s="2" t="s">
        <v>45</v>
      </c>
      <c r="K31" s="2" t="s">
        <v>989</v>
      </c>
      <c r="L31" s="2" t="s">
        <v>235</v>
      </c>
      <c r="M31" s="2" t="s">
        <v>47</v>
      </c>
      <c r="N31" s="2" t="s">
        <v>9</v>
      </c>
      <c r="O31" s="2" t="s">
        <v>48</v>
      </c>
      <c r="P31" s="2" t="s">
        <v>863</v>
      </c>
      <c r="Q31" s="2" t="s">
        <v>944</v>
      </c>
      <c r="R31" s="2" t="s">
        <v>532</v>
      </c>
      <c r="S31" s="2" t="s">
        <v>990</v>
      </c>
      <c r="T31" s="2" t="s">
        <v>236</v>
      </c>
      <c r="U31" s="2" t="s">
        <v>991</v>
      </c>
      <c r="V31" s="2" t="s">
        <v>992</v>
      </c>
      <c r="W31" s="2"/>
      <c r="X31" s="2"/>
      <c r="Y31" s="2"/>
      <c r="Z31" s="2"/>
      <c r="AA31" s="2" t="s">
        <v>993</v>
      </c>
      <c r="AB31" s="2" t="s">
        <v>993</v>
      </c>
      <c r="AC31">
        <f>Notes!$C$7 * 8 * Notes!$D$10 * Notes!$C$13</f>
        <v>48177664000</v>
      </c>
      <c r="AD31">
        <f>Notes!$D$7 * 8 * Notes!$D$10 * Notes!$C$13</f>
        <v>14600</v>
      </c>
      <c r="AE31">
        <f>Notes!$E$7 * 8 * Notes!$D$10 * Notes!$C$13</f>
        <v>20183040000</v>
      </c>
      <c r="AF31">
        <f>Notes!$F$7 * 8 * Notes!$D$10 * Notes!$C$13</f>
        <v>38273024000</v>
      </c>
    </row>
    <row r="32" spans="1:32" ht="43.2" x14ac:dyDescent="0.3">
      <c r="A32" s="2" t="s">
        <v>38</v>
      </c>
      <c r="B32" s="2" t="s">
        <v>678</v>
      </c>
      <c r="C32" s="2" t="s">
        <v>199</v>
      </c>
      <c r="D32" s="2" t="s">
        <v>353</v>
      </c>
      <c r="E32" s="2" t="s">
        <v>354</v>
      </c>
      <c r="F32" s="2" t="s">
        <v>679</v>
      </c>
      <c r="G32" s="2" t="s">
        <v>356</v>
      </c>
      <c r="H32" s="2" t="s">
        <v>650</v>
      </c>
      <c r="I32" s="2"/>
      <c r="J32" s="2" t="s">
        <v>45</v>
      </c>
      <c r="K32" s="2" t="s">
        <v>989</v>
      </c>
      <c r="L32" s="2" t="s">
        <v>679</v>
      </c>
      <c r="M32" s="2" t="s">
        <v>47</v>
      </c>
      <c r="N32" s="2" t="s">
        <v>9</v>
      </c>
      <c r="O32" s="2" t="s">
        <v>48</v>
      </c>
      <c r="P32" s="2" t="s">
        <v>863</v>
      </c>
      <c r="Q32" s="2" t="s">
        <v>944</v>
      </c>
      <c r="R32" s="2" t="s">
        <v>543</v>
      </c>
      <c r="S32" s="2" t="s">
        <v>994</v>
      </c>
      <c r="T32" s="2" t="s">
        <v>682</v>
      </c>
      <c r="U32" s="2" t="s">
        <v>991</v>
      </c>
      <c r="V32" s="2" t="s">
        <v>992</v>
      </c>
      <c r="W32" s="2" t="s">
        <v>205</v>
      </c>
      <c r="X32" s="2" t="s">
        <v>683</v>
      </c>
      <c r="Y32" s="2" t="s">
        <v>207</v>
      </c>
      <c r="Z32" s="2" t="s">
        <v>208</v>
      </c>
      <c r="AA32" s="2" t="s">
        <v>995</v>
      </c>
      <c r="AB32" s="2" t="s">
        <v>995</v>
      </c>
      <c r="AC32">
        <f>Notes!$C$7 * 8 * Notes!$D$10 * Notes!$C$13</f>
        <v>48177664000</v>
      </c>
      <c r="AD32">
        <f>Notes!$D$7 * 8 * Notes!$D$10 * Notes!$C$13</f>
        <v>14600</v>
      </c>
      <c r="AE32">
        <f>Notes!$E$7 * 8 * Notes!$D$10 * Notes!$C$13</f>
        <v>20183040000</v>
      </c>
      <c r="AF32">
        <f>Notes!$F$7 * 8 * Notes!$D$10 * Notes!$C$13</f>
        <v>38273024000</v>
      </c>
    </row>
    <row r="33" spans="1:32" ht="28.8" x14ac:dyDescent="0.3">
      <c r="A33" s="2" t="s">
        <v>38</v>
      </c>
      <c r="B33" s="2" t="s">
        <v>217</v>
      </c>
      <c r="C33" s="2" t="s">
        <v>38</v>
      </c>
      <c r="D33" s="2" t="s">
        <v>218</v>
      </c>
      <c r="E33" s="2"/>
      <c r="F33" s="2" t="s">
        <v>219</v>
      </c>
      <c r="G33" s="2" t="s">
        <v>122</v>
      </c>
      <c r="H33" s="2" t="s">
        <v>650</v>
      </c>
      <c r="I33" s="2"/>
      <c r="J33" s="2" t="s">
        <v>45</v>
      </c>
      <c r="K33" s="2" t="s">
        <v>989</v>
      </c>
      <c r="L33" s="2" t="s">
        <v>219</v>
      </c>
      <c r="M33" s="2" t="s">
        <v>47</v>
      </c>
      <c r="N33" s="2" t="s">
        <v>9</v>
      </c>
      <c r="O33" s="2" t="s">
        <v>48</v>
      </c>
      <c r="P33" s="2" t="s">
        <v>863</v>
      </c>
      <c r="Q33" s="2" t="s">
        <v>944</v>
      </c>
      <c r="R33" s="2" t="s">
        <v>554</v>
      </c>
      <c r="S33" s="2" t="s">
        <v>996</v>
      </c>
      <c r="T33" s="2" t="s">
        <v>220</v>
      </c>
      <c r="U33" s="2" t="s">
        <v>991</v>
      </c>
      <c r="V33" s="2" t="s">
        <v>992</v>
      </c>
      <c r="W33" s="2" t="s">
        <v>997</v>
      </c>
      <c r="X33" s="2" t="s">
        <v>998</v>
      </c>
      <c r="Y33" s="2" t="s">
        <v>999</v>
      </c>
      <c r="Z33" s="2" t="s">
        <v>1000</v>
      </c>
      <c r="AA33" s="2" t="s">
        <v>993</v>
      </c>
      <c r="AB33" s="2" t="s">
        <v>993</v>
      </c>
      <c r="AC33">
        <f>Notes!$C$7 * 8 * Notes!$D$10 * Notes!$C$13</f>
        <v>48177664000</v>
      </c>
      <c r="AD33">
        <f>Notes!$D$7 * 8 * Notes!$D$10 * Notes!$C$13</f>
        <v>14600</v>
      </c>
      <c r="AE33">
        <f>Notes!$E$7 * 8 * Notes!$D$10 * Notes!$C$13</f>
        <v>20183040000</v>
      </c>
      <c r="AF33">
        <f>Notes!$F$7 * 8 * Notes!$D$10 * Notes!$C$13</f>
        <v>38273024000</v>
      </c>
    </row>
    <row r="34" spans="1:32" ht="43.2" x14ac:dyDescent="0.3">
      <c r="A34" s="2" t="s">
        <v>38</v>
      </c>
      <c r="B34" s="2" t="s">
        <v>210</v>
      </c>
      <c r="C34" s="2" t="s">
        <v>211</v>
      </c>
      <c r="D34" s="2" t="s">
        <v>212</v>
      </c>
      <c r="E34" s="2" t="s">
        <v>684</v>
      </c>
      <c r="F34" s="2" t="s">
        <v>213</v>
      </c>
      <c r="G34" s="2" t="s">
        <v>214</v>
      </c>
      <c r="H34" s="2" t="s">
        <v>650</v>
      </c>
      <c r="I34" s="2"/>
      <c r="J34" s="2" t="s">
        <v>45</v>
      </c>
      <c r="K34" s="2" t="s">
        <v>989</v>
      </c>
      <c r="L34" s="2" t="s">
        <v>213</v>
      </c>
      <c r="M34" s="2" t="s">
        <v>47</v>
      </c>
      <c r="N34" s="2" t="s">
        <v>9</v>
      </c>
      <c r="O34" s="2" t="s">
        <v>48</v>
      </c>
      <c r="P34" s="2" t="s">
        <v>863</v>
      </c>
      <c r="Q34" s="2" t="s">
        <v>944</v>
      </c>
      <c r="R34" s="2" t="s">
        <v>562</v>
      </c>
      <c r="S34" s="2" t="s">
        <v>1001</v>
      </c>
      <c r="T34" s="2" t="s">
        <v>216</v>
      </c>
      <c r="U34" s="2" t="s">
        <v>991</v>
      </c>
      <c r="V34" s="2" t="s">
        <v>992</v>
      </c>
      <c r="W34" s="2"/>
      <c r="X34" s="2"/>
      <c r="Y34" s="2"/>
      <c r="Z34" s="2"/>
      <c r="AA34" s="2" t="s">
        <v>995</v>
      </c>
      <c r="AB34" s="2" t="s">
        <v>995</v>
      </c>
      <c r="AC34">
        <f>Notes!$C$7 * 8 * Notes!$D$10 * Notes!$C$13</f>
        <v>48177664000</v>
      </c>
      <c r="AD34">
        <f>Notes!$D$7 * 8 * Notes!$D$10 * Notes!$C$13</f>
        <v>14600</v>
      </c>
      <c r="AE34">
        <f>Notes!$E$7 * 8 * Notes!$D$10 * Notes!$C$13</f>
        <v>20183040000</v>
      </c>
      <c r="AF34">
        <f>Notes!$F$7 * 8 * Notes!$D$10 * Notes!$C$13</f>
        <v>38273024000</v>
      </c>
    </row>
    <row r="35" spans="1:32" ht="28.8" x14ac:dyDescent="0.3">
      <c r="A35" s="2" t="s">
        <v>38</v>
      </c>
      <c r="B35" s="2" t="s">
        <v>230</v>
      </c>
      <c r="C35" s="2" t="s">
        <v>104</v>
      </c>
      <c r="D35" s="2" t="s">
        <v>231</v>
      </c>
      <c r="E35" s="2"/>
      <c r="F35" s="2" t="s">
        <v>232</v>
      </c>
      <c r="G35" s="2" t="s">
        <v>116</v>
      </c>
      <c r="H35" s="2" t="s">
        <v>650</v>
      </c>
      <c r="I35" s="2"/>
      <c r="J35" s="2" t="s">
        <v>45</v>
      </c>
      <c r="K35" s="2" t="s">
        <v>989</v>
      </c>
      <c r="L35" s="2" t="s">
        <v>232</v>
      </c>
      <c r="M35" s="2" t="s">
        <v>47</v>
      </c>
      <c r="N35" s="2" t="s">
        <v>9</v>
      </c>
      <c r="O35" s="2" t="s">
        <v>48</v>
      </c>
      <c r="P35" s="2" t="s">
        <v>863</v>
      </c>
      <c r="Q35" s="2" t="s">
        <v>944</v>
      </c>
      <c r="R35" s="2" t="s">
        <v>572</v>
      </c>
      <c r="S35" s="2" t="s">
        <v>1002</v>
      </c>
      <c r="T35" s="2" t="s">
        <v>233</v>
      </c>
      <c r="U35" s="2" t="s">
        <v>991</v>
      </c>
      <c r="V35" s="2" t="s">
        <v>992</v>
      </c>
      <c r="W35" s="2"/>
      <c r="X35" s="2"/>
      <c r="Y35" s="2"/>
      <c r="Z35" s="2"/>
      <c r="AA35" s="2" t="s">
        <v>993</v>
      </c>
      <c r="AB35" s="2" t="s">
        <v>993</v>
      </c>
      <c r="AC35">
        <f>Notes!$C$7 * 8 * Notes!$D$10 * Notes!$C$13</f>
        <v>48177664000</v>
      </c>
      <c r="AD35">
        <f>Notes!$D$7 * 8 * Notes!$D$10 * Notes!$C$13</f>
        <v>14600</v>
      </c>
      <c r="AE35">
        <f>Notes!$E$7 * 8 * Notes!$D$10 * Notes!$C$13</f>
        <v>20183040000</v>
      </c>
      <c r="AF35">
        <f>Notes!$F$7 * 8 * Notes!$D$10 * Notes!$C$13</f>
        <v>38273024000</v>
      </c>
    </row>
    <row r="36" spans="1:32" ht="28.8" x14ac:dyDescent="0.3">
      <c r="A36" s="2" t="s">
        <v>38</v>
      </c>
      <c r="B36" s="2" t="s">
        <v>226</v>
      </c>
      <c r="C36" s="2" t="s">
        <v>104</v>
      </c>
      <c r="D36" s="2" t="s">
        <v>227</v>
      </c>
      <c r="E36" s="2"/>
      <c r="F36" s="2" t="s">
        <v>228</v>
      </c>
      <c r="G36" s="2" t="s">
        <v>107</v>
      </c>
      <c r="H36" s="2" t="s">
        <v>650</v>
      </c>
      <c r="I36" s="2"/>
      <c r="J36" s="2" t="s">
        <v>45</v>
      </c>
      <c r="K36" s="2" t="s">
        <v>989</v>
      </c>
      <c r="L36" s="2" t="s">
        <v>228</v>
      </c>
      <c r="M36" s="2" t="s">
        <v>47</v>
      </c>
      <c r="N36" s="2" t="s">
        <v>9</v>
      </c>
      <c r="O36" s="2" t="s">
        <v>48</v>
      </c>
      <c r="P36" s="2" t="s">
        <v>863</v>
      </c>
      <c r="Q36" s="2" t="s">
        <v>944</v>
      </c>
      <c r="R36" s="2" t="s">
        <v>582</v>
      </c>
      <c r="S36" s="2" t="s">
        <v>1003</v>
      </c>
      <c r="T36" s="2" t="s">
        <v>229</v>
      </c>
      <c r="U36" s="2" t="s">
        <v>991</v>
      </c>
      <c r="V36" s="2" t="s">
        <v>992</v>
      </c>
      <c r="W36" s="2"/>
      <c r="X36" s="2"/>
      <c r="Y36" s="2"/>
      <c r="Z36" s="2"/>
      <c r="AA36" s="2" t="s">
        <v>993</v>
      </c>
      <c r="AB36" s="2" t="s">
        <v>993</v>
      </c>
      <c r="AC36">
        <f>Notes!$C$7 * 8 * Notes!$D$10 * Notes!$C$13</f>
        <v>48177664000</v>
      </c>
      <c r="AD36">
        <f>Notes!$D$7 * 8 * Notes!$D$10 * Notes!$C$13</f>
        <v>14600</v>
      </c>
      <c r="AE36">
        <f>Notes!$E$7 * 8 * Notes!$D$10 * Notes!$C$13</f>
        <v>20183040000</v>
      </c>
      <c r="AF36">
        <f>Notes!$F$7 * 8 * Notes!$D$10 * Notes!$C$13</f>
        <v>38273024000</v>
      </c>
    </row>
    <row r="37" spans="1:32" ht="129.6" x14ac:dyDescent="0.3">
      <c r="A37" s="2" t="s">
        <v>826</v>
      </c>
      <c r="B37" s="2" t="s">
        <v>248</v>
      </c>
      <c r="C37" s="2" t="s">
        <v>224</v>
      </c>
      <c r="D37" s="2" t="s">
        <v>249</v>
      </c>
      <c r="E37" s="2"/>
      <c r="F37" s="2" t="s">
        <v>250</v>
      </c>
      <c r="G37" s="2" t="s">
        <v>225</v>
      </c>
      <c r="H37" s="2" t="s">
        <v>650</v>
      </c>
      <c r="I37" s="2"/>
      <c r="J37" s="2" t="s">
        <v>45</v>
      </c>
      <c r="K37" s="2" t="s">
        <v>989</v>
      </c>
      <c r="L37" s="2" t="s">
        <v>250</v>
      </c>
      <c r="M37" s="2" t="s">
        <v>47</v>
      </c>
      <c r="N37" s="2" t="s">
        <v>9</v>
      </c>
      <c r="O37" s="2" t="s">
        <v>48</v>
      </c>
      <c r="P37" s="2" t="s">
        <v>863</v>
      </c>
      <c r="Q37" s="2" t="s">
        <v>944</v>
      </c>
      <c r="R37" s="2" t="s">
        <v>594</v>
      </c>
      <c r="S37" s="2" t="s">
        <v>1004</v>
      </c>
      <c r="T37" s="2" t="s">
        <v>253</v>
      </c>
      <c r="U37" s="2" t="s">
        <v>991</v>
      </c>
      <c r="V37" s="2" t="s">
        <v>992</v>
      </c>
      <c r="W37" s="2"/>
      <c r="X37" s="2"/>
      <c r="Y37" s="2"/>
      <c r="Z37" s="2"/>
      <c r="AA37" s="2" t="s">
        <v>1005</v>
      </c>
      <c r="AB37" s="2" t="s">
        <v>1005</v>
      </c>
      <c r="AC37">
        <f>Notes!$C$7 * 8 * Notes!$D$10 * Notes!$C$13</f>
        <v>48177664000</v>
      </c>
      <c r="AD37">
        <f>Notes!$D$7 * 8 * Notes!$D$10 * Notes!$C$13</f>
        <v>14600</v>
      </c>
      <c r="AE37">
        <f>Notes!$E$7 * 8 * Notes!$D$10 * Notes!$C$13</f>
        <v>20183040000</v>
      </c>
      <c r="AF37">
        <f>Notes!$F$7 * 8 * Notes!$D$10 * Notes!$C$13</f>
        <v>38273024000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8FC72-6A5F-47B3-8BA0-0AA887862C19}">
  <dimension ref="A1:AF9"/>
  <sheetViews>
    <sheetView topLeftCell="J1" workbookViewId="0">
      <selection activeCell="AF10" sqref="AF10"/>
    </sheetView>
  </sheetViews>
  <sheetFormatPr defaultRowHeight="14.4" x14ac:dyDescent="0.3"/>
  <cols>
    <col min="2" max="12" width="40.6640625" customWidth="1"/>
    <col min="13" max="28" width="40.6640625" hidden="1" customWidth="1"/>
    <col min="29" max="32" width="21.33203125" customWidth="1"/>
  </cols>
  <sheetData>
    <row r="1" spans="1:32" ht="72"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1377</v>
      </c>
      <c r="AD1" s="1" t="s">
        <v>1378</v>
      </c>
      <c r="AE1" s="1" t="s">
        <v>1379</v>
      </c>
      <c r="AF1" s="1" t="s">
        <v>1380</v>
      </c>
    </row>
    <row r="2" spans="1:32" ht="100.8" x14ac:dyDescent="0.3">
      <c r="A2" s="2" t="s">
        <v>38</v>
      </c>
      <c r="B2" s="2" t="s">
        <v>1303</v>
      </c>
      <c r="C2" s="2" t="s">
        <v>1114</v>
      </c>
      <c r="D2" s="2" t="s">
        <v>1304</v>
      </c>
      <c r="E2" s="2" t="s">
        <v>1305</v>
      </c>
      <c r="F2" s="2" t="s">
        <v>1306</v>
      </c>
      <c r="G2" s="2" t="s">
        <v>1111</v>
      </c>
      <c r="H2" s="2" t="s">
        <v>1067</v>
      </c>
      <c r="I2" s="2"/>
      <c r="J2" s="2" t="s">
        <v>45</v>
      </c>
      <c r="K2" s="2" t="s">
        <v>1043</v>
      </c>
      <c r="L2" s="2" t="s">
        <v>1306</v>
      </c>
      <c r="M2" s="2" t="s">
        <v>1307</v>
      </c>
      <c r="N2" s="2" t="s">
        <v>1041</v>
      </c>
      <c r="O2" s="2"/>
      <c r="P2" s="2" t="s">
        <v>1053</v>
      </c>
      <c r="Q2" s="2"/>
      <c r="R2" s="2" t="s">
        <v>60</v>
      </c>
      <c r="S2" s="2" t="s">
        <v>1308</v>
      </c>
      <c r="T2" s="2" t="s">
        <v>1309</v>
      </c>
      <c r="U2" s="2" t="s">
        <v>1106</v>
      </c>
      <c r="V2" s="2" t="s">
        <v>1105</v>
      </c>
      <c r="W2" s="2" t="s">
        <v>548</v>
      </c>
      <c r="X2" s="2" t="s">
        <v>1310</v>
      </c>
      <c r="Y2" s="2" t="s">
        <v>548</v>
      </c>
      <c r="Z2" s="2" t="s">
        <v>1310</v>
      </c>
      <c r="AA2" s="2" t="s">
        <v>1311</v>
      </c>
      <c r="AB2" s="2" t="s">
        <v>1311</v>
      </c>
      <c r="AC2">
        <f>Notes!$C$7 * Notes!$C$13</f>
        <v>16499200</v>
      </c>
      <c r="AD2">
        <f>Notes!$D$7 * Notes!$C$13</f>
        <v>5</v>
      </c>
      <c r="AE2">
        <f>Notes!$E$7 *  Notes!$C$13</f>
        <v>6912000</v>
      </c>
      <c r="AF2">
        <f>Notes!$F$7 * Notes!$C$13</f>
        <v>13107200</v>
      </c>
    </row>
    <row r="3" spans="1:32" ht="86.4" x14ac:dyDescent="0.3">
      <c r="A3" s="2" t="s">
        <v>38</v>
      </c>
      <c r="B3" s="2" t="s">
        <v>1312</v>
      </c>
      <c r="C3" s="2" t="s">
        <v>1114</v>
      </c>
      <c r="D3" s="2" t="s">
        <v>1313</v>
      </c>
      <c r="E3" s="2" t="s">
        <v>1314</v>
      </c>
      <c r="F3" s="2" t="s">
        <v>1315</v>
      </c>
      <c r="G3" s="2" t="s">
        <v>1111</v>
      </c>
      <c r="H3" s="2" t="s">
        <v>1067</v>
      </c>
      <c r="I3" s="2"/>
      <c r="J3" s="2" t="s">
        <v>45</v>
      </c>
      <c r="K3" s="2" t="s">
        <v>1043</v>
      </c>
      <c r="L3" s="2" t="s">
        <v>1315</v>
      </c>
      <c r="M3" s="2" t="s">
        <v>131</v>
      </c>
      <c r="N3" s="2" t="s">
        <v>1041</v>
      </c>
      <c r="O3" s="2"/>
      <c r="P3" s="2" t="s">
        <v>1053</v>
      </c>
      <c r="Q3" s="2"/>
      <c r="R3" s="2" t="s">
        <v>60</v>
      </c>
      <c r="S3" s="2" t="s">
        <v>1316</v>
      </c>
      <c r="T3" s="2" t="s">
        <v>1317</v>
      </c>
      <c r="U3" s="2" t="s">
        <v>1106</v>
      </c>
      <c r="V3" s="2" t="s">
        <v>1105</v>
      </c>
      <c r="W3" s="2"/>
      <c r="X3" s="2"/>
      <c r="Y3" s="2"/>
      <c r="Z3" s="2"/>
      <c r="AA3" s="2" t="s">
        <v>1318</v>
      </c>
      <c r="AB3" s="2" t="s">
        <v>1318</v>
      </c>
      <c r="AC3">
        <f>Notes!$C$7 * Notes!$C$13</f>
        <v>16499200</v>
      </c>
      <c r="AD3">
        <f>Notes!$D$7 * Notes!$C$13</f>
        <v>5</v>
      </c>
      <c r="AE3">
        <f>Notes!$E$7 *  Notes!$C$13</f>
        <v>6912000</v>
      </c>
      <c r="AF3">
        <f>Notes!$F$7 * Notes!$C$13</f>
        <v>13107200</v>
      </c>
    </row>
    <row r="4" spans="1:32" ht="129.6" x14ac:dyDescent="0.3">
      <c r="A4" s="2" t="s">
        <v>38</v>
      </c>
      <c r="B4" s="2" t="s">
        <v>1319</v>
      </c>
      <c r="C4" s="2" t="s">
        <v>224</v>
      </c>
      <c r="D4" s="2" t="s">
        <v>1320</v>
      </c>
      <c r="E4" s="2" t="s">
        <v>1321</v>
      </c>
      <c r="F4" s="2" t="s">
        <v>1322</v>
      </c>
      <c r="G4" s="2" t="s">
        <v>1323</v>
      </c>
      <c r="H4" s="2" t="s">
        <v>1057</v>
      </c>
      <c r="I4" s="2"/>
      <c r="J4" s="2" t="s">
        <v>45</v>
      </c>
      <c r="K4" s="2" t="s">
        <v>1043</v>
      </c>
      <c r="L4" s="2" t="s">
        <v>1322</v>
      </c>
      <c r="M4" s="2" t="s">
        <v>131</v>
      </c>
      <c r="N4" s="2" t="s">
        <v>1041</v>
      </c>
      <c r="O4" s="2" t="s">
        <v>48</v>
      </c>
      <c r="P4" s="2" t="s">
        <v>1053</v>
      </c>
      <c r="Q4" s="2"/>
      <c r="R4" s="2" t="s">
        <v>70</v>
      </c>
      <c r="S4" s="2" t="s">
        <v>1324</v>
      </c>
      <c r="T4" s="2" t="s">
        <v>1325</v>
      </c>
      <c r="U4" s="2" t="s">
        <v>1326</v>
      </c>
      <c r="V4" s="2" t="s">
        <v>1327</v>
      </c>
      <c r="W4" s="2" t="s">
        <v>1328</v>
      </c>
      <c r="X4" s="2" t="s">
        <v>1329</v>
      </c>
      <c r="Y4" s="2"/>
      <c r="Z4" s="2"/>
      <c r="AA4" s="2" t="s">
        <v>1311</v>
      </c>
      <c r="AB4" s="2" t="s">
        <v>1311</v>
      </c>
      <c r="AC4">
        <f>Notes!$C$7 * Notes!$C$13</f>
        <v>16499200</v>
      </c>
      <c r="AD4">
        <f>Notes!$D$7 * Notes!$C$13</f>
        <v>5</v>
      </c>
      <c r="AE4">
        <f>Notes!$E$7 *  Notes!$C$13</f>
        <v>6912000</v>
      </c>
      <c r="AF4">
        <f>Notes!$F$7 * Notes!$C$13</f>
        <v>13107200</v>
      </c>
    </row>
    <row r="5" spans="1:32" ht="28.8" x14ac:dyDescent="0.3">
      <c r="A5" s="2" t="s">
        <v>38</v>
      </c>
      <c r="B5" s="2" t="s">
        <v>1330</v>
      </c>
      <c r="C5" s="2" t="s">
        <v>199</v>
      </c>
      <c r="D5" s="2" t="s">
        <v>1331</v>
      </c>
      <c r="E5" s="2"/>
      <c r="F5" s="2" t="s">
        <v>1332</v>
      </c>
      <c r="G5" s="2" t="s">
        <v>1333</v>
      </c>
      <c r="H5" s="2" t="s">
        <v>1057</v>
      </c>
      <c r="I5" s="2"/>
      <c r="J5" s="2" t="s">
        <v>45</v>
      </c>
      <c r="K5" s="2" t="s">
        <v>1043</v>
      </c>
      <c r="L5" s="2" t="s">
        <v>1332</v>
      </c>
      <c r="M5" s="2" t="s">
        <v>47</v>
      </c>
      <c r="N5" s="2" t="s">
        <v>1041</v>
      </c>
      <c r="O5" s="2" t="s">
        <v>48</v>
      </c>
      <c r="P5" s="2" t="s">
        <v>1053</v>
      </c>
      <c r="Q5" s="2"/>
      <c r="R5" s="2" t="s">
        <v>76</v>
      </c>
      <c r="S5" s="2" t="s">
        <v>1334</v>
      </c>
      <c r="T5" s="2" t="s">
        <v>1335</v>
      </c>
      <c r="U5" s="2" t="s">
        <v>1326</v>
      </c>
      <c r="V5" s="2" t="s">
        <v>1327</v>
      </c>
      <c r="W5" s="2" t="s">
        <v>459</v>
      </c>
      <c r="X5" s="2" t="s">
        <v>1336</v>
      </c>
      <c r="Y5" s="2"/>
      <c r="Z5" s="2"/>
      <c r="AA5" s="2" t="s">
        <v>1337</v>
      </c>
      <c r="AB5" s="2" t="s">
        <v>1337</v>
      </c>
      <c r="AC5">
        <f>Notes!$C$7 * Notes!$C$13</f>
        <v>16499200</v>
      </c>
      <c r="AD5">
        <f>Notes!$D$7 * Notes!$C$13</f>
        <v>5</v>
      </c>
      <c r="AE5">
        <f>Notes!$E$7 *  Notes!$C$13</f>
        <v>6912000</v>
      </c>
      <c r="AF5">
        <f>Notes!$F$7 * Notes!$C$13</f>
        <v>13107200</v>
      </c>
    </row>
    <row r="6" spans="1:32" ht="28.8" x14ac:dyDescent="0.3">
      <c r="A6" s="2" t="s">
        <v>38</v>
      </c>
      <c r="B6" s="2" t="s">
        <v>1338</v>
      </c>
      <c r="C6" s="2" t="s">
        <v>199</v>
      </c>
      <c r="D6" s="2" t="s">
        <v>1339</v>
      </c>
      <c r="E6" s="2" t="s">
        <v>1340</v>
      </c>
      <c r="F6" s="2" t="s">
        <v>1341</v>
      </c>
      <c r="G6" s="2" t="s">
        <v>1342</v>
      </c>
      <c r="H6" s="2" t="s">
        <v>1057</v>
      </c>
      <c r="I6" s="2"/>
      <c r="J6" s="2" t="s">
        <v>45</v>
      </c>
      <c r="K6" s="2" t="s">
        <v>1043</v>
      </c>
      <c r="L6" s="2" t="s">
        <v>1341</v>
      </c>
      <c r="M6" s="2" t="s">
        <v>131</v>
      </c>
      <c r="N6" s="2" t="s">
        <v>1041</v>
      </c>
      <c r="O6" s="2" t="s">
        <v>48</v>
      </c>
      <c r="P6" s="2" t="s">
        <v>1053</v>
      </c>
      <c r="Q6" s="2"/>
      <c r="R6" s="2" t="s">
        <v>83</v>
      </c>
      <c r="S6" s="2" t="s">
        <v>1343</v>
      </c>
      <c r="T6" s="2" t="s">
        <v>1344</v>
      </c>
      <c r="U6" s="2" t="s">
        <v>1326</v>
      </c>
      <c r="V6" s="2" t="s">
        <v>1327</v>
      </c>
      <c r="W6" s="2" t="s">
        <v>459</v>
      </c>
      <c r="X6" s="2" t="s">
        <v>1336</v>
      </c>
      <c r="Y6" s="2"/>
      <c r="Z6" s="2"/>
      <c r="AA6" s="2" t="s">
        <v>1345</v>
      </c>
      <c r="AB6" s="2" t="s">
        <v>1345</v>
      </c>
      <c r="AC6">
        <f>Notes!$C$7 * Notes!$C$13</f>
        <v>16499200</v>
      </c>
      <c r="AD6">
        <f>Notes!$D$7 * Notes!$C$13</f>
        <v>5</v>
      </c>
      <c r="AE6">
        <f>Notes!$E$7 *  Notes!$C$13</f>
        <v>6912000</v>
      </c>
      <c r="AF6">
        <f>Notes!$F$7 * Notes!$C$13</f>
        <v>13107200</v>
      </c>
    </row>
    <row r="7" spans="1:32" ht="57.6" x14ac:dyDescent="0.3">
      <c r="A7" s="2" t="s">
        <v>38</v>
      </c>
      <c r="B7" s="2" t="s">
        <v>1346</v>
      </c>
      <c r="C7" s="2" t="s">
        <v>126</v>
      </c>
      <c r="D7" s="2" t="s">
        <v>1347</v>
      </c>
      <c r="E7" s="2" t="s">
        <v>1348</v>
      </c>
      <c r="F7" s="2" t="s">
        <v>1349</v>
      </c>
      <c r="G7" s="2" t="s">
        <v>1350</v>
      </c>
      <c r="H7" s="2" t="s">
        <v>1351</v>
      </c>
      <c r="I7" s="2"/>
      <c r="J7" s="2" t="s">
        <v>45</v>
      </c>
      <c r="K7" s="2" t="s">
        <v>1043</v>
      </c>
      <c r="L7" s="2" t="s">
        <v>1349</v>
      </c>
      <c r="M7" s="2" t="s">
        <v>131</v>
      </c>
      <c r="N7" s="2" t="s">
        <v>1041</v>
      </c>
      <c r="O7" s="2" t="s">
        <v>48</v>
      </c>
      <c r="P7" s="2" t="s">
        <v>1053</v>
      </c>
      <c r="Q7" s="2"/>
      <c r="R7" s="2" t="s">
        <v>89</v>
      </c>
      <c r="S7" s="2" t="s">
        <v>1352</v>
      </c>
      <c r="T7" s="2" t="s">
        <v>1353</v>
      </c>
      <c r="U7" s="2" t="s">
        <v>1354</v>
      </c>
      <c r="V7" s="2" t="s">
        <v>1355</v>
      </c>
      <c r="W7" s="2"/>
      <c r="X7" s="2"/>
      <c r="Y7" s="2"/>
      <c r="Z7" s="2"/>
      <c r="AA7" s="2" t="s">
        <v>1356</v>
      </c>
      <c r="AB7" s="2" t="s">
        <v>1356</v>
      </c>
      <c r="AC7">
        <f>Notes!$C$7 * Notes!$C$13</f>
        <v>16499200</v>
      </c>
      <c r="AD7">
        <f>Notes!$D$7 * Notes!$C$13</f>
        <v>5</v>
      </c>
      <c r="AE7">
        <f>Notes!$E$7 *  Notes!$C$13</f>
        <v>6912000</v>
      </c>
      <c r="AF7">
        <f>Notes!$F$7 * Notes!$C$13</f>
        <v>13107200</v>
      </c>
    </row>
    <row r="8" spans="1:32" ht="72" x14ac:dyDescent="0.3">
      <c r="A8" s="2" t="s">
        <v>38</v>
      </c>
      <c r="B8" s="2" t="s">
        <v>1357</v>
      </c>
      <c r="C8" s="2" t="s">
        <v>224</v>
      </c>
      <c r="D8" s="2" t="s">
        <v>1358</v>
      </c>
      <c r="E8" s="2" t="s">
        <v>1359</v>
      </c>
      <c r="F8" s="2" t="s">
        <v>1360</v>
      </c>
      <c r="G8" s="2" t="s">
        <v>1361</v>
      </c>
      <c r="H8" s="2" t="s">
        <v>1057</v>
      </c>
      <c r="I8" s="2"/>
      <c r="J8" s="2" t="s">
        <v>45</v>
      </c>
      <c r="K8" s="2" t="s">
        <v>1043</v>
      </c>
      <c r="L8" s="2" t="s">
        <v>1360</v>
      </c>
      <c r="M8" s="2" t="s">
        <v>131</v>
      </c>
      <c r="N8" s="2" t="s">
        <v>1041</v>
      </c>
      <c r="O8" s="2" t="s">
        <v>48</v>
      </c>
      <c r="P8" s="2" t="s">
        <v>1053</v>
      </c>
      <c r="Q8" s="2"/>
      <c r="R8" s="2" t="s">
        <v>95</v>
      </c>
      <c r="S8" s="2" t="s">
        <v>1362</v>
      </c>
      <c r="T8" s="2" t="s">
        <v>1363</v>
      </c>
      <c r="U8" s="2" t="s">
        <v>1326</v>
      </c>
      <c r="V8" s="2" t="s">
        <v>1327</v>
      </c>
      <c r="W8" s="2" t="s">
        <v>459</v>
      </c>
      <c r="X8" s="2" t="s">
        <v>1364</v>
      </c>
      <c r="Y8" s="2"/>
      <c r="Z8" s="2"/>
      <c r="AA8" s="2" t="s">
        <v>1356</v>
      </c>
      <c r="AB8" s="2" t="s">
        <v>1356</v>
      </c>
      <c r="AC8">
        <f>Notes!$C$7 * Notes!$C$13</f>
        <v>16499200</v>
      </c>
      <c r="AD8">
        <f>Notes!$D$7 * Notes!$C$13</f>
        <v>5</v>
      </c>
      <c r="AE8">
        <f>Notes!$E$7 *  Notes!$C$13</f>
        <v>6912000</v>
      </c>
      <c r="AF8">
        <f>Notes!$F$7 * Notes!$C$13</f>
        <v>13107200</v>
      </c>
    </row>
    <row r="9" spans="1:32" ht="187.2" x14ac:dyDescent="0.3">
      <c r="A9" s="2" t="s">
        <v>38</v>
      </c>
      <c r="B9" s="2" t="s">
        <v>1365</v>
      </c>
      <c r="C9" s="2" t="s">
        <v>224</v>
      </c>
      <c r="D9" s="2" t="s">
        <v>1366</v>
      </c>
      <c r="E9" s="2" t="s">
        <v>1367</v>
      </c>
      <c r="F9" s="2" t="s">
        <v>1368</v>
      </c>
      <c r="G9" s="2" t="s">
        <v>1369</v>
      </c>
      <c r="H9" s="2" t="s">
        <v>1057</v>
      </c>
      <c r="I9" s="2"/>
      <c r="J9" s="2" t="s">
        <v>45</v>
      </c>
      <c r="K9" s="2" t="s">
        <v>1370</v>
      </c>
      <c r="L9" s="2" t="s">
        <v>1368</v>
      </c>
      <c r="M9" s="2" t="s">
        <v>47</v>
      </c>
      <c r="N9" s="2" t="s">
        <v>1041</v>
      </c>
      <c r="O9" s="2" t="s">
        <v>48</v>
      </c>
      <c r="P9" s="2" t="s">
        <v>1039</v>
      </c>
      <c r="Q9" s="2" t="s">
        <v>1038</v>
      </c>
      <c r="R9" s="2" t="s">
        <v>1037</v>
      </c>
      <c r="S9" s="2" t="s">
        <v>1371</v>
      </c>
      <c r="T9" s="2" t="s">
        <v>1372</v>
      </c>
      <c r="U9" s="2" t="s">
        <v>1373</v>
      </c>
      <c r="V9" s="2" t="s">
        <v>1374</v>
      </c>
      <c r="W9" s="2"/>
      <c r="X9" s="2"/>
      <c r="Y9" s="2"/>
      <c r="Z9" s="2"/>
      <c r="AA9" s="2" t="s">
        <v>1375</v>
      </c>
      <c r="AB9" s="2" t="s">
        <v>1375</v>
      </c>
      <c r="AC9">
        <f>Notes!$C$7 * Notes!$K$7 * Notes!$C$13</f>
        <v>16499200</v>
      </c>
      <c r="AD9">
        <f>Notes!$D$7 * Notes!$L$7 * Notes!$C$13</f>
        <v>5</v>
      </c>
      <c r="AE9">
        <f>Notes!$E$7 * Notes!$M$7 * Notes!$C$13</f>
        <v>587520000</v>
      </c>
      <c r="AF9">
        <f>Notes!$F$7 * Notes!$N$7 * Notes!$C$13</f>
        <v>1179648000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6"/>
  <sheetViews>
    <sheetView topLeftCell="K1" workbookViewId="0">
      <selection activeCell="AF3" sqref="AF3"/>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237</v>
      </c>
      <c r="C2" s="2" t="s">
        <v>190</v>
      </c>
      <c r="D2" s="2" t="s">
        <v>237</v>
      </c>
      <c r="E2" s="2"/>
      <c r="F2" s="2" t="s">
        <v>238</v>
      </c>
      <c r="G2" s="2" t="s">
        <v>239</v>
      </c>
      <c r="H2" s="2" t="s">
        <v>58</v>
      </c>
      <c r="I2" s="2"/>
      <c r="J2" s="2" t="s">
        <v>45</v>
      </c>
      <c r="K2" s="2" t="s">
        <v>138</v>
      </c>
      <c r="L2" s="2" t="s">
        <v>238</v>
      </c>
      <c r="M2" s="2" t="s">
        <v>47</v>
      </c>
      <c r="N2" s="2" t="s">
        <v>222</v>
      </c>
      <c r="O2" s="2" t="s">
        <v>48</v>
      </c>
      <c r="P2" s="2" t="s">
        <v>223</v>
      </c>
      <c r="Q2" s="2"/>
      <c r="R2" s="2" t="s">
        <v>76</v>
      </c>
      <c r="S2" s="2" t="s">
        <v>240</v>
      </c>
      <c r="T2" s="2" t="s">
        <v>241</v>
      </c>
      <c r="U2" s="2" t="s">
        <v>196</v>
      </c>
      <c r="V2" s="2" t="s">
        <v>197</v>
      </c>
      <c r="W2" s="2"/>
      <c r="X2" s="2"/>
      <c r="Y2" s="2"/>
      <c r="Z2" s="2"/>
      <c r="AA2" s="2" t="s">
        <v>242</v>
      </c>
      <c r="AB2" s="2" t="s">
        <v>242</v>
      </c>
      <c r="AC2">
        <f>Notes!$C$7 * Notes!$E$10 * Notes!$C$13</f>
        <v>24088832000</v>
      </c>
      <c r="AD2">
        <f>Notes!$D$7 * Notes!$E$10 * Notes!$C$13</f>
        <v>7300</v>
      </c>
      <c r="AE2">
        <f>Notes!$E$7 * Notes!$E$10 * Notes!$C$13</f>
        <v>10091520000</v>
      </c>
      <c r="AF2">
        <f>Notes!$F$7 * Notes!$E$10 * Notes!$C$13</f>
        <v>19136512000</v>
      </c>
    </row>
    <row r="3" spans="1:32" ht="129.6" x14ac:dyDescent="0.3">
      <c r="A3" s="2" t="s">
        <v>38</v>
      </c>
      <c r="B3" s="2" t="s">
        <v>248</v>
      </c>
      <c r="C3" s="2" t="s">
        <v>224</v>
      </c>
      <c r="D3" s="2" t="s">
        <v>249</v>
      </c>
      <c r="E3" s="2"/>
      <c r="F3" s="2" t="s">
        <v>250</v>
      </c>
      <c r="G3" s="2" t="s">
        <v>225</v>
      </c>
      <c r="H3" s="2" t="s">
        <v>58</v>
      </c>
      <c r="I3" s="2"/>
      <c r="J3" s="2" t="s">
        <v>45</v>
      </c>
      <c r="K3" s="2" t="s">
        <v>243</v>
      </c>
      <c r="L3" s="2" t="s">
        <v>251</v>
      </c>
      <c r="M3" s="2" t="s">
        <v>47</v>
      </c>
      <c r="N3" s="2" t="s">
        <v>222</v>
      </c>
      <c r="O3" s="2" t="s">
        <v>48</v>
      </c>
      <c r="P3" s="2" t="s">
        <v>244</v>
      </c>
      <c r="Q3" s="2"/>
      <c r="R3" s="2" t="s">
        <v>148</v>
      </c>
      <c r="S3" s="2" t="s">
        <v>252</v>
      </c>
      <c r="T3" s="2" t="s">
        <v>253</v>
      </c>
      <c r="U3" s="2" t="s">
        <v>245</v>
      </c>
      <c r="V3" s="2" t="s">
        <v>246</v>
      </c>
      <c r="W3" s="2"/>
      <c r="X3" s="2"/>
      <c r="Y3" s="2"/>
      <c r="Z3" s="2"/>
      <c r="AA3" s="2" t="s">
        <v>247</v>
      </c>
      <c r="AB3" s="2" t="s">
        <v>247</v>
      </c>
      <c r="AC3">
        <f>Notes!$C$7 * 7 * Notes!$E$10 * Notes!$C$13</f>
        <v>168621824000</v>
      </c>
      <c r="AD3">
        <f>Notes!$D$7 * 7 * Notes!$E$10 * Notes!$C$13</f>
        <v>51100</v>
      </c>
      <c r="AE3">
        <f>Notes!$E$7 * 7 * Notes!$E$10 * Notes!$C$13</f>
        <v>70640640000</v>
      </c>
      <c r="AF3">
        <f>Notes!$F$7 * 7 * Notes!$E$10 * Notes!$C$13</f>
        <v>133955584000</v>
      </c>
    </row>
    <row r="4" spans="1:32" ht="43.2" x14ac:dyDescent="0.3">
      <c r="A4" s="2" t="s">
        <v>38</v>
      </c>
      <c r="B4" s="2" t="s">
        <v>103</v>
      </c>
      <c r="C4" s="2" t="s">
        <v>104</v>
      </c>
      <c r="D4" s="2" t="s">
        <v>105</v>
      </c>
      <c r="E4" s="2" t="s">
        <v>254</v>
      </c>
      <c r="F4" s="2" t="s">
        <v>106</v>
      </c>
      <c r="G4" s="2" t="s">
        <v>107</v>
      </c>
      <c r="H4" s="2" t="s">
        <v>58</v>
      </c>
      <c r="I4" s="2"/>
      <c r="J4" s="2" t="s">
        <v>45</v>
      </c>
      <c r="K4" s="2" t="s">
        <v>108</v>
      </c>
      <c r="L4" s="2" t="s">
        <v>106</v>
      </c>
      <c r="M4" s="2" t="s">
        <v>47</v>
      </c>
      <c r="N4" s="2" t="s">
        <v>222</v>
      </c>
      <c r="O4" s="2" t="s">
        <v>48</v>
      </c>
      <c r="P4" s="2" t="s">
        <v>255</v>
      </c>
      <c r="Q4" s="2"/>
      <c r="R4" s="2" t="s">
        <v>49</v>
      </c>
      <c r="S4" s="2" t="s">
        <v>256</v>
      </c>
      <c r="T4" s="2" t="s">
        <v>110</v>
      </c>
      <c r="U4" s="2" t="s">
        <v>111</v>
      </c>
      <c r="V4" s="2" t="s">
        <v>112</v>
      </c>
      <c r="W4" s="2"/>
      <c r="X4" s="2"/>
      <c r="Y4" s="2"/>
      <c r="Z4" s="2"/>
      <c r="AA4" s="2" t="s">
        <v>221</v>
      </c>
      <c r="AB4" s="2" t="s">
        <v>221</v>
      </c>
      <c r="AC4">
        <f>Notes!$C$7 * Notes!$E$10 * Notes!$C$13</f>
        <v>24088832000</v>
      </c>
      <c r="AD4">
        <f>Notes!$D$7 * Notes!$E$10 * Notes!$C$13</f>
        <v>7300</v>
      </c>
      <c r="AE4">
        <f>Notes!$E$7 * Notes!$E$10 * Notes!$C$13</f>
        <v>10091520000</v>
      </c>
      <c r="AF4">
        <f>Notes!$F$7 * Notes!$E$10 * Notes!$C$13</f>
        <v>19136512000</v>
      </c>
    </row>
    <row r="5" spans="1:32" ht="43.2" x14ac:dyDescent="0.3">
      <c r="A5" s="2" t="s">
        <v>38</v>
      </c>
      <c r="B5" s="2" t="s">
        <v>113</v>
      </c>
      <c r="C5" s="2" t="s">
        <v>104</v>
      </c>
      <c r="D5" s="2" t="s">
        <v>114</v>
      </c>
      <c r="E5" s="2" t="s">
        <v>257</v>
      </c>
      <c r="F5" s="2" t="s">
        <v>115</v>
      </c>
      <c r="G5" s="2" t="s">
        <v>116</v>
      </c>
      <c r="H5" s="2" t="s">
        <v>58</v>
      </c>
      <c r="I5" s="2"/>
      <c r="J5" s="2" t="s">
        <v>45</v>
      </c>
      <c r="K5" s="2" t="s">
        <v>108</v>
      </c>
      <c r="L5" s="2" t="s">
        <v>115</v>
      </c>
      <c r="M5" s="2" t="s">
        <v>47</v>
      </c>
      <c r="N5" s="2" t="s">
        <v>222</v>
      </c>
      <c r="O5" s="2" t="s">
        <v>48</v>
      </c>
      <c r="P5" s="2" t="s">
        <v>255</v>
      </c>
      <c r="Q5" s="2"/>
      <c r="R5" s="2" t="s">
        <v>60</v>
      </c>
      <c r="S5" s="2" t="s">
        <v>258</v>
      </c>
      <c r="T5" s="2" t="s">
        <v>118</v>
      </c>
      <c r="U5" s="2" t="s">
        <v>111</v>
      </c>
      <c r="V5" s="2" t="s">
        <v>112</v>
      </c>
      <c r="W5" s="2"/>
      <c r="X5" s="2"/>
      <c r="Y5" s="2"/>
      <c r="Z5" s="2"/>
      <c r="AA5" s="2" t="s">
        <v>221</v>
      </c>
      <c r="AB5" s="2" t="s">
        <v>221</v>
      </c>
      <c r="AC5">
        <f>Notes!$C$7 * Notes!$E$10 * Notes!$C$13</f>
        <v>24088832000</v>
      </c>
      <c r="AD5">
        <f>Notes!$D$7 * Notes!$E$10 * Notes!$C$13</f>
        <v>7300</v>
      </c>
      <c r="AE5">
        <f>Notes!$E$7 * Notes!$E$10 * Notes!$C$13</f>
        <v>10091520000</v>
      </c>
      <c r="AF5">
        <f>Notes!$F$7 * Notes!$E$10 * Notes!$C$13</f>
        <v>19136512000</v>
      </c>
    </row>
    <row r="6" spans="1:32" ht="43.2" x14ac:dyDescent="0.3">
      <c r="A6" s="2" t="s">
        <v>259</v>
      </c>
      <c r="B6" s="2" t="s">
        <v>53</v>
      </c>
      <c r="C6" s="2" t="s">
        <v>54</v>
      </c>
      <c r="D6" s="2" t="s">
        <v>55</v>
      </c>
      <c r="E6" s="2"/>
      <c r="F6" s="2" t="s">
        <v>56</v>
      </c>
      <c r="G6" s="2" t="s">
        <v>57</v>
      </c>
      <c r="H6" s="2" t="s">
        <v>58</v>
      </c>
      <c r="I6" s="2"/>
      <c r="J6" s="2" t="s">
        <v>45</v>
      </c>
      <c r="K6" s="2" t="s">
        <v>59</v>
      </c>
      <c r="L6" s="2" t="s">
        <v>56</v>
      </c>
      <c r="M6" s="2" t="s">
        <v>47</v>
      </c>
      <c r="N6" s="2" t="s">
        <v>222</v>
      </c>
      <c r="O6" s="2" t="s">
        <v>48</v>
      </c>
      <c r="P6" s="2" t="s">
        <v>260</v>
      </c>
      <c r="Q6" s="2"/>
      <c r="R6" s="2" t="s">
        <v>123</v>
      </c>
      <c r="S6" s="2" t="s">
        <v>261</v>
      </c>
      <c r="T6" s="2" t="s">
        <v>61</v>
      </c>
      <c r="U6" s="2" t="s">
        <v>62</v>
      </c>
      <c r="V6" s="2" t="s">
        <v>63</v>
      </c>
      <c r="W6" s="2"/>
      <c r="X6" s="2"/>
      <c r="Y6" s="2"/>
      <c r="Z6" s="2"/>
      <c r="AA6" s="2" t="s">
        <v>221</v>
      </c>
      <c r="AB6" s="2" t="s">
        <v>221</v>
      </c>
      <c r="AC6">
        <f>Notes!$C$7 * Notes!$E$10 * Notes!$C$13</f>
        <v>24088832000</v>
      </c>
      <c r="AD6">
        <f>Notes!$D$7 * Notes!$E$10 * Notes!$C$13</f>
        <v>7300</v>
      </c>
      <c r="AE6">
        <f>Notes!$E$7 * Notes!$E$10 * Notes!$C$13</f>
        <v>10091520000</v>
      </c>
      <c r="AF6">
        <f>Notes!$F$7 * Notes!$E$10 * Notes!$C$13</f>
        <v>19136512000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74E0-A38C-4294-A20F-A7AA6FEE4BAC}">
  <dimension ref="A1:AF2"/>
  <sheetViews>
    <sheetView topLeftCell="D1" workbookViewId="0">
      <selection activeCell="AE2" sqref="AE2"/>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39</v>
      </c>
      <c r="C2" s="2" t="s">
        <v>40</v>
      </c>
      <c r="D2" s="2" t="s">
        <v>41</v>
      </c>
      <c r="E2" s="2" t="s">
        <v>366</v>
      </c>
      <c r="F2" s="2" t="s">
        <v>42</v>
      </c>
      <c r="G2" s="2" t="s">
        <v>43</v>
      </c>
      <c r="H2" s="2" t="s">
        <v>44</v>
      </c>
      <c r="I2" s="2"/>
      <c r="J2" s="2" t="s">
        <v>45</v>
      </c>
      <c r="K2" s="2" t="s">
        <v>46</v>
      </c>
      <c r="L2" s="2" t="s">
        <v>42</v>
      </c>
      <c r="M2" s="2" t="s">
        <v>47</v>
      </c>
      <c r="N2" s="2" t="s">
        <v>215</v>
      </c>
      <c r="O2" s="2" t="s">
        <v>48</v>
      </c>
      <c r="P2" s="2"/>
      <c r="Q2" s="2"/>
      <c r="R2" s="2"/>
      <c r="S2" s="2"/>
      <c r="T2" s="2"/>
      <c r="U2" s="2"/>
      <c r="V2" s="2" t="s">
        <v>52</v>
      </c>
      <c r="W2" s="2"/>
      <c r="X2" s="2"/>
      <c r="Y2" s="2"/>
      <c r="Z2" s="2"/>
      <c r="AA2" s="2"/>
      <c r="AB2" s="2"/>
      <c r="AC2">
        <f>Notes!$C$7 * Notes!$E$10 * Notes!$C$13</f>
        <v>24088832000</v>
      </c>
      <c r="AD2">
        <f>Notes!$D$7 * Notes!$E$10 * Notes!$C$13</f>
        <v>7300</v>
      </c>
      <c r="AE2">
        <f>Notes!$E$7 * Notes!$E$10 * Notes!$C$13</f>
        <v>10091520000</v>
      </c>
      <c r="AF2">
        <f>Notes!$F$7 * Notes!$E$10 * Notes!$C$13</f>
        <v>19136512000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6"/>
  <sheetViews>
    <sheetView tabSelected="1" topLeftCell="G71" workbookViewId="0">
      <selection activeCell="AF76" sqref="AF76"/>
    </sheetView>
  </sheetViews>
  <sheetFormatPr defaultRowHeight="14.4" x14ac:dyDescent="0.3"/>
  <cols>
    <col min="2" max="8" width="40.6640625" customWidth="1"/>
    <col min="9" max="9" width="0.44140625" customWidth="1"/>
    <col min="10" max="10" width="40.6640625" hidden="1" customWidth="1"/>
    <col min="11"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57.6" x14ac:dyDescent="0.3">
      <c r="A2" s="2" t="s">
        <v>38</v>
      </c>
      <c r="B2" s="2" t="s">
        <v>53</v>
      </c>
      <c r="C2" s="2" t="s">
        <v>54</v>
      </c>
      <c r="D2" s="2" t="s">
        <v>55</v>
      </c>
      <c r="E2" s="2"/>
      <c r="F2" s="2" t="s">
        <v>56</v>
      </c>
      <c r="G2" s="2" t="s">
        <v>57</v>
      </c>
      <c r="H2" s="2" t="s">
        <v>44</v>
      </c>
      <c r="I2" s="2"/>
      <c r="J2" s="2" t="s">
        <v>45</v>
      </c>
      <c r="K2" s="2" t="s">
        <v>284</v>
      </c>
      <c r="L2" s="2" t="s">
        <v>56</v>
      </c>
      <c r="M2" s="2" t="s">
        <v>47</v>
      </c>
      <c r="N2" s="2" t="s">
        <v>277</v>
      </c>
      <c r="O2" s="2" t="s">
        <v>48</v>
      </c>
      <c r="P2" s="2" t="s">
        <v>285</v>
      </c>
      <c r="Q2" s="2" t="s">
        <v>286</v>
      </c>
      <c r="R2" s="2" t="s">
        <v>49</v>
      </c>
      <c r="S2" s="2" t="s">
        <v>287</v>
      </c>
      <c r="T2" s="2" t="s">
        <v>61</v>
      </c>
      <c r="U2" s="2" t="s">
        <v>288</v>
      </c>
      <c r="V2" s="2" t="s">
        <v>289</v>
      </c>
      <c r="W2" s="2" t="s">
        <v>290</v>
      </c>
      <c r="X2" s="2" t="s">
        <v>291</v>
      </c>
      <c r="Y2" s="2" t="s">
        <v>292</v>
      </c>
      <c r="Z2" s="2" t="s">
        <v>293</v>
      </c>
      <c r="AA2" s="2" t="s">
        <v>294</v>
      </c>
      <c r="AB2" s="2" t="s">
        <v>294</v>
      </c>
      <c r="AC2">
        <f>Notes!$C$7 * Notes!$C$10 * Notes!$C$13</f>
        <v>197990400</v>
      </c>
      <c r="AD2">
        <f>Notes!$D$7 * Notes!$C$10 * Notes!$C$13</f>
        <v>60</v>
      </c>
      <c r="AE2">
        <f>Notes!$E$7 * Notes!$C$10 * Notes!$C$13</f>
        <v>82944000</v>
      </c>
      <c r="AF2">
        <f>Notes!$F$7 * Notes!$C$10 * Notes!$C$13</f>
        <v>157286400</v>
      </c>
    </row>
    <row r="3" spans="1:32" ht="57.6" x14ac:dyDescent="0.3">
      <c r="A3" s="2" t="s">
        <v>38</v>
      </c>
      <c r="B3" s="2" t="s">
        <v>267</v>
      </c>
      <c r="C3" s="2" t="s">
        <v>54</v>
      </c>
      <c r="D3" s="2" t="s">
        <v>268</v>
      </c>
      <c r="E3" s="2" t="s">
        <v>295</v>
      </c>
      <c r="F3" s="2" t="s">
        <v>269</v>
      </c>
      <c r="G3" s="2" t="s">
        <v>137</v>
      </c>
      <c r="H3" s="2" t="s">
        <v>44</v>
      </c>
      <c r="I3" s="2"/>
      <c r="J3" s="2" t="s">
        <v>45</v>
      </c>
      <c r="K3" s="2" t="s">
        <v>46</v>
      </c>
      <c r="L3" s="2" t="s">
        <v>269</v>
      </c>
      <c r="M3" s="2" t="s">
        <v>47</v>
      </c>
      <c r="N3" s="2" t="s">
        <v>277</v>
      </c>
      <c r="O3" s="2" t="s">
        <v>48</v>
      </c>
      <c r="P3" s="2" t="s">
        <v>285</v>
      </c>
      <c r="Q3" s="2" t="s">
        <v>286</v>
      </c>
      <c r="R3" s="2" t="s">
        <v>60</v>
      </c>
      <c r="S3" s="2" t="s">
        <v>296</v>
      </c>
      <c r="T3" s="2" t="s">
        <v>270</v>
      </c>
      <c r="U3" s="2" t="s">
        <v>51</v>
      </c>
      <c r="V3" s="2" t="s">
        <v>52</v>
      </c>
      <c r="W3" s="2" t="s">
        <v>290</v>
      </c>
      <c r="X3" s="2" t="s">
        <v>297</v>
      </c>
      <c r="Y3" s="2" t="s">
        <v>292</v>
      </c>
      <c r="Z3" s="2" t="s">
        <v>293</v>
      </c>
      <c r="AA3" s="2" t="s">
        <v>298</v>
      </c>
      <c r="AB3" s="2" t="s">
        <v>298</v>
      </c>
      <c r="AC3">
        <f>Notes!$C$7 * Notes!$C$10 * Notes!$C$13</f>
        <v>197990400</v>
      </c>
      <c r="AD3">
        <f>Notes!$D$7 * Notes!$C$10 * Notes!$C$13</f>
        <v>60</v>
      </c>
      <c r="AE3">
        <f>Notes!$E$7 * Notes!$C$10 * Notes!$C$13</f>
        <v>82944000</v>
      </c>
      <c r="AF3">
        <f>Notes!$F$7 * Notes!$C$10 * Notes!$C$13</f>
        <v>157286400</v>
      </c>
    </row>
    <row r="4" spans="1:32" ht="57.6" x14ac:dyDescent="0.3">
      <c r="A4" s="2" t="s">
        <v>38</v>
      </c>
      <c r="B4" s="2" t="s">
        <v>299</v>
      </c>
      <c r="C4" s="2" t="s">
        <v>54</v>
      </c>
      <c r="D4" s="2" t="s">
        <v>300</v>
      </c>
      <c r="E4" s="2" t="s">
        <v>301</v>
      </c>
      <c r="F4" s="2" t="s">
        <v>302</v>
      </c>
      <c r="G4" s="2" t="s">
        <v>57</v>
      </c>
      <c r="H4" s="2" t="s">
        <v>303</v>
      </c>
      <c r="I4" s="2"/>
      <c r="J4" s="2" t="s">
        <v>45</v>
      </c>
      <c r="K4" s="2" t="s">
        <v>284</v>
      </c>
      <c r="L4" s="2" t="s">
        <v>302</v>
      </c>
      <c r="M4" s="2" t="s">
        <v>47</v>
      </c>
      <c r="N4" s="2" t="s">
        <v>277</v>
      </c>
      <c r="O4" s="2" t="s">
        <v>48</v>
      </c>
      <c r="P4" s="2" t="s">
        <v>285</v>
      </c>
      <c r="Q4" s="2" t="s">
        <v>286</v>
      </c>
      <c r="R4" s="2" t="s">
        <v>70</v>
      </c>
      <c r="S4" s="2" t="s">
        <v>304</v>
      </c>
      <c r="T4" s="2" t="s">
        <v>305</v>
      </c>
      <c r="U4" s="2" t="s">
        <v>306</v>
      </c>
      <c r="V4" s="2" t="s">
        <v>307</v>
      </c>
      <c r="W4" s="2" t="s">
        <v>308</v>
      </c>
      <c r="X4" s="2" t="s">
        <v>309</v>
      </c>
      <c r="Y4" s="2" t="s">
        <v>310</v>
      </c>
      <c r="Z4" s="2" t="s">
        <v>311</v>
      </c>
      <c r="AA4" s="2" t="s">
        <v>298</v>
      </c>
      <c r="AB4" s="2" t="s">
        <v>298</v>
      </c>
      <c r="AC4">
        <f>Notes!$C$7 * Notes!$C$10 * Notes!$C$13</f>
        <v>197990400</v>
      </c>
      <c r="AD4">
        <f>Notes!$D$7 * Notes!$C$10 * Notes!$C$13</f>
        <v>60</v>
      </c>
      <c r="AE4">
        <f>Notes!$E$7 * Notes!$C$10 * Notes!$C$13</f>
        <v>82944000</v>
      </c>
      <c r="AF4">
        <f>Notes!$F$7 * Notes!$C$10 * Notes!$C$13</f>
        <v>157286400</v>
      </c>
    </row>
    <row r="5" spans="1:32" ht="57.6" x14ac:dyDescent="0.3">
      <c r="A5" s="2" t="s">
        <v>38</v>
      </c>
      <c r="B5" s="2" t="s">
        <v>312</v>
      </c>
      <c r="C5" s="2" t="s">
        <v>54</v>
      </c>
      <c r="D5" s="2" t="s">
        <v>313</v>
      </c>
      <c r="E5" s="2" t="s">
        <v>314</v>
      </c>
      <c r="F5" s="2" t="s">
        <v>315</v>
      </c>
      <c r="G5" s="2" t="s">
        <v>57</v>
      </c>
      <c r="H5" s="2" t="s">
        <v>316</v>
      </c>
      <c r="I5" s="2"/>
      <c r="J5" s="2" t="s">
        <v>45</v>
      </c>
      <c r="K5" s="2" t="s">
        <v>284</v>
      </c>
      <c r="L5" s="2" t="s">
        <v>315</v>
      </c>
      <c r="M5" s="2" t="s">
        <v>47</v>
      </c>
      <c r="N5" s="2" t="s">
        <v>277</v>
      </c>
      <c r="O5" s="2" t="s">
        <v>48</v>
      </c>
      <c r="P5" s="2" t="s">
        <v>285</v>
      </c>
      <c r="Q5" s="2" t="s">
        <v>286</v>
      </c>
      <c r="R5" s="2" t="s">
        <v>76</v>
      </c>
      <c r="S5" s="2" t="s">
        <v>317</v>
      </c>
      <c r="T5" s="2" t="s">
        <v>318</v>
      </c>
      <c r="U5" s="2" t="s">
        <v>319</v>
      </c>
      <c r="V5" s="2" t="s">
        <v>320</v>
      </c>
      <c r="W5" s="2" t="s">
        <v>321</v>
      </c>
      <c r="X5" s="2" t="s">
        <v>322</v>
      </c>
      <c r="Y5" s="2" t="s">
        <v>323</v>
      </c>
      <c r="Z5" s="2" t="s">
        <v>324</v>
      </c>
      <c r="AA5" s="2" t="s">
        <v>298</v>
      </c>
      <c r="AB5" s="2" t="s">
        <v>298</v>
      </c>
      <c r="AC5">
        <f>Notes!$C$7 * Notes!$C$10 * Notes!$C$13</f>
        <v>197990400</v>
      </c>
      <c r="AD5">
        <f>Notes!$D$7 * Notes!$C$10 * Notes!$C$13</f>
        <v>60</v>
      </c>
      <c r="AE5">
        <f>Notes!$E$7 * Notes!$C$10 * Notes!$C$13</f>
        <v>82944000</v>
      </c>
      <c r="AF5">
        <f>Notes!$F$7 * Notes!$C$10 * Notes!$C$13</f>
        <v>157286400</v>
      </c>
    </row>
    <row r="6" spans="1:32" ht="57.6" x14ac:dyDescent="0.3">
      <c r="A6" s="2" t="s">
        <v>38</v>
      </c>
      <c r="B6" s="2" t="s">
        <v>237</v>
      </c>
      <c r="C6" s="2" t="s">
        <v>190</v>
      </c>
      <c r="D6" s="2" t="s">
        <v>237</v>
      </c>
      <c r="E6" s="2" t="s">
        <v>325</v>
      </c>
      <c r="F6" s="2" t="s">
        <v>238</v>
      </c>
      <c r="G6" s="2" t="s">
        <v>239</v>
      </c>
      <c r="H6" s="2" t="s">
        <v>44</v>
      </c>
      <c r="I6" s="2"/>
      <c r="J6" s="2" t="s">
        <v>45</v>
      </c>
      <c r="K6" s="2" t="s">
        <v>46</v>
      </c>
      <c r="L6" s="2" t="s">
        <v>238</v>
      </c>
      <c r="M6" s="2" t="s">
        <v>47</v>
      </c>
      <c r="N6" s="2" t="s">
        <v>277</v>
      </c>
      <c r="O6" s="2" t="s">
        <v>48</v>
      </c>
      <c r="P6" s="2" t="s">
        <v>285</v>
      </c>
      <c r="Q6" s="2" t="s">
        <v>286</v>
      </c>
      <c r="R6" s="2" t="s">
        <v>83</v>
      </c>
      <c r="S6" s="2" t="s">
        <v>326</v>
      </c>
      <c r="T6" s="2" t="s">
        <v>241</v>
      </c>
      <c r="U6" s="2" t="s">
        <v>51</v>
      </c>
      <c r="V6" s="2" t="s">
        <v>52</v>
      </c>
      <c r="W6" s="2" t="s">
        <v>327</v>
      </c>
      <c r="X6" s="2" t="s">
        <v>328</v>
      </c>
      <c r="Y6" s="2" t="s">
        <v>329</v>
      </c>
      <c r="Z6" s="2" t="s">
        <v>330</v>
      </c>
      <c r="AA6" s="2" t="s">
        <v>331</v>
      </c>
      <c r="AB6" s="2" t="s">
        <v>331</v>
      </c>
      <c r="AC6">
        <f>Notes!$C$7 * Notes!$C$10 * Notes!$C$13</f>
        <v>197990400</v>
      </c>
      <c r="AD6">
        <f>Notes!$D$7 * Notes!$C$10 * Notes!$C$13</f>
        <v>60</v>
      </c>
      <c r="AE6">
        <f>Notes!$E$7 * Notes!$C$10 * Notes!$C$13</f>
        <v>82944000</v>
      </c>
      <c r="AF6">
        <f>Notes!$F$7 * Notes!$C$10 * Notes!$C$13</f>
        <v>157286400</v>
      </c>
    </row>
    <row r="7" spans="1:32" ht="43.2" x14ac:dyDescent="0.3">
      <c r="A7" s="2" t="s">
        <v>38</v>
      </c>
      <c r="B7" s="2" t="s">
        <v>189</v>
      </c>
      <c r="C7" s="2" t="s">
        <v>190</v>
      </c>
      <c r="D7" s="2" t="s">
        <v>191</v>
      </c>
      <c r="E7" s="2" t="s">
        <v>332</v>
      </c>
      <c r="F7" s="2" t="s">
        <v>192</v>
      </c>
      <c r="G7" s="2" t="s">
        <v>193</v>
      </c>
      <c r="H7" s="2" t="s">
        <v>44</v>
      </c>
      <c r="I7" s="2"/>
      <c r="J7" s="2" t="s">
        <v>45</v>
      </c>
      <c r="K7" s="2" t="s">
        <v>46</v>
      </c>
      <c r="L7" s="2" t="s">
        <v>192</v>
      </c>
      <c r="M7" s="2" t="s">
        <v>47</v>
      </c>
      <c r="N7" s="2" t="s">
        <v>277</v>
      </c>
      <c r="O7" s="2" t="s">
        <v>48</v>
      </c>
      <c r="P7" s="2" t="s">
        <v>285</v>
      </c>
      <c r="Q7" s="2" t="s">
        <v>286</v>
      </c>
      <c r="R7" s="2" t="s">
        <v>89</v>
      </c>
      <c r="S7" s="2" t="s">
        <v>333</v>
      </c>
      <c r="T7" s="2" t="s">
        <v>195</v>
      </c>
      <c r="U7" s="2" t="s">
        <v>51</v>
      </c>
      <c r="V7" s="2" t="s">
        <v>52</v>
      </c>
      <c r="W7" s="2" t="s">
        <v>334</v>
      </c>
      <c r="X7" s="2" t="s">
        <v>335</v>
      </c>
      <c r="Y7" s="2" t="s">
        <v>336</v>
      </c>
      <c r="Z7" s="2" t="s">
        <v>337</v>
      </c>
      <c r="AA7" s="2" t="s">
        <v>338</v>
      </c>
      <c r="AB7" s="2" t="s">
        <v>338</v>
      </c>
      <c r="AC7">
        <f>Notes!$C$7 * Notes!$C$10 * Notes!$C$13</f>
        <v>197990400</v>
      </c>
      <c r="AD7">
        <f>Notes!$D$7 * Notes!$C$10 * Notes!$C$13</f>
        <v>60</v>
      </c>
      <c r="AE7">
        <f>Notes!$E$7 * Notes!$C$10 * Notes!$C$13</f>
        <v>82944000</v>
      </c>
      <c r="AF7">
        <f>Notes!$F$7 * Notes!$C$10 * Notes!$C$13</f>
        <v>157286400</v>
      </c>
    </row>
    <row r="8" spans="1:32" ht="57.6" x14ac:dyDescent="0.3">
      <c r="A8" s="2" t="s">
        <v>38</v>
      </c>
      <c r="B8" s="2" t="s">
        <v>103</v>
      </c>
      <c r="C8" s="2" t="s">
        <v>104</v>
      </c>
      <c r="D8" s="2" t="s">
        <v>105</v>
      </c>
      <c r="E8" s="2"/>
      <c r="F8" s="2" t="s">
        <v>106</v>
      </c>
      <c r="G8" s="2" t="s">
        <v>107</v>
      </c>
      <c r="H8" s="2" t="s">
        <v>44</v>
      </c>
      <c r="I8" s="2"/>
      <c r="J8" s="2" t="s">
        <v>45</v>
      </c>
      <c r="K8" s="2" t="s">
        <v>339</v>
      </c>
      <c r="L8" s="2" t="s">
        <v>106</v>
      </c>
      <c r="M8" s="2" t="s">
        <v>47</v>
      </c>
      <c r="N8" s="2" t="s">
        <v>277</v>
      </c>
      <c r="O8" s="2" t="s">
        <v>48</v>
      </c>
      <c r="P8" s="2" t="s">
        <v>285</v>
      </c>
      <c r="Q8" s="2" t="s">
        <v>286</v>
      </c>
      <c r="R8" s="2" t="s">
        <v>95</v>
      </c>
      <c r="S8" s="2" t="s">
        <v>340</v>
      </c>
      <c r="T8" s="2" t="s">
        <v>110</v>
      </c>
      <c r="U8" s="2" t="s">
        <v>341</v>
      </c>
      <c r="V8" s="2" t="s">
        <v>342</v>
      </c>
      <c r="W8" s="2" t="s">
        <v>343</v>
      </c>
      <c r="X8" s="2" t="s">
        <v>344</v>
      </c>
      <c r="Y8" s="2" t="s">
        <v>345</v>
      </c>
      <c r="Z8" s="2" t="s">
        <v>207</v>
      </c>
      <c r="AA8" s="2" t="s">
        <v>346</v>
      </c>
      <c r="AB8" s="2" t="s">
        <v>346</v>
      </c>
      <c r="AC8">
        <f>Notes!$C$7 * Notes!$C$10 * Notes!$C$13</f>
        <v>197990400</v>
      </c>
      <c r="AD8">
        <f>Notes!$D$7 * Notes!$C$10 * Notes!$C$13</f>
        <v>60</v>
      </c>
      <c r="AE8">
        <f>Notes!$E$7 * Notes!$C$10 * Notes!$C$13</f>
        <v>82944000</v>
      </c>
      <c r="AF8">
        <f>Notes!$F$7 * Notes!$C$10 * Notes!$C$13</f>
        <v>157286400</v>
      </c>
    </row>
    <row r="9" spans="1:32" ht="57.6" x14ac:dyDescent="0.3">
      <c r="A9" s="2" t="s">
        <v>38</v>
      </c>
      <c r="B9" s="2" t="s">
        <v>113</v>
      </c>
      <c r="C9" s="2" t="s">
        <v>104</v>
      </c>
      <c r="D9" s="2" t="s">
        <v>114</v>
      </c>
      <c r="E9" s="2"/>
      <c r="F9" s="2" t="s">
        <v>115</v>
      </c>
      <c r="G9" s="2" t="s">
        <v>116</v>
      </c>
      <c r="H9" s="2" t="s">
        <v>44</v>
      </c>
      <c r="I9" s="2"/>
      <c r="J9" s="2" t="s">
        <v>45</v>
      </c>
      <c r="K9" s="2" t="s">
        <v>339</v>
      </c>
      <c r="L9" s="2" t="s">
        <v>115</v>
      </c>
      <c r="M9" s="2" t="s">
        <v>47</v>
      </c>
      <c r="N9" s="2" t="s">
        <v>277</v>
      </c>
      <c r="O9" s="2" t="s">
        <v>48</v>
      </c>
      <c r="P9" s="2" t="s">
        <v>285</v>
      </c>
      <c r="Q9" s="2" t="s">
        <v>286</v>
      </c>
      <c r="R9" s="2" t="s">
        <v>101</v>
      </c>
      <c r="S9" s="2" t="s">
        <v>347</v>
      </c>
      <c r="T9" s="2" t="s">
        <v>118</v>
      </c>
      <c r="U9" s="2" t="s">
        <v>341</v>
      </c>
      <c r="V9" s="2" t="s">
        <v>342</v>
      </c>
      <c r="W9" s="2" t="s">
        <v>343</v>
      </c>
      <c r="X9" s="2" t="s">
        <v>344</v>
      </c>
      <c r="Y9" s="2" t="s">
        <v>345</v>
      </c>
      <c r="Z9" s="2" t="s">
        <v>207</v>
      </c>
      <c r="AA9" s="2" t="s">
        <v>294</v>
      </c>
      <c r="AB9" s="2" t="s">
        <v>294</v>
      </c>
      <c r="AC9">
        <f>Notes!$C$7 * Notes!$C$10 * Notes!$C$13</f>
        <v>197990400</v>
      </c>
      <c r="AD9">
        <f>Notes!$D$7 * Notes!$C$10 * Notes!$C$13</f>
        <v>60</v>
      </c>
      <c r="AE9">
        <f>Notes!$E$7 * Notes!$C$10 * Notes!$C$13</f>
        <v>82944000</v>
      </c>
      <c r="AF9">
        <f>Notes!$F$7 * Notes!$C$10 * Notes!$C$13</f>
        <v>157286400</v>
      </c>
    </row>
    <row r="10" spans="1:32" ht="57.6" x14ac:dyDescent="0.3">
      <c r="A10" s="2" t="s">
        <v>38</v>
      </c>
      <c r="B10" s="2" t="s">
        <v>262</v>
      </c>
      <c r="C10" s="2" t="s">
        <v>104</v>
      </c>
      <c r="D10" s="2" t="s">
        <v>263</v>
      </c>
      <c r="E10" s="2" t="s">
        <v>348</v>
      </c>
      <c r="F10" s="2" t="s">
        <v>264</v>
      </c>
      <c r="G10" s="2" t="s">
        <v>265</v>
      </c>
      <c r="H10" s="2" t="s">
        <v>44</v>
      </c>
      <c r="I10" s="2"/>
      <c r="J10" s="2" t="s">
        <v>45</v>
      </c>
      <c r="K10" s="2" t="s">
        <v>339</v>
      </c>
      <c r="L10" s="2" t="s">
        <v>264</v>
      </c>
      <c r="M10" s="2" t="s">
        <v>47</v>
      </c>
      <c r="N10" s="2" t="s">
        <v>277</v>
      </c>
      <c r="O10" s="2" t="s">
        <v>48</v>
      </c>
      <c r="P10" s="2" t="s">
        <v>285</v>
      </c>
      <c r="Q10" s="2" t="s">
        <v>286</v>
      </c>
      <c r="R10" s="2" t="s">
        <v>109</v>
      </c>
      <c r="S10" s="2" t="s">
        <v>349</v>
      </c>
      <c r="T10" s="2" t="s">
        <v>266</v>
      </c>
      <c r="U10" s="2" t="s">
        <v>341</v>
      </c>
      <c r="V10" s="2" t="s">
        <v>342</v>
      </c>
      <c r="W10" s="2" t="s">
        <v>350</v>
      </c>
      <c r="X10" s="2" t="s">
        <v>344</v>
      </c>
      <c r="Y10" s="2" t="s">
        <v>345</v>
      </c>
      <c r="Z10" s="2" t="s">
        <v>351</v>
      </c>
      <c r="AA10" s="2" t="s">
        <v>298</v>
      </c>
      <c r="AB10" s="2" t="s">
        <v>298</v>
      </c>
      <c r="AC10">
        <f>Notes!$C$7 * Notes!$C$10 * Notes!$C$13</f>
        <v>197990400</v>
      </c>
      <c r="AD10">
        <f>Notes!$D$7 * Notes!$C$10 * Notes!$C$13</f>
        <v>60</v>
      </c>
      <c r="AE10">
        <f>Notes!$E$7 * Notes!$C$10 * Notes!$C$13</f>
        <v>82944000</v>
      </c>
      <c r="AF10">
        <f>Notes!$F$7 * Notes!$C$10 * Notes!$C$13</f>
        <v>157286400</v>
      </c>
    </row>
    <row r="11" spans="1:32" ht="43.2" x14ac:dyDescent="0.3">
      <c r="A11" s="2" t="s">
        <v>38</v>
      </c>
      <c r="B11" s="2" t="s">
        <v>352</v>
      </c>
      <c r="C11" s="2" t="s">
        <v>199</v>
      </c>
      <c r="D11" s="2" t="s">
        <v>353</v>
      </c>
      <c r="E11" s="2" t="s">
        <v>354</v>
      </c>
      <c r="F11" s="2" t="s">
        <v>355</v>
      </c>
      <c r="G11" s="2" t="s">
        <v>356</v>
      </c>
      <c r="H11" s="2" t="s">
        <v>44</v>
      </c>
      <c r="I11" s="2"/>
      <c r="J11" s="2" t="s">
        <v>45</v>
      </c>
      <c r="K11" s="2" t="s">
        <v>284</v>
      </c>
      <c r="L11" s="2" t="s">
        <v>355</v>
      </c>
      <c r="M11" s="2" t="s">
        <v>47</v>
      </c>
      <c r="N11" s="2" t="s">
        <v>277</v>
      </c>
      <c r="O11" s="2" t="s">
        <v>48</v>
      </c>
      <c r="P11" s="2" t="s">
        <v>285</v>
      </c>
      <c r="Q11" s="2" t="s">
        <v>286</v>
      </c>
      <c r="R11" s="2" t="s">
        <v>117</v>
      </c>
      <c r="S11" s="2" t="s">
        <v>357</v>
      </c>
      <c r="T11" s="2" t="s">
        <v>358</v>
      </c>
      <c r="U11" s="2" t="s">
        <v>288</v>
      </c>
      <c r="V11" s="2" t="s">
        <v>289</v>
      </c>
      <c r="W11" s="2" t="s">
        <v>205</v>
      </c>
      <c r="X11" s="2" t="s">
        <v>206</v>
      </c>
      <c r="Y11" s="2" t="s">
        <v>359</v>
      </c>
      <c r="Z11" s="2" t="s">
        <v>360</v>
      </c>
      <c r="AA11" s="2" t="s">
        <v>361</v>
      </c>
      <c r="AB11" s="2" t="s">
        <v>361</v>
      </c>
      <c r="AC11">
        <f>Notes!$C$7 * Notes!$C$10 * Notes!$C$13</f>
        <v>197990400</v>
      </c>
      <c r="AD11">
        <f>Notes!$D$7 * Notes!$C$10 * Notes!$C$13</f>
        <v>60</v>
      </c>
      <c r="AE11">
        <f>Notes!$E$7 * Notes!$C$10 * Notes!$C$13</f>
        <v>82944000</v>
      </c>
      <c r="AF11">
        <f>Notes!$F$7 * Notes!$C$10 * Notes!$C$13</f>
        <v>157286400</v>
      </c>
    </row>
    <row r="12" spans="1:32" ht="57.6" x14ac:dyDescent="0.3">
      <c r="A12" s="2" t="s">
        <v>38</v>
      </c>
      <c r="B12" s="2" t="s">
        <v>119</v>
      </c>
      <c r="C12" s="2" t="s">
        <v>38</v>
      </c>
      <c r="D12" s="2" t="s">
        <v>120</v>
      </c>
      <c r="E12" s="2"/>
      <c r="F12" s="2" t="s">
        <v>121</v>
      </c>
      <c r="G12" s="2" t="s">
        <v>122</v>
      </c>
      <c r="H12" s="2" t="s">
        <v>44</v>
      </c>
      <c r="I12" s="2"/>
      <c r="J12" s="2" t="s">
        <v>45</v>
      </c>
      <c r="K12" s="2" t="s">
        <v>284</v>
      </c>
      <c r="L12" s="2" t="s">
        <v>121</v>
      </c>
      <c r="M12" s="2" t="s">
        <v>47</v>
      </c>
      <c r="N12" s="2" t="s">
        <v>277</v>
      </c>
      <c r="O12" s="2" t="s">
        <v>48</v>
      </c>
      <c r="P12" s="2" t="s">
        <v>285</v>
      </c>
      <c r="Q12" s="2" t="s">
        <v>286</v>
      </c>
      <c r="R12" s="2" t="s">
        <v>123</v>
      </c>
      <c r="S12" s="2" t="s">
        <v>362</v>
      </c>
      <c r="T12" s="2" t="s">
        <v>124</v>
      </c>
      <c r="U12" s="2" t="s">
        <v>288</v>
      </c>
      <c r="V12" s="2" t="s">
        <v>289</v>
      </c>
      <c r="W12" s="2" t="s">
        <v>350</v>
      </c>
      <c r="X12" s="2" t="s">
        <v>363</v>
      </c>
      <c r="Y12" s="2" t="s">
        <v>364</v>
      </c>
      <c r="Z12" s="2" t="s">
        <v>365</v>
      </c>
      <c r="AA12" s="2" t="s">
        <v>298</v>
      </c>
      <c r="AB12" s="2" t="s">
        <v>298</v>
      </c>
      <c r="AC12">
        <f>Notes!$C$7 * Notes!$C$10 * Notes!$C$13</f>
        <v>197990400</v>
      </c>
      <c r="AD12">
        <f>Notes!$D$7 * Notes!$C$10 * Notes!$C$13</f>
        <v>60</v>
      </c>
      <c r="AE12">
        <f>Notes!$E$7 * Notes!$C$10 * Notes!$C$13</f>
        <v>82944000</v>
      </c>
      <c r="AF12">
        <f>Notes!$F$7 * Notes!$C$10 * Notes!$C$13</f>
        <v>157286400</v>
      </c>
    </row>
    <row r="13" spans="1:32" ht="57.6" x14ac:dyDescent="0.3">
      <c r="A13" s="2" t="s">
        <v>38</v>
      </c>
      <c r="B13" s="2" t="s">
        <v>39</v>
      </c>
      <c r="C13" s="2" t="s">
        <v>40</v>
      </c>
      <c r="D13" s="2" t="s">
        <v>41</v>
      </c>
      <c r="E13" s="2" t="s">
        <v>366</v>
      </c>
      <c r="F13" s="2" t="s">
        <v>42</v>
      </c>
      <c r="G13" s="2" t="s">
        <v>43</v>
      </c>
      <c r="H13" s="2" t="s">
        <v>44</v>
      </c>
      <c r="I13" s="2"/>
      <c r="J13" s="2" t="s">
        <v>45</v>
      </c>
      <c r="K13" s="2" t="s">
        <v>46</v>
      </c>
      <c r="L13" s="2" t="s">
        <v>42</v>
      </c>
      <c r="M13" s="2" t="s">
        <v>47</v>
      </c>
      <c r="N13" s="2" t="s">
        <v>277</v>
      </c>
      <c r="O13" s="2" t="s">
        <v>48</v>
      </c>
      <c r="P13" s="2" t="s">
        <v>285</v>
      </c>
      <c r="Q13" s="2" t="s">
        <v>286</v>
      </c>
      <c r="R13" s="2" t="s">
        <v>132</v>
      </c>
      <c r="S13" s="2" t="s">
        <v>367</v>
      </c>
      <c r="T13" s="2" t="s">
        <v>50</v>
      </c>
      <c r="U13" s="2" t="s">
        <v>51</v>
      </c>
      <c r="V13" s="2" t="s">
        <v>52</v>
      </c>
      <c r="W13" s="2" t="s">
        <v>368</v>
      </c>
      <c r="X13" s="2" t="s">
        <v>369</v>
      </c>
      <c r="Y13" s="2" t="s">
        <v>370</v>
      </c>
      <c r="Z13" s="2" t="s">
        <v>371</v>
      </c>
      <c r="AA13" s="2" t="s">
        <v>294</v>
      </c>
      <c r="AB13" s="2" t="s">
        <v>294</v>
      </c>
      <c r="AC13">
        <f>Notes!$C$7 * Notes!$C$10 * Notes!$C$13</f>
        <v>197990400</v>
      </c>
      <c r="AD13">
        <f>Notes!$D$7 * Notes!$C$10 * Notes!$C$13</f>
        <v>60</v>
      </c>
      <c r="AE13">
        <f>Notes!$E$7 * Notes!$C$10 * Notes!$C$13</f>
        <v>82944000</v>
      </c>
      <c r="AF13">
        <f>Notes!$F$7 * Notes!$C$10 * Notes!$C$13</f>
        <v>157286400</v>
      </c>
    </row>
    <row r="14" spans="1:32" ht="57.6" x14ac:dyDescent="0.3">
      <c r="A14" s="2" t="s">
        <v>38</v>
      </c>
      <c r="B14" s="2" t="s">
        <v>156</v>
      </c>
      <c r="C14" s="2" t="s">
        <v>40</v>
      </c>
      <c r="D14" s="2" t="s">
        <v>157</v>
      </c>
      <c r="E14" s="2" t="s">
        <v>372</v>
      </c>
      <c r="F14" s="2" t="s">
        <v>158</v>
      </c>
      <c r="G14" s="2" t="s">
        <v>159</v>
      </c>
      <c r="H14" s="2" t="s">
        <v>44</v>
      </c>
      <c r="I14" s="2"/>
      <c r="J14" s="2" t="s">
        <v>45</v>
      </c>
      <c r="K14" s="2" t="s">
        <v>46</v>
      </c>
      <c r="L14" s="2" t="s">
        <v>158</v>
      </c>
      <c r="M14" s="2" t="s">
        <v>47</v>
      </c>
      <c r="N14" s="2" t="s">
        <v>277</v>
      </c>
      <c r="O14" s="2" t="s">
        <v>48</v>
      </c>
      <c r="P14" s="2" t="s">
        <v>285</v>
      </c>
      <c r="Q14" s="2" t="s">
        <v>286</v>
      </c>
      <c r="R14" s="2" t="s">
        <v>139</v>
      </c>
      <c r="S14" s="2" t="s">
        <v>373</v>
      </c>
      <c r="T14" s="2" t="s">
        <v>161</v>
      </c>
      <c r="U14" s="2" t="s">
        <v>51</v>
      </c>
      <c r="V14" s="2" t="s">
        <v>52</v>
      </c>
      <c r="W14" s="2" t="s">
        <v>368</v>
      </c>
      <c r="X14" s="2" t="s">
        <v>374</v>
      </c>
      <c r="Y14" s="2" t="s">
        <v>375</v>
      </c>
      <c r="Z14" s="2" t="s">
        <v>376</v>
      </c>
      <c r="AA14" s="2" t="s">
        <v>298</v>
      </c>
      <c r="AB14" s="2" t="s">
        <v>298</v>
      </c>
      <c r="AC14">
        <f>Notes!$C$7 * Notes!$C$10 * Notes!$C$13</f>
        <v>197990400</v>
      </c>
      <c r="AD14">
        <f>Notes!$D$7 * Notes!$C$10 * Notes!$C$13</f>
        <v>60</v>
      </c>
      <c r="AE14">
        <f>Notes!$E$7 * Notes!$C$10 * Notes!$C$13</f>
        <v>82944000</v>
      </c>
      <c r="AF14">
        <f>Notes!$F$7 * Notes!$C$10 * Notes!$C$13</f>
        <v>157286400</v>
      </c>
    </row>
    <row r="15" spans="1:32" ht="43.2" x14ac:dyDescent="0.3">
      <c r="A15" s="2" t="s">
        <v>38</v>
      </c>
      <c r="B15" s="2" t="s">
        <v>150</v>
      </c>
      <c r="C15" s="2" t="s">
        <v>40</v>
      </c>
      <c r="D15" s="2" t="s">
        <v>151</v>
      </c>
      <c r="E15" s="2" t="s">
        <v>377</v>
      </c>
      <c r="F15" s="2" t="s">
        <v>152</v>
      </c>
      <c r="G15" s="2" t="s">
        <v>153</v>
      </c>
      <c r="H15" s="2" t="s">
        <v>44</v>
      </c>
      <c r="I15" s="2"/>
      <c r="J15" s="2" t="s">
        <v>45</v>
      </c>
      <c r="K15" s="2" t="s">
        <v>46</v>
      </c>
      <c r="L15" s="2" t="s">
        <v>152</v>
      </c>
      <c r="M15" s="2" t="s">
        <v>47</v>
      </c>
      <c r="N15" s="2" t="s">
        <v>277</v>
      </c>
      <c r="O15" s="2" t="s">
        <v>48</v>
      </c>
      <c r="P15" s="2" t="s">
        <v>285</v>
      </c>
      <c r="Q15" s="2" t="s">
        <v>286</v>
      </c>
      <c r="R15" s="2" t="s">
        <v>148</v>
      </c>
      <c r="S15" s="2" t="s">
        <v>378</v>
      </c>
      <c r="T15" s="2" t="s">
        <v>155</v>
      </c>
      <c r="U15" s="2" t="s">
        <v>51</v>
      </c>
      <c r="V15" s="2" t="s">
        <v>52</v>
      </c>
      <c r="W15" s="2" t="s">
        <v>368</v>
      </c>
      <c r="X15" s="2" t="s">
        <v>369</v>
      </c>
      <c r="Y15" s="2" t="s">
        <v>379</v>
      </c>
      <c r="Z15" s="2" t="s">
        <v>371</v>
      </c>
      <c r="AA15" s="2" t="s">
        <v>361</v>
      </c>
      <c r="AB15" s="2" t="s">
        <v>361</v>
      </c>
      <c r="AC15">
        <f>Notes!$C$7 * Notes!$C$10 * Notes!$C$13</f>
        <v>197990400</v>
      </c>
      <c r="AD15">
        <f>Notes!$D$7 * Notes!$C$10 * Notes!$C$13</f>
        <v>60</v>
      </c>
      <c r="AE15">
        <f>Notes!$E$7 * Notes!$C$10 * Notes!$C$13</f>
        <v>82944000</v>
      </c>
      <c r="AF15">
        <f>Notes!$F$7 * Notes!$C$10 * Notes!$C$13</f>
        <v>157286400</v>
      </c>
    </row>
    <row r="16" spans="1:32" ht="72" x14ac:dyDescent="0.3">
      <c r="A16" s="2" t="s">
        <v>38</v>
      </c>
      <c r="B16" s="2" t="s">
        <v>380</v>
      </c>
      <c r="C16" s="2" t="s">
        <v>40</v>
      </c>
      <c r="D16" s="2" t="s">
        <v>381</v>
      </c>
      <c r="E16" s="2" t="s">
        <v>382</v>
      </c>
      <c r="F16" s="2" t="s">
        <v>383</v>
      </c>
      <c r="G16" s="2" t="s">
        <v>384</v>
      </c>
      <c r="H16" s="2" t="s">
        <v>44</v>
      </c>
      <c r="I16" s="2"/>
      <c r="J16" s="2" t="s">
        <v>45</v>
      </c>
      <c r="K16" s="2" t="s">
        <v>46</v>
      </c>
      <c r="L16" s="2" t="s">
        <v>383</v>
      </c>
      <c r="M16" s="2" t="s">
        <v>47</v>
      </c>
      <c r="N16" s="2" t="s">
        <v>277</v>
      </c>
      <c r="O16" s="2" t="s">
        <v>48</v>
      </c>
      <c r="P16" s="2" t="s">
        <v>285</v>
      </c>
      <c r="Q16" s="2" t="s">
        <v>286</v>
      </c>
      <c r="R16" s="2" t="s">
        <v>154</v>
      </c>
      <c r="S16" s="2" t="s">
        <v>385</v>
      </c>
      <c r="T16" s="2" t="s">
        <v>386</v>
      </c>
      <c r="U16" s="2" t="s">
        <v>51</v>
      </c>
      <c r="V16" s="2" t="s">
        <v>52</v>
      </c>
      <c r="W16" s="2"/>
      <c r="X16" s="2"/>
      <c r="Y16" s="2"/>
      <c r="Z16" s="2"/>
      <c r="AA16" s="2" t="s">
        <v>387</v>
      </c>
      <c r="AB16" s="2" t="s">
        <v>387</v>
      </c>
      <c r="AC16">
        <f>Notes!$C$7 * Notes!$C$10 * Notes!$C$13</f>
        <v>197990400</v>
      </c>
      <c r="AD16">
        <f>Notes!$D$7 * Notes!$C$10 * Notes!$C$13</f>
        <v>60</v>
      </c>
      <c r="AE16">
        <f>Notes!$E$7 * Notes!$C$10 * Notes!$C$13</f>
        <v>82944000</v>
      </c>
      <c r="AF16">
        <f>Notes!$F$7 * Notes!$C$10 * Notes!$C$13</f>
        <v>157286400</v>
      </c>
    </row>
    <row r="17" spans="1:32" ht="57.6" x14ac:dyDescent="0.3">
      <c r="A17" s="2" t="s">
        <v>38</v>
      </c>
      <c r="B17" s="2" t="s">
        <v>388</v>
      </c>
      <c r="C17" s="2" t="s">
        <v>40</v>
      </c>
      <c r="D17" s="2" t="s">
        <v>389</v>
      </c>
      <c r="E17" s="2" t="s">
        <v>390</v>
      </c>
      <c r="F17" s="2" t="s">
        <v>391</v>
      </c>
      <c r="G17" s="2" t="s">
        <v>392</v>
      </c>
      <c r="H17" s="2" t="s">
        <v>44</v>
      </c>
      <c r="I17" s="2"/>
      <c r="J17" s="2" t="s">
        <v>45</v>
      </c>
      <c r="K17" s="2" t="s">
        <v>46</v>
      </c>
      <c r="L17" s="2" t="s">
        <v>391</v>
      </c>
      <c r="M17" s="2" t="s">
        <v>393</v>
      </c>
      <c r="N17" s="2" t="s">
        <v>277</v>
      </c>
      <c r="O17" s="2" t="s">
        <v>48</v>
      </c>
      <c r="P17" s="2" t="s">
        <v>285</v>
      </c>
      <c r="Q17" s="2" t="s">
        <v>286</v>
      </c>
      <c r="R17" s="2" t="s">
        <v>160</v>
      </c>
      <c r="S17" s="2" t="s">
        <v>394</v>
      </c>
      <c r="T17" s="2" t="s">
        <v>395</v>
      </c>
      <c r="U17" s="2" t="s">
        <v>51</v>
      </c>
      <c r="V17" s="2" t="s">
        <v>52</v>
      </c>
      <c r="W17" s="2" t="s">
        <v>396</v>
      </c>
      <c r="X17" s="2" t="s">
        <v>397</v>
      </c>
      <c r="Y17" s="2" t="s">
        <v>350</v>
      </c>
      <c r="Z17" s="2" t="s">
        <v>398</v>
      </c>
      <c r="AA17" s="2" t="s">
        <v>399</v>
      </c>
      <c r="AB17" s="2" t="s">
        <v>399</v>
      </c>
      <c r="AC17">
        <f>Notes!$C$7 * Notes!$C$10 * Notes!$C$13</f>
        <v>197990400</v>
      </c>
      <c r="AD17">
        <f>Notes!$D$7 * Notes!$C$10 * Notes!$C$13</f>
        <v>60</v>
      </c>
      <c r="AE17">
        <f>Notes!$E$7 * Notes!$C$10 * Notes!$C$13</f>
        <v>82944000</v>
      </c>
      <c r="AF17">
        <f>Notes!$F$7 * Notes!$C$10 * Notes!$C$13</f>
        <v>157286400</v>
      </c>
    </row>
    <row r="18" spans="1:32" ht="57.6" x14ac:dyDescent="0.3">
      <c r="A18" s="2" t="s">
        <v>38</v>
      </c>
      <c r="B18" s="2" t="s">
        <v>400</v>
      </c>
      <c r="C18" s="2" t="s">
        <v>190</v>
      </c>
      <c r="D18" s="2" t="s">
        <v>401</v>
      </c>
      <c r="E18" s="2"/>
      <c r="F18" s="2" t="s">
        <v>402</v>
      </c>
      <c r="G18" s="2" t="s">
        <v>403</v>
      </c>
      <c r="H18" s="2" t="s">
        <v>44</v>
      </c>
      <c r="I18" s="2" t="s">
        <v>82</v>
      </c>
      <c r="J18" s="2" t="s">
        <v>45</v>
      </c>
      <c r="K18" s="2" t="s">
        <v>46</v>
      </c>
      <c r="L18" s="2" t="s">
        <v>402</v>
      </c>
      <c r="M18" s="2" t="s">
        <v>47</v>
      </c>
      <c r="N18" s="2" t="s">
        <v>277</v>
      </c>
      <c r="O18" s="2" t="s">
        <v>48</v>
      </c>
      <c r="P18" s="2" t="s">
        <v>285</v>
      </c>
      <c r="Q18" s="2" t="s">
        <v>286</v>
      </c>
      <c r="R18" s="2" t="s">
        <v>167</v>
      </c>
      <c r="S18" s="2" t="s">
        <v>404</v>
      </c>
      <c r="T18" s="2" t="s">
        <v>405</v>
      </c>
      <c r="U18" s="2" t="s">
        <v>51</v>
      </c>
      <c r="V18" s="2" t="s">
        <v>52</v>
      </c>
      <c r="W18" s="2" t="s">
        <v>406</v>
      </c>
      <c r="X18" s="2" t="s">
        <v>207</v>
      </c>
      <c r="Y18" s="2" t="s">
        <v>407</v>
      </c>
      <c r="Z18" s="2" t="s">
        <v>408</v>
      </c>
      <c r="AA18" s="2" t="s">
        <v>338</v>
      </c>
      <c r="AB18" s="2" t="s">
        <v>338</v>
      </c>
      <c r="AC18">
        <f>Notes!$C$7 * Notes!$C$10 * Notes!$C$13</f>
        <v>197990400</v>
      </c>
      <c r="AD18">
        <f>Notes!$D$7 * Notes!$C$10 * Notes!$C$13</f>
        <v>60</v>
      </c>
      <c r="AE18">
        <f>Notes!$E$7 * Notes!$C$10 * Notes!$C$13</f>
        <v>82944000</v>
      </c>
      <c r="AF18">
        <f>Notes!$F$7 * Notes!$C$10 * Notes!$C$13</f>
        <v>157286400</v>
      </c>
    </row>
    <row r="19" spans="1:32" ht="57.6" x14ac:dyDescent="0.3">
      <c r="A19" s="2" t="s">
        <v>38</v>
      </c>
      <c r="B19" s="2" t="s">
        <v>409</v>
      </c>
      <c r="C19" s="2" t="s">
        <v>190</v>
      </c>
      <c r="D19" s="2" t="s">
        <v>410</v>
      </c>
      <c r="E19" s="2"/>
      <c r="F19" s="2" t="s">
        <v>411</v>
      </c>
      <c r="G19" s="2" t="s">
        <v>412</v>
      </c>
      <c r="H19" s="2" t="s">
        <v>44</v>
      </c>
      <c r="I19" s="2" t="s">
        <v>82</v>
      </c>
      <c r="J19" s="2" t="s">
        <v>45</v>
      </c>
      <c r="K19" s="2" t="s">
        <v>46</v>
      </c>
      <c r="L19" s="2" t="s">
        <v>411</v>
      </c>
      <c r="M19" s="2" t="s">
        <v>47</v>
      </c>
      <c r="N19" s="2" t="s">
        <v>277</v>
      </c>
      <c r="O19" s="2" t="s">
        <v>48</v>
      </c>
      <c r="P19" s="2" t="s">
        <v>285</v>
      </c>
      <c r="Q19" s="2" t="s">
        <v>286</v>
      </c>
      <c r="R19" s="2" t="s">
        <v>175</v>
      </c>
      <c r="S19" s="2" t="s">
        <v>413</v>
      </c>
      <c r="T19" s="2" t="s">
        <v>414</v>
      </c>
      <c r="U19" s="2" t="s">
        <v>51</v>
      </c>
      <c r="V19" s="2" t="s">
        <v>52</v>
      </c>
      <c r="W19" s="2" t="s">
        <v>406</v>
      </c>
      <c r="X19" s="2" t="s">
        <v>207</v>
      </c>
      <c r="Y19" s="2" t="s">
        <v>407</v>
      </c>
      <c r="Z19" s="2" t="s">
        <v>408</v>
      </c>
      <c r="AA19" s="2" t="s">
        <v>338</v>
      </c>
      <c r="AB19" s="2" t="s">
        <v>338</v>
      </c>
      <c r="AC19">
        <f>Notes!$C$7 * Notes!$C$10 * Notes!$C$13</f>
        <v>197990400</v>
      </c>
      <c r="AD19">
        <f>Notes!$D$7 * Notes!$C$10 * Notes!$C$13</f>
        <v>60</v>
      </c>
      <c r="AE19">
        <f>Notes!$E$7 * Notes!$C$10 * Notes!$C$13</f>
        <v>82944000</v>
      </c>
      <c r="AF19">
        <f>Notes!$F$7 * Notes!$C$10 * Notes!$C$13</f>
        <v>157286400</v>
      </c>
    </row>
    <row r="20" spans="1:32" ht="144" x14ac:dyDescent="0.3">
      <c r="A20" s="2" t="s">
        <v>38</v>
      </c>
      <c r="B20" s="2" t="s">
        <v>64</v>
      </c>
      <c r="C20" s="2" t="s">
        <v>65</v>
      </c>
      <c r="D20" s="2" t="s">
        <v>66</v>
      </c>
      <c r="E20" s="2" t="s">
        <v>415</v>
      </c>
      <c r="F20" s="2" t="s">
        <v>67</v>
      </c>
      <c r="G20" s="2" t="s">
        <v>68</v>
      </c>
      <c r="H20" s="2" t="s">
        <v>44</v>
      </c>
      <c r="I20" s="2" t="s">
        <v>69</v>
      </c>
      <c r="J20" s="2" t="s">
        <v>45</v>
      </c>
      <c r="K20" s="2" t="s">
        <v>46</v>
      </c>
      <c r="L20" s="2" t="s">
        <v>67</v>
      </c>
      <c r="M20" s="2" t="s">
        <v>47</v>
      </c>
      <c r="N20" s="2" t="s">
        <v>277</v>
      </c>
      <c r="O20" s="2" t="s">
        <v>48</v>
      </c>
      <c r="P20" s="2" t="s">
        <v>285</v>
      </c>
      <c r="Q20" s="2" t="s">
        <v>286</v>
      </c>
      <c r="R20" s="2" t="s">
        <v>181</v>
      </c>
      <c r="S20" s="2" t="s">
        <v>416</v>
      </c>
      <c r="T20" s="2" t="s">
        <v>71</v>
      </c>
      <c r="U20" s="2" t="s">
        <v>51</v>
      </c>
      <c r="V20" s="2" t="s">
        <v>52</v>
      </c>
      <c r="W20" s="2" t="s">
        <v>417</v>
      </c>
      <c r="X20" s="2" t="s">
        <v>418</v>
      </c>
      <c r="Y20" s="2" t="s">
        <v>419</v>
      </c>
      <c r="Z20" s="2" t="s">
        <v>420</v>
      </c>
      <c r="AA20" s="2" t="s">
        <v>387</v>
      </c>
      <c r="AB20" s="2" t="s">
        <v>387</v>
      </c>
      <c r="AC20">
        <f>Notes!$C$7 * Notes!$C$10 * Notes!$C$13</f>
        <v>197990400</v>
      </c>
      <c r="AD20">
        <f>Notes!$D$7 * Notes!$C$10 * Notes!$C$13</f>
        <v>60</v>
      </c>
      <c r="AE20">
        <f>Notes!$E$7 * Notes!$C$10 * Notes!$C$13</f>
        <v>82944000</v>
      </c>
      <c r="AF20">
        <f>Notes!$F$7 * Notes!$C$10 * Notes!$C$13</f>
        <v>157286400</v>
      </c>
    </row>
    <row r="21" spans="1:32" ht="57.6" x14ac:dyDescent="0.3">
      <c r="A21" s="2" t="s">
        <v>38</v>
      </c>
      <c r="B21" s="2" t="s">
        <v>72</v>
      </c>
      <c r="C21" s="2" t="s">
        <v>65</v>
      </c>
      <c r="D21" s="2" t="s">
        <v>73</v>
      </c>
      <c r="E21" s="2"/>
      <c r="F21" s="2" t="s">
        <v>74</v>
      </c>
      <c r="G21" s="2" t="s">
        <v>75</v>
      </c>
      <c r="H21" s="2" t="s">
        <v>44</v>
      </c>
      <c r="I21" s="2" t="s">
        <v>69</v>
      </c>
      <c r="J21" s="2" t="s">
        <v>45</v>
      </c>
      <c r="K21" s="2" t="s">
        <v>46</v>
      </c>
      <c r="L21" s="2" t="s">
        <v>74</v>
      </c>
      <c r="M21" s="2" t="s">
        <v>47</v>
      </c>
      <c r="N21" s="2" t="s">
        <v>277</v>
      </c>
      <c r="O21" s="2" t="s">
        <v>48</v>
      </c>
      <c r="P21" s="2" t="s">
        <v>285</v>
      </c>
      <c r="Q21" s="2" t="s">
        <v>286</v>
      </c>
      <c r="R21" s="2" t="s">
        <v>187</v>
      </c>
      <c r="S21" s="2" t="s">
        <v>421</v>
      </c>
      <c r="T21" s="2" t="s">
        <v>77</v>
      </c>
      <c r="U21" s="2" t="s">
        <v>51</v>
      </c>
      <c r="V21" s="2" t="s">
        <v>52</v>
      </c>
      <c r="W21" s="2" t="s">
        <v>422</v>
      </c>
      <c r="X21" s="2" t="s">
        <v>423</v>
      </c>
      <c r="Y21" s="2" t="s">
        <v>424</v>
      </c>
      <c r="Z21" s="2" t="s">
        <v>425</v>
      </c>
      <c r="AA21" s="2" t="s">
        <v>387</v>
      </c>
      <c r="AB21" s="2" t="s">
        <v>387</v>
      </c>
      <c r="AC21">
        <f>Notes!$C$7 * Notes!$C$10 * Notes!$C$13</f>
        <v>197990400</v>
      </c>
      <c r="AD21">
        <f>Notes!$D$7 * Notes!$C$10 * Notes!$C$13</f>
        <v>60</v>
      </c>
      <c r="AE21">
        <f>Notes!$E$7 * Notes!$C$10 * Notes!$C$13</f>
        <v>82944000</v>
      </c>
      <c r="AF21">
        <f>Notes!$F$7 * Notes!$C$10 * Notes!$C$13</f>
        <v>157286400</v>
      </c>
    </row>
    <row r="22" spans="1:32" ht="187.2" x14ac:dyDescent="0.3">
      <c r="A22" s="2" t="s">
        <v>38</v>
      </c>
      <c r="B22" s="2" t="s">
        <v>78</v>
      </c>
      <c r="C22" s="2" t="s">
        <v>65</v>
      </c>
      <c r="D22" s="2" t="s">
        <v>79</v>
      </c>
      <c r="E22" s="2"/>
      <c r="F22" s="2" t="s">
        <v>80</v>
      </c>
      <c r="G22" s="2" t="s">
        <v>81</v>
      </c>
      <c r="H22" s="2" t="s">
        <v>44</v>
      </c>
      <c r="I22" s="2" t="s">
        <v>82</v>
      </c>
      <c r="J22" s="2" t="s">
        <v>45</v>
      </c>
      <c r="K22" s="2" t="s">
        <v>46</v>
      </c>
      <c r="L22" s="2" t="s">
        <v>80</v>
      </c>
      <c r="M22" s="2" t="s">
        <v>47</v>
      </c>
      <c r="N22" s="2" t="s">
        <v>277</v>
      </c>
      <c r="O22" s="2" t="s">
        <v>48</v>
      </c>
      <c r="P22" s="2" t="s">
        <v>285</v>
      </c>
      <c r="Q22" s="2" t="s">
        <v>286</v>
      </c>
      <c r="R22" s="2" t="s">
        <v>194</v>
      </c>
      <c r="S22" s="2" t="s">
        <v>426</v>
      </c>
      <c r="T22" s="2" t="s">
        <v>84</v>
      </c>
      <c r="U22" s="2" t="s">
        <v>51</v>
      </c>
      <c r="V22" s="2" t="s">
        <v>52</v>
      </c>
      <c r="W22" s="2" t="s">
        <v>419</v>
      </c>
      <c r="X22" s="2" t="s">
        <v>427</v>
      </c>
      <c r="Y22" s="2" t="s">
        <v>323</v>
      </c>
      <c r="Z22" s="2" t="s">
        <v>428</v>
      </c>
      <c r="AA22" s="2" t="s">
        <v>298</v>
      </c>
      <c r="AB22" s="2" t="s">
        <v>298</v>
      </c>
      <c r="AC22">
        <f>Notes!$C$7 * Notes!$C$10 * Notes!$C$13</f>
        <v>197990400</v>
      </c>
      <c r="AD22">
        <f>Notes!$D$7 * Notes!$C$10 * Notes!$C$13</f>
        <v>60</v>
      </c>
      <c r="AE22">
        <f>Notes!$E$7 * Notes!$C$10 * Notes!$C$13</f>
        <v>82944000</v>
      </c>
      <c r="AF22">
        <f>Notes!$F$7 * Notes!$C$10 * Notes!$C$13</f>
        <v>157286400</v>
      </c>
    </row>
    <row r="23" spans="1:32" ht="172.8" x14ac:dyDescent="0.3">
      <c r="A23" s="2" t="s">
        <v>38</v>
      </c>
      <c r="B23" s="2" t="s">
        <v>85</v>
      </c>
      <c r="C23" s="2" t="s">
        <v>65</v>
      </c>
      <c r="D23" s="2" t="s">
        <v>86</v>
      </c>
      <c r="E23" s="2"/>
      <c r="F23" s="2" t="s">
        <v>87</v>
      </c>
      <c r="G23" s="2" t="s">
        <v>88</v>
      </c>
      <c r="H23" s="2" t="s">
        <v>44</v>
      </c>
      <c r="I23" s="2" t="s">
        <v>69</v>
      </c>
      <c r="J23" s="2" t="s">
        <v>45</v>
      </c>
      <c r="K23" s="2" t="s">
        <v>46</v>
      </c>
      <c r="L23" s="2" t="s">
        <v>87</v>
      </c>
      <c r="M23" s="2" t="s">
        <v>47</v>
      </c>
      <c r="N23" s="2" t="s">
        <v>277</v>
      </c>
      <c r="O23" s="2" t="s">
        <v>48</v>
      </c>
      <c r="P23" s="2" t="s">
        <v>285</v>
      </c>
      <c r="Q23" s="2" t="s">
        <v>286</v>
      </c>
      <c r="R23" s="2" t="s">
        <v>203</v>
      </c>
      <c r="S23" s="2" t="s">
        <v>429</v>
      </c>
      <c r="T23" s="2" t="s">
        <v>90</v>
      </c>
      <c r="U23" s="2" t="s">
        <v>51</v>
      </c>
      <c r="V23" s="2" t="s">
        <v>52</v>
      </c>
      <c r="W23" s="2" t="s">
        <v>430</v>
      </c>
      <c r="X23" s="2" t="s">
        <v>431</v>
      </c>
      <c r="Y23" s="2" t="s">
        <v>432</v>
      </c>
      <c r="Z23" s="2" t="s">
        <v>433</v>
      </c>
      <c r="AA23" s="2" t="s">
        <v>361</v>
      </c>
      <c r="AB23" s="2" t="s">
        <v>361</v>
      </c>
      <c r="AC23">
        <f>Notes!$C$7 * Notes!$C$10 * Notes!$C$13</f>
        <v>197990400</v>
      </c>
      <c r="AD23">
        <f>Notes!$D$7 * Notes!$C$10 * Notes!$C$13</f>
        <v>60</v>
      </c>
      <c r="AE23">
        <f>Notes!$E$7 * Notes!$C$10 * Notes!$C$13</f>
        <v>82944000</v>
      </c>
      <c r="AF23">
        <f>Notes!$F$7 * Notes!$C$10 * Notes!$C$13</f>
        <v>157286400</v>
      </c>
    </row>
    <row r="24" spans="1:32" ht="57.6" x14ac:dyDescent="0.3">
      <c r="A24" s="2" t="s">
        <v>38</v>
      </c>
      <c r="B24" s="2" t="s">
        <v>91</v>
      </c>
      <c r="C24" s="2" t="s">
        <v>65</v>
      </c>
      <c r="D24" s="2" t="s">
        <v>92</v>
      </c>
      <c r="E24" s="2"/>
      <c r="F24" s="2" t="s">
        <v>93</v>
      </c>
      <c r="G24" s="2" t="s">
        <v>94</v>
      </c>
      <c r="H24" s="2" t="s">
        <v>44</v>
      </c>
      <c r="I24" s="2" t="s">
        <v>82</v>
      </c>
      <c r="J24" s="2" t="s">
        <v>45</v>
      </c>
      <c r="K24" s="2" t="s">
        <v>46</v>
      </c>
      <c r="L24" s="2" t="s">
        <v>93</v>
      </c>
      <c r="M24" s="2" t="s">
        <v>47</v>
      </c>
      <c r="N24" s="2" t="s">
        <v>277</v>
      </c>
      <c r="O24" s="2" t="s">
        <v>48</v>
      </c>
      <c r="P24" s="2" t="s">
        <v>285</v>
      </c>
      <c r="Q24" s="2" t="s">
        <v>286</v>
      </c>
      <c r="R24" s="2" t="s">
        <v>209</v>
      </c>
      <c r="S24" s="2" t="s">
        <v>434</v>
      </c>
      <c r="T24" s="2" t="s">
        <v>96</v>
      </c>
      <c r="U24" s="2" t="s">
        <v>51</v>
      </c>
      <c r="V24" s="2" t="s">
        <v>52</v>
      </c>
      <c r="W24" s="2" t="s">
        <v>435</v>
      </c>
      <c r="X24" s="2" t="s">
        <v>436</v>
      </c>
      <c r="Y24" s="2" t="s">
        <v>437</v>
      </c>
      <c r="Z24" s="2" t="s">
        <v>438</v>
      </c>
      <c r="AA24" s="2" t="s">
        <v>298</v>
      </c>
      <c r="AB24" s="2" t="s">
        <v>298</v>
      </c>
      <c r="AC24">
        <f>Notes!$C$7 * Notes!$C$10 * Notes!$C$13</f>
        <v>197990400</v>
      </c>
      <c r="AD24">
        <f>Notes!$D$7 * Notes!$C$10 * Notes!$C$13</f>
        <v>60</v>
      </c>
      <c r="AE24">
        <f>Notes!$E$7 * Notes!$C$10 * Notes!$C$13</f>
        <v>82944000</v>
      </c>
      <c r="AF24">
        <f>Notes!$F$7 * Notes!$C$10 * Notes!$C$13</f>
        <v>157286400</v>
      </c>
    </row>
    <row r="25" spans="1:32" ht="172.8" x14ac:dyDescent="0.3">
      <c r="A25" s="2" t="s">
        <v>38</v>
      </c>
      <c r="B25" s="2" t="s">
        <v>97</v>
      </c>
      <c r="C25" s="2" t="s">
        <v>65</v>
      </c>
      <c r="D25" s="2" t="s">
        <v>98</v>
      </c>
      <c r="E25" s="2"/>
      <c r="F25" s="2" t="s">
        <v>99</v>
      </c>
      <c r="G25" s="2" t="s">
        <v>100</v>
      </c>
      <c r="H25" s="2" t="s">
        <v>44</v>
      </c>
      <c r="I25" s="2" t="s">
        <v>69</v>
      </c>
      <c r="J25" s="2" t="s">
        <v>45</v>
      </c>
      <c r="K25" s="2" t="s">
        <v>46</v>
      </c>
      <c r="L25" s="2" t="s">
        <v>99</v>
      </c>
      <c r="M25" s="2" t="s">
        <v>47</v>
      </c>
      <c r="N25" s="2" t="s">
        <v>277</v>
      </c>
      <c r="O25" s="2" t="s">
        <v>48</v>
      </c>
      <c r="P25" s="2" t="s">
        <v>285</v>
      </c>
      <c r="Q25" s="2" t="s">
        <v>286</v>
      </c>
      <c r="R25" s="2" t="s">
        <v>439</v>
      </c>
      <c r="S25" s="2" t="s">
        <v>440</v>
      </c>
      <c r="T25" s="2" t="s">
        <v>102</v>
      </c>
      <c r="U25" s="2" t="s">
        <v>51</v>
      </c>
      <c r="V25" s="2" t="s">
        <v>52</v>
      </c>
      <c r="W25" s="2" t="s">
        <v>435</v>
      </c>
      <c r="X25" s="2" t="s">
        <v>441</v>
      </c>
      <c r="Y25" s="2" t="s">
        <v>207</v>
      </c>
      <c r="Z25" s="2" t="s">
        <v>208</v>
      </c>
      <c r="AA25" s="2" t="s">
        <v>361</v>
      </c>
      <c r="AB25" s="2" t="s">
        <v>361</v>
      </c>
      <c r="AC25">
        <f>Notes!$C$7 * Notes!$C$10 * Notes!$C$13</f>
        <v>197990400</v>
      </c>
      <c r="AD25">
        <f>Notes!$D$7 * Notes!$C$10 * Notes!$C$13</f>
        <v>60</v>
      </c>
      <c r="AE25">
        <f>Notes!$E$7 * Notes!$C$10 * Notes!$C$13</f>
        <v>82944000</v>
      </c>
      <c r="AF25">
        <f>Notes!$F$7 * Notes!$C$10 * Notes!$C$13</f>
        <v>157286400</v>
      </c>
    </row>
    <row r="26" spans="1:32" ht="57.6" x14ac:dyDescent="0.3">
      <c r="A26" s="2" t="s">
        <v>38</v>
      </c>
      <c r="B26" s="2" t="s">
        <v>177</v>
      </c>
      <c r="C26" s="2" t="s">
        <v>65</v>
      </c>
      <c r="D26" s="2" t="s">
        <v>178</v>
      </c>
      <c r="E26" s="2"/>
      <c r="F26" s="2" t="s">
        <v>179</v>
      </c>
      <c r="G26" s="2" t="s">
        <v>180</v>
      </c>
      <c r="H26" s="2" t="s">
        <v>44</v>
      </c>
      <c r="I26" s="2" t="s">
        <v>82</v>
      </c>
      <c r="J26" s="2" t="s">
        <v>45</v>
      </c>
      <c r="K26" s="2" t="s">
        <v>46</v>
      </c>
      <c r="L26" s="2" t="s">
        <v>179</v>
      </c>
      <c r="M26" s="2" t="s">
        <v>47</v>
      </c>
      <c r="N26" s="2" t="s">
        <v>277</v>
      </c>
      <c r="O26" s="2" t="s">
        <v>48</v>
      </c>
      <c r="P26" s="2" t="s">
        <v>285</v>
      </c>
      <c r="Q26" s="2" t="s">
        <v>286</v>
      </c>
      <c r="R26" s="2" t="s">
        <v>442</v>
      </c>
      <c r="S26" s="2" t="s">
        <v>443</v>
      </c>
      <c r="T26" s="2" t="s">
        <v>182</v>
      </c>
      <c r="U26" s="2" t="s">
        <v>51</v>
      </c>
      <c r="V26" s="2" t="s">
        <v>52</v>
      </c>
      <c r="W26" s="2"/>
      <c r="X26" s="2"/>
      <c r="Y26" s="2"/>
      <c r="Z26" s="2"/>
      <c r="AA26" s="2" t="s">
        <v>361</v>
      </c>
      <c r="AB26" s="2" t="s">
        <v>361</v>
      </c>
      <c r="AC26">
        <f>Notes!$C$7 * Notes!$C$10 * Notes!$C$13</f>
        <v>197990400</v>
      </c>
      <c r="AD26">
        <f>Notes!$D$7 * Notes!$C$10 * Notes!$C$13</f>
        <v>60</v>
      </c>
      <c r="AE26">
        <f>Notes!$E$7 * Notes!$C$10 * Notes!$C$13</f>
        <v>82944000</v>
      </c>
      <c r="AF26">
        <f>Notes!$F$7 * Notes!$C$10 * Notes!$C$13</f>
        <v>157286400</v>
      </c>
    </row>
    <row r="27" spans="1:32" ht="43.2" x14ac:dyDescent="0.3">
      <c r="A27" s="2" t="s">
        <v>38</v>
      </c>
      <c r="B27" s="2" t="s">
        <v>183</v>
      </c>
      <c r="C27" s="2" t="s">
        <v>65</v>
      </c>
      <c r="D27" s="2" t="s">
        <v>184</v>
      </c>
      <c r="E27" s="2"/>
      <c r="F27" s="2" t="s">
        <v>185</v>
      </c>
      <c r="G27" s="2" t="s">
        <v>186</v>
      </c>
      <c r="H27" s="2" t="s">
        <v>44</v>
      </c>
      <c r="I27" s="2" t="s">
        <v>69</v>
      </c>
      <c r="J27" s="2" t="s">
        <v>45</v>
      </c>
      <c r="K27" s="2" t="s">
        <v>46</v>
      </c>
      <c r="L27" s="2" t="s">
        <v>185</v>
      </c>
      <c r="M27" s="2" t="s">
        <v>47</v>
      </c>
      <c r="N27" s="2" t="s">
        <v>277</v>
      </c>
      <c r="O27" s="2" t="s">
        <v>48</v>
      </c>
      <c r="P27" s="2" t="s">
        <v>285</v>
      </c>
      <c r="Q27" s="2" t="s">
        <v>286</v>
      </c>
      <c r="R27" s="2" t="s">
        <v>444</v>
      </c>
      <c r="S27" s="2" t="s">
        <v>445</v>
      </c>
      <c r="T27" s="2" t="s">
        <v>188</v>
      </c>
      <c r="U27" s="2" t="s">
        <v>51</v>
      </c>
      <c r="V27" s="2" t="s">
        <v>52</v>
      </c>
      <c r="W27" s="2" t="s">
        <v>435</v>
      </c>
      <c r="X27" s="2" t="s">
        <v>441</v>
      </c>
      <c r="Y27" s="2" t="s">
        <v>207</v>
      </c>
      <c r="Z27" s="2" t="s">
        <v>208</v>
      </c>
      <c r="AA27" s="2" t="s">
        <v>361</v>
      </c>
      <c r="AB27" s="2" t="s">
        <v>361</v>
      </c>
      <c r="AC27">
        <f>Notes!$C$7 * Notes!$C$10 * Notes!$C$13</f>
        <v>197990400</v>
      </c>
      <c r="AD27">
        <f>Notes!$D$7 * Notes!$C$10 * Notes!$C$13</f>
        <v>60</v>
      </c>
      <c r="AE27">
        <f>Notes!$E$7 * Notes!$C$10 * Notes!$C$13</f>
        <v>82944000</v>
      </c>
      <c r="AF27">
        <f>Notes!$F$7 * Notes!$C$10 * Notes!$C$13</f>
        <v>157286400</v>
      </c>
    </row>
    <row r="28" spans="1:32" ht="57.6" x14ac:dyDescent="0.3">
      <c r="A28" s="2" t="s">
        <v>38</v>
      </c>
      <c r="B28" s="2" t="s">
        <v>171</v>
      </c>
      <c r="C28" s="2" t="s">
        <v>65</v>
      </c>
      <c r="D28" s="2" t="s">
        <v>172</v>
      </c>
      <c r="E28" s="2"/>
      <c r="F28" s="2" t="s">
        <v>173</v>
      </c>
      <c r="G28" s="2" t="s">
        <v>174</v>
      </c>
      <c r="H28" s="2" t="s">
        <v>44</v>
      </c>
      <c r="I28" s="2" t="s">
        <v>82</v>
      </c>
      <c r="J28" s="2" t="s">
        <v>45</v>
      </c>
      <c r="K28" s="2" t="s">
        <v>46</v>
      </c>
      <c r="L28" s="2" t="s">
        <v>173</v>
      </c>
      <c r="M28" s="2" t="s">
        <v>47</v>
      </c>
      <c r="N28" s="2" t="s">
        <v>277</v>
      </c>
      <c r="O28" s="2" t="s">
        <v>48</v>
      </c>
      <c r="P28" s="2" t="s">
        <v>285</v>
      </c>
      <c r="Q28" s="2" t="s">
        <v>286</v>
      </c>
      <c r="R28" s="2" t="s">
        <v>446</v>
      </c>
      <c r="S28" s="2" t="s">
        <v>447</v>
      </c>
      <c r="T28" s="2" t="s">
        <v>176</v>
      </c>
      <c r="U28" s="2" t="s">
        <v>51</v>
      </c>
      <c r="V28" s="2" t="s">
        <v>52</v>
      </c>
      <c r="W28" s="2" t="s">
        <v>448</v>
      </c>
      <c r="X28" s="2" t="s">
        <v>436</v>
      </c>
      <c r="Y28" s="2" t="s">
        <v>449</v>
      </c>
      <c r="Z28" s="2" t="s">
        <v>450</v>
      </c>
      <c r="AA28" s="2" t="s">
        <v>361</v>
      </c>
      <c r="AB28" s="2" t="s">
        <v>361</v>
      </c>
      <c r="AC28">
        <f>Notes!$C$7 * Notes!$C$10 * Notes!$C$13</f>
        <v>197990400</v>
      </c>
      <c r="AD28">
        <f>Notes!$D$7 * Notes!$C$10 * Notes!$C$13</f>
        <v>60</v>
      </c>
      <c r="AE28">
        <f>Notes!$E$7 * Notes!$C$10 * Notes!$C$13</f>
        <v>82944000</v>
      </c>
      <c r="AF28">
        <f>Notes!$F$7 * Notes!$C$10 * Notes!$C$13</f>
        <v>157286400</v>
      </c>
    </row>
    <row r="29" spans="1:32" ht="57.6" x14ac:dyDescent="0.3">
      <c r="A29" s="2" t="s">
        <v>38</v>
      </c>
      <c r="B29" s="2" t="s">
        <v>451</v>
      </c>
      <c r="C29" s="2" t="s">
        <v>65</v>
      </c>
      <c r="D29" s="2" t="s">
        <v>452</v>
      </c>
      <c r="E29" s="2" t="s">
        <v>453</v>
      </c>
      <c r="F29" s="2" t="s">
        <v>454</v>
      </c>
      <c r="G29" s="2" t="s">
        <v>455</v>
      </c>
      <c r="H29" s="2" t="s">
        <v>44</v>
      </c>
      <c r="I29" s="2" t="s">
        <v>82</v>
      </c>
      <c r="J29" s="2" t="s">
        <v>45</v>
      </c>
      <c r="K29" s="2" t="s">
        <v>46</v>
      </c>
      <c r="L29" s="2" t="s">
        <v>454</v>
      </c>
      <c r="M29" s="2" t="s">
        <v>47</v>
      </c>
      <c r="N29" s="2" t="s">
        <v>277</v>
      </c>
      <c r="O29" s="2" t="s">
        <v>48</v>
      </c>
      <c r="P29" s="2" t="s">
        <v>285</v>
      </c>
      <c r="Q29" s="2" t="s">
        <v>286</v>
      </c>
      <c r="R29" s="2" t="s">
        <v>456</v>
      </c>
      <c r="S29" s="2" t="s">
        <v>457</v>
      </c>
      <c r="T29" s="2" t="s">
        <v>458</v>
      </c>
      <c r="U29" s="2" t="s">
        <v>51</v>
      </c>
      <c r="V29" s="2" t="s">
        <v>52</v>
      </c>
      <c r="W29" s="2" t="s">
        <v>459</v>
      </c>
      <c r="X29" s="2" t="s">
        <v>460</v>
      </c>
      <c r="Y29" s="2" t="s">
        <v>461</v>
      </c>
      <c r="Z29" s="2" t="s">
        <v>462</v>
      </c>
      <c r="AA29" s="2" t="s">
        <v>387</v>
      </c>
      <c r="AB29" s="2" t="s">
        <v>387</v>
      </c>
      <c r="AC29">
        <f>Notes!$C$7 * Notes!$C$10 * Notes!$C$13</f>
        <v>197990400</v>
      </c>
      <c r="AD29">
        <f>Notes!$D$7 * Notes!$C$10 * Notes!$C$13</f>
        <v>60</v>
      </c>
      <c r="AE29">
        <f>Notes!$E$7 * Notes!$C$10 * Notes!$C$13</f>
        <v>82944000</v>
      </c>
      <c r="AF29">
        <f>Notes!$F$7 * Notes!$C$10 * Notes!$C$13</f>
        <v>157286400</v>
      </c>
    </row>
    <row r="30" spans="1:32" ht="57.6" x14ac:dyDescent="0.3">
      <c r="A30" s="2" t="s">
        <v>38</v>
      </c>
      <c r="B30" s="2" t="s">
        <v>463</v>
      </c>
      <c r="C30" s="2" t="s">
        <v>65</v>
      </c>
      <c r="D30" s="2" t="s">
        <v>453</v>
      </c>
      <c r="E30" s="2"/>
      <c r="F30" s="2" t="s">
        <v>464</v>
      </c>
      <c r="G30" s="2" t="s">
        <v>280</v>
      </c>
      <c r="H30" s="2" t="s">
        <v>44</v>
      </c>
      <c r="I30" s="2" t="s">
        <v>69</v>
      </c>
      <c r="J30" s="2" t="s">
        <v>45</v>
      </c>
      <c r="K30" s="2" t="s">
        <v>46</v>
      </c>
      <c r="L30" s="2" t="s">
        <v>464</v>
      </c>
      <c r="M30" s="2" t="s">
        <v>47</v>
      </c>
      <c r="N30" s="2" t="s">
        <v>277</v>
      </c>
      <c r="O30" s="2" t="s">
        <v>48</v>
      </c>
      <c r="P30" s="2" t="s">
        <v>285</v>
      </c>
      <c r="Q30" s="2" t="s">
        <v>286</v>
      </c>
      <c r="R30" s="2" t="s">
        <v>465</v>
      </c>
      <c r="S30" s="2" t="s">
        <v>466</v>
      </c>
      <c r="T30" s="2" t="s">
        <v>467</v>
      </c>
      <c r="U30" s="2" t="s">
        <v>51</v>
      </c>
      <c r="V30" s="2" t="s">
        <v>52</v>
      </c>
      <c r="W30" s="2" t="s">
        <v>435</v>
      </c>
      <c r="X30" s="2" t="s">
        <v>441</v>
      </c>
      <c r="Y30" s="2" t="s">
        <v>425</v>
      </c>
      <c r="Z30" s="2" t="s">
        <v>468</v>
      </c>
      <c r="AA30" s="2" t="s">
        <v>387</v>
      </c>
      <c r="AB30" s="2" t="s">
        <v>387</v>
      </c>
      <c r="AC30">
        <f>Notes!$C$7 * Notes!$C$10 * Notes!$C$13</f>
        <v>197990400</v>
      </c>
      <c r="AD30">
        <f>Notes!$D$7 * Notes!$C$10 * Notes!$C$13</f>
        <v>60</v>
      </c>
      <c r="AE30">
        <f>Notes!$E$7 * Notes!$C$10 * Notes!$C$13</f>
        <v>82944000</v>
      </c>
      <c r="AF30">
        <f>Notes!$F$7 * Notes!$C$10 * Notes!$C$13</f>
        <v>157286400</v>
      </c>
    </row>
    <row r="31" spans="1:32" ht="57.6" x14ac:dyDescent="0.3">
      <c r="A31" s="2" t="s">
        <v>38</v>
      </c>
      <c r="B31" s="2" t="s">
        <v>469</v>
      </c>
      <c r="C31" s="2" t="s">
        <v>65</v>
      </c>
      <c r="D31" s="2" t="s">
        <v>470</v>
      </c>
      <c r="E31" s="2"/>
      <c r="F31" s="2" t="s">
        <v>471</v>
      </c>
      <c r="G31" s="2" t="s">
        <v>278</v>
      </c>
      <c r="H31" s="2" t="s">
        <v>44</v>
      </c>
      <c r="I31" s="2" t="s">
        <v>69</v>
      </c>
      <c r="J31" s="2" t="s">
        <v>45</v>
      </c>
      <c r="K31" s="2" t="s">
        <v>46</v>
      </c>
      <c r="L31" s="2" t="s">
        <v>471</v>
      </c>
      <c r="M31" s="2" t="s">
        <v>47</v>
      </c>
      <c r="N31" s="2" t="s">
        <v>277</v>
      </c>
      <c r="O31" s="2" t="s">
        <v>48</v>
      </c>
      <c r="P31" s="2" t="s">
        <v>285</v>
      </c>
      <c r="Q31" s="2" t="s">
        <v>286</v>
      </c>
      <c r="R31" s="2" t="s">
        <v>472</v>
      </c>
      <c r="S31" s="2" t="s">
        <v>473</v>
      </c>
      <c r="T31" s="2" t="s">
        <v>474</v>
      </c>
      <c r="U31" s="2" t="s">
        <v>51</v>
      </c>
      <c r="V31" s="2" t="s">
        <v>52</v>
      </c>
      <c r="W31" s="2" t="s">
        <v>475</v>
      </c>
      <c r="X31" s="2" t="s">
        <v>476</v>
      </c>
      <c r="Y31" s="2" t="s">
        <v>477</v>
      </c>
      <c r="Z31" s="2" t="s">
        <v>478</v>
      </c>
      <c r="AA31" s="2" t="s">
        <v>387</v>
      </c>
      <c r="AB31" s="2" t="s">
        <v>387</v>
      </c>
      <c r="AC31">
        <f>Notes!$C$7 * Notes!$C$10 * Notes!$C$13</f>
        <v>197990400</v>
      </c>
      <c r="AD31">
        <f>Notes!$D$7 * Notes!$C$10 * Notes!$C$13</f>
        <v>60</v>
      </c>
      <c r="AE31">
        <f>Notes!$E$7 * Notes!$C$10 * Notes!$C$13</f>
        <v>82944000</v>
      </c>
      <c r="AF31">
        <f>Notes!$F$7 * Notes!$C$10 * Notes!$C$13</f>
        <v>157286400</v>
      </c>
    </row>
    <row r="32" spans="1:32" ht="57.6" x14ac:dyDescent="0.3">
      <c r="A32" s="2" t="s">
        <v>38</v>
      </c>
      <c r="B32" s="2" t="s">
        <v>479</v>
      </c>
      <c r="C32" s="2" t="s">
        <v>65</v>
      </c>
      <c r="D32" s="2" t="s">
        <v>480</v>
      </c>
      <c r="E32" s="2"/>
      <c r="F32" s="2" t="s">
        <v>481</v>
      </c>
      <c r="G32" s="2" t="s">
        <v>279</v>
      </c>
      <c r="H32" s="2" t="s">
        <v>44</v>
      </c>
      <c r="I32" s="2" t="s">
        <v>69</v>
      </c>
      <c r="J32" s="2" t="s">
        <v>45</v>
      </c>
      <c r="K32" s="2" t="s">
        <v>46</v>
      </c>
      <c r="L32" s="2" t="s">
        <v>481</v>
      </c>
      <c r="M32" s="2" t="s">
        <v>47</v>
      </c>
      <c r="N32" s="2" t="s">
        <v>277</v>
      </c>
      <c r="O32" s="2" t="s">
        <v>48</v>
      </c>
      <c r="P32" s="2" t="s">
        <v>285</v>
      </c>
      <c r="Q32" s="2" t="s">
        <v>286</v>
      </c>
      <c r="R32" s="2" t="s">
        <v>482</v>
      </c>
      <c r="S32" s="2" t="s">
        <v>483</v>
      </c>
      <c r="T32" s="2" t="s">
        <v>484</v>
      </c>
      <c r="U32" s="2" t="s">
        <v>51</v>
      </c>
      <c r="V32" s="2" t="s">
        <v>52</v>
      </c>
      <c r="W32" s="2" t="s">
        <v>475</v>
      </c>
      <c r="X32" s="2" t="s">
        <v>485</v>
      </c>
      <c r="Y32" s="2" t="s">
        <v>449</v>
      </c>
      <c r="Z32" s="2" t="s">
        <v>486</v>
      </c>
      <c r="AA32" s="2" t="s">
        <v>387</v>
      </c>
      <c r="AB32" s="2" t="s">
        <v>387</v>
      </c>
      <c r="AC32">
        <f>Notes!$C$7 * Notes!$C$10 * Notes!$C$13</f>
        <v>197990400</v>
      </c>
      <c r="AD32">
        <f>Notes!$D$7 * Notes!$C$10 * Notes!$C$13</f>
        <v>60</v>
      </c>
      <c r="AE32">
        <f>Notes!$E$7 * Notes!$C$10 * Notes!$C$13</f>
        <v>82944000</v>
      </c>
      <c r="AF32">
        <f>Notes!$F$7 * Notes!$C$10 * Notes!$C$13</f>
        <v>157286400</v>
      </c>
    </row>
    <row r="33" spans="1:32" ht="57.6" x14ac:dyDescent="0.3">
      <c r="A33" s="2" t="s">
        <v>38</v>
      </c>
      <c r="B33" s="2" t="s">
        <v>487</v>
      </c>
      <c r="C33" s="2" t="s">
        <v>65</v>
      </c>
      <c r="D33" s="2" t="s">
        <v>488</v>
      </c>
      <c r="E33" s="2"/>
      <c r="F33" s="2" t="s">
        <v>489</v>
      </c>
      <c r="G33" s="2" t="s">
        <v>490</v>
      </c>
      <c r="H33" s="2" t="s">
        <v>44</v>
      </c>
      <c r="I33" s="2" t="s">
        <v>69</v>
      </c>
      <c r="J33" s="2" t="s">
        <v>45</v>
      </c>
      <c r="K33" s="2" t="s">
        <v>46</v>
      </c>
      <c r="L33" s="2" t="s">
        <v>489</v>
      </c>
      <c r="M33" s="2" t="s">
        <v>47</v>
      </c>
      <c r="N33" s="2" t="s">
        <v>277</v>
      </c>
      <c r="O33" s="2" t="s">
        <v>48</v>
      </c>
      <c r="P33" s="2" t="s">
        <v>285</v>
      </c>
      <c r="Q33" s="2" t="s">
        <v>286</v>
      </c>
      <c r="R33" s="2" t="s">
        <v>491</v>
      </c>
      <c r="S33" s="2" t="s">
        <v>492</v>
      </c>
      <c r="T33" s="2" t="s">
        <v>493</v>
      </c>
      <c r="U33" s="2" t="s">
        <v>51</v>
      </c>
      <c r="V33" s="2" t="s">
        <v>52</v>
      </c>
      <c r="W33" s="2" t="s">
        <v>435</v>
      </c>
      <c r="X33" s="2" t="s">
        <v>441</v>
      </c>
      <c r="Y33" s="2" t="s">
        <v>419</v>
      </c>
      <c r="Z33" s="2" t="s">
        <v>437</v>
      </c>
      <c r="AA33" s="2" t="s">
        <v>387</v>
      </c>
      <c r="AB33" s="2" t="s">
        <v>387</v>
      </c>
      <c r="AC33">
        <f>Notes!$C$7 * Notes!$C$10 * Notes!$C$13</f>
        <v>197990400</v>
      </c>
      <c r="AD33">
        <f>Notes!$D$7 * Notes!$C$10 * Notes!$C$13</f>
        <v>60</v>
      </c>
      <c r="AE33">
        <f>Notes!$E$7 * Notes!$C$10 * Notes!$C$13</f>
        <v>82944000</v>
      </c>
      <c r="AF33">
        <f>Notes!$F$7 * Notes!$C$10 * Notes!$C$13</f>
        <v>157286400</v>
      </c>
    </row>
    <row r="34" spans="1:32" ht="43.2" x14ac:dyDescent="0.3">
      <c r="A34" s="2" t="s">
        <v>38</v>
      </c>
      <c r="B34" s="2" t="s">
        <v>494</v>
      </c>
      <c r="C34" s="2" t="s">
        <v>126</v>
      </c>
      <c r="D34" s="2" t="s">
        <v>495</v>
      </c>
      <c r="E34" s="2"/>
      <c r="F34" s="2" t="s">
        <v>496</v>
      </c>
      <c r="G34" s="2" t="s">
        <v>497</v>
      </c>
      <c r="H34" s="2" t="s">
        <v>44</v>
      </c>
      <c r="I34" s="2"/>
      <c r="J34" s="2" t="s">
        <v>45</v>
      </c>
      <c r="K34" s="2" t="s">
        <v>46</v>
      </c>
      <c r="L34" s="2" t="s">
        <v>496</v>
      </c>
      <c r="M34" s="2" t="s">
        <v>47</v>
      </c>
      <c r="N34" s="2" t="s">
        <v>277</v>
      </c>
      <c r="O34" s="2" t="s">
        <v>48</v>
      </c>
      <c r="P34" s="2" t="s">
        <v>285</v>
      </c>
      <c r="Q34" s="2" t="s">
        <v>286</v>
      </c>
      <c r="R34" s="2" t="s">
        <v>498</v>
      </c>
      <c r="S34" s="2" t="s">
        <v>499</v>
      </c>
      <c r="T34" s="2" t="s">
        <v>500</v>
      </c>
      <c r="U34" s="2" t="s">
        <v>51</v>
      </c>
      <c r="V34" s="2" t="s">
        <v>52</v>
      </c>
      <c r="W34" s="2" t="s">
        <v>350</v>
      </c>
      <c r="X34" s="2" t="s">
        <v>208</v>
      </c>
      <c r="Y34" s="2" t="s">
        <v>501</v>
      </c>
      <c r="Z34" s="2" t="s">
        <v>502</v>
      </c>
      <c r="AA34" s="2" t="s">
        <v>361</v>
      </c>
      <c r="AB34" s="2" t="s">
        <v>361</v>
      </c>
      <c r="AC34">
        <f>Notes!$C$7 * Notes!$C$10 * Notes!$C$13</f>
        <v>197990400</v>
      </c>
      <c r="AD34">
        <f>Notes!$D$7 * Notes!$C$10 * Notes!$C$13</f>
        <v>60</v>
      </c>
      <c r="AE34">
        <f>Notes!$E$7 * Notes!$C$10 * Notes!$C$13</f>
        <v>82944000</v>
      </c>
      <c r="AF34">
        <f>Notes!$F$7 * Notes!$C$10 * Notes!$C$13</f>
        <v>157286400</v>
      </c>
    </row>
    <row r="35" spans="1:32" ht="72" x14ac:dyDescent="0.3">
      <c r="A35" s="2" t="s">
        <v>38</v>
      </c>
      <c r="B35" s="2" t="s">
        <v>198</v>
      </c>
      <c r="C35" s="2" t="s">
        <v>199</v>
      </c>
      <c r="D35" s="2" t="s">
        <v>200</v>
      </c>
      <c r="E35" s="2" t="s">
        <v>503</v>
      </c>
      <c r="F35" s="2" t="s">
        <v>201</v>
      </c>
      <c r="G35" s="2" t="s">
        <v>202</v>
      </c>
      <c r="H35" s="2" t="s">
        <v>44</v>
      </c>
      <c r="I35" s="2"/>
      <c r="J35" s="2" t="s">
        <v>45</v>
      </c>
      <c r="K35" s="2" t="s">
        <v>46</v>
      </c>
      <c r="L35" s="2" t="s">
        <v>201</v>
      </c>
      <c r="M35" s="2" t="s">
        <v>47</v>
      </c>
      <c r="N35" s="2" t="s">
        <v>277</v>
      </c>
      <c r="O35" s="2" t="s">
        <v>48</v>
      </c>
      <c r="P35" s="2" t="s">
        <v>285</v>
      </c>
      <c r="Q35" s="2" t="s">
        <v>286</v>
      </c>
      <c r="R35" s="2" t="s">
        <v>504</v>
      </c>
      <c r="S35" s="2" t="s">
        <v>505</v>
      </c>
      <c r="T35" s="2" t="s">
        <v>204</v>
      </c>
      <c r="U35" s="2" t="s">
        <v>51</v>
      </c>
      <c r="V35" s="2" t="s">
        <v>52</v>
      </c>
      <c r="W35" s="2" t="s">
        <v>205</v>
      </c>
      <c r="X35" s="2" t="s">
        <v>206</v>
      </c>
      <c r="Y35" s="2" t="s">
        <v>207</v>
      </c>
      <c r="Z35" s="2" t="s">
        <v>208</v>
      </c>
      <c r="AA35" s="2" t="s">
        <v>298</v>
      </c>
      <c r="AB35" s="2" t="s">
        <v>298</v>
      </c>
      <c r="AC35">
        <f>Notes!$C$7 * Notes!$C$10 * Notes!$C$13</f>
        <v>197990400</v>
      </c>
      <c r="AD35">
        <f>Notes!$D$7 * Notes!$C$10 * Notes!$C$13</f>
        <v>60</v>
      </c>
      <c r="AE35">
        <f>Notes!$E$7 * Notes!$C$10 * Notes!$C$13</f>
        <v>82944000</v>
      </c>
      <c r="AF35">
        <f>Notes!$F$7 * Notes!$C$10 * Notes!$C$13</f>
        <v>157286400</v>
      </c>
    </row>
    <row r="36" spans="1:32" ht="86.4" x14ac:dyDescent="0.3">
      <c r="A36" s="2" t="s">
        <v>38</v>
      </c>
      <c r="B36" s="2" t="s">
        <v>506</v>
      </c>
      <c r="C36" s="2" t="s">
        <v>126</v>
      </c>
      <c r="D36" s="2" t="s">
        <v>507</v>
      </c>
      <c r="E36" s="2" t="s">
        <v>508</v>
      </c>
      <c r="F36" s="2" t="s">
        <v>509</v>
      </c>
      <c r="G36" s="2" t="s">
        <v>510</v>
      </c>
      <c r="H36" s="2" t="s">
        <v>44</v>
      </c>
      <c r="I36" s="2"/>
      <c r="J36" s="2" t="s">
        <v>45</v>
      </c>
      <c r="K36" s="2" t="s">
        <v>46</v>
      </c>
      <c r="L36" s="2" t="s">
        <v>509</v>
      </c>
      <c r="M36" s="2" t="s">
        <v>47</v>
      </c>
      <c r="N36" s="2" t="s">
        <v>277</v>
      </c>
      <c r="O36" s="2" t="s">
        <v>48</v>
      </c>
      <c r="P36" s="2" t="s">
        <v>285</v>
      </c>
      <c r="Q36" s="2" t="s">
        <v>286</v>
      </c>
      <c r="R36" s="2" t="s">
        <v>511</v>
      </c>
      <c r="S36" s="2" t="s">
        <v>512</v>
      </c>
      <c r="T36" s="2" t="s">
        <v>513</v>
      </c>
      <c r="U36" s="2" t="s">
        <v>51</v>
      </c>
      <c r="V36" s="2" t="s">
        <v>52</v>
      </c>
      <c r="W36" s="2" t="s">
        <v>514</v>
      </c>
      <c r="X36" s="2" t="s">
        <v>515</v>
      </c>
      <c r="Y36" s="2"/>
      <c r="Z36" s="2" t="s">
        <v>516</v>
      </c>
      <c r="AA36" s="2" t="s">
        <v>399</v>
      </c>
      <c r="AB36" s="2" t="s">
        <v>399</v>
      </c>
      <c r="AC36">
        <f>Notes!$C$7 * Notes!$C$10 * Notes!$C$13</f>
        <v>197990400</v>
      </c>
      <c r="AD36">
        <f>Notes!$D$7 * Notes!$C$10 * Notes!$C$13</f>
        <v>60</v>
      </c>
      <c r="AE36">
        <f>Notes!$E$7 * Notes!$C$10 * Notes!$C$13</f>
        <v>82944000</v>
      </c>
      <c r="AF36">
        <f>Notes!$F$7 * Notes!$C$10 * Notes!$C$13</f>
        <v>157286400</v>
      </c>
    </row>
    <row r="37" spans="1:32" ht="86.4" x14ac:dyDescent="0.3">
      <c r="A37" s="2" t="s">
        <v>38</v>
      </c>
      <c r="B37" s="2" t="s">
        <v>517</v>
      </c>
      <c r="C37" s="2" t="s">
        <v>126</v>
      </c>
      <c r="D37" s="2" t="s">
        <v>518</v>
      </c>
      <c r="E37" s="2"/>
      <c r="F37" s="2" t="s">
        <v>519</v>
      </c>
      <c r="G37" s="2" t="s">
        <v>520</v>
      </c>
      <c r="H37" s="2" t="s">
        <v>44</v>
      </c>
      <c r="I37" s="2"/>
      <c r="J37" s="2" t="s">
        <v>45</v>
      </c>
      <c r="K37" s="2" t="s">
        <v>46</v>
      </c>
      <c r="L37" s="2" t="s">
        <v>519</v>
      </c>
      <c r="M37" s="2" t="s">
        <v>47</v>
      </c>
      <c r="N37" s="2" t="s">
        <v>277</v>
      </c>
      <c r="O37" s="2" t="s">
        <v>48</v>
      </c>
      <c r="P37" s="2" t="s">
        <v>285</v>
      </c>
      <c r="Q37" s="2" t="s">
        <v>286</v>
      </c>
      <c r="R37" s="2" t="s">
        <v>521</v>
      </c>
      <c r="S37" s="2" t="s">
        <v>522</v>
      </c>
      <c r="T37" s="2" t="s">
        <v>523</v>
      </c>
      <c r="U37" s="2" t="s">
        <v>51</v>
      </c>
      <c r="V37" s="2" t="s">
        <v>52</v>
      </c>
      <c r="W37" s="2" t="s">
        <v>524</v>
      </c>
      <c r="X37" s="2" t="s">
        <v>525</v>
      </c>
      <c r="Y37" s="2"/>
      <c r="Z37" s="2" t="s">
        <v>526</v>
      </c>
      <c r="AA37" s="2" t="s">
        <v>399</v>
      </c>
      <c r="AB37" s="2" t="s">
        <v>399</v>
      </c>
      <c r="AC37">
        <f>Notes!$C$7 * Notes!$C$10 * Notes!$C$13</f>
        <v>197990400</v>
      </c>
      <c r="AD37">
        <f>Notes!$D$7 * Notes!$C$10 * Notes!$C$13</f>
        <v>60</v>
      </c>
      <c r="AE37">
        <f>Notes!$E$7 * Notes!$C$10 * Notes!$C$13</f>
        <v>82944000</v>
      </c>
      <c r="AF37">
        <f>Notes!$F$7 * Notes!$C$10 * Notes!$C$13</f>
        <v>157286400</v>
      </c>
    </row>
    <row r="38" spans="1:32" ht="86.4" x14ac:dyDescent="0.3">
      <c r="A38" s="2" t="s">
        <v>38</v>
      </c>
      <c r="B38" s="2" t="s">
        <v>527</v>
      </c>
      <c r="C38" s="2" t="s">
        <v>65</v>
      </c>
      <c r="D38" s="2" t="s">
        <v>528</v>
      </c>
      <c r="E38" s="2" t="s">
        <v>529</v>
      </c>
      <c r="F38" s="2" t="s">
        <v>530</v>
      </c>
      <c r="G38" s="2" t="s">
        <v>531</v>
      </c>
      <c r="H38" s="2" t="s">
        <v>44</v>
      </c>
      <c r="I38" s="2" t="s">
        <v>82</v>
      </c>
      <c r="J38" s="2" t="s">
        <v>45</v>
      </c>
      <c r="K38" s="2" t="s">
        <v>46</v>
      </c>
      <c r="L38" s="2" t="s">
        <v>530</v>
      </c>
      <c r="M38" s="2" t="s">
        <v>47</v>
      </c>
      <c r="N38" s="2" t="s">
        <v>277</v>
      </c>
      <c r="O38" s="2" t="s">
        <v>48</v>
      </c>
      <c r="P38" s="2" t="s">
        <v>285</v>
      </c>
      <c r="Q38" s="2" t="s">
        <v>286</v>
      </c>
      <c r="R38" s="2" t="s">
        <v>532</v>
      </c>
      <c r="S38" s="2" t="s">
        <v>533</v>
      </c>
      <c r="T38" s="2" t="s">
        <v>534</v>
      </c>
      <c r="U38" s="2" t="s">
        <v>51</v>
      </c>
      <c r="V38" s="2" t="s">
        <v>52</v>
      </c>
      <c r="W38" s="2" t="s">
        <v>535</v>
      </c>
      <c r="X38" s="2" t="s">
        <v>310</v>
      </c>
      <c r="Y38" s="2" t="s">
        <v>536</v>
      </c>
      <c r="Z38" s="2" t="s">
        <v>537</v>
      </c>
      <c r="AA38" s="2" t="s">
        <v>538</v>
      </c>
      <c r="AB38" s="2" t="s">
        <v>538</v>
      </c>
      <c r="AC38">
        <f>Notes!$C$7 * Notes!$C$10 * Notes!$C$13</f>
        <v>197990400</v>
      </c>
      <c r="AD38">
        <f>Notes!$D$7 * Notes!$C$10 * Notes!$C$13</f>
        <v>60</v>
      </c>
      <c r="AE38">
        <f>Notes!$E$7 * Notes!$C$10 * Notes!$C$13</f>
        <v>82944000</v>
      </c>
      <c r="AF38">
        <f>Notes!$F$7 * Notes!$C$10 * Notes!$C$13</f>
        <v>157286400</v>
      </c>
    </row>
    <row r="39" spans="1:32" ht="158.4" x14ac:dyDescent="0.3">
      <c r="A39" s="2" t="s">
        <v>38</v>
      </c>
      <c r="B39" s="2" t="s">
        <v>539</v>
      </c>
      <c r="C39" s="2" t="s">
        <v>190</v>
      </c>
      <c r="D39" s="2" t="s">
        <v>540</v>
      </c>
      <c r="E39" s="2"/>
      <c r="F39" s="2" t="s">
        <v>541</v>
      </c>
      <c r="G39" s="2" t="s">
        <v>542</v>
      </c>
      <c r="H39" s="2" t="s">
        <v>44</v>
      </c>
      <c r="I39" s="2"/>
      <c r="J39" s="2" t="s">
        <v>45</v>
      </c>
      <c r="K39" s="2" t="s">
        <v>46</v>
      </c>
      <c r="L39" s="2" t="s">
        <v>541</v>
      </c>
      <c r="M39" s="2" t="s">
        <v>47</v>
      </c>
      <c r="N39" s="2" t="s">
        <v>277</v>
      </c>
      <c r="O39" s="2" t="s">
        <v>48</v>
      </c>
      <c r="P39" s="2" t="s">
        <v>285</v>
      </c>
      <c r="Q39" s="2" t="s">
        <v>286</v>
      </c>
      <c r="R39" s="2" t="s">
        <v>543</v>
      </c>
      <c r="S39" s="2" t="s">
        <v>544</v>
      </c>
      <c r="T39" s="2" t="s">
        <v>545</v>
      </c>
      <c r="U39" s="2" t="s">
        <v>51</v>
      </c>
      <c r="V39" s="2" t="s">
        <v>52</v>
      </c>
      <c r="W39" s="2" t="s">
        <v>350</v>
      </c>
      <c r="X39" s="2" t="s">
        <v>546</v>
      </c>
      <c r="Y39" s="2" t="s">
        <v>547</v>
      </c>
      <c r="Z39" s="2" t="s">
        <v>548</v>
      </c>
      <c r="AA39" s="2" t="s">
        <v>549</v>
      </c>
      <c r="AB39" s="2" t="s">
        <v>549</v>
      </c>
      <c r="AC39">
        <f>Notes!$C$7 * Notes!$C$10 * Notes!$C$13</f>
        <v>197990400</v>
      </c>
      <c r="AD39">
        <f>Notes!$D$7 * Notes!$C$10 * Notes!$C$13</f>
        <v>60</v>
      </c>
      <c r="AE39">
        <f>Notes!$E$7 * Notes!$C$10 * Notes!$C$13</f>
        <v>82944000</v>
      </c>
      <c r="AF39">
        <f>Notes!$F$7 * Notes!$C$10 * Notes!$C$13</f>
        <v>157286400</v>
      </c>
    </row>
    <row r="40" spans="1:32" ht="158.4" x14ac:dyDescent="0.3">
      <c r="A40" s="2" t="s">
        <v>38</v>
      </c>
      <c r="B40" s="2" t="s">
        <v>550</v>
      </c>
      <c r="C40" s="2" t="s">
        <v>190</v>
      </c>
      <c r="D40" s="2" t="s">
        <v>551</v>
      </c>
      <c r="E40" s="2"/>
      <c r="F40" s="2" t="s">
        <v>552</v>
      </c>
      <c r="G40" s="2" t="s">
        <v>553</v>
      </c>
      <c r="H40" s="2" t="s">
        <v>44</v>
      </c>
      <c r="I40" s="2"/>
      <c r="J40" s="2" t="s">
        <v>45</v>
      </c>
      <c r="K40" s="2" t="s">
        <v>46</v>
      </c>
      <c r="L40" s="2" t="s">
        <v>552</v>
      </c>
      <c r="M40" s="2" t="s">
        <v>47</v>
      </c>
      <c r="N40" s="2" t="s">
        <v>277</v>
      </c>
      <c r="O40" s="2" t="s">
        <v>48</v>
      </c>
      <c r="P40" s="2" t="s">
        <v>285</v>
      </c>
      <c r="Q40" s="2" t="s">
        <v>286</v>
      </c>
      <c r="R40" s="2" t="s">
        <v>554</v>
      </c>
      <c r="S40" s="2" t="s">
        <v>555</v>
      </c>
      <c r="T40" s="2" t="s">
        <v>556</v>
      </c>
      <c r="U40" s="2" t="s">
        <v>51</v>
      </c>
      <c r="V40" s="2" t="s">
        <v>52</v>
      </c>
      <c r="W40" s="2" t="s">
        <v>350</v>
      </c>
      <c r="X40" s="2" t="s">
        <v>546</v>
      </c>
      <c r="Y40" s="2" t="s">
        <v>547</v>
      </c>
      <c r="Z40" s="2" t="s">
        <v>548</v>
      </c>
      <c r="AA40" s="2" t="s">
        <v>549</v>
      </c>
      <c r="AB40" s="2" t="s">
        <v>549</v>
      </c>
      <c r="AC40">
        <f>Notes!$C$7 * Notes!$C$10 * Notes!$C$13</f>
        <v>197990400</v>
      </c>
      <c r="AD40">
        <f>Notes!$D$7 * Notes!$C$10 * Notes!$C$13</f>
        <v>60</v>
      </c>
      <c r="AE40">
        <f>Notes!$E$7 * Notes!$C$10 * Notes!$C$13</f>
        <v>82944000</v>
      </c>
      <c r="AF40">
        <f>Notes!$F$7 * Notes!$C$10 * Notes!$C$13</f>
        <v>157286400</v>
      </c>
    </row>
    <row r="41" spans="1:32" ht="43.2" x14ac:dyDescent="0.3">
      <c r="A41" s="2" t="s">
        <v>38</v>
      </c>
      <c r="B41" s="2" t="s">
        <v>557</v>
      </c>
      <c r="C41" s="2" t="s">
        <v>38</v>
      </c>
      <c r="D41" s="2" t="s">
        <v>558</v>
      </c>
      <c r="E41" s="2" t="s">
        <v>559</v>
      </c>
      <c r="F41" s="2" t="s">
        <v>560</v>
      </c>
      <c r="G41" s="2" t="s">
        <v>561</v>
      </c>
      <c r="H41" s="2" t="s">
        <v>44</v>
      </c>
      <c r="I41" s="2"/>
      <c r="J41" s="2" t="s">
        <v>45</v>
      </c>
      <c r="K41" s="2" t="s">
        <v>46</v>
      </c>
      <c r="L41" s="2" t="s">
        <v>560</v>
      </c>
      <c r="M41" s="2" t="s">
        <v>47</v>
      </c>
      <c r="N41" s="2" t="s">
        <v>277</v>
      </c>
      <c r="O41" s="2" t="s">
        <v>48</v>
      </c>
      <c r="P41" s="2" t="s">
        <v>285</v>
      </c>
      <c r="Q41" s="2" t="s">
        <v>286</v>
      </c>
      <c r="R41" s="2" t="s">
        <v>562</v>
      </c>
      <c r="S41" s="2" t="s">
        <v>563</v>
      </c>
      <c r="T41" s="2" t="s">
        <v>564</v>
      </c>
      <c r="U41" s="2" t="s">
        <v>51</v>
      </c>
      <c r="V41" s="2" t="s">
        <v>52</v>
      </c>
      <c r="W41" s="2" t="s">
        <v>205</v>
      </c>
      <c r="X41" s="2" t="s">
        <v>565</v>
      </c>
      <c r="Y41" s="2" t="s">
        <v>566</v>
      </c>
      <c r="Z41" s="2" t="s">
        <v>567</v>
      </c>
      <c r="AA41" s="2" t="s">
        <v>361</v>
      </c>
      <c r="AB41" s="2" t="s">
        <v>361</v>
      </c>
      <c r="AC41">
        <f>Notes!$C$7 * Notes!$C$10 * Notes!$C$13</f>
        <v>197990400</v>
      </c>
      <c r="AD41">
        <f>Notes!$D$7 * Notes!$C$10 * Notes!$C$13</f>
        <v>60</v>
      </c>
      <c r="AE41">
        <f>Notes!$E$7 * Notes!$C$10 * Notes!$C$13</f>
        <v>82944000</v>
      </c>
      <c r="AF41">
        <f>Notes!$F$7 * Notes!$C$10 * Notes!$C$13</f>
        <v>157286400</v>
      </c>
    </row>
    <row r="42" spans="1:32" ht="43.2" x14ac:dyDescent="0.3">
      <c r="A42" s="2" t="s">
        <v>38</v>
      </c>
      <c r="B42" s="2" t="s">
        <v>568</v>
      </c>
      <c r="C42" s="2" t="s">
        <v>38</v>
      </c>
      <c r="D42" s="2" t="s">
        <v>569</v>
      </c>
      <c r="E42" s="2"/>
      <c r="F42" s="2" t="s">
        <v>570</v>
      </c>
      <c r="G42" s="2" t="s">
        <v>571</v>
      </c>
      <c r="H42" s="2" t="s">
        <v>44</v>
      </c>
      <c r="I42" s="2"/>
      <c r="J42" s="2" t="s">
        <v>45</v>
      </c>
      <c r="K42" s="2" t="s">
        <v>46</v>
      </c>
      <c r="L42" s="2" t="s">
        <v>570</v>
      </c>
      <c r="M42" s="2" t="s">
        <v>47</v>
      </c>
      <c r="N42" s="2" t="s">
        <v>277</v>
      </c>
      <c r="O42" s="2" t="s">
        <v>48</v>
      </c>
      <c r="P42" s="2" t="s">
        <v>285</v>
      </c>
      <c r="Q42" s="2" t="s">
        <v>286</v>
      </c>
      <c r="R42" s="2" t="s">
        <v>572</v>
      </c>
      <c r="S42" s="2" t="s">
        <v>573</v>
      </c>
      <c r="T42" s="2" t="s">
        <v>574</v>
      </c>
      <c r="U42" s="2" t="s">
        <v>51</v>
      </c>
      <c r="V42" s="2" t="s">
        <v>52</v>
      </c>
      <c r="W42" s="2" t="s">
        <v>205</v>
      </c>
      <c r="X42" s="2" t="s">
        <v>565</v>
      </c>
      <c r="Y42" s="2" t="s">
        <v>575</v>
      </c>
      <c r="Z42" s="2" t="s">
        <v>576</v>
      </c>
      <c r="AA42" s="2" t="s">
        <v>577</v>
      </c>
      <c r="AB42" s="2" t="s">
        <v>577</v>
      </c>
      <c r="AC42">
        <f>Notes!$C$7 * Notes!$C$10 * Notes!$C$13</f>
        <v>197990400</v>
      </c>
      <c r="AD42">
        <f>Notes!$D$7 * Notes!$C$10 * Notes!$C$13</f>
        <v>60</v>
      </c>
      <c r="AE42">
        <f>Notes!$E$7 * Notes!$C$10 * Notes!$C$13</f>
        <v>82944000</v>
      </c>
      <c r="AF42">
        <f>Notes!$F$7 * Notes!$C$10 * Notes!$C$13</f>
        <v>157286400</v>
      </c>
    </row>
    <row r="43" spans="1:32" ht="100.8" x14ac:dyDescent="0.3">
      <c r="A43" s="2" t="s">
        <v>38</v>
      </c>
      <c r="B43" s="2" t="s">
        <v>578</v>
      </c>
      <c r="C43" s="2" t="s">
        <v>40</v>
      </c>
      <c r="D43" s="2" t="s">
        <v>579</v>
      </c>
      <c r="E43" s="2"/>
      <c r="F43" s="2" t="s">
        <v>580</v>
      </c>
      <c r="G43" s="2" t="s">
        <v>581</v>
      </c>
      <c r="H43" s="2" t="s">
        <v>44</v>
      </c>
      <c r="I43" s="2"/>
      <c r="J43" s="2" t="s">
        <v>45</v>
      </c>
      <c r="K43" s="2" t="s">
        <v>46</v>
      </c>
      <c r="L43" s="2" t="s">
        <v>580</v>
      </c>
      <c r="M43" s="2" t="s">
        <v>47</v>
      </c>
      <c r="N43" s="2" t="s">
        <v>277</v>
      </c>
      <c r="O43" s="2" t="s">
        <v>48</v>
      </c>
      <c r="P43" s="2" t="s">
        <v>285</v>
      </c>
      <c r="Q43" s="2" t="s">
        <v>286</v>
      </c>
      <c r="R43" s="2" t="s">
        <v>582</v>
      </c>
      <c r="S43" s="2" t="s">
        <v>583</v>
      </c>
      <c r="T43" s="2" t="s">
        <v>584</v>
      </c>
      <c r="U43" s="2" t="s">
        <v>51</v>
      </c>
      <c r="V43" s="2" t="s">
        <v>52</v>
      </c>
      <c r="W43" s="2" t="s">
        <v>585</v>
      </c>
      <c r="X43" s="2" t="s">
        <v>586</v>
      </c>
      <c r="Y43" s="2" t="s">
        <v>587</v>
      </c>
      <c r="Z43" s="2" t="s">
        <v>588</v>
      </c>
      <c r="AA43" s="2" t="s">
        <v>589</v>
      </c>
      <c r="AB43" s="2" t="s">
        <v>589</v>
      </c>
      <c r="AC43">
        <f>Notes!$C$7 * Notes!$C$10 * Notes!$C$13</f>
        <v>197990400</v>
      </c>
      <c r="AD43">
        <f>Notes!$D$7 * Notes!$C$10 * Notes!$C$13</f>
        <v>60</v>
      </c>
      <c r="AE43">
        <f>Notes!$E$7 * Notes!$C$10 * Notes!$C$13</f>
        <v>82944000</v>
      </c>
      <c r="AF43">
        <f>Notes!$F$7 * Notes!$C$10 * Notes!$C$13</f>
        <v>157286400</v>
      </c>
    </row>
    <row r="44" spans="1:32" ht="72" x14ac:dyDescent="0.3">
      <c r="A44" s="2" t="s">
        <v>38</v>
      </c>
      <c r="B44" s="2" t="s">
        <v>590</v>
      </c>
      <c r="C44" s="2" t="s">
        <v>40</v>
      </c>
      <c r="D44" s="2" t="s">
        <v>591</v>
      </c>
      <c r="E44" s="2"/>
      <c r="F44" s="2" t="s">
        <v>592</v>
      </c>
      <c r="G44" s="2" t="s">
        <v>593</v>
      </c>
      <c r="H44" s="2" t="s">
        <v>44</v>
      </c>
      <c r="I44" s="2"/>
      <c r="J44" s="2" t="s">
        <v>45</v>
      </c>
      <c r="K44" s="2" t="s">
        <v>46</v>
      </c>
      <c r="L44" s="2" t="s">
        <v>592</v>
      </c>
      <c r="M44" s="2" t="s">
        <v>47</v>
      </c>
      <c r="N44" s="2" t="s">
        <v>277</v>
      </c>
      <c r="O44" s="2" t="s">
        <v>48</v>
      </c>
      <c r="P44" s="2" t="s">
        <v>285</v>
      </c>
      <c r="Q44" s="2" t="s">
        <v>286</v>
      </c>
      <c r="R44" s="2" t="s">
        <v>594</v>
      </c>
      <c r="S44" s="2" t="s">
        <v>595</v>
      </c>
      <c r="T44" s="2" t="s">
        <v>596</v>
      </c>
      <c r="U44" s="2" t="s">
        <v>51</v>
      </c>
      <c r="V44" s="2" t="s">
        <v>52</v>
      </c>
      <c r="W44" s="2"/>
      <c r="X44" s="2"/>
      <c r="Y44" s="2"/>
      <c r="Z44" s="2"/>
      <c r="AA44" s="2" t="s">
        <v>589</v>
      </c>
      <c r="AB44" s="2" t="s">
        <v>589</v>
      </c>
      <c r="AC44">
        <f>Notes!$C$7 * Notes!$C$10 * Notes!$C$13</f>
        <v>197990400</v>
      </c>
      <c r="AD44">
        <f>Notes!$D$7 * Notes!$C$10 * Notes!$C$13</f>
        <v>60</v>
      </c>
      <c r="AE44">
        <f>Notes!$E$7 * Notes!$C$10 * Notes!$C$13</f>
        <v>82944000</v>
      </c>
      <c r="AF44">
        <f>Notes!$F$7 * Notes!$C$10 * Notes!$C$13</f>
        <v>157286400</v>
      </c>
    </row>
    <row r="45" spans="1:32" ht="115.2" x14ac:dyDescent="0.3">
      <c r="A45" s="2" t="s">
        <v>38</v>
      </c>
      <c r="B45" s="2" t="s">
        <v>597</v>
      </c>
      <c r="C45" s="2" t="s">
        <v>40</v>
      </c>
      <c r="D45" s="2" t="s">
        <v>598</v>
      </c>
      <c r="E45" s="2" t="s">
        <v>599</v>
      </c>
      <c r="F45" s="2" t="s">
        <v>600</v>
      </c>
      <c r="G45" s="2" t="s">
        <v>601</v>
      </c>
      <c r="H45" s="2" t="s">
        <v>44</v>
      </c>
      <c r="I45" s="2"/>
      <c r="J45" s="2" t="s">
        <v>45</v>
      </c>
      <c r="K45" s="2" t="s">
        <v>46</v>
      </c>
      <c r="L45" s="2" t="s">
        <v>600</v>
      </c>
      <c r="M45" s="2" t="s">
        <v>47</v>
      </c>
      <c r="N45" s="2" t="s">
        <v>277</v>
      </c>
      <c r="O45" s="2" t="s">
        <v>48</v>
      </c>
      <c r="P45" s="2" t="s">
        <v>285</v>
      </c>
      <c r="Q45" s="2" t="s">
        <v>286</v>
      </c>
      <c r="R45" s="2" t="s">
        <v>602</v>
      </c>
      <c r="S45" s="2" t="s">
        <v>603</v>
      </c>
      <c r="T45" s="2" t="s">
        <v>604</v>
      </c>
      <c r="U45" s="2" t="s">
        <v>51</v>
      </c>
      <c r="V45" s="2" t="s">
        <v>52</v>
      </c>
      <c r="W45" s="2" t="s">
        <v>605</v>
      </c>
      <c r="X45" s="2" t="s">
        <v>606</v>
      </c>
      <c r="Y45" s="2" t="s">
        <v>607</v>
      </c>
      <c r="Z45" s="2" t="s">
        <v>608</v>
      </c>
      <c r="AA45" s="2" t="s">
        <v>589</v>
      </c>
      <c r="AB45" s="2" t="s">
        <v>589</v>
      </c>
      <c r="AC45">
        <f>Notes!$C$7 * Notes!$C$10 * Notes!$C$13</f>
        <v>197990400</v>
      </c>
      <c r="AD45">
        <f>Notes!$D$7 * Notes!$C$10 * Notes!$C$13</f>
        <v>60</v>
      </c>
      <c r="AE45">
        <f>Notes!$E$7 * Notes!$C$10 * Notes!$C$13</f>
        <v>82944000</v>
      </c>
      <c r="AF45">
        <f>Notes!$F$7 * Notes!$C$10 * Notes!$C$13</f>
        <v>157286400</v>
      </c>
    </row>
    <row r="46" spans="1:32" ht="43.2" x14ac:dyDescent="0.3">
      <c r="A46" s="2" t="s">
        <v>38</v>
      </c>
      <c r="B46" s="2" t="s">
        <v>609</v>
      </c>
      <c r="C46" s="2" t="s">
        <v>199</v>
      </c>
      <c r="D46" s="2" t="s">
        <v>610</v>
      </c>
      <c r="E46" s="2" t="s">
        <v>611</v>
      </c>
      <c r="F46" s="2" t="s">
        <v>612</v>
      </c>
      <c r="G46" s="2" t="s">
        <v>613</v>
      </c>
      <c r="H46" s="2" t="s">
        <v>44</v>
      </c>
      <c r="I46" s="2"/>
      <c r="J46" s="2" t="s">
        <v>45</v>
      </c>
      <c r="K46" s="2" t="s">
        <v>281</v>
      </c>
      <c r="L46" s="2" t="s">
        <v>612</v>
      </c>
      <c r="M46" s="2" t="s">
        <v>47</v>
      </c>
      <c r="N46" s="2" t="s">
        <v>277</v>
      </c>
      <c r="O46" s="2" t="s">
        <v>48</v>
      </c>
      <c r="P46" s="2" t="s">
        <v>285</v>
      </c>
      <c r="Q46" s="2" t="s">
        <v>614</v>
      </c>
      <c r="R46" s="2" t="s">
        <v>615</v>
      </c>
      <c r="S46" s="2" t="s">
        <v>616</v>
      </c>
      <c r="T46" s="2" t="s">
        <v>617</v>
      </c>
      <c r="U46" s="2" t="s">
        <v>282</v>
      </c>
      <c r="V46" s="2" t="s">
        <v>283</v>
      </c>
      <c r="W46" s="2" t="s">
        <v>459</v>
      </c>
      <c r="X46" s="2" t="s">
        <v>618</v>
      </c>
      <c r="Y46" s="2"/>
      <c r="Z46" s="2" t="s">
        <v>619</v>
      </c>
      <c r="AA46" s="2" t="s">
        <v>620</v>
      </c>
      <c r="AB46" s="2" t="s">
        <v>620</v>
      </c>
      <c r="AC46">
        <f>Notes!$C$7 * Notes!$K$7 * Notes!$C$10 * Notes!$C$13</f>
        <v>197990400</v>
      </c>
      <c r="AD46">
        <f>Notes!$D$7 * Notes!$L$7 * Notes!$C$10 * Notes!$C$13</f>
        <v>60</v>
      </c>
      <c r="AE46">
        <f>Notes!$E$7 * Notes!$M$7 * Notes!$C$10 * Notes!$C$13</f>
        <v>7050240000</v>
      </c>
      <c r="AF46">
        <f>Notes!$F$7 * Notes!$N$7 * Notes!$C$10 * Notes!$C$13</f>
        <v>14155776000</v>
      </c>
    </row>
    <row r="47" spans="1:32" ht="100.8" x14ac:dyDescent="0.3">
      <c r="A47" s="2" t="s">
        <v>38</v>
      </c>
      <c r="B47" s="2" t="s">
        <v>621</v>
      </c>
      <c r="C47" s="2" t="s">
        <v>622</v>
      </c>
      <c r="D47" s="2" t="s">
        <v>623</v>
      </c>
      <c r="E47" s="2" t="s">
        <v>624</v>
      </c>
      <c r="F47" s="2" t="s">
        <v>625</v>
      </c>
      <c r="G47" s="2" t="s">
        <v>626</v>
      </c>
      <c r="H47" s="2" t="s">
        <v>44</v>
      </c>
      <c r="I47" s="2"/>
      <c r="J47" s="2" t="s">
        <v>45</v>
      </c>
      <c r="K47" s="2" t="s">
        <v>281</v>
      </c>
      <c r="L47" s="2" t="s">
        <v>625</v>
      </c>
      <c r="M47" s="2" t="s">
        <v>47</v>
      </c>
      <c r="N47" s="2" t="s">
        <v>277</v>
      </c>
      <c r="O47" s="2" t="s">
        <v>48</v>
      </c>
      <c r="P47" s="2" t="s">
        <v>285</v>
      </c>
      <c r="Q47" s="2" t="s">
        <v>614</v>
      </c>
      <c r="R47" s="2" t="s">
        <v>627</v>
      </c>
      <c r="S47" s="2" t="s">
        <v>628</v>
      </c>
      <c r="T47" s="2" t="s">
        <v>629</v>
      </c>
      <c r="U47" s="2" t="s">
        <v>282</v>
      </c>
      <c r="V47" s="2" t="s">
        <v>283</v>
      </c>
      <c r="W47" s="2"/>
      <c r="X47" s="2"/>
      <c r="Y47" s="2"/>
      <c r="Z47" s="2"/>
      <c r="AA47" s="2" t="s">
        <v>630</v>
      </c>
      <c r="AB47" s="2" t="s">
        <v>630</v>
      </c>
      <c r="AC47">
        <f>Notes!$C$7 * Notes!$K$7 * Notes!$C$10 * Notes!$C$13</f>
        <v>197990400</v>
      </c>
      <c r="AD47">
        <f>Notes!$D$7 * Notes!$L$7 * Notes!$C$10 * Notes!$C$13</f>
        <v>60</v>
      </c>
      <c r="AE47">
        <f>Notes!$E$7 * Notes!$M$7 * Notes!$C$10 * Notes!$C$13</f>
        <v>7050240000</v>
      </c>
      <c r="AF47">
        <f>Notes!$F$7 * Notes!$N$7 * Notes!$C$10 * Notes!$C$13</f>
        <v>14155776000</v>
      </c>
    </row>
    <row r="48" spans="1:32" ht="100.8" x14ac:dyDescent="0.3">
      <c r="A48" s="2" t="s">
        <v>38</v>
      </c>
      <c r="B48" s="2" t="s">
        <v>631</v>
      </c>
      <c r="C48" s="2" t="s">
        <v>622</v>
      </c>
      <c r="D48" s="2" t="s">
        <v>632</v>
      </c>
      <c r="E48" s="2" t="s">
        <v>633</v>
      </c>
      <c r="F48" s="2" t="s">
        <v>634</v>
      </c>
      <c r="G48" s="2" t="s">
        <v>635</v>
      </c>
      <c r="H48" s="2" t="s">
        <v>44</v>
      </c>
      <c r="I48" s="2"/>
      <c r="J48" s="2" t="s">
        <v>45</v>
      </c>
      <c r="K48" s="2" t="s">
        <v>281</v>
      </c>
      <c r="L48" s="2" t="s">
        <v>634</v>
      </c>
      <c r="M48" s="2" t="s">
        <v>47</v>
      </c>
      <c r="N48" s="2" t="s">
        <v>277</v>
      </c>
      <c r="O48" s="2" t="s">
        <v>48</v>
      </c>
      <c r="P48" s="2" t="s">
        <v>285</v>
      </c>
      <c r="Q48" s="2" t="s">
        <v>614</v>
      </c>
      <c r="R48" s="2" t="s">
        <v>636</v>
      </c>
      <c r="S48" s="2" t="s">
        <v>637</v>
      </c>
      <c r="T48" s="2" t="s">
        <v>638</v>
      </c>
      <c r="U48" s="2" t="s">
        <v>282</v>
      </c>
      <c r="V48" s="2" t="s">
        <v>283</v>
      </c>
      <c r="W48" s="2"/>
      <c r="X48" s="2"/>
      <c r="Y48" s="2"/>
      <c r="Z48" s="2"/>
      <c r="AA48" s="2" t="s">
        <v>639</v>
      </c>
      <c r="AB48" s="2" t="s">
        <v>639</v>
      </c>
      <c r="AC48">
        <f>Notes!$C$7 * Notes!$K$7 * Notes!$C$10 * Notes!$C$13</f>
        <v>197990400</v>
      </c>
      <c r="AD48">
        <f>Notes!$D$7 * Notes!$L$7 * Notes!$C$10 * Notes!$C$13</f>
        <v>60</v>
      </c>
      <c r="AE48">
        <f>Notes!$E$7 * Notes!$M$7 * Notes!$C$10 * Notes!$C$13</f>
        <v>7050240000</v>
      </c>
      <c r="AF48">
        <f>Notes!$F$7 * Notes!$N$7 * Notes!$C$10 * Notes!$C$13</f>
        <v>14155776000</v>
      </c>
    </row>
    <row r="49" spans="1:32" ht="57.6" x14ac:dyDescent="0.3">
      <c r="A49" s="2" t="s">
        <v>38</v>
      </c>
      <c r="B49" s="2" t="s">
        <v>640</v>
      </c>
      <c r="C49" s="2" t="s">
        <v>40</v>
      </c>
      <c r="D49" s="2" t="s">
        <v>641</v>
      </c>
      <c r="E49" s="2"/>
      <c r="F49" s="2" t="s">
        <v>642</v>
      </c>
      <c r="G49" s="2" t="s">
        <v>643</v>
      </c>
      <c r="H49" s="2" t="s">
        <v>44</v>
      </c>
      <c r="I49" s="2" t="s">
        <v>69</v>
      </c>
      <c r="J49" s="2" t="s">
        <v>45</v>
      </c>
      <c r="K49" s="2" t="s">
        <v>644</v>
      </c>
      <c r="L49" s="2" t="s">
        <v>642</v>
      </c>
      <c r="M49" s="2" t="s">
        <v>47</v>
      </c>
      <c r="N49" s="2" t="s">
        <v>277</v>
      </c>
      <c r="O49" s="2" t="s">
        <v>48</v>
      </c>
      <c r="P49" s="2" t="s">
        <v>285</v>
      </c>
      <c r="Q49" s="2" t="s">
        <v>614</v>
      </c>
      <c r="R49" s="2" t="s">
        <v>645</v>
      </c>
      <c r="S49" s="2" t="s">
        <v>646</v>
      </c>
      <c r="T49" s="2" t="s">
        <v>647</v>
      </c>
      <c r="U49" s="2" t="s">
        <v>648</v>
      </c>
      <c r="V49" s="2" t="s">
        <v>649</v>
      </c>
      <c r="W49" s="2"/>
      <c r="X49" s="2"/>
      <c r="Y49" s="2"/>
      <c r="Z49" s="2"/>
      <c r="AA49" s="2" t="s">
        <v>639</v>
      </c>
      <c r="AB49" s="2" t="s">
        <v>639</v>
      </c>
      <c r="AC49">
        <f>Notes!$C$7 * Notes!$K$7 * Notes!$C$10 * Notes!$C$13</f>
        <v>197990400</v>
      </c>
      <c r="AD49">
        <f>Notes!$D$7 * Notes!$L$7 * Notes!$C$10 * Notes!$C$13</f>
        <v>60</v>
      </c>
      <c r="AE49">
        <f>Notes!$E$7 * Notes!$M$7 * Notes!$C$10 * Notes!$C$13</f>
        <v>7050240000</v>
      </c>
      <c r="AF49">
        <f>Notes!$F$7 * Notes!$N$7 * Notes!$C$10 * Notes!$C$13</f>
        <v>14155776000</v>
      </c>
    </row>
    <row r="50" spans="1:32" ht="57.6" x14ac:dyDescent="0.3">
      <c r="A50" s="2" t="s">
        <v>38</v>
      </c>
      <c r="B50" s="2" t="s">
        <v>234</v>
      </c>
      <c r="C50" s="2" t="s">
        <v>54</v>
      </c>
      <c r="D50" s="2" t="s">
        <v>234</v>
      </c>
      <c r="E50" s="2"/>
      <c r="F50" s="2" t="s">
        <v>235</v>
      </c>
      <c r="G50" s="2" t="s">
        <v>57</v>
      </c>
      <c r="H50" s="2" t="s">
        <v>650</v>
      </c>
      <c r="I50" s="2"/>
      <c r="J50" s="2" t="s">
        <v>45</v>
      </c>
      <c r="K50" s="2" t="s">
        <v>651</v>
      </c>
      <c r="L50" s="2" t="s">
        <v>235</v>
      </c>
      <c r="M50" s="2" t="s">
        <v>47</v>
      </c>
      <c r="N50" s="2" t="s">
        <v>277</v>
      </c>
      <c r="O50" s="2" t="s">
        <v>48</v>
      </c>
      <c r="P50" s="2" t="s">
        <v>285</v>
      </c>
      <c r="Q50" s="2" t="s">
        <v>614</v>
      </c>
      <c r="R50" s="2" t="s">
        <v>652</v>
      </c>
      <c r="S50" s="2" t="s">
        <v>653</v>
      </c>
      <c r="T50" s="2" t="s">
        <v>236</v>
      </c>
      <c r="U50" s="2" t="s">
        <v>654</v>
      </c>
      <c r="V50" s="2" t="s">
        <v>655</v>
      </c>
      <c r="W50" s="2" t="s">
        <v>656</v>
      </c>
      <c r="X50" s="2" t="s">
        <v>657</v>
      </c>
      <c r="Y50" s="2" t="s">
        <v>658</v>
      </c>
      <c r="Z50" s="2" t="s">
        <v>659</v>
      </c>
      <c r="AA50" s="2" t="s">
        <v>660</v>
      </c>
      <c r="AB50" s="2" t="s">
        <v>660</v>
      </c>
      <c r="AC50">
        <f>Notes!$C$7 * 19 * Notes!$C$10 * Notes!$C$13</f>
        <v>3761817600</v>
      </c>
      <c r="AD50">
        <f>Notes!$D$7 * 19 * Notes!$C$10 * Notes!$C$13</f>
        <v>1140</v>
      </c>
      <c r="AE50">
        <f>Notes!$E$7 * 19 * Notes!$C$10 * Notes!$C$13</f>
        <v>1575936000</v>
      </c>
      <c r="AF50">
        <f>Notes!$F$7 * 19 * Notes!$C$10 * Notes!$C$13</f>
        <v>2988441600</v>
      </c>
    </row>
    <row r="51" spans="1:32" ht="57.6" x14ac:dyDescent="0.3">
      <c r="A51" s="2" t="s">
        <v>38</v>
      </c>
      <c r="B51" s="2" t="s">
        <v>226</v>
      </c>
      <c r="C51" s="2" t="s">
        <v>104</v>
      </c>
      <c r="D51" s="2" t="s">
        <v>227</v>
      </c>
      <c r="E51" s="2"/>
      <c r="F51" s="2" t="s">
        <v>228</v>
      </c>
      <c r="G51" s="2" t="s">
        <v>107</v>
      </c>
      <c r="H51" s="2" t="s">
        <v>650</v>
      </c>
      <c r="I51" s="2"/>
      <c r="J51" s="2" t="s">
        <v>45</v>
      </c>
      <c r="K51" s="2" t="s">
        <v>651</v>
      </c>
      <c r="L51" s="2" t="s">
        <v>228</v>
      </c>
      <c r="M51" s="2" t="s">
        <v>47</v>
      </c>
      <c r="N51" s="2" t="s">
        <v>277</v>
      </c>
      <c r="O51" s="2" t="s">
        <v>48</v>
      </c>
      <c r="P51" s="2" t="s">
        <v>285</v>
      </c>
      <c r="Q51" s="2" t="s">
        <v>614</v>
      </c>
      <c r="R51" s="2" t="s">
        <v>661</v>
      </c>
      <c r="S51" s="2" t="s">
        <v>662</v>
      </c>
      <c r="T51" s="2" t="s">
        <v>229</v>
      </c>
      <c r="U51" s="2" t="s">
        <v>654</v>
      </c>
      <c r="V51" s="2" t="s">
        <v>655</v>
      </c>
      <c r="W51" s="2" t="s">
        <v>663</v>
      </c>
      <c r="X51" s="2" t="s">
        <v>664</v>
      </c>
      <c r="Y51" s="2" t="s">
        <v>665</v>
      </c>
      <c r="Z51" s="2" t="s">
        <v>666</v>
      </c>
      <c r="AA51" s="2" t="s">
        <v>660</v>
      </c>
      <c r="AB51" s="2" t="s">
        <v>660</v>
      </c>
      <c r="AC51">
        <f>Notes!$C$7 * 19 * Notes!$C$10 * Notes!$C$13</f>
        <v>3761817600</v>
      </c>
      <c r="AD51">
        <f>Notes!$D$7 * 19 * Notes!$C$10 * Notes!$C$13</f>
        <v>1140</v>
      </c>
      <c r="AE51">
        <f>Notes!$E$7 * 19 * Notes!$C$10 * Notes!$C$13</f>
        <v>1575936000</v>
      </c>
      <c r="AF51">
        <f>Notes!$F$7 * 19 * Notes!$C$10 * Notes!$C$13</f>
        <v>2988441600</v>
      </c>
    </row>
    <row r="52" spans="1:32" ht="57.6" x14ac:dyDescent="0.3">
      <c r="A52" s="2" t="s">
        <v>38</v>
      </c>
      <c r="B52" s="2" t="s">
        <v>230</v>
      </c>
      <c r="C52" s="2" t="s">
        <v>104</v>
      </c>
      <c r="D52" s="2" t="s">
        <v>231</v>
      </c>
      <c r="E52" s="2"/>
      <c r="F52" s="2" t="s">
        <v>232</v>
      </c>
      <c r="G52" s="2" t="s">
        <v>116</v>
      </c>
      <c r="H52" s="2" t="s">
        <v>650</v>
      </c>
      <c r="I52" s="2"/>
      <c r="J52" s="2" t="s">
        <v>45</v>
      </c>
      <c r="K52" s="2" t="s">
        <v>651</v>
      </c>
      <c r="L52" s="2" t="s">
        <v>232</v>
      </c>
      <c r="M52" s="2" t="s">
        <v>47</v>
      </c>
      <c r="N52" s="2" t="s">
        <v>277</v>
      </c>
      <c r="O52" s="2" t="s">
        <v>48</v>
      </c>
      <c r="P52" s="2" t="s">
        <v>285</v>
      </c>
      <c r="Q52" s="2" t="s">
        <v>614</v>
      </c>
      <c r="R52" s="2" t="s">
        <v>667</v>
      </c>
      <c r="S52" s="2" t="s">
        <v>668</v>
      </c>
      <c r="T52" s="2" t="s">
        <v>233</v>
      </c>
      <c r="U52" s="2" t="s">
        <v>654</v>
      </c>
      <c r="V52" s="2" t="s">
        <v>655</v>
      </c>
      <c r="W52" s="2" t="s">
        <v>669</v>
      </c>
      <c r="X52" s="2" t="s">
        <v>670</v>
      </c>
      <c r="Y52" s="2" t="s">
        <v>671</v>
      </c>
      <c r="Z52" s="2" t="s">
        <v>672</v>
      </c>
      <c r="AA52" s="2" t="s">
        <v>660</v>
      </c>
      <c r="AB52" s="2" t="s">
        <v>660</v>
      </c>
      <c r="AC52">
        <f>Notes!$C$7 * 19 * Notes!$C$10 * Notes!$C$13</f>
        <v>3761817600</v>
      </c>
      <c r="AD52">
        <f>Notes!$D$7 * 19 * Notes!$C$10 * Notes!$C$13</f>
        <v>1140</v>
      </c>
      <c r="AE52">
        <f>Notes!$E$7 * 19 * Notes!$C$10 * Notes!$C$13</f>
        <v>1575936000</v>
      </c>
      <c r="AF52">
        <f>Notes!$F$7 * 19 * Notes!$C$10 * Notes!$C$13</f>
        <v>2988441600</v>
      </c>
    </row>
    <row r="53" spans="1:32" ht="57.6" x14ac:dyDescent="0.3">
      <c r="A53" s="2" t="s">
        <v>38</v>
      </c>
      <c r="B53" s="2" t="s">
        <v>217</v>
      </c>
      <c r="C53" s="2" t="s">
        <v>38</v>
      </c>
      <c r="D53" s="2" t="s">
        <v>218</v>
      </c>
      <c r="E53" s="2"/>
      <c r="F53" s="2" t="s">
        <v>219</v>
      </c>
      <c r="G53" s="2" t="s">
        <v>122</v>
      </c>
      <c r="H53" s="2" t="s">
        <v>650</v>
      </c>
      <c r="I53" s="2"/>
      <c r="J53" s="2" t="s">
        <v>45</v>
      </c>
      <c r="K53" s="2" t="s">
        <v>651</v>
      </c>
      <c r="L53" s="2" t="s">
        <v>219</v>
      </c>
      <c r="M53" s="2" t="s">
        <v>47</v>
      </c>
      <c r="N53" s="2" t="s">
        <v>277</v>
      </c>
      <c r="O53" s="2" t="s">
        <v>48</v>
      </c>
      <c r="P53" s="2" t="s">
        <v>285</v>
      </c>
      <c r="Q53" s="2" t="s">
        <v>614</v>
      </c>
      <c r="R53" s="2" t="s">
        <v>673</v>
      </c>
      <c r="S53" s="2" t="s">
        <v>674</v>
      </c>
      <c r="T53" s="2" t="s">
        <v>220</v>
      </c>
      <c r="U53" s="2" t="s">
        <v>654</v>
      </c>
      <c r="V53" s="2" t="s">
        <v>655</v>
      </c>
      <c r="W53" s="2" t="s">
        <v>675</v>
      </c>
      <c r="X53" s="2" t="s">
        <v>676</v>
      </c>
      <c r="Y53" s="2"/>
      <c r="Z53" s="2" t="s">
        <v>677</v>
      </c>
      <c r="AA53" s="2" t="s">
        <v>331</v>
      </c>
      <c r="AB53" s="2" t="s">
        <v>331</v>
      </c>
      <c r="AC53">
        <f>Notes!$C$7 * 19 * Notes!$C$10 * Notes!$C$13</f>
        <v>3761817600</v>
      </c>
      <c r="AD53">
        <f>Notes!$D$7 * 19 * Notes!$C$10 * Notes!$C$13</f>
        <v>1140</v>
      </c>
      <c r="AE53">
        <f>Notes!$E$7 * 19 * Notes!$C$10 * Notes!$C$13</f>
        <v>1575936000</v>
      </c>
      <c r="AF53">
        <f>Notes!$F$7 * 19 * Notes!$C$10 * Notes!$C$13</f>
        <v>2988441600</v>
      </c>
    </row>
    <row r="54" spans="1:32" ht="43.2" x14ac:dyDescent="0.3">
      <c r="A54" s="2" t="s">
        <v>38</v>
      </c>
      <c r="B54" s="2" t="s">
        <v>678</v>
      </c>
      <c r="C54" s="2" t="s">
        <v>199</v>
      </c>
      <c r="D54" s="2" t="s">
        <v>353</v>
      </c>
      <c r="E54" s="2" t="s">
        <v>354</v>
      </c>
      <c r="F54" s="2" t="s">
        <v>679</v>
      </c>
      <c r="G54" s="2" t="s">
        <v>356</v>
      </c>
      <c r="H54" s="2" t="s">
        <v>650</v>
      </c>
      <c r="I54" s="2"/>
      <c r="J54" s="2" t="s">
        <v>45</v>
      </c>
      <c r="K54" s="2" t="s">
        <v>651</v>
      </c>
      <c r="L54" s="2" t="s">
        <v>679</v>
      </c>
      <c r="M54" s="2" t="s">
        <v>47</v>
      </c>
      <c r="N54" s="2" t="s">
        <v>277</v>
      </c>
      <c r="O54" s="2" t="s">
        <v>48</v>
      </c>
      <c r="P54" s="2" t="s">
        <v>285</v>
      </c>
      <c r="Q54" s="2" t="s">
        <v>614</v>
      </c>
      <c r="R54" s="2" t="s">
        <v>680</v>
      </c>
      <c r="S54" s="2" t="s">
        <v>681</v>
      </c>
      <c r="T54" s="2" t="s">
        <v>682</v>
      </c>
      <c r="U54" s="2" t="s">
        <v>654</v>
      </c>
      <c r="V54" s="2" t="s">
        <v>655</v>
      </c>
      <c r="W54" s="2" t="s">
        <v>205</v>
      </c>
      <c r="X54" s="2" t="s">
        <v>683</v>
      </c>
      <c r="Y54" s="2" t="s">
        <v>207</v>
      </c>
      <c r="Z54" s="2" t="s">
        <v>208</v>
      </c>
      <c r="AA54" s="2" t="s">
        <v>620</v>
      </c>
      <c r="AB54" s="2" t="s">
        <v>620</v>
      </c>
      <c r="AC54">
        <f>Notes!$C$7 * 19 * Notes!$C$10 * Notes!$C$13</f>
        <v>3761817600</v>
      </c>
      <c r="AD54">
        <f>Notes!$D$7 * 19 * Notes!$C$10 * Notes!$C$13</f>
        <v>1140</v>
      </c>
      <c r="AE54">
        <f>Notes!$E$7 * 19 * Notes!$C$10 * Notes!$C$13</f>
        <v>1575936000</v>
      </c>
      <c r="AF54">
        <f>Notes!$F$7 * 19 * Notes!$C$10 * Notes!$C$13</f>
        <v>2988441600</v>
      </c>
    </row>
    <row r="55" spans="1:32" ht="57.6" x14ac:dyDescent="0.3">
      <c r="A55" s="2" t="s">
        <v>38</v>
      </c>
      <c r="B55" s="2" t="s">
        <v>210</v>
      </c>
      <c r="C55" s="2" t="s">
        <v>211</v>
      </c>
      <c r="D55" s="2" t="s">
        <v>212</v>
      </c>
      <c r="E55" s="2" t="s">
        <v>684</v>
      </c>
      <c r="F55" s="2" t="s">
        <v>213</v>
      </c>
      <c r="G55" s="2" t="s">
        <v>214</v>
      </c>
      <c r="H55" s="2" t="s">
        <v>650</v>
      </c>
      <c r="I55" s="2"/>
      <c r="J55" s="2" t="s">
        <v>45</v>
      </c>
      <c r="K55" s="2" t="s">
        <v>651</v>
      </c>
      <c r="L55" s="2" t="s">
        <v>213</v>
      </c>
      <c r="M55" s="2" t="s">
        <v>47</v>
      </c>
      <c r="N55" s="2" t="s">
        <v>277</v>
      </c>
      <c r="O55" s="2" t="s">
        <v>48</v>
      </c>
      <c r="P55" s="2" t="s">
        <v>285</v>
      </c>
      <c r="Q55" s="2" t="s">
        <v>614</v>
      </c>
      <c r="R55" s="2" t="s">
        <v>685</v>
      </c>
      <c r="S55" s="2" t="s">
        <v>686</v>
      </c>
      <c r="T55" s="2" t="s">
        <v>216</v>
      </c>
      <c r="U55" s="2" t="s">
        <v>654</v>
      </c>
      <c r="V55" s="2" t="s">
        <v>655</v>
      </c>
      <c r="W55" s="2" t="s">
        <v>687</v>
      </c>
      <c r="X55" s="2" t="s">
        <v>688</v>
      </c>
      <c r="Y55" s="2"/>
      <c r="Z55" s="2" t="s">
        <v>689</v>
      </c>
      <c r="AA55" s="2" t="s">
        <v>660</v>
      </c>
      <c r="AB55" s="2" t="s">
        <v>660</v>
      </c>
      <c r="AC55">
        <f>Notes!$C$7 * 19 * Notes!$C$10 * Notes!$C$13</f>
        <v>3761817600</v>
      </c>
      <c r="AD55">
        <f>Notes!$D$7 * 19 * Notes!$C$10 * Notes!$C$13</f>
        <v>1140</v>
      </c>
      <c r="AE55">
        <f>Notes!$E$7 * 19 * Notes!$C$10 * Notes!$C$13</f>
        <v>1575936000</v>
      </c>
      <c r="AF55">
        <f>Notes!$F$7 * 19 * Notes!$C$10 * Notes!$C$13</f>
        <v>2988441600</v>
      </c>
    </row>
    <row r="56" spans="1:32" ht="129.6" x14ac:dyDescent="0.3">
      <c r="A56" s="2" t="s">
        <v>38</v>
      </c>
      <c r="B56" s="2" t="s">
        <v>248</v>
      </c>
      <c r="C56" s="2" t="s">
        <v>224</v>
      </c>
      <c r="D56" s="2" t="s">
        <v>249</v>
      </c>
      <c r="E56" s="2"/>
      <c r="F56" s="2" t="s">
        <v>250</v>
      </c>
      <c r="G56" s="2" t="s">
        <v>225</v>
      </c>
      <c r="H56" s="2" t="s">
        <v>650</v>
      </c>
      <c r="I56" s="2"/>
      <c r="J56" s="2" t="s">
        <v>45</v>
      </c>
      <c r="K56" s="2" t="s">
        <v>651</v>
      </c>
      <c r="L56" s="2" t="s">
        <v>250</v>
      </c>
      <c r="M56" s="2" t="s">
        <v>47</v>
      </c>
      <c r="N56" s="2" t="s">
        <v>277</v>
      </c>
      <c r="O56" s="2" t="s">
        <v>48</v>
      </c>
      <c r="P56" s="2" t="s">
        <v>285</v>
      </c>
      <c r="Q56" s="2" t="s">
        <v>614</v>
      </c>
      <c r="R56" s="2" t="s">
        <v>690</v>
      </c>
      <c r="S56" s="2" t="s">
        <v>691</v>
      </c>
      <c r="T56" s="2" t="s">
        <v>253</v>
      </c>
      <c r="U56" s="2" t="s">
        <v>654</v>
      </c>
      <c r="V56" s="2" t="s">
        <v>655</v>
      </c>
      <c r="W56" s="2" t="s">
        <v>692</v>
      </c>
      <c r="X56" s="2" t="s">
        <v>693</v>
      </c>
      <c r="Y56" s="2"/>
      <c r="Z56" s="2" t="s">
        <v>694</v>
      </c>
      <c r="AA56" s="2" t="s">
        <v>660</v>
      </c>
      <c r="AB56" s="2" t="s">
        <v>660</v>
      </c>
      <c r="AC56">
        <f>Notes!$C$7 * 19 * Notes!$C$10 * Notes!$C$13</f>
        <v>3761817600</v>
      </c>
      <c r="AD56">
        <f>Notes!$D$7 * 19 * Notes!$C$10 * Notes!$C$13</f>
        <v>1140</v>
      </c>
      <c r="AE56">
        <f>Notes!$E$7 * 19 * Notes!$C$10 * Notes!$C$13</f>
        <v>1575936000</v>
      </c>
      <c r="AF56">
        <f>Notes!$F$7 * 19 * Notes!$C$10 * Notes!$C$13</f>
        <v>2988441600</v>
      </c>
    </row>
    <row r="57" spans="1:32" ht="43.2" x14ac:dyDescent="0.3">
      <c r="A57" s="2" t="s">
        <v>38</v>
      </c>
      <c r="B57" s="2" t="s">
        <v>695</v>
      </c>
      <c r="C57" s="2" t="s">
        <v>696</v>
      </c>
      <c r="D57" s="2" t="s">
        <v>697</v>
      </c>
      <c r="E57" s="2"/>
      <c r="F57" s="2" t="s">
        <v>698</v>
      </c>
      <c r="G57" s="2" t="s">
        <v>699</v>
      </c>
      <c r="H57" s="2" t="s">
        <v>650</v>
      </c>
      <c r="I57" s="2"/>
      <c r="J57" s="2" t="s">
        <v>45</v>
      </c>
      <c r="K57" s="2" t="s">
        <v>651</v>
      </c>
      <c r="L57" s="2" t="s">
        <v>698</v>
      </c>
      <c r="M57" s="2" t="s">
        <v>700</v>
      </c>
      <c r="N57" s="2" t="s">
        <v>277</v>
      </c>
      <c r="O57" s="2" t="s">
        <v>48</v>
      </c>
      <c r="P57" s="2" t="s">
        <v>285</v>
      </c>
      <c r="Q57" s="2" t="s">
        <v>614</v>
      </c>
      <c r="R57" s="2" t="s">
        <v>701</v>
      </c>
      <c r="S57" s="2" t="s">
        <v>702</v>
      </c>
      <c r="T57" s="2" t="s">
        <v>703</v>
      </c>
      <c r="U57" s="2" t="s">
        <v>654</v>
      </c>
      <c r="V57" s="2" t="s">
        <v>655</v>
      </c>
      <c r="W57" s="2"/>
      <c r="X57" s="2"/>
      <c r="Y57" s="2"/>
      <c r="Z57" s="2"/>
      <c r="AA57" s="2" t="s">
        <v>549</v>
      </c>
      <c r="AB57" s="2" t="s">
        <v>549</v>
      </c>
      <c r="AC57">
        <f>Notes!$C$7 * 19 * Notes!$C$10 * Notes!$C$13</f>
        <v>3761817600</v>
      </c>
      <c r="AD57">
        <f>Notes!$D$7 * 19 * Notes!$C$10 * Notes!$C$13</f>
        <v>1140</v>
      </c>
      <c r="AE57">
        <f>Notes!$E$7 * 19 * Notes!$C$10 * Notes!$C$13</f>
        <v>1575936000</v>
      </c>
      <c r="AF57">
        <f>Notes!$F$7 * 19 * Notes!$C$10 * Notes!$C$13</f>
        <v>2988441600</v>
      </c>
    </row>
    <row r="58" spans="1:32" ht="43.2" x14ac:dyDescent="0.3">
      <c r="A58" s="2" t="s">
        <v>38</v>
      </c>
      <c r="B58" s="2" t="s">
        <v>695</v>
      </c>
      <c r="C58" s="2" t="s">
        <v>696</v>
      </c>
      <c r="D58" s="2" t="s">
        <v>697</v>
      </c>
      <c r="E58" s="2"/>
      <c r="F58" s="2" t="s">
        <v>698</v>
      </c>
      <c r="G58" s="2" t="s">
        <v>699</v>
      </c>
      <c r="H58" s="2" t="s">
        <v>704</v>
      </c>
      <c r="I58" s="2"/>
      <c r="J58" s="2" t="s">
        <v>45</v>
      </c>
      <c r="K58" s="2" t="s">
        <v>705</v>
      </c>
      <c r="L58" s="2" t="s">
        <v>706</v>
      </c>
      <c r="M58" s="2" t="s">
        <v>700</v>
      </c>
      <c r="N58" s="2" t="s">
        <v>707</v>
      </c>
      <c r="O58" s="2" t="s">
        <v>48</v>
      </c>
      <c r="P58" s="2" t="s">
        <v>285</v>
      </c>
      <c r="Q58" s="2" t="s">
        <v>614</v>
      </c>
      <c r="R58" s="2" t="s">
        <v>708</v>
      </c>
      <c r="S58" s="2" t="s">
        <v>709</v>
      </c>
      <c r="T58" s="2" t="s">
        <v>703</v>
      </c>
      <c r="U58" s="2" t="s">
        <v>710</v>
      </c>
      <c r="V58" s="2" t="s">
        <v>711</v>
      </c>
      <c r="W58" s="2"/>
      <c r="X58" s="2"/>
      <c r="Y58" s="2"/>
      <c r="Z58" s="2"/>
      <c r="AA58" s="2" t="s">
        <v>549</v>
      </c>
      <c r="AB58" s="2" t="s">
        <v>549</v>
      </c>
      <c r="AC58">
        <f>Notes!$C$7 * 19 * Notes!$C$10 * Notes!$C$13</f>
        <v>3761817600</v>
      </c>
      <c r="AD58">
        <f>Notes!$D$7 * 19 * Notes!$C$10 * Notes!$C$13</f>
        <v>1140</v>
      </c>
      <c r="AE58">
        <f>Notes!$E$7 * 19 * Notes!$C$10 * Notes!$C$13</f>
        <v>1575936000</v>
      </c>
      <c r="AF58">
        <f>Notes!$F$7 * 19 * Notes!$C$10 * Notes!$C$13</f>
        <v>2988441600</v>
      </c>
    </row>
    <row r="59" spans="1:32" ht="43.2" x14ac:dyDescent="0.3">
      <c r="A59" s="2" t="s">
        <v>38</v>
      </c>
      <c r="B59" s="2" t="s">
        <v>712</v>
      </c>
      <c r="C59" s="2" t="s">
        <v>696</v>
      </c>
      <c r="D59" s="2" t="s">
        <v>697</v>
      </c>
      <c r="E59" s="2"/>
      <c r="F59" s="2" t="s">
        <v>713</v>
      </c>
      <c r="G59" s="2" t="s">
        <v>714</v>
      </c>
      <c r="H59" s="2" t="s">
        <v>650</v>
      </c>
      <c r="I59" s="2"/>
      <c r="J59" s="2" t="s">
        <v>45</v>
      </c>
      <c r="K59" s="2" t="s">
        <v>651</v>
      </c>
      <c r="L59" s="2" t="s">
        <v>713</v>
      </c>
      <c r="M59" s="2" t="s">
        <v>47</v>
      </c>
      <c r="N59" s="2" t="s">
        <v>277</v>
      </c>
      <c r="O59" s="2" t="s">
        <v>48</v>
      </c>
      <c r="P59" s="2" t="s">
        <v>285</v>
      </c>
      <c r="Q59" s="2" t="s">
        <v>614</v>
      </c>
      <c r="R59" s="2" t="s">
        <v>715</v>
      </c>
      <c r="S59" s="2" t="s">
        <v>716</v>
      </c>
      <c r="T59" s="2" t="s">
        <v>717</v>
      </c>
      <c r="U59" s="2" t="s">
        <v>654</v>
      </c>
      <c r="V59" s="2" t="s">
        <v>655</v>
      </c>
      <c r="W59" s="2"/>
      <c r="X59" s="2"/>
      <c r="Y59" s="2"/>
      <c r="Z59" s="2"/>
      <c r="AA59" s="2" t="s">
        <v>718</v>
      </c>
      <c r="AB59" s="2" t="s">
        <v>718</v>
      </c>
      <c r="AC59">
        <f>Notes!$C$7 * 19 * Notes!$C$10 * Notes!$C$13</f>
        <v>3761817600</v>
      </c>
      <c r="AD59">
        <f>Notes!$D$7 * 19 * Notes!$C$10 * Notes!$C$13</f>
        <v>1140</v>
      </c>
      <c r="AE59">
        <f>Notes!$E$7 * 19 * Notes!$C$10 * Notes!$C$13</f>
        <v>1575936000</v>
      </c>
      <c r="AF59">
        <f>Notes!$F$7 * 19 * Notes!$C$10 * Notes!$C$13</f>
        <v>2988441600</v>
      </c>
    </row>
    <row r="60" spans="1:32" ht="43.2" x14ac:dyDescent="0.3">
      <c r="A60" s="2" t="s">
        <v>38</v>
      </c>
      <c r="B60" s="2" t="s">
        <v>712</v>
      </c>
      <c r="C60" s="2" t="s">
        <v>696</v>
      </c>
      <c r="D60" s="2" t="s">
        <v>697</v>
      </c>
      <c r="E60" s="2"/>
      <c r="F60" s="2" t="s">
        <v>713</v>
      </c>
      <c r="G60" s="2" t="s">
        <v>714</v>
      </c>
      <c r="H60" s="2" t="s">
        <v>704</v>
      </c>
      <c r="I60" s="2"/>
      <c r="J60" s="2" t="s">
        <v>45</v>
      </c>
      <c r="K60" s="2" t="s">
        <v>705</v>
      </c>
      <c r="L60" s="2" t="s">
        <v>719</v>
      </c>
      <c r="M60" s="2" t="s">
        <v>47</v>
      </c>
      <c r="N60" s="2" t="s">
        <v>707</v>
      </c>
      <c r="O60" s="2" t="s">
        <v>48</v>
      </c>
      <c r="P60" s="2" t="s">
        <v>285</v>
      </c>
      <c r="Q60" s="2" t="s">
        <v>614</v>
      </c>
      <c r="R60" s="2" t="s">
        <v>720</v>
      </c>
      <c r="S60" s="2" t="s">
        <v>721</v>
      </c>
      <c r="T60" s="2" t="s">
        <v>717</v>
      </c>
      <c r="U60" s="2" t="s">
        <v>710</v>
      </c>
      <c r="V60" s="2" t="s">
        <v>711</v>
      </c>
      <c r="W60" s="2"/>
      <c r="X60" s="2"/>
      <c r="Y60" s="2"/>
      <c r="Z60" s="2"/>
      <c r="AA60" s="2" t="s">
        <v>718</v>
      </c>
      <c r="AB60" s="2" t="s">
        <v>718</v>
      </c>
      <c r="AC60">
        <f>Notes!$C$7 * 19 * Notes!$C$10 * Notes!$C$13</f>
        <v>3761817600</v>
      </c>
      <c r="AD60">
        <f>Notes!$D$7 * 19 * Notes!$C$10 * Notes!$C$13</f>
        <v>1140</v>
      </c>
      <c r="AE60">
        <f>Notes!$E$7 * 19 * Notes!$C$10 * Notes!$C$13</f>
        <v>1575936000</v>
      </c>
      <c r="AF60">
        <f>Notes!$F$7 * 19 * Notes!$C$10 * Notes!$C$13</f>
        <v>2988441600</v>
      </c>
    </row>
    <row r="61" spans="1:32" ht="43.2" x14ac:dyDescent="0.3">
      <c r="A61" s="2" t="s">
        <v>38</v>
      </c>
      <c r="B61" s="2" t="s">
        <v>722</v>
      </c>
      <c r="C61" s="2" t="s">
        <v>723</v>
      </c>
      <c r="D61" s="2" t="s">
        <v>724</v>
      </c>
      <c r="E61" s="2"/>
      <c r="F61" s="2" t="s">
        <v>725</v>
      </c>
      <c r="G61" s="2" t="s">
        <v>726</v>
      </c>
      <c r="H61" s="2" t="s">
        <v>44</v>
      </c>
      <c r="I61" s="2"/>
      <c r="J61" s="2" t="s">
        <v>45</v>
      </c>
      <c r="K61" s="2" t="s">
        <v>727</v>
      </c>
      <c r="L61" s="2" t="s">
        <v>725</v>
      </c>
      <c r="M61" s="2" t="s">
        <v>47</v>
      </c>
      <c r="N61" s="2" t="s">
        <v>277</v>
      </c>
      <c r="O61" s="2"/>
      <c r="P61" s="2" t="s">
        <v>285</v>
      </c>
      <c r="Q61" s="2" t="s">
        <v>614</v>
      </c>
      <c r="R61" s="2" t="s">
        <v>728</v>
      </c>
      <c r="S61" s="2" t="s">
        <v>729</v>
      </c>
      <c r="T61" s="2" t="s">
        <v>730</v>
      </c>
      <c r="U61" s="2" t="s">
        <v>731</v>
      </c>
      <c r="V61" s="2" t="s">
        <v>732</v>
      </c>
      <c r="W61" s="2"/>
      <c r="X61" s="2"/>
      <c r="Y61" s="2"/>
      <c r="Z61" s="2"/>
      <c r="AA61" s="2" t="s">
        <v>733</v>
      </c>
      <c r="AB61" s="2" t="s">
        <v>733</v>
      </c>
      <c r="AC61">
        <f>Notes!$C$7 * Notes!$C$10 * Notes!$C$13</f>
        <v>197990400</v>
      </c>
      <c r="AD61">
        <f>Notes!$D$7 * Notes!$C$10 * Notes!$C$13</f>
        <v>60</v>
      </c>
      <c r="AE61">
        <f>Notes!$E$7 * Notes!$C$10 * Notes!$C$13</f>
        <v>82944000</v>
      </c>
      <c r="AF61">
        <f>Notes!$F$7 * Notes!$C$10 * Notes!$C$13</f>
        <v>157286400</v>
      </c>
    </row>
    <row r="62" spans="1:32" ht="43.2" x14ac:dyDescent="0.3">
      <c r="A62" s="2" t="s">
        <v>38</v>
      </c>
      <c r="B62" s="2" t="s">
        <v>722</v>
      </c>
      <c r="C62" s="2" t="s">
        <v>723</v>
      </c>
      <c r="D62" s="2" t="s">
        <v>724</v>
      </c>
      <c r="E62" s="2"/>
      <c r="F62" s="2" t="s">
        <v>725</v>
      </c>
      <c r="G62" s="2" t="s">
        <v>726</v>
      </c>
      <c r="H62" s="2" t="s">
        <v>704</v>
      </c>
      <c r="I62" s="2"/>
      <c r="J62" s="2" t="s">
        <v>45</v>
      </c>
      <c r="K62" s="2" t="s">
        <v>734</v>
      </c>
      <c r="L62" s="2" t="s">
        <v>735</v>
      </c>
      <c r="M62" s="2" t="s">
        <v>47</v>
      </c>
      <c r="N62" s="2" t="s">
        <v>707</v>
      </c>
      <c r="O62" s="2"/>
      <c r="P62" s="2" t="s">
        <v>285</v>
      </c>
      <c r="Q62" s="2" t="s">
        <v>614</v>
      </c>
      <c r="R62" s="2" t="s">
        <v>736</v>
      </c>
      <c r="S62" s="2" t="s">
        <v>737</v>
      </c>
      <c r="T62" s="2" t="s">
        <v>730</v>
      </c>
      <c r="U62" s="2" t="s">
        <v>738</v>
      </c>
      <c r="V62" s="2" t="s">
        <v>739</v>
      </c>
      <c r="W62" s="2"/>
      <c r="X62" s="2"/>
      <c r="Y62" s="2"/>
      <c r="Z62" s="2"/>
      <c r="AA62" s="2" t="s">
        <v>718</v>
      </c>
      <c r="AB62" s="2" t="s">
        <v>718</v>
      </c>
      <c r="AC62">
        <f>Notes!$C$7 * Notes!$C$10 * Notes!$C$13</f>
        <v>197990400</v>
      </c>
      <c r="AD62">
        <f>Notes!$D$7 * Notes!$C$10 * Notes!$C$13</f>
        <v>60</v>
      </c>
      <c r="AE62">
        <f>Notes!$E$7 * Notes!$C$10 * Notes!$C$13</f>
        <v>82944000</v>
      </c>
      <c r="AF62">
        <f>Notes!$F$7 * Notes!$C$10 * Notes!$C$13</f>
        <v>157286400</v>
      </c>
    </row>
    <row r="63" spans="1:32" ht="43.2" x14ac:dyDescent="0.3">
      <c r="A63" s="2" t="s">
        <v>38</v>
      </c>
      <c r="B63" s="2" t="s">
        <v>740</v>
      </c>
      <c r="C63" s="2" t="s">
        <v>696</v>
      </c>
      <c r="D63" s="2" t="s">
        <v>697</v>
      </c>
      <c r="E63" s="2"/>
      <c r="F63" s="2" t="s">
        <v>741</v>
      </c>
      <c r="G63" s="2" t="s">
        <v>742</v>
      </c>
      <c r="H63" s="2" t="s">
        <v>650</v>
      </c>
      <c r="I63" s="2"/>
      <c r="J63" s="2" t="s">
        <v>45</v>
      </c>
      <c r="K63" s="2" t="s">
        <v>651</v>
      </c>
      <c r="L63" s="2" t="s">
        <v>741</v>
      </c>
      <c r="M63" s="2" t="s">
        <v>700</v>
      </c>
      <c r="N63" s="2" t="s">
        <v>277</v>
      </c>
      <c r="O63" s="2" t="s">
        <v>48</v>
      </c>
      <c r="P63" s="2" t="s">
        <v>285</v>
      </c>
      <c r="Q63" s="2" t="s">
        <v>614</v>
      </c>
      <c r="R63" s="2" t="s">
        <v>743</v>
      </c>
      <c r="S63" s="2" t="s">
        <v>744</v>
      </c>
      <c r="T63" s="2" t="s">
        <v>745</v>
      </c>
      <c r="U63" s="2" t="s">
        <v>654</v>
      </c>
      <c r="V63" s="2" t="s">
        <v>655</v>
      </c>
      <c r="W63" s="2"/>
      <c r="X63" s="2"/>
      <c r="Y63" s="2"/>
      <c r="Z63" s="2"/>
      <c r="AA63" s="2" t="s">
        <v>718</v>
      </c>
      <c r="AB63" s="2" t="s">
        <v>718</v>
      </c>
      <c r="AC63">
        <f>Notes!$C$7 * 19 * Notes!$C$10 * Notes!$C$13</f>
        <v>3761817600</v>
      </c>
      <c r="AD63">
        <f>Notes!$D$7 * 19 * Notes!$C$10 * Notes!$C$13</f>
        <v>1140</v>
      </c>
      <c r="AE63">
        <f>Notes!$E$7 * 19 * Notes!$C$10 * Notes!$C$13</f>
        <v>1575936000</v>
      </c>
      <c r="AF63">
        <f>Notes!$F$7 * 19 * Notes!$C$10 * Notes!$C$13</f>
        <v>2988441600</v>
      </c>
    </row>
    <row r="64" spans="1:32" ht="43.2" x14ac:dyDescent="0.3">
      <c r="A64" s="2" t="s">
        <v>38</v>
      </c>
      <c r="B64" s="2" t="s">
        <v>740</v>
      </c>
      <c r="C64" s="2" t="s">
        <v>696</v>
      </c>
      <c r="D64" s="2" t="s">
        <v>697</v>
      </c>
      <c r="E64" s="2"/>
      <c r="F64" s="2" t="s">
        <v>741</v>
      </c>
      <c r="G64" s="2" t="s">
        <v>742</v>
      </c>
      <c r="H64" s="2" t="s">
        <v>704</v>
      </c>
      <c r="I64" s="2"/>
      <c r="J64" s="2" t="s">
        <v>45</v>
      </c>
      <c r="K64" s="2" t="s">
        <v>705</v>
      </c>
      <c r="L64" s="2" t="s">
        <v>746</v>
      </c>
      <c r="M64" s="2" t="s">
        <v>700</v>
      </c>
      <c r="N64" s="2" t="s">
        <v>707</v>
      </c>
      <c r="O64" s="2" t="s">
        <v>48</v>
      </c>
      <c r="P64" s="2" t="s">
        <v>285</v>
      </c>
      <c r="Q64" s="2" t="s">
        <v>614</v>
      </c>
      <c r="R64" s="2" t="s">
        <v>747</v>
      </c>
      <c r="S64" s="2" t="s">
        <v>748</v>
      </c>
      <c r="T64" s="2" t="s">
        <v>745</v>
      </c>
      <c r="U64" s="2" t="s">
        <v>710</v>
      </c>
      <c r="V64" s="2" t="s">
        <v>711</v>
      </c>
      <c r="W64" s="2"/>
      <c r="X64" s="2"/>
      <c r="Y64" s="2"/>
      <c r="Z64" s="2"/>
      <c r="AA64" s="2" t="s">
        <v>718</v>
      </c>
      <c r="AB64" s="2" t="s">
        <v>718</v>
      </c>
      <c r="AC64">
        <f>Notes!$C$7 * 19 * Notes!$C$10 * Notes!$C$13</f>
        <v>3761817600</v>
      </c>
      <c r="AD64">
        <f>Notes!$D$7 * 19 * Notes!$C$10 * Notes!$C$13</f>
        <v>1140</v>
      </c>
      <c r="AE64">
        <f>Notes!$E$7 * 19 * Notes!$C$10 * Notes!$C$13</f>
        <v>1575936000</v>
      </c>
      <c r="AF64">
        <f>Notes!$F$7 * 19 * Notes!$C$10 * Notes!$C$13</f>
        <v>2988441600</v>
      </c>
    </row>
    <row r="65" spans="1:32" ht="43.2" x14ac:dyDescent="0.3">
      <c r="A65" s="2" t="s">
        <v>38</v>
      </c>
      <c r="B65" s="2" t="s">
        <v>749</v>
      </c>
      <c r="C65" s="2" t="s">
        <v>750</v>
      </c>
      <c r="D65" s="2" t="s">
        <v>749</v>
      </c>
      <c r="E65" s="2"/>
      <c r="F65" s="2" t="s">
        <v>751</v>
      </c>
      <c r="G65" s="2" t="s">
        <v>742</v>
      </c>
      <c r="H65" s="2" t="s">
        <v>44</v>
      </c>
      <c r="I65" s="2"/>
      <c r="J65" s="2" t="s">
        <v>45</v>
      </c>
      <c r="K65" s="2" t="s">
        <v>727</v>
      </c>
      <c r="L65" s="2" t="s">
        <v>751</v>
      </c>
      <c r="M65" s="2" t="s">
        <v>700</v>
      </c>
      <c r="N65" s="2" t="s">
        <v>277</v>
      </c>
      <c r="O65" s="2"/>
      <c r="P65" s="2" t="s">
        <v>285</v>
      </c>
      <c r="Q65" s="2" t="s">
        <v>614</v>
      </c>
      <c r="R65" s="2" t="s">
        <v>752</v>
      </c>
      <c r="S65" s="2" t="s">
        <v>753</v>
      </c>
      <c r="T65" s="2" t="s">
        <v>754</v>
      </c>
      <c r="U65" s="2" t="s">
        <v>731</v>
      </c>
      <c r="V65" s="2" t="s">
        <v>732</v>
      </c>
      <c r="W65" s="2"/>
      <c r="X65" s="2"/>
      <c r="Y65" s="2"/>
      <c r="Z65" s="2"/>
      <c r="AA65" s="2" t="s">
        <v>718</v>
      </c>
      <c r="AB65" s="2" t="s">
        <v>718</v>
      </c>
      <c r="AC65">
        <f>Notes!$C$7 * Notes!$C$10 * Notes!$C$13</f>
        <v>197990400</v>
      </c>
      <c r="AD65">
        <f>Notes!$D$7 * Notes!$C$10 * Notes!$C$13</f>
        <v>60</v>
      </c>
      <c r="AE65">
        <f>Notes!$E$7 * Notes!$C$10 * Notes!$C$13</f>
        <v>82944000</v>
      </c>
      <c r="AF65">
        <f>Notes!$F$7 * Notes!$C$10 * Notes!$C$13</f>
        <v>157286400</v>
      </c>
    </row>
    <row r="66" spans="1:32" ht="43.2" x14ac:dyDescent="0.3">
      <c r="A66" s="2" t="s">
        <v>38</v>
      </c>
      <c r="B66" s="2" t="s">
        <v>749</v>
      </c>
      <c r="C66" s="2" t="s">
        <v>750</v>
      </c>
      <c r="D66" s="2" t="s">
        <v>749</v>
      </c>
      <c r="E66" s="2"/>
      <c r="F66" s="2" t="s">
        <v>751</v>
      </c>
      <c r="G66" s="2" t="s">
        <v>742</v>
      </c>
      <c r="H66" s="2" t="s">
        <v>704</v>
      </c>
      <c r="I66" s="2"/>
      <c r="J66" s="2" t="s">
        <v>45</v>
      </c>
      <c r="K66" s="2" t="s">
        <v>734</v>
      </c>
      <c r="L66" s="2" t="s">
        <v>755</v>
      </c>
      <c r="M66" s="2" t="s">
        <v>700</v>
      </c>
      <c r="N66" s="2" t="s">
        <v>707</v>
      </c>
      <c r="O66" s="2"/>
      <c r="P66" s="2" t="s">
        <v>285</v>
      </c>
      <c r="Q66" s="2" t="s">
        <v>614</v>
      </c>
      <c r="R66" s="2" t="s">
        <v>756</v>
      </c>
      <c r="S66" s="2" t="s">
        <v>757</v>
      </c>
      <c r="T66" s="2" t="s">
        <v>754</v>
      </c>
      <c r="U66" s="2" t="s">
        <v>738</v>
      </c>
      <c r="V66" s="2" t="s">
        <v>739</v>
      </c>
      <c r="W66" s="2"/>
      <c r="X66" s="2"/>
      <c r="Y66" s="2"/>
      <c r="Z66" s="2"/>
      <c r="AA66" s="2" t="s">
        <v>718</v>
      </c>
      <c r="AB66" s="2" t="s">
        <v>718</v>
      </c>
      <c r="AC66">
        <f>Notes!$C$7 * Notes!$C$10 * Notes!$C$13</f>
        <v>197990400</v>
      </c>
      <c r="AD66">
        <f>Notes!$D$7 * Notes!$C$10 * Notes!$C$13</f>
        <v>60</v>
      </c>
      <c r="AE66">
        <f>Notes!$E$7 * Notes!$C$10 * Notes!$C$13</f>
        <v>82944000</v>
      </c>
      <c r="AF66">
        <f>Notes!$F$7 * Notes!$C$10 * Notes!$C$13</f>
        <v>157286400</v>
      </c>
    </row>
    <row r="67" spans="1:32" ht="57.6" x14ac:dyDescent="0.3">
      <c r="A67" s="2" t="s">
        <v>38</v>
      </c>
      <c r="B67" s="2" t="s">
        <v>758</v>
      </c>
      <c r="C67" s="2" t="s">
        <v>696</v>
      </c>
      <c r="D67" s="2" t="s">
        <v>759</v>
      </c>
      <c r="E67" s="2"/>
      <c r="F67" s="2" t="s">
        <v>760</v>
      </c>
      <c r="G67" s="2" t="s">
        <v>761</v>
      </c>
      <c r="H67" s="2" t="s">
        <v>650</v>
      </c>
      <c r="I67" s="2"/>
      <c r="J67" s="2" t="s">
        <v>45</v>
      </c>
      <c r="K67" s="2" t="s">
        <v>651</v>
      </c>
      <c r="L67" s="2" t="s">
        <v>760</v>
      </c>
      <c r="M67" s="2" t="s">
        <v>700</v>
      </c>
      <c r="N67" s="2" t="s">
        <v>277</v>
      </c>
      <c r="O67" s="2" t="s">
        <v>48</v>
      </c>
      <c r="P67" s="2" t="s">
        <v>285</v>
      </c>
      <c r="Q67" s="2" t="s">
        <v>614</v>
      </c>
      <c r="R67" s="2" t="s">
        <v>762</v>
      </c>
      <c r="S67" s="2" t="s">
        <v>763</v>
      </c>
      <c r="T67" s="2" t="s">
        <v>764</v>
      </c>
      <c r="U67" s="2" t="s">
        <v>654</v>
      </c>
      <c r="V67" s="2" t="s">
        <v>655</v>
      </c>
      <c r="W67" s="2"/>
      <c r="X67" s="2"/>
      <c r="Y67" s="2"/>
      <c r="Z67" s="2"/>
      <c r="AA67" s="2" t="s">
        <v>718</v>
      </c>
      <c r="AB67" s="2" t="s">
        <v>718</v>
      </c>
      <c r="AC67">
        <f>Notes!$C$7 * 19 * Notes!$C$10 * Notes!$C$13</f>
        <v>3761817600</v>
      </c>
      <c r="AD67">
        <f>Notes!$D$7 * 19 * Notes!$C$10 * Notes!$C$13</f>
        <v>1140</v>
      </c>
      <c r="AE67">
        <f>Notes!$E$7 * 19 * Notes!$C$10 * Notes!$C$13</f>
        <v>1575936000</v>
      </c>
      <c r="AF67">
        <f>Notes!$F$7 * 19 * Notes!$C$10 * Notes!$C$13</f>
        <v>2988441600</v>
      </c>
    </row>
    <row r="68" spans="1:32" ht="57.6" x14ac:dyDescent="0.3">
      <c r="A68" s="2" t="s">
        <v>38</v>
      </c>
      <c r="B68" s="2" t="s">
        <v>758</v>
      </c>
      <c r="C68" s="2" t="s">
        <v>696</v>
      </c>
      <c r="D68" s="2" t="s">
        <v>759</v>
      </c>
      <c r="E68" s="2"/>
      <c r="F68" s="2" t="s">
        <v>760</v>
      </c>
      <c r="G68" s="2" t="s">
        <v>761</v>
      </c>
      <c r="H68" s="2" t="s">
        <v>704</v>
      </c>
      <c r="I68" s="2"/>
      <c r="J68" s="2" t="s">
        <v>45</v>
      </c>
      <c r="K68" s="2" t="s">
        <v>705</v>
      </c>
      <c r="L68" s="2" t="s">
        <v>765</v>
      </c>
      <c r="M68" s="2" t="s">
        <v>700</v>
      </c>
      <c r="N68" s="2" t="s">
        <v>707</v>
      </c>
      <c r="O68" s="2" t="s">
        <v>48</v>
      </c>
      <c r="P68" s="2" t="s">
        <v>285</v>
      </c>
      <c r="Q68" s="2" t="s">
        <v>614</v>
      </c>
      <c r="R68" s="2" t="s">
        <v>766</v>
      </c>
      <c r="S68" s="2" t="s">
        <v>767</v>
      </c>
      <c r="T68" s="2" t="s">
        <v>764</v>
      </c>
      <c r="U68" s="2" t="s">
        <v>710</v>
      </c>
      <c r="V68" s="2" t="s">
        <v>711</v>
      </c>
      <c r="W68" s="2"/>
      <c r="X68" s="2"/>
      <c r="Y68" s="2"/>
      <c r="Z68" s="2"/>
      <c r="AA68" s="2" t="s">
        <v>718</v>
      </c>
      <c r="AB68" s="2" t="s">
        <v>718</v>
      </c>
      <c r="AC68">
        <f>Notes!$C$7 * 19 * Notes!$C$10 * Notes!$C$13</f>
        <v>3761817600</v>
      </c>
      <c r="AD68">
        <f>Notes!$D$7 * 19 * Notes!$C$10 * Notes!$C$13</f>
        <v>1140</v>
      </c>
      <c r="AE68">
        <f>Notes!$E$7 * 19 * Notes!$C$10 * Notes!$C$13</f>
        <v>1575936000</v>
      </c>
      <c r="AF68">
        <f>Notes!$F$7 * 19 * Notes!$C$10 * Notes!$C$13</f>
        <v>2988441600</v>
      </c>
    </row>
    <row r="69" spans="1:32" ht="43.2" x14ac:dyDescent="0.3">
      <c r="A69" s="2" t="s">
        <v>38</v>
      </c>
      <c r="B69" s="2" t="s">
        <v>768</v>
      </c>
      <c r="C69" s="2" t="s">
        <v>750</v>
      </c>
      <c r="D69" s="2" t="s">
        <v>769</v>
      </c>
      <c r="E69" s="2"/>
      <c r="F69" s="2" t="s">
        <v>770</v>
      </c>
      <c r="G69" s="2" t="s">
        <v>761</v>
      </c>
      <c r="H69" s="2" t="s">
        <v>44</v>
      </c>
      <c r="I69" s="2"/>
      <c r="J69" s="2" t="s">
        <v>45</v>
      </c>
      <c r="K69" s="2" t="s">
        <v>727</v>
      </c>
      <c r="L69" s="2" t="s">
        <v>770</v>
      </c>
      <c r="M69" s="2" t="s">
        <v>700</v>
      </c>
      <c r="N69" s="2" t="s">
        <v>277</v>
      </c>
      <c r="O69" s="2"/>
      <c r="P69" s="2" t="s">
        <v>285</v>
      </c>
      <c r="Q69" s="2" t="s">
        <v>614</v>
      </c>
      <c r="R69" s="2" t="s">
        <v>771</v>
      </c>
      <c r="S69" s="2" t="s">
        <v>772</v>
      </c>
      <c r="T69" s="2" t="s">
        <v>773</v>
      </c>
      <c r="U69" s="2" t="s">
        <v>731</v>
      </c>
      <c r="V69" s="2" t="s">
        <v>732</v>
      </c>
      <c r="W69" s="2"/>
      <c r="X69" s="2"/>
      <c r="Y69" s="2"/>
      <c r="Z69" s="2"/>
      <c r="AA69" s="2" t="s">
        <v>718</v>
      </c>
      <c r="AB69" s="2" t="s">
        <v>718</v>
      </c>
      <c r="AC69">
        <f>Notes!$C$7 * Notes!$C$10 * Notes!$C$13</f>
        <v>197990400</v>
      </c>
      <c r="AD69">
        <f>Notes!$D$7 * Notes!$C$10 * Notes!$C$13</f>
        <v>60</v>
      </c>
      <c r="AE69">
        <f>Notes!$E$7 * Notes!$C$10 * Notes!$C$13</f>
        <v>82944000</v>
      </c>
      <c r="AF69">
        <f>Notes!$F$7 * Notes!$C$10 * Notes!$C$13</f>
        <v>157286400</v>
      </c>
    </row>
    <row r="70" spans="1:32" ht="43.2" x14ac:dyDescent="0.3">
      <c r="A70" s="2" t="s">
        <v>38</v>
      </c>
      <c r="B70" s="2" t="s">
        <v>768</v>
      </c>
      <c r="C70" s="2" t="s">
        <v>750</v>
      </c>
      <c r="D70" s="2" t="s">
        <v>769</v>
      </c>
      <c r="E70" s="2"/>
      <c r="F70" s="2" t="s">
        <v>770</v>
      </c>
      <c r="G70" s="2" t="s">
        <v>761</v>
      </c>
      <c r="H70" s="2" t="s">
        <v>704</v>
      </c>
      <c r="I70" s="2"/>
      <c r="J70" s="2" t="s">
        <v>45</v>
      </c>
      <c r="K70" s="2" t="s">
        <v>734</v>
      </c>
      <c r="L70" s="2" t="s">
        <v>774</v>
      </c>
      <c r="M70" s="2" t="s">
        <v>700</v>
      </c>
      <c r="N70" s="2" t="s">
        <v>707</v>
      </c>
      <c r="O70" s="2"/>
      <c r="P70" s="2" t="s">
        <v>285</v>
      </c>
      <c r="Q70" s="2" t="s">
        <v>614</v>
      </c>
      <c r="R70" s="2" t="s">
        <v>775</v>
      </c>
      <c r="S70" s="2" t="s">
        <v>776</v>
      </c>
      <c r="T70" s="2" t="s">
        <v>773</v>
      </c>
      <c r="U70" s="2" t="s">
        <v>738</v>
      </c>
      <c r="V70" s="2" t="s">
        <v>739</v>
      </c>
      <c r="W70" s="2"/>
      <c r="X70" s="2"/>
      <c r="Y70" s="2"/>
      <c r="Z70" s="2"/>
      <c r="AA70" s="2" t="s">
        <v>718</v>
      </c>
      <c r="AB70" s="2" t="s">
        <v>718</v>
      </c>
      <c r="AC70">
        <f>Notes!$C$7 * Notes!$C$10 * Notes!$C$13</f>
        <v>197990400</v>
      </c>
      <c r="AD70">
        <f>Notes!$D$7 * Notes!$C$10 * Notes!$C$13</f>
        <v>60</v>
      </c>
      <c r="AE70">
        <f>Notes!$E$7 * Notes!$C$10 * Notes!$C$13</f>
        <v>82944000</v>
      </c>
      <c r="AF70">
        <f>Notes!$F$7 * Notes!$C$10 * Notes!$C$13</f>
        <v>157286400</v>
      </c>
    </row>
    <row r="71" spans="1:32" ht="72" x14ac:dyDescent="0.3">
      <c r="A71" s="2" t="s">
        <v>259</v>
      </c>
      <c r="B71" s="2" t="s">
        <v>777</v>
      </c>
      <c r="C71" s="2" t="s">
        <v>778</v>
      </c>
      <c r="D71" s="2" t="s">
        <v>779</v>
      </c>
      <c r="E71" s="2"/>
      <c r="F71" s="2" t="s">
        <v>780</v>
      </c>
      <c r="G71" s="2" t="s">
        <v>781</v>
      </c>
      <c r="H71" s="2" t="s">
        <v>44</v>
      </c>
      <c r="I71" s="2"/>
      <c r="J71" s="2" t="s">
        <v>45</v>
      </c>
      <c r="K71" s="2" t="s">
        <v>727</v>
      </c>
      <c r="L71" s="2" t="s">
        <v>780</v>
      </c>
      <c r="M71" s="2" t="s">
        <v>700</v>
      </c>
      <c r="N71" s="2" t="s">
        <v>277</v>
      </c>
      <c r="O71" s="2"/>
      <c r="P71" s="2" t="s">
        <v>285</v>
      </c>
      <c r="Q71" s="2" t="s">
        <v>614</v>
      </c>
      <c r="R71" s="2" t="s">
        <v>782</v>
      </c>
      <c r="S71" s="2" t="s">
        <v>783</v>
      </c>
      <c r="T71" s="2" t="s">
        <v>784</v>
      </c>
      <c r="U71" s="2" t="s">
        <v>731</v>
      </c>
      <c r="V71" s="2" t="s">
        <v>732</v>
      </c>
      <c r="W71" s="2"/>
      <c r="X71" s="2"/>
      <c r="Y71" s="2"/>
      <c r="Z71" s="2"/>
      <c r="AA71" s="2" t="s">
        <v>785</v>
      </c>
      <c r="AB71" s="2" t="s">
        <v>785</v>
      </c>
      <c r="AC71">
        <f>Notes!$C$7 * Notes!$C$10 * Notes!$C$13</f>
        <v>197990400</v>
      </c>
      <c r="AD71">
        <f>Notes!$D$7 * Notes!$C$10 * Notes!$C$13</f>
        <v>60</v>
      </c>
      <c r="AE71">
        <f>Notes!$E$7 * Notes!$C$10 * Notes!$C$13</f>
        <v>82944000</v>
      </c>
      <c r="AF71">
        <f>Notes!$F$7 * Notes!$C$10 * Notes!$C$13</f>
        <v>157286400</v>
      </c>
    </row>
    <row r="72" spans="1:32" ht="72" x14ac:dyDescent="0.3">
      <c r="A72" s="2" t="s">
        <v>259</v>
      </c>
      <c r="B72" s="2" t="s">
        <v>786</v>
      </c>
      <c r="C72" s="2" t="s">
        <v>778</v>
      </c>
      <c r="D72" s="2" t="s">
        <v>787</v>
      </c>
      <c r="E72" s="2"/>
      <c r="F72" s="2" t="s">
        <v>788</v>
      </c>
      <c r="G72" s="2" t="s">
        <v>789</v>
      </c>
      <c r="H72" s="2" t="s">
        <v>44</v>
      </c>
      <c r="I72" s="2"/>
      <c r="J72" s="2" t="s">
        <v>45</v>
      </c>
      <c r="K72" s="2" t="s">
        <v>727</v>
      </c>
      <c r="L72" s="2" t="s">
        <v>788</v>
      </c>
      <c r="M72" s="2" t="s">
        <v>700</v>
      </c>
      <c r="N72" s="2" t="s">
        <v>277</v>
      </c>
      <c r="O72" s="2"/>
      <c r="P72" s="2" t="s">
        <v>285</v>
      </c>
      <c r="Q72" s="2" t="s">
        <v>614</v>
      </c>
      <c r="R72" s="2" t="s">
        <v>790</v>
      </c>
      <c r="S72" s="2" t="s">
        <v>791</v>
      </c>
      <c r="T72" s="2" t="s">
        <v>792</v>
      </c>
      <c r="U72" s="2" t="s">
        <v>731</v>
      </c>
      <c r="V72" s="2" t="s">
        <v>732</v>
      </c>
      <c r="W72" s="2"/>
      <c r="X72" s="2"/>
      <c r="Y72" s="2"/>
      <c r="Z72" s="2"/>
      <c r="AA72" s="2" t="s">
        <v>785</v>
      </c>
      <c r="AB72" s="2" t="s">
        <v>785</v>
      </c>
      <c r="AC72">
        <f>Notes!$C$7 * Notes!$C$10 * Notes!$C$13</f>
        <v>197990400</v>
      </c>
      <c r="AD72">
        <f>Notes!$D$7 * Notes!$C$10 * Notes!$C$13</f>
        <v>60</v>
      </c>
      <c r="AE72">
        <f>Notes!$E$7 * Notes!$C$10 * Notes!$C$13</f>
        <v>82944000</v>
      </c>
      <c r="AF72">
        <f>Notes!$F$7 * Notes!$C$10 * Notes!$C$13</f>
        <v>157286400</v>
      </c>
    </row>
    <row r="73" spans="1:32" ht="115.2" x14ac:dyDescent="0.3">
      <c r="A73" s="2" t="s">
        <v>259</v>
      </c>
      <c r="B73" s="2" t="s">
        <v>793</v>
      </c>
      <c r="C73" s="2" t="s">
        <v>778</v>
      </c>
      <c r="D73" s="2" t="s">
        <v>794</v>
      </c>
      <c r="E73" s="2"/>
      <c r="F73" s="2" t="s">
        <v>795</v>
      </c>
      <c r="G73" s="2" t="s">
        <v>796</v>
      </c>
      <c r="H73" s="2" t="s">
        <v>44</v>
      </c>
      <c r="I73" s="2"/>
      <c r="J73" s="2" t="s">
        <v>45</v>
      </c>
      <c r="K73" s="2" t="s">
        <v>727</v>
      </c>
      <c r="L73" s="2" t="s">
        <v>795</v>
      </c>
      <c r="M73" s="2" t="s">
        <v>700</v>
      </c>
      <c r="N73" s="2" t="s">
        <v>277</v>
      </c>
      <c r="O73" s="2"/>
      <c r="P73" s="2" t="s">
        <v>285</v>
      </c>
      <c r="Q73" s="2" t="s">
        <v>614</v>
      </c>
      <c r="R73" s="2" t="s">
        <v>797</v>
      </c>
      <c r="S73" s="2" t="s">
        <v>798</v>
      </c>
      <c r="T73" s="2" t="s">
        <v>799</v>
      </c>
      <c r="U73" s="2" t="s">
        <v>731</v>
      </c>
      <c r="V73" s="2" t="s">
        <v>732</v>
      </c>
      <c r="W73" s="2"/>
      <c r="X73" s="2"/>
      <c r="Y73" s="2"/>
      <c r="Z73" s="2"/>
      <c r="AA73" s="2" t="s">
        <v>785</v>
      </c>
      <c r="AB73" s="2" t="s">
        <v>785</v>
      </c>
      <c r="AC73">
        <f>Notes!$C$7 * Notes!$C$10 * Notes!$C$13</f>
        <v>197990400</v>
      </c>
      <c r="AD73">
        <f>Notes!$D$7 * Notes!$C$10 * Notes!$C$13</f>
        <v>60</v>
      </c>
      <c r="AE73">
        <f>Notes!$E$7 * Notes!$C$10 * Notes!$C$13</f>
        <v>82944000</v>
      </c>
      <c r="AF73">
        <f>Notes!$F$7 * Notes!$C$10 * Notes!$C$13</f>
        <v>157286400</v>
      </c>
    </row>
    <row r="74" spans="1:32" ht="72" x14ac:dyDescent="0.3">
      <c r="A74" s="2" t="s">
        <v>259</v>
      </c>
      <c r="B74" s="2" t="s">
        <v>800</v>
      </c>
      <c r="C74" s="2" t="s">
        <v>778</v>
      </c>
      <c r="D74" s="2" t="s">
        <v>801</v>
      </c>
      <c r="E74" s="2"/>
      <c r="F74" s="2" t="s">
        <v>802</v>
      </c>
      <c r="G74" s="2" t="s">
        <v>803</v>
      </c>
      <c r="H74" s="2" t="s">
        <v>44</v>
      </c>
      <c r="I74" s="2"/>
      <c r="J74" s="2" t="s">
        <v>45</v>
      </c>
      <c r="K74" s="2" t="s">
        <v>727</v>
      </c>
      <c r="L74" s="2" t="s">
        <v>802</v>
      </c>
      <c r="M74" s="2" t="s">
        <v>700</v>
      </c>
      <c r="N74" s="2" t="s">
        <v>277</v>
      </c>
      <c r="O74" s="2"/>
      <c r="P74" s="2" t="s">
        <v>285</v>
      </c>
      <c r="Q74" s="2" t="s">
        <v>614</v>
      </c>
      <c r="R74" s="2" t="s">
        <v>804</v>
      </c>
      <c r="S74" s="2" t="s">
        <v>805</v>
      </c>
      <c r="T74" s="2" t="s">
        <v>806</v>
      </c>
      <c r="U74" s="2" t="s">
        <v>731</v>
      </c>
      <c r="V74" s="2" t="s">
        <v>732</v>
      </c>
      <c r="W74" s="2"/>
      <c r="X74" s="2"/>
      <c r="Y74" s="2"/>
      <c r="Z74" s="2"/>
      <c r="AA74" s="2" t="s">
        <v>785</v>
      </c>
      <c r="AB74" s="2" t="s">
        <v>785</v>
      </c>
      <c r="AC74">
        <f>Notes!$C$7 * Notes!$C$10 * Notes!$C$13</f>
        <v>197990400</v>
      </c>
      <c r="AD74">
        <f>Notes!$D$7 * Notes!$C$10 * Notes!$C$13</f>
        <v>60</v>
      </c>
      <c r="AE74">
        <f>Notes!$E$7 * Notes!$C$10 * Notes!$C$13</f>
        <v>82944000</v>
      </c>
      <c r="AF74">
        <f>Notes!$F$7 * Notes!$C$10 * Notes!$C$13</f>
        <v>157286400</v>
      </c>
    </row>
    <row r="75" spans="1:32" ht="43.2" x14ac:dyDescent="0.3">
      <c r="A75" s="2" t="s">
        <v>38</v>
      </c>
      <c r="B75" s="2" t="s">
        <v>807</v>
      </c>
      <c r="C75" s="2" t="s">
        <v>190</v>
      </c>
      <c r="D75" s="2" t="s">
        <v>808</v>
      </c>
      <c r="E75" s="2"/>
      <c r="F75" s="2" t="s">
        <v>809</v>
      </c>
      <c r="G75" s="2" t="s">
        <v>810</v>
      </c>
      <c r="H75" s="2" t="s">
        <v>704</v>
      </c>
      <c r="I75" s="2"/>
      <c r="J75" s="2" t="s">
        <v>45</v>
      </c>
      <c r="K75" s="2" t="s">
        <v>811</v>
      </c>
      <c r="L75" s="2" t="s">
        <v>809</v>
      </c>
      <c r="M75" s="2" t="s">
        <v>47</v>
      </c>
      <c r="N75" s="2" t="s">
        <v>707</v>
      </c>
      <c r="O75" s="2" t="s">
        <v>48</v>
      </c>
      <c r="P75" s="2" t="s">
        <v>285</v>
      </c>
      <c r="Q75" s="2" t="s">
        <v>614</v>
      </c>
      <c r="R75" s="2" t="s">
        <v>812</v>
      </c>
      <c r="S75" s="2" t="s">
        <v>813</v>
      </c>
      <c r="T75" s="2" t="s">
        <v>814</v>
      </c>
      <c r="U75" s="2" t="s">
        <v>815</v>
      </c>
      <c r="V75" s="2" t="s">
        <v>816</v>
      </c>
      <c r="W75" s="2"/>
      <c r="X75" s="2"/>
      <c r="Y75" s="2"/>
      <c r="Z75" s="2"/>
      <c r="AA75" s="2" t="s">
        <v>639</v>
      </c>
      <c r="AB75" s="2" t="s">
        <v>639</v>
      </c>
      <c r="AC75">
        <f>Notes!$C$7 * Notes!$K$7 * Notes!$C$10 * Notes!$C$13</f>
        <v>197990400</v>
      </c>
      <c r="AD75">
        <f>Notes!$D$7 * Notes!$L$7 * Notes!$C$10 * Notes!$C$13</f>
        <v>60</v>
      </c>
      <c r="AE75">
        <f>Notes!$E$7 * Notes!$M$7 * Notes!$C$10 * Notes!$C$13</f>
        <v>7050240000</v>
      </c>
      <c r="AF75">
        <f>Notes!$F$7 * Notes!$N$7 * Notes!$C$10 * Notes!$C$13</f>
        <v>14155776000</v>
      </c>
    </row>
    <row r="76" spans="1:32" ht="43.2" x14ac:dyDescent="0.3">
      <c r="A76" s="2" t="s">
        <v>38</v>
      </c>
      <c r="B76" s="2" t="s">
        <v>817</v>
      </c>
      <c r="C76" s="2" t="s">
        <v>190</v>
      </c>
      <c r="D76" s="2" t="s">
        <v>818</v>
      </c>
      <c r="E76" s="2"/>
      <c r="F76" s="2" t="s">
        <v>819</v>
      </c>
      <c r="G76" s="2" t="s">
        <v>810</v>
      </c>
      <c r="H76" s="2" t="s">
        <v>704</v>
      </c>
      <c r="I76" s="2"/>
      <c r="J76" s="2" t="s">
        <v>45</v>
      </c>
      <c r="K76" s="2" t="s">
        <v>820</v>
      </c>
      <c r="L76" s="2" t="s">
        <v>819</v>
      </c>
      <c r="M76" s="2" t="s">
        <v>47</v>
      </c>
      <c r="N76" s="2" t="s">
        <v>707</v>
      </c>
      <c r="O76" s="2" t="s">
        <v>48</v>
      </c>
      <c r="P76" s="2" t="s">
        <v>285</v>
      </c>
      <c r="Q76" s="2" t="s">
        <v>614</v>
      </c>
      <c r="R76" s="2" t="s">
        <v>821</v>
      </c>
      <c r="S76" s="2" t="s">
        <v>822</v>
      </c>
      <c r="T76" s="2" t="s">
        <v>823</v>
      </c>
      <c r="U76" s="2" t="s">
        <v>824</v>
      </c>
      <c r="V76" s="2" t="s">
        <v>825</v>
      </c>
      <c r="W76" s="2"/>
      <c r="X76" s="2"/>
      <c r="Y76" s="2"/>
      <c r="Z76" s="2"/>
      <c r="AA76" s="2" t="s">
        <v>639</v>
      </c>
      <c r="AB76" s="2" t="s">
        <v>639</v>
      </c>
      <c r="AC76">
        <f>Notes!$C$7 * Notes!$K$7 * Notes!$C$10 * Notes!$C$13</f>
        <v>197990400</v>
      </c>
      <c r="AD76">
        <f>Notes!$D$7 * Notes!$L$7 * Notes!$C$10 * Notes!$C$13</f>
        <v>60</v>
      </c>
      <c r="AE76">
        <f>Notes!$E$7 * Notes!$M$7 * Notes!$C$10 * Notes!$C$13</f>
        <v>7050240000</v>
      </c>
      <c r="AF76">
        <f>Notes!$F$7 * Notes!$N$7 * Notes!$C$10 * Notes!$C$13</f>
        <v>14155776000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4"/>
  <sheetViews>
    <sheetView topLeftCell="J1" workbookViewId="0">
      <selection activeCell="AC1" sqref="AC1:AC1048576"/>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259</v>
      </c>
      <c r="B2" s="2" t="s">
        <v>843</v>
      </c>
      <c r="C2" s="2" t="s">
        <v>844</v>
      </c>
      <c r="D2" s="2" t="s">
        <v>845</v>
      </c>
      <c r="E2" s="2" t="s">
        <v>846</v>
      </c>
      <c r="F2" s="2" t="s">
        <v>847</v>
      </c>
      <c r="G2" s="2" t="s">
        <v>848</v>
      </c>
      <c r="H2" s="2" t="s">
        <v>827</v>
      </c>
      <c r="I2" s="2"/>
      <c r="J2" s="2" t="s">
        <v>45</v>
      </c>
      <c r="K2" s="2" t="s">
        <v>46</v>
      </c>
      <c r="L2" s="2" t="s">
        <v>847</v>
      </c>
      <c r="M2" s="2" t="s">
        <v>146</v>
      </c>
      <c r="N2" s="2" t="s">
        <v>9</v>
      </c>
      <c r="O2" s="2" t="s">
        <v>147</v>
      </c>
      <c r="P2" s="2" t="s">
        <v>849</v>
      </c>
      <c r="Q2" s="2"/>
      <c r="R2" s="2" t="s">
        <v>826</v>
      </c>
      <c r="S2" s="2" t="s">
        <v>850</v>
      </c>
      <c r="T2" s="2" t="s">
        <v>851</v>
      </c>
      <c r="U2" s="2" t="s">
        <v>852</v>
      </c>
      <c r="V2" s="2" t="s">
        <v>853</v>
      </c>
      <c r="W2" s="2"/>
      <c r="X2" s="2"/>
      <c r="Y2" s="2"/>
      <c r="Z2" s="2"/>
      <c r="AA2" s="2" t="s">
        <v>854</v>
      </c>
      <c r="AB2" s="2" t="s">
        <v>854</v>
      </c>
      <c r="AC2">
        <f>Notes!$G$7 * Notes!$D$10 * Notes!$C$13</f>
        <v>6755133475</v>
      </c>
      <c r="AD2">
        <f>Notes!$H$7 * Notes!$D$10 * Notes!$C$13</f>
        <v>1825</v>
      </c>
      <c r="AE2">
        <f>Notes!$I$7 * Notes!$D$10 * Notes!$C$13</f>
        <v>14221432950</v>
      </c>
      <c r="AF2">
        <f>Notes!$J$7 * Notes!$D$10 * Notes!$C$13</f>
        <v>3402713412.5</v>
      </c>
    </row>
    <row r="3" spans="1:32" ht="100.8" x14ac:dyDescent="0.3">
      <c r="A3" s="2" t="s">
        <v>259</v>
      </c>
      <c r="B3" s="2" t="s">
        <v>141</v>
      </c>
      <c r="C3" s="2" t="s">
        <v>142</v>
      </c>
      <c r="D3" s="2" t="s">
        <v>143</v>
      </c>
      <c r="E3" s="2" t="s">
        <v>855</v>
      </c>
      <c r="F3" s="2" t="s">
        <v>144</v>
      </c>
      <c r="G3" s="2" t="s">
        <v>145</v>
      </c>
      <c r="H3" s="2" t="s">
        <v>827</v>
      </c>
      <c r="I3" s="2"/>
      <c r="J3" s="2" t="s">
        <v>45</v>
      </c>
      <c r="K3" s="2" t="s">
        <v>46</v>
      </c>
      <c r="L3" s="2" t="s">
        <v>144</v>
      </c>
      <c r="M3" s="2" t="s">
        <v>146</v>
      </c>
      <c r="N3" s="2" t="s">
        <v>9</v>
      </c>
      <c r="O3" s="2" t="s">
        <v>147</v>
      </c>
      <c r="P3" s="2" t="s">
        <v>849</v>
      </c>
      <c r="Q3" s="2"/>
      <c r="R3" s="2" t="s">
        <v>259</v>
      </c>
      <c r="S3" s="2" t="s">
        <v>856</v>
      </c>
      <c r="T3" s="2" t="s">
        <v>149</v>
      </c>
      <c r="U3" s="2" t="s">
        <v>852</v>
      </c>
      <c r="V3" s="2" t="s">
        <v>853</v>
      </c>
      <c r="W3" s="2"/>
      <c r="X3" s="2"/>
      <c r="Y3" s="2"/>
      <c r="Z3" s="2"/>
      <c r="AA3" s="2" t="s">
        <v>857</v>
      </c>
      <c r="AB3" s="2" t="s">
        <v>857</v>
      </c>
      <c r="AC3">
        <f>Notes!$G$7 * Notes!$D$10 * Notes!$C$13</f>
        <v>6755133475</v>
      </c>
      <c r="AD3">
        <f>Notes!$H$7 * Notes!$D$10 * Notes!$C$13</f>
        <v>1825</v>
      </c>
      <c r="AE3">
        <f>Notes!$I$7 * Notes!$D$10 * Notes!$C$13</f>
        <v>14221432950</v>
      </c>
      <c r="AF3">
        <f>Notes!$J$7 * Notes!$D$10 * Notes!$C$13</f>
        <v>3402713412.5</v>
      </c>
    </row>
    <row r="4" spans="1:32" ht="86.4" x14ac:dyDescent="0.3">
      <c r="A4" s="2" t="s">
        <v>38</v>
      </c>
      <c r="B4" s="2" t="s">
        <v>858</v>
      </c>
      <c r="C4" s="2" t="s">
        <v>224</v>
      </c>
      <c r="D4" s="2" t="s">
        <v>859</v>
      </c>
      <c r="E4" s="2"/>
      <c r="F4" s="2" t="s">
        <v>860</v>
      </c>
      <c r="G4" s="2" t="s">
        <v>861</v>
      </c>
      <c r="H4" s="2" t="s">
        <v>862</v>
      </c>
      <c r="I4" s="2"/>
      <c r="J4" s="2" t="s">
        <v>45</v>
      </c>
      <c r="K4" s="2" t="s">
        <v>46</v>
      </c>
      <c r="L4" s="2" t="s">
        <v>860</v>
      </c>
      <c r="M4" s="2" t="s">
        <v>146</v>
      </c>
      <c r="N4" s="2" t="s">
        <v>9</v>
      </c>
      <c r="O4" s="2" t="s">
        <v>147</v>
      </c>
      <c r="P4" s="2" t="s">
        <v>863</v>
      </c>
      <c r="Q4" s="2" t="s">
        <v>864</v>
      </c>
      <c r="R4" s="2" t="s">
        <v>117</v>
      </c>
      <c r="S4" s="2" t="s">
        <v>865</v>
      </c>
      <c r="T4" s="2" t="s">
        <v>866</v>
      </c>
      <c r="U4" s="2" t="s">
        <v>867</v>
      </c>
      <c r="V4" s="2" t="s">
        <v>868</v>
      </c>
      <c r="W4" s="2"/>
      <c r="X4" s="2"/>
      <c r="Y4" s="2"/>
      <c r="Z4" s="2"/>
      <c r="AA4" s="2" t="s">
        <v>869</v>
      </c>
      <c r="AB4" s="2" t="s">
        <v>869</v>
      </c>
      <c r="AC4">
        <f>Notes!$G$7 * Notes!$D$10 * Notes!$C$13</f>
        <v>6755133475</v>
      </c>
      <c r="AD4">
        <f>Notes!$H$7 * Notes!$D$10 * Notes!$C$13</f>
        <v>1825</v>
      </c>
      <c r="AE4">
        <f>Notes!$I$7 * Notes!$D$10 * Notes!$C$13</f>
        <v>14221432950</v>
      </c>
      <c r="AF4">
        <f>Notes!$J$7 * Notes!$D$10 * Notes!$C$13</f>
        <v>3402713412.5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01EFA-5ECC-4FAD-9E0B-7F8BD8824B9F}">
  <dimension ref="A1:AF10"/>
  <sheetViews>
    <sheetView topLeftCell="J1" workbookViewId="0">
      <selection activeCell="AC1" sqref="AC1:AC1048576"/>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1377</v>
      </c>
      <c r="AD1" s="1" t="s">
        <v>1378</v>
      </c>
      <c r="AE1" s="1" t="s">
        <v>1379</v>
      </c>
      <c r="AF1" s="1" t="s">
        <v>1380</v>
      </c>
    </row>
    <row r="2" spans="1:32" ht="43.2" x14ac:dyDescent="0.3">
      <c r="A2" s="2" t="s">
        <v>38</v>
      </c>
      <c r="B2" s="2" t="s">
        <v>1129</v>
      </c>
      <c r="C2" s="2" t="s">
        <v>224</v>
      </c>
      <c r="D2" s="2" t="s">
        <v>1128</v>
      </c>
      <c r="E2" s="2" t="s">
        <v>1127</v>
      </c>
      <c r="F2" s="2" t="s">
        <v>1125</v>
      </c>
      <c r="G2" s="2" t="s">
        <v>1126</v>
      </c>
      <c r="H2" s="2" t="s">
        <v>1081</v>
      </c>
      <c r="I2" s="2"/>
      <c r="J2" s="2" t="s">
        <v>45</v>
      </c>
      <c r="K2" s="2" t="s">
        <v>1043</v>
      </c>
      <c r="L2" s="2" t="s">
        <v>1125</v>
      </c>
      <c r="M2" s="2" t="s">
        <v>146</v>
      </c>
      <c r="N2" s="2" t="s">
        <v>1041</v>
      </c>
      <c r="O2" s="2" t="s">
        <v>147</v>
      </c>
      <c r="P2" s="2" t="s">
        <v>1079</v>
      </c>
      <c r="Q2" s="2"/>
      <c r="R2" s="2" t="s">
        <v>826</v>
      </c>
      <c r="S2" s="2" t="s">
        <v>1124</v>
      </c>
      <c r="T2" s="2" t="s">
        <v>1123</v>
      </c>
      <c r="U2" s="2" t="s">
        <v>1075</v>
      </c>
      <c r="V2" s="2" t="s">
        <v>1074</v>
      </c>
      <c r="W2" s="2"/>
      <c r="X2" s="2"/>
      <c r="Y2" s="2"/>
      <c r="Z2" s="2"/>
      <c r="AA2" s="2" t="s">
        <v>1095</v>
      </c>
      <c r="AB2" s="2" t="s">
        <v>1095</v>
      </c>
      <c r="AC2">
        <f>Notes!$G$7 * Notes!$C$13</f>
        <v>18507215</v>
      </c>
      <c r="AD2">
        <f>Notes!$H$7 * Notes!$C$13</f>
        <v>5</v>
      </c>
      <c r="AE2">
        <f>Notes!$I$7 *  Notes!$C$13</f>
        <v>38962830</v>
      </c>
      <c r="AF2">
        <f>Notes!$J$7 * Notes!$C$13</f>
        <v>9322502.5</v>
      </c>
    </row>
    <row r="3" spans="1:32" ht="115.2" x14ac:dyDescent="0.3">
      <c r="A3" s="2" t="s">
        <v>38</v>
      </c>
      <c r="B3" s="2" t="s">
        <v>1122</v>
      </c>
      <c r="C3" s="2" t="s">
        <v>126</v>
      </c>
      <c r="D3" s="2" t="s">
        <v>1121</v>
      </c>
      <c r="E3" s="2"/>
      <c r="F3" s="2" t="s">
        <v>1119</v>
      </c>
      <c r="G3" s="2" t="s">
        <v>1120</v>
      </c>
      <c r="H3" s="2" t="s">
        <v>1067</v>
      </c>
      <c r="I3" s="2"/>
      <c r="J3" s="2" t="s">
        <v>45</v>
      </c>
      <c r="K3" s="2" t="s">
        <v>1056</v>
      </c>
      <c r="L3" s="2" t="s">
        <v>1119</v>
      </c>
      <c r="M3" s="2" t="s">
        <v>146</v>
      </c>
      <c r="N3" s="2" t="s">
        <v>1041</v>
      </c>
      <c r="O3" s="2" t="s">
        <v>1054</v>
      </c>
      <c r="P3" s="2" t="s">
        <v>1079</v>
      </c>
      <c r="Q3" s="2"/>
      <c r="R3" s="2" t="s">
        <v>259</v>
      </c>
      <c r="S3" s="2" t="s">
        <v>1118</v>
      </c>
      <c r="T3" s="2" t="s">
        <v>1117</v>
      </c>
      <c r="U3" s="2" t="s">
        <v>1063</v>
      </c>
      <c r="V3" s="2" t="s">
        <v>1062</v>
      </c>
      <c r="W3" s="2"/>
      <c r="X3" s="2"/>
      <c r="Y3" s="2"/>
      <c r="Z3" s="2"/>
      <c r="AA3" s="2" t="s">
        <v>1116</v>
      </c>
      <c r="AB3" s="2" t="s">
        <v>1116</v>
      </c>
      <c r="AC3">
        <f>Notes!$G$7 * Notes!$O$7 * Notes!$C$13</f>
        <v>1276997835</v>
      </c>
      <c r="AD3">
        <f>Notes!$H$7 * Notes!$P$7 *  Notes!$C$13</f>
        <v>5</v>
      </c>
      <c r="AE3">
        <f>Notes!$I$7 * Notes!$Q$7 * Notes!$C$13</f>
        <v>2922212250</v>
      </c>
      <c r="AF3">
        <f>Notes!$J$7 * Notes!$R$7  * Notes!$C$13</f>
        <v>1193280320</v>
      </c>
    </row>
    <row r="4" spans="1:32" ht="129.6" x14ac:dyDescent="0.3">
      <c r="A4" s="2" t="s">
        <v>38</v>
      </c>
      <c r="B4" s="2" t="s">
        <v>1115</v>
      </c>
      <c r="C4" s="2" t="s">
        <v>1114</v>
      </c>
      <c r="D4" s="2" t="s">
        <v>1113</v>
      </c>
      <c r="E4" s="2" t="s">
        <v>1112</v>
      </c>
      <c r="F4" s="2" t="s">
        <v>1110</v>
      </c>
      <c r="G4" s="2" t="s">
        <v>1111</v>
      </c>
      <c r="H4" s="2" t="s">
        <v>1067</v>
      </c>
      <c r="I4" s="2"/>
      <c r="J4" s="2" t="s">
        <v>45</v>
      </c>
      <c r="K4" s="2" t="s">
        <v>1043</v>
      </c>
      <c r="L4" s="2" t="s">
        <v>1110</v>
      </c>
      <c r="M4" s="2" t="s">
        <v>146</v>
      </c>
      <c r="N4" s="2" t="s">
        <v>1041</v>
      </c>
      <c r="O4" s="2"/>
      <c r="P4" s="2" t="s">
        <v>1079</v>
      </c>
      <c r="Q4" s="2"/>
      <c r="R4" s="2" t="s">
        <v>1109</v>
      </c>
      <c r="S4" s="2" t="s">
        <v>1108</v>
      </c>
      <c r="T4" s="2" t="s">
        <v>1107</v>
      </c>
      <c r="U4" s="2" t="s">
        <v>1106</v>
      </c>
      <c r="V4" s="2" t="s">
        <v>1105</v>
      </c>
      <c r="W4" s="2"/>
      <c r="X4" s="2"/>
      <c r="Y4" s="2"/>
      <c r="Z4" s="2"/>
      <c r="AA4" s="2" t="s">
        <v>1095</v>
      </c>
      <c r="AB4" s="2" t="s">
        <v>1095</v>
      </c>
      <c r="AC4">
        <f>Notes!$G$7 * Notes!$C$13</f>
        <v>18507215</v>
      </c>
      <c r="AD4">
        <f>Notes!$H$7 * Notes!$C$13</f>
        <v>5</v>
      </c>
      <c r="AE4">
        <f>Notes!$I$7 *  Notes!$C$13</f>
        <v>38962830</v>
      </c>
      <c r="AF4">
        <f>Notes!$J$7 * Notes!$C$13</f>
        <v>9322502.5</v>
      </c>
    </row>
    <row r="5" spans="1:32" ht="28.8" x14ac:dyDescent="0.3">
      <c r="A5" s="2" t="s">
        <v>38</v>
      </c>
      <c r="B5" s="2" t="s">
        <v>1104</v>
      </c>
      <c r="C5" s="2" t="s">
        <v>199</v>
      </c>
      <c r="D5" s="2" t="s">
        <v>1103</v>
      </c>
      <c r="E5" s="2" t="s">
        <v>1102</v>
      </c>
      <c r="F5" s="2" t="s">
        <v>1100</v>
      </c>
      <c r="G5" s="2" t="s">
        <v>1101</v>
      </c>
      <c r="H5" s="2" t="s">
        <v>1057</v>
      </c>
      <c r="I5" s="2"/>
      <c r="J5" s="2" t="s">
        <v>45</v>
      </c>
      <c r="K5" s="2" t="s">
        <v>1043</v>
      </c>
      <c r="L5" s="2" t="s">
        <v>1100</v>
      </c>
      <c r="M5" s="2" t="s">
        <v>146</v>
      </c>
      <c r="N5" s="2" t="s">
        <v>1041</v>
      </c>
      <c r="O5" s="2" t="s">
        <v>147</v>
      </c>
      <c r="P5" s="2" t="s">
        <v>1079</v>
      </c>
      <c r="Q5" s="2"/>
      <c r="R5" s="2" t="s">
        <v>877</v>
      </c>
      <c r="S5" s="2" t="s">
        <v>1099</v>
      </c>
      <c r="T5" s="2" t="s">
        <v>1098</v>
      </c>
      <c r="U5" s="2" t="s">
        <v>1097</v>
      </c>
      <c r="V5" s="2" t="s">
        <v>1096</v>
      </c>
      <c r="W5" s="2"/>
      <c r="X5" s="2"/>
      <c r="Y5" s="2"/>
      <c r="Z5" s="2"/>
      <c r="AA5" s="2" t="s">
        <v>1095</v>
      </c>
      <c r="AB5" s="2" t="s">
        <v>1095</v>
      </c>
      <c r="AC5">
        <f>Notes!$G$7 * Notes!$C$13</f>
        <v>18507215</v>
      </c>
      <c r="AD5">
        <f>Notes!$H$7 * Notes!$C$13</f>
        <v>5</v>
      </c>
      <c r="AE5">
        <f>Notes!$I$7 *  Notes!$C$13</f>
        <v>38962830</v>
      </c>
      <c r="AF5">
        <f>Notes!$J$7 * Notes!$C$13</f>
        <v>9322502.5</v>
      </c>
    </row>
    <row r="6" spans="1:32" ht="57.6" x14ac:dyDescent="0.3">
      <c r="A6" s="2" t="s">
        <v>38</v>
      </c>
      <c r="B6" s="2" t="s">
        <v>1094</v>
      </c>
      <c r="C6" s="2" t="s">
        <v>38</v>
      </c>
      <c r="D6" s="2" t="s">
        <v>1093</v>
      </c>
      <c r="E6" s="2"/>
      <c r="F6" s="2" t="s">
        <v>1090</v>
      </c>
      <c r="G6" s="2" t="s">
        <v>1092</v>
      </c>
      <c r="H6" s="2" t="s">
        <v>1057</v>
      </c>
      <c r="I6" s="2"/>
      <c r="J6" s="2" t="s">
        <v>1091</v>
      </c>
      <c r="K6" s="2" t="s">
        <v>1043</v>
      </c>
      <c r="L6" s="2" t="s">
        <v>1090</v>
      </c>
      <c r="M6" s="2" t="s">
        <v>146</v>
      </c>
      <c r="N6" s="2" t="s">
        <v>1041</v>
      </c>
      <c r="O6" s="2" t="s">
        <v>147</v>
      </c>
      <c r="P6" s="2" t="s">
        <v>1079</v>
      </c>
      <c r="Q6" s="2"/>
      <c r="R6" s="2" t="s">
        <v>828</v>
      </c>
      <c r="S6" s="2" t="s">
        <v>1089</v>
      </c>
      <c r="T6" s="2" t="s">
        <v>1088</v>
      </c>
      <c r="U6" s="2" t="s">
        <v>1087</v>
      </c>
      <c r="V6" s="2" t="s">
        <v>1086</v>
      </c>
      <c r="W6" s="2"/>
      <c r="X6" s="2"/>
      <c r="Y6" s="2"/>
      <c r="Z6" s="2"/>
      <c r="AA6" s="2" t="s">
        <v>1085</v>
      </c>
      <c r="AB6" s="2" t="s">
        <v>1085</v>
      </c>
      <c r="AC6">
        <f>Notes!$G$7 * Notes!$C$13</f>
        <v>18507215</v>
      </c>
      <c r="AD6">
        <f>Notes!$H$7 * Notes!$C$13</f>
        <v>5</v>
      </c>
      <c r="AE6">
        <f>Notes!$I$7 *  Notes!$C$13</f>
        <v>38962830</v>
      </c>
      <c r="AF6">
        <f>Notes!$J$7 * Notes!$C$13</f>
        <v>9322502.5</v>
      </c>
    </row>
    <row r="7" spans="1:32" ht="28.8" x14ac:dyDescent="0.3">
      <c r="A7" s="2" t="s">
        <v>38</v>
      </c>
      <c r="B7" s="2" t="s">
        <v>1084</v>
      </c>
      <c r="C7" s="2" t="s">
        <v>65</v>
      </c>
      <c r="D7" s="2" t="s">
        <v>1083</v>
      </c>
      <c r="E7" s="2"/>
      <c r="F7" s="2" t="s">
        <v>1080</v>
      </c>
      <c r="G7" s="2" t="s">
        <v>1082</v>
      </c>
      <c r="H7" s="2" t="s">
        <v>1081</v>
      </c>
      <c r="I7" s="2" t="s">
        <v>69</v>
      </c>
      <c r="J7" s="2" t="s">
        <v>45</v>
      </c>
      <c r="K7" s="2" t="s">
        <v>1043</v>
      </c>
      <c r="L7" s="2" t="s">
        <v>1080</v>
      </c>
      <c r="M7" s="2" t="s">
        <v>146</v>
      </c>
      <c r="N7" s="2" t="s">
        <v>1041</v>
      </c>
      <c r="O7" s="2" t="s">
        <v>147</v>
      </c>
      <c r="P7" s="2" t="s">
        <v>1079</v>
      </c>
      <c r="Q7" s="2"/>
      <c r="R7" s="2" t="s">
        <v>1078</v>
      </c>
      <c r="S7" s="2" t="s">
        <v>1077</v>
      </c>
      <c r="T7" s="2" t="s">
        <v>1076</v>
      </c>
      <c r="U7" s="2" t="s">
        <v>1075</v>
      </c>
      <c r="V7" s="2" t="s">
        <v>1074</v>
      </c>
      <c r="W7" s="2"/>
      <c r="X7" s="2"/>
      <c r="Y7" s="2"/>
      <c r="Z7" s="2"/>
      <c r="AA7" s="2" t="s">
        <v>1073</v>
      </c>
      <c r="AB7" s="2" t="s">
        <v>1073</v>
      </c>
      <c r="AC7">
        <f>Notes!$G$7 * Notes!$C$13</f>
        <v>18507215</v>
      </c>
      <c r="AD7">
        <f>Notes!$H$7 * Notes!$C$13</f>
        <v>5</v>
      </c>
      <c r="AE7">
        <f>Notes!$I$7 *  Notes!$C$13</f>
        <v>38962830</v>
      </c>
      <c r="AF7">
        <f>Notes!$J$7 * Notes!$C$13</f>
        <v>9322502.5</v>
      </c>
    </row>
    <row r="8" spans="1:32" ht="72" x14ac:dyDescent="0.3">
      <c r="A8" s="2" t="s">
        <v>38</v>
      </c>
      <c r="B8" s="2" t="s">
        <v>1072</v>
      </c>
      <c r="C8" s="2" t="s">
        <v>1071</v>
      </c>
      <c r="D8" s="2" t="s">
        <v>1070</v>
      </c>
      <c r="E8" s="2" t="s">
        <v>1069</v>
      </c>
      <c r="F8" s="2" t="s">
        <v>1066</v>
      </c>
      <c r="G8" s="2" t="s">
        <v>1068</v>
      </c>
      <c r="H8" s="2" t="s">
        <v>1067</v>
      </c>
      <c r="I8" s="2"/>
      <c r="J8" s="2" t="s">
        <v>45</v>
      </c>
      <c r="K8" s="2" t="s">
        <v>1056</v>
      </c>
      <c r="L8" s="2" t="s">
        <v>1066</v>
      </c>
      <c r="M8" s="2" t="s">
        <v>146</v>
      </c>
      <c r="N8" s="2" t="s">
        <v>1041</v>
      </c>
      <c r="O8" s="2" t="s">
        <v>1054</v>
      </c>
      <c r="P8" s="2" t="s">
        <v>1053</v>
      </c>
      <c r="Q8" s="2"/>
      <c r="R8" s="2" t="s">
        <v>109</v>
      </c>
      <c r="S8" s="2" t="s">
        <v>1065</v>
      </c>
      <c r="T8" s="2" t="s">
        <v>1064</v>
      </c>
      <c r="U8" s="2" t="s">
        <v>1063</v>
      </c>
      <c r="V8" s="2" t="s">
        <v>1062</v>
      </c>
      <c r="W8" s="2"/>
      <c r="X8" s="2"/>
      <c r="Y8" s="2"/>
      <c r="Z8" s="2"/>
      <c r="AA8" s="2" t="s">
        <v>1061</v>
      </c>
      <c r="AB8" s="2" t="s">
        <v>1061</v>
      </c>
      <c r="AC8">
        <f>Notes!$G$7 * Notes!$O$7 * Notes!$C$13</f>
        <v>1276997835</v>
      </c>
      <c r="AD8">
        <f>Notes!$H$7 * Notes!$P$7 *  Notes!$C$13</f>
        <v>5</v>
      </c>
      <c r="AE8">
        <f>Notes!$I$7 * Notes!$Q$7 * Notes!$C$13</f>
        <v>2922212250</v>
      </c>
      <c r="AF8">
        <f>Notes!$J$7 * Notes!$R$7  * Notes!$C$13</f>
        <v>1193280320</v>
      </c>
    </row>
    <row r="9" spans="1:32" ht="28.8" x14ac:dyDescent="0.3">
      <c r="A9" s="2" t="s">
        <v>826</v>
      </c>
      <c r="B9" s="2" t="s">
        <v>1060</v>
      </c>
      <c r="C9" s="2" t="s">
        <v>224</v>
      </c>
      <c r="D9" s="2" t="s">
        <v>1059</v>
      </c>
      <c r="E9" s="2"/>
      <c r="F9" s="2" t="s">
        <v>1055</v>
      </c>
      <c r="G9" s="2" t="s">
        <v>1058</v>
      </c>
      <c r="H9" s="2" t="s">
        <v>1057</v>
      </c>
      <c r="I9" s="2"/>
      <c r="J9" s="2" t="s">
        <v>45</v>
      </c>
      <c r="K9" s="2" t="s">
        <v>1056</v>
      </c>
      <c r="L9" s="2" t="s">
        <v>1055</v>
      </c>
      <c r="M9" s="2" t="s">
        <v>146</v>
      </c>
      <c r="N9" s="2" t="s">
        <v>1041</v>
      </c>
      <c r="O9" s="2" t="s">
        <v>1054</v>
      </c>
      <c r="P9" s="2" t="s">
        <v>1053</v>
      </c>
      <c r="Q9" s="2"/>
      <c r="R9" s="2" t="s">
        <v>148</v>
      </c>
      <c r="S9" s="2" t="s">
        <v>1052</v>
      </c>
      <c r="T9" s="2" t="s">
        <v>1051</v>
      </c>
      <c r="U9" s="2" t="s">
        <v>1050</v>
      </c>
      <c r="V9" s="2" t="s">
        <v>1049</v>
      </c>
      <c r="W9" s="2"/>
      <c r="X9" s="2"/>
      <c r="Y9" s="2"/>
      <c r="Z9" s="2"/>
      <c r="AA9" s="2" t="s">
        <v>1048</v>
      </c>
      <c r="AB9" s="2" t="s">
        <v>1048</v>
      </c>
      <c r="AC9">
        <f>Notes!$G$7 * Notes!$O$7 * Notes!$C$13</f>
        <v>1276997835</v>
      </c>
      <c r="AD9">
        <f>Notes!$H$7 * Notes!$P$7 *  Notes!$C$13</f>
        <v>5</v>
      </c>
      <c r="AE9">
        <f>Notes!$I$7 * Notes!$Q$7 * Notes!$C$13</f>
        <v>2922212250</v>
      </c>
      <c r="AF9">
        <f>Notes!$J$7 * Notes!$R$7  * Notes!$C$13</f>
        <v>1193280320</v>
      </c>
    </row>
    <row r="10" spans="1:32" ht="57.6" x14ac:dyDescent="0.3">
      <c r="A10" s="2" t="s">
        <v>38</v>
      </c>
      <c r="B10" s="2" t="s">
        <v>1047</v>
      </c>
      <c r="C10" s="2"/>
      <c r="D10" s="2" t="s">
        <v>1046</v>
      </c>
      <c r="E10" s="2" t="s">
        <v>1045</v>
      </c>
      <c r="F10" s="2" t="s">
        <v>1042</v>
      </c>
      <c r="G10" s="2" t="s">
        <v>1044</v>
      </c>
      <c r="H10" s="2"/>
      <c r="I10" s="2"/>
      <c r="J10" s="2" t="s">
        <v>45</v>
      </c>
      <c r="K10" s="2" t="s">
        <v>1043</v>
      </c>
      <c r="L10" s="2" t="s">
        <v>1042</v>
      </c>
      <c r="M10" s="2" t="s">
        <v>146</v>
      </c>
      <c r="N10" s="2" t="s">
        <v>1041</v>
      </c>
      <c r="O10" s="2" t="s">
        <v>1040</v>
      </c>
      <c r="P10" s="2" t="s">
        <v>1039</v>
      </c>
      <c r="Q10" s="2" t="s">
        <v>1038</v>
      </c>
      <c r="R10" s="2" t="s">
        <v>1037</v>
      </c>
      <c r="S10" s="2" t="s">
        <v>1036</v>
      </c>
      <c r="T10" s="2" t="s">
        <v>1035</v>
      </c>
      <c r="U10" s="2" t="s">
        <v>1034</v>
      </c>
      <c r="V10" s="2" t="s">
        <v>1033</v>
      </c>
      <c r="W10" s="2"/>
      <c r="X10" s="2"/>
      <c r="Y10" s="2"/>
      <c r="Z10" s="2"/>
      <c r="AA10" s="2" t="s">
        <v>1032</v>
      </c>
      <c r="AB10" s="2" t="s">
        <v>1032</v>
      </c>
      <c r="AC10">
        <f>Notes!$G$7 * Notes!$C$13</f>
        <v>18507215</v>
      </c>
      <c r="AD10">
        <f>Notes!$H$7 * Notes!$C$13</f>
        <v>5</v>
      </c>
      <c r="AE10">
        <f>Notes!$I$7 *  Notes!$C$13</f>
        <v>38962830</v>
      </c>
      <c r="AF10">
        <f>Notes!$J$7 * Notes!$C$13</f>
        <v>9322502.5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9E62-D8F2-4BA3-9401-BB2BA7B6BDA5}">
  <dimension ref="A1:AF16"/>
  <sheetViews>
    <sheetView topLeftCell="K1" workbookViewId="0">
      <selection activeCell="AC12" sqref="AC12:AF13"/>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1130</v>
      </c>
      <c r="C2" s="2" t="s">
        <v>224</v>
      </c>
      <c r="D2" s="2" t="s">
        <v>1131</v>
      </c>
      <c r="E2" s="2"/>
      <c r="F2" s="2" t="s">
        <v>1132</v>
      </c>
      <c r="G2" s="2" t="s">
        <v>1133</v>
      </c>
      <c r="H2" s="2" t="s">
        <v>827</v>
      </c>
      <c r="I2" s="2"/>
      <c r="J2" s="2" t="s">
        <v>45</v>
      </c>
      <c r="K2" s="2" t="s">
        <v>46</v>
      </c>
      <c r="L2" s="2" t="s">
        <v>1132</v>
      </c>
      <c r="M2" s="2" t="s">
        <v>146</v>
      </c>
      <c r="N2" s="2" t="s">
        <v>277</v>
      </c>
      <c r="O2" s="2" t="s">
        <v>147</v>
      </c>
      <c r="P2" s="2" t="s">
        <v>1134</v>
      </c>
      <c r="Q2" s="2" t="s">
        <v>1135</v>
      </c>
      <c r="R2" s="2" t="s">
        <v>1078</v>
      </c>
      <c r="S2" s="2" t="s">
        <v>1136</v>
      </c>
      <c r="T2" s="2" t="s">
        <v>1137</v>
      </c>
      <c r="U2" s="2" t="s">
        <v>852</v>
      </c>
      <c r="V2" s="2" t="s">
        <v>853</v>
      </c>
      <c r="W2" s="2" t="s">
        <v>1138</v>
      </c>
      <c r="X2" s="2" t="s">
        <v>1139</v>
      </c>
      <c r="Y2" s="2" t="s">
        <v>1140</v>
      </c>
      <c r="Z2" s="2" t="s">
        <v>1141</v>
      </c>
      <c r="AA2" s="2" t="s">
        <v>1142</v>
      </c>
      <c r="AB2" s="2" t="s">
        <v>1142</v>
      </c>
      <c r="AC2">
        <f>Notes!$G$7 * Notes!$C$10 * Notes!$C$13</f>
        <v>222086580</v>
      </c>
      <c r="AD2">
        <f>Notes!$H$7 * Notes!$C$10 * Notes!$C$13</f>
        <v>60</v>
      </c>
      <c r="AE2">
        <f>Notes!$I$7 * Notes!$C$10 * Notes!$C$13</f>
        <v>467553960</v>
      </c>
      <c r="AF2">
        <f>Notes!$J$7 * Notes!$C$10 * Notes!$C$13</f>
        <v>111870030</v>
      </c>
    </row>
    <row r="3" spans="1:32" ht="43.2" x14ac:dyDescent="0.3">
      <c r="A3" s="2" t="s">
        <v>38</v>
      </c>
      <c r="B3" s="2" t="s">
        <v>1143</v>
      </c>
      <c r="C3" s="2" t="s">
        <v>142</v>
      </c>
      <c r="D3" s="2" t="s">
        <v>1144</v>
      </c>
      <c r="E3" s="2"/>
      <c r="F3" s="2" t="s">
        <v>1145</v>
      </c>
      <c r="G3" s="2" t="s">
        <v>1146</v>
      </c>
      <c r="H3" s="2" t="s">
        <v>827</v>
      </c>
      <c r="I3" s="2"/>
      <c r="J3" s="2" t="s">
        <v>45</v>
      </c>
      <c r="K3" s="2" t="s">
        <v>1147</v>
      </c>
      <c r="L3" s="2" t="s">
        <v>1145</v>
      </c>
      <c r="M3" s="2" t="s">
        <v>146</v>
      </c>
      <c r="N3" s="2" t="s">
        <v>277</v>
      </c>
      <c r="O3" s="2" t="s">
        <v>1054</v>
      </c>
      <c r="P3" s="2" t="s">
        <v>1134</v>
      </c>
      <c r="Q3" s="2" t="s">
        <v>1148</v>
      </c>
      <c r="R3" s="2" t="s">
        <v>1149</v>
      </c>
      <c r="S3" s="2" t="s">
        <v>1150</v>
      </c>
      <c r="T3" s="2" t="s">
        <v>1151</v>
      </c>
      <c r="U3" s="2" t="s">
        <v>1152</v>
      </c>
      <c r="V3" s="2" t="s">
        <v>1153</v>
      </c>
      <c r="W3" s="2"/>
      <c r="X3" s="2"/>
      <c r="Y3" s="2"/>
      <c r="Z3" s="2"/>
      <c r="AA3" s="2" t="s">
        <v>1154</v>
      </c>
      <c r="AB3" s="2" t="s">
        <v>1154</v>
      </c>
      <c r="AC3">
        <f>Notes!$G$7 * Notes!$O$7 * Notes!$C$10 * Notes!$C$13</f>
        <v>15323974020</v>
      </c>
      <c r="AD3">
        <f>Notes!$H$7 * Notes!$P$7 * Notes!$C$10 * Notes!$C$13</f>
        <v>60</v>
      </c>
      <c r="AE3">
        <f>Notes!$I$7 * Notes!$Q$7 * Notes!$C$10 * Notes!$C$13</f>
        <v>35066547000</v>
      </c>
      <c r="AF3">
        <f>Notes!$J$7 * Notes!$R$7 * Notes!$C$10 * Notes!$C$13</f>
        <v>14319363840</v>
      </c>
    </row>
    <row r="4" spans="1:32" ht="100.8" x14ac:dyDescent="0.3">
      <c r="A4" s="2" t="s">
        <v>38</v>
      </c>
      <c r="B4" s="2" t="s">
        <v>141</v>
      </c>
      <c r="C4" s="2" t="s">
        <v>142</v>
      </c>
      <c r="D4" s="2" t="s">
        <v>143</v>
      </c>
      <c r="E4" s="2" t="s">
        <v>855</v>
      </c>
      <c r="F4" s="2" t="s">
        <v>144</v>
      </c>
      <c r="G4" s="2" t="s">
        <v>145</v>
      </c>
      <c r="H4" s="2" t="s">
        <v>827</v>
      </c>
      <c r="I4" s="2"/>
      <c r="J4" s="2" t="s">
        <v>45</v>
      </c>
      <c r="K4" s="2" t="s">
        <v>46</v>
      </c>
      <c r="L4" s="2" t="s">
        <v>144</v>
      </c>
      <c r="M4" s="2" t="s">
        <v>146</v>
      </c>
      <c r="N4" s="2" t="s">
        <v>277</v>
      </c>
      <c r="O4" s="2" t="s">
        <v>147</v>
      </c>
      <c r="P4" s="2" t="s">
        <v>1134</v>
      </c>
      <c r="Q4" s="2" t="s">
        <v>1135</v>
      </c>
      <c r="R4" s="2" t="s">
        <v>70</v>
      </c>
      <c r="S4" s="2" t="s">
        <v>1155</v>
      </c>
      <c r="T4" s="2" t="s">
        <v>149</v>
      </c>
      <c r="U4" s="2" t="s">
        <v>852</v>
      </c>
      <c r="V4" s="2" t="s">
        <v>853</v>
      </c>
      <c r="W4" s="2" t="s">
        <v>1156</v>
      </c>
      <c r="X4" s="2" t="s">
        <v>1157</v>
      </c>
      <c r="Y4" s="2" t="s">
        <v>1158</v>
      </c>
      <c r="Z4" s="2" t="s">
        <v>1159</v>
      </c>
      <c r="AA4" s="2" t="s">
        <v>1160</v>
      </c>
      <c r="AB4" s="2" t="s">
        <v>1160</v>
      </c>
      <c r="AC4">
        <f>Notes!$G$7 * Notes!$C$10 * Notes!$C$13</f>
        <v>222086580</v>
      </c>
      <c r="AD4">
        <f>Notes!$H$7 * Notes!$C$10 * Notes!$C$13</f>
        <v>60</v>
      </c>
      <c r="AE4">
        <f>Notes!$I$7 * Notes!$C$10 * Notes!$C$13</f>
        <v>467553960</v>
      </c>
      <c r="AF4">
        <f>Notes!$J$7 * Notes!$C$10 * Notes!$C$13</f>
        <v>111870030</v>
      </c>
    </row>
    <row r="5" spans="1:32" ht="115.2" x14ac:dyDescent="0.3">
      <c r="A5" s="2" t="s">
        <v>38</v>
      </c>
      <c r="B5" s="2" t="s">
        <v>1161</v>
      </c>
      <c r="C5" s="2" t="s">
        <v>1162</v>
      </c>
      <c r="D5" s="2" t="s">
        <v>1163</v>
      </c>
      <c r="E5" s="2"/>
      <c r="F5" s="2" t="s">
        <v>1164</v>
      </c>
      <c r="G5" s="2" t="s">
        <v>1165</v>
      </c>
      <c r="H5" s="2" t="s">
        <v>827</v>
      </c>
      <c r="I5" s="2"/>
      <c r="J5" s="2" t="s">
        <v>45</v>
      </c>
      <c r="K5" s="2" t="s">
        <v>1147</v>
      </c>
      <c r="L5" s="2" t="s">
        <v>1164</v>
      </c>
      <c r="M5" s="2" t="s">
        <v>146</v>
      </c>
      <c r="N5" s="2" t="s">
        <v>277</v>
      </c>
      <c r="O5" s="2" t="s">
        <v>1054</v>
      </c>
      <c r="P5" s="2" t="s">
        <v>1134</v>
      </c>
      <c r="Q5" s="2" t="s">
        <v>1148</v>
      </c>
      <c r="R5" s="2" t="s">
        <v>95</v>
      </c>
      <c r="S5" s="2" t="s">
        <v>1166</v>
      </c>
      <c r="T5" s="2" t="s">
        <v>1167</v>
      </c>
      <c r="U5" s="2" t="s">
        <v>1152</v>
      </c>
      <c r="V5" s="2" t="s">
        <v>1153</v>
      </c>
      <c r="W5" s="2" t="s">
        <v>205</v>
      </c>
      <c r="X5" s="2" t="s">
        <v>1168</v>
      </c>
      <c r="Y5" s="2" t="s">
        <v>1169</v>
      </c>
      <c r="Z5" s="2" t="s">
        <v>536</v>
      </c>
      <c r="AA5" s="2" t="s">
        <v>1154</v>
      </c>
      <c r="AB5" s="2" t="s">
        <v>1154</v>
      </c>
      <c r="AC5">
        <f>Notes!$G$7 * Notes!$O$7 * Notes!$C$10 * Notes!$C$13</f>
        <v>15323974020</v>
      </c>
      <c r="AD5">
        <f>Notes!$H$7 * Notes!$P$7 * Notes!$C$10 * Notes!$C$13</f>
        <v>60</v>
      </c>
      <c r="AE5">
        <f>Notes!$I$7 * Notes!$Q$7 * Notes!$C$10 * Notes!$C$13</f>
        <v>35066547000</v>
      </c>
      <c r="AF5">
        <f>Notes!$J$7 * Notes!$R$7 * Notes!$C$10 * Notes!$C$13</f>
        <v>14319363840</v>
      </c>
    </row>
    <row r="6" spans="1:32" ht="115.2" x14ac:dyDescent="0.3">
      <c r="A6" s="2" t="s">
        <v>38</v>
      </c>
      <c r="B6" s="2" t="s">
        <v>1170</v>
      </c>
      <c r="C6" s="2" t="s">
        <v>1162</v>
      </c>
      <c r="D6" s="2" t="s">
        <v>1163</v>
      </c>
      <c r="E6" s="2"/>
      <c r="F6" s="2" t="s">
        <v>1171</v>
      </c>
      <c r="G6" s="2" t="s">
        <v>1172</v>
      </c>
      <c r="H6" s="2" t="s">
        <v>827</v>
      </c>
      <c r="I6" s="2"/>
      <c r="J6" s="2" t="s">
        <v>45</v>
      </c>
      <c r="K6" s="2" t="s">
        <v>46</v>
      </c>
      <c r="L6" s="2" t="s">
        <v>1171</v>
      </c>
      <c r="M6" s="2" t="s">
        <v>146</v>
      </c>
      <c r="N6" s="2" t="s">
        <v>277</v>
      </c>
      <c r="O6" s="2" t="s">
        <v>147</v>
      </c>
      <c r="P6" s="2" t="s">
        <v>1134</v>
      </c>
      <c r="Q6" s="2" t="s">
        <v>1135</v>
      </c>
      <c r="R6" s="2" t="s">
        <v>109</v>
      </c>
      <c r="S6" s="2" t="s">
        <v>1173</v>
      </c>
      <c r="T6" s="2" t="s">
        <v>1174</v>
      </c>
      <c r="U6" s="2" t="s">
        <v>852</v>
      </c>
      <c r="V6" s="2" t="s">
        <v>853</v>
      </c>
      <c r="W6" s="2" t="s">
        <v>205</v>
      </c>
      <c r="X6" s="2" t="s">
        <v>1168</v>
      </c>
      <c r="Y6" s="2" t="s">
        <v>1169</v>
      </c>
      <c r="Z6" s="2" t="s">
        <v>536</v>
      </c>
      <c r="AA6" s="2" t="s">
        <v>1175</v>
      </c>
      <c r="AB6" s="2" t="s">
        <v>1175</v>
      </c>
      <c r="AC6">
        <f>Notes!$G$7 * Notes!$C$10 * Notes!$C$13</f>
        <v>222086580</v>
      </c>
      <c r="AD6">
        <f>Notes!$H$7 * Notes!$C$10 * Notes!$C$13</f>
        <v>60</v>
      </c>
      <c r="AE6">
        <f>Notes!$I$7 * Notes!$C$10 * Notes!$C$13</f>
        <v>467553960</v>
      </c>
      <c r="AF6">
        <f>Notes!$J$7 * Notes!$C$10 * Notes!$C$13</f>
        <v>111870030</v>
      </c>
    </row>
    <row r="7" spans="1:32" ht="43.2" x14ac:dyDescent="0.3">
      <c r="A7" s="2" t="s">
        <v>38</v>
      </c>
      <c r="B7" s="2" t="s">
        <v>1176</v>
      </c>
      <c r="C7" s="2" t="s">
        <v>224</v>
      </c>
      <c r="D7" s="2" t="s">
        <v>1177</v>
      </c>
      <c r="E7" s="2"/>
      <c r="F7" s="2" t="s">
        <v>1178</v>
      </c>
      <c r="G7" s="2" t="s">
        <v>1179</v>
      </c>
      <c r="H7" s="2" t="s">
        <v>827</v>
      </c>
      <c r="I7" s="2"/>
      <c r="J7" s="2" t="s">
        <v>45</v>
      </c>
      <c r="K7" s="2" t="s">
        <v>46</v>
      </c>
      <c r="L7" s="2" t="s">
        <v>1178</v>
      </c>
      <c r="M7" s="2" t="s">
        <v>146</v>
      </c>
      <c r="N7" s="2" t="s">
        <v>277</v>
      </c>
      <c r="O7" s="2" t="s">
        <v>147</v>
      </c>
      <c r="P7" s="2" t="s">
        <v>1134</v>
      </c>
      <c r="Q7" s="2" t="s">
        <v>1135</v>
      </c>
      <c r="R7" s="2" t="s">
        <v>154</v>
      </c>
      <c r="S7" s="2" t="s">
        <v>1180</v>
      </c>
      <c r="T7" s="2" t="s">
        <v>1181</v>
      </c>
      <c r="U7" s="2" t="s">
        <v>852</v>
      </c>
      <c r="V7" s="2" t="s">
        <v>853</v>
      </c>
      <c r="W7" s="2"/>
      <c r="X7" s="2"/>
      <c r="Y7" s="2"/>
      <c r="Z7" s="2"/>
      <c r="AA7" s="2" t="s">
        <v>1182</v>
      </c>
      <c r="AB7" s="2" t="s">
        <v>1182</v>
      </c>
      <c r="AC7">
        <f>Notes!$G$7 * Notes!$C$10 * Notes!$C$13</f>
        <v>222086580</v>
      </c>
      <c r="AD7">
        <f>Notes!$H$7 * Notes!$C$10 * Notes!$C$13</f>
        <v>60</v>
      </c>
      <c r="AE7">
        <f>Notes!$I$7 * Notes!$C$10 * Notes!$C$13</f>
        <v>467553960</v>
      </c>
      <c r="AF7">
        <f>Notes!$J$7 * Notes!$C$10 * Notes!$C$13</f>
        <v>111870030</v>
      </c>
    </row>
    <row r="8" spans="1:32" ht="43.2" x14ac:dyDescent="0.3">
      <c r="A8" s="2" t="s">
        <v>38</v>
      </c>
      <c r="B8" s="2" t="s">
        <v>1183</v>
      </c>
      <c r="C8" s="2" t="s">
        <v>104</v>
      </c>
      <c r="D8" s="2" t="s">
        <v>1184</v>
      </c>
      <c r="E8" s="2"/>
      <c r="F8" s="2" t="s">
        <v>1185</v>
      </c>
      <c r="G8" s="2" t="s">
        <v>1186</v>
      </c>
      <c r="H8" s="2" t="s">
        <v>650</v>
      </c>
      <c r="I8" s="2"/>
      <c r="J8" s="2" t="s">
        <v>45</v>
      </c>
      <c r="K8" s="2" t="s">
        <v>1147</v>
      </c>
      <c r="L8" s="2" t="s">
        <v>1185</v>
      </c>
      <c r="M8" s="2" t="s">
        <v>146</v>
      </c>
      <c r="N8" s="2" t="s">
        <v>277</v>
      </c>
      <c r="O8" s="2" t="s">
        <v>1187</v>
      </c>
      <c r="P8" s="2" t="s">
        <v>1134</v>
      </c>
      <c r="Q8" s="2" t="s">
        <v>1148</v>
      </c>
      <c r="R8" s="2" t="s">
        <v>187</v>
      </c>
      <c r="S8" s="2" t="s">
        <v>1188</v>
      </c>
      <c r="T8" s="2" t="s">
        <v>1189</v>
      </c>
      <c r="U8" s="2" t="s">
        <v>1190</v>
      </c>
      <c r="V8" s="2" t="s">
        <v>1153</v>
      </c>
      <c r="W8" s="2"/>
      <c r="X8" s="2"/>
      <c r="Y8" s="2"/>
      <c r="Z8" s="2"/>
      <c r="AA8" s="2" t="s">
        <v>1191</v>
      </c>
      <c r="AB8" s="2" t="s">
        <v>1191</v>
      </c>
      <c r="AC8">
        <f>Notes!$G$7 * Notes!$O$7 * Notes!$C$10 * Notes!$C$13</f>
        <v>15323974020</v>
      </c>
      <c r="AD8">
        <f>Notes!$H$7 * Notes!$P$7 * Notes!$C$10 * Notes!$C$13</f>
        <v>60</v>
      </c>
      <c r="AE8">
        <f>Notes!$I$7 * Notes!$Q$7 * Notes!$C$10 * Notes!$C$13</f>
        <v>35066547000</v>
      </c>
      <c r="AF8">
        <f>Notes!$J$7 * Notes!$R$7 * Notes!$C$10 * Notes!$C$13</f>
        <v>14319363840</v>
      </c>
    </row>
    <row r="9" spans="1:32" ht="43.2" x14ac:dyDescent="0.3">
      <c r="A9" s="2" t="s">
        <v>38</v>
      </c>
      <c r="B9" s="2" t="s">
        <v>1192</v>
      </c>
      <c r="C9" s="2" t="s">
        <v>104</v>
      </c>
      <c r="D9" s="2" t="s">
        <v>1193</v>
      </c>
      <c r="E9" s="2"/>
      <c r="F9" s="2" t="s">
        <v>1194</v>
      </c>
      <c r="G9" s="2" t="s">
        <v>1195</v>
      </c>
      <c r="H9" s="2" t="s">
        <v>650</v>
      </c>
      <c r="I9" s="2"/>
      <c r="J9" s="2" t="s">
        <v>45</v>
      </c>
      <c r="K9" s="2" t="s">
        <v>1147</v>
      </c>
      <c r="L9" s="2" t="s">
        <v>1194</v>
      </c>
      <c r="M9" s="2" t="s">
        <v>146</v>
      </c>
      <c r="N9" s="2" t="s">
        <v>277</v>
      </c>
      <c r="O9" s="2" t="s">
        <v>1187</v>
      </c>
      <c r="P9" s="2" t="s">
        <v>1134</v>
      </c>
      <c r="Q9" s="2" t="s">
        <v>1148</v>
      </c>
      <c r="R9" s="2" t="s">
        <v>194</v>
      </c>
      <c r="S9" s="2" t="s">
        <v>1196</v>
      </c>
      <c r="T9" s="2" t="s">
        <v>1197</v>
      </c>
      <c r="U9" s="2" t="s">
        <v>1190</v>
      </c>
      <c r="V9" s="2" t="s">
        <v>1153</v>
      </c>
      <c r="W9" s="2"/>
      <c r="X9" s="2"/>
      <c r="Y9" s="2"/>
      <c r="Z9" s="2"/>
      <c r="AA9" s="2" t="s">
        <v>1191</v>
      </c>
      <c r="AB9" s="2" t="s">
        <v>1191</v>
      </c>
      <c r="AC9">
        <f>Notes!$G$7 * Notes!$O$7 * Notes!$C$10 * Notes!$C$13</f>
        <v>15323974020</v>
      </c>
      <c r="AD9">
        <f>Notes!$H$7 * Notes!$P$7 * Notes!$C$10 * Notes!$C$13</f>
        <v>60</v>
      </c>
      <c r="AE9">
        <f>Notes!$I$7 * Notes!$Q$7 * Notes!$C$10 * Notes!$C$13</f>
        <v>35066547000</v>
      </c>
      <c r="AF9">
        <f>Notes!$J$7 * Notes!$R$7 * Notes!$C$10 * Notes!$C$13</f>
        <v>14319363840</v>
      </c>
    </row>
    <row r="10" spans="1:32" ht="43.2" x14ac:dyDescent="0.3">
      <c r="A10" s="2" t="s">
        <v>38</v>
      </c>
      <c r="B10" s="2" t="s">
        <v>1198</v>
      </c>
      <c r="C10" s="2" t="s">
        <v>1199</v>
      </c>
      <c r="D10" s="2" t="s">
        <v>1200</v>
      </c>
      <c r="E10" s="2"/>
      <c r="F10" s="2" t="s">
        <v>1201</v>
      </c>
      <c r="G10" s="2" t="s">
        <v>1202</v>
      </c>
      <c r="H10" s="2" t="s">
        <v>1203</v>
      </c>
      <c r="I10" s="2"/>
      <c r="J10" s="2" t="s">
        <v>45</v>
      </c>
      <c r="K10" s="2" t="s">
        <v>1204</v>
      </c>
      <c r="L10" s="2" t="s">
        <v>1201</v>
      </c>
      <c r="M10" s="2" t="s">
        <v>146</v>
      </c>
      <c r="N10" s="2" t="s">
        <v>277</v>
      </c>
      <c r="O10" s="2"/>
      <c r="P10" s="2" t="s">
        <v>1134</v>
      </c>
      <c r="Q10" s="2" t="s">
        <v>1135</v>
      </c>
      <c r="R10" s="2" t="s">
        <v>444</v>
      </c>
      <c r="S10" s="2" t="s">
        <v>1205</v>
      </c>
      <c r="T10" s="2" t="s">
        <v>1206</v>
      </c>
      <c r="U10" s="2" t="s">
        <v>1207</v>
      </c>
      <c r="V10" s="2" t="s">
        <v>1208</v>
      </c>
      <c r="W10" s="2"/>
      <c r="X10" s="2"/>
      <c r="Y10" s="2"/>
      <c r="Z10" s="2"/>
      <c r="AA10" s="2" t="s">
        <v>1209</v>
      </c>
      <c r="AB10" s="2" t="s">
        <v>1209</v>
      </c>
      <c r="AC10">
        <f>Notes!$G$7 * Notes!$C$10 * Notes!$C$13</f>
        <v>222086580</v>
      </c>
      <c r="AD10">
        <f>Notes!$H$7 * Notes!$C$10 * Notes!$C$13</f>
        <v>60</v>
      </c>
      <c r="AE10">
        <f>Notes!$I$7 * Notes!$C$10 * Notes!$C$13</f>
        <v>467553960</v>
      </c>
      <c r="AF10">
        <f>Notes!$J$7 * Notes!$C$10 * Notes!$C$13</f>
        <v>111870030</v>
      </c>
    </row>
    <row r="11" spans="1:32" ht="43.2" x14ac:dyDescent="0.3">
      <c r="A11" s="2" t="s">
        <v>38</v>
      </c>
      <c r="B11" s="2" t="s">
        <v>1210</v>
      </c>
      <c r="C11" s="2" t="s">
        <v>65</v>
      </c>
      <c r="D11" s="2" t="s">
        <v>1211</v>
      </c>
      <c r="E11" s="2"/>
      <c r="F11" s="2" t="s">
        <v>1212</v>
      </c>
      <c r="G11" s="2" t="s">
        <v>1213</v>
      </c>
      <c r="H11" s="2" t="s">
        <v>827</v>
      </c>
      <c r="I11" s="2" t="s">
        <v>82</v>
      </c>
      <c r="J11" s="2" t="s">
        <v>45</v>
      </c>
      <c r="K11" s="2" t="s">
        <v>46</v>
      </c>
      <c r="L11" s="2" t="s">
        <v>1212</v>
      </c>
      <c r="M11" s="2" t="s">
        <v>146</v>
      </c>
      <c r="N11" s="2" t="s">
        <v>277</v>
      </c>
      <c r="O11" s="2" t="s">
        <v>147</v>
      </c>
      <c r="P11" s="2" t="s">
        <v>1134</v>
      </c>
      <c r="Q11" s="2" t="s">
        <v>1135</v>
      </c>
      <c r="R11" s="2" t="s">
        <v>1214</v>
      </c>
      <c r="S11" s="2" t="s">
        <v>1215</v>
      </c>
      <c r="T11" s="2" t="s">
        <v>1216</v>
      </c>
      <c r="U11" s="2" t="s">
        <v>852</v>
      </c>
      <c r="V11" s="2" t="s">
        <v>853</v>
      </c>
      <c r="W11" s="2"/>
      <c r="X11" s="2"/>
      <c r="Y11" s="2"/>
      <c r="Z11" s="2"/>
      <c r="AA11" s="2" t="s">
        <v>1217</v>
      </c>
      <c r="AB11" s="2" t="s">
        <v>1217</v>
      </c>
      <c r="AC11">
        <f>Notes!$G$7 * Notes!$C$10 * Notes!$C$13</f>
        <v>222086580</v>
      </c>
      <c r="AD11">
        <f>Notes!$H$7 * Notes!$C$10 * Notes!$C$13</f>
        <v>60</v>
      </c>
      <c r="AE11">
        <f>Notes!$I$7 * Notes!$C$10 * Notes!$C$13</f>
        <v>467553960</v>
      </c>
      <c r="AF11">
        <f>Notes!$J$7 * Notes!$C$10 * Notes!$C$13</f>
        <v>111870030</v>
      </c>
    </row>
    <row r="12" spans="1:32" ht="129.6" x14ac:dyDescent="0.3">
      <c r="A12" s="2" t="s">
        <v>38</v>
      </c>
      <c r="B12" s="2" t="s">
        <v>1218</v>
      </c>
      <c r="C12" s="2" t="s">
        <v>190</v>
      </c>
      <c r="D12" s="2" t="s">
        <v>1219</v>
      </c>
      <c r="E12" s="2"/>
      <c r="F12" s="2" t="s">
        <v>1220</v>
      </c>
      <c r="G12" s="2" t="s">
        <v>1221</v>
      </c>
      <c r="H12" s="2" t="s">
        <v>827</v>
      </c>
      <c r="I12" s="2"/>
      <c r="J12" s="2" t="s">
        <v>45</v>
      </c>
      <c r="K12" s="2" t="s">
        <v>1222</v>
      </c>
      <c r="L12" s="2" t="s">
        <v>1220</v>
      </c>
      <c r="M12" s="2" t="s">
        <v>1223</v>
      </c>
      <c r="N12" s="2" t="s">
        <v>277</v>
      </c>
      <c r="O12" s="2" t="s">
        <v>147</v>
      </c>
      <c r="P12" s="2" t="s">
        <v>1134</v>
      </c>
      <c r="Q12" s="2" t="s">
        <v>1135</v>
      </c>
      <c r="R12" s="2" t="s">
        <v>1224</v>
      </c>
      <c r="S12" s="2" t="s">
        <v>1225</v>
      </c>
      <c r="T12" s="2" t="s">
        <v>1226</v>
      </c>
      <c r="U12" s="2" t="s">
        <v>1227</v>
      </c>
      <c r="V12" s="2" t="s">
        <v>1228</v>
      </c>
      <c r="W12" s="2"/>
      <c r="X12" s="2"/>
      <c r="Y12" s="2"/>
      <c r="Z12" s="2"/>
      <c r="AA12" s="2" t="s">
        <v>1229</v>
      </c>
      <c r="AB12" s="2" t="s">
        <v>1229</v>
      </c>
      <c r="AC12">
        <f>Notes!$G$7 * Notes!$C$10 * Notes!$C$13</f>
        <v>222086580</v>
      </c>
      <c r="AD12">
        <f>Notes!$H$7 * Notes!$C$10 * Notes!$C$13</f>
        <v>60</v>
      </c>
      <c r="AE12">
        <f>Notes!$I$7 * Notes!$C$10 * Notes!$C$13</f>
        <v>467553960</v>
      </c>
      <c r="AF12">
        <f>Notes!$J$7 * Notes!$C$10 * Notes!$C$13</f>
        <v>111870030</v>
      </c>
    </row>
    <row r="13" spans="1:32" ht="43.2" x14ac:dyDescent="0.3">
      <c r="A13" s="2" t="s">
        <v>38</v>
      </c>
      <c r="B13" s="2" t="s">
        <v>1230</v>
      </c>
      <c r="C13" s="2" t="s">
        <v>40</v>
      </c>
      <c r="D13" s="2" t="s">
        <v>1231</v>
      </c>
      <c r="E13" s="2"/>
      <c r="F13" s="2" t="s">
        <v>1232</v>
      </c>
      <c r="G13" s="2" t="s">
        <v>1233</v>
      </c>
      <c r="H13" s="2" t="s">
        <v>827</v>
      </c>
      <c r="I13" s="2" t="s">
        <v>82</v>
      </c>
      <c r="J13" s="2" t="s">
        <v>45</v>
      </c>
      <c r="K13" s="2" t="s">
        <v>1222</v>
      </c>
      <c r="L13" s="2" t="s">
        <v>1232</v>
      </c>
      <c r="M13" s="2" t="s">
        <v>1223</v>
      </c>
      <c r="N13" s="2" t="s">
        <v>277</v>
      </c>
      <c r="O13" s="2" t="s">
        <v>147</v>
      </c>
      <c r="P13" s="2" t="s">
        <v>1134</v>
      </c>
      <c r="Q13" s="2" t="s">
        <v>1135</v>
      </c>
      <c r="R13" s="2" t="s">
        <v>1234</v>
      </c>
      <c r="S13" s="2" t="s">
        <v>1235</v>
      </c>
      <c r="T13" s="2" t="s">
        <v>1236</v>
      </c>
      <c r="U13" s="2" t="s">
        <v>1227</v>
      </c>
      <c r="V13" s="2" t="s">
        <v>1228</v>
      </c>
      <c r="W13" s="2"/>
      <c r="X13" s="2"/>
      <c r="Y13" s="2"/>
      <c r="Z13" s="2"/>
      <c r="AA13" s="2" t="s">
        <v>1237</v>
      </c>
      <c r="AB13" s="2" t="s">
        <v>1237</v>
      </c>
      <c r="AC13">
        <f>Notes!$G$7 * Notes!$C$10 * Notes!$C$13</f>
        <v>222086580</v>
      </c>
      <c r="AD13">
        <f>Notes!$H$7 * Notes!$C$10 * Notes!$C$13</f>
        <v>60</v>
      </c>
      <c r="AE13">
        <f>Notes!$I$7 * Notes!$C$10 * Notes!$C$13</f>
        <v>467553960</v>
      </c>
      <c r="AF13">
        <f>Notes!$J$7 * Notes!$C$10 * Notes!$C$13</f>
        <v>111870030</v>
      </c>
    </row>
    <row r="14" spans="1:32" ht="43.2" x14ac:dyDescent="0.3">
      <c r="A14" s="2" t="s">
        <v>826</v>
      </c>
      <c r="B14" s="2" t="s">
        <v>1238</v>
      </c>
      <c r="C14" s="2" t="s">
        <v>1239</v>
      </c>
      <c r="D14" s="2" t="s">
        <v>1240</v>
      </c>
      <c r="E14" s="2" t="s">
        <v>1241</v>
      </c>
      <c r="F14" s="2" t="s">
        <v>1242</v>
      </c>
      <c r="G14" s="2" t="s">
        <v>1243</v>
      </c>
      <c r="H14" s="2" t="s">
        <v>827</v>
      </c>
      <c r="I14" s="2"/>
      <c r="J14" s="2" t="s">
        <v>45</v>
      </c>
      <c r="K14" s="2" t="s">
        <v>1147</v>
      </c>
      <c r="L14" s="2" t="s">
        <v>1242</v>
      </c>
      <c r="M14" s="2" t="s">
        <v>1223</v>
      </c>
      <c r="N14" s="2" t="s">
        <v>277</v>
      </c>
      <c r="O14" s="2" t="s">
        <v>1054</v>
      </c>
      <c r="P14" s="2" t="s">
        <v>1134</v>
      </c>
      <c r="Q14" s="2" t="s">
        <v>1135</v>
      </c>
      <c r="R14" s="2" t="s">
        <v>1244</v>
      </c>
      <c r="S14" s="2" t="s">
        <v>1245</v>
      </c>
      <c r="T14" s="2" t="s">
        <v>1246</v>
      </c>
      <c r="U14" s="2" t="s">
        <v>1152</v>
      </c>
      <c r="V14" s="2" t="s">
        <v>1153</v>
      </c>
      <c r="W14" s="2"/>
      <c r="X14" s="2"/>
      <c r="Y14" s="2"/>
      <c r="Z14" s="2"/>
      <c r="AA14" s="2" t="s">
        <v>1247</v>
      </c>
      <c r="AB14" s="2" t="s">
        <v>1247</v>
      </c>
      <c r="AC14">
        <f>Notes!$G$7 * Notes!$O$7 * Notes!$C$10 * Notes!$C$13</f>
        <v>15323974020</v>
      </c>
      <c r="AD14">
        <f>Notes!$H$7 * Notes!$P$7 * Notes!$C$10 * Notes!$C$13</f>
        <v>60</v>
      </c>
      <c r="AE14">
        <f>Notes!$I$7 * Notes!$Q$7 * Notes!$C$10 * Notes!$C$13</f>
        <v>35066547000</v>
      </c>
      <c r="AF14">
        <f>Notes!$J$7 * Notes!$R$7 * Notes!$C$10 * Notes!$C$13</f>
        <v>14319363840</v>
      </c>
    </row>
    <row r="15" spans="1:32" ht="115.2" x14ac:dyDescent="0.3">
      <c r="A15" s="2" t="s">
        <v>826</v>
      </c>
      <c r="B15" s="2" t="s">
        <v>1248</v>
      </c>
      <c r="C15" s="2" t="s">
        <v>1239</v>
      </c>
      <c r="D15" s="2" t="s">
        <v>1249</v>
      </c>
      <c r="E15" s="2"/>
      <c r="F15" s="2" t="s">
        <v>1250</v>
      </c>
      <c r="G15" s="2" t="s">
        <v>1251</v>
      </c>
      <c r="H15" s="2" t="s">
        <v>827</v>
      </c>
      <c r="I15" s="2"/>
      <c r="J15" s="2" t="s">
        <v>45</v>
      </c>
      <c r="K15" s="2" t="s">
        <v>1147</v>
      </c>
      <c r="L15" s="2" t="s">
        <v>1250</v>
      </c>
      <c r="M15" s="2" t="s">
        <v>1223</v>
      </c>
      <c r="N15" s="2" t="s">
        <v>277</v>
      </c>
      <c r="O15" s="2" t="s">
        <v>1054</v>
      </c>
      <c r="P15" s="2" t="s">
        <v>1134</v>
      </c>
      <c r="Q15" s="2" t="s">
        <v>1135</v>
      </c>
      <c r="R15" s="2" t="s">
        <v>1252</v>
      </c>
      <c r="S15" s="2" t="s">
        <v>1253</v>
      </c>
      <c r="T15" s="2" t="s">
        <v>1254</v>
      </c>
      <c r="U15" s="2" t="s">
        <v>1152</v>
      </c>
      <c r="V15" s="2" t="s">
        <v>1153</v>
      </c>
      <c r="W15" s="2"/>
      <c r="X15" s="2"/>
      <c r="Y15" s="2"/>
      <c r="Z15" s="2"/>
      <c r="AA15" s="2" t="s">
        <v>1255</v>
      </c>
      <c r="AB15" s="2" t="s">
        <v>1255</v>
      </c>
      <c r="AC15">
        <f>Notes!$G$7 * Notes!$O$7 * Notes!$C$10 * Notes!$C$13</f>
        <v>15323974020</v>
      </c>
      <c r="AD15">
        <f>Notes!$H$7 * Notes!$P$7 * Notes!$C$10 * Notes!$C$13</f>
        <v>60</v>
      </c>
      <c r="AE15">
        <f>Notes!$I$7 * Notes!$Q$7 * Notes!$C$10 * Notes!$C$13</f>
        <v>35066547000</v>
      </c>
      <c r="AF15">
        <f>Notes!$J$7 * Notes!$R$7 * Notes!$C$10 * Notes!$C$13</f>
        <v>14319363840</v>
      </c>
    </row>
    <row r="16" spans="1:32" ht="86.4" x14ac:dyDescent="0.3">
      <c r="A16" s="2" t="s">
        <v>826</v>
      </c>
      <c r="B16" s="2" t="s">
        <v>1256</v>
      </c>
      <c r="C16" s="2" t="s">
        <v>1257</v>
      </c>
      <c r="D16" s="2" t="s">
        <v>1258</v>
      </c>
      <c r="E16" s="2" t="s">
        <v>1259</v>
      </c>
      <c r="F16" s="2" t="s">
        <v>1260</v>
      </c>
      <c r="G16" s="2" t="s">
        <v>1261</v>
      </c>
      <c r="H16" s="2" t="s">
        <v>827</v>
      </c>
      <c r="I16" s="2"/>
      <c r="J16" s="2" t="s">
        <v>45</v>
      </c>
      <c r="K16" s="2" t="s">
        <v>1147</v>
      </c>
      <c r="L16" s="2" t="s">
        <v>1260</v>
      </c>
      <c r="M16" s="2" t="s">
        <v>1223</v>
      </c>
      <c r="N16" s="2" t="s">
        <v>277</v>
      </c>
      <c r="O16" s="2" t="s">
        <v>1054</v>
      </c>
      <c r="P16" s="2" t="s">
        <v>1134</v>
      </c>
      <c r="Q16" s="2" t="s">
        <v>1135</v>
      </c>
      <c r="R16" s="2" t="s">
        <v>1262</v>
      </c>
      <c r="S16" s="2" t="s">
        <v>1263</v>
      </c>
      <c r="T16" s="2" t="s">
        <v>1264</v>
      </c>
      <c r="U16" s="2" t="s">
        <v>1152</v>
      </c>
      <c r="V16" s="2" t="s">
        <v>1153</v>
      </c>
      <c r="W16" s="2"/>
      <c r="X16" s="2"/>
      <c r="Y16" s="2"/>
      <c r="Z16" s="2"/>
      <c r="AA16" s="2" t="s">
        <v>1255</v>
      </c>
      <c r="AB16" s="2" t="s">
        <v>1255</v>
      </c>
      <c r="AC16">
        <f>Notes!$G$7 * Notes!$O$7 * Notes!$C$10 * Notes!$C$13</f>
        <v>15323974020</v>
      </c>
      <c r="AD16">
        <f>Notes!$H$7 * Notes!$P$7 * Notes!$C$10 * Notes!$C$13</f>
        <v>60</v>
      </c>
      <c r="AE16">
        <f>Notes!$I$7 * Notes!$Q$7 * Notes!$C$10 * Notes!$C$13</f>
        <v>35066547000</v>
      </c>
      <c r="AF16">
        <f>Notes!$J$7 * Notes!$R$7 * Notes!$C$10 * Notes!$C$13</f>
        <v>14319363840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F6"/>
  <sheetViews>
    <sheetView topLeftCell="J1" workbookViewId="0">
      <selection activeCell="AF3" sqref="AF3"/>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38</v>
      </c>
      <c r="B2" s="2" t="s">
        <v>870</v>
      </c>
      <c r="C2" s="2" t="s">
        <v>199</v>
      </c>
      <c r="D2" s="2" t="s">
        <v>871</v>
      </c>
      <c r="E2" s="2"/>
      <c r="F2" s="2" t="s">
        <v>872</v>
      </c>
      <c r="G2" s="2" t="s">
        <v>873</v>
      </c>
      <c r="H2" s="2" t="s">
        <v>827</v>
      </c>
      <c r="I2" s="2"/>
      <c r="J2" s="2" t="s">
        <v>45</v>
      </c>
      <c r="K2" s="2" t="s">
        <v>874</v>
      </c>
      <c r="L2" s="2" t="s">
        <v>872</v>
      </c>
      <c r="M2" s="2" t="s">
        <v>875</v>
      </c>
      <c r="N2" s="2" t="s">
        <v>9</v>
      </c>
      <c r="O2" s="2" t="s">
        <v>147</v>
      </c>
      <c r="P2" s="2" t="s">
        <v>876</v>
      </c>
      <c r="Q2" s="2"/>
      <c r="R2" s="2" t="s">
        <v>877</v>
      </c>
      <c r="S2" s="2" t="s">
        <v>878</v>
      </c>
      <c r="T2" s="2" t="s">
        <v>879</v>
      </c>
      <c r="U2" s="2" t="s">
        <v>880</v>
      </c>
      <c r="V2" s="2" t="s">
        <v>881</v>
      </c>
      <c r="W2" s="2" t="s">
        <v>205</v>
      </c>
      <c r="X2" s="2" t="s">
        <v>206</v>
      </c>
      <c r="Y2" s="2" t="s">
        <v>345</v>
      </c>
      <c r="Z2" s="2" t="s">
        <v>536</v>
      </c>
      <c r="AA2" s="2" t="s">
        <v>882</v>
      </c>
      <c r="AB2" s="2" t="s">
        <v>882</v>
      </c>
      <c r="AC2">
        <f>Notes!$G$7 * Notes!$D$10 * Notes!$C$13</f>
        <v>6755133475</v>
      </c>
      <c r="AD2">
        <f>Notes!$H$7 * Notes!$D$10 * Notes!$C$13</f>
        <v>1825</v>
      </c>
      <c r="AE2">
        <f>Notes!$I$7 * Notes!$D$10 * Notes!$C$13</f>
        <v>14221432950</v>
      </c>
      <c r="AF2">
        <f>Notes!$J$7 * Notes!$D$10 * Notes!$C$13</f>
        <v>3402713412.5</v>
      </c>
    </row>
    <row r="3" spans="1:32" ht="28.8" x14ac:dyDescent="0.3">
      <c r="A3" s="2" t="s">
        <v>38</v>
      </c>
      <c r="B3" s="2" t="s">
        <v>1026</v>
      </c>
      <c r="C3" s="2" t="s">
        <v>199</v>
      </c>
      <c r="D3" s="2" t="s">
        <v>871</v>
      </c>
      <c r="E3" s="2"/>
      <c r="F3" s="2" t="s">
        <v>1027</v>
      </c>
      <c r="G3" s="2" t="s">
        <v>873</v>
      </c>
      <c r="H3" s="2" t="s">
        <v>44</v>
      </c>
      <c r="I3" s="2"/>
      <c r="J3" s="2" t="s">
        <v>45</v>
      </c>
      <c r="K3" s="2" t="s">
        <v>874</v>
      </c>
      <c r="L3" s="2" t="s">
        <v>1027</v>
      </c>
      <c r="M3" s="2" t="s">
        <v>875</v>
      </c>
      <c r="N3" s="2" t="s">
        <v>9</v>
      </c>
      <c r="O3" s="2" t="s">
        <v>48</v>
      </c>
      <c r="P3" s="2" t="s">
        <v>876</v>
      </c>
      <c r="Q3" s="2"/>
      <c r="R3" s="2" t="s">
        <v>877</v>
      </c>
      <c r="S3" s="2" t="s">
        <v>1028</v>
      </c>
      <c r="T3" s="2" t="s">
        <v>1029</v>
      </c>
      <c r="U3" s="2" t="s">
        <v>1030</v>
      </c>
      <c r="V3" s="2" t="s">
        <v>881</v>
      </c>
      <c r="W3" s="2"/>
      <c r="X3" s="2"/>
      <c r="Y3" s="2"/>
      <c r="Z3" s="2"/>
      <c r="AA3" s="2" t="s">
        <v>1031</v>
      </c>
      <c r="AB3" s="2" t="s">
        <v>1031</v>
      </c>
      <c r="AC3">
        <f>Notes!$C$7 * Notes!$D$10 * Notes!$C$13</f>
        <v>6022208000</v>
      </c>
      <c r="AD3">
        <f>Notes!$D$7 * Notes!$D$10 * Notes!$C$13</f>
        <v>1825</v>
      </c>
      <c r="AE3">
        <f>Notes!$E$7 * Notes!$D$10 * Notes!$C$13</f>
        <v>2522880000</v>
      </c>
      <c r="AF3">
        <f>Notes!$C$7 * Notes!$D$10 * Notes!$C$13</f>
        <v>6022208000</v>
      </c>
    </row>
    <row r="4" spans="1:32" ht="28.8" x14ac:dyDescent="0.3">
      <c r="A4" s="2" t="s">
        <v>38</v>
      </c>
      <c r="B4" s="2" t="s">
        <v>883</v>
      </c>
      <c r="C4" s="2" t="s">
        <v>224</v>
      </c>
      <c r="D4" s="2" t="s">
        <v>884</v>
      </c>
      <c r="E4" s="2"/>
      <c r="F4" s="2" t="s">
        <v>885</v>
      </c>
      <c r="G4" s="2" t="s">
        <v>886</v>
      </c>
      <c r="H4" s="2" t="s">
        <v>887</v>
      </c>
      <c r="I4" s="2"/>
      <c r="J4" s="2" t="s">
        <v>45</v>
      </c>
      <c r="K4" s="2" t="s">
        <v>46</v>
      </c>
      <c r="L4" s="2" t="s">
        <v>885</v>
      </c>
      <c r="M4" s="2" t="s">
        <v>888</v>
      </c>
      <c r="N4" s="2" t="s">
        <v>9</v>
      </c>
      <c r="O4" s="2" t="s">
        <v>147</v>
      </c>
      <c r="P4" s="2" t="s">
        <v>876</v>
      </c>
      <c r="Q4" s="2"/>
      <c r="R4" s="2" t="s">
        <v>828</v>
      </c>
      <c r="S4" s="2" t="s">
        <v>889</v>
      </c>
      <c r="T4" s="2" t="s">
        <v>890</v>
      </c>
      <c r="U4" s="2" t="s">
        <v>891</v>
      </c>
      <c r="V4" s="2" t="s">
        <v>892</v>
      </c>
      <c r="W4" s="2" t="s">
        <v>205</v>
      </c>
      <c r="X4" s="2" t="s">
        <v>438</v>
      </c>
      <c r="Y4" s="2" t="s">
        <v>893</v>
      </c>
      <c r="Z4" s="2" t="s">
        <v>894</v>
      </c>
      <c r="AA4" s="2" t="s">
        <v>895</v>
      </c>
      <c r="AB4" s="2" t="s">
        <v>895</v>
      </c>
      <c r="AC4">
        <f>Notes!$G$7 * Notes!$D$10 * Notes!$C$13</f>
        <v>6755133475</v>
      </c>
      <c r="AD4">
        <f>Notes!$H$7 * Notes!$D$10 * Notes!$C$13</f>
        <v>1825</v>
      </c>
      <c r="AE4">
        <f>Notes!$I$7 * Notes!$D$10 * Notes!$C$13</f>
        <v>14221432950</v>
      </c>
      <c r="AF4">
        <f>Notes!$J$7 * Notes!$D$10 * Notes!$C$13</f>
        <v>3402713412.5</v>
      </c>
    </row>
    <row r="5" spans="1:32" ht="43.2" x14ac:dyDescent="0.3">
      <c r="A5" s="2" t="s">
        <v>38</v>
      </c>
      <c r="B5" s="2" t="s">
        <v>896</v>
      </c>
      <c r="C5" s="2" t="s">
        <v>104</v>
      </c>
      <c r="D5" s="2" t="s">
        <v>897</v>
      </c>
      <c r="E5" s="2"/>
      <c r="F5" s="2" t="s">
        <v>898</v>
      </c>
      <c r="G5" s="2" t="s">
        <v>899</v>
      </c>
      <c r="H5" s="2" t="s">
        <v>887</v>
      </c>
      <c r="I5" s="2"/>
      <c r="J5" s="2" t="s">
        <v>45</v>
      </c>
      <c r="K5" s="2" t="s">
        <v>46</v>
      </c>
      <c r="L5" s="2" t="s">
        <v>898</v>
      </c>
      <c r="M5" s="2" t="s">
        <v>875</v>
      </c>
      <c r="N5" s="2" t="s">
        <v>9</v>
      </c>
      <c r="O5" s="2" t="s">
        <v>900</v>
      </c>
      <c r="P5" s="2" t="s">
        <v>876</v>
      </c>
      <c r="Q5" s="2"/>
      <c r="R5" s="2" t="s">
        <v>829</v>
      </c>
      <c r="S5" s="2" t="s">
        <v>901</v>
      </c>
      <c r="T5" s="2" t="s">
        <v>902</v>
      </c>
      <c r="U5" s="2" t="s">
        <v>903</v>
      </c>
      <c r="V5" s="2" t="s">
        <v>904</v>
      </c>
      <c r="W5" s="2"/>
      <c r="X5" s="2"/>
      <c r="Y5" s="2"/>
      <c r="Z5" s="2"/>
      <c r="AA5" s="2" t="s">
        <v>905</v>
      </c>
      <c r="AB5" s="2" t="s">
        <v>905</v>
      </c>
      <c r="AC5">
        <f>Notes!$G$7 * Notes!$D$10 * Notes!$C$13</f>
        <v>6755133475</v>
      </c>
      <c r="AD5">
        <f>Notes!$H$7 * Notes!$D$10 * Notes!$C$13</f>
        <v>1825</v>
      </c>
      <c r="AE5">
        <f>Notes!$I$7 * Notes!$D$10 * Notes!$C$13</f>
        <v>14221432950</v>
      </c>
      <c r="AF5">
        <f>Notes!$J$7 * Notes!$D$10 * Notes!$C$13</f>
        <v>3402713412.5</v>
      </c>
    </row>
    <row r="6" spans="1:32" ht="43.2" x14ac:dyDescent="0.3">
      <c r="A6" s="2" t="s">
        <v>38</v>
      </c>
      <c r="B6" s="2" t="s">
        <v>906</v>
      </c>
      <c r="C6" s="2" t="s">
        <v>104</v>
      </c>
      <c r="D6" s="2" t="s">
        <v>907</v>
      </c>
      <c r="E6" s="2"/>
      <c r="F6" s="2" t="s">
        <v>908</v>
      </c>
      <c r="G6" s="2" t="s">
        <v>909</v>
      </c>
      <c r="H6" s="2" t="s">
        <v>887</v>
      </c>
      <c r="I6" s="2"/>
      <c r="J6" s="2" t="s">
        <v>45</v>
      </c>
      <c r="K6" s="2" t="s">
        <v>46</v>
      </c>
      <c r="L6" s="2" t="s">
        <v>908</v>
      </c>
      <c r="M6" s="2" t="s">
        <v>875</v>
      </c>
      <c r="N6" s="2" t="s">
        <v>9</v>
      </c>
      <c r="O6" s="2" t="s">
        <v>900</v>
      </c>
      <c r="P6" s="2" t="s">
        <v>876</v>
      </c>
      <c r="Q6" s="2"/>
      <c r="R6" s="2" t="s">
        <v>910</v>
      </c>
      <c r="S6" s="2" t="s">
        <v>911</v>
      </c>
      <c r="T6" s="2" t="s">
        <v>912</v>
      </c>
      <c r="U6" s="2" t="s">
        <v>903</v>
      </c>
      <c r="V6" s="2" t="s">
        <v>904</v>
      </c>
      <c r="W6" s="2"/>
      <c r="X6" s="2"/>
      <c r="Y6" s="2"/>
      <c r="Z6" s="2"/>
      <c r="AA6" s="2" t="s">
        <v>905</v>
      </c>
      <c r="AB6" s="2" t="s">
        <v>905</v>
      </c>
      <c r="AC6">
        <f>Notes!$G$7 * Notes!$D$10 * Notes!$C$13</f>
        <v>6755133475</v>
      </c>
      <c r="AD6">
        <f>Notes!$H$7 * Notes!$D$10 * Notes!$C$13</f>
        <v>1825</v>
      </c>
      <c r="AE6">
        <f>Notes!$I$7 * Notes!$D$10 * Notes!$C$13</f>
        <v>14221432950</v>
      </c>
      <c r="AF6">
        <f>Notes!$J$7 * Notes!$D$10 * Notes!$C$13</f>
        <v>3402713412.5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C3AEA-45DE-41EE-A6FB-AA5CAAD233EB}">
  <dimension ref="A1:AF7"/>
  <sheetViews>
    <sheetView topLeftCell="J1" workbookViewId="0">
      <selection activeCell="AC18" sqref="AC18"/>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870</v>
      </c>
      <c r="C2" s="2" t="s">
        <v>199</v>
      </c>
      <c r="D2" s="2" t="s">
        <v>871</v>
      </c>
      <c r="E2" s="2"/>
      <c r="F2" s="2" t="s">
        <v>872</v>
      </c>
      <c r="G2" s="2" t="s">
        <v>873</v>
      </c>
      <c r="H2" s="2" t="s">
        <v>827</v>
      </c>
      <c r="I2" s="2"/>
      <c r="J2" s="2" t="s">
        <v>45</v>
      </c>
      <c r="K2" s="2" t="s">
        <v>874</v>
      </c>
      <c r="L2" s="2" t="s">
        <v>872</v>
      </c>
      <c r="M2" s="2" t="s">
        <v>875</v>
      </c>
      <c r="N2" s="2" t="s">
        <v>277</v>
      </c>
      <c r="O2" s="2" t="s">
        <v>147</v>
      </c>
      <c r="P2" s="2" t="s">
        <v>1265</v>
      </c>
      <c r="Q2" s="2"/>
      <c r="R2" s="2" t="s">
        <v>877</v>
      </c>
      <c r="S2" s="2" t="s">
        <v>1266</v>
      </c>
      <c r="T2" s="2" t="s">
        <v>879</v>
      </c>
      <c r="U2" s="2" t="s">
        <v>880</v>
      </c>
      <c r="V2" s="2" t="s">
        <v>881</v>
      </c>
      <c r="W2" s="2" t="s">
        <v>205</v>
      </c>
      <c r="X2" s="2" t="s">
        <v>206</v>
      </c>
      <c r="Y2" s="2" t="s">
        <v>345</v>
      </c>
      <c r="Z2" s="2" t="s">
        <v>536</v>
      </c>
      <c r="AA2" s="2" t="s">
        <v>1267</v>
      </c>
      <c r="AB2" s="2" t="s">
        <v>1267</v>
      </c>
      <c r="AC2">
        <f>Notes!$G$7 * Notes!$C$10 * Notes!$C$13</f>
        <v>222086580</v>
      </c>
      <c r="AD2">
        <f>Notes!$H$7 * Notes!$C$10 * Notes!$C$13</f>
        <v>60</v>
      </c>
      <c r="AE2">
        <f>Notes!$I$7 * Notes!$C$10 * Notes!$C$13</f>
        <v>467553960</v>
      </c>
      <c r="AF2">
        <f>Notes!$J$7 * Notes!$C$10 * Notes!$C$13</f>
        <v>111870030</v>
      </c>
    </row>
    <row r="3" spans="1:32" ht="28.8" x14ac:dyDescent="0.3">
      <c r="A3" s="2" t="s">
        <v>38</v>
      </c>
      <c r="B3" s="2" t="s">
        <v>1026</v>
      </c>
      <c r="C3" s="2" t="s">
        <v>199</v>
      </c>
      <c r="D3" s="2" t="s">
        <v>871</v>
      </c>
      <c r="E3" s="2"/>
      <c r="F3" s="2" t="s">
        <v>1027</v>
      </c>
      <c r="G3" s="2" t="s">
        <v>873</v>
      </c>
      <c r="H3" s="2" t="s">
        <v>44</v>
      </c>
      <c r="I3" s="2"/>
      <c r="J3" s="2" t="s">
        <v>45</v>
      </c>
      <c r="K3" s="2" t="s">
        <v>874</v>
      </c>
      <c r="L3" s="2" t="s">
        <v>1027</v>
      </c>
      <c r="M3" s="2" t="s">
        <v>875</v>
      </c>
      <c r="N3" s="2" t="s">
        <v>277</v>
      </c>
      <c r="O3" s="2" t="s">
        <v>48</v>
      </c>
      <c r="P3" s="2" t="s">
        <v>1265</v>
      </c>
      <c r="Q3" s="2"/>
      <c r="R3" s="2" t="s">
        <v>877</v>
      </c>
      <c r="S3" s="2" t="s">
        <v>1268</v>
      </c>
      <c r="T3" s="2" t="s">
        <v>1029</v>
      </c>
      <c r="U3" s="2" t="s">
        <v>1030</v>
      </c>
      <c r="V3" s="2" t="s">
        <v>881</v>
      </c>
      <c r="W3" s="2"/>
      <c r="X3" s="2"/>
      <c r="Y3" s="2"/>
      <c r="Z3" s="2"/>
      <c r="AA3" s="2" t="s">
        <v>1269</v>
      </c>
      <c r="AB3" s="2" t="s">
        <v>1269</v>
      </c>
      <c r="AC3">
        <f>Notes!$G$7 * Notes!$C$10 * Notes!$C$13</f>
        <v>222086580</v>
      </c>
      <c r="AD3">
        <f>Notes!$H$7 * Notes!$C$10 * Notes!$C$13</f>
        <v>60</v>
      </c>
      <c r="AE3">
        <f>Notes!$I$7 * Notes!$C$10 * Notes!$C$13</f>
        <v>467553960</v>
      </c>
      <c r="AF3">
        <f>Notes!$J$7 * Notes!$C$10 * Notes!$C$13</f>
        <v>111870030</v>
      </c>
    </row>
    <row r="4" spans="1:32" ht="28.8" x14ac:dyDescent="0.3">
      <c r="A4" s="2" t="s">
        <v>38</v>
      </c>
      <c r="B4" s="2" t="s">
        <v>1270</v>
      </c>
      <c r="C4" s="2" t="s">
        <v>126</v>
      </c>
      <c r="D4" s="2" t="s">
        <v>1271</v>
      </c>
      <c r="E4" s="2" t="s">
        <v>1272</v>
      </c>
      <c r="F4" s="2" t="s">
        <v>1273</v>
      </c>
      <c r="G4" s="2" t="s">
        <v>1274</v>
      </c>
      <c r="H4" s="2" t="s">
        <v>827</v>
      </c>
      <c r="I4" s="2"/>
      <c r="J4" s="2" t="s">
        <v>45</v>
      </c>
      <c r="K4" s="2" t="s">
        <v>46</v>
      </c>
      <c r="L4" s="2" t="s">
        <v>1273</v>
      </c>
      <c r="M4" s="2" t="s">
        <v>875</v>
      </c>
      <c r="N4" s="2" t="s">
        <v>277</v>
      </c>
      <c r="O4" s="2" t="s">
        <v>147</v>
      </c>
      <c r="P4" s="2" t="s">
        <v>1265</v>
      </c>
      <c r="Q4" s="2"/>
      <c r="R4" s="2" t="s">
        <v>828</v>
      </c>
      <c r="S4" s="2" t="s">
        <v>1275</v>
      </c>
      <c r="T4" s="2" t="s">
        <v>1276</v>
      </c>
      <c r="U4" s="2" t="s">
        <v>852</v>
      </c>
      <c r="V4" s="2" t="s">
        <v>853</v>
      </c>
      <c r="W4" s="2"/>
      <c r="X4" s="2"/>
      <c r="Y4" s="2"/>
      <c r="Z4" s="2"/>
      <c r="AA4" s="2" t="s">
        <v>1277</v>
      </c>
      <c r="AB4" s="2" t="s">
        <v>1277</v>
      </c>
      <c r="AC4">
        <f>Notes!$G$7 * Notes!$C$10 * Notes!$C$13</f>
        <v>222086580</v>
      </c>
      <c r="AD4">
        <f>Notes!$H$7 * Notes!$C$10 * Notes!$C$13</f>
        <v>60</v>
      </c>
      <c r="AE4">
        <f>Notes!$I$7 * Notes!$C$10 * Notes!$C$13</f>
        <v>467553960</v>
      </c>
      <c r="AF4">
        <f>Notes!$J$7 * Notes!$C$10 * Notes!$C$13</f>
        <v>111870030</v>
      </c>
    </row>
    <row r="5" spans="1:32" ht="28.8" x14ac:dyDescent="0.3">
      <c r="A5" s="2" t="s">
        <v>38</v>
      </c>
      <c r="B5" s="2" t="s">
        <v>1278</v>
      </c>
      <c r="C5" s="2" t="s">
        <v>126</v>
      </c>
      <c r="D5" s="2" t="s">
        <v>1279</v>
      </c>
      <c r="E5" s="2" t="s">
        <v>1272</v>
      </c>
      <c r="F5" s="2" t="s">
        <v>1280</v>
      </c>
      <c r="G5" s="2" t="s">
        <v>1281</v>
      </c>
      <c r="H5" s="2" t="s">
        <v>887</v>
      </c>
      <c r="I5" s="2"/>
      <c r="J5" s="2" t="s">
        <v>45</v>
      </c>
      <c r="K5" s="2" t="s">
        <v>46</v>
      </c>
      <c r="L5" s="2" t="s">
        <v>1280</v>
      </c>
      <c r="M5" s="2" t="s">
        <v>875</v>
      </c>
      <c r="N5" s="2" t="s">
        <v>277</v>
      </c>
      <c r="O5" s="2" t="s">
        <v>147</v>
      </c>
      <c r="P5" s="2" t="s">
        <v>1265</v>
      </c>
      <c r="Q5" s="2"/>
      <c r="R5" s="2" t="s">
        <v>910</v>
      </c>
      <c r="S5" s="2" t="s">
        <v>1282</v>
      </c>
      <c r="T5" s="2" t="s">
        <v>1283</v>
      </c>
      <c r="U5" s="2" t="s">
        <v>891</v>
      </c>
      <c r="V5" s="2" t="s">
        <v>892</v>
      </c>
      <c r="W5" s="2"/>
      <c r="X5" s="2"/>
      <c r="Y5" s="2"/>
      <c r="Z5" s="2"/>
      <c r="AA5" s="2" t="s">
        <v>1284</v>
      </c>
      <c r="AB5" s="2" t="s">
        <v>1284</v>
      </c>
      <c r="AC5">
        <f>Notes!$G$7 * Notes!$C$10 * Notes!$C$13</f>
        <v>222086580</v>
      </c>
      <c r="AD5">
        <f>Notes!$H$7 * Notes!$C$10 * Notes!$C$13</f>
        <v>60</v>
      </c>
      <c r="AE5">
        <f>Notes!$I$7 * Notes!$C$10 * Notes!$C$13</f>
        <v>467553960</v>
      </c>
      <c r="AF5">
        <f>Notes!$J$7 * Notes!$C$10 * Notes!$C$13</f>
        <v>111870030</v>
      </c>
    </row>
    <row r="6" spans="1:32" ht="43.2" x14ac:dyDescent="0.3">
      <c r="A6" s="2" t="s">
        <v>259</v>
      </c>
      <c r="B6" s="2" t="s">
        <v>1285</v>
      </c>
      <c r="C6" s="2" t="s">
        <v>199</v>
      </c>
      <c r="D6" s="2" t="s">
        <v>1286</v>
      </c>
      <c r="E6" s="2"/>
      <c r="F6" s="2" t="s">
        <v>1287</v>
      </c>
      <c r="G6" s="2" t="s">
        <v>1288</v>
      </c>
      <c r="H6" s="2" t="s">
        <v>887</v>
      </c>
      <c r="I6" s="2"/>
      <c r="J6" s="2" t="s">
        <v>45</v>
      </c>
      <c r="K6" s="2" t="s">
        <v>1289</v>
      </c>
      <c r="L6" s="2" t="s">
        <v>1287</v>
      </c>
      <c r="M6" s="2" t="s">
        <v>875</v>
      </c>
      <c r="N6" s="2" t="s">
        <v>277</v>
      </c>
      <c r="O6" s="2" t="s">
        <v>147</v>
      </c>
      <c r="P6" s="2" t="s">
        <v>1265</v>
      </c>
      <c r="Q6" s="2"/>
      <c r="R6" s="2" t="s">
        <v>109</v>
      </c>
      <c r="S6" s="2" t="s">
        <v>1290</v>
      </c>
      <c r="T6" s="2" t="s">
        <v>1291</v>
      </c>
      <c r="U6" s="2" t="s">
        <v>1292</v>
      </c>
      <c r="V6" s="2" t="s">
        <v>1293</v>
      </c>
      <c r="W6" s="2"/>
      <c r="X6" s="2"/>
      <c r="Y6" s="2"/>
      <c r="Z6" s="2"/>
      <c r="AA6" s="2" t="s">
        <v>1294</v>
      </c>
      <c r="AB6" s="2" t="s">
        <v>1294</v>
      </c>
      <c r="AC6">
        <f>Notes!$G$7 * Notes!$C$10 * Notes!$C$13</f>
        <v>222086580</v>
      </c>
      <c r="AD6">
        <f>Notes!$H$7 * Notes!$C$10 * Notes!$C$13</f>
        <v>60</v>
      </c>
      <c r="AE6">
        <f>Notes!$I$7 * Notes!$C$10 * Notes!$C$13</f>
        <v>467553960</v>
      </c>
      <c r="AF6">
        <f>Notes!$J$7 * Notes!$C$10 * Notes!$C$13</f>
        <v>111870030</v>
      </c>
    </row>
    <row r="7" spans="1:32" ht="43.2" x14ac:dyDescent="0.3">
      <c r="A7" s="2" t="s">
        <v>259</v>
      </c>
      <c r="B7" s="2" t="s">
        <v>1295</v>
      </c>
      <c r="C7" s="2" t="s">
        <v>38</v>
      </c>
      <c r="D7" s="2" t="s">
        <v>1296</v>
      </c>
      <c r="E7" s="2"/>
      <c r="F7" s="2" t="s">
        <v>1297</v>
      </c>
      <c r="G7" s="2" t="s">
        <v>1288</v>
      </c>
      <c r="H7" s="2" t="s">
        <v>887</v>
      </c>
      <c r="I7" s="2"/>
      <c r="J7" s="2" t="s">
        <v>45</v>
      </c>
      <c r="K7" s="2" t="s">
        <v>1298</v>
      </c>
      <c r="L7" s="2" t="s">
        <v>1297</v>
      </c>
      <c r="M7" s="2" t="s">
        <v>875</v>
      </c>
      <c r="N7" s="2" t="s">
        <v>277</v>
      </c>
      <c r="O7" s="2" t="s">
        <v>147</v>
      </c>
      <c r="P7" s="2" t="s">
        <v>1265</v>
      </c>
      <c r="Q7" s="2"/>
      <c r="R7" s="2" t="s">
        <v>132</v>
      </c>
      <c r="S7" s="2" t="s">
        <v>1299</v>
      </c>
      <c r="T7" s="2" t="s">
        <v>1300</v>
      </c>
      <c r="U7" s="2" t="s">
        <v>1301</v>
      </c>
      <c r="V7" s="2" t="s">
        <v>1302</v>
      </c>
      <c r="W7" s="2"/>
      <c r="X7" s="2"/>
      <c r="Y7" s="2"/>
      <c r="Z7" s="2"/>
      <c r="AA7" s="2" t="s">
        <v>1294</v>
      </c>
      <c r="AB7" s="2" t="s">
        <v>1294</v>
      </c>
      <c r="AC7">
        <f>Notes!$G$7 * Notes!$C$10 * Notes!$C$13</f>
        <v>222086580</v>
      </c>
      <c r="AD7">
        <f>Notes!$H$7 * Notes!$C$10 * Notes!$C$13</f>
        <v>60</v>
      </c>
      <c r="AE7">
        <f>Notes!$I$7 * Notes!$C$10 * Notes!$C$13</f>
        <v>467553960</v>
      </c>
      <c r="AF7">
        <f>Notes!$J$7 * Notes!$C$10 * Notes!$C$13</f>
        <v>111870030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6hrPlevPt</vt:lpstr>
      <vt:lpstr>Prim6hr</vt:lpstr>
      <vt:lpstr>Amon</vt:lpstr>
      <vt:lpstr>Oday</vt:lpstr>
      <vt:lpstr>Ofx</vt:lpstr>
      <vt:lpstr>Omon</vt:lpstr>
      <vt:lpstr>SIday</vt:lpstr>
      <vt:lpstr>SImon</vt:lpstr>
      <vt:lpstr>day</vt:lpstr>
      <vt:lpstr>fx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 Seddon</cp:lastModifiedBy>
  <dcterms:created xsi:type="dcterms:W3CDTF">2023-01-11T17:42:43Z</dcterms:created>
  <dcterms:modified xsi:type="dcterms:W3CDTF">2023-01-27T18:12:04Z</dcterms:modified>
</cp:coreProperties>
</file>