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65" windowWidth="9090" windowHeight="4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  <c r="C33" i="1" l="1"/>
  <c r="B32" i="1"/>
  <c r="C27" i="1"/>
  <c r="B26" i="1"/>
  <c r="B20" i="1" l="1"/>
  <c r="C21" i="1"/>
  <c r="C15" i="1"/>
  <c r="B14" i="1"/>
  <c r="B8" i="1"/>
  <c r="C9" i="1"/>
  <c r="C3" i="1"/>
  <c r="B2" i="1"/>
</calcChain>
</file>

<file path=xl/sharedStrings.xml><?xml version="1.0" encoding="utf-8"?>
<sst xmlns="http://schemas.openxmlformats.org/spreadsheetml/2006/main" count="18" uniqueCount="8">
  <si>
    <t>ECU Value</t>
  </si>
  <si>
    <t>Battery Voltage</t>
  </si>
  <si>
    <t>Temperature</t>
  </si>
  <si>
    <t>Ignition Timing</t>
  </si>
  <si>
    <t>ADC Value</t>
  </si>
  <si>
    <t>PIM Value</t>
  </si>
  <si>
    <t>PSI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</si>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</sst>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1" fontId="0" fillId="0" borderId="0" xfId="0" applyNumberFormat="1"/>
    <xf numFmtId="4" fontId="0" fillId="0" borderId="0" xfId="0" applyNumberFormat="1" applyFill="1" applyBorder="1"/>
    <xf numFmtId="4" fontId="0" fillId="3" borderId="3" xfId="0" applyNumberFormat="1" applyFill="1" applyBorder="1"/>
    <xf numFmtId="0" fontId="0" fillId="0" borderId="0" xfId="0" applyFill="1"/>
    <xf numFmtId="0" fontId="0" fillId="0" borderId="0" xfId="0" applyFill="1" applyBorder="1"/>
    <xf numFmtId="4" fontId="0" fillId="3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3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9" sqref="A9"/>
    </sheetView>
  </sheetViews>
  <sheetFormatPr defaultRowHeight="15" x14ac:dyDescent="0.25"/>
  <cols>
    <col min="1" max="1" width="12.85546875" customWidth="1"/>
    <col min="2" max="2" width="15.7109375" customWidth="1"/>
    <col min="3" max="3" width="12" bestFit="1" customWidth="1"/>
    <col min="4" max="4" width="15.42578125" customWidth="1"/>
    <col min="5" max="10" width="9.140625" hidden="1" customWidth="1"/>
  </cols>
  <sheetData>
    <row r="1" spans="1:10" x14ac:dyDescent="0.25">
      <c r="A1" s="1" t="s">
        <v>0</v>
      </c>
      <c r="B1" s="9" t="s">
        <v>1</v>
      </c>
      <c r="C1" s="2" t="s">
        <v>0</v>
      </c>
      <c r="D1" s="6"/>
    </row>
    <row r="2" spans="1:10" ht="15.75" thickBot="1" x14ac:dyDescent="0.3">
      <c r="A2" s="8">
        <v>115</v>
      </c>
      <c r="B2" s="4">
        <f>A2*0.0774 + 0.0601</f>
        <v>8.9611000000000001</v>
      </c>
      <c r="C2" s="7"/>
      <c r="D2" s="7"/>
    </row>
    <row r="3" spans="1:10" ht="15.75" thickBot="1" x14ac:dyDescent="0.3">
      <c r="A3" s="7"/>
      <c r="B3" s="5">
        <v>14.613</v>
      </c>
      <c r="C3" s="4">
        <f>(B3-0.0601)/0.0774</f>
        <v>188.0219638242894</v>
      </c>
      <c r="D3" s="4"/>
    </row>
    <row r="7" spans="1:10" x14ac:dyDescent="0.25">
      <c r="A7" s="1" t="s">
        <v>0</v>
      </c>
      <c r="B7" s="9" t="s">
        <v>2</v>
      </c>
      <c r="C7" s="2" t="s">
        <v>0</v>
      </c>
      <c r="D7" s="6"/>
    </row>
    <row r="8" spans="1:10" ht="15.75" thickBot="1" x14ac:dyDescent="0.3">
      <c r="A8" s="8">
        <f>HEX2DEC("D8")</f>
        <v>216</v>
      </c>
      <c r="B8" s="4">
        <f>E8+F8/(G8 - A8) + H8 / (I8 - A8)</f>
        <v>67.165472472646911</v>
      </c>
      <c r="E8" s="3">
        <v>161.034800506902</v>
      </c>
      <c r="F8" s="3">
        <v>2639.01416123947</v>
      </c>
      <c r="G8" s="3">
        <v>273.34227840271899</v>
      </c>
      <c r="H8" s="3">
        <v>94262.143539369397</v>
      </c>
      <c r="I8" s="3">
        <v>-457.82340934181599</v>
      </c>
    </row>
    <row r="9" spans="1:10" ht="15.75" thickBot="1" x14ac:dyDescent="0.3">
      <c r="B9" s="5">
        <v>50</v>
      </c>
      <c r="C9" s="4">
        <f>E9/(1+F9*EXP(G9*B9))+H9</f>
        <v>194.01349893505565</v>
      </c>
      <c r="D9" s="4"/>
      <c r="E9" s="3">
        <v>309.31154914815198</v>
      </c>
      <c r="F9" s="3">
        <v>1.19477713979554</v>
      </c>
      <c r="G9" s="3">
        <v>-3.3769539695967403E-2</v>
      </c>
      <c r="H9" s="3">
        <v>-59.355301387609103</v>
      </c>
    </row>
    <row r="13" spans="1:10" ht="15.75" thickBot="1" x14ac:dyDescent="0.3">
      <c r="A13" s="10" t="s">
        <v>0</v>
      </c>
      <c r="B13" s="9" t="s">
        <v>3</v>
      </c>
      <c r="C13" s="2" t="s">
        <v>0</v>
      </c>
      <c r="F13" s="7"/>
      <c r="G13" s="7"/>
      <c r="H13" s="6"/>
    </row>
    <row r="14" spans="1:10" ht="15.75" thickBot="1" x14ac:dyDescent="0.3">
      <c r="A14" s="11">
        <v>85</v>
      </c>
      <c r="B14">
        <f>G14+(A14-F14)*(G15-G14)/(F15-F14)</f>
        <v>-10</v>
      </c>
      <c r="F14">
        <v>75</v>
      </c>
      <c r="G14">
        <v>-5</v>
      </c>
      <c r="I14">
        <v>86</v>
      </c>
      <c r="J14">
        <v>-5</v>
      </c>
    </row>
    <row r="15" spans="1:10" ht="15.75" thickBot="1" x14ac:dyDescent="0.3">
      <c r="B15" s="11">
        <v>-5</v>
      </c>
      <c r="C15">
        <f>F14+(B15-G14)*(F15-F14)/(G15-G14)</f>
        <v>75</v>
      </c>
      <c r="F15">
        <v>85</v>
      </c>
      <c r="G15">
        <v>-10</v>
      </c>
      <c r="I15">
        <v>128</v>
      </c>
      <c r="J15">
        <v>-10</v>
      </c>
    </row>
    <row r="19" spans="1:4" ht="15.75" thickBot="1" x14ac:dyDescent="0.3">
      <c r="A19" s="10" t="s">
        <v>5</v>
      </c>
      <c r="B19" s="9" t="s">
        <v>4</v>
      </c>
      <c r="C19" s="2" t="s">
        <v>5</v>
      </c>
    </row>
    <row r="20" spans="1:4" ht="15.75" thickBot="1" x14ac:dyDescent="0.3">
      <c r="A20" s="11">
        <v>56063</v>
      </c>
      <c r="B20">
        <f>(A20/1.285156)+10560</f>
        <v>54183.497847732106</v>
      </c>
    </row>
    <row r="21" spans="1:4" ht="15.75" thickBot="1" x14ac:dyDescent="0.3">
      <c r="B21" s="11">
        <v>54183.5</v>
      </c>
      <c r="C21">
        <f>(B21-10560)*1.285156</f>
        <v>56063.002765999998</v>
      </c>
    </row>
    <row r="24" spans="1:4" x14ac:dyDescent="0.25">
      <c r="A24" s="12"/>
      <c r="B24" s="12"/>
      <c r="C24" s="12"/>
      <c r="D24" s="12"/>
    </row>
    <row r="25" spans="1:4" ht="15.75" thickBot="1" x14ac:dyDescent="0.3">
      <c r="A25" s="10" t="s">
        <v>5</v>
      </c>
      <c r="B25" s="9" t="s">
        <v>7</v>
      </c>
      <c r="C25" s="2" t="s">
        <v>5</v>
      </c>
      <c r="D25" s="12"/>
    </row>
    <row r="26" spans="1:4" ht="15.75" thickBot="1" x14ac:dyDescent="0.3">
      <c r="A26" s="11">
        <v>65535</v>
      </c>
      <c r="B26">
        <f>((A26/1.285156)+10560)/65536*5</f>
        <v>4.6961829614155306</v>
      </c>
      <c r="D26" s="12"/>
    </row>
    <row r="27" spans="1:4" ht="15.75" thickBot="1" x14ac:dyDescent="0.3">
      <c r="B27" s="11">
        <v>4.6961829609999999</v>
      </c>
      <c r="C27">
        <f>((B27/5*65536)-10560)*1.285156</f>
        <v>65534.999993000471</v>
      </c>
      <c r="D27" s="12"/>
    </row>
    <row r="31" spans="1:4" ht="15.75" thickBot="1" x14ac:dyDescent="0.3">
      <c r="A31" s="10" t="s">
        <v>5</v>
      </c>
      <c r="B31" s="9" t="s">
        <v>6</v>
      </c>
      <c r="C31" s="2" t="s">
        <v>5</v>
      </c>
    </row>
    <row r="32" spans="1:4" ht="15.75" thickBot="1" x14ac:dyDescent="0.3">
      <c r="A32" s="11">
        <v>32000</v>
      </c>
      <c r="B32">
        <f>((((A32/1.285156)+10560)/65536*5)-2.3293)/0.1025</f>
        <v>3.6688827383222149</v>
      </c>
    </row>
    <row r="33" spans="2:3" ht="15.75" thickBot="1" x14ac:dyDescent="0.3">
      <c r="B33" s="11">
        <v>3.6688000000000001</v>
      </c>
      <c r="C33">
        <f>((((B33*0.1025)+2.3293)/5*65536)-10560)*1.285156</f>
        <v>31999.857144702561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Sole</dc:creator>
  <cp:lastModifiedBy>Jon Sole</cp:lastModifiedBy>
  <dcterms:created xsi:type="dcterms:W3CDTF">2013-08-09T09:28:19Z</dcterms:created>
  <dcterms:modified xsi:type="dcterms:W3CDTF">2014-09-05T16:16:42Z</dcterms:modified>
</cp:coreProperties>
</file>