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\OneDrive\Documentos\GitHub\Snp1000\DCF\"/>
    </mc:Choice>
  </mc:AlternateContent>
  <xr:revisionPtr revIDLastSave="0" documentId="13_ncr:1_{5A50E853-9E77-41B6-86C4-A6C4808148C4}" xr6:coauthVersionLast="47" xr6:coauthVersionMax="47" xr10:uidLastSave="{00000000-0000-0000-0000-000000000000}"/>
  <bookViews>
    <workbookView xWindow="46035" yWindow="-3780" windowWidth="21600" windowHeight="11265" xr2:uid="{AA77B1BD-D43C-4DD2-9973-F9A635C0F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8" i="1"/>
  <c r="K35" i="1"/>
  <c r="G29" i="1"/>
  <c r="G30" i="1" s="1"/>
  <c r="F15" i="1"/>
  <c r="F18" i="1" s="1"/>
  <c r="E23" i="1"/>
  <c r="E29" i="1" s="1"/>
  <c r="F23" i="1"/>
  <c r="G23" i="1"/>
  <c r="G20" i="1" s="1"/>
  <c r="H23" i="1"/>
  <c r="H20" i="1" s="1"/>
  <c r="I23" i="1"/>
  <c r="I20" i="1" s="1"/>
  <c r="J23" i="1"/>
  <c r="J20" i="1" s="1"/>
  <c r="K23" i="1"/>
  <c r="K20" i="1" s="1"/>
  <c r="D23" i="1"/>
  <c r="D29" i="1" s="1"/>
  <c r="E18" i="1"/>
  <c r="D18" i="1"/>
  <c r="G15" i="1"/>
  <c r="G18" i="1" s="1"/>
  <c r="H15" i="1"/>
  <c r="H18" i="1" s="1"/>
  <c r="I15" i="1"/>
  <c r="I18" i="1" s="1"/>
  <c r="J15" i="1"/>
  <c r="J18" i="1" s="1"/>
  <c r="K15" i="1"/>
  <c r="K18" i="1" s="1"/>
  <c r="F10" i="1"/>
  <c r="G10" i="1"/>
  <c r="H10" i="1"/>
  <c r="I10" i="1"/>
  <c r="J10" i="1"/>
  <c r="K10" i="1"/>
  <c r="E10" i="1"/>
  <c r="F29" i="1" l="1"/>
  <c r="J29" i="1"/>
  <c r="J30" i="1" s="1"/>
  <c r="I29" i="1"/>
  <c r="I30" i="1" s="1"/>
  <c r="K29" i="1"/>
  <c r="H29" i="1"/>
  <c r="H30" i="1" s="1"/>
  <c r="K32" i="1" l="1"/>
  <c r="K33" i="1" s="1"/>
  <c r="K30" i="1"/>
</calcChain>
</file>

<file path=xl/sharedStrings.xml><?xml version="1.0" encoding="utf-8"?>
<sst xmlns="http://schemas.openxmlformats.org/spreadsheetml/2006/main" count="31" uniqueCount="30">
  <si>
    <t>Tesla DCF</t>
  </si>
  <si>
    <t>Assumptions</t>
  </si>
  <si>
    <t>Ticker</t>
  </si>
  <si>
    <t>WACC</t>
  </si>
  <si>
    <t>Terminal Growth Rate</t>
  </si>
  <si>
    <t>DCF</t>
  </si>
  <si>
    <t>Revenue</t>
  </si>
  <si>
    <t>%Growth</t>
  </si>
  <si>
    <t>Ebit</t>
  </si>
  <si>
    <t>%Revenue</t>
  </si>
  <si>
    <t>(-)Taxes</t>
  </si>
  <si>
    <t>%Tax Rate</t>
  </si>
  <si>
    <t>EBIAT</t>
  </si>
  <si>
    <t>(+) D&amp;A</t>
  </si>
  <si>
    <t>%CapEx</t>
  </si>
  <si>
    <t>(-)CapEx</t>
  </si>
  <si>
    <t>(-)Change in Net Working Capital</t>
  </si>
  <si>
    <t>% change in revenue</t>
  </si>
  <si>
    <t>Unlevered FCF</t>
  </si>
  <si>
    <t>Present Value of FCF</t>
  </si>
  <si>
    <t>Terminal Value</t>
  </si>
  <si>
    <t>Present Value of Terminal Value</t>
  </si>
  <si>
    <t>Entrepresise Value</t>
  </si>
  <si>
    <t>(+) Cash</t>
  </si>
  <si>
    <t>(-)Debt</t>
  </si>
  <si>
    <t>Equity Value</t>
  </si>
  <si>
    <t>Share Outstanding</t>
  </si>
  <si>
    <t>Share Price</t>
  </si>
  <si>
    <t>TSLA</t>
  </si>
  <si>
    <t>1 - Project 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</si>
</sst>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3" formatCode="0.0"/>
    <numFmt numFmtId="17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9" fontId="0" fillId="0" borderId="0" xfId="0" applyNumberFormat="1"/>
    <xf numFmtId="0" fontId="0" fillId="0" borderId="2" xfId="0" applyBorder="1"/>
    <xf numFmtId="173" fontId="0" fillId="0" borderId="0" xfId="0" applyNumberFormat="1"/>
    <xf numFmtId="0" fontId="0" fillId="0" borderId="3" xfId="0" applyBorder="1"/>
    <xf numFmtId="0" fontId="0" fillId="0" borderId="4" xfId="0" applyBorder="1"/>
    <xf numFmtId="173" fontId="0" fillId="0" borderId="3" xfId="0" applyNumberFormat="1" applyBorder="1"/>
    <xf numFmtId="174" fontId="0" fillId="0" borderId="0" xfId="0" applyNumberFormat="1"/>
    <xf numFmtId="173" fontId="0" fillId="0" borderId="4" xfId="0" applyNumberFormat="1" applyBorder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EE09-EBC4-4B58-9458-931EB22174AC}">
  <dimension ref="A1:M40"/>
  <sheetViews>
    <sheetView tabSelected="1" workbookViewId="0">
      <selection activeCell="M9" sqref="M9"/>
    </sheetView>
  </sheetViews>
  <sheetFormatPr defaultRowHeight="14.5" x14ac:dyDescent="0.35"/>
  <cols>
    <col min="1" max="1" width="33" customWidth="1"/>
    <col min="11" max="11" width="13.90625" bestFit="1" customWidth="1"/>
    <col min="13" max="13" width="20.81640625" customWidth="1"/>
    <col min="16" max="16" width="12.453125" bestFit="1" customWidth="1"/>
  </cols>
  <sheetData>
    <row r="1" spans="1:11" x14ac:dyDescent="0.35">
      <c r="A1" t="s">
        <v>0</v>
      </c>
    </row>
    <row r="2" spans="1:11" x14ac:dyDescent="0.35">
      <c r="E2" t="s">
        <v>29</v>
      </c>
    </row>
    <row r="3" spans="1:11" x14ac:dyDescent="0.35">
      <c r="A3" s="1" t="s">
        <v>1</v>
      </c>
      <c r="B3" s="1"/>
      <c r="C3" s="1"/>
    </row>
    <row r="4" spans="1:11" x14ac:dyDescent="0.35">
      <c r="A4" t="s">
        <v>2</v>
      </c>
      <c r="C4" s="2" t="s">
        <v>28</v>
      </c>
    </row>
    <row r="5" spans="1:11" x14ac:dyDescent="0.35">
      <c r="A5" t="s">
        <v>3</v>
      </c>
      <c r="C5" s="3">
        <v>0.12</v>
      </c>
    </row>
    <row r="6" spans="1:11" x14ac:dyDescent="0.35">
      <c r="A6" t="s">
        <v>4</v>
      </c>
      <c r="C6" s="4">
        <v>2.5000000000000001E-2</v>
      </c>
    </row>
    <row r="7" spans="1:11" x14ac:dyDescent="0.35">
      <c r="G7">
        <v>1</v>
      </c>
      <c r="H7">
        <v>2</v>
      </c>
      <c r="I7">
        <v>3</v>
      </c>
      <c r="J7">
        <v>4</v>
      </c>
      <c r="K7">
        <v>5</v>
      </c>
    </row>
    <row r="8" spans="1:11" x14ac:dyDescent="0.35">
      <c r="A8" s="1" t="s">
        <v>5</v>
      </c>
      <c r="B8" s="1"/>
      <c r="C8" s="1"/>
      <c r="D8" s="1">
        <v>2018</v>
      </c>
      <c r="E8" s="1">
        <v>2019</v>
      </c>
      <c r="F8" s="1">
        <v>2020</v>
      </c>
      <c r="G8" s="1">
        <v>2021</v>
      </c>
      <c r="H8" s="1">
        <v>2022</v>
      </c>
      <c r="I8" s="1">
        <v>2023</v>
      </c>
      <c r="J8" s="1">
        <v>2024</v>
      </c>
      <c r="K8" s="1">
        <v>2025</v>
      </c>
    </row>
    <row r="9" spans="1:11" x14ac:dyDescent="0.35">
      <c r="A9" t="s">
        <v>6</v>
      </c>
      <c r="D9" s="7">
        <v>21461</v>
      </c>
      <c r="E9" s="7">
        <v>24578</v>
      </c>
      <c r="F9" s="7">
        <v>31536</v>
      </c>
      <c r="G9" s="7">
        <v>50100</v>
      </c>
      <c r="H9" s="7">
        <v>76761</v>
      </c>
      <c r="I9" s="7">
        <v>113272</v>
      </c>
      <c r="J9" s="7">
        <v>160751</v>
      </c>
      <c r="K9" s="7">
        <v>219031</v>
      </c>
    </row>
    <row r="10" spans="1:11" x14ac:dyDescent="0.35">
      <c r="A10" t="s">
        <v>7</v>
      </c>
      <c r="D10" s="7">
        <v>0</v>
      </c>
      <c r="E10" s="7">
        <f>100*(E9-D9)/D9</f>
        <v>14.524020315921906</v>
      </c>
      <c r="F10" s="7">
        <f>100*(F9-E9)/E9</f>
        <v>28.309870615998047</v>
      </c>
      <c r="G10" s="7">
        <f>100*(G9-F9)/F9</f>
        <v>58.866057838660581</v>
      </c>
      <c r="H10" s="7">
        <f>100*(H9-G9)/G9</f>
        <v>53.215568862275447</v>
      </c>
      <c r="I10" s="7">
        <f>100*(I9-H9)/H9</f>
        <v>47.564518440353822</v>
      </c>
      <c r="J10" s="7">
        <f>100*(J9-I9)/I9</f>
        <v>41.915919203333566</v>
      </c>
      <c r="K10" s="7">
        <f>100*(K9-J9)/J9</f>
        <v>36.254828896865341</v>
      </c>
    </row>
    <row r="11" spans="1:11" x14ac:dyDescent="0.35">
      <c r="D11" s="7"/>
      <c r="E11" s="7"/>
      <c r="F11" s="7"/>
      <c r="G11" s="7"/>
      <c r="H11" s="7"/>
      <c r="I11" s="7"/>
      <c r="J11" s="7"/>
      <c r="K11" s="7"/>
    </row>
    <row r="12" spans="1:11" x14ac:dyDescent="0.35">
      <c r="A12" t="s">
        <v>8</v>
      </c>
      <c r="D12" s="7">
        <v>-388</v>
      </c>
      <c r="E12" s="7">
        <v>-69</v>
      </c>
      <c r="F12" s="7">
        <v>1994</v>
      </c>
      <c r="G12" s="7">
        <v>3853</v>
      </c>
      <c r="H12" s="7">
        <v>6953</v>
      </c>
      <c r="I12" s="7">
        <v>11810</v>
      </c>
      <c r="J12" s="7">
        <v>18958</v>
      </c>
      <c r="K12" s="7">
        <v>28828</v>
      </c>
    </row>
    <row r="13" spans="1:11" x14ac:dyDescent="0.35">
      <c r="A13" t="s">
        <v>9</v>
      </c>
      <c r="D13" s="7"/>
      <c r="E13" s="7">
        <v>6</v>
      </c>
      <c r="F13" s="7">
        <v>7</v>
      </c>
      <c r="G13" s="7">
        <v>8</v>
      </c>
      <c r="H13" s="7">
        <v>9</v>
      </c>
      <c r="I13" s="7">
        <v>10</v>
      </c>
      <c r="J13" s="7">
        <v>11</v>
      </c>
      <c r="K13" s="7">
        <v>12</v>
      </c>
    </row>
    <row r="14" spans="1:11" x14ac:dyDescent="0.35">
      <c r="D14" s="7"/>
      <c r="E14" s="7"/>
      <c r="F14" s="7"/>
      <c r="G14" s="7"/>
      <c r="H14" s="7"/>
      <c r="I14" s="7"/>
      <c r="J14" s="7"/>
      <c r="K14" s="7"/>
    </row>
    <row r="15" spans="1:11" x14ac:dyDescent="0.35">
      <c r="A15" t="s">
        <v>10</v>
      </c>
      <c r="D15" s="7">
        <v>58</v>
      </c>
      <c r="E15" s="7">
        <v>110</v>
      </c>
      <c r="F15" s="7">
        <f>F12*F16</f>
        <v>418.74</v>
      </c>
      <c r="G15" s="7">
        <f t="shared" ref="G15:K15" si="0">G12*G16</f>
        <v>809.13</v>
      </c>
      <c r="H15" s="7">
        <f t="shared" si="0"/>
        <v>1460.1299999999999</v>
      </c>
      <c r="I15" s="7">
        <f t="shared" si="0"/>
        <v>2480.1</v>
      </c>
      <c r="J15" s="7">
        <f t="shared" si="0"/>
        <v>3981.18</v>
      </c>
      <c r="K15" s="7">
        <f t="shared" si="0"/>
        <v>6053.88</v>
      </c>
    </row>
    <row r="16" spans="1:11" x14ac:dyDescent="0.35">
      <c r="A16" t="s">
        <v>11</v>
      </c>
      <c r="D16" s="7">
        <v>0.15</v>
      </c>
      <c r="E16" s="7">
        <v>0.21</v>
      </c>
      <c r="F16" s="7">
        <v>0.21</v>
      </c>
      <c r="G16" s="7">
        <v>0.21</v>
      </c>
      <c r="H16" s="7">
        <v>0.21</v>
      </c>
      <c r="I16" s="7">
        <v>0.21</v>
      </c>
      <c r="J16" s="7">
        <v>0.21</v>
      </c>
      <c r="K16" s="7">
        <v>0.21</v>
      </c>
    </row>
    <row r="17" spans="1:13" x14ac:dyDescent="0.35">
      <c r="D17" s="7"/>
      <c r="E17" s="7"/>
      <c r="F17" s="7"/>
      <c r="G17" s="7"/>
      <c r="H17" s="7"/>
      <c r="I17" s="7"/>
      <c r="J17" s="7"/>
      <c r="K17" s="7"/>
    </row>
    <row r="18" spans="1:13" x14ac:dyDescent="0.35">
      <c r="A18" s="6" t="s">
        <v>12</v>
      </c>
      <c r="B18" s="6"/>
      <c r="C18" s="6"/>
      <c r="D18" s="6">
        <f>D12-D15</f>
        <v>-446</v>
      </c>
      <c r="E18" s="6">
        <f t="shared" ref="E18:K18" si="1">E12-E15</f>
        <v>-179</v>
      </c>
      <c r="F18" s="6">
        <f t="shared" si="1"/>
        <v>1575.26</v>
      </c>
      <c r="G18" s="6">
        <f t="shared" si="1"/>
        <v>3043.87</v>
      </c>
      <c r="H18" s="6">
        <f t="shared" si="1"/>
        <v>5492.87</v>
      </c>
      <c r="I18" s="6">
        <f t="shared" si="1"/>
        <v>9329.9</v>
      </c>
      <c r="J18" s="6">
        <f t="shared" si="1"/>
        <v>14976.82</v>
      </c>
      <c r="K18" s="6">
        <f t="shared" si="1"/>
        <v>22774.12</v>
      </c>
    </row>
    <row r="20" spans="1:13" x14ac:dyDescent="0.35">
      <c r="A20" t="s">
        <v>13</v>
      </c>
      <c r="D20">
        <v>1901</v>
      </c>
      <c r="E20">
        <v>2154</v>
      </c>
      <c r="F20">
        <v>2322</v>
      </c>
      <c r="G20">
        <f>G23*G21</f>
        <v>4509</v>
      </c>
      <c r="H20">
        <f t="shared" ref="H20:K20" si="2">H23*H21</f>
        <v>4835.9430000000002</v>
      </c>
      <c r="I20">
        <f t="shared" si="2"/>
        <v>5097.2400000000007</v>
      </c>
      <c r="J20">
        <f t="shared" si="2"/>
        <v>5787.0360000000001</v>
      </c>
      <c r="K20">
        <f t="shared" si="2"/>
        <v>5913.8369999999995</v>
      </c>
    </row>
    <row r="21" spans="1:13" x14ac:dyDescent="0.35">
      <c r="A21" t="s">
        <v>14</v>
      </c>
      <c r="D21" s="5">
        <v>0.9</v>
      </c>
      <c r="E21" s="5">
        <v>1.62</v>
      </c>
      <c r="F21" s="5">
        <v>0.74</v>
      </c>
      <c r="G21" s="5">
        <v>0.9</v>
      </c>
      <c r="H21" s="5">
        <v>0.9</v>
      </c>
      <c r="I21" s="5">
        <v>0.9</v>
      </c>
      <c r="J21" s="5">
        <v>0.9</v>
      </c>
      <c r="K21" s="5">
        <v>0.9</v>
      </c>
    </row>
    <row r="23" spans="1:13" x14ac:dyDescent="0.35">
      <c r="A23" t="s">
        <v>15</v>
      </c>
      <c r="D23">
        <f>D9*D24</f>
        <v>2146.1</v>
      </c>
      <c r="E23">
        <f t="shared" ref="E23:K23" si="3">E9*E24</f>
        <v>1228.9000000000001</v>
      </c>
      <c r="F23">
        <f t="shared" si="3"/>
        <v>3153.6000000000004</v>
      </c>
      <c r="G23">
        <f t="shared" si="3"/>
        <v>5010</v>
      </c>
      <c r="H23">
        <f t="shared" si="3"/>
        <v>5373.27</v>
      </c>
      <c r="I23">
        <f t="shared" si="3"/>
        <v>5663.6</v>
      </c>
      <c r="J23">
        <f t="shared" si="3"/>
        <v>6430.04</v>
      </c>
      <c r="K23">
        <f t="shared" si="3"/>
        <v>6570.9299999999994</v>
      </c>
    </row>
    <row r="24" spans="1:13" x14ac:dyDescent="0.35">
      <c r="A24" t="s">
        <v>9</v>
      </c>
      <c r="D24" s="5">
        <v>0.1</v>
      </c>
      <c r="E24" s="5">
        <v>0.05</v>
      </c>
      <c r="F24" s="5">
        <v>0.1</v>
      </c>
      <c r="G24" s="5">
        <v>0.1</v>
      </c>
      <c r="H24" s="5">
        <v>7.0000000000000007E-2</v>
      </c>
      <c r="I24" s="5">
        <v>0.05</v>
      </c>
      <c r="J24" s="5">
        <v>0.04</v>
      </c>
      <c r="K24" s="5">
        <v>0.03</v>
      </c>
    </row>
    <row r="26" spans="1:13" x14ac:dyDescent="0.35">
      <c r="A26" t="s">
        <v>16</v>
      </c>
      <c r="D26">
        <v>555</v>
      </c>
      <c r="E26">
        <v>18</v>
      </c>
      <c r="F26">
        <v>838</v>
      </c>
      <c r="G26">
        <v>2007</v>
      </c>
      <c r="H26">
        <v>3071</v>
      </c>
      <c r="I26">
        <v>3422</v>
      </c>
      <c r="J26">
        <v>3510</v>
      </c>
      <c r="K26">
        <v>3222</v>
      </c>
    </row>
    <row r="27" spans="1:13" x14ac:dyDescent="0.35">
      <c r="A27" t="s">
        <v>17</v>
      </c>
      <c r="E27" s="5">
        <v>0.01</v>
      </c>
      <c r="F27" s="5">
        <v>0.12</v>
      </c>
      <c r="G27" s="5">
        <v>0.11</v>
      </c>
      <c r="H27" s="5">
        <v>0.1</v>
      </c>
      <c r="I27" s="5">
        <v>0.09</v>
      </c>
      <c r="J27" s="5">
        <v>0.08</v>
      </c>
      <c r="K27" s="5">
        <v>7.0000000000000007E-2</v>
      </c>
    </row>
    <row r="29" spans="1:13" x14ac:dyDescent="0.35">
      <c r="A29" s="8" t="s">
        <v>18</v>
      </c>
      <c r="B29" s="8"/>
      <c r="C29" s="8"/>
      <c r="D29" s="10">
        <f>D12-D15+D20-D26-D23</f>
        <v>-1246.0999999999999</v>
      </c>
      <c r="E29" s="10">
        <f t="shared" ref="E29:K29" si="4">E12-E15+E20-E26-E23</f>
        <v>728.09999999999991</v>
      </c>
      <c r="F29" s="10">
        <f t="shared" si="4"/>
        <v>-94.340000000000146</v>
      </c>
      <c r="G29" s="10">
        <f t="shared" si="4"/>
        <v>535.86999999999989</v>
      </c>
      <c r="H29" s="10">
        <f t="shared" si="4"/>
        <v>1884.5429999999997</v>
      </c>
      <c r="I29" s="10">
        <f t="shared" si="4"/>
        <v>5341.5399999999991</v>
      </c>
      <c r="J29" s="10">
        <f t="shared" si="4"/>
        <v>10823.815999999999</v>
      </c>
      <c r="K29" s="10">
        <f t="shared" si="4"/>
        <v>18895.026999999998</v>
      </c>
    </row>
    <row r="30" spans="1:13" x14ac:dyDescent="0.35">
      <c r="A30" s="9" t="s">
        <v>19</v>
      </c>
      <c r="B30" s="9"/>
      <c r="C30" s="9"/>
      <c r="D30" s="12"/>
      <c r="E30" s="12"/>
      <c r="F30" s="12"/>
      <c r="G30" s="12">
        <f t="shared" ref="G30:J30" si="5">G29/(1+$C$5)^G7</f>
        <v>478.455357142857</v>
      </c>
      <c r="H30" s="12">
        <f t="shared" si="5"/>
        <v>1502.3461415816321</v>
      </c>
      <c r="I30" s="12">
        <f t="shared" si="5"/>
        <v>3802.0026649052461</v>
      </c>
      <c r="J30" s="12">
        <f t="shared" si="5"/>
        <v>6878.7307453274652</v>
      </c>
      <c r="K30" s="12">
        <f>K29/(1+$C$5)^K7</f>
        <v>10721.545759328035</v>
      </c>
    </row>
    <row r="31" spans="1:13" x14ac:dyDescent="0.35">
      <c r="K31" s="11"/>
      <c r="M31" s="11"/>
    </row>
    <row r="32" spans="1:13" x14ac:dyDescent="0.35">
      <c r="A32" t="s">
        <v>20</v>
      </c>
      <c r="K32" s="13">
        <f>(K29*(1+C6))/(C5-C6)</f>
        <v>203867.39657894734</v>
      </c>
    </row>
    <row r="33" spans="1:11" x14ac:dyDescent="0.35">
      <c r="A33" t="s">
        <v>21</v>
      </c>
      <c r="K33" s="14">
        <f>K32/(1+$C$5)^K7</f>
        <v>115679.83582432881</v>
      </c>
    </row>
    <row r="35" spans="1:11" x14ac:dyDescent="0.35">
      <c r="A35" t="s">
        <v>22</v>
      </c>
      <c r="K35" s="7">
        <f>SUM(G30:K30,K33)</f>
        <v>139062.91649261405</v>
      </c>
    </row>
    <row r="36" spans="1:11" x14ac:dyDescent="0.35">
      <c r="A36" t="s">
        <v>23</v>
      </c>
      <c r="K36">
        <v>10000</v>
      </c>
    </row>
    <row r="37" spans="1:11" x14ac:dyDescent="0.35">
      <c r="A37" t="s">
        <v>24</v>
      </c>
      <c r="K37">
        <v>-5000</v>
      </c>
    </row>
    <row r="38" spans="1:11" x14ac:dyDescent="0.35">
      <c r="A38" t="s">
        <v>25</v>
      </c>
      <c r="K38" s="7">
        <f>SUM(K35:K37)</f>
        <v>144062.91649261405</v>
      </c>
    </row>
    <row r="39" spans="1:11" x14ac:dyDescent="0.35">
      <c r="A39" t="s">
        <v>26</v>
      </c>
      <c r="K39">
        <v>1000</v>
      </c>
    </row>
    <row r="40" spans="1:11" x14ac:dyDescent="0.35">
      <c r="A40" t="s">
        <v>27</v>
      </c>
      <c r="K40">
        <f>K38/K39</f>
        <v>144.06291649261405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 Jesus</dc:creator>
  <cp:lastModifiedBy>João Maria Jesus</cp:lastModifiedBy>
  <dcterms:created xsi:type="dcterms:W3CDTF">2021-11-16T00:11:52Z</dcterms:created>
  <dcterms:modified xsi:type="dcterms:W3CDTF">2021-11-16T19:23:34Z</dcterms:modified>
</cp:coreProperties>
</file>