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elcuskelly/Dropbox/Abstract/* DEMO Docs for Upload/INVESTOR SERVICING &amp; REPORTING/Download/"/>
    </mc:Choice>
  </mc:AlternateContent>
  <xr:revisionPtr revIDLastSave="0" documentId="13_ncr:1_{209B4713-2A9B-744B-A742-C2360792028D}" xr6:coauthVersionLast="45" xr6:coauthVersionMax="45" xr10:uidLastSave="{00000000-0000-0000-0000-000000000000}"/>
  <bookViews>
    <workbookView xWindow="640" yWindow="460" windowWidth="29080" windowHeight="20340" xr2:uid="{00000000-000D-0000-FFFF-FFFF00000000}"/>
  </bookViews>
  <sheets>
    <sheet name="Investor Report" sheetId="4" r:id="rId1"/>
    <sheet name="Palms DST" sheetId="3" state="hidden" r:id="rId2"/>
  </sheets>
  <externalReferences>
    <externalReference r:id="rId3"/>
  </externalReferences>
  <definedNames>
    <definedName name="CurrntMoCashAvailforDist" localSheetId="1">'Palms DST'!$F$36</definedName>
    <definedName name="CurrntMoCashAvailforDist">'[1]056COL 082015'!#REF!</definedName>
    <definedName name="CurrntMoNetCash" localSheetId="1">'Palms DST'!#REF!</definedName>
    <definedName name="CurrntMoNetCash">'[1]056COL 082015'!#REF!</definedName>
    <definedName name="_xlnm.Print_Area" localSheetId="1">'Palms DST'!$A$1:$I$15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3" i="4" l="1"/>
  <c r="D40" i="4"/>
  <c r="D53" i="4"/>
  <c r="D52" i="4"/>
  <c r="D25" i="4"/>
  <c r="D16" i="4"/>
  <c r="C54" i="4"/>
  <c r="C53" i="4"/>
  <c r="C55" i="4"/>
  <c r="D54" i="4"/>
  <c r="J26" i="4"/>
  <c r="J48" i="4"/>
  <c r="E14" i="3"/>
  <c r="E13" i="3"/>
  <c r="E12" i="3"/>
  <c r="E11" i="3"/>
  <c r="E10" i="3"/>
  <c r="E9" i="3"/>
  <c r="I8" i="3"/>
  <c r="J51" i="4"/>
  <c r="C40" i="4"/>
  <c r="C25" i="4"/>
  <c r="C16" i="4"/>
  <c r="B37" i="3"/>
  <c r="B38" i="3"/>
  <c r="B39" i="3"/>
  <c r="B40" i="3"/>
  <c r="B41" i="3"/>
  <c r="B42" i="3"/>
  <c r="B43" i="3"/>
  <c r="B45" i="3"/>
  <c r="C36" i="3"/>
  <c r="D8" i="3"/>
  <c r="C35" i="3"/>
  <c r="D7" i="3"/>
  <c r="C42" i="3"/>
  <c r="C43" i="3"/>
  <c r="C41" i="3"/>
  <c r="C38" i="3"/>
  <c r="C39" i="3"/>
  <c r="C40" i="3"/>
  <c r="C45" i="3"/>
  <c r="B28" i="3"/>
  <c r="B29" i="3"/>
  <c r="B30" i="3"/>
  <c r="B31" i="3"/>
  <c r="B32" i="3"/>
  <c r="C26" i="3"/>
  <c r="B21" i="3"/>
  <c r="B22" i="3"/>
  <c r="C21" i="3"/>
  <c r="I7" i="3"/>
  <c r="C29" i="3"/>
  <c r="C31" i="3"/>
  <c r="C30" i="3"/>
  <c r="J20" i="3"/>
  <c r="C27" i="3"/>
  <c r="C32" i="3"/>
  <c r="K20" i="3"/>
  <c r="I9" i="3"/>
  <c r="E8" i="3"/>
  <c r="B23" i="3"/>
  <c r="D15" i="3"/>
  <c r="E7" i="3"/>
  <c r="E15" i="3"/>
  <c r="I15" i="3"/>
  <c r="C19" i="3"/>
  <c r="C20" i="3"/>
  <c r="C22" i="3"/>
  <c r="C57" i="4" l="1"/>
  <c r="C27" i="4"/>
  <c r="D55" i="4"/>
  <c r="D57" i="4" s="1"/>
  <c r="D27" i="4"/>
</calcChain>
</file>

<file path=xl/sharedStrings.xml><?xml version="1.0" encoding="utf-8"?>
<sst xmlns="http://schemas.openxmlformats.org/spreadsheetml/2006/main" count="132" uniqueCount="96">
  <si>
    <t>Amount:</t>
  </si>
  <si>
    <t xml:space="preserve">Period: </t>
  </si>
  <si>
    <t>Owner</t>
  </si>
  <si>
    <t>Owner Name</t>
  </si>
  <si>
    <t>Ownership</t>
  </si>
  <si>
    <t>Distribution</t>
  </si>
  <si>
    <t>AREF</t>
  </si>
  <si>
    <t>American Real Estate Fund, LLC</t>
  </si>
  <si>
    <t>Morada Partners</t>
  </si>
  <si>
    <t>405 Associates, LLC</t>
  </si>
  <si>
    <t>PALMS @ Morada DST</t>
  </si>
  <si>
    <t>Annual</t>
  </si>
  <si>
    <t>Daily</t>
  </si>
  <si>
    <t>% Of Daily</t>
  </si>
  <si>
    <t>Monthly</t>
  </si>
  <si>
    <t>Investment</t>
  </si>
  <si>
    <t>Date</t>
  </si>
  <si>
    <t>Allen Realty Co, LLC</t>
  </si>
  <si>
    <t>Van Steenis Family Trust</t>
  </si>
  <si>
    <t>Amount</t>
  </si>
  <si>
    <t>%</t>
  </si>
  <si>
    <t>Check</t>
  </si>
  <si>
    <t>ACH</t>
  </si>
  <si>
    <t>Form of Payment</t>
  </si>
  <si>
    <t>Xenia, LLC</t>
  </si>
  <si>
    <t>Mathalia S. Price Living Trust</t>
  </si>
  <si>
    <t xml:space="preserve">Gary E. Sullivan  Family Trust </t>
  </si>
  <si>
    <t>12/1-12/31</t>
  </si>
  <si>
    <t>Base Rent</t>
  </si>
  <si>
    <t>% Rent</t>
  </si>
  <si>
    <t>Rental Income</t>
  </si>
  <si>
    <t>Annual Rent</t>
  </si>
  <si>
    <t>Percentage Rent</t>
  </si>
  <si>
    <t>Total Rental Income</t>
  </si>
  <si>
    <t>Expenses</t>
  </si>
  <si>
    <t>Real Estate Taxes</t>
  </si>
  <si>
    <t>Insurance</t>
  </si>
  <si>
    <t>Lender Reserves</t>
  </si>
  <si>
    <t>Signatory Trustee Fee</t>
  </si>
  <si>
    <t>Independent Trustee Fee</t>
  </si>
  <si>
    <t>Total Expenses</t>
  </si>
  <si>
    <t>DST Financial Report</t>
  </si>
  <si>
    <t>Interest Expense</t>
  </si>
  <si>
    <t>Rental Income:</t>
  </si>
  <si>
    <t>Other Rental Income</t>
  </si>
  <si>
    <t>Operating Costs:</t>
  </si>
  <si>
    <t>Administrative</t>
  </si>
  <si>
    <t>Payroll</t>
  </si>
  <si>
    <t>Marketing</t>
  </si>
  <si>
    <t>Utilities</t>
  </si>
  <si>
    <t>Repairs &amp; Maintenance</t>
  </si>
  <si>
    <t>Grounds</t>
  </si>
  <si>
    <t>Other Operating</t>
  </si>
  <si>
    <t>Licenses &amp; Permits</t>
  </si>
  <si>
    <t>Property Management Fees</t>
  </si>
  <si>
    <t>Capital Activity</t>
  </si>
  <si>
    <t>Total Operating Costs</t>
  </si>
  <si>
    <t>Net Operating Income</t>
  </si>
  <si>
    <t>Mortgage Information</t>
  </si>
  <si>
    <t>Current Principal Balance</t>
  </si>
  <si>
    <t>Annual Interest Rate</t>
  </si>
  <si>
    <t>Maturity Date</t>
  </si>
  <si>
    <t>Reserve Balances</t>
  </si>
  <si>
    <t>Cash Distribution Summary</t>
  </si>
  <si>
    <t>Net Income before Depr/Amort*</t>
  </si>
  <si>
    <t>1.  Cumulative Cash Distributions</t>
  </si>
  <si>
    <t>2.  Cumulative Annualized Cash Distributions as</t>
  </si>
  <si>
    <t xml:space="preserve">   a % of original investment</t>
  </si>
  <si>
    <t>4.  Current Month Cash Distribution</t>
  </si>
  <si>
    <t>5.  Current Month Annualized Cash Distributions as</t>
  </si>
  <si>
    <t>** Pre-Tax Returns calculated using the highest Federal Marginal</t>
  </si>
  <si>
    <t xml:space="preserve">*  Depreciation must be calculated at the trustee level due to </t>
  </si>
  <si>
    <t xml:space="preserve">   the nature of initial investments that may, or may not, have</t>
  </si>
  <si>
    <t xml:space="preserve">    tax rate of 37% plus an 8% allowance for state and local tax</t>
  </si>
  <si>
    <t xml:space="preserve">   utilized IRC Section 1031 to defer gains on prior investment(s).</t>
  </si>
  <si>
    <t xml:space="preserve">   Please consult your tax advisor for an estimate of this amount.</t>
  </si>
  <si>
    <t>12/6/2018 - 1/5/2019</t>
  </si>
  <si>
    <t>YTD</t>
  </si>
  <si>
    <t>Current</t>
  </si>
  <si>
    <t>Occupancy Rate</t>
  </si>
  <si>
    <t>Tax Escrow</t>
  </si>
  <si>
    <t>Insurance Escrow</t>
  </si>
  <si>
    <t>Replacement Reserve Escrow</t>
  </si>
  <si>
    <t>Total Lender Reserves</t>
  </si>
  <si>
    <t>DST Reserves</t>
  </si>
  <si>
    <t>Trust Reserve</t>
  </si>
  <si>
    <t>Total DST Reserves</t>
  </si>
  <si>
    <t>Total Reserves</t>
  </si>
  <si>
    <t xml:space="preserve">3.  Pre-Tax Cumulative Annualized Cash Distributions </t>
  </si>
  <si>
    <t xml:space="preserve">   as a % of original investment**</t>
  </si>
  <si>
    <t xml:space="preserve">6.  Pre-Tax Current Month Annualized Cash Distributions </t>
  </si>
  <si>
    <t>RE Taxes</t>
  </si>
  <si>
    <t xml:space="preserve">Property or Fund Name: </t>
  </si>
  <si>
    <t>Property Operating Statement</t>
  </si>
  <si>
    <t>Loan &amp; Reserve Highlights</t>
  </si>
  <si>
    <t>Current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</si>
</sst>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00000%"/>
    <numFmt numFmtId="166" formatCode="_(* #,##0_);_(* \(#,##0\);_(* &quot;-&quot;??_);_(@_)"/>
    <numFmt numFmtId="167" formatCode="_(&quot;$&quot;* #,##0_);_(&quot;$&quot;* \(#,##0\);_(&quot;$&quot;* &quot;-&quot;??_);_(@_)"/>
    <numFmt numFmtId="168" formatCode="0.0%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164" fontId="4" fillId="0" borderId="0" xfId="2" applyNumberFormat="1" applyFont="1" applyFill="1" applyBorder="1"/>
    <xf numFmtId="39" fontId="4" fillId="0" borderId="0" xfId="0" applyNumberFormat="1" applyFont="1" applyBorder="1"/>
    <xf numFmtId="0" fontId="4" fillId="0" borderId="0" xfId="0" applyFont="1" applyBorder="1"/>
    <xf numFmtId="39" fontId="3" fillId="0" borderId="0" xfId="0" applyNumberFormat="1" applyFont="1" applyAlignment="1">
      <alignment horizontal="left"/>
    </xf>
    <xf numFmtId="0" fontId="3" fillId="0" borderId="0" xfId="0" applyFont="1" applyBorder="1"/>
    <xf numFmtId="39" fontId="3" fillId="0" borderId="0" xfId="0" applyNumberFormat="1" applyFont="1" applyBorder="1" applyAlignment="1">
      <alignment horizontal="center"/>
    </xf>
    <xf numFmtId="164" fontId="4" fillId="0" borderId="0" xfId="3" applyNumberFormat="1" applyFont="1" applyFill="1" applyBorder="1"/>
    <xf numFmtId="43" fontId="4" fillId="0" borderId="0" xfId="1" applyFont="1" applyBorder="1"/>
    <xf numFmtId="0" fontId="4" fillId="0" borderId="0" xfId="0" applyFont="1" applyFill="1" applyBorder="1"/>
    <xf numFmtId="10" fontId="3" fillId="0" borderId="0" xfId="2" applyNumberFormat="1" applyFont="1" applyFill="1" applyBorder="1"/>
    <xf numFmtId="164" fontId="4" fillId="0" borderId="0" xfId="0" applyNumberFormat="1" applyFont="1" applyBorder="1"/>
    <xf numFmtId="164" fontId="4" fillId="0" borderId="1" xfId="2" applyNumberFormat="1" applyFont="1" applyBorder="1"/>
    <xf numFmtId="39" fontId="4" fillId="0" borderId="1" xfId="0" applyNumberFormat="1" applyFont="1" applyBorder="1"/>
    <xf numFmtId="43" fontId="4" fillId="0" borderId="0" xfId="1" applyFont="1" applyFill="1" applyBorder="1"/>
    <xf numFmtId="164" fontId="4" fillId="0" borderId="0" xfId="1" applyNumberFormat="1" applyFont="1" applyBorder="1"/>
    <xf numFmtId="164" fontId="4" fillId="0" borderId="0" xfId="1" applyNumberFormat="1" applyFont="1" applyFill="1" applyBorder="1"/>
    <xf numFmtId="165" fontId="4" fillId="0" borderId="0" xfId="0" applyNumberFormat="1" applyFont="1" applyBorder="1"/>
    <xf numFmtId="43" fontId="4" fillId="0" borderId="0" xfId="0" applyNumberFormat="1" applyFont="1" applyBorder="1"/>
    <xf numFmtId="166" fontId="4" fillId="0" borderId="0" xfId="0" applyNumberFormat="1" applyFont="1" applyBorder="1"/>
    <xf numFmtId="0" fontId="3" fillId="0" borderId="0" xfId="0" applyFont="1" applyAlignment="1">
      <alignment horizontal="center"/>
    </xf>
    <xf numFmtId="14" fontId="4" fillId="0" borderId="0" xfId="0" applyNumberFormat="1" applyFont="1" applyBorder="1"/>
    <xf numFmtId="164" fontId="4" fillId="0" borderId="0" xfId="2" applyNumberFormat="1" applyFont="1" applyBorder="1"/>
    <xf numFmtId="165" fontId="4" fillId="0" borderId="0" xfId="2" applyNumberFormat="1" applyFont="1" applyBorder="1"/>
    <xf numFmtId="43" fontId="4" fillId="0" borderId="0" xfId="0" applyNumberFormat="1" applyFont="1" applyFill="1" applyBorder="1"/>
    <xf numFmtId="0" fontId="3" fillId="0" borderId="0" xfId="0" applyFont="1" applyBorder="1" applyAlignment="1">
      <alignment horizontal="center"/>
    </xf>
    <xf numFmtId="166" fontId="0" fillId="0" borderId="0" xfId="1" applyNumberFormat="1" applyFont="1"/>
    <xf numFmtId="166" fontId="0" fillId="0" borderId="2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 indent="1"/>
    </xf>
    <xf numFmtId="167" fontId="0" fillId="0" borderId="0" xfId="4" applyNumberFormat="1" applyFont="1"/>
    <xf numFmtId="167" fontId="0" fillId="0" borderId="1" xfId="4" applyNumberFormat="1" applyFont="1" applyBorder="1"/>
    <xf numFmtId="10" fontId="0" fillId="0" borderId="0" xfId="0" applyNumberFormat="1"/>
    <xf numFmtId="14" fontId="0" fillId="0" borderId="0" xfId="0" applyNumberFormat="1"/>
    <xf numFmtId="166" fontId="0" fillId="0" borderId="0" xfId="1" applyNumberFormat="1" applyFont="1" applyAlignment="1">
      <alignment horizontal="center"/>
    </xf>
    <xf numFmtId="167" fontId="0" fillId="0" borderId="2" xfId="4" applyNumberFormat="1" applyFont="1" applyBorder="1"/>
    <xf numFmtId="167" fontId="0" fillId="0" borderId="0" xfId="0" applyNumberFormat="1"/>
    <xf numFmtId="167" fontId="0" fillId="0" borderId="1" xfId="0" applyNumberFormat="1" applyBorder="1"/>
    <xf numFmtId="0" fontId="5" fillId="0" borderId="0" xfId="0" applyFont="1"/>
    <xf numFmtId="0" fontId="5" fillId="0" borderId="0" xfId="0" applyFont="1" applyAlignment="1">
      <alignment horizontal="left"/>
    </xf>
    <xf numFmtId="167" fontId="5" fillId="0" borderId="0" xfId="4" applyNumberFormat="1" applyFont="1"/>
    <xf numFmtId="10" fontId="5" fillId="0" borderId="0" xfId="2" applyNumberFormat="1" applyFont="1"/>
    <xf numFmtId="44" fontId="0" fillId="0" borderId="0" xfId="4" applyNumberFormat="1" applyFont="1"/>
    <xf numFmtId="44" fontId="0" fillId="0" borderId="2" xfId="4" applyNumberFormat="1" applyFont="1" applyBorder="1"/>
    <xf numFmtId="44" fontId="0" fillId="0" borderId="0" xfId="1" applyNumberFormat="1" applyFont="1"/>
    <xf numFmtId="44" fontId="0" fillId="0" borderId="2" xfId="1" applyNumberFormat="1" applyFont="1" applyBorder="1"/>
    <xf numFmtId="44" fontId="0" fillId="0" borderId="1" xfId="4" applyNumberFormat="1" applyFont="1" applyBorder="1"/>
    <xf numFmtId="10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8" fillId="0" borderId="3" xfId="0" applyFont="1" applyBorder="1" applyAlignment="1">
      <alignment horizontal="center"/>
    </xf>
    <xf numFmtId="166" fontId="7" fillId="0" borderId="0" xfId="1" applyNumberFormat="1" applyFont="1" applyAlignment="1">
      <alignment horizontal="right"/>
    </xf>
    <xf numFmtId="0" fontId="10" fillId="0" borderId="0" xfId="0" applyFont="1"/>
    <xf numFmtId="0" fontId="9" fillId="0" borderId="0" xfId="0" applyFont="1" applyAlignment="1">
      <alignment horizontal="left" indent="1"/>
    </xf>
    <xf numFmtId="0" fontId="6" fillId="0" borderId="2" xfId="0" applyFont="1" applyBorder="1" applyAlignment="1">
      <alignment horizontal="center"/>
    </xf>
  </cellXfs>
  <cellStyles count="8">
    <cellStyle name="Comma" xfId="1" builtinId="3"/>
    <cellStyle name="Comma 2" xfId="7" xr:uid="{00000000-0005-0000-0000-000001000000}"/>
    <cellStyle name="Currency" xfId="4" builtinId="4"/>
    <cellStyle name="Currency 2" xfId="6" xr:uid="{00000000-0005-0000-0000-000003000000}"/>
    <cellStyle name="Normal" xfId="0" builtinId="0"/>
    <cellStyle name="Normal 2" xfId="5" xr:uid="{00000000-0005-0000-0000-000005000000}"/>
    <cellStyle name="Normal 8" xfId="3" xr:uid="{00000000-0005-0000-0000-000006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M/Accounting/APM%20AP/TIC%20Distribution/By%20Month/2015/10-2015/Columbia%20Trails%20Distribution%2007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6COL 082015"/>
      <sheetName val="Columbia Distribution 082015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58"/>
  <sheetViews>
    <sheetView tabSelected="1" workbookViewId="0">
      <selection activeCell="K15" sqref="K15"/>
    </sheetView>
  </sheetViews>
  <sheetFormatPr baseColWidth="10" defaultColWidth="8.83203125" defaultRowHeight="13" x14ac:dyDescent="0.15"/>
  <cols>
    <col min="2" max="2" width="21.83203125" bestFit="1" customWidth="1"/>
    <col min="3" max="3" width="14" style="27" bestFit="1" customWidth="1"/>
    <col min="4" max="4" width="14" style="27" customWidth="1"/>
    <col min="5" max="5" width="22.6640625" customWidth="1"/>
    <col min="8" max="8" width="12.33203125" customWidth="1"/>
    <col min="9" max="9" width="15.5" customWidth="1"/>
    <col min="10" max="10" width="12.33203125" bestFit="1" customWidth="1"/>
  </cols>
  <sheetData>
    <row r="1" spans="1:10" ht="18" x14ac:dyDescent="0.2">
      <c r="D1" s="51" t="s">
        <v>92</v>
      </c>
      <c r="E1" s="50"/>
    </row>
    <row r="2" spans="1:10" x14ac:dyDescent="0.15">
      <c r="E2" s="29"/>
    </row>
    <row r="3" spans="1:10" x14ac:dyDescent="0.15">
      <c r="E3" s="29"/>
    </row>
    <row r="9" spans="1:10" ht="14" x14ac:dyDescent="0.15">
      <c r="A9" s="54" t="s">
        <v>41</v>
      </c>
      <c r="B9" s="54"/>
      <c r="C9" s="54"/>
      <c r="D9" s="54"/>
      <c r="F9" s="54" t="s">
        <v>94</v>
      </c>
      <c r="G9" s="54"/>
      <c r="H9" s="54"/>
      <c r="I9" s="54"/>
      <c r="J9" s="54"/>
    </row>
    <row r="11" spans="1:10" x14ac:dyDescent="0.15">
      <c r="A11" s="39" t="s">
        <v>30</v>
      </c>
      <c r="C11" s="35" t="s">
        <v>78</v>
      </c>
      <c r="D11" s="35" t="s">
        <v>77</v>
      </c>
      <c r="F11" s="39" t="s">
        <v>58</v>
      </c>
    </row>
    <row r="12" spans="1:10" x14ac:dyDescent="0.15">
      <c r="C12" s="35"/>
      <c r="D12" s="35"/>
      <c r="F12" s="30" t="s">
        <v>59</v>
      </c>
      <c r="J12" s="31">
        <v>0</v>
      </c>
    </row>
    <row r="13" spans="1:10" x14ac:dyDescent="0.15">
      <c r="B13" t="s">
        <v>28</v>
      </c>
      <c r="C13" s="43">
        <v>0</v>
      </c>
      <c r="D13" s="43">
        <v>0</v>
      </c>
      <c r="F13" s="30" t="s">
        <v>60</v>
      </c>
      <c r="J13" s="49" t="s">
        <v>20</v>
      </c>
    </row>
    <row r="14" spans="1:10" x14ac:dyDescent="0.15">
      <c r="B14" t="s">
        <v>31</v>
      </c>
      <c r="C14" s="43">
        <v>0</v>
      </c>
      <c r="D14" s="43">
        <v>0</v>
      </c>
      <c r="F14" s="30" t="s">
        <v>61</v>
      </c>
      <c r="J14" s="34"/>
    </row>
    <row r="15" spans="1:10" x14ac:dyDescent="0.15">
      <c r="B15" t="s">
        <v>32</v>
      </c>
      <c r="C15" s="44">
        <v>0</v>
      </c>
      <c r="D15" s="44">
        <v>0</v>
      </c>
      <c r="F15" s="53" t="s">
        <v>95</v>
      </c>
      <c r="G15" s="52"/>
      <c r="J15" s="43">
        <v>0</v>
      </c>
    </row>
    <row r="16" spans="1:10" x14ac:dyDescent="0.15">
      <c r="A16" s="39" t="s">
        <v>33</v>
      </c>
      <c r="C16" s="31">
        <f>SUM(C13:C15)</f>
        <v>0</v>
      </c>
      <c r="D16" s="31">
        <f>SUM(D13:D15)</f>
        <v>0</v>
      </c>
      <c r="F16" s="39" t="s">
        <v>62</v>
      </c>
    </row>
    <row r="17" spans="1:10" x14ac:dyDescent="0.15">
      <c r="F17" s="30" t="s">
        <v>80</v>
      </c>
      <c r="J17" s="31">
        <v>0</v>
      </c>
    </row>
    <row r="18" spans="1:10" x14ac:dyDescent="0.15">
      <c r="A18" s="39" t="s">
        <v>34</v>
      </c>
      <c r="F18" s="30" t="s">
        <v>81</v>
      </c>
      <c r="J18" s="31">
        <v>0</v>
      </c>
    </row>
    <row r="19" spans="1:10" x14ac:dyDescent="0.15">
      <c r="B19" t="s">
        <v>42</v>
      </c>
      <c r="C19" s="31">
        <v>0</v>
      </c>
      <c r="D19" s="31">
        <v>0</v>
      </c>
      <c r="F19" s="30" t="s">
        <v>82</v>
      </c>
      <c r="J19" s="36">
        <v>0</v>
      </c>
    </row>
    <row r="20" spans="1:10" x14ac:dyDescent="0.15">
      <c r="B20" t="s">
        <v>35</v>
      </c>
      <c r="C20" s="27">
        <v>0</v>
      </c>
      <c r="D20" s="27">
        <v>0</v>
      </c>
      <c r="F20" s="40" t="s">
        <v>83</v>
      </c>
      <c r="J20" s="37">
        <v>0</v>
      </c>
    </row>
    <row r="21" spans="1:10" x14ac:dyDescent="0.15">
      <c r="B21" t="s">
        <v>36</v>
      </c>
      <c r="C21" s="27">
        <v>0</v>
      </c>
      <c r="D21" s="27">
        <v>0</v>
      </c>
      <c r="J21" s="37"/>
    </row>
    <row r="22" spans="1:10" x14ac:dyDescent="0.15">
      <c r="B22" t="s">
        <v>37</v>
      </c>
      <c r="C22" s="27">
        <v>0</v>
      </c>
      <c r="D22" s="27">
        <v>0</v>
      </c>
      <c r="F22" s="40" t="s">
        <v>84</v>
      </c>
      <c r="J22" s="37"/>
    </row>
    <row r="23" spans="1:10" x14ac:dyDescent="0.15">
      <c r="B23" t="s">
        <v>38</v>
      </c>
      <c r="C23" s="27">
        <v>0</v>
      </c>
      <c r="D23" s="27">
        <v>0</v>
      </c>
      <c r="F23" s="30" t="s">
        <v>85</v>
      </c>
      <c r="J23" s="36">
        <v>0</v>
      </c>
    </row>
    <row r="24" spans="1:10" x14ac:dyDescent="0.15">
      <c r="B24" t="s">
        <v>39</v>
      </c>
      <c r="C24" s="28"/>
      <c r="D24" s="28">
        <v>0</v>
      </c>
      <c r="F24" s="39" t="s">
        <v>86</v>
      </c>
      <c r="J24" s="37">
        <v>0</v>
      </c>
    </row>
    <row r="25" spans="1:10" x14ac:dyDescent="0.15">
      <c r="A25" s="39" t="s">
        <v>40</v>
      </c>
      <c r="C25" s="31">
        <f>SUM(C19:C24)</f>
        <v>0</v>
      </c>
      <c r="D25" s="31">
        <f>SUM(D19:D24)</f>
        <v>0</v>
      </c>
      <c r="J25" s="37"/>
    </row>
    <row r="26" spans="1:10" ht="14" thickBot="1" x14ac:dyDescent="0.2">
      <c r="F26" s="39" t="s">
        <v>87</v>
      </c>
      <c r="J26" s="38">
        <f>+J20+J24</f>
        <v>0</v>
      </c>
    </row>
    <row r="27" spans="1:10" ht="15" thickTop="1" thickBot="1" x14ac:dyDescent="0.2">
      <c r="A27" s="39" t="s">
        <v>64</v>
      </c>
      <c r="C27" s="32">
        <f>C16+C25</f>
        <v>0</v>
      </c>
      <c r="D27" s="32">
        <f>D16+D25</f>
        <v>0</v>
      </c>
      <c r="F27" s="39"/>
    </row>
    <row r="28" spans="1:10" ht="21.75" customHeight="1" thickTop="1" x14ac:dyDescent="0.15">
      <c r="F28" s="39" t="s">
        <v>79</v>
      </c>
      <c r="J28" s="48" t="s">
        <v>20</v>
      </c>
    </row>
    <row r="29" spans="1:10" x14ac:dyDescent="0.15">
      <c r="A29" t="s">
        <v>71</v>
      </c>
      <c r="J29" s="33"/>
    </row>
    <row r="30" spans="1:10" x14ac:dyDescent="0.15">
      <c r="A30" t="s">
        <v>72</v>
      </c>
    </row>
    <row r="31" spans="1:10" x14ac:dyDescent="0.15">
      <c r="A31" t="s">
        <v>74</v>
      </c>
    </row>
    <row r="32" spans="1:10" x14ac:dyDescent="0.15">
      <c r="A32" t="s">
        <v>75</v>
      </c>
    </row>
    <row r="33" spans="1:10" ht="22.5" customHeight="1" x14ac:dyDescent="0.15"/>
    <row r="34" spans="1:10" ht="14" x14ac:dyDescent="0.15">
      <c r="A34" s="54" t="s">
        <v>93</v>
      </c>
      <c r="B34" s="54"/>
      <c r="C34" s="54"/>
      <c r="D34" s="54"/>
      <c r="F34" s="54" t="s">
        <v>63</v>
      </c>
      <c r="G34" s="54"/>
      <c r="H34" s="54"/>
      <c r="I34" s="54"/>
      <c r="J34" s="54"/>
    </row>
    <row r="36" spans="1:10" x14ac:dyDescent="0.15">
      <c r="C36" s="35" t="s">
        <v>78</v>
      </c>
      <c r="D36" s="35" t="s">
        <v>77</v>
      </c>
    </row>
    <row r="37" spans="1:10" x14ac:dyDescent="0.15">
      <c r="A37" s="39" t="s">
        <v>43</v>
      </c>
      <c r="F37" t="s">
        <v>65</v>
      </c>
      <c r="J37" s="41">
        <v>0</v>
      </c>
    </row>
    <row r="38" spans="1:10" x14ac:dyDescent="0.15">
      <c r="A38" s="30" t="s">
        <v>30</v>
      </c>
      <c r="C38" s="31">
        <v>0</v>
      </c>
      <c r="D38" s="31">
        <v>0</v>
      </c>
      <c r="J38" s="41"/>
    </row>
    <row r="39" spans="1:10" x14ac:dyDescent="0.15">
      <c r="A39" s="30" t="s">
        <v>44</v>
      </c>
      <c r="C39" s="36">
        <v>0</v>
      </c>
      <c r="D39" s="36">
        <v>0</v>
      </c>
      <c r="F39" t="s">
        <v>66</v>
      </c>
      <c r="J39" s="39"/>
    </row>
    <row r="40" spans="1:10" x14ac:dyDescent="0.15">
      <c r="A40" s="39" t="s">
        <v>33</v>
      </c>
      <c r="C40" s="31">
        <f>SUM(C38:C39)</f>
        <v>0</v>
      </c>
      <c r="D40" s="31">
        <f>SUM(D38:D39)</f>
        <v>0</v>
      </c>
      <c r="F40" s="30" t="s">
        <v>67</v>
      </c>
      <c r="J40" s="42">
        <v>0</v>
      </c>
    </row>
    <row r="41" spans="1:10" x14ac:dyDescent="0.15">
      <c r="J41" s="39"/>
    </row>
    <row r="42" spans="1:10" x14ac:dyDescent="0.15">
      <c r="A42" s="39" t="s">
        <v>45</v>
      </c>
      <c r="F42" t="s">
        <v>88</v>
      </c>
      <c r="J42" s="39"/>
    </row>
    <row r="43" spans="1:10" x14ac:dyDescent="0.15">
      <c r="A43" s="30" t="s">
        <v>46</v>
      </c>
      <c r="C43" s="43">
        <v>0</v>
      </c>
      <c r="D43" s="43">
        <v>0</v>
      </c>
      <c r="F43" s="30" t="s">
        <v>89</v>
      </c>
      <c r="J43" s="42">
        <f>+J40/(1-0.45)</f>
        <v>0</v>
      </c>
    </row>
    <row r="44" spans="1:10" x14ac:dyDescent="0.15">
      <c r="A44" s="30" t="s">
        <v>47</v>
      </c>
      <c r="C44" s="45">
        <v>0</v>
      </c>
      <c r="D44" s="45">
        <v>0</v>
      </c>
      <c r="J44" s="39"/>
    </row>
    <row r="45" spans="1:10" x14ac:dyDescent="0.15">
      <c r="A45" s="30" t="s">
        <v>48</v>
      </c>
      <c r="C45" s="45">
        <v>0</v>
      </c>
      <c r="D45" s="45">
        <v>0</v>
      </c>
      <c r="F45" t="s">
        <v>68</v>
      </c>
      <c r="J45" s="41">
        <v>0</v>
      </c>
    </row>
    <row r="46" spans="1:10" x14ac:dyDescent="0.15">
      <c r="A46" s="30" t="s">
        <v>49</v>
      </c>
      <c r="C46" s="45">
        <v>0</v>
      </c>
      <c r="D46" s="45">
        <v>0</v>
      </c>
      <c r="J46" s="39"/>
    </row>
    <row r="47" spans="1:10" x14ac:dyDescent="0.15">
      <c r="A47" s="30" t="s">
        <v>50</v>
      </c>
      <c r="C47" s="45">
        <v>0</v>
      </c>
      <c r="D47" s="45">
        <v>0</v>
      </c>
      <c r="F47" t="s">
        <v>69</v>
      </c>
      <c r="J47" s="39"/>
    </row>
    <row r="48" spans="1:10" x14ac:dyDescent="0.15">
      <c r="A48" s="30" t="s">
        <v>51</v>
      </c>
      <c r="C48" s="45">
        <v>0</v>
      </c>
      <c r="D48" s="45">
        <v>0</v>
      </c>
      <c r="F48" s="30" t="s">
        <v>67</v>
      </c>
      <c r="J48" s="42">
        <f>+J45/1/18600000*12</f>
        <v>0</v>
      </c>
    </row>
    <row r="49" spans="1:10" x14ac:dyDescent="0.15">
      <c r="A49" s="30" t="s">
        <v>52</v>
      </c>
      <c r="C49" s="45">
        <v>0</v>
      </c>
      <c r="D49" s="45">
        <v>0</v>
      </c>
      <c r="J49" s="39"/>
    </row>
    <row r="50" spans="1:10" x14ac:dyDescent="0.15">
      <c r="A50" s="30" t="s">
        <v>53</v>
      </c>
      <c r="C50" s="45">
        <v>0</v>
      </c>
      <c r="D50" s="45">
        <v>0</v>
      </c>
      <c r="F50" t="s">
        <v>90</v>
      </c>
      <c r="J50" s="39"/>
    </row>
    <row r="51" spans="1:10" x14ac:dyDescent="0.15">
      <c r="A51" s="30" t="s">
        <v>54</v>
      </c>
      <c r="C51" s="45">
        <v>0</v>
      </c>
      <c r="D51" s="45">
        <v>0</v>
      </c>
      <c r="F51" s="30" t="s">
        <v>89</v>
      </c>
      <c r="J51" s="42">
        <f>+J48/(1-0.45)</f>
        <v>0</v>
      </c>
    </row>
    <row r="52" spans="1:10" x14ac:dyDescent="0.15">
      <c r="A52" s="30" t="s">
        <v>91</v>
      </c>
      <c r="C52" s="45">
        <v>0</v>
      </c>
      <c r="D52" s="45">
        <f t="shared" ref="C52:D54" si="0">-D20</f>
        <v>0</v>
      </c>
      <c r="F52" s="30"/>
      <c r="J52" s="42"/>
    </row>
    <row r="53" spans="1:10" x14ac:dyDescent="0.15">
      <c r="A53" s="30" t="s">
        <v>36</v>
      </c>
      <c r="C53" s="45">
        <f t="shared" si="0"/>
        <v>0</v>
      </c>
      <c r="D53" s="45">
        <f t="shared" si="0"/>
        <v>0</v>
      </c>
      <c r="F53" s="30"/>
      <c r="J53" s="42"/>
    </row>
    <row r="54" spans="1:10" x14ac:dyDescent="0.15">
      <c r="A54" s="30" t="s">
        <v>55</v>
      </c>
      <c r="C54" s="46">
        <f t="shared" si="0"/>
        <v>0</v>
      </c>
      <c r="D54" s="46">
        <f t="shared" si="0"/>
        <v>0</v>
      </c>
    </row>
    <row r="55" spans="1:10" x14ac:dyDescent="0.15">
      <c r="A55" s="39" t="s">
        <v>56</v>
      </c>
      <c r="C55" s="43">
        <f>SUM(C43:C54)</f>
        <v>0</v>
      </c>
      <c r="D55" s="43">
        <f>SUM(D43:D54)</f>
        <v>0</v>
      </c>
      <c r="F55" t="s">
        <v>70</v>
      </c>
    </row>
    <row r="56" spans="1:10" x14ac:dyDescent="0.15">
      <c r="A56" s="39"/>
      <c r="C56" s="45"/>
      <c r="D56" s="45"/>
      <c r="F56" t="s">
        <v>73</v>
      </c>
    </row>
    <row r="57" spans="1:10" ht="14" thickBot="1" x14ac:dyDescent="0.2">
      <c r="A57" s="39" t="s">
        <v>57</v>
      </c>
      <c r="C57" s="47">
        <f>+C40-C55</f>
        <v>0</v>
      </c>
      <c r="D57" s="47">
        <f>+D40-D55</f>
        <v>0</v>
      </c>
    </row>
    <row r="58" spans="1:10" ht="14" thickTop="1" x14ac:dyDescent="0.15"/>
  </sheetData>
  <mergeCells count="4">
    <mergeCell ref="F9:J9"/>
    <mergeCell ref="F34:J34"/>
    <mergeCell ref="A9:D9"/>
    <mergeCell ref="A34:D34"/>
  </mergeCells>
  <printOptions horizontalCentered="1"/>
  <pageMargins left="0.7" right="0.7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zoomScale="110" zoomScaleNormal="110" workbookViewId="0"/>
  </sheetViews>
  <sheetFormatPr baseColWidth="10" defaultColWidth="9.1640625" defaultRowHeight="13" x14ac:dyDescent="0.15"/>
  <cols>
    <col min="1" max="1" width="10.6640625" style="4" customWidth="1"/>
    <col min="2" max="2" width="24.6640625" style="4" bestFit="1" customWidth="1"/>
    <col min="3" max="3" width="34.6640625" style="4" bestFit="1" customWidth="1"/>
    <col min="4" max="4" width="14.33203125" style="2" bestFit="1" customWidth="1"/>
    <col min="5" max="5" width="15.5" style="3" bestFit="1" customWidth="1"/>
    <col min="6" max="7" width="9.1640625" style="6"/>
    <col min="8" max="8" width="19" style="4" bestFit="1" customWidth="1"/>
    <col min="9" max="9" width="9.5" style="4" bestFit="1" customWidth="1"/>
    <col min="10" max="10" width="9.33203125" style="4" customWidth="1"/>
    <col min="11" max="11" width="11.33203125" style="4" bestFit="1" customWidth="1"/>
    <col min="12" max="12" width="16.5" style="4" bestFit="1" customWidth="1"/>
    <col min="13" max="13" width="9.1640625" style="4"/>
    <col min="14" max="14" width="10.83203125" style="4" bestFit="1" customWidth="1"/>
    <col min="15" max="16384" width="9.1640625" style="4"/>
  </cols>
  <sheetData>
    <row r="1" spans="1:10" x14ac:dyDescent="0.15">
      <c r="A1" s="1" t="s">
        <v>10</v>
      </c>
      <c r="B1" s="1"/>
      <c r="C1" s="2"/>
      <c r="D1" s="3"/>
      <c r="E1" s="4"/>
    </row>
    <row r="2" spans="1:10" x14ac:dyDescent="0.15">
      <c r="A2" s="1" t="s">
        <v>0</v>
      </c>
      <c r="B2" s="5">
        <v>81375</v>
      </c>
      <c r="C2" s="2"/>
      <c r="D2" s="3"/>
      <c r="E2" s="4"/>
    </row>
    <row r="3" spans="1:10" x14ac:dyDescent="0.15">
      <c r="A3" s="1" t="s">
        <v>1</v>
      </c>
      <c r="B3" s="1" t="s">
        <v>76</v>
      </c>
      <c r="C3" s="2"/>
      <c r="D3" s="3"/>
      <c r="E3" s="4"/>
    </row>
    <row r="4" spans="1:10" x14ac:dyDescent="0.15">
      <c r="A4" s="1"/>
      <c r="B4" s="1"/>
      <c r="C4" s="2"/>
      <c r="D4" s="3"/>
      <c r="E4" s="4"/>
    </row>
    <row r="5" spans="1:10" x14ac:dyDescent="0.15">
      <c r="A5" s="1" t="s">
        <v>15</v>
      </c>
      <c r="B5" s="6" t="s">
        <v>2</v>
      </c>
      <c r="C5" s="6" t="s">
        <v>3</v>
      </c>
      <c r="D5" s="7" t="s">
        <v>4</v>
      </c>
      <c r="E5" s="7" t="s">
        <v>5</v>
      </c>
      <c r="F5" s="6" t="s">
        <v>19</v>
      </c>
      <c r="G5" s="6" t="s">
        <v>5</v>
      </c>
      <c r="H5" s="6" t="s">
        <v>23</v>
      </c>
    </row>
    <row r="6" spans="1:10" s="6" customFormat="1" x14ac:dyDescent="0.15">
      <c r="A6" s="21" t="s">
        <v>16</v>
      </c>
      <c r="B6" s="4"/>
      <c r="C6" s="2"/>
      <c r="D6" s="3"/>
      <c r="E6" s="26" t="s">
        <v>28</v>
      </c>
      <c r="G6" s="6" t="s">
        <v>29</v>
      </c>
    </row>
    <row r="7" spans="1:10" x14ac:dyDescent="0.15">
      <c r="B7" s="2" t="s">
        <v>8</v>
      </c>
      <c r="C7" s="2" t="s">
        <v>8</v>
      </c>
      <c r="D7" s="8">
        <f>C35</f>
        <v>0.3426956000000001</v>
      </c>
      <c r="E7" s="9">
        <f>I9*B19</f>
        <v>27886.854450000003</v>
      </c>
      <c r="H7" s="4" t="s">
        <v>21</v>
      </c>
      <c r="I7" s="19">
        <f>I20</f>
        <v>81375</v>
      </c>
    </row>
    <row r="8" spans="1:10" x14ac:dyDescent="0.15">
      <c r="B8" s="10" t="s">
        <v>6</v>
      </c>
      <c r="C8" s="2" t="s">
        <v>7</v>
      </c>
      <c r="D8" s="8">
        <f>C36</f>
        <v>0.51404340000000004</v>
      </c>
      <c r="E8" s="9">
        <f>I9*B20</f>
        <v>41830.281674999998</v>
      </c>
      <c r="H8" s="4" t="s">
        <v>21</v>
      </c>
      <c r="I8" s="19">
        <f>-E9-E10-E11-E12-E13-E14</f>
        <v>-11657.863875000001</v>
      </c>
      <c r="J8" s="19"/>
    </row>
    <row r="9" spans="1:10" x14ac:dyDescent="0.15">
      <c r="A9" s="22">
        <v>43390</v>
      </c>
      <c r="B9" s="10" t="s">
        <v>9</v>
      </c>
      <c r="C9" s="10" t="s">
        <v>9</v>
      </c>
      <c r="D9" s="8">
        <v>8.9429999999999996E-2</v>
      </c>
      <c r="E9" s="9">
        <f>D9*F$15</f>
        <v>7277.36625</v>
      </c>
      <c r="H9" s="4" t="s">
        <v>22</v>
      </c>
      <c r="I9" s="19">
        <f>SUM(I7:I8)</f>
        <v>69717.136125000005</v>
      </c>
    </row>
    <row r="10" spans="1:10" x14ac:dyDescent="0.15">
      <c r="A10" s="22">
        <v>43433</v>
      </c>
      <c r="B10" s="10" t="s">
        <v>17</v>
      </c>
      <c r="C10" s="10"/>
      <c r="D10" s="8">
        <v>1.8817E-2</v>
      </c>
      <c r="E10" s="9">
        <f t="shared" ref="E10:E14" si="0">D10*F$15</f>
        <v>1531.233375</v>
      </c>
      <c r="H10" s="4" t="s">
        <v>22</v>
      </c>
      <c r="I10" s="19"/>
    </row>
    <row r="11" spans="1:10" x14ac:dyDescent="0.15">
      <c r="A11" s="22">
        <v>43434</v>
      </c>
      <c r="B11" s="10" t="s">
        <v>18</v>
      </c>
      <c r="C11" s="10"/>
      <c r="D11" s="8">
        <v>9.5429999999999994E-3</v>
      </c>
      <c r="E11" s="9">
        <f t="shared" si="0"/>
        <v>776.56162499999994</v>
      </c>
      <c r="H11" s="4" t="s">
        <v>22</v>
      </c>
      <c r="I11" s="19"/>
    </row>
    <row r="12" spans="1:10" x14ac:dyDescent="0.15">
      <c r="A12" s="22">
        <v>43438</v>
      </c>
      <c r="B12" s="10" t="s">
        <v>26</v>
      </c>
      <c r="C12" s="10"/>
      <c r="D12" s="8">
        <v>1.6129000000000001E-2</v>
      </c>
      <c r="E12" s="9">
        <f t="shared" si="0"/>
        <v>1312.4973750000001</v>
      </c>
      <c r="H12" s="4" t="s">
        <v>22</v>
      </c>
      <c r="I12" s="19"/>
    </row>
    <row r="13" spans="1:10" x14ac:dyDescent="0.15">
      <c r="A13" s="22">
        <v>43440</v>
      </c>
      <c r="B13" s="10" t="s">
        <v>24</v>
      </c>
      <c r="C13" s="10"/>
      <c r="D13" s="8">
        <v>7.2810000000000001E-3</v>
      </c>
      <c r="E13" s="9">
        <f t="shared" si="0"/>
        <v>592.49137500000006</v>
      </c>
      <c r="H13" s="4" t="s">
        <v>22</v>
      </c>
      <c r="I13" s="19"/>
    </row>
    <row r="14" spans="1:10" x14ac:dyDescent="0.15">
      <c r="A14" s="22">
        <v>43444</v>
      </c>
      <c r="B14" s="10" t="s">
        <v>25</v>
      </c>
      <c r="C14" s="2"/>
      <c r="D14" s="8">
        <v>2.0609999999999999E-3</v>
      </c>
      <c r="E14" s="19">
        <f t="shared" si="0"/>
        <v>167.713875</v>
      </c>
      <c r="H14" s="4" t="s">
        <v>22</v>
      </c>
      <c r="I14" s="19"/>
    </row>
    <row r="15" spans="1:10" ht="14" thickBot="1" x14ac:dyDescent="0.2">
      <c r="B15" s="11"/>
      <c r="C15" s="12"/>
      <c r="D15" s="13">
        <f>SUM(D7:D14)</f>
        <v>1</v>
      </c>
      <c r="E15" s="14">
        <f>SUM(E7:E14)</f>
        <v>81375.000000000015</v>
      </c>
      <c r="F15" s="14">
        <v>81375</v>
      </c>
      <c r="G15" s="3"/>
      <c r="I15" s="19">
        <f>F15-E15</f>
        <v>0</v>
      </c>
    </row>
    <row r="16" spans="1:10" ht="14" thickTop="1" x14ac:dyDescent="0.15">
      <c r="B16" s="2"/>
      <c r="D16" s="3"/>
      <c r="E16" s="4"/>
    </row>
    <row r="17" spans="1:12" x14ac:dyDescent="0.15">
      <c r="C17" s="2"/>
      <c r="D17" s="3"/>
      <c r="E17" s="4"/>
    </row>
    <row r="18" spans="1:12" x14ac:dyDescent="0.15">
      <c r="C18" s="2"/>
      <c r="D18" s="3"/>
      <c r="E18" s="4"/>
    </row>
    <row r="19" spans="1:12" x14ac:dyDescent="0.15">
      <c r="A19" s="2" t="s">
        <v>8</v>
      </c>
      <c r="B19" s="8">
        <v>0.4</v>
      </c>
      <c r="C19" s="18">
        <f>B19*B23</f>
        <v>0.364228</v>
      </c>
      <c r="D19" s="4"/>
      <c r="E19" s="4"/>
      <c r="F19" s="4"/>
      <c r="G19" s="4"/>
      <c r="I19" s="4" t="s">
        <v>14</v>
      </c>
      <c r="J19" s="4" t="s">
        <v>11</v>
      </c>
      <c r="K19" s="4" t="s">
        <v>12</v>
      </c>
    </row>
    <row r="20" spans="1:12" x14ac:dyDescent="0.15">
      <c r="A20" s="10" t="s">
        <v>6</v>
      </c>
      <c r="B20" s="8">
        <v>0.6</v>
      </c>
      <c r="C20" s="18">
        <f>B20*B23</f>
        <v>0.54634199999999999</v>
      </c>
      <c r="D20" s="4"/>
      <c r="E20" s="4"/>
      <c r="F20" s="4" t="s">
        <v>27</v>
      </c>
      <c r="G20" s="4"/>
      <c r="H20" s="4" t="s">
        <v>12</v>
      </c>
      <c r="I20" s="20">
        <v>81375</v>
      </c>
      <c r="J20" s="20">
        <f>I20*12</f>
        <v>976500</v>
      </c>
      <c r="K20" s="19">
        <f>J20/365</f>
        <v>2675.3424657534247</v>
      </c>
    </row>
    <row r="21" spans="1:12" x14ac:dyDescent="0.15">
      <c r="B21" s="16">
        <f>SUM(B19:B20)</f>
        <v>1</v>
      </c>
      <c r="C21" s="18">
        <f>-B22</f>
        <v>8.9429999999999996E-2</v>
      </c>
      <c r="D21" s="4"/>
      <c r="E21" s="4"/>
      <c r="F21" s="4"/>
      <c r="G21" s="4"/>
    </row>
    <row r="22" spans="1:12" x14ac:dyDescent="0.15">
      <c r="A22" s="10" t="s">
        <v>9</v>
      </c>
      <c r="B22" s="17">
        <f>-D9</f>
        <v>-8.9429999999999996E-2</v>
      </c>
      <c r="C22" s="18">
        <f>SUM(C19:C21)</f>
        <v>1</v>
      </c>
      <c r="D22" s="4"/>
      <c r="E22" s="4"/>
      <c r="F22" s="4"/>
      <c r="G22" s="4"/>
      <c r="J22" s="19" t="s">
        <v>20</v>
      </c>
      <c r="K22" s="4" t="s">
        <v>13</v>
      </c>
      <c r="L22" s="9"/>
    </row>
    <row r="23" spans="1:12" x14ac:dyDescent="0.15">
      <c r="A23" s="10"/>
      <c r="B23" s="17">
        <f>SUM(B21:B22)</f>
        <v>0.91056999999999999</v>
      </c>
      <c r="C23" s="3"/>
      <c r="D23" s="4"/>
      <c r="E23" s="10"/>
      <c r="F23" s="4"/>
      <c r="G23" s="4"/>
      <c r="J23" s="8"/>
      <c r="K23" s="19"/>
      <c r="L23" s="9"/>
    </row>
    <row r="24" spans="1:12" x14ac:dyDescent="0.15">
      <c r="B24" s="15"/>
      <c r="C24" s="3"/>
      <c r="D24" s="4"/>
      <c r="E24" s="10"/>
      <c r="F24" s="4"/>
      <c r="G24" s="4"/>
      <c r="J24" s="8"/>
      <c r="K24" s="19"/>
      <c r="L24" s="9"/>
    </row>
    <row r="25" spans="1:12" s="10" customFormat="1" x14ac:dyDescent="0.15">
      <c r="A25" s="4"/>
      <c r="B25" s="2"/>
      <c r="C25" s="3"/>
      <c r="F25" s="4"/>
      <c r="G25" s="4"/>
      <c r="J25" s="8"/>
      <c r="K25" s="25"/>
      <c r="L25" s="9"/>
    </row>
    <row r="26" spans="1:12" x14ac:dyDescent="0.15">
      <c r="A26" s="2" t="s">
        <v>8</v>
      </c>
      <c r="B26" s="8">
        <v>0.4</v>
      </c>
      <c r="C26" s="24">
        <f>B26*B32</f>
        <v>0.35288400000000003</v>
      </c>
      <c r="D26" s="4"/>
      <c r="E26" s="4"/>
    </row>
    <row r="27" spans="1:12" x14ac:dyDescent="0.15">
      <c r="A27" s="10" t="s">
        <v>6</v>
      </c>
      <c r="B27" s="8">
        <v>0.6</v>
      </c>
      <c r="C27" s="23">
        <f>B27*B32</f>
        <v>0.52932599999999996</v>
      </c>
      <c r="D27" s="4"/>
      <c r="E27" s="4"/>
    </row>
    <row r="28" spans="1:12" x14ac:dyDescent="0.15">
      <c r="B28" s="16">
        <f>SUM(B26:B27)</f>
        <v>1</v>
      </c>
      <c r="C28" s="2"/>
      <c r="D28" s="4"/>
      <c r="E28" s="4"/>
    </row>
    <row r="29" spans="1:12" x14ac:dyDescent="0.15">
      <c r="A29" s="10" t="s">
        <v>9</v>
      </c>
      <c r="B29" s="17">
        <f>-D9</f>
        <v>-8.9429999999999996E-2</v>
      </c>
      <c r="C29" s="2">
        <f>-B29</f>
        <v>8.9429999999999996E-2</v>
      </c>
      <c r="D29" s="4"/>
      <c r="E29" s="4"/>
    </row>
    <row r="30" spans="1:12" x14ac:dyDescent="0.15">
      <c r="A30" s="10" t="s">
        <v>17</v>
      </c>
      <c r="B30" s="2">
        <f>-D10</f>
        <v>-1.8817E-2</v>
      </c>
      <c r="C30" s="2">
        <f t="shared" ref="C30:C31" si="1">-B30</f>
        <v>1.8817E-2</v>
      </c>
      <c r="D30" s="4"/>
      <c r="E30" s="4"/>
    </row>
    <row r="31" spans="1:12" x14ac:dyDescent="0.15">
      <c r="A31" s="10" t="s">
        <v>18</v>
      </c>
      <c r="B31" s="2">
        <f>-D11</f>
        <v>-9.5429999999999994E-3</v>
      </c>
      <c r="C31" s="2">
        <f t="shared" si="1"/>
        <v>9.5429999999999994E-3</v>
      </c>
      <c r="D31" s="4"/>
      <c r="E31" s="4"/>
    </row>
    <row r="32" spans="1:12" x14ac:dyDescent="0.15">
      <c r="B32" s="2">
        <f>SUM(B28:B31)</f>
        <v>0.88221000000000005</v>
      </c>
      <c r="C32" s="2">
        <f>SUM(C26:C31)</f>
        <v>0.99999999999999989</v>
      </c>
      <c r="D32" s="4"/>
      <c r="E32" s="4"/>
    </row>
    <row r="35" spans="1:3" x14ac:dyDescent="0.15">
      <c r="A35" s="2" t="s">
        <v>8</v>
      </c>
      <c r="B35" s="8">
        <v>0.4</v>
      </c>
      <c r="C35" s="24">
        <f>B35*B45</f>
        <v>0.3426956000000001</v>
      </c>
    </row>
    <row r="36" spans="1:3" x14ac:dyDescent="0.15">
      <c r="A36" s="10" t="s">
        <v>6</v>
      </c>
      <c r="B36" s="8">
        <v>0.6</v>
      </c>
      <c r="C36" s="23">
        <f>B36*B45</f>
        <v>0.51404340000000004</v>
      </c>
    </row>
    <row r="37" spans="1:3" x14ac:dyDescent="0.15">
      <c r="B37" s="16">
        <f>SUM(B35:B36)</f>
        <v>1</v>
      </c>
      <c r="C37" s="2"/>
    </row>
    <row r="38" spans="1:3" x14ac:dyDescent="0.15">
      <c r="A38" s="10" t="s">
        <v>9</v>
      </c>
      <c r="B38" s="17">
        <f>-D9</f>
        <v>-8.9429999999999996E-2</v>
      </c>
      <c r="C38" s="2">
        <f>-B38</f>
        <v>8.9429999999999996E-2</v>
      </c>
    </row>
    <row r="39" spans="1:3" x14ac:dyDescent="0.15">
      <c r="A39" s="10" t="s">
        <v>17</v>
      </c>
      <c r="B39" s="2">
        <f>-D10</f>
        <v>-1.8817E-2</v>
      </c>
      <c r="C39" s="2">
        <f t="shared" ref="C39:C40" si="2">-B39</f>
        <v>1.8817E-2</v>
      </c>
    </row>
    <row r="40" spans="1:3" x14ac:dyDescent="0.15">
      <c r="A40" s="10" t="s">
        <v>18</v>
      </c>
      <c r="B40" s="2">
        <f>-D11</f>
        <v>-9.5429999999999994E-3</v>
      </c>
      <c r="C40" s="2">
        <f t="shared" si="2"/>
        <v>9.5429999999999994E-3</v>
      </c>
    </row>
    <row r="41" spans="1:3" x14ac:dyDescent="0.15">
      <c r="A41" s="10" t="s">
        <v>26</v>
      </c>
      <c r="B41" s="2">
        <f>-D12</f>
        <v>-1.6129000000000001E-2</v>
      </c>
      <c r="C41" s="2">
        <f>-B41</f>
        <v>1.6129000000000001E-2</v>
      </c>
    </row>
    <row r="42" spans="1:3" x14ac:dyDescent="0.15">
      <c r="A42" s="10" t="s">
        <v>24</v>
      </c>
      <c r="B42" s="2">
        <f t="shared" ref="B42:B43" si="3">-D13</f>
        <v>-7.2810000000000001E-3</v>
      </c>
      <c r="C42" s="2">
        <f t="shared" ref="C42:C43" si="4">-B42</f>
        <v>7.2810000000000001E-3</v>
      </c>
    </row>
    <row r="43" spans="1:3" x14ac:dyDescent="0.15">
      <c r="A43" s="10" t="s">
        <v>25</v>
      </c>
      <c r="B43" s="2">
        <f t="shared" si="3"/>
        <v>-2.0609999999999999E-3</v>
      </c>
      <c r="C43" s="2">
        <f t="shared" si="4"/>
        <v>2.0609999999999999E-3</v>
      </c>
    </row>
    <row r="44" spans="1:3" x14ac:dyDescent="0.15">
      <c r="A44" s="10"/>
      <c r="B44" s="2"/>
      <c r="C44" s="2"/>
    </row>
    <row r="45" spans="1:3" x14ac:dyDescent="0.15">
      <c r="B45" s="2">
        <f>SUM(B37:B43)</f>
        <v>0.85673900000000014</v>
      </c>
      <c r="C45" s="2">
        <f>SUM(C35:C43)</f>
        <v>1</v>
      </c>
    </row>
  </sheetData>
  <printOptions gridLines="1"/>
  <pageMargins left="0.75" right="0.75" top="1" bottom="1" header="0.5" footer="0.5"/>
  <pageSetup scale="9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Investor Report</vt:lpstr>
      <vt:lpstr>Palms DST</vt:lpstr>
      <vt:lpstr>'Palms DST'!CurrntMoCashAvailforDist</vt:lpstr>
      <vt:lpstr>'Palms DST'!Print_Area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GJACOBS</dc:creator>
  <cp:lastModifiedBy>Abel Cuskelly</cp:lastModifiedBy>
  <cp:lastPrinted>2019-04-18T21:02:40Z</cp:lastPrinted>
  <dcterms:created xsi:type="dcterms:W3CDTF">2017-04-20T20:19:05Z</dcterms:created>
  <dcterms:modified xsi:type="dcterms:W3CDTF">2019-11-28T17:56:54Z</dcterms:modified>
</cp:coreProperties>
</file>