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onaskinnunen/Koulu/Mekaniikka/"/>
    </mc:Choice>
  </mc:AlternateContent>
  <xr:revisionPtr revIDLastSave="0" documentId="8_{25841CEE-34EB-304B-A604-9D6729833EFE}" xr6:coauthVersionLast="45" xr6:coauthVersionMax="45" xr10:uidLastSave="{00000000-0000-0000-0000-000000000000}"/>
  <bookViews>
    <workbookView xWindow="0" yWindow="460" windowWidth="28800" windowHeight="16280" xr2:uid="{C7CD3E30-BAD7-EB49-A0D3-84A707A2FF9C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4" i="1" l="1"/>
  <c r="G181" i="1"/>
  <c r="G175" i="1"/>
  <c r="E175" i="1"/>
  <c r="G170" i="1"/>
  <c r="E172" i="1"/>
  <c r="E171" i="1"/>
  <c r="E170" i="1"/>
  <c r="G164" i="1"/>
  <c r="E164" i="1"/>
  <c r="E139" i="1"/>
  <c r="G138" i="1" s="1"/>
  <c r="E138" i="1"/>
  <c r="G134" i="1"/>
  <c r="E135" i="1"/>
  <c r="E134" i="1"/>
  <c r="C127" i="1"/>
  <c r="E127" i="1" s="1"/>
  <c r="G127" i="1" s="1"/>
  <c r="E131" i="1"/>
  <c r="E130" i="1"/>
  <c r="E128" i="1"/>
  <c r="E129" i="1"/>
  <c r="G122" i="1"/>
  <c r="E124" i="1"/>
  <c r="E123" i="1"/>
  <c r="E122" i="1"/>
  <c r="F116" i="1"/>
  <c r="F113" i="1"/>
  <c r="G75" i="1"/>
  <c r="E76" i="1"/>
  <c r="E75" i="1"/>
  <c r="G71" i="1"/>
  <c r="E68" i="1"/>
  <c r="E67" i="1"/>
  <c r="G63" i="1"/>
  <c r="E64" i="1"/>
  <c r="E63" i="1"/>
  <c r="E26" i="1"/>
  <c r="G25" i="1" s="1"/>
  <c r="E25" i="1"/>
  <c r="E24" i="1"/>
  <c r="E18" i="1"/>
  <c r="G67" i="1" l="1"/>
  <c r="E12" i="1"/>
  <c r="E11" i="1"/>
  <c r="G11" i="1" s="1"/>
  <c r="D4" i="1"/>
  <c r="F4" i="1" s="1"/>
</calcChain>
</file>

<file path=xl/sharedStrings.xml><?xml version="1.0" encoding="utf-8"?>
<sst xmlns="http://schemas.openxmlformats.org/spreadsheetml/2006/main" count="191" uniqueCount="76">
  <si>
    <t>g</t>
  </si>
  <si>
    <t>SI-muodossa</t>
  </si>
  <si>
    <t>Tulos</t>
  </si>
  <si>
    <t>kg</t>
  </si>
  <si>
    <t>N</t>
  </si>
  <si>
    <t>v=</t>
  </si>
  <si>
    <t>nm</t>
  </si>
  <si>
    <t>us</t>
  </si>
  <si>
    <t>m</t>
  </si>
  <si>
    <t>s</t>
  </si>
  <si>
    <t>N/cm^2</t>
  </si>
  <si>
    <t>ms</t>
  </si>
  <si>
    <t>km/s</t>
  </si>
  <si>
    <t>a</t>
  </si>
  <si>
    <t>m/s^2</t>
  </si>
  <si>
    <t>p=</t>
  </si>
  <si>
    <t>t=</t>
  </si>
  <si>
    <t>V0=</t>
  </si>
  <si>
    <t>a=</t>
  </si>
  <si>
    <t>m/s</t>
  </si>
  <si>
    <t>b)</t>
  </si>
  <si>
    <t>Paikanmuutos</t>
  </si>
  <si>
    <t>cm</t>
  </si>
  <si>
    <t>Ajanmuutos</t>
  </si>
  <si>
    <t>c)</t>
  </si>
  <si>
    <t>d)</t>
  </si>
  <si>
    <t>cm/ms</t>
  </si>
  <si>
    <t>e)</t>
  </si>
  <si>
    <t>f)</t>
  </si>
  <si>
    <t>a)</t>
  </si>
  <si>
    <t>mm/us</t>
  </si>
  <si>
    <t>cm/ms^2</t>
  </si>
  <si>
    <t>Nopeus on muuttumaton koko kuvaajan matkalta, joten kiihtyvyys on 0</t>
  </si>
  <si>
    <t>km/h</t>
  </si>
  <si>
    <t>min</t>
  </si>
  <si>
    <t>mm/s^2</t>
  </si>
  <si>
    <t>q=</t>
  </si>
  <si>
    <t>E=</t>
  </si>
  <si>
    <t>r=</t>
  </si>
  <si>
    <t>B1=</t>
  </si>
  <si>
    <t>B2=</t>
  </si>
  <si>
    <t>C</t>
  </si>
  <si>
    <t>kV/m</t>
  </si>
  <si>
    <t>mT</t>
  </si>
  <si>
    <t>V/m</t>
  </si>
  <si>
    <t>T</t>
  </si>
  <si>
    <t>A=</t>
  </si>
  <si>
    <t>h=</t>
  </si>
  <si>
    <t>mm^2</t>
  </si>
  <si>
    <t>dm</t>
  </si>
  <si>
    <t>m^2</t>
  </si>
  <si>
    <t>m^3</t>
  </si>
  <si>
    <t>g)</t>
  </si>
  <si>
    <t>m=</t>
  </si>
  <si>
    <t>ug</t>
  </si>
  <si>
    <t>mm/ms^2</t>
  </si>
  <si>
    <t>Pa</t>
  </si>
  <si>
    <t>V2=</t>
  </si>
  <si>
    <t>V1=</t>
  </si>
  <si>
    <t>T2=</t>
  </si>
  <si>
    <t>T1=</t>
  </si>
  <si>
    <t>cm/s</t>
  </si>
  <si>
    <t>E2=</t>
  </si>
  <si>
    <t>E1=</t>
  </si>
  <si>
    <t xml:space="preserve">  t=</t>
  </si>
  <si>
    <t>kJ</t>
  </si>
  <si>
    <t>mJ</t>
  </si>
  <si>
    <t>J</t>
  </si>
  <si>
    <t>W</t>
  </si>
  <si>
    <t>g=</t>
  </si>
  <si>
    <t>y1=</t>
  </si>
  <si>
    <t>y2=</t>
  </si>
  <si>
    <t>mg</t>
  </si>
  <si>
    <t>rad</t>
  </si>
  <si>
    <t>um/ms^2</t>
  </si>
  <si>
    <t>Kuvaajasta on selkeästi nähtävissä että paikka hetkellä 5ms on 1,5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</si>
</sst>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2021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1" fillId="0" borderId="0" xfId="0" applyFont="1"/>
    <xf numFmtId="0" fontId="2" fillId="0" borderId="0" xfId="0" applyFont="1"/>
    <xf numFmtId="164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749300</xdr:colOff>
      <xdr:row>0</xdr:row>
      <xdr:rowOff>0</xdr:rowOff>
    </xdr:from>
    <xdr:to>
      <xdr:col>8</xdr:col>
      <xdr:colOff>495300</xdr:colOff>
      <xdr:row>1</xdr:row>
      <xdr:rowOff>177800</xdr:rowOff>
    </xdr:to>
    <xdr:pic>
      <xdr:nvPicPr>
        <xdr:cNvPr id="3" name="Kuva 2">
          <a:extLst>
            <a:ext uri="{FF2B5EF4-FFF2-40B4-BE49-F238E27FC236}">
              <a16:creationId xmlns:a16="http://schemas.microsoft.com/office/drawing/2014/main" id="{80461D0D-B770-214E-9C72-085ACD135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300" y="0"/>
          <a:ext cx="7200900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5</xdr:row>
      <xdr:rowOff>190500</xdr:rowOff>
    </xdr:from>
    <xdr:to>
      <xdr:col>7</xdr:col>
      <xdr:colOff>635000</xdr:colOff>
      <xdr:row>9</xdr:row>
      <xdr:rowOff>0</xdr:rowOff>
    </xdr:to>
    <xdr:pic>
      <xdr:nvPicPr>
        <xdr:cNvPr id="5" name="Kuva 4">
          <a:extLst>
            <a:ext uri="{FF2B5EF4-FFF2-40B4-BE49-F238E27FC236}">
              <a16:creationId xmlns:a16="http://schemas.microsoft.com/office/drawing/2014/main" id="{2205206A-5493-5247-948B-E64212D26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0" y="1206500"/>
          <a:ext cx="5422900" cy="6223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139700</xdr:rowOff>
    </xdr:from>
    <xdr:to>
      <xdr:col>7</xdr:col>
      <xdr:colOff>25400</xdr:colOff>
      <xdr:row>15</xdr:row>
      <xdr:rowOff>114300</xdr:rowOff>
    </xdr:to>
    <xdr:pic>
      <xdr:nvPicPr>
        <xdr:cNvPr id="7" name="Kuva 6">
          <a:extLst>
            <a:ext uri="{FF2B5EF4-FFF2-40B4-BE49-F238E27FC236}">
              <a16:creationId xmlns:a16="http://schemas.microsoft.com/office/drawing/2014/main" id="{D3F57038-F8D3-C948-B8A2-A1383B5A9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2781300"/>
          <a:ext cx="5715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19</xdr:row>
      <xdr:rowOff>63500</xdr:rowOff>
    </xdr:from>
    <xdr:to>
      <xdr:col>9</xdr:col>
      <xdr:colOff>355600</xdr:colOff>
      <xdr:row>21</xdr:row>
      <xdr:rowOff>25569</xdr:rowOff>
    </xdr:to>
    <xdr:pic>
      <xdr:nvPicPr>
        <xdr:cNvPr id="4" name="Kuva 3">
          <a:extLst>
            <a:ext uri="{FF2B5EF4-FFF2-40B4-BE49-F238E27FC236}">
              <a16:creationId xmlns:a16="http://schemas.microsoft.com/office/drawing/2014/main" id="{A4ECDBEE-3422-1D4C-B8B8-8A2AAE2DE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0" y="3924300"/>
          <a:ext cx="7772400" cy="3684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9</xdr:col>
      <xdr:colOff>317500</xdr:colOff>
      <xdr:row>57</xdr:row>
      <xdr:rowOff>145173</xdr:rowOff>
    </xdr:to>
    <xdr:pic>
      <xdr:nvPicPr>
        <xdr:cNvPr id="8" name="Kuva 7">
          <a:extLst>
            <a:ext uri="{FF2B5EF4-FFF2-40B4-BE49-F238E27FC236}">
              <a16:creationId xmlns:a16="http://schemas.microsoft.com/office/drawing/2014/main" id="{E43B130B-B86B-5D4B-98BB-EA64A91F6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5740400"/>
          <a:ext cx="7772400" cy="6037973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80</xdr:row>
      <xdr:rowOff>25400</xdr:rowOff>
    </xdr:from>
    <xdr:to>
      <xdr:col>9</xdr:col>
      <xdr:colOff>330200</xdr:colOff>
      <xdr:row>109</xdr:row>
      <xdr:rowOff>143549</xdr:rowOff>
    </xdr:to>
    <xdr:pic>
      <xdr:nvPicPr>
        <xdr:cNvPr id="10" name="Kuva 9">
          <a:extLst>
            <a:ext uri="{FF2B5EF4-FFF2-40B4-BE49-F238E27FC236}">
              <a16:creationId xmlns:a16="http://schemas.microsoft.com/office/drawing/2014/main" id="{90D51CF6-490D-A346-B0A0-7BD765623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15925800"/>
          <a:ext cx="7772400" cy="6010949"/>
        </a:xfrm>
        <a:prstGeom prst="rect">
          <a:avLst/>
        </a:prstGeom>
      </xdr:spPr>
    </xdr:pic>
    <xdr:clientData/>
  </xdr:twoCellAnchor>
  <xdr:twoCellAnchor editAs="oneCell">
    <xdr:from>
      <xdr:col>0</xdr:col>
      <xdr:colOff>647700</xdr:colOff>
      <xdr:row>141</xdr:row>
      <xdr:rowOff>114300</xdr:rowOff>
    </xdr:from>
    <xdr:to>
      <xdr:col>9</xdr:col>
      <xdr:colOff>139700</xdr:colOff>
      <xdr:row>160</xdr:row>
      <xdr:rowOff>179558</xdr:rowOff>
    </xdr:to>
    <xdr:pic>
      <xdr:nvPicPr>
        <xdr:cNvPr id="12" name="Kuva 11">
          <a:extLst>
            <a:ext uri="{FF2B5EF4-FFF2-40B4-BE49-F238E27FC236}">
              <a16:creationId xmlns:a16="http://schemas.microsoft.com/office/drawing/2014/main" id="{AEA6A2EC-AB71-E840-852D-ECB6A9BA5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28409900"/>
          <a:ext cx="7772400" cy="3926058"/>
        </a:xfrm>
        <a:prstGeom prst="rect">
          <a:avLst/>
        </a:prstGeom>
      </xdr:spPr>
    </xdr:pic>
    <xdr:clientData/>
  </xdr:twoCellAnchor>
  <xdr:oneCellAnchor>
    <xdr:from>
      <xdr:col>0</xdr:col>
      <xdr:colOff>793750</xdr:colOff>
      <xdr:row>170</xdr:row>
      <xdr:rowOff>196850</xdr:rowOff>
    </xdr:from>
    <xdr:ext cx="4508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kstiruutu 12">
              <a:extLst>
                <a:ext uri="{FF2B5EF4-FFF2-40B4-BE49-F238E27FC236}">
                  <a16:creationId xmlns:a16="http://schemas.microsoft.com/office/drawing/2014/main" id="{A8867336-7992-FC46-8B1D-481338EA6DC6}"/>
                </a:ext>
              </a:extLst>
            </xdr:cNvPr>
            <xdr:cNvSpPr txBox="1"/>
          </xdr:nvSpPr>
          <xdr:spPr>
            <a:xfrm>
              <a:off x="793750" y="34385250"/>
              <a:ext cx="4508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fi-FI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△</m:t>
                  </m:r>
                </m:oMath>
              </a14:m>
              <a:r>
                <a:rPr lang="fi-FI" sz="1100"/>
                <a:t> </a:t>
              </a:r>
            </a:p>
          </xdr:txBody>
        </xdr:sp>
      </mc:Choice>
      <mc:Fallback xmlns="">
        <xdr:sp macro="" textlink="">
          <xdr:nvSpPr>
            <xdr:cNvPr id="13" name="Tekstiruutu 12">
              <a:extLst>
                <a:ext uri="{FF2B5EF4-FFF2-40B4-BE49-F238E27FC236}">
                  <a16:creationId xmlns:a16="http://schemas.microsoft.com/office/drawing/2014/main" id="{A8867336-7992-FC46-8B1D-481338EA6DC6}"/>
                </a:ext>
              </a:extLst>
            </xdr:cNvPr>
            <xdr:cNvSpPr txBox="1"/>
          </xdr:nvSpPr>
          <xdr:spPr>
            <a:xfrm>
              <a:off x="793750" y="34385250"/>
              <a:ext cx="4508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i-FI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△</a:t>
              </a:r>
              <a:r>
                <a:rPr lang="fi-FI" sz="1100"/>
                <a:t> </a:t>
              </a:r>
            </a:p>
          </xdr:txBody>
        </xdr:sp>
      </mc:Fallback>
    </mc:AlternateContent>
    <xdr:clientData/>
  </xdr:oneCellAnchor>
  <xdr:oneCellAnchor>
    <xdr:from>
      <xdr:col>1</xdr:col>
      <xdr:colOff>0</xdr:colOff>
      <xdr:row>182</xdr:row>
      <xdr:rowOff>44450</xdr:rowOff>
    </xdr:from>
    <xdr:ext cx="2599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kstiruutu 13">
              <a:extLst>
                <a:ext uri="{FF2B5EF4-FFF2-40B4-BE49-F238E27FC236}">
                  <a16:creationId xmlns:a16="http://schemas.microsoft.com/office/drawing/2014/main" id="{5F85F31B-CEA3-6E41-A4DE-E9EFCCEF887A}"/>
                </a:ext>
              </a:extLst>
            </xdr:cNvPr>
            <xdr:cNvSpPr txBox="1"/>
          </xdr:nvSpPr>
          <xdr:spPr>
            <a:xfrm>
              <a:off x="825500" y="36671250"/>
              <a:ext cx="2599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i-FI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  <m:r>
                      <a:rPr lang="fi-FI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fi-FI" sz="1100"/>
            </a:p>
          </xdr:txBody>
        </xdr:sp>
      </mc:Choice>
      <mc:Fallback xmlns="">
        <xdr:sp macro="" textlink="">
          <xdr:nvSpPr>
            <xdr:cNvPr id="14" name="Tekstiruutu 13">
              <a:extLst>
                <a:ext uri="{FF2B5EF4-FFF2-40B4-BE49-F238E27FC236}">
                  <a16:creationId xmlns:a16="http://schemas.microsoft.com/office/drawing/2014/main" id="{5F85F31B-CEA3-6E41-A4DE-E9EFCCEF887A}"/>
                </a:ext>
              </a:extLst>
            </xdr:cNvPr>
            <xdr:cNvSpPr txBox="1"/>
          </xdr:nvSpPr>
          <xdr:spPr>
            <a:xfrm>
              <a:off x="825500" y="36671250"/>
              <a:ext cx="2599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i-FI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fi-FI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endParaRPr lang="fi-FI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BF15-F4DF-5C46-9AB6-B06905674DB1}">
  <dimension ref="B3:I184"/>
  <sheetViews>
    <sheetView tabSelected="1" topLeftCell="A157" workbookViewId="0">
      <selection activeCell="J176" sqref="J176"/>
    </sheetView>
  </sheetViews>
  <sheetFormatPr baseColWidth="10" defaultRowHeight="16" x14ac:dyDescent="0.2"/>
  <cols>
    <col min="2" max="2" width="13" customWidth="1"/>
    <col min="3" max="3" width="13.33203125" customWidth="1"/>
    <col min="4" max="5" width="12.1640625" bestFit="1" customWidth="1"/>
    <col min="7" max="7" width="14.6640625" customWidth="1"/>
    <col min="12" max="12" width="12.1640625" bestFit="1" customWidth="1"/>
    <col min="13" max="13" width="11.1640625" bestFit="1" customWidth="1"/>
  </cols>
  <sheetData>
    <row r="3" spans="2:8" x14ac:dyDescent="0.2">
      <c r="D3" t="s">
        <v>1</v>
      </c>
      <c r="F3" t="s">
        <v>2</v>
      </c>
    </row>
    <row r="4" spans="2:8" ht="18" x14ac:dyDescent="0.2">
      <c r="B4">
        <v>120</v>
      </c>
      <c r="C4" t="s">
        <v>0</v>
      </c>
      <c r="D4">
        <f>B4*0.001</f>
        <v>0.12</v>
      </c>
      <c r="E4" t="s">
        <v>3</v>
      </c>
      <c r="F4">
        <f>D5/D4</f>
        <v>125</v>
      </c>
      <c r="G4" s="1" t="s">
        <v>14</v>
      </c>
    </row>
    <row r="5" spans="2:8" x14ac:dyDescent="0.2">
      <c r="B5">
        <v>15</v>
      </c>
      <c r="C5" t="s">
        <v>4</v>
      </c>
      <c r="D5">
        <v>15</v>
      </c>
      <c r="E5" t="s">
        <v>4</v>
      </c>
    </row>
    <row r="10" spans="2:8" x14ac:dyDescent="0.2">
      <c r="E10" t="s">
        <v>1</v>
      </c>
      <c r="G10" t="s">
        <v>2</v>
      </c>
    </row>
    <row r="11" spans="2:8" ht="18" x14ac:dyDescent="0.2">
      <c r="B11" t="s">
        <v>5</v>
      </c>
      <c r="C11">
        <v>19</v>
      </c>
      <c r="D11" t="s">
        <v>6</v>
      </c>
      <c r="E11">
        <f>C11*10^-9</f>
        <v>1.9000000000000001E-8</v>
      </c>
      <c r="F11" t="s">
        <v>8</v>
      </c>
      <c r="G11">
        <f>E11/E12</f>
        <v>8.6363636363636373E-5</v>
      </c>
      <c r="H11" s="1" t="s">
        <v>19</v>
      </c>
    </row>
    <row r="12" spans="2:8" x14ac:dyDescent="0.2">
      <c r="C12">
        <v>220</v>
      </c>
      <c r="D12" t="s">
        <v>7</v>
      </c>
      <c r="E12">
        <f>C12*10^-6</f>
        <v>2.1999999999999998E-4</v>
      </c>
      <c r="F12" t="s">
        <v>9</v>
      </c>
    </row>
    <row r="17" spans="2:9" x14ac:dyDescent="0.2">
      <c r="E17" t="s">
        <v>1</v>
      </c>
    </row>
    <row r="18" spans="2:9" x14ac:dyDescent="0.2">
      <c r="B18" t="s">
        <v>15</v>
      </c>
      <c r="C18">
        <v>18</v>
      </c>
      <c r="D18" t="s">
        <v>10</v>
      </c>
      <c r="E18">
        <f>C18*10^4</f>
        <v>180000</v>
      </c>
      <c r="F18" t="s">
        <v>56</v>
      </c>
    </row>
    <row r="23" spans="2:9" x14ac:dyDescent="0.2">
      <c r="E23" t="s">
        <v>1</v>
      </c>
    </row>
    <row r="24" spans="2:9" x14ac:dyDescent="0.2">
      <c r="B24" t="s">
        <v>16</v>
      </c>
      <c r="C24">
        <v>3</v>
      </c>
      <c r="D24" t="s">
        <v>11</v>
      </c>
      <c r="E24">
        <f>C24*10^-3</f>
        <v>3.0000000000000001E-3</v>
      </c>
      <c r="F24" t="s">
        <v>9</v>
      </c>
      <c r="G24" t="s">
        <v>2</v>
      </c>
    </row>
    <row r="25" spans="2:9" x14ac:dyDescent="0.2">
      <c r="B25" t="s">
        <v>17</v>
      </c>
      <c r="C25">
        <v>0.12</v>
      </c>
      <c r="D25" t="s">
        <v>12</v>
      </c>
      <c r="E25">
        <f>C25*1000</f>
        <v>120</v>
      </c>
      <c r="F25" t="s">
        <v>19</v>
      </c>
      <c r="G25">
        <f>E25*E24+0.5*E26*E24^2</f>
        <v>0.36135</v>
      </c>
      <c r="H25" t="s">
        <v>8</v>
      </c>
      <c r="I25" s="2"/>
    </row>
    <row r="26" spans="2:9" x14ac:dyDescent="0.2">
      <c r="B26" t="s">
        <v>18</v>
      </c>
      <c r="C26">
        <v>300</v>
      </c>
      <c r="D26" t="s">
        <v>14</v>
      </c>
      <c r="E26">
        <f>C26</f>
        <v>300</v>
      </c>
      <c r="F26" t="s">
        <v>14</v>
      </c>
    </row>
    <row r="59" spans="2:8" x14ac:dyDescent="0.2">
      <c r="B59" s="3" t="s">
        <v>29</v>
      </c>
    </row>
    <row r="60" spans="2:8" x14ac:dyDescent="0.2">
      <c r="B60" t="s">
        <v>75</v>
      </c>
    </row>
    <row r="62" spans="2:8" x14ac:dyDescent="0.2">
      <c r="B62" s="3" t="s">
        <v>20</v>
      </c>
      <c r="E62" t="s">
        <v>1</v>
      </c>
      <c r="G62" s="3" t="s">
        <v>2</v>
      </c>
      <c r="H62" s="3"/>
    </row>
    <row r="63" spans="2:8" x14ac:dyDescent="0.2">
      <c r="B63" t="s">
        <v>21</v>
      </c>
      <c r="C63">
        <v>0.4</v>
      </c>
      <c r="D63" t="s">
        <v>22</v>
      </c>
      <c r="E63">
        <f>C63*10^-2</f>
        <v>4.0000000000000001E-3</v>
      </c>
      <c r="F63" t="s">
        <v>8</v>
      </c>
      <c r="G63" s="3">
        <f>E64/E63</f>
        <v>1</v>
      </c>
      <c r="H63" s="3" t="s">
        <v>19</v>
      </c>
    </row>
    <row r="64" spans="2:8" x14ac:dyDescent="0.2">
      <c r="B64" t="s">
        <v>23</v>
      </c>
      <c r="C64">
        <v>4</v>
      </c>
      <c r="D64" t="s">
        <v>11</v>
      </c>
      <c r="E64">
        <f>C64*10^-3</f>
        <v>4.0000000000000001E-3</v>
      </c>
      <c r="F64" t="s">
        <v>9</v>
      </c>
    </row>
    <row r="66" spans="2:8" x14ac:dyDescent="0.2">
      <c r="B66" s="3" t="s">
        <v>24</v>
      </c>
      <c r="E66" t="s">
        <v>1</v>
      </c>
      <c r="G66" s="3" t="s">
        <v>2</v>
      </c>
      <c r="H66" s="3"/>
    </row>
    <row r="67" spans="2:8" x14ac:dyDescent="0.2">
      <c r="B67" t="s">
        <v>21</v>
      </c>
      <c r="C67">
        <v>0.2</v>
      </c>
      <c r="D67" t="s">
        <v>22</v>
      </c>
      <c r="E67" s="4">
        <f>C67*10^-2</f>
        <v>2E-3</v>
      </c>
      <c r="F67" t="s">
        <v>8</v>
      </c>
      <c r="G67" s="3">
        <f>E68/E67</f>
        <v>1</v>
      </c>
      <c r="H67" s="3" t="s">
        <v>19</v>
      </c>
    </row>
    <row r="68" spans="2:8" x14ac:dyDescent="0.2">
      <c r="B68" t="s">
        <v>23</v>
      </c>
      <c r="C68">
        <v>2</v>
      </c>
      <c r="D68" t="s">
        <v>11</v>
      </c>
      <c r="E68" s="4">
        <f>C68*10^-3</f>
        <v>2E-3</v>
      </c>
      <c r="F68" t="s">
        <v>9</v>
      </c>
    </row>
    <row r="70" spans="2:8" x14ac:dyDescent="0.2">
      <c r="B70" s="3" t="s">
        <v>25</v>
      </c>
      <c r="G70" s="3" t="s">
        <v>2</v>
      </c>
    </row>
    <row r="71" spans="2:8" x14ac:dyDescent="0.2">
      <c r="B71" t="s">
        <v>21</v>
      </c>
      <c r="C71">
        <v>0.1</v>
      </c>
      <c r="D71" t="s">
        <v>22</v>
      </c>
      <c r="G71" s="3">
        <f>C71/C72</f>
        <v>0.1</v>
      </c>
      <c r="H71" s="3" t="s">
        <v>26</v>
      </c>
    </row>
    <row r="72" spans="2:8" x14ac:dyDescent="0.2">
      <c r="B72" t="s">
        <v>23</v>
      </c>
      <c r="C72">
        <v>1</v>
      </c>
      <c r="D72" t="s">
        <v>11</v>
      </c>
    </row>
    <row r="74" spans="2:8" x14ac:dyDescent="0.2">
      <c r="B74" s="3" t="s">
        <v>27</v>
      </c>
      <c r="E74" t="s">
        <v>1</v>
      </c>
      <c r="G74" s="3" t="s">
        <v>2</v>
      </c>
    </row>
    <row r="75" spans="2:8" x14ac:dyDescent="0.2">
      <c r="B75" t="s">
        <v>21</v>
      </c>
      <c r="C75">
        <v>0.1</v>
      </c>
      <c r="D75" t="s">
        <v>22</v>
      </c>
      <c r="E75" s="4">
        <f>C75*10^-2</f>
        <v>1E-3</v>
      </c>
      <c r="G75" s="3">
        <f>E75/E76</f>
        <v>1</v>
      </c>
      <c r="H75" s="3" t="s">
        <v>19</v>
      </c>
    </row>
    <row r="76" spans="2:8" x14ac:dyDescent="0.2">
      <c r="B76" t="s">
        <v>23</v>
      </c>
      <c r="C76">
        <v>1</v>
      </c>
      <c r="D76" t="s">
        <v>11</v>
      </c>
      <c r="E76" s="4">
        <f>C76*10^-3</f>
        <v>1E-3</v>
      </c>
    </row>
    <row r="78" spans="2:8" x14ac:dyDescent="0.2">
      <c r="B78" s="3" t="s">
        <v>28</v>
      </c>
    </row>
    <row r="79" spans="2:8" x14ac:dyDescent="0.2">
      <c r="B79" t="s">
        <v>32</v>
      </c>
    </row>
    <row r="112" spans="2:6" x14ac:dyDescent="0.2">
      <c r="B112" s="3" t="s">
        <v>29</v>
      </c>
      <c r="F112" s="3" t="s">
        <v>2</v>
      </c>
    </row>
    <row r="113" spans="2:8" x14ac:dyDescent="0.2">
      <c r="B113">
        <v>68</v>
      </c>
      <c r="C113" t="s">
        <v>30</v>
      </c>
      <c r="F113" s="3">
        <f>68*10^-3*10^6</f>
        <v>68000</v>
      </c>
      <c r="G113" s="3" t="s">
        <v>19</v>
      </c>
    </row>
    <row r="115" spans="2:8" x14ac:dyDescent="0.2">
      <c r="B115" s="3" t="s">
        <v>20</v>
      </c>
      <c r="F115" s="3" t="s">
        <v>2</v>
      </c>
    </row>
    <row r="116" spans="2:8" x14ac:dyDescent="0.2">
      <c r="B116">
        <v>54</v>
      </c>
      <c r="C116" t="s">
        <v>31</v>
      </c>
      <c r="F116" s="3">
        <f>B116*10^-2*10^6</f>
        <v>540000</v>
      </c>
      <c r="G116" s="3" t="s">
        <v>14</v>
      </c>
    </row>
    <row r="118" spans="2:8" x14ac:dyDescent="0.2">
      <c r="B118" s="3" t="s">
        <v>24</v>
      </c>
    </row>
    <row r="121" spans="2:8" x14ac:dyDescent="0.2">
      <c r="B121" s="3" t="s">
        <v>25</v>
      </c>
      <c r="E121" t="s">
        <v>1</v>
      </c>
      <c r="G121" s="3" t="s">
        <v>2</v>
      </c>
    </row>
    <row r="122" spans="2:8" x14ac:dyDescent="0.2">
      <c r="B122" t="s">
        <v>17</v>
      </c>
      <c r="C122">
        <v>5.5</v>
      </c>
      <c r="D122" t="s">
        <v>33</v>
      </c>
      <c r="E122">
        <f>C122*1000/(60*60)</f>
        <v>1.5277777777777777</v>
      </c>
      <c r="F122" t="s">
        <v>19</v>
      </c>
      <c r="G122" s="3">
        <f>E122*E123+0.5*E124*E123^2</f>
        <v>1142.752</v>
      </c>
      <c r="H122" s="3" t="s">
        <v>8</v>
      </c>
    </row>
    <row r="123" spans="2:8" x14ac:dyDescent="0.2">
      <c r="B123" t="s">
        <v>16</v>
      </c>
      <c r="C123">
        <v>2.4</v>
      </c>
      <c r="D123" t="s">
        <v>34</v>
      </c>
      <c r="E123">
        <f>C123*60</f>
        <v>144</v>
      </c>
      <c r="F123" t="s">
        <v>9</v>
      </c>
    </row>
    <row r="124" spans="2:8" x14ac:dyDescent="0.2">
      <c r="B124" t="s">
        <v>18</v>
      </c>
      <c r="C124">
        <v>89</v>
      </c>
      <c r="D124" t="s">
        <v>35</v>
      </c>
      <c r="E124">
        <f>C124*10^-3</f>
        <v>8.8999999999999996E-2</v>
      </c>
      <c r="F124" t="s">
        <v>14</v>
      </c>
    </row>
    <row r="126" spans="2:8" x14ac:dyDescent="0.2">
      <c r="B126" s="3" t="s">
        <v>27</v>
      </c>
      <c r="E126" t="s">
        <v>1</v>
      </c>
      <c r="G126" s="3" t="s">
        <v>2</v>
      </c>
    </row>
    <row r="127" spans="2:8" x14ac:dyDescent="0.2">
      <c r="B127" t="s">
        <v>36</v>
      </c>
      <c r="C127">
        <f>1.602*10^-19</f>
        <v>1.602E-19</v>
      </c>
      <c r="D127" t="s">
        <v>41</v>
      </c>
      <c r="E127">
        <f>C127</f>
        <v>1.602E-19</v>
      </c>
      <c r="F127" t="s">
        <v>41</v>
      </c>
      <c r="G127" s="3">
        <f>(E127/E128)*E129*E130*E131</f>
        <v>2.6276805000000003E-25</v>
      </c>
      <c r="H127" s="3" t="s">
        <v>3</v>
      </c>
    </row>
    <row r="128" spans="2:8" x14ac:dyDescent="0.2">
      <c r="B128" t="s">
        <v>37</v>
      </c>
      <c r="C128">
        <v>2.4</v>
      </c>
      <c r="D128" t="s">
        <v>42</v>
      </c>
      <c r="E128">
        <f>C128*10^3</f>
        <v>2400</v>
      </c>
      <c r="F128" t="s">
        <v>44</v>
      </c>
    </row>
    <row r="129" spans="2:8" x14ac:dyDescent="0.2">
      <c r="B129" t="s">
        <v>38</v>
      </c>
      <c r="C129">
        <v>27</v>
      </c>
      <c r="D129" t="s">
        <v>22</v>
      </c>
      <c r="E129">
        <f>C129*10^-2</f>
        <v>0.27</v>
      </c>
      <c r="F129" t="s">
        <v>8</v>
      </c>
    </row>
    <row r="130" spans="2:8" x14ac:dyDescent="0.2">
      <c r="B130" t="s">
        <v>39</v>
      </c>
      <c r="C130">
        <v>27</v>
      </c>
      <c r="D130" t="s">
        <v>43</v>
      </c>
      <c r="E130">
        <f>C130*10^-3</f>
        <v>2.7E-2</v>
      </c>
      <c r="F130" t="s">
        <v>45</v>
      </c>
    </row>
    <row r="131" spans="2:8" x14ac:dyDescent="0.2">
      <c r="B131" t="s">
        <v>40</v>
      </c>
      <c r="C131">
        <v>540</v>
      </c>
      <c r="D131" t="s">
        <v>43</v>
      </c>
      <c r="E131">
        <f>C131*10^-3</f>
        <v>0.54</v>
      </c>
      <c r="F131" t="s">
        <v>45</v>
      </c>
    </row>
    <row r="133" spans="2:8" x14ac:dyDescent="0.2">
      <c r="B133" s="3" t="s">
        <v>28</v>
      </c>
      <c r="E133" t="s">
        <v>1</v>
      </c>
      <c r="G133" s="3" t="s">
        <v>2</v>
      </c>
    </row>
    <row r="134" spans="2:8" x14ac:dyDescent="0.2">
      <c r="B134" t="s">
        <v>46</v>
      </c>
      <c r="C134">
        <v>128</v>
      </c>
      <c r="D134" t="s">
        <v>48</v>
      </c>
      <c r="E134">
        <f>C134*10^-3</f>
        <v>0.128</v>
      </c>
      <c r="F134" t="s">
        <v>50</v>
      </c>
      <c r="G134" s="3">
        <f>(E134*E135)*10^-3</f>
        <v>2.0480000000000002E-4</v>
      </c>
      <c r="H134" s="3" t="s">
        <v>51</v>
      </c>
    </row>
    <row r="135" spans="2:8" x14ac:dyDescent="0.2">
      <c r="B135" t="s">
        <v>47</v>
      </c>
      <c r="C135">
        <v>16</v>
      </c>
      <c r="D135" t="s">
        <v>49</v>
      </c>
      <c r="E135">
        <f>C135*10^-1</f>
        <v>1.6</v>
      </c>
      <c r="F135" t="s">
        <v>8</v>
      </c>
    </row>
    <row r="137" spans="2:8" x14ac:dyDescent="0.2">
      <c r="B137" s="3" t="s">
        <v>52</v>
      </c>
      <c r="E137" t="s">
        <v>1</v>
      </c>
      <c r="G137" s="3" t="s">
        <v>2</v>
      </c>
    </row>
    <row r="138" spans="2:8" x14ac:dyDescent="0.2">
      <c r="B138" t="s">
        <v>53</v>
      </c>
      <c r="C138">
        <v>16</v>
      </c>
      <c r="D138" t="s">
        <v>54</v>
      </c>
      <c r="E138">
        <f>C138*10^-6</f>
        <v>1.5999999999999999E-5</v>
      </c>
      <c r="F138" t="s">
        <v>3</v>
      </c>
      <c r="G138" s="3">
        <f>E138*E139</f>
        <v>1.4559999999999998E-3</v>
      </c>
      <c r="H138" s="3" t="s">
        <v>4</v>
      </c>
    </row>
    <row r="139" spans="2:8" x14ac:dyDescent="0.2">
      <c r="B139" t="s">
        <v>18</v>
      </c>
      <c r="C139">
        <v>91</v>
      </c>
      <c r="D139" t="s">
        <v>55</v>
      </c>
      <c r="E139">
        <f>C139</f>
        <v>91</v>
      </c>
      <c r="F139" t="s">
        <v>14</v>
      </c>
      <c r="G139" s="3"/>
      <c r="H139" s="3"/>
    </row>
    <row r="163" spans="2:8" x14ac:dyDescent="0.2">
      <c r="B163" s="3" t="s">
        <v>29</v>
      </c>
      <c r="E163" t="s">
        <v>1</v>
      </c>
      <c r="G163" s="3" t="s">
        <v>2</v>
      </c>
    </row>
    <row r="164" spans="2:8" x14ac:dyDescent="0.2">
      <c r="B164" t="s">
        <v>57</v>
      </c>
      <c r="C164">
        <v>5.8</v>
      </c>
      <c r="D164" t="s">
        <v>33</v>
      </c>
      <c r="E164">
        <f>C164*1000/(60*60)</f>
        <v>1.6111111111111112</v>
      </c>
      <c r="F164" t="s">
        <v>19</v>
      </c>
      <c r="G164" s="3">
        <f>(E164-E165)/(E166-E167)</f>
        <v>1.3234126984126985E-2</v>
      </c>
      <c r="H164" s="3" t="s">
        <v>14</v>
      </c>
    </row>
    <row r="165" spans="2:8" x14ac:dyDescent="0.2">
      <c r="B165" t="s">
        <v>58</v>
      </c>
      <c r="C165">
        <v>87</v>
      </c>
      <c r="D165" t="s">
        <v>61</v>
      </c>
      <c r="E165">
        <v>0.87</v>
      </c>
      <c r="F165" t="s">
        <v>19</v>
      </c>
    </row>
    <row r="166" spans="2:8" x14ac:dyDescent="0.2">
      <c r="B166" t="s">
        <v>59</v>
      </c>
      <c r="C166">
        <v>72</v>
      </c>
      <c r="D166" t="s">
        <v>9</v>
      </c>
      <c r="E166">
        <v>72</v>
      </c>
      <c r="F166" t="s">
        <v>9</v>
      </c>
    </row>
    <row r="167" spans="2:8" x14ac:dyDescent="0.2">
      <c r="B167" t="s">
        <v>60</v>
      </c>
      <c r="C167">
        <v>16</v>
      </c>
      <c r="D167" t="s">
        <v>9</v>
      </c>
      <c r="E167">
        <v>16</v>
      </c>
      <c r="F167" t="s">
        <v>9</v>
      </c>
    </row>
    <row r="169" spans="2:8" x14ac:dyDescent="0.2">
      <c r="B169" s="3" t="s">
        <v>20</v>
      </c>
      <c r="E169" t="s">
        <v>1</v>
      </c>
      <c r="G169" s="3" t="s">
        <v>2</v>
      </c>
    </row>
    <row r="170" spans="2:8" x14ac:dyDescent="0.2">
      <c r="B170" t="s">
        <v>62</v>
      </c>
      <c r="C170">
        <v>8.7999999999999995E-2</v>
      </c>
      <c r="D170" t="s">
        <v>65</v>
      </c>
      <c r="E170">
        <f>C170*10^3</f>
        <v>88</v>
      </c>
      <c r="F170" t="s">
        <v>67</v>
      </c>
      <c r="G170" s="3">
        <f>(E170-E171)/E172</f>
        <v>362354.54545454553</v>
      </c>
      <c r="H170" s="3" t="s">
        <v>68</v>
      </c>
    </row>
    <row r="171" spans="2:8" x14ac:dyDescent="0.2">
      <c r="B171" t="s">
        <v>63</v>
      </c>
      <c r="C171">
        <v>8282</v>
      </c>
      <c r="D171" t="s">
        <v>66</v>
      </c>
      <c r="E171">
        <f>C171*10^-3</f>
        <v>8.282</v>
      </c>
      <c r="F171" t="s">
        <v>67</v>
      </c>
    </row>
    <row r="172" spans="2:8" x14ac:dyDescent="0.2">
      <c r="B172" t="s">
        <v>64</v>
      </c>
      <c r="C172">
        <v>220</v>
      </c>
      <c r="D172" t="s">
        <v>7</v>
      </c>
      <c r="E172">
        <f>C172*10^-6</f>
        <v>2.1999999999999998E-4</v>
      </c>
      <c r="F172" t="s">
        <v>9</v>
      </c>
    </row>
    <row r="174" spans="2:8" x14ac:dyDescent="0.2">
      <c r="B174" s="3" t="s">
        <v>24</v>
      </c>
      <c r="E174" t="s">
        <v>1</v>
      </c>
      <c r="G174" s="3" t="s">
        <v>2</v>
      </c>
    </row>
    <row r="175" spans="2:8" x14ac:dyDescent="0.2">
      <c r="B175" t="s">
        <v>53</v>
      </c>
      <c r="C175">
        <v>16</v>
      </c>
      <c r="D175" t="s">
        <v>72</v>
      </c>
      <c r="E175">
        <f>C175*10^-6</f>
        <v>1.5999999999999999E-5</v>
      </c>
      <c r="F175" t="s">
        <v>3</v>
      </c>
      <c r="G175" s="3">
        <f>E175*E176*E177-E175*E176*E178</f>
        <v>-1.5852960000000001E-4</v>
      </c>
      <c r="H175" s="3" t="s">
        <v>67</v>
      </c>
    </row>
    <row r="176" spans="2:8" x14ac:dyDescent="0.2">
      <c r="B176" t="s">
        <v>69</v>
      </c>
      <c r="C176">
        <v>9.81</v>
      </c>
      <c r="D176" t="s">
        <v>14</v>
      </c>
      <c r="E176">
        <v>9.81</v>
      </c>
      <c r="F176" t="s">
        <v>14</v>
      </c>
    </row>
    <row r="177" spans="2:8" x14ac:dyDescent="0.2">
      <c r="B177" t="s">
        <v>70</v>
      </c>
      <c r="C177">
        <v>69</v>
      </c>
      <c r="D177" t="s">
        <v>22</v>
      </c>
      <c r="E177">
        <v>0.69</v>
      </c>
      <c r="F177" t="s">
        <v>8</v>
      </c>
    </row>
    <row r="178" spans="2:8" x14ac:dyDescent="0.2">
      <c r="B178" t="s">
        <v>71</v>
      </c>
      <c r="C178">
        <v>17</v>
      </c>
      <c r="D178" t="s">
        <v>49</v>
      </c>
      <c r="E178">
        <v>1.7</v>
      </c>
      <c r="F178" t="s">
        <v>8</v>
      </c>
    </row>
    <row r="180" spans="2:8" x14ac:dyDescent="0.2">
      <c r="B180" s="3" t="s">
        <v>25</v>
      </c>
      <c r="E180" t="s">
        <v>1</v>
      </c>
      <c r="G180" s="3" t="s">
        <v>2</v>
      </c>
    </row>
    <row r="181" spans="2:8" x14ac:dyDescent="0.2">
      <c r="B181" t="s">
        <v>8</v>
      </c>
      <c r="C181">
        <v>55</v>
      </c>
      <c r="D181" t="s">
        <v>0</v>
      </c>
      <c r="E181">
        <v>5.5E-2</v>
      </c>
      <c r="F181" t="s">
        <v>3</v>
      </c>
      <c r="G181" s="3">
        <f>E181*E182*SIN(E183)-E181*E184</f>
        <v>-0.29150247913209698</v>
      </c>
      <c r="H181" s="3" t="s">
        <v>4</v>
      </c>
    </row>
    <row r="182" spans="2:8" x14ac:dyDescent="0.2">
      <c r="B182" t="s">
        <v>0</v>
      </c>
      <c r="C182">
        <v>9.81</v>
      </c>
      <c r="D182" t="s">
        <v>14</v>
      </c>
      <c r="E182">
        <v>9.81</v>
      </c>
      <c r="F182" t="s">
        <v>14</v>
      </c>
    </row>
    <row r="183" spans="2:8" x14ac:dyDescent="0.2">
      <c r="C183">
        <v>0.62</v>
      </c>
      <c r="D183" t="s">
        <v>73</v>
      </c>
      <c r="E183">
        <v>0.62</v>
      </c>
      <c r="F183" t="s">
        <v>73</v>
      </c>
    </row>
    <row r="184" spans="2:8" x14ac:dyDescent="0.2">
      <c r="B184" t="s">
        <v>13</v>
      </c>
      <c r="C184">
        <v>11</v>
      </c>
      <c r="D184" t="s">
        <v>74</v>
      </c>
      <c r="E184">
        <f>C184</f>
        <v>11</v>
      </c>
      <c r="F184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Joonas Kinnunen</cp:lastModifiedBy>
  <dcterms:created xsi:type="dcterms:W3CDTF">2020-08-25T14:13:40Z</dcterms:created>
  <dcterms:modified xsi:type="dcterms:W3CDTF">2020-09-07T13:32:37Z</dcterms:modified>
</cp:coreProperties>
</file>