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4140" yWindow="0" windowWidth="14540" windowHeight="17540"/>
  </bookViews>
  <sheets>
    <sheet name="Bid Structure" sheetId="1" r:id="rId1"/>
    <sheet name="Cumulative Capacities" sheetId="2" r:id="rId2"/>
  </sheets>
  <externalReferences>
    <externalReference r:id="rId3"/>
  </externalReferences>
  <definedNames>
    <definedName name="bids" localSheetId="1">#REF!</definedName>
    <definedName name="bids">'Bid Structure'!$E$2:$T$43</definedName>
    <definedName name="OpenSolver_ChosenSolver" localSheetId="0" hidden="1">CBC</definedName>
    <definedName name="OpenSolver_DualsNewSheet" localSheetId="0" hidden="1">TRUE</definedName>
    <definedName name="OpenSolver_LinearityCheck" localSheetId="0" hidden="1">1</definedName>
    <definedName name="OpenSolver_UpdateSensitivity" localSheetId="0" hidden="1">FALSE</definedName>
    <definedName name="quantity" localSheetId="1">#REF!</definedName>
    <definedName name="quantity">'Bid Structure'!#REF!</definedName>
    <definedName name="quantityColumn" localSheetId="1">#REF!</definedName>
    <definedName name="quantityColumn">'Bid Structure'!#REF!</definedName>
    <definedName name="solver_adj" localSheetId="0" hidden="1">'Bid Structure'!#REF!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'Bid Structure'!#REF!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'Bid Structure'!#REF!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'Bid Structure'!#REF!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demand" localSheetId="1">#REF!</definedName>
    <definedName name="totaldemand">'Bid Structure'!#REF!</definedName>
    <definedName name="totaldemandcolumn" localSheetId="1">#REF!</definedName>
    <definedName name="totaldemandcolumn">'Bid Structure'!#REF!</definedName>
    <definedName name="totalproduction" localSheetId="1">#REF!</definedName>
    <definedName name="totalproduction">'Bid Structure'!#REF!</definedName>
    <definedName name="totalproductioncol" localSheetId="1">#REF!</definedName>
    <definedName name="totalproductioncol">'Bid Structure'!#REF!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" i="1" l="1"/>
  <c r="AT7" i="1"/>
  <c r="AT5" i="1"/>
  <c r="AS6" i="1"/>
  <c r="AS5" i="1"/>
  <c r="AT4" i="1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AS4" i="1"/>
  <c r="E2" i="1"/>
  <c r="V2" i="1"/>
  <c r="F2" i="1"/>
  <c r="W2" i="1"/>
  <c r="G2" i="1"/>
  <c r="X2" i="1"/>
  <c r="H2" i="1"/>
  <c r="Y2" i="1"/>
  <c r="I2" i="1"/>
  <c r="Z2" i="1"/>
  <c r="J2" i="1"/>
  <c r="AA2" i="1"/>
  <c r="K2" i="1"/>
  <c r="AB2" i="1"/>
  <c r="L2" i="1"/>
  <c r="AC2" i="1"/>
  <c r="M2" i="1"/>
  <c r="AD2" i="1"/>
  <c r="N2" i="1"/>
  <c r="AE2" i="1"/>
  <c r="O46" i="1"/>
  <c r="O2" i="1"/>
  <c r="AF2" i="1"/>
  <c r="P2" i="1"/>
  <c r="AG2" i="1"/>
  <c r="Q2" i="1"/>
  <c r="AH2" i="1"/>
  <c r="R2" i="1"/>
  <c r="AI2" i="1"/>
  <c r="S2" i="1"/>
  <c r="AJ2" i="1"/>
  <c r="T2" i="1"/>
  <c r="AK2" i="1"/>
  <c r="E46" i="1"/>
  <c r="E3" i="1"/>
  <c r="V3" i="1"/>
  <c r="F3" i="1"/>
  <c r="W3" i="1"/>
  <c r="G3" i="1"/>
  <c r="X3" i="1"/>
  <c r="H3" i="1"/>
  <c r="Y3" i="1"/>
  <c r="I3" i="1"/>
  <c r="Z3" i="1"/>
  <c r="J3" i="1"/>
  <c r="AA3" i="1"/>
  <c r="K3" i="1"/>
  <c r="AB3" i="1"/>
  <c r="L3" i="1"/>
  <c r="AC3" i="1"/>
  <c r="M46" i="1"/>
  <c r="M3" i="1"/>
  <c r="AD3" i="1"/>
  <c r="N3" i="1"/>
  <c r="AE3" i="1"/>
  <c r="O3" i="1"/>
  <c r="AF3" i="1"/>
  <c r="P3" i="1"/>
  <c r="AG3" i="1"/>
  <c r="Q46" i="1"/>
  <c r="Q3" i="1"/>
  <c r="AH3" i="1"/>
  <c r="R3" i="1"/>
  <c r="AI3" i="1"/>
  <c r="S3" i="1"/>
  <c r="AJ3" i="1"/>
  <c r="T3" i="1"/>
  <c r="AK3" i="1"/>
  <c r="E4" i="1"/>
  <c r="V4" i="1"/>
  <c r="F4" i="1"/>
  <c r="W4" i="1"/>
  <c r="G4" i="1"/>
  <c r="X4" i="1"/>
  <c r="H4" i="1"/>
  <c r="Y4" i="1"/>
  <c r="I4" i="1"/>
  <c r="Z4" i="1"/>
  <c r="J4" i="1"/>
  <c r="AA4" i="1"/>
  <c r="K4" i="1"/>
  <c r="AB4" i="1"/>
  <c r="L46" i="1"/>
  <c r="L4" i="1"/>
  <c r="AC4" i="1"/>
  <c r="M4" i="1"/>
  <c r="AD4" i="1"/>
  <c r="N4" i="1"/>
  <c r="AE4" i="1"/>
  <c r="O4" i="1"/>
  <c r="AF4" i="1"/>
  <c r="P46" i="1"/>
  <c r="P4" i="1"/>
  <c r="AG4" i="1"/>
  <c r="Q4" i="1"/>
  <c r="AH4" i="1"/>
  <c r="R4" i="1"/>
  <c r="AI4" i="1"/>
  <c r="S4" i="1"/>
  <c r="AJ4" i="1"/>
  <c r="T46" i="1"/>
  <c r="T4" i="1"/>
  <c r="AK4" i="1"/>
  <c r="E5" i="1"/>
  <c r="V5" i="1"/>
  <c r="F5" i="1"/>
  <c r="W5" i="1"/>
  <c r="G5" i="1"/>
  <c r="X5" i="1"/>
  <c r="H5" i="1"/>
  <c r="Y5" i="1"/>
  <c r="I5" i="1"/>
  <c r="Z5" i="1"/>
  <c r="J5" i="1"/>
  <c r="AA5" i="1"/>
  <c r="K5" i="1"/>
  <c r="AB5" i="1"/>
  <c r="L5" i="1"/>
  <c r="AC5" i="1"/>
  <c r="M5" i="1"/>
  <c r="AD5" i="1"/>
  <c r="N5" i="1"/>
  <c r="AE5" i="1"/>
  <c r="O5" i="1"/>
  <c r="AF5" i="1"/>
  <c r="P5" i="1"/>
  <c r="AG5" i="1"/>
  <c r="Q5" i="1"/>
  <c r="AH5" i="1"/>
  <c r="R5" i="1"/>
  <c r="AI5" i="1"/>
  <c r="S5" i="1"/>
  <c r="AJ5" i="1"/>
  <c r="T5" i="1"/>
  <c r="AK5" i="1"/>
  <c r="E6" i="1"/>
  <c r="V6" i="1"/>
  <c r="F6" i="1"/>
  <c r="W6" i="1"/>
  <c r="G6" i="1"/>
  <c r="X6" i="1"/>
  <c r="H6" i="1"/>
  <c r="Y6" i="1"/>
  <c r="I6" i="1"/>
  <c r="Z6" i="1"/>
  <c r="J6" i="1"/>
  <c r="AA6" i="1"/>
  <c r="K6" i="1"/>
  <c r="AB6" i="1"/>
  <c r="L6" i="1"/>
  <c r="AC6" i="1"/>
  <c r="M6" i="1"/>
  <c r="AD6" i="1"/>
  <c r="N6" i="1"/>
  <c r="AE6" i="1"/>
  <c r="O6" i="1"/>
  <c r="AF6" i="1"/>
  <c r="P6" i="1"/>
  <c r="AG6" i="1"/>
  <c r="Q6" i="1"/>
  <c r="AH6" i="1"/>
  <c r="R6" i="1"/>
  <c r="AI6" i="1"/>
  <c r="S6" i="1"/>
  <c r="AJ6" i="1"/>
  <c r="T6" i="1"/>
  <c r="AK6" i="1"/>
  <c r="E7" i="1"/>
  <c r="V7" i="1"/>
  <c r="F7" i="1"/>
  <c r="W7" i="1"/>
  <c r="G7" i="1"/>
  <c r="X7" i="1"/>
  <c r="H7" i="1"/>
  <c r="Y7" i="1"/>
  <c r="I7" i="1"/>
  <c r="Z7" i="1"/>
  <c r="J7" i="1"/>
  <c r="AA7" i="1"/>
  <c r="K7" i="1"/>
  <c r="AB7" i="1"/>
  <c r="L7" i="1"/>
  <c r="AC7" i="1"/>
  <c r="M7" i="1"/>
  <c r="AD7" i="1"/>
  <c r="N7" i="1"/>
  <c r="AE7" i="1"/>
  <c r="O7" i="1"/>
  <c r="AF7" i="1"/>
  <c r="P7" i="1"/>
  <c r="AG7" i="1"/>
  <c r="Q7" i="1"/>
  <c r="AH7" i="1"/>
  <c r="R46" i="1"/>
  <c r="R7" i="1"/>
  <c r="AI7" i="1"/>
  <c r="S7" i="1"/>
  <c r="AJ7" i="1"/>
  <c r="T7" i="1"/>
  <c r="AK7" i="1"/>
  <c r="E8" i="1"/>
  <c r="V8" i="1"/>
  <c r="F8" i="1"/>
  <c r="W8" i="1"/>
  <c r="G8" i="1"/>
  <c r="X8" i="1"/>
  <c r="H8" i="1"/>
  <c r="Y8" i="1"/>
  <c r="I8" i="1"/>
  <c r="Z8" i="1"/>
  <c r="J8" i="1"/>
  <c r="AA8" i="1"/>
  <c r="K8" i="1"/>
  <c r="AB8" i="1"/>
  <c r="L8" i="1"/>
  <c r="AC8" i="1"/>
  <c r="M8" i="1"/>
  <c r="AD8" i="1"/>
  <c r="N8" i="1"/>
  <c r="AE8" i="1"/>
  <c r="O8" i="1"/>
  <c r="AF8" i="1"/>
  <c r="P8" i="1"/>
  <c r="AG8" i="1"/>
  <c r="Q8" i="1"/>
  <c r="AH8" i="1"/>
  <c r="R8" i="1"/>
  <c r="AI8" i="1"/>
  <c r="S8" i="1"/>
  <c r="AJ8" i="1"/>
  <c r="T8" i="1"/>
  <c r="AK8" i="1"/>
  <c r="AO2" i="1"/>
  <c r="AQ2" i="1"/>
  <c r="AS2" i="1"/>
  <c r="E9" i="1"/>
  <c r="V9" i="1"/>
  <c r="F9" i="1"/>
  <c r="W9" i="1"/>
  <c r="G9" i="1"/>
  <c r="X9" i="1"/>
  <c r="H9" i="1"/>
  <c r="Y9" i="1"/>
  <c r="I9" i="1"/>
  <c r="Z9" i="1"/>
  <c r="J9" i="1"/>
  <c r="AA9" i="1"/>
  <c r="K9" i="1"/>
  <c r="AB9" i="1"/>
  <c r="L9" i="1"/>
  <c r="AC9" i="1"/>
  <c r="M9" i="1"/>
  <c r="AD9" i="1"/>
  <c r="N9" i="1"/>
  <c r="AE9" i="1"/>
  <c r="O9" i="1"/>
  <c r="AF9" i="1"/>
  <c r="P9" i="1"/>
  <c r="AG9" i="1"/>
  <c r="Q9" i="1"/>
  <c r="AH9" i="1"/>
  <c r="R9" i="1"/>
  <c r="AI9" i="1"/>
  <c r="S9" i="1"/>
  <c r="AJ9" i="1"/>
  <c r="T9" i="1"/>
  <c r="AK9" i="1"/>
  <c r="E10" i="1"/>
  <c r="V10" i="1"/>
  <c r="F10" i="1"/>
  <c r="W10" i="1"/>
  <c r="G10" i="1"/>
  <c r="X10" i="1"/>
  <c r="H10" i="1"/>
  <c r="Y10" i="1"/>
  <c r="I10" i="1"/>
  <c r="Z10" i="1"/>
  <c r="J10" i="1"/>
  <c r="AA10" i="1"/>
  <c r="K10" i="1"/>
  <c r="AB10" i="1"/>
  <c r="L10" i="1"/>
  <c r="AC10" i="1"/>
  <c r="M10" i="1"/>
  <c r="AD10" i="1"/>
  <c r="N10" i="1"/>
  <c r="AE10" i="1"/>
  <c r="O10" i="1"/>
  <c r="AF10" i="1"/>
  <c r="P10" i="1"/>
  <c r="AG10" i="1"/>
  <c r="Q10" i="1"/>
  <c r="AH10" i="1"/>
  <c r="R10" i="1"/>
  <c r="AI10" i="1"/>
  <c r="S10" i="1"/>
  <c r="AJ10" i="1"/>
  <c r="T10" i="1"/>
  <c r="AK10" i="1"/>
  <c r="E11" i="1"/>
  <c r="V11" i="1"/>
  <c r="F11" i="1"/>
  <c r="W11" i="1"/>
  <c r="G11" i="1"/>
  <c r="X11" i="1"/>
  <c r="H11" i="1"/>
  <c r="Y11" i="1"/>
  <c r="I11" i="1"/>
  <c r="Z11" i="1"/>
  <c r="J11" i="1"/>
  <c r="AA11" i="1"/>
  <c r="K11" i="1"/>
  <c r="AB11" i="1"/>
  <c r="L11" i="1"/>
  <c r="AC11" i="1"/>
  <c r="M11" i="1"/>
  <c r="AD11" i="1"/>
  <c r="N11" i="1"/>
  <c r="AE11" i="1"/>
  <c r="O11" i="1"/>
  <c r="AF11" i="1"/>
  <c r="P11" i="1"/>
  <c r="AG11" i="1"/>
  <c r="Q11" i="1"/>
  <c r="AH11" i="1"/>
  <c r="R11" i="1"/>
  <c r="AI11" i="1"/>
  <c r="S11" i="1"/>
  <c r="AJ11" i="1"/>
  <c r="T11" i="1"/>
  <c r="AK11" i="1"/>
  <c r="E12" i="1"/>
  <c r="V12" i="1"/>
  <c r="F12" i="1"/>
  <c r="W12" i="1"/>
  <c r="G12" i="1"/>
  <c r="X12" i="1"/>
  <c r="H12" i="1"/>
  <c r="Y12" i="1"/>
  <c r="I12" i="1"/>
  <c r="Z12" i="1"/>
  <c r="J12" i="1"/>
  <c r="AA12" i="1"/>
  <c r="K12" i="1"/>
  <c r="AB12" i="1"/>
  <c r="L12" i="1"/>
  <c r="AC12" i="1"/>
  <c r="M12" i="1"/>
  <c r="AD12" i="1"/>
  <c r="N12" i="1"/>
  <c r="AE12" i="1"/>
  <c r="O12" i="1"/>
  <c r="AF12" i="1"/>
  <c r="P12" i="1"/>
  <c r="AG12" i="1"/>
  <c r="Q12" i="1"/>
  <c r="AH12" i="1"/>
  <c r="R12" i="1"/>
  <c r="AI12" i="1"/>
  <c r="S12" i="1"/>
  <c r="AJ12" i="1"/>
  <c r="T12" i="1"/>
  <c r="AK12" i="1"/>
  <c r="E13" i="1"/>
  <c r="V13" i="1"/>
  <c r="F13" i="1"/>
  <c r="W13" i="1"/>
  <c r="G13" i="1"/>
  <c r="X13" i="1"/>
  <c r="H13" i="1"/>
  <c r="Y13" i="1"/>
  <c r="I13" i="1"/>
  <c r="Z13" i="1"/>
  <c r="J13" i="1"/>
  <c r="AA13" i="1"/>
  <c r="K13" i="1"/>
  <c r="AB13" i="1"/>
  <c r="L13" i="1"/>
  <c r="AC13" i="1"/>
  <c r="M13" i="1"/>
  <c r="AD13" i="1"/>
  <c r="N13" i="1"/>
  <c r="AE13" i="1"/>
  <c r="O13" i="1"/>
  <c r="AF13" i="1"/>
  <c r="P13" i="1"/>
  <c r="AG13" i="1"/>
  <c r="Q13" i="1"/>
  <c r="AH13" i="1"/>
  <c r="R13" i="1"/>
  <c r="AI13" i="1"/>
  <c r="S13" i="1"/>
  <c r="AJ13" i="1"/>
  <c r="T13" i="1"/>
  <c r="AK13" i="1"/>
  <c r="E14" i="1"/>
  <c r="V14" i="1"/>
  <c r="F14" i="1"/>
  <c r="W14" i="1"/>
  <c r="G14" i="1"/>
  <c r="X14" i="1"/>
  <c r="H14" i="1"/>
  <c r="Y14" i="1"/>
  <c r="I14" i="1"/>
  <c r="Z14" i="1"/>
  <c r="J14" i="1"/>
  <c r="AA14" i="1"/>
  <c r="K14" i="1"/>
  <c r="AB14" i="1"/>
  <c r="L14" i="1"/>
  <c r="AC14" i="1"/>
  <c r="M14" i="1"/>
  <c r="AD14" i="1"/>
  <c r="N14" i="1"/>
  <c r="AE14" i="1"/>
  <c r="O14" i="1"/>
  <c r="AF14" i="1"/>
  <c r="P14" i="1"/>
  <c r="AG14" i="1"/>
  <c r="Q14" i="1"/>
  <c r="AH14" i="1"/>
  <c r="R14" i="1"/>
  <c r="AI14" i="1"/>
  <c r="S14" i="1"/>
  <c r="AJ14" i="1"/>
  <c r="T14" i="1"/>
  <c r="AK14" i="1"/>
  <c r="AO3" i="1"/>
  <c r="AQ3" i="1"/>
  <c r="E35" i="1"/>
  <c r="V35" i="1"/>
  <c r="F35" i="1"/>
  <c r="W35" i="1"/>
  <c r="G35" i="1"/>
  <c r="X35" i="1"/>
  <c r="H35" i="1"/>
  <c r="Y35" i="1"/>
  <c r="I35" i="1"/>
  <c r="Z35" i="1"/>
  <c r="J35" i="1"/>
  <c r="AA35" i="1"/>
  <c r="K35" i="1"/>
  <c r="AB35" i="1"/>
  <c r="L35" i="1"/>
  <c r="AC35" i="1"/>
  <c r="M35" i="1"/>
  <c r="AD35" i="1"/>
  <c r="N35" i="1"/>
  <c r="AE35" i="1"/>
  <c r="O35" i="1"/>
  <c r="AF35" i="1"/>
  <c r="P35" i="1"/>
  <c r="AG35" i="1"/>
  <c r="Q35" i="1"/>
  <c r="AH35" i="1"/>
  <c r="R35" i="1"/>
  <c r="AI35" i="1"/>
  <c r="S35" i="1"/>
  <c r="AJ35" i="1"/>
  <c r="T35" i="1"/>
  <c r="AK35" i="1"/>
  <c r="E36" i="1"/>
  <c r="V36" i="1"/>
  <c r="F36" i="1"/>
  <c r="W36" i="1"/>
  <c r="G36" i="1"/>
  <c r="X36" i="1"/>
  <c r="H36" i="1"/>
  <c r="Y36" i="1"/>
  <c r="I36" i="1"/>
  <c r="Z36" i="1"/>
  <c r="J36" i="1"/>
  <c r="AA36" i="1"/>
  <c r="K36" i="1"/>
  <c r="AB36" i="1"/>
  <c r="L36" i="1"/>
  <c r="AC36" i="1"/>
  <c r="M36" i="1"/>
  <c r="AD36" i="1"/>
  <c r="N36" i="1"/>
  <c r="AE36" i="1"/>
  <c r="O36" i="1"/>
  <c r="AF36" i="1"/>
  <c r="P36" i="1"/>
  <c r="AG36" i="1"/>
  <c r="Q36" i="1"/>
  <c r="AH36" i="1"/>
  <c r="R36" i="1"/>
  <c r="AI36" i="1"/>
  <c r="S36" i="1"/>
  <c r="AJ36" i="1"/>
  <c r="T36" i="1"/>
  <c r="AK36" i="1"/>
  <c r="E37" i="1"/>
  <c r="V37" i="1"/>
  <c r="F37" i="1"/>
  <c r="W37" i="1"/>
  <c r="G37" i="1"/>
  <c r="X37" i="1"/>
  <c r="H37" i="1"/>
  <c r="Y37" i="1"/>
  <c r="I37" i="1"/>
  <c r="Z37" i="1"/>
  <c r="J37" i="1"/>
  <c r="AA37" i="1"/>
  <c r="K37" i="1"/>
  <c r="AB37" i="1"/>
  <c r="L37" i="1"/>
  <c r="AC37" i="1"/>
  <c r="M37" i="1"/>
  <c r="AD37" i="1"/>
  <c r="N37" i="1"/>
  <c r="AE37" i="1"/>
  <c r="O37" i="1"/>
  <c r="AF37" i="1"/>
  <c r="P37" i="1"/>
  <c r="AG37" i="1"/>
  <c r="Q37" i="1"/>
  <c r="AH37" i="1"/>
  <c r="R37" i="1"/>
  <c r="AI37" i="1"/>
  <c r="S37" i="1"/>
  <c r="AJ37" i="1"/>
  <c r="T37" i="1"/>
  <c r="AK37" i="1"/>
  <c r="E38" i="1"/>
  <c r="V38" i="1"/>
  <c r="F38" i="1"/>
  <c r="W38" i="1"/>
  <c r="G38" i="1"/>
  <c r="X38" i="1"/>
  <c r="H38" i="1"/>
  <c r="Y38" i="1"/>
  <c r="I38" i="1"/>
  <c r="Z38" i="1"/>
  <c r="J38" i="1"/>
  <c r="AA38" i="1"/>
  <c r="K38" i="1"/>
  <c r="AB38" i="1"/>
  <c r="L38" i="1"/>
  <c r="AC38" i="1"/>
  <c r="M38" i="1"/>
  <c r="AD38" i="1"/>
  <c r="N38" i="1"/>
  <c r="AE38" i="1"/>
  <c r="O38" i="1"/>
  <c r="AF38" i="1"/>
  <c r="P38" i="1"/>
  <c r="AG38" i="1"/>
  <c r="Q38" i="1"/>
  <c r="AH38" i="1"/>
  <c r="R38" i="1"/>
  <c r="AI38" i="1"/>
  <c r="S38" i="1"/>
  <c r="AJ38" i="1"/>
  <c r="T38" i="1"/>
  <c r="AK38" i="1"/>
  <c r="E39" i="1"/>
  <c r="V39" i="1"/>
  <c r="F39" i="1"/>
  <c r="W39" i="1"/>
  <c r="G39" i="1"/>
  <c r="X39" i="1"/>
  <c r="H39" i="1"/>
  <c r="Y39" i="1"/>
  <c r="I39" i="1"/>
  <c r="Z39" i="1"/>
  <c r="J39" i="1"/>
  <c r="AA39" i="1"/>
  <c r="K39" i="1"/>
  <c r="AB39" i="1"/>
  <c r="L39" i="1"/>
  <c r="AC39" i="1"/>
  <c r="M39" i="1"/>
  <c r="AD39" i="1"/>
  <c r="N39" i="1"/>
  <c r="AE39" i="1"/>
  <c r="O39" i="1"/>
  <c r="AF39" i="1"/>
  <c r="P39" i="1"/>
  <c r="AG39" i="1"/>
  <c r="Q39" i="1"/>
  <c r="AH39" i="1"/>
  <c r="R39" i="1"/>
  <c r="AI39" i="1"/>
  <c r="S39" i="1"/>
  <c r="AJ39" i="1"/>
  <c r="T39" i="1"/>
  <c r="AK39" i="1"/>
  <c r="E40" i="1"/>
  <c r="V40" i="1"/>
  <c r="F40" i="1"/>
  <c r="W40" i="1"/>
  <c r="G40" i="1"/>
  <c r="X40" i="1"/>
  <c r="H40" i="1"/>
  <c r="Y40" i="1"/>
  <c r="I40" i="1"/>
  <c r="Z40" i="1"/>
  <c r="J40" i="1"/>
  <c r="AA40" i="1"/>
  <c r="K40" i="1"/>
  <c r="AB40" i="1"/>
  <c r="L40" i="1"/>
  <c r="AC40" i="1"/>
  <c r="M40" i="1"/>
  <c r="AD40" i="1"/>
  <c r="N40" i="1"/>
  <c r="AE40" i="1"/>
  <c r="O40" i="1"/>
  <c r="AF40" i="1"/>
  <c r="P40" i="1"/>
  <c r="AG40" i="1"/>
  <c r="Q40" i="1"/>
  <c r="AH40" i="1"/>
  <c r="R40" i="1"/>
  <c r="AI40" i="1"/>
  <c r="S40" i="1"/>
  <c r="AJ40" i="1"/>
  <c r="T40" i="1"/>
  <c r="AK40" i="1"/>
  <c r="E41" i="1"/>
  <c r="V41" i="1"/>
  <c r="F41" i="1"/>
  <c r="W41" i="1"/>
  <c r="G41" i="1"/>
  <c r="X41" i="1"/>
  <c r="H41" i="1"/>
  <c r="Y41" i="1"/>
  <c r="I41" i="1"/>
  <c r="Z41" i="1"/>
  <c r="J41" i="1"/>
  <c r="AA41" i="1"/>
  <c r="K41" i="1"/>
  <c r="AB41" i="1"/>
  <c r="L41" i="1"/>
  <c r="AC41" i="1"/>
  <c r="M41" i="1"/>
  <c r="AD41" i="1"/>
  <c r="N41" i="1"/>
  <c r="AE41" i="1"/>
  <c r="O41" i="1"/>
  <c r="AF41" i="1"/>
  <c r="P41" i="1"/>
  <c r="AG41" i="1"/>
  <c r="Q41" i="1"/>
  <c r="AH41" i="1"/>
  <c r="R41" i="1"/>
  <c r="AI41" i="1"/>
  <c r="S41" i="1"/>
  <c r="AJ41" i="1"/>
  <c r="T41" i="1"/>
  <c r="AK41" i="1"/>
  <c r="E42" i="1"/>
  <c r="V42" i="1"/>
  <c r="F42" i="1"/>
  <c r="W42" i="1"/>
  <c r="G42" i="1"/>
  <c r="X42" i="1"/>
  <c r="H42" i="1"/>
  <c r="Y42" i="1"/>
  <c r="I42" i="1"/>
  <c r="Z42" i="1"/>
  <c r="J42" i="1"/>
  <c r="AA42" i="1"/>
  <c r="K42" i="1"/>
  <c r="AB42" i="1"/>
  <c r="L42" i="1"/>
  <c r="AC42" i="1"/>
  <c r="M42" i="1"/>
  <c r="AD42" i="1"/>
  <c r="N42" i="1"/>
  <c r="AE42" i="1"/>
  <c r="O42" i="1"/>
  <c r="AF42" i="1"/>
  <c r="P42" i="1"/>
  <c r="AG42" i="1"/>
  <c r="Q42" i="1"/>
  <c r="AH42" i="1"/>
  <c r="R42" i="1"/>
  <c r="AI42" i="1"/>
  <c r="S42" i="1"/>
  <c r="AJ42" i="1"/>
  <c r="T42" i="1"/>
  <c r="AK42" i="1"/>
  <c r="E43" i="1"/>
  <c r="V43" i="1"/>
  <c r="F43" i="1"/>
  <c r="W43" i="1"/>
  <c r="G43" i="1"/>
  <c r="X43" i="1"/>
  <c r="H43" i="1"/>
  <c r="Y43" i="1"/>
  <c r="I43" i="1"/>
  <c r="Z43" i="1"/>
  <c r="J43" i="1"/>
  <c r="AA43" i="1"/>
  <c r="K43" i="1"/>
  <c r="AB43" i="1"/>
  <c r="L43" i="1"/>
  <c r="AC43" i="1"/>
  <c r="M43" i="1"/>
  <c r="AD43" i="1"/>
  <c r="N43" i="1"/>
  <c r="AE43" i="1"/>
  <c r="O43" i="1"/>
  <c r="AF43" i="1"/>
  <c r="P43" i="1"/>
  <c r="AG43" i="1"/>
  <c r="Q43" i="1"/>
  <c r="AH43" i="1"/>
  <c r="R43" i="1"/>
  <c r="AI43" i="1"/>
  <c r="S43" i="1"/>
  <c r="AJ43" i="1"/>
  <c r="T43" i="1"/>
  <c r="AK43" i="1"/>
  <c r="AO7" i="1"/>
  <c r="AQ7" i="1"/>
  <c r="E21" i="1"/>
  <c r="V21" i="1"/>
  <c r="F21" i="1"/>
  <c r="W21" i="1"/>
  <c r="G21" i="1"/>
  <c r="X21" i="1"/>
  <c r="H21" i="1"/>
  <c r="Y21" i="1"/>
  <c r="I21" i="1"/>
  <c r="Z21" i="1"/>
  <c r="J21" i="1"/>
  <c r="AA21" i="1"/>
  <c r="K21" i="1"/>
  <c r="AB21" i="1"/>
  <c r="L21" i="1"/>
  <c r="AC21" i="1"/>
  <c r="M21" i="1"/>
  <c r="AD21" i="1"/>
  <c r="N21" i="1"/>
  <c r="AE21" i="1"/>
  <c r="O21" i="1"/>
  <c r="AF21" i="1"/>
  <c r="P21" i="1"/>
  <c r="AG21" i="1"/>
  <c r="Q21" i="1"/>
  <c r="AH21" i="1"/>
  <c r="R21" i="1"/>
  <c r="AI21" i="1"/>
  <c r="S21" i="1"/>
  <c r="AJ21" i="1"/>
  <c r="T21" i="1"/>
  <c r="AK21" i="1"/>
  <c r="E22" i="1"/>
  <c r="V22" i="1"/>
  <c r="F22" i="1"/>
  <c r="W22" i="1"/>
  <c r="G22" i="1"/>
  <c r="X22" i="1"/>
  <c r="H22" i="1"/>
  <c r="Y22" i="1"/>
  <c r="I22" i="1"/>
  <c r="Z22" i="1"/>
  <c r="J22" i="1"/>
  <c r="AA22" i="1"/>
  <c r="K22" i="1"/>
  <c r="AB22" i="1"/>
  <c r="L22" i="1"/>
  <c r="AC22" i="1"/>
  <c r="M22" i="1"/>
  <c r="AD22" i="1"/>
  <c r="N22" i="1"/>
  <c r="AE22" i="1"/>
  <c r="O22" i="1"/>
  <c r="AF22" i="1"/>
  <c r="P22" i="1"/>
  <c r="AG22" i="1"/>
  <c r="Q22" i="1"/>
  <c r="AH22" i="1"/>
  <c r="R22" i="1"/>
  <c r="AI22" i="1"/>
  <c r="S22" i="1"/>
  <c r="AJ22" i="1"/>
  <c r="T22" i="1"/>
  <c r="AK22" i="1"/>
  <c r="E23" i="1"/>
  <c r="V23" i="1"/>
  <c r="F23" i="1"/>
  <c r="W23" i="1"/>
  <c r="G23" i="1"/>
  <c r="X23" i="1"/>
  <c r="H23" i="1"/>
  <c r="Y23" i="1"/>
  <c r="I23" i="1"/>
  <c r="Z23" i="1"/>
  <c r="J23" i="1"/>
  <c r="AA23" i="1"/>
  <c r="K23" i="1"/>
  <c r="AB23" i="1"/>
  <c r="L23" i="1"/>
  <c r="AC23" i="1"/>
  <c r="M23" i="1"/>
  <c r="AD23" i="1"/>
  <c r="N23" i="1"/>
  <c r="AE23" i="1"/>
  <c r="O23" i="1"/>
  <c r="AF23" i="1"/>
  <c r="P23" i="1"/>
  <c r="AG23" i="1"/>
  <c r="Q23" i="1"/>
  <c r="AH23" i="1"/>
  <c r="R23" i="1"/>
  <c r="AI23" i="1"/>
  <c r="S23" i="1"/>
  <c r="AJ23" i="1"/>
  <c r="T23" i="1"/>
  <c r="AK23" i="1"/>
  <c r="E24" i="1"/>
  <c r="V24" i="1"/>
  <c r="F24" i="1"/>
  <c r="W24" i="1"/>
  <c r="G24" i="1"/>
  <c r="X24" i="1"/>
  <c r="H24" i="1"/>
  <c r="Y24" i="1"/>
  <c r="I24" i="1"/>
  <c r="Z24" i="1"/>
  <c r="J24" i="1"/>
  <c r="AA24" i="1"/>
  <c r="K24" i="1"/>
  <c r="AB24" i="1"/>
  <c r="L24" i="1"/>
  <c r="AC24" i="1"/>
  <c r="M24" i="1"/>
  <c r="AD24" i="1"/>
  <c r="N24" i="1"/>
  <c r="AE24" i="1"/>
  <c r="O24" i="1"/>
  <c r="AF24" i="1"/>
  <c r="P24" i="1"/>
  <c r="AG24" i="1"/>
  <c r="Q24" i="1"/>
  <c r="AH24" i="1"/>
  <c r="R24" i="1"/>
  <c r="AI24" i="1"/>
  <c r="S24" i="1"/>
  <c r="AJ24" i="1"/>
  <c r="T24" i="1"/>
  <c r="AK24" i="1"/>
  <c r="E25" i="1"/>
  <c r="V25" i="1"/>
  <c r="F25" i="1"/>
  <c r="W25" i="1"/>
  <c r="G25" i="1"/>
  <c r="X25" i="1"/>
  <c r="H25" i="1"/>
  <c r="Y25" i="1"/>
  <c r="I25" i="1"/>
  <c r="Z25" i="1"/>
  <c r="J25" i="1"/>
  <c r="AA25" i="1"/>
  <c r="K25" i="1"/>
  <c r="AB25" i="1"/>
  <c r="L25" i="1"/>
  <c r="AC25" i="1"/>
  <c r="M25" i="1"/>
  <c r="AD25" i="1"/>
  <c r="N25" i="1"/>
  <c r="AE25" i="1"/>
  <c r="O25" i="1"/>
  <c r="AF25" i="1"/>
  <c r="P25" i="1"/>
  <c r="AG25" i="1"/>
  <c r="Q25" i="1"/>
  <c r="AH25" i="1"/>
  <c r="R25" i="1"/>
  <c r="AI25" i="1"/>
  <c r="S25" i="1"/>
  <c r="AJ25" i="1"/>
  <c r="T25" i="1"/>
  <c r="AK25" i="1"/>
  <c r="E26" i="1"/>
  <c r="V26" i="1"/>
  <c r="F26" i="1"/>
  <c r="W26" i="1"/>
  <c r="G26" i="1"/>
  <c r="X26" i="1"/>
  <c r="H26" i="1"/>
  <c r="Y26" i="1"/>
  <c r="I26" i="1"/>
  <c r="Z26" i="1"/>
  <c r="J26" i="1"/>
  <c r="AA26" i="1"/>
  <c r="K26" i="1"/>
  <c r="AB26" i="1"/>
  <c r="L26" i="1"/>
  <c r="AC26" i="1"/>
  <c r="M26" i="1"/>
  <c r="AD26" i="1"/>
  <c r="N26" i="1"/>
  <c r="AE26" i="1"/>
  <c r="O26" i="1"/>
  <c r="AF26" i="1"/>
  <c r="P26" i="1"/>
  <c r="AG26" i="1"/>
  <c r="Q26" i="1"/>
  <c r="AH26" i="1"/>
  <c r="R26" i="1"/>
  <c r="AI26" i="1"/>
  <c r="S26" i="1"/>
  <c r="AJ26" i="1"/>
  <c r="T26" i="1"/>
  <c r="AK26" i="1"/>
  <c r="AO5" i="1"/>
  <c r="AQ5" i="1"/>
  <c r="E27" i="1"/>
  <c r="V27" i="1"/>
  <c r="F27" i="1"/>
  <c r="W27" i="1"/>
  <c r="G27" i="1"/>
  <c r="X27" i="1"/>
  <c r="H27" i="1"/>
  <c r="Y27" i="1"/>
  <c r="I27" i="1"/>
  <c r="Z27" i="1"/>
  <c r="J27" i="1"/>
  <c r="AA27" i="1"/>
  <c r="K27" i="1"/>
  <c r="AB27" i="1"/>
  <c r="L27" i="1"/>
  <c r="AC27" i="1"/>
  <c r="M27" i="1"/>
  <c r="AD27" i="1"/>
  <c r="N27" i="1"/>
  <c r="AE27" i="1"/>
  <c r="O27" i="1"/>
  <c r="AF27" i="1"/>
  <c r="P27" i="1"/>
  <c r="AG27" i="1"/>
  <c r="Q27" i="1"/>
  <c r="AH27" i="1"/>
  <c r="R27" i="1"/>
  <c r="AI27" i="1"/>
  <c r="S27" i="1"/>
  <c r="AJ27" i="1"/>
  <c r="T27" i="1"/>
  <c r="AK27" i="1"/>
  <c r="E28" i="1"/>
  <c r="V28" i="1"/>
  <c r="F28" i="1"/>
  <c r="W28" i="1"/>
  <c r="G28" i="1"/>
  <c r="X28" i="1"/>
  <c r="H28" i="1"/>
  <c r="Y28" i="1"/>
  <c r="I28" i="1"/>
  <c r="Z28" i="1"/>
  <c r="J28" i="1"/>
  <c r="AA28" i="1"/>
  <c r="K28" i="1"/>
  <c r="AB28" i="1"/>
  <c r="L28" i="1"/>
  <c r="AC28" i="1"/>
  <c r="M28" i="1"/>
  <c r="AD28" i="1"/>
  <c r="N28" i="1"/>
  <c r="AE28" i="1"/>
  <c r="O28" i="1"/>
  <c r="AF28" i="1"/>
  <c r="P28" i="1"/>
  <c r="AG28" i="1"/>
  <c r="Q28" i="1"/>
  <c r="AH28" i="1"/>
  <c r="R28" i="1"/>
  <c r="AI28" i="1"/>
  <c r="S28" i="1"/>
  <c r="AJ28" i="1"/>
  <c r="T28" i="1"/>
  <c r="AK28" i="1"/>
  <c r="E29" i="1"/>
  <c r="V29" i="1"/>
  <c r="F29" i="1"/>
  <c r="W29" i="1"/>
  <c r="G29" i="1"/>
  <c r="X29" i="1"/>
  <c r="H29" i="1"/>
  <c r="Y29" i="1"/>
  <c r="I29" i="1"/>
  <c r="Z29" i="1"/>
  <c r="J29" i="1"/>
  <c r="AA29" i="1"/>
  <c r="K29" i="1"/>
  <c r="AB29" i="1"/>
  <c r="L29" i="1"/>
  <c r="AC29" i="1"/>
  <c r="M29" i="1"/>
  <c r="AD29" i="1"/>
  <c r="N29" i="1"/>
  <c r="AE29" i="1"/>
  <c r="O29" i="1"/>
  <c r="AF29" i="1"/>
  <c r="P29" i="1"/>
  <c r="AG29" i="1"/>
  <c r="Q29" i="1"/>
  <c r="AH29" i="1"/>
  <c r="R29" i="1"/>
  <c r="AI29" i="1"/>
  <c r="S29" i="1"/>
  <c r="AJ29" i="1"/>
  <c r="T29" i="1"/>
  <c r="AK29" i="1"/>
  <c r="E30" i="1"/>
  <c r="V30" i="1"/>
  <c r="F30" i="1"/>
  <c r="W30" i="1"/>
  <c r="G30" i="1"/>
  <c r="X30" i="1"/>
  <c r="H30" i="1"/>
  <c r="Y30" i="1"/>
  <c r="I30" i="1"/>
  <c r="Z30" i="1"/>
  <c r="J30" i="1"/>
  <c r="AA30" i="1"/>
  <c r="K30" i="1"/>
  <c r="AB30" i="1"/>
  <c r="L30" i="1"/>
  <c r="AC30" i="1"/>
  <c r="M30" i="1"/>
  <c r="AD30" i="1"/>
  <c r="N46" i="1"/>
  <c r="N30" i="1"/>
  <c r="AE30" i="1"/>
  <c r="O30" i="1"/>
  <c r="AF30" i="1"/>
  <c r="P30" i="1"/>
  <c r="AG30" i="1"/>
  <c r="Q30" i="1"/>
  <c r="AH30" i="1"/>
  <c r="R30" i="1"/>
  <c r="AI30" i="1"/>
  <c r="S30" i="1"/>
  <c r="AJ30" i="1"/>
  <c r="T30" i="1"/>
  <c r="AK30" i="1"/>
  <c r="E31" i="1"/>
  <c r="V31" i="1"/>
  <c r="F31" i="1"/>
  <c r="W31" i="1"/>
  <c r="G31" i="1"/>
  <c r="X31" i="1"/>
  <c r="H31" i="1"/>
  <c r="Y31" i="1"/>
  <c r="I31" i="1"/>
  <c r="Z31" i="1"/>
  <c r="J31" i="1"/>
  <c r="AA31" i="1"/>
  <c r="K31" i="1"/>
  <c r="AB31" i="1"/>
  <c r="L31" i="1"/>
  <c r="AC31" i="1"/>
  <c r="M31" i="1"/>
  <c r="AD31" i="1"/>
  <c r="N31" i="1"/>
  <c r="AE31" i="1"/>
  <c r="O31" i="1"/>
  <c r="AF31" i="1"/>
  <c r="P31" i="1"/>
  <c r="AG31" i="1"/>
  <c r="Q31" i="1"/>
  <c r="AH31" i="1"/>
  <c r="R31" i="1"/>
  <c r="AI31" i="1"/>
  <c r="S31" i="1"/>
  <c r="AJ31" i="1"/>
  <c r="T31" i="1"/>
  <c r="AK31" i="1"/>
  <c r="E32" i="1"/>
  <c r="V32" i="1"/>
  <c r="F32" i="1"/>
  <c r="W32" i="1"/>
  <c r="G32" i="1"/>
  <c r="X32" i="1"/>
  <c r="H32" i="1"/>
  <c r="Y32" i="1"/>
  <c r="I32" i="1"/>
  <c r="Z32" i="1"/>
  <c r="J32" i="1"/>
  <c r="AA32" i="1"/>
  <c r="K32" i="1"/>
  <c r="AB32" i="1"/>
  <c r="L32" i="1"/>
  <c r="AC32" i="1"/>
  <c r="M32" i="1"/>
  <c r="AD32" i="1"/>
  <c r="N32" i="1"/>
  <c r="AE32" i="1"/>
  <c r="O32" i="1"/>
  <c r="AF32" i="1"/>
  <c r="P32" i="1"/>
  <c r="AG32" i="1"/>
  <c r="Q32" i="1"/>
  <c r="AH32" i="1"/>
  <c r="R32" i="1"/>
  <c r="AI32" i="1"/>
  <c r="S32" i="1"/>
  <c r="AJ32" i="1"/>
  <c r="T32" i="1"/>
  <c r="AK32" i="1"/>
  <c r="E33" i="1"/>
  <c r="V33" i="1"/>
  <c r="F33" i="1"/>
  <c r="W33" i="1"/>
  <c r="G33" i="1"/>
  <c r="X33" i="1"/>
  <c r="H33" i="1"/>
  <c r="Y33" i="1"/>
  <c r="I33" i="1"/>
  <c r="Z33" i="1"/>
  <c r="J33" i="1"/>
  <c r="AA33" i="1"/>
  <c r="K33" i="1"/>
  <c r="AB33" i="1"/>
  <c r="L33" i="1"/>
  <c r="AC33" i="1"/>
  <c r="M33" i="1"/>
  <c r="AD33" i="1"/>
  <c r="N33" i="1"/>
  <c r="AE33" i="1"/>
  <c r="O33" i="1"/>
  <c r="AF33" i="1"/>
  <c r="P33" i="1"/>
  <c r="AG33" i="1"/>
  <c r="Q33" i="1"/>
  <c r="AH33" i="1"/>
  <c r="R33" i="1"/>
  <c r="AI33" i="1"/>
  <c r="S33" i="1"/>
  <c r="AJ33" i="1"/>
  <c r="T33" i="1"/>
  <c r="AK33" i="1"/>
  <c r="E34" i="1"/>
  <c r="V34" i="1"/>
  <c r="F34" i="1"/>
  <c r="W34" i="1"/>
  <c r="G34" i="1"/>
  <c r="X34" i="1"/>
  <c r="H34" i="1"/>
  <c r="Y34" i="1"/>
  <c r="I34" i="1"/>
  <c r="Z34" i="1"/>
  <c r="J34" i="1"/>
  <c r="AA34" i="1"/>
  <c r="K34" i="1"/>
  <c r="AB34" i="1"/>
  <c r="L34" i="1"/>
  <c r="AC34" i="1"/>
  <c r="M34" i="1"/>
  <c r="AD34" i="1"/>
  <c r="N34" i="1"/>
  <c r="AE34" i="1"/>
  <c r="O34" i="1"/>
  <c r="AF34" i="1"/>
  <c r="P34" i="1"/>
  <c r="AG34" i="1"/>
  <c r="Q34" i="1"/>
  <c r="AH34" i="1"/>
  <c r="R34" i="1"/>
  <c r="AI34" i="1"/>
  <c r="S34" i="1"/>
  <c r="AJ34" i="1"/>
  <c r="T34" i="1"/>
  <c r="AK34" i="1"/>
  <c r="AO6" i="1"/>
  <c r="AQ6" i="1"/>
  <c r="E15" i="1"/>
  <c r="V15" i="1"/>
  <c r="F15" i="1"/>
  <c r="W15" i="1"/>
  <c r="G15" i="1"/>
  <c r="X15" i="1"/>
  <c r="H15" i="1"/>
  <c r="Y15" i="1"/>
  <c r="I15" i="1"/>
  <c r="Z15" i="1"/>
  <c r="J15" i="1"/>
  <c r="AA15" i="1"/>
  <c r="K15" i="1"/>
  <c r="AB15" i="1"/>
  <c r="L15" i="1"/>
  <c r="AC15" i="1"/>
  <c r="M15" i="1"/>
  <c r="AD15" i="1"/>
  <c r="N15" i="1"/>
  <c r="AE15" i="1"/>
  <c r="O15" i="1"/>
  <c r="AF15" i="1"/>
  <c r="P15" i="1"/>
  <c r="AG15" i="1"/>
  <c r="Q15" i="1"/>
  <c r="AH15" i="1"/>
  <c r="R15" i="1"/>
  <c r="AI15" i="1"/>
  <c r="S15" i="1"/>
  <c r="AJ15" i="1"/>
  <c r="T15" i="1"/>
  <c r="AK15" i="1"/>
  <c r="E16" i="1"/>
  <c r="V16" i="1"/>
  <c r="F16" i="1"/>
  <c r="W16" i="1"/>
  <c r="G16" i="1"/>
  <c r="X16" i="1"/>
  <c r="H16" i="1"/>
  <c r="Y16" i="1"/>
  <c r="I16" i="1"/>
  <c r="Z16" i="1"/>
  <c r="J16" i="1"/>
  <c r="AA16" i="1"/>
  <c r="K16" i="1"/>
  <c r="AB16" i="1"/>
  <c r="L16" i="1"/>
  <c r="AC16" i="1"/>
  <c r="M16" i="1"/>
  <c r="AD16" i="1"/>
  <c r="N16" i="1"/>
  <c r="AE16" i="1"/>
  <c r="O16" i="1"/>
  <c r="AF16" i="1"/>
  <c r="P16" i="1"/>
  <c r="AG16" i="1"/>
  <c r="Q16" i="1"/>
  <c r="AH16" i="1"/>
  <c r="R16" i="1"/>
  <c r="AI16" i="1"/>
  <c r="S16" i="1"/>
  <c r="AJ16" i="1"/>
  <c r="T16" i="1"/>
  <c r="AK16" i="1"/>
  <c r="E17" i="1"/>
  <c r="V17" i="1"/>
  <c r="F17" i="1"/>
  <c r="W17" i="1"/>
  <c r="G17" i="1"/>
  <c r="X17" i="1"/>
  <c r="H17" i="1"/>
  <c r="Y17" i="1"/>
  <c r="I17" i="1"/>
  <c r="Z17" i="1"/>
  <c r="J17" i="1"/>
  <c r="AA17" i="1"/>
  <c r="K17" i="1"/>
  <c r="AB17" i="1"/>
  <c r="L17" i="1"/>
  <c r="AC17" i="1"/>
  <c r="M17" i="1"/>
  <c r="AD17" i="1"/>
  <c r="N17" i="1"/>
  <c r="AE17" i="1"/>
  <c r="O17" i="1"/>
  <c r="AF17" i="1"/>
  <c r="P17" i="1"/>
  <c r="AG17" i="1"/>
  <c r="Q17" i="1"/>
  <c r="AH17" i="1"/>
  <c r="R17" i="1"/>
  <c r="AI17" i="1"/>
  <c r="S17" i="1"/>
  <c r="AJ17" i="1"/>
  <c r="T17" i="1"/>
  <c r="AK17" i="1"/>
  <c r="E18" i="1"/>
  <c r="V18" i="1"/>
  <c r="F18" i="1"/>
  <c r="W18" i="1"/>
  <c r="G18" i="1"/>
  <c r="X18" i="1"/>
  <c r="H18" i="1"/>
  <c r="Y18" i="1"/>
  <c r="I18" i="1"/>
  <c r="Z18" i="1"/>
  <c r="J18" i="1"/>
  <c r="AA18" i="1"/>
  <c r="K18" i="1"/>
  <c r="AB18" i="1"/>
  <c r="L18" i="1"/>
  <c r="AC18" i="1"/>
  <c r="M18" i="1"/>
  <c r="AD18" i="1"/>
  <c r="N18" i="1"/>
  <c r="AE18" i="1"/>
  <c r="O18" i="1"/>
  <c r="AF18" i="1"/>
  <c r="P18" i="1"/>
  <c r="AG18" i="1"/>
  <c r="Q18" i="1"/>
  <c r="AH18" i="1"/>
  <c r="R18" i="1"/>
  <c r="AI18" i="1"/>
  <c r="S18" i="1"/>
  <c r="AJ18" i="1"/>
  <c r="T18" i="1"/>
  <c r="AK18" i="1"/>
  <c r="E19" i="1"/>
  <c r="V19" i="1"/>
  <c r="F19" i="1"/>
  <c r="W19" i="1"/>
  <c r="G19" i="1"/>
  <c r="X19" i="1"/>
  <c r="H19" i="1"/>
  <c r="Y19" i="1"/>
  <c r="I19" i="1"/>
  <c r="Z19" i="1"/>
  <c r="J19" i="1"/>
  <c r="AA19" i="1"/>
  <c r="K19" i="1"/>
  <c r="AB19" i="1"/>
  <c r="L19" i="1"/>
  <c r="AC19" i="1"/>
  <c r="M19" i="1"/>
  <c r="AD19" i="1"/>
  <c r="N19" i="1"/>
  <c r="AE19" i="1"/>
  <c r="O19" i="1"/>
  <c r="AF19" i="1"/>
  <c r="P19" i="1"/>
  <c r="AG19" i="1"/>
  <c r="Q19" i="1"/>
  <c r="AH19" i="1"/>
  <c r="R19" i="1"/>
  <c r="AI19" i="1"/>
  <c r="S19" i="1"/>
  <c r="AJ19" i="1"/>
  <c r="T19" i="1"/>
  <c r="AK19" i="1"/>
  <c r="E20" i="1"/>
  <c r="V20" i="1"/>
  <c r="F20" i="1"/>
  <c r="W20" i="1"/>
  <c r="G20" i="1"/>
  <c r="X20" i="1"/>
  <c r="H20" i="1"/>
  <c r="Y20" i="1"/>
  <c r="I20" i="1"/>
  <c r="Z20" i="1"/>
  <c r="J20" i="1"/>
  <c r="AA20" i="1"/>
  <c r="K20" i="1"/>
  <c r="AB20" i="1"/>
  <c r="L20" i="1"/>
  <c r="AC20" i="1"/>
  <c r="M20" i="1"/>
  <c r="AD20" i="1"/>
  <c r="N20" i="1"/>
  <c r="AE20" i="1"/>
  <c r="O20" i="1"/>
  <c r="AF20" i="1"/>
  <c r="P20" i="1"/>
  <c r="AG20" i="1"/>
  <c r="Q20" i="1"/>
  <c r="AH20" i="1"/>
  <c r="R20" i="1"/>
  <c r="AI20" i="1"/>
  <c r="S20" i="1"/>
  <c r="AJ20" i="1"/>
  <c r="T20" i="1"/>
  <c r="AK20" i="1"/>
  <c r="AO4" i="1"/>
  <c r="AQ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2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V1" i="1"/>
  <c r="S46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E44" i="1"/>
</calcChain>
</file>

<file path=xl/sharedStrings.xml><?xml version="1.0" encoding="utf-8"?>
<sst xmlns="http://schemas.openxmlformats.org/spreadsheetml/2006/main" count="259" uniqueCount="91">
  <si>
    <t>Portfolio #</t>
  </si>
  <si>
    <t>Plant #</t>
  </si>
  <si>
    <t>Capacity (MW)</t>
  </si>
  <si>
    <t>MC (EUR / MWh)</t>
  </si>
  <si>
    <t>D1H1</t>
  </si>
  <si>
    <t>D1H2</t>
  </si>
  <si>
    <t>D1H3</t>
  </si>
  <si>
    <t>D1H4</t>
  </si>
  <si>
    <t>D2H1</t>
  </si>
  <si>
    <t>D2H2</t>
  </si>
  <si>
    <t>D2H3</t>
  </si>
  <si>
    <t>D2H4</t>
  </si>
  <si>
    <t>D3H1</t>
  </si>
  <si>
    <t>D3H2</t>
  </si>
  <si>
    <t>D3H3</t>
  </si>
  <si>
    <t>D3H4</t>
  </si>
  <si>
    <t>D4H1</t>
  </si>
  <si>
    <t>D4H2</t>
  </si>
  <si>
    <t>D4H3</t>
  </si>
  <si>
    <t>D4H4</t>
  </si>
  <si>
    <t>Portfolio 1</t>
  </si>
  <si>
    <t>Plant 1</t>
  </si>
  <si>
    <t>Plant 2</t>
  </si>
  <si>
    <t>Plant 3</t>
  </si>
  <si>
    <t>Plant 4</t>
  </si>
  <si>
    <t>Plant 5</t>
  </si>
  <si>
    <t>Plant 6</t>
  </si>
  <si>
    <t>Plant 7</t>
  </si>
  <si>
    <t>Portfolio 2</t>
  </si>
  <si>
    <t>Plant 8</t>
  </si>
  <si>
    <t>Plant 9</t>
  </si>
  <si>
    <t>Plant 10</t>
  </si>
  <si>
    <t>Plant 11</t>
  </si>
  <si>
    <t>Plant 12</t>
  </si>
  <si>
    <t>Plant 13</t>
  </si>
  <si>
    <t>Portfolio 3</t>
  </si>
  <si>
    <t>Plant 14</t>
  </si>
  <si>
    <t>Plant 15</t>
  </si>
  <si>
    <t>Plant 16</t>
  </si>
  <si>
    <t>Plant 17</t>
  </si>
  <si>
    <t>Plant 18</t>
  </si>
  <si>
    <t>Plant 19</t>
  </si>
  <si>
    <t>Portfolio 4</t>
  </si>
  <si>
    <t>Plant 20</t>
  </si>
  <si>
    <t>Plant 21</t>
  </si>
  <si>
    <t>Plant 22</t>
  </si>
  <si>
    <t>Plant 23</t>
  </si>
  <si>
    <t>Plant 24</t>
  </si>
  <si>
    <t>Plant 25</t>
  </si>
  <si>
    <t>Portfolio 5</t>
  </si>
  <si>
    <t>Plant 26</t>
  </si>
  <si>
    <t>Plant 27</t>
  </si>
  <si>
    <t>Plant 28</t>
  </si>
  <si>
    <t>Plant 29</t>
  </si>
  <si>
    <t>Plant 30</t>
  </si>
  <si>
    <t>Plant 31</t>
  </si>
  <si>
    <t>Plant 32</t>
  </si>
  <si>
    <t>Plant 33</t>
  </si>
  <si>
    <t>Portfolio 6</t>
  </si>
  <si>
    <t>Plant 34</t>
  </si>
  <si>
    <t>Plant 35</t>
  </si>
  <si>
    <t>Plant 36</t>
  </si>
  <si>
    <t>Plant 37</t>
  </si>
  <si>
    <t>Plant 38</t>
  </si>
  <si>
    <t>Plant 39</t>
  </si>
  <si>
    <t>Plant 40</t>
  </si>
  <si>
    <t>Plant 41</t>
  </si>
  <si>
    <t>Plant 42</t>
  </si>
  <si>
    <t xml:space="preserve">Price </t>
  </si>
  <si>
    <t>Number of firms at margin</t>
  </si>
  <si>
    <t>Required capacity at margin</t>
  </si>
  <si>
    <t>Profits</t>
  </si>
  <si>
    <t>Total plant profits</t>
  </si>
  <si>
    <t>Total portfolio profits</t>
  </si>
  <si>
    <t>Capacity</t>
  </si>
  <si>
    <t>Portfolio</t>
  </si>
  <si>
    <t>Normally distributed with mean = Forecast and standard deviation  3% of Forecast</t>
  </si>
  <si>
    <t xml:space="preserve">Actual demand </t>
  </si>
  <si>
    <t>Day 4</t>
  </si>
  <si>
    <t>Day 3</t>
  </si>
  <si>
    <t>Day 2</t>
  </si>
  <si>
    <t>Day 1</t>
  </si>
  <si>
    <t>hour 4</t>
  </si>
  <si>
    <t>hour 3</t>
  </si>
  <si>
    <t>hour 2</t>
  </si>
  <si>
    <t>hour 1</t>
  </si>
  <si>
    <t xml:space="preserve">Demand forecasts </t>
  </si>
  <si>
    <t>Auctioning order</t>
  </si>
  <si>
    <t>Final RP</t>
  </si>
  <si>
    <t>Portfolio value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</si>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</sst>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8" tint="-0.249977111117893"/>
      <name val="Arial"/>
      <family val="2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textRotation="45"/>
    </xf>
    <xf numFmtId="0" fontId="2" fillId="0" borderId="2" xfId="0" applyFont="1" applyBorder="1" applyAlignment="1">
      <alignment textRotation="45"/>
    </xf>
    <xf numFmtId="0" fontId="2" fillId="0" borderId="3" xfId="0" applyFont="1" applyBorder="1" applyAlignment="1">
      <alignment textRotation="45"/>
    </xf>
    <xf numFmtId="0" fontId="2" fillId="0" borderId="4" xfId="0" applyFont="1" applyBorder="1" applyAlignment="1">
      <alignment textRotation="45"/>
    </xf>
    <xf numFmtId="0" fontId="0" fillId="0" borderId="1" xfId="0" applyBorder="1"/>
    <xf numFmtId="0" fontId="2" fillId="0" borderId="1" xfId="0" applyFont="1" applyBorder="1"/>
    <xf numFmtId="1" fontId="3" fillId="0" borderId="1" xfId="0" applyNumberFormat="1" applyFont="1" applyBorder="1" applyAlignment="1"/>
    <xf numFmtId="2" fontId="3" fillId="0" borderId="1" xfId="0" applyNumberFormat="1" applyFont="1" applyBorder="1"/>
    <xf numFmtId="0" fontId="0" fillId="0" borderId="6" xfId="0" applyBorder="1"/>
    <xf numFmtId="0" fontId="2" fillId="0" borderId="6" xfId="0" applyFont="1" applyBorder="1"/>
    <xf numFmtId="1" fontId="3" fillId="0" borderId="6" xfId="0" applyNumberFormat="1" applyFont="1" applyBorder="1" applyAlignment="1"/>
    <xf numFmtId="2" fontId="3" fillId="0" borderId="6" xfId="0" applyNumberFormat="1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" fontId="3" fillId="0" borderId="6" xfId="0" applyNumberFormat="1" applyFont="1" applyBorder="1"/>
    <xf numFmtId="0" fontId="0" fillId="0" borderId="9" xfId="0" applyBorder="1"/>
    <xf numFmtId="0" fontId="2" fillId="0" borderId="9" xfId="0" applyFont="1" applyBorder="1"/>
    <xf numFmtId="1" fontId="3" fillId="0" borderId="9" xfId="0" applyNumberFormat="1" applyFont="1" applyBorder="1" applyAlignment="1"/>
    <xf numFmtId="2" fontId="3" fillId="0" borderId="9" xfId="0" applyNumberFormat="1" applyFont="1" applyBorder="1"/>
    <xf numFmtId="0" fontId="0" fillId="0" borderId="13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" fontId="3" fillId="0" borderId="15" xfId="0" applyNumberFormat="1" applyFont="1" applyBorder="1" applyAlignment="1"/>
    <xf numFmtId="2" fontId="3" fillId="0" borderId="15" xfId="0" applyNumberFormat="1" applyFont="1" applyBorder="1"/>
    <xf numFmtId="0" fontId="4" fillId="2" borderId="5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textRotation="45"/>
    </xf>
    <xf numFmtId="0" fontId="2" fillId="0" borderId="6" xfId="6" applyBorder="1"/>
    <xf numFmtId="0" fontId="2" fillId="0" borderId="9" xfId="6" applyBorder="1"/>
    <xf numFmtId="0" fontId="9" fillId="0" borderId="0" xfId="9"/>
    <xf numFmtId="2" fontId="3" fillId="0" borderId="12" xfId="6" applyNumberFormat="1" applyFont="1" applyBorder="1"/>
    <xf numFmtId="1" fontId="3" fillId="0" borderId="11" xfId="6" applyNumberFormat="1" applyFont="1" applyBorder="1" applyAlignment="1"/>
    <xf numFmtId="0" fontId="2" fillId="0" borderId="11" xfId="6" applyFont="1" applyBorder="1"/>
    <xf numFmtId="0" fontId="2" fillId="0" borderId="10" xfId="6" applyBorder="1"/>
    <xf numFmtId="2" fontId="3" fillId="0" borderId="8" xfId="6" applyNumberFormat="1" applyFont="1" applyBorder="1"/>
    <xf numFmtId="1" fontId="3" fillId="0" borderId="0" xfId="6" applyNumberFormat="1" applyFont="1" applyBorder="1" applyAlignment="1"/>
    <xf numFmtId="0" fontId="2" fillId="0" borderId="0" xfId="6" applyFont="1" applyBorder="1"/>
    <xf numFmtId="0" fontId="2" fillId="0" borderId="7" xfId="6" applyBorder="1"/>
    <xf numFmtId="1" fontId="9" fillId="0" borderId="0" xfId="9" applyNumberFormat="1"/>
    <xf numFmtId="0" fontId="2" fillId="0" borderId="7" xfId="6" applyFont="1" applyBorder="1"/>
    <xf numFmtId="0" fontId="2" fillId="0" borderId="0" xfId="6"/>
    <xf numFmtId="0" fontId="10" fillId="0" borderId="0" xfId="6" applyFont="1"/>
    <xf numFmtId="0" fontId="2" fillId="0" borderId="0" xfId="6" applyFont="1"/>
    <xf numFmtId="1" fontId="3" fillId="0" borderId="0" xfId="6" applyNumberFormat="1" applyFont="1" applyBorder="1"/>
    <xf numFmtId="0" fontId="0" fillId="0" borderId="0" xfId="0" applyAlignment="1">
      <alignment textRotation="45"/>
    </xf>
    <xf numFmtId="0" fontId="5" fillId="3" borderId="0" xfId="1"/>
    <xf numFmtId="0" fontId="1" fillId="5" borderId="16" xfId="3" applyBorder="1"/>
    <xf numFmtId="1" fontId="1" fillId="5" borderId="16" xfId="3" applyNumberFormat="1" applyBorder="1" applyAlignment="1"/>
    <xf numFmtId="2" fontId="1" fillId="5" borderId="16" xfId="3" applyNumberFormat="1" applyBorder="1"/>
    <xf numFmtId="0" fontId="6" fillId="4" borderId="0" xfId="2"/>
    <xf numFmtId="0" fontId="6" fillId="4" borderId="6" xfId="2" applyBorder="1"/>
  </cellXfs>
  <cellStyles count="14">
    <cellStyle name="20% - Accent4" xfId="3" builtinId="42"/>
    <cellStyle name="Followed Hyperlink" xfId="5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7" builtinId="8" hidden="1"/>
    <cellStyle name="Hyperlink" xfId="10" builtinId="8" hidden="1"/>
    <cellStyle name="Hyperlink" xfId="12" builtinId="8" hidden="1"/>
    <cellStyle name="Neutral" xfId="2" builtinId="28"/>
    <cellStyle name="Normal" xfId="0" builtinId="0"/>
    <cellStyle name="Normal 2" xfId="6"/>
    <cellStyle name="Normal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ost/Downloads/Market%20Game%20DATA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topLeftCell="A9" zoomScale="125" zoomScaleNormal="125" zoomScalePageLayoutView="125" workbookViewId="0">
      <selection activeCell="A45" sqref="A45:T45"/>
    </sheetView>
  </sheetViews>
  <sheetFormatPr baseColWidth="10" defaultColWidth="8.83203125" defaultRowHeight="12" x14ac:dyDescent="0"/>
  <cols>
    <col min="1" max="1" width="8.83203125" style="9"/>
    <col min="2" max="2" width="8" style="9" customWidth="1"/>
    <col min="3" max="3" width="4.1640625" style="9" customWidth="1"/>
    <col min="4" max="4" width="5.5" style="9" customWidth="1"/>
    <col min="5" max="5" width="6.33203125" style="13" customWidth="1"/>
    <col min="6" max="7" width="6.33203125" style="14" customWidth="1"/>
    <col min="8" max="8" width="6.33203125" style="15" customWidth="1"/>
    <col min="9" max="9" width="6.33203125" style="13" customWidth="1"/>
    <col min="10" max="11" width="6.33203125" style="14" customWidth="1"/>
    <col min="12" max="12" width="6.33203125" style="15" customWidth="1"/>
    <col min="13" max="13" width="6.33203125" style="13" customWidth="1"/>
    <col min="14" max="15" width="6.33203125" style="14" customWidth="1"/>
    <col min="16" max="16" width="6.33203125" style="15" customWidth="1"/>
    <col min="17" max="17" width="6.33203125" style="13" customWidth="1"/>
    <col min="18" max="19" width="6.33203125" style="14" customWidth="1"/>
    <col min="20" max="20" width="6.33203125" style="15" customWidth="1"/>
  </cols>
  <sheetData>
    <row r="1" spans="1:48" ht="77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U1" s="29" t="s">
        <v>71</v>
      </c>
      <c r="V1" s="29" t="str">
        <f>E1</f>
        <v>D1H1</v>
      </c>
      <c r="W1" s="29" t="str">
        <f t="shared" ref="W1:AK1" si="0">F1</f>
        <v>D1H2</v>
      </c>
      <c r="X1" s="29" t="str">
        <f t="shared" si="0"/>
        <v>D1H3</v>
      </c>
      <c r="Y1" s="29" t="str">
        <f t="shared" si="0"/>
        <v>D1H4</v>
      </c>
      <c r="Z1" s="29" t="str">
        <f t="shared" si="0"/>
        <v>D2H1</v>
      </c>
      <c r="AA1" s="29" t="str">
        <f t="shared" si="0"/>
        <v>D2H2</v>
      </c>
      <c r="AB1" s="29" t="str">
        <f t="shared" si="0"/>
        <v>D2H3</v>
      </c>
      <c r="AC1" s="29" t="str">
        <f t="shared" si="0"/>
        <v>D2H4</v>
      </c>
      <c r="AD1" s="29" t="str">
        <f t="shared" si="0"/>
        <v>D3H1</v>
      </c>
      <c r="AE1" s="29" t="str">
        <f t="shared" si="0"/>
        <v>D3H2</v>
      </c>
      <c r="AF1" s="29" t="str">
        <f t="shared" si="0"/>
        <v>D3H3</v>
      </c>
      <c r="AG1" s="29" t="str">
        <f t="shared" si="0"/>
        <v>D3H4</v>
      </c>
      <c r="AH1" s="29" t="str">
        <f t="shared" si="0"/>
        <v>D4H1</v>
      </c>
      <c r="AI1" s="29" t="str">
        <f t="shared" si="0"/>
        <v>D4H2</v>
      </c>
      <c r="AJ1" s="29" t="str">
        <f t="shared" si="0"/>
        <v>D4H3</v>
      </c>
      <c r="AK1" s="29" t="str">
        <f t="shared" si="0"/>
        <v>D4H4</v>
      </c>
      <c r="AL1" s="29" t="s">
        <v>72</v>
      </c>
      <c r="AM1" s="29"/>
      <c r="AN1" s="47" t="s">
        <v>75</v>
      </c>
      <c r="AO1" s="47" t="s">
        <v>73</v>
      </c>
      <c r="AP1" s="47" t="s">
        <v>74</v>
      </c>
      <c r="AQ1" s="47" t="s">
        <v>89</v>
      </c>
      <c r="AR1" s="47" t="s">
        <v>87</v>
      </c>
      <c r="AS1" t="s">
        <v>88</v>
      </c>
      <c r="AV1" t="s">
        <v>90</v>
      </c>
    </row>
    <row r="2" spans="1:48" ht="16" thickBot="1">
      <c r="A2" s="5" t="s">
        <v>20</v>
      </c>
      <c r="B2" s="6" t="s">
        <v>21</v>
      </c>
      <c r="C2" s="7">
        <v>100</v>
      </c>
      <c r="D2" s="8">
        <v>61</v>
      </c>
      <c r="E2" s="27">
        <f>IF($D2&lt;E$45,$C2,IF($D2=E$45,E$46/MAX((COUNTIF($D$2:$D$43,"="&amp;E$45)),1),0))</f>
        <v>0</v>
      </c>
      <c r="F2" s="27">
        <f t="shared" ref="F2:T2" si="1">IF($D2&lt;F$45,$C2,IF($D2=F$45,F$46/MAX((COUNTIF($D$2:$D$43,"="&amp;F$45)),1),0))</f>
        <v>0</v>
      </c>
      <c r="G2" s="27">
        <f t="shared" si="1"/>
        <v>100</v>
      </c>
      <c r="H2" s="27">
        <f t="shared" si="1"/>
        <v>0</v>
      </c>
      <c r="I2" s="27">
        <f t="shared" si="1"/>
        <v>0</v>
      </c>
      <c r="J2" s="27">
        <f t="shared" si="1"/>
        <v>0</v>
      </c>
      <c r="K2" s="27">
        <f t="shared" si="1"/>
        <v>100</v>
      </c>
      <c r="L2" s="27">
        <f t="shared" si="1"/>
        <v>0</v>
      </c>
      <c r="M2" s="27">
        <f t="shared" si="1"/>
        <v>0</v>
      </c>
      <c r="N2" s="27">
        <f t="shared" si="1"/>
        <v>0</v>
      </c>
      <c r="O2" s="27">
        <f t="shared" si="1"/>
        <v>100</v>
      </c>
      <c r="P2" s="27">
        <f t="shared" si="1"/>
        <v>0</v>
      </c>
      <c r="Q2" s="27">
        <f t="shared" si="1"/>
        <v>0</v>
      </c>
      <c r="R2" s="27">
        <f t="shared" si="1"/>
        <v>0</v>
      </c>
      <c r="S2" s="27">
        <f t="shared" si="1"/>
        <v>100</v>
      </c>
      <c r="T2" s="27">
        <f t="shared" si="1"/>
        <v>0</v>
      </c>
      <c r="U2" s="5" t="s">
        <v>20</v>
      </c>
      <c r="V2">
        <f>E2*(E$45-$D2)</f>
        <v>0</v>
      </c>
      <c r="W2">
        <f t="shared" ref="W2:AG2" si="2">F2*(F$45-$D2)</f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40464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>Q2*(Q$45-$D2)</f>
        <v>0</v>
      </c>
      <c r="AI2">
        <f>R2*(R$45-$D2)</f>
        <v>0</v>
      </c>
      <c r="AJ2">
        <f>S2*(S$45-$D2)</f>
        <v>40464</v>
      </c>
      <c r="AK2">
        <f>T2*(T$45-$D2)</f>
        <v>0</v>
      </c>
      <c r="AL2">
        <f>SUM(V2:AK2)</f>
        <v>80928</v>
      </c>
      <c r="AN2" t="s">
        <v>20</v>
      </c>
      <c r="AO2">
        <f>SUM(V2:AK8)</f>
        <v>2151796</v>
      </c>
      <c r="AP2" s="30">
        <v>1950</v>
      </c>
      <c r="AQ2" s="48">
        <f>AO2-($AO$2-540000)</f>
        <v>540000</v>
      </c>
      <c r="AR2" s="30">
        <v>6</v>
      </c>
      <c r="AS2">
        <f>AQ2</f>
        <v>540000</v>
      </c>
      <c r="AU2">
        <v>540000</v>
      </c>
      <c r="AV2">
        <v>540000</v>
      </c>
    </row>
    <row r="3" spans="1:48" ht="16" thickBot="1">
      <c r="A3" s="9" t="s">
        <v>20</v>
      </c>
      <c r="B3" s="10" t="s">
        <v>22</v>
      </c>
      <c r="C3" s="11">
        <v>500</v>
      </c>
      <c r="D3" s="12">
        <v>47</v>
      </c>
      <c r="E3" s="27">
        <f t="shared" ref="E3:T43" si="3">IF($D3&lt;E$45,$C3,IF($D3=E$45,E$46/MAX((COUNTIF($D$2:$D$43,"="&amp;E$45)),1),0))</f>
        <v>80</v>
      </c>
      <c r="F3" s="27">
        <f t="shared" si="3"/>
        <v>500</v>
      </c>
      <c r="G3" s="27">
        <f t="shared" si="3"/>
        <v>500</v>
      </c>
      <c r="H3" s="27">
        <f t="shared" si="3"/>
        <v>500</v>
      </c>
      <c r="I3" s="27">
        <f t="shared" si="3"/>
        <v>140</v>
      </c>
      <c r="J3" s="27">
        <f t="shared" si="3"/>
        <v>500</v>
      </c>
      <c r="K3" s="27">
        <f t="shared" si="3"/>
        <v>500</v>
      </c>
      <c r="L3" s="27">
        <f t="shared" si="3"/>
        <v>500</v>
      </c>
      <c r="M3" s="27">
        <f t="shared" si="3"/>
        <v>80</v>
      </c>
      <c r="N3" s="27">
        <f t="shared" si="3"/>
        <v>500</v>
      </c>
      <c r="O3" s="27">
        <f t="shared" si="3"/>
        <v>500</v>
      </c>
      <c r="P3" s="27">
        <f t="shared" si="3"/>
        <v>500</v>
      </c>
      <c r="Q3" s="27">
        <f t="shared" si="3"/>
        <v>140</v>
      </c>
      <c r="R3" s="27">
        <f t="shared" si="3"/>
        <v>500</v>
      </c>
      <c r="S3" s="27">
        <f t="shared" si="3"/>
        <v>500</v>
      </c>
      <c r="T3" s="27">
        <f t="shared" si="3"/>
        <v>500</v>
      </c>
      <c r="U3" s="9" t="s">
        <v>20</v>
      </c>
      <c r="V3">
        <f t="shared" ref="V3:V43" si="4">E3*(E$45-$D3)</f>
        <v>0</v>
      </c>
      <c r="W3">
        <f t="shared" ref="W3:W43" si="5">F3*(F$45-$D3)</f>
        <v>3500</v>
      </c>
      <c r="X3">
        <f t="shared" ref="X3:X43" si="6">G3*(G$45-$D3)</f>
        <v>7000</v>
      </c>
      <c r="Y3">
        <f t="shared" ref="Y3:Y43" si="7">H3*(H$45-$D3)</f>
        <v>6500</v>
      </c>
      <c r="Z3">
        <f t="shared" ref="Z3:Z43" si="8">I3*(I$45-$D3)</f>
        <v>0</v>
      </c>
      <c r="AA3">
        <f t="shared" ref="AA3:AA43" si="9">J3*(J$45-$D3)</f>
        <v>4000</v>
      </c>
      <c r="AB3">
        <f t="shared" ref="AB3:AB43" si="10">K3*(K$45-$D3)</f>
        <v>209320</v>
      </c>
      <c r="AC3">
        <f t="shared" ref="AC3:AC43" si="11">L3*(L$45-$D3)</f>
        <v>6500</v>
      </c>
      <c r="AD3">
        <f t="shared" ref="AD3:AD43" si="12">M3*(M$45-$D3)</f>
        <v>0</v>
      </c>
      <c r="AE3">
        <f t="shared" ref="AE3:AE43" si="13">N3*(N$45-$D3)</f>
        <v>3500</v>
      </c>
      <c r="AF3">
        <f t="shared" ref="AF3:AF43" si="14">O3*(O$45-$D3)</f>
        <v>7000</v>
      </c>
      <c r="AG3">
        <f t="shared" ref="AG3:AJ43" si="15">P3*(P$45-$D3)</f>
        <v>6500</v>
      </c>
      <c r="AH3">
        <f t="shared" si="15"/>
        <v>0</v>
      </c>
      <c r="AI3">
        <f t="shared" si="15"/>
        <v>4000</v>
      </c>
      <c r="AJ3">
        <f t="shared" si="15"/>
        <v>209320</v>
      </c>
      <c r="AK3">
        <f t="shared" ref="AK3:AK43" si="16">T3*(T$45-$D3)</f>
        <v>6500</v>
      </c>
      <c r="AL3">
        <f t="shared" ref="AL3:AL43" si="17">SUM(V3:AK3)</f>
        <v>473640</v>
      </c>
      <c r="AN3" t="s">
        <v>28</v>
      </c>
      <c r="AO3">
        <f>SUM(V9:AK14)</f>
        <v>1642156</v>
      </c>
      <c r="AP3" s="30">
        <v>1450</v>
      </c>
      <c r="AQ3" s="48">
        <f>AO3-($AO$2-540000)</f>
        <v>30360</v>
      </c>
      <c r="AR3" s="30">
        <v>5</v>
      </c>
      <c r="AS3">
        <v>0</v>
      </c>
      <c r="AU3">
        <v>0</v>
      </c>
      <c r="AV3">
        <v>100000</v>
      </c>
    </row>
    <row r="4" spans="1:48" ht="16" thickBot="1">
      <c r="A4" s="9" t="s">
        <v>20</v>
      </c>
      <c r="B4" s="10" t="s">
        <v>23</v>
      </c>
      <c r="C4" s="11">
        <v>100</v>
      </c>
      <c r="D4" s="12">
        <v>60</v>
      </c>
      <c r="E4" s="27">
        <f t="shared" si="3"/>
        <v>0</v>
      </c>
      <c r="F4" s="27">
        <f t="shared" si="3"/>
        <v>0</v>
      </c>
      <c r="G4" s="27">
        <f t="shared" si="3"/>
        <v>100</v>
      </c>
      <c r="H4" s="27">
        <f t="shared" si="3"/>
        <v>66.666666666666671</v>
      </c>
      <c r="I4" s="27">
        <f t="shared" si="3"/>
        <v>0</v>
      </c>
      <c r="J4" s="27">
        <f t="shared" si="3"/>
        <v>0</v>
      </c>
      <c r="K4" s="27">
        <f t="shared" si="3"/>
        <v>100</v>
      </c>
      <c r="L4" s="27">
        <f t="shared" si="3"/>
        <v>66.666666666666671</v>
      </c>
      <c r="M4" s="27">
        <f t="shared" si="3"/>
        <v>0</v>
      </c>
      <c r="N4" s="27">
        <f t="shared" si="3"/>
        <v>0</v>
      </c>
      <c r="O4" s="27">
        <f t="shared" si="3"/>
        <v>100</v>
      </c>
      <c r="P4" s="27">
        <f t="shared" si="3"/>
        <v>66.666666666666671</v>
      </c>
      <c r="Q4" s="27">
        <f t="shared" si="3"/>
        <v>0</v>
      </c>
      <c r="R4" s="27">
        <f t="shared" si="3"/>
        <v>0</v>
      </c>
      <c r="S4" s="27">
        <f t="shared" si="3"/>
        <v>100</v>
      </c>
      <c r="T4" s="27">
        <f t="shared" si="3"/>
        <v>66.666666666666671</v>
      </c>
      <c r="U4" s="9" t="s">
        <v>20</v>
      </c>
      <c r="V4">
        <f t="shared" si="4"/>
        <v>0</v>
      </c>
      <c r="W4">
        <f t="shared" si="5"/>
        <v>0</v>
      </c>
      <c r="X4">
        <f t="shared" si="6"/>
        <v>100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40564</v>
      </c>
      <c r="AC4">
        <f t="shared" si="11"/>
        <v>0</v>
      </c>
      <c r="AD4">
        <f t="shared" si="12"/>
        <v>0</v>
      </c>
      <c r="AE4">
        <f t="shared" si="13"/>
        <v>0</v>
      </c>
      <c r="AF4">
        <f t="shared" si="14"/>
        <v>100</v>
      </c>
      <c r="AG4">
        <f t="shared" si="15"/>
        <v>0</v>
      </c>
      <c r="AH4">
        <f t="shared" si="15"/>
        <v>0</v>
      </c>
      <c r="AI4">
        <f t="shared" si="15"/>
        <v>0</v>
      </c>
      <c r="AJ4">
        <f t="shared" si="15"/>
        <v>40564</v>
      </c>
      <c r="AK4">
        <f t="shared" si="16"/>
        <v>0</v>
      </c>
      <c r="AL4">
        <f t="shared" si="17"/>
        <v>81328</v>
      </c>
      <c r="AN4" t="s">
        <v>35</v>
      </c>
      <c r="AO4">
        <f>SUM(V15:AK20)</f>
        <v>2497416</v>
      </c>
      <c r="AP4" s="30">
        <v>2200</v>
      </c>
      <c r="AQ4" s="48">
        <f>AO4-($AO$2-540000)</f>
        <v>885620</v>
      </c>
      <c r="AR4" s="30">
        <v>3</v>
      </c>
      <c r="AS4">
        <f>5/6*AQ4</f>
        <v>738016.66666666674</v>
      </c>
      <c r="AT4">
        <f>3/4*AQ4</f>
        <v>664215</v>
      </c>
      <c r="AU4">
        <v>850000</v>
      </c>
      <c r="AV4">
        <v>900000</v>
      </c>
    </row>
    <row r="5" spans="1:48" ht="16" thickBot="1">
      <c r="A5" s="9" t="s">
        <v>20</v>
      </c>
      <c r="B5" s="10" t="s">
        <v>24</v>
      </c>
      <c r="C5" s="16">
        <v>250</v>
      </c>
      <c r="D5" s="12">
        <v>0</v>
      </c>
      <c r="E5" s="27">
        <f t="shared" si="3"/>
        <v>250</v>
      </c>
      <c r="F5" s="27">
        <f t="shared" si="3"/>
        <v>250</v>
      </c>
      <c r="G5" s="27">
        <f t="shared" si="3"/>
        <v>250</v>
      </c>
      <c r="H5" s="27">
        <f t="shared" si="3"/>
        <v>250</v>
      </c>
      <c r="I5" s="27">
        <f t="shared" si="3"/>
        <v>250</v>
      </c>
      <c r="J5" s="27">
        <f t="shared" si="3"/>
        <v>250</v>
      </c>
      <c r="K5" s="27">
        <f t="shared" si="3"/>
        <v>250</v>
      </c>
      <c r="L5" s="27">
        <f t="shared" si="3"/>
        <v>250</v>
      </c>
      <c r="M5" s="27">
        <f t="shared" si="3"/>
        <v>250</v>
      </c>
      <c r="N5" s="27">
        <f t="shared" si="3"/>
        <v>250</v>
      </c>
      <c r="O5" s="27">
        <f t="shared" si="3"/>
        <v>250</v>
      </c>
      <c r="P5" s="27">
        <f t="shared" si="3"/>
        <v>250</v>
      </c>
      <c r="Q5" s="27">
        <f t="shared" si="3"/>
        <v>250</v>
      </c>
      <c r="R5" s="27">
        <f t="shared" si="3"/>
        <v>250</v>
      </c>
      <c r="S5" s="27">
        <f t="shared" si="3"/>
        <v>250</v>
      </c>
      <c r="T5" s="27">
        <f t="shared" si="3"/>
        <v>250</v>
      </c>
      <c r="U5" s="9" t="s">
        <v>20</v>
      </c>
      <c r="V5">
        <f t="shared" si="4"/>
        <v>11750</v>
      </c>
      <c r="W5">
        <f t="shared" si="5"/>
        <v>13500</v>
      </c>
      <c r="X5">
        <f t="shared" si="6"/>
        <v>15250</v>
      </c>
      <c r="Y5">
        <f t="shared" si="7"/>
        <v>15000</v>
      </c>
      <c r="Z5">
        <f t="shared" si="8"/>
        <v>11750</v>
      </c>
      <c r="AA5">
        <f t="shared" si="9"/>
        <v>13750</v>
      </c>
      <c r="AB5">
        <f t="shared" si="10"/>
        <v>116410</v>
      </c>
      <c r="AC5">
        <f t="shared" si="11"/>
        <v>15000</v>
      </c>
      <c r="AD5">
        <f t="shared" si="12"/>
        <v>11750</v>
      </c>
      <c r="AE5">
        <f t="shared" si="13"/>
        <v>13500</v>
      </c>
      <c r="AF5">
        <f t="shared" si="14"/>
        <v>15250</v>
      </c>
      <c r="AG5">
        <f t="shared" si="15"/>
        <v>15000</v>
      </c>
      <c r="AH5">
        <f t="shared" si="15"/>
        <v>11750</v>
      </c>
      <c r="AI5">
        <f t="shared" si="15"/>
        <v>13750</v>
      </c>
      <c r="AJ5">
        <f t="shared" si="15"/>
        <v>116410</v>
      </c>
      <c r="AK5">
        <f t="shared" si="16"/>
        <v>15000</v>
      </c>
      <c r="AL5">
        <f t="shared" si="17"/>
        <v>424820</v>
      </c>
      <c r="AN5" t="s">
        <v>42</v>
      </c>
      <c r="AO5">
        <f>SUM(V21:AK26)</f>
        <v>1885376</v>
      </c>
      <c r="AP5" s="30">
        <v>1700</v>
      </c>
      <c r="AQ5" s="48">
        <f>AO5-($AO$2-540000)</f>
        <v>273580</v>
      </c>
      <c r="AR5" s="30">
        <v>1</v>
      </c>
      <c r="AS5">
        <f>5/6*AQ5</f>
        <v>227983.33333333334</v>
      </c>
      <c r="AT5">
        <f>AS5</f>
        <v>227983.33333333334</v>
      </c>
      <c r="AU5">
        <v>200000</v>
      </c>
      <c r="AV5">
        <v>260000</v>
      </c>
    </row>
    <row r="6" spans="1:48" ht="16" thickBot="1">
      <c r="A6" s="9" t="s">
        <v>20</v>
      </c>
      <c r="B6" s="10" t="s">
        <v>25</v>
      </c>
      <c r="C6" s="11">
        <v>400</v>
      </c>
      <c r="D6" s="12">
        <v>28</v>
      </c>
      <c r="E6" s="27">
        <f t="shared" si="3"/>
        <v>400</v>
      </c>
      <c r="F6" s="27">
        <f t="shared" si="3"/>
        <v>400</v>
      </c>
      <c r="G6" s="27">
        <f t="shared" si="3"/>
        <v>400</v>
      </c>
      <c r="H6" s="27">
        <f t="shared" si="3"/>
        <v>400</v>
      </c>
      <c r="I6" s="27">
        <f t="shared" si="3"/>
        <v>400</v>
      </c>
      <c r="J6" s="27">
        <f t="shared" si="3"/>
        <v>400</v>
      </c>
      <c r="K6" s="27">
        <f t="shared" si="3"/>
        <v>400</v>
      </c>
      <c r="L6" s="27">
        <f t="shared" si="3"/>
        <v>400</v>
      </c>
      <c r="M6" s="27">
        <f t="shared" si="3"/>
        <v>400</v>
      </c>
      <c r="N6" s="27">
        <f t="shared" si="3"/>
        <v>400</v>
      </c>
      <c r="O6" s="27">
        <f t="shared" si="3"/>
        <v>400</v>
      </c>
      <c r="P6" s="27">
        <f t="shared" si="3"/>
        <v>400</v>
      </c>
      <c r="Q6" s="27">
        <f t="shared" si="3"/>
        <v>400</v>
      </c>
      <c r="R6" s="27">
        <f t="shared" si="3"/>
        <v>400</v>
      </c>
      <c r="S6" s="27">
        <f t="shared" si="3"/>
        <v>400</v>
      </c>
      <c r="T6" s="27">
        <f t="shared" si="3"/>
        <v>400</v>
      </c>
      <c r="U6" s="9" t="s">
        <v>20</v>
      </c>
      <c r="V6">
        <f t="shared" si="4"/>
        <v>7600</v>
      </c>
      <c r="W6">
        <f t="shared" si="5"/>
        <v>10400</v>
      </c>
      <c r="X6">
        <f t="shared" si="6"/>
        <v>13200</v>
      </c>
      <c r="Y6">
        <f t="shared" si="7"/>
        <v>12800</v>
      </c>
      <c r="Z6">
        <f t="shared" si="8"/>
        <v>7600</v>
      </c>
      <c r="AA6">
        <f t="shared" si="9"/>
        <v>10800</v>
      </c>
      <c r="AB6">
        <f t="shared" si="10"/>
        <v>175056</v>
      </c>
      <c r="AC6">
        <f t="shared" si="11"/>
        <v>12800</v>
      </c>
      <c r="AD6">
        <f t="shared" si="12"/>
        <v>7600</v>
      </c>
      <c r="AE6">
        <f t="shared" si="13"/>
        <v>10400</v>
      </c>
      <c r="AF6">
        <f t="shared" si="14"/>
        <v>13200</v>
      </c>
      <c r="AG6">
        <f t="shared" si="15"/>
        <v>12800</v>
      </c>
      <c r="AH6">
        <f t="shared" si="15"/>
        <v>7600</v>
      </c>
      <c r="AI6">
        <f t="shared" si="15"/>
        <v>10800</v>
      </c>
      <c r="AJ6">
        <f t="shared" si="15"/>
        <v>175056</v>
      </c>
      <c r="AK6">
        <f t="shared" si="16"/>
        <v>12800</v>
      </c>
      <c r="AL6">
        <f t="shared" si="17"/>
        <v>500512</v>
      </c>
      <c r="AN6" s="52" t="s">
        <v>49</v>
      </c>
      <c r="AO6" s="52">
        <f>SUM(V27:AK34)</f>
        <v>1908310</v>
      </c>
      <c r="AP6" s="53">
        <v>2000</v>
      </c>
      <c r="AQ6" s="52">
        <f>AO6-($AO$2-540000)</f>
        <v>296514</v>
      </c>
      <c r="AR6" s="53">
        <v>4</v>
      </c>
      <c r="AS6" s="52">
        <f>5/6*AQ6</f>
        <v>247095</v>
      </c>
      <c r="AT6" s="52">
        <f>AQ6*2/3</f>
        <v>197676</v>
      </c>
      <c r="AU6" s="52">
        <v>250000</v>
      </c>
      <c r="AV6" s="52">
        <v>350000</v>
      </c>
    </row>
    <row r="7" spans="1:48" ht="16" thickBot="1">
      <c r="A7" s="9" t="s">
        <v>20</v>
      </c>
      <c r="B7" s="10" t="s">
        <v>26</v>
      </c>
      <c r="C7" s="11">
        <v>300</v>
      </c>
      <c r="D7" s="12">
        <v>55</v>
      </c>
      <c r="E7" s="27">
        <f t="shared" si="3"/>
        <v>0</v>
      </c>
      <c r="F7" s="27">
        <f t="shared" si="3"/>
        <v>0</v>
      </c>
      <c r="G7" s="27">
        <f t="shared" si="3"/>
        <v>300</v>
      </c>
      <c r="H7" s="27">
        <f t="shared" si="3"/>
        <v>300</v>
      </c>
      <c r="I7" s="27">
        <f t="shared" si="3"/>
        <v>0</v>
      </c>
      <c r="J7" s="27">
        <f t="shared" si="3"/>
        <v>20</v>
      </c>
      <c r="K7" s="27">
        <f t="shared" si="3"/>
        <v>300</v>
      </c>
      <c r="L7" s="27">
        <f t="shared" si="3"/>
        <v>300</v>
      </c>
      <c r="M7" s="27">
        <f t="shared" si="3"/>
        <v>0</v>
      </c>
      <c r="N7" s="27">
        <f t="shared" si="3"/>
        <v>0</v>
      </c>
      <c r="O7" s="27">
        <f t="shared" si="3"/>
        <v>300</v>
      </c>
      <c r="P7" s="27">
        <f t="shared" si="3"/>
        <v>300</v>
      </c>
      <c r="Q7" s="27">
        <f t="shared" si="3"/>
        <v>0</v>
      </c>
      <c r="R7" s="27">
        <f t="shared" si="3"/>
        <v>20</v>
      </c>
      <c r="S7" s="27">
        <f t="shared" si="3"/>
        <v>300</v>
      </c>
      <c r="T7" s="27">
        <f t="shared" si="3"/>
        <v>300</v>
      </c>
      <c r="U7" s="9" t="s">
        <v>20</v>
      </c>
      <c r="V7">
        <f t="shared" si="4"/>
        <v>0</v>
      </c>
      <c r="W7">
        <f t="shared" si="5"/>
        <v>0</v>
      </c>
      <c r="X7">
        <f t="shared" si="6"/>
        <v>1800</v>
      </c>
      <c r="Y7">
        <f t="shared" si="7"/>
        <v>1500</v>
      </c>
      <c r="Z7">
        <f t="shared" si="8"/>
        <v>0</v>
      </c>
      <c r="AA7">
        <f t="shared" si="9"/>
        <v>0</v>
      </c>
      <c r="AB7">
        <f t="shared" si="10"/>
        <v>123192</v>
      </c>
      <c r="AC7">
        <f t="shared" si="11"/>
        <v>1500</v>
      </c>
      <c r="AD7">
        <f t="shared" si="12"/>
        <v>0</v>
      </c>
      <c r="AE7">
        <f t="shared" si="13"/>
        <v>0</v>
      </c>
      <c r="AF7">
        <f t="shared" si="14"/>
        <v>1800</v>
      </c>
      <c r="AG7">
        <f t="shared" si="15"/>
        <v>1500</v>
      </c>
      <c r="AH7">
        <f t="shared" si="15"/>
        <v>0</v>
      </c>
      <c r="AI7">
        <f t="shared" si="15"/>
        <v>0</v>
      </c>
      <c r="AJ7">
        <f t="shared" si="15"/>
        <v>123192</v>
      </c>
      <c r="AK7">
        <f t="shared" si="16"/>
        <v>1500</v>
      </c>
      <c r="AL7">
        <f t="shared" si="17"/>
        <v>255984</v>
      </c>
      <c r="AN7" t="s">
        <v>58</v>
      </c>
      <c r="AO7">
        <f>SUM(V35:AK43)</f>
        <v>1638804</v>
      </c>
      <c r="AP7" s="31">
        <v>1800</v>
      </c>
      <c r="AQ7" s="48">
        <f>AO7-($AO$2-540000)</f>
        <v>27008</v>
      </c>
      <c r="AR7" s="31">
        <v>2</v>
      </c>
      <c r="AS7">
        <v>0</v>
      </c>
      <c r="AT7">
        <f>AQ7*4/5</f>
        <v>21606.400000000001</v>
      </c>
      <c r="AU7">
        <v>0</v>
      </c>
      <c r="AV7">
        <v>540000</v>
      </c>
    </row>
    <row r="8" spans="1:48" ht="13" thickBot="1">
      <c r="A8" s="17" t="s">
        <v>20</v>
      </c>
      <c r="B8" s="18" t="s">
        <v>27</v>
      </c>
      <c r="C8" s="19">
        <v>300</v>
      </c>
      <c r="D8" s="20">
        <v>36.5</v>
      </c>
      <c r="E8" s="27">
        <f t="shared" si="3"/>
        <v>300</v>
      </c>
      <c r="F8" s="27">
        <f t="shared" si="3"/>
        <v>300</v>
      </c>
      <c r="G8" s="27">
        <f t="shared" si="3"/>
        <v>300</v>
      </c>
      <c r="H8" s="27">
        <f t="shared" si="3"/>
        <v>300</v>
      </c>
      <c r="I8" s="27">
        <f t="shared" si="3"/>
        <v>300</v>
      </c>
      <c r="J8" s="27">
        <f t="shared" si="3"/>
        <v>300</v>
      </c>
      <c r="K8" s="27">
        <f t="shared" si="3"/>
        <v>300</v>
      </c>
      <c r="L8" s="27">
        <f t="shared" si="3"/>
        <v>300</v>
      </c>
      <c r="M8" s="27">
        <f t="shared" si="3"/>
        <v>300</v>
      </c>
      <c r="N8" s="27">
        <f t="shared" si="3"/>
        <v>300</v>
      </c>
      <c r="O8" s="27">
        <f t="shared" si="3"/>
        <v>300</v>
      </c>
      <c r="P8" s="27">
        <f t="shared" si="3"/>
        <v>300</v>
      </c>
      <c r="Q8" s="27">
        <f t="shared" si="3"/>
        <v>300</v>
      </c>
      <c r="R8" s="27">
        <f t="shared" si="3"/>
        <v>300</v>
      </c>
      <c r="S8" s="27">
        <f t="shared" si="3"/>
        <v>300</v>
      </c>
      <c r="T8" s="27">
        <f t="shared" si="3"/>
        <v>300</v>
      </c>
      <c r="U8" s="17" t="s">
        <v>20</v>
      </c>
      <c r="V8">
        <f t="shared" si="4"/>
        <v>3150</v>
      </c>
      <c r="W8">
        <f t="shared" si="5"/>
        <v>5250</v>
      </c>
      <c r="X8">
        <f t="shared" si="6"/>
        <v>7350</v>
      </c>
      <c r="Y8">
        <f t="shared" si="7"/>
        <v>7050</v>
      </c>
      <c r="Z8">
        <f t="shared" si="8"/>
        <v>3150</v>
      </c>
      <c r="AA8">
        <f t="shared" si="9"/>
        <v>5550</v>
      </c>
      <c r="AB8">
        <f t="shared" si="10"/>
        <v>128742</v>
      </c>
      <c r="AC8">
        <f t="shared" si="11"/>
        <v>7050</v>
      </c>
      <c r="AD8">
        <f t="shared" si="12"/>
        <v>3150</v>
      </c>
      <c r="AE8">
        <f t="shared" si="13"/>
        <v>5250</v>
      </c>
      <c r="AF8">
        <f t="shared" si="14"/>
        <v>7350</v>
      </c>
      <c r="AG8">
        <f t="shared" si="15"/>
        <v>7050</v>
      </c>
      <c r="AH8">
        <f t="shared" si="15"/>
        <v>3150</v>
      </c>
      <c r="AI8">
        <f t="shared" si="15"/>
        <v>5550</v>
      </c>
      <c r="AJ8">
        <f t="shared" si="15"/>
        <v>128742</v>
      </c>
      <c r="AK8">
        <f t="shared" si="16"/>
        <v>7050</v>
      </c>
      <c r="AL8">
        <f t="shared" si="17"/>
        <v>334584</v>
      </c>
    </row>
    <row r="9" spans="1:48" ht="13" thickBot="1">
      <c r="A9" s="21" t="s">
        <v>28</v>
      </c>
      <c r="B9" s="10" t="s">
        <v>29</v>
      </c>
      <c r="C9" s="11">
        <v>700</v>
      </c>
      <c r="D9" s="12">
        <v>30</v>
      </c>
      <c r="E9" s="27">
        <f t="shared" si="3"/>
        <v>700</v>
      </c>
      <c r="F9" s="27">
        <f t="shared" si="3"/>
        <v>700</v>
      </c>
      <c r="G9" s="27">
        <f t="shared" si="3"/>
        <v>700</v>
      </c>
      <c r="H9" s="27">
        <f t="shared" si="3"/>
        <v>700</v>
      </c>
      <c r="I9" s="27">
        <f t="shared" si="3"/>
        <v>700</v>
      </c>
      <c r="J9" s="27">
        <f t="shared" si="3"/>
        <v>700</v>
      </c>
      <c r="K9" s="27">
        <f t="shared" si="3"/>
        <v>700</v>
      </c>
      <c r="L9" s="27">
        <f t="shared" si="3"/>
        <v>700</v>
      </c>
      <c r="M9" s="27">
        <f t="shared" si="3"/>
        <v>700</v>
      </c>
      <c r="N9" s="27">
        <f t="shared" si="3"/>
        <v>700</v>
      </c>
      <c r="O9" s="27">
        <f t="shared" si="3"/>
        <v>700</v>
      </c>
      <c r="P9" s="27">
        <f t="shared" si="3"/>
        <v>700</v>
      </c>
      <c r="Q9" s="27">
        <f t="shared" si="3"/>
        <v>700</v>
      </c>
      <c r="R9" s="27">
        <f t="shared" si="3"/>
        <v>700</v>
      </c>
      <c r="S9" s="27">
        <f t="shared" si="3"/>
        <v>700</v>
      </c>
      <c r="T9" s="27">
        <f t="shared" si="3"/>
        <v>700</v>
      </c>
      <c r="U9" s="21" t="s">
        <v>28</v>
      </c>
      <c r="V9">
        <f t="shared" si="4"/>
        <v>11900</v>
      </c>
      <c r="W9">
        <f t="shared" si="5"/>
        <v>16800</v>
      </c>
      <c r="X9">
        <f t="shared" si="6"/>
        <v>21700</v>
      </c>
      <c r="Y9">
        <f t="shared" si="7"/>
        <v>21000</v>
      </c>
      <c r="Z9">
        <f t="shared" si="8"/>
        <v>11900</v>
      </c>
      <c r="AA9">
        <f t="shared" si="9"/>
        <v>17500</v>
      </c>
      <c r="AB9">
        <f t="shared" si="10"/>
        <v>304948</v>
      </c>
      <c r="AC9">
        <f t="shared" si="11"/>
        <v>21000</v>
      </c>
      <c r="AD9">
        <f t="shared" si="12"/>
        <v>11900</v>
      </c>
      <c r="AE9">
        <f t="shared" si="13"/>
        <v>16800</v>
      </c>
      <c r="AF9">
        <f t="shared" si="14"/>
        <v>21700</v>
      </c>
      <c r="AG9">
        <f t="shared" si="15"/>
        <v>21000</v>
      </c>
      <c r="AH9">
        <f t="shared" si="15"/>
        <v>11900</v>
      </c>
      <c r="AI9">
        <f t="shared" si="15"/>
        <v>17500</v>
      </c>
      <c r="AJ9">
        <f t="shared" si="15"/>
        <v>304948</v>
      </c>
      <c r="AK9">
        <f t="shared" si="16"/>
        <v>21000</v>
      </c>
      <c r="AL9">
        <f t="shared" si="17"/>
        <v>853496</v>
      </c>
    </row>
    <row r="10" spans="1:48" ht="13" thickBot="1">
      <c r="A10" s="21" t="s">
        <v>28</v>
      </c>
      <c r="B10" s="10" t="s">
        <v>30</v>
      </c>
      <c r="C10" s="11">
        <v>100</v>
      </c>
      <c r="D10" s="12">
        <v>55</v>
      </c>
      <c r="E10" s="27">
        <f t="shared" si="3"/>
        <v>0</v>
      </c>
      <c r="F10" s="27">
        <f t="shared" si="3"/>
        <v>0</v>
      </c>
      <c r="G10" s="27">
        <f t="shared" si="3"/>
        <v>100</v>
      </c>
      <c r="H10" s="27">
        <f t="shared" si="3"/>
        <v>100</v>
      </c>
      <c r="I10" s="27">
        <f t="shared" si="3"/>
        <v>0</v>
      </c>
      <c r="J10" s="27">
        <f t="shared" si="3"/>
        <v>20</v>
      </c>
      <c r="K10" s="27">
        <f t="shared" si="3"/>
        <v>100</v>
      </c>
      <c r="L10" s="27">
        <f t="shared" si="3"/>
        <v>100</v>
      </c>
      <c r="M10" s="27">
        <f t="shared" si="3"/>
        <v>0</v>
      </c>
      <c r="N10" s="27">
        <f t="shared" si="3"/>
        <v>0</v>
      </c>
      <c r="O10" s="27">
        <f t="shared" si="3"/>
        <v>100</v>
      </c>
      <c r="P10" s="27">
        <f t="shared" si="3"/>
        <v>100</v>
      </c>
      <c r="Q10" s="27">
        <f t="shared" si="3"/>
        <v>0</v>
      </c>
      <c r="R10" s="27">
        <f t="shared" si="3"/>
        <v>20</v>
      </c>
      <c r="S10" s="27">
        <f t="shared" si="3"/>
        <v>100</v>
      </c>
      <c r="T10" s="27">
        <f t="shared" si="3"/>
        <v>100</v>
      </c>
      <c r="U10" s="21" t="s">
        <v>28</v>
      </c>
      <c r="V10">
        <f t="shared" si="4"/>
        <v>0</v>
      </c>
      <c r="W10">
        <f t="shared" si="5"/>
        <v>0</v>
      </c>
      <c r="X10">
        <f t="shared" si="6"/>
        <v>600</v>
      </c>
      <c r="Y10">
        <f t="shared" si="7"/>
        <v>500</v>
      </c>
      <c r="Z10">
        <f t="shared" si="8"/>
        <v>0</v>
      </c>
      <c r="AA10">
        <f t="shared" si="9"/>
        <v>0</v>
      </c>
      <c r="AB10">
        <f t="shared" si="10"/>
        <v>41064</v>
      </c>
      <c r="AC10">
        <f t="shared" si="11"/>
        <v>500</v>
      </c>
      <c r="AD10">
        <f t="shared" si="12"/>
        <v>0</v>
      </c>
      <c r="AE10">
        <f t="shared" si="13"/>
        <v>0</v>
      </c>
      <c r="AF10">
        <f t="shared" si="14"/>
        <v>600</v>
      </c>
      <c r="AG10">
        <f t="shared" si="15"/>
        <v>500</v>
      </c>
      <c r="AH10">
        <f t="shared" si="15"/>
        <v>0</v>
      </c>
      <c r="AI10">
        <f t="shared" si="15"/>
        <v>0</v>
      </c>
      <c r="AJ10">
        <f t="shared" si="15"/>
        <v>41064</v>
      </c>
      <c r="AK10">
        <f t="shared" si="16"/>
        <v>500</v>
      </c>
      <c r="AL10">
        <f t="shared" si="17"/>
        <v>85328</v>
      </c>
    </row>
    <row r="11" spans="1:48" ht="13" thickBot="1">
      <c r="A11" s="21" t="s">
        <v>28</v>
      </c>
      <c r="B11" s="10" t="s">
        <v>31</v>
      </c>
      <c r="C11" s="11">
        <v>200</v>
      </c>
      <c r="D11" s="12">
        <v>47</v>
      </c>
      <c r="E11" s="27">
        <f t="shared" si="3"/>
        <v>80</v>
      </c>
      <c r="F11" s="27">
        <f t="shared" si="3"/>
        <v>200</v>
      </c>
      <c r="G11" s="27">
        <f t="shared" si="3"/>
        <v>200</v>
      </c>
      <c r="H11" s="27">
        <f t="shared" si="3"/>
        <v>200</v>
      </c>
      <c r="I11" s="27">
        <f t="shared" si="3"/>
        <v>140</v>
      </c>
      <c r="J11" s="27">
        <f t="shared" si="3"/>
        <v>200</v>
      </c>
      <c r="K11" s="27">
        <f t="shared" si="3"/>
        <v>200</v>
      </c>
      <c r="L11" s="27">
        <f t="shared" si="3"/>
        <v>200</v>
      </c>
      <c r="M11" s="27">
        <f t="shared" si="3"/>
        <v>80</v>
      </c>
      <c r="N11" s="27">
        <f t="shared" si="3"/>
        <v>200</v>
      </c>
      <c r="O11" s="27">
        <f t="shared" si="3"/>
        <v>200</v>
      </c>
      <c r="P11" s="27">
        <f t="shared" si="3"/>
        <v>200</v>
      </c>
      <c r="Q11" s="27">
        <f t="shared" si="3"/>
        <v>140</v>
      </c>
      <c r="R11" s="27">
        <f t="shared" si="3"/>
        <v>200</v>
      </c>
      <c r="S11" s="27">
        <f t="shared" si="3"/>
        <v>200</v>
      </c>
      <c r="T11" s="27">
        <f t="shared" si="3"/>
        <v>200</v>
      </c>
      <c r="U11" s="21" t="s">
        <v>28</v>
      </c>
      <c r="V11">
        <f t="shared" si="4"/>
        <v>0</v>
      </c>
      <c r="W11">
        <f t="shared" si="5"/>
        <v>1400</v>
      </c>
      <c r="X11">
        <f t="shared" si="6"/>
        <v>2800</v>
      </c>
      <c r="Y11">
        <f t="shared" si="7"/>
        <v>2600</v>
      </c>
      <c r="Z11">
        <f t="shared" si="8"/>
        <v>0</v>
      </c>
      <c r="AA11">
        <f t="shared" si="9"/>
        <v>1600</v>
      </c>
      <c r="AB11">
        <f t="shared" si="10"/>
        <v>83728</v>
      </c>
      <c r="AC11">
        <f t="shared" si="11"/>
        <v>2600</v>
      </c>
      <c r="AD11">
        <f t="shared" si="12"/>
        <v>0</v>
      </c>
      <c r="AE11">
        <f t="shared" si="13"/>
        <v>1400</v>
      </c>
      <c r="AF11">
        <f t="shared" si="14"/>
        <v>2800</v>
      </c>
      <c r="AG11">
        <f t="shared" si="15"/>
        <v>2600</v>
      </c>
      <c r="AH11">
        <f t="shared" si="15"/>
        <v>0</v>
      </c>
      <c r="AI11">
        <f t="shared" si="15"/>
        <v>1600</v>
      </c>
      <c r="AJ11">
        <f t="shared" si="15"/>
        <v>83728</v>
      </c>
      <c r="AK11">
        <f t="shared" si="16"/>
        <v>2600</v>
      </c>
      <c r="AL11">
        <f t="shared" si="17"/>
        <v>189456</v>
      </c>
    </row>
    <row r="12" spans="1:48" ht="13" thickBot="1">
      <c r="A12" s="21" t="s">
        <v>28</v>
      </c>
      <c r="B12" s="10" t="s">
        <v>32</v>
      </c>
      <c r="C12" s="11">
        <v>150</v>
      </c>
      <c r="D12" s="12">
        <v>60.5</v>
      </c>
      <c r="E12" s="27">
        <f t="shared" si="3"/>
        <v>0</v>
      </c>
      <c r="F12" s="27">
        <f t="shared" si="3"/>
        <v>0</v>
      </c>
      <c r="G12" s="27">
        <f t="shared" si="3"/>
        <v>150</v>
      </c>
      <c r="H12" s="27">
        <f t="shared" si="3"/>
        <v>0</v>
      </c>
      <c r="I12" s="27">
        <f t="shared" si="3"/>
        <v>0</v>
      </c>
      <c r="J12" s="27">
        <f t="shared" si="3"/>
        <v>0</v>
      </c>
      <c r="K12" s="27">
        <f t="shared" si="3"/>
        <v>150</v>
      </c>
      <c r="L12" s="27">
        <f t="shared" si="3"/>
        <v>0</v>
      </c>
      <c r="M12" s="27">
        <f t="shared" si="3"/>
        <v>0</v>
      </c>
      <c r="N12" s="27">
        <f t="shared" si="3"/>
        <v>0</v>
      </c>
      <c r="O12" s="27">
        <f t="shared" si="3"/>
        <v>150</v>
      </c>
      <c r="P12" s="27">
        <f t="shared" si="3"/>
        <v>0</v>
      </c>
      <c r="Q12" s="27">
        <f t="shared" si="3"/>
        <v>0</v>
      </c>
      <c r="R12" s="27">
        <f t="shared" si="3"/>
        <v>0</v>
      </c>
      <c r="S12" s="27">
        <f t="shared" si="3"/>
        <v>150</v>
      </c>
      <c r="T12" s="27">
        <f t="shared" si="3"/>
        <v>0</v>
      </c>
      <c r="U12" s="21" t="s">
        <v>28</v>
      </c>
      <c r="V12">
        <f t="shared" si="4"/>
        <v>0</v>
      </c>
      <c r="W12">
        <f t="shared" si="5"/>
        <v>0</v>
      </c>
      <c r="X12">
        <f t="shared" si="6"/>
        <v>75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60771</v>
      </c>
      <c r="AC12">
        <f t="shared" si="11"/>
        <v>0</v>
      </c>
      <c r="AD12">
        <f t="shared" si="12"/>
        <v>0</v>
      </c>
      <c r="AE12">
        <f t="shared" si="13"/>
        <v>0</v>
      </c>
      <c r="AF12">
        <f t="shared" si="14"/>
        <v>75</v>
      </c>
      <c r="AG12">
        <f t="shared" si="15"/>
        <v>0</v>
      </c>
      <c r="AH12">
        <f t="shared" si="15"/>
        <v>0</v>
      </c>
      <c r="AI12">
        <f t="shared" si="15"/>
        <v>0</v>
      </c>
      <c r="AJ12">
        <f t="shared" si="15"/>
        <v>60771</v>
      </c>
      <c r="AK12">
        <f t="shared" si="16"/>
        <v>0</v>
      </c>
      <c r="AL12">
        <f t="shared" si="17"/>
        <v>121692</v>
      </c>
    </row>
    <row r="13" spans="1:48" ht="13" thickBot="1">
      <c r="A13" s="21" t="s">
        <v>28</v>
      </c>
      <c r="B13" s="10" t="s">
        <v>33</v>
      </c>
      <c r="C13" s="11">
        <v>200</v>
      </c>
      <c r="D13" s="12">
        <v>36.5</v>
      </c>
      <c r="E13" s="27">
        <f t="shared" si="3"/>
        <v>200</v>
      </c>
      <c r="F13" s="27">
        <f t="shared" si="3"/>
        <v>200</v>
      </c>
      <c r="G13" s="27">
        <f t="shared" si="3"/>
        <v>200</v>
      </c>
      <c r="H13" s="27">
        <f t="shared" si="3"/>
        <v>200</v>
      </c>
      <c r="I13" s="27">
        <f t="shared" si="3"/>
        <v>200</v>
      </c>
      <c r="J13" s="27">
        <f t="shared" si="3"/>
        <v>200</v>
      </c>
      <c r="K13" s="27">
        <f t="shared" si="3"/>
        <v>200</v>
      </c>
      <c r="L13" s="27">
        <f t="shared" si="3"/>
        <v>200</v>
      </c>
      <c r="M13" s="27">
        <f t="shared" si="3"/>
        <v>200</v>
      </c>
      <c r="N13" s="27">
        <f t="shared" si="3"/>
        <v>200</v>
      </c>
      <c r="O13" s="27">
        <f t="shared" si="3"/>
        <v>200</v>
      </c>
      <c r="P13" s="27">
        <f t="shared" si="3"/>
        <v>200</v>
      </c>
      <c r="Q13" s="27">
        <f t="shared" si="3"/>
        <v>200</v>
      </c>
      <c r="R13" s="27">
        <f t="shared" si="3"/>
        <v>200</v>
      </c>
      <c r="S13" s="27">
        <f t="shared" si="3"/>
        <v>200</v>
      </c>
      <c r="T13" s="27">
        <f t="shared" si="3"/>
        <v>200</v>
      </c>
      <c r="U13" s="21" t="s">
        <v>28</v>
      </c>
      <c r="V13">
        <f t="shared" si="4"/>
        <v>2100</v>
      </c>
      <c r="W13">
        <f t="shared" si="5"/>
        <v>3500</v>
      </c>
      <c r="X13">
        <f t="shared" si="6"/>
        <v>4900</v>
      </c>
      <c r="Y13">
        <f t="shared" si="7"/>
        <v>4700</v>
      </c>
      <c r="Z13">
        <f t="shared" si="8"/>
        <v>2100</v>
      </c>
      <c r="AA13">
        <f t="shared" si="9"/>
        <v>3700</v>
      </c>
      <c r="AB13">
        <f t="shared" si="10"/>
        <v>85828</v>
      </c>
      <c r="AC13">
        <f t="shared" si="11"/>
        <v>4700</v>
      </c>
      <c r="AD13">
        <f t="shared" si="12"/>
        <v>2100</v>
      </c>
      <c r="AE13">
        <f t="shared" si="13"/>
        <v>3500</v>
      </c>
      <c r="AF13">
        <f t="shared" si="14"/>
        <v>4900</v>
      </c>
      <c r="AG13">
        <f t="shared" si="15"/>
        <v>4700</v>
      </c>
      <c r="AH13">
        <f t="shared" si="15"/>
        <v>2100</v>
      </c>
      <c r="AI13">
        <f t="shared" si="15"/>
        <v>3700</v>
      </c>
      <c r="AJ13">
        <f t="shared" si="15"/>
        <v>85828</v>
      </c>
      <c r="AK13">
        <f t="shared" si="16"/>
        <v>4700</v>
      </c>
      <c r="AL13">
        <f t="shared" si="17"/>
        <v>223056</v>
      </c>
    </row>
    <row r="14" spans="1:48" ht="13" thickBot="1">
      <c r="A14" s="21" t="s">
        <v>28</v>
      </c>
      <c r="B14" s="10" t="s">
        <v>34</v>
      </c>
      <c r="C14" s="11">
        <v>100</v>
      </c>
      <c r="D14" s="12">
        <v>0.5</v>
      </c>
      <c r="E14" s="27">
        <f t="shared" si="3"/>
        <v>100</v>
      </c>
      <c r="F14" s="27">
        <f t="shared" si="3"/>
        <v>100</v>
      </c>
      <c r="G14" s="27">
        <f t="shared" si="3"/>
        <v>100</v>
      </c>
      <c r="H14" s="27">
        <f t="shared" si="3"/>
        <v>100</v>
      </c>
      <c r="I14" s="27">
        <f t="shared" si="3"/>
        <v>100</v>
      </c>
      <c r="J14" s="27">
        <f t="shared" si="3"/>
        <v>100</v>
      </c>
      <c r="K14" s="27">
        <f t="shared" si="3"/>
        <v>100</v>
      </c>
      <c r="L14" s="27">
        <f t="shared" si="3"/>
        <v>100</v>
      </c>
      <c r="M14" s="27">
        <f t="shared" si="3"/>
        <v>100</v>
      </c>
      <c r="N14" s="27">
        <f t="shared" si="3"/>
        <v>100</v>
      </c>
      <c r="O14" s="27">
        <f t="shared" si="3"/>
        <v>100</v>
      </c>
      <c r="P14" s="27">
        <f t="shared" si="3"/>
        <v>100</v>
      </c>
      <c r="Q14" s="27">
        <f t="shared" si="3"/>
        <v>100</v>
      </c>
      <c r="R14" s="27">
        <f t="shared" si="3"/>
        <v>100</v>
      </c>
      <c r="S14" s="27">
        <f t="shared" si="3"/>
        <v>100</v>
      </c>
      <c r="T14" s="27">
        <f t="shared" si="3"/>
        <v>100</v>
      </c>
      <c r="U14" s="21" t="s">
        <v>28</v>
      </c>
      <c r="V14">
        <f t="shared" si="4"/>
        <v>4650</v>
      </c>
      <c r="W14">
        <f t="shared" si="5"/>
        <v>5350</v>
      </c>
      <c r="X14">
        <f t="shared" si="6"/>
        <v>6050</v>
      </c>
      <c r="Y14">
        <f t="shared" si="7"/>
        <v>5950</v>
      </c>
      <c r="Z14">
        <f t="shared" si="8"/>
        <v>4650</v>
      </c>
      <c r="AA14">
        <f t="shared" si="9"/>
        <v>5450</v>
      </c>
      <c r="AB14">
        <f t="shared" si="10"/>
        <v>46514</v>
      </c>
      <c r="AC14">
        <f t="shared" si="11"/>
        <v>5950</v>
      </c>
      <c r="AD14">
        <f t="shared" si="12"/>
        <v>4650</v>
      </c>
      <c r="AE14">
        <f t="shared" si="13"/>
        <v>5350</v>
      </c>
      <c r="AF14">
        <f t="shared" si="14"/>
        <v>6050</v>
      </c>
      <c r="AG14">
        <f t="shared" si="15"/>
        <v>5950</v>
      </c>
      <c r="AH14">
        <f t="shared" si="15"/>
        <v>4650</v>
      </c>
      <c r="AI14">
        <f t="shared" si="15"/>
        <v>5450</v>
      </c>
      <c r="AJ14">
        <f t="shared" si="15"/>
        <v>46514</v>
      </c>
      <c r="AK14">
        <f t="shared" si="16"/>
        <v>5950</v>
      </c>
      <c r="AL14">
        <f t="shared" si="17"/>
        <v>169128</v>
      </c>
    </row>
    <row r="15" spans="1:48" ht="13" thickBot="1">
      <c r="A15" s="5" t="s">
        <v>35</v>
      </c>
      <c r="B15" s="6" t="s">
        <v>36</v>
      </c>
      <c r="C15" s="7">
        <v>500</v>
      </c>
      <c r="D15" s="8">
        <v>50</v>
      </c>
      <c r="E15" s="27">
        <f t="shared" si="3"/>
        <v>0</v>
      </c>
      <c r="F15" s="27">
        <f t="shared" si="3"/>
        <v>500</v>
      </c>
      <c r="G15" s="27">
        <f t="shared" si="3"/>
        <v>500</v>
      </c>
      <c r="H15" s="27">
        <f t="shared" si="3"/>
        <v>500</v>
      </c>
      <c r="I15" s="27">
        <f t="shared" si="3"/>
        <v>0</v>
      </c>
      <c r="J15" s="27">
        <f t="shared" si="3"/>
        <v>500</v>
      </c>
      <c r="K15" s="27">
        <f t="shared" si="3"/>
        <v>500</v>
      </c>
      <c r="L15" s="27">
        <f t="shared" si="3"/>
        <v>500</v>
      </c>
      <c r="M15" s="27">
        <f t="shared" si="3"/>
        <v>0</v>
      </c>
      <c r="N15" s="27">
        <f t="shared" si="3"/>
        <v>500</v>
      </c>
      <c r="O15" s="27">
        <f t="shared" si="3"/>
        <v>500</v>
      </c>
      <c r="P15" s="27">
        <f t="shared" si="3"/>
        <v>500</v>
      </c>
      <c r="Q15" s="27">
        <f t="shared" si="3"/>
        <v>0</v>
      </c>
      <c r="R15" s="27">
        <f t="shared" si="3"/>
        <v>500</v>
      </c>
      <c r="S15" s="27">
        <f t="shared" si="3"/>
        <v>500</v>
      </c>
      <c r="T15" s="27">
        <f t="shared" si="3"/>
        <v>500</v>
      </c>
      <c r="U15" s="5" t="s">
        <v>35</v>
      </c>
      <c r="V15">
        <f t="shared" si="4"/>
        <v>0</v>
      </c>
      <c r="W15">
        <f t="shared" si="5"/>
        <v>2000</v>
      </c>
      <c r="X15">
        <f t="shared" si="6"/>
        <v>5500</v>
      </c>
      <c r="Y15">
        <f t="shared" si="7"/>
        <v>5000</v>
      </c>
      <c r="Z15">
        <f t="shared" si="8"/>
        <v>0</v>
      </c>
      <c r="AA15">
        <f t="shared" si="9"/>
        <v>2500</v>
      </c>
      <c r="AB15">
        <f t="shared" si="10"/>
        <v>207820</v>
      </c>
      <c r="AC15">
        <f t="shared" si="11"/>
        <v>5000</v>
      </c>
      <c r="AD15">
        <f t="shared" si="12"/>
        <v>0</v>
      </c>
      <c r="AE15">
        <f t="shared" si="13"/>
        <v>2000</v>
      </c>
      <c r="AF15">
        <f t="shared" si="14"/>
        <v>5500</v>
      </c>
      <c r="AG15">
        <f t="shared" si="15"/>
        <v>5000</v>
      </c>
      <c r="AH15">
        <f t="shared" si="15"/>
        <v>0</v>
      </c>
      <c r="AI15">
        <f t="shared" si="15"/>
        <v>2500</v>
      </c>
      <c r="AJ15">
        <f t="shared" si="15"/>
        <v>207820</v>
      </c>
      <c r="AK15">
        <f t="shared" si="16"/>
        <v>5000</v>
      </c>
      <c r="AL15">
        <f t="shared" si="17"/>
        <v>455640</v>
      </c>
    </row>
    <row r="16" spans="1:48" ht="13" thickBot="1">
      <c r="A16" s="9" t="s">
        <v>35</v>
      </c>
      <c r="B16" s="10" t="s">
        <v>37</v>
      </c>
      <c r="C16" s="11">
        <v>400</v>
      </c>
      <c r="D16" s="12">
        <v>23</v>
      </c>
      <c r="E16" s="27">
        <f t="shared" si="3"/>
        <v>400</v>
      </c>
      <c r="F16" s="27">
        <f t="shared" si="3"/>
        <v>400</v>
      </c>
      <c r="G16" s="27">
        <f t="shared" si="3"/>
        <v>400</v>
      </c>
      <c r="H16" s="27">
        <f t="shared" si="3"/>
        <v>400</v>
      </c>
      <c r="I16" s="27">
        <f t="shared" si="3"/>
        <v>400</v>
      </c>
      <c r="J16" s="27">
        <f t="shared" si="3"/>
        <v>400</v>
      </c>
      <c r="K16" s="27">
        <f t="shared" si="3"/>
        <v>400</v>
      </c>
      <c r="L16" s="27">
        <f t="shared" si="3"/>
        <v>400</v>
      </c>
      <c r="M16" s="27">
        <f t="shared" si="3"/>
        <v>400</v>
      </c>
      <c r="N16" s="27">
        <f t="shared" si="3"/>
        <v>400</v>
      </c>
      <c r="O16" s="27">
        <f t="shared" si="3"/>
        <v>400</v>
      </c>
      <c r="P16" s="27">
        <f t="shared" si="3"/>
        <v>400</v>
      </c>
      <c r="Q16" s="27">
        <f t="shared" si="3"/>
        <v>400</v>
      </c>
      <c r="R16" s="27">
        <f t="shared" si="3"/>
        <v>400</v>
      </c>
      <c r="S16" s="27">
        <f t="shared" si="3"/>
        <v>400</v>
      </c>
      <c r="T16" s="27">
        <f t="shared" si="3"/>
        <v>400</v>
      </c>
      <c r="U16" s="9" t="s">
        <v>35</v>
      </c>
      <c r="V16">
        <f t="shared" si="4"/>
        <v>9600</v>
      </c>
      <c r="W16">
        <f t="shared" si="5"/>
        <v>12400</v>
      </c>
      <c r="X16">
        <f t="shared" si="6"/>
        <v>15200</v>
      </c>
      <c r="Y16">
        <f t="shared" si="7"/>
        <v>14800</v>
      </c>
      <c r="Z16">
        <f t="shared" si="8"/>
        <v>9600</v>
      </c>
      <c r="AA16">
        <f t="shared" si="9"/>
        <v>12800</v>
      </c>
      <c r="AB16">
        <f t="shared" si="10"/>
        <v>177056</v>
      </c>
      <c r="AC16">
        <f t="shared" si="11"/>
        <v>14800</v>
      </c>
      <c r="AD16">
        <f t="shared" si="12"/>
        <v>9600</v>
      </c>
      <c r="AE16">
        <f t="shared" si="13"/>
        <v>12400</v>
      </c>
      <c r="AF16">
        <f t="shared" si="14"/>
        <v>15200</v>
      </c>
      <c r="AG16">
        <f t="shared" si="15"/>
        <v>14800</v>
      </c>
      <c r="AH16">
        <f t="shared" si="15"/>
        <v>9600</v>
      </c>
      <c r="AI16">
        <f t="shared" si="15"/>
        <v>12800</v>
      </c>
      <c r="AJ16">
        <f t="shared" si="15"/>
        <v>177056</v>
      </c>
      <c r="AK16">
        <f t="shared" si="16"/>
        <v>14800</v>
      </c>
      <c r="AL16">
        <f t="shared" si="17"/>
        <v>532512</v>
      </c>
    </row>
    <row r="17" spans="1:38" ht="13" thickBot="1">
      <c r="A17" s="9" t="s">
        <v>35</v>
      </c>
      <c r="B17" s="10" t="s">
        <v>38</v>
      </c>
      <c r="C17" s="11">
        <v>400</v>
      </c>
      <c r="D17" s="12">
        <v>20</v>
      </c>
      <c r="E17" s="27">
        <f t="shared" si="3"/>
        <v>400</v>
      </c>
      <c r="F17" s="27">
        <f t="shared" si="3"/>
        <v>400</v>
      </c>
      <c r="G17" s="27">
        <f t="shared" si="3"/>
        <v>400</v>
      </c>
      <c r="H17" s="27">
        <f t="shared" si="3"/>
        <v>400</v>
      </c>
      <c r="I17" s="27">
        <f t="shared" si="3"/>
        <v>400</v>
      </c>
      <c r="J17" s="27">
        <f t="shared" ref="F17:T32" si="18">IF($D17&lt;J$45,$C17,IF($D17=J$45,J$46/MAX((COUNTIF($D$2:$D$43,"="&amp;J$45)),1),0))</f>
        <v>400</v>
      </c>
      <c r="K17" s="27">
        <f t="shared" si="18"/>
        <v>400</v>
      </c>
      <c r="L17" s="27">
        <f t="shared" si="18"/>
        <v>400</v>
      </c>
      <c r="M17" s="27">
        <f t="shared" si="18"/>
        <v>400</v>
      </c>
      <c r="N17" s="27">
        <f t="shared" si="18"/>
        <v>400</v>
      </c>
      <c r="O17" s="27">
        <f t="shared" si="18"/>
        <v>400</v>
      </c>
      <c r="P17" s="27">
        <f t="shared" si="18"/>
        <v>400</v>
      </c>
      <c r="Q17" s="27">
        <f t="shared" si="18"/>
        <v>400</v>
      </c>
      <c r="R17" s="27">
        <f t="shared" si="18"/>
        <v>400</v>
      </c>
      <c r="S17" s="27">
        <f t="shared" si="18"/>
        <v>400</v>
      </c>
      <c r="T17" s="27">
        <f t="shared" si="18"/>
        <v>400</v>
      </c>
      <c r="U17" s="9" t="s">
        <v>35</v>
      </c>
      <c r="V17">
        <f t="shared" si="4"/>
        <v>10800</v>
      </c>
      <c r="W17">
        <f t="shared" si="5"/>
        <v>13600</v>
      </c>
      <c r="X17">
        <f t="shared" si="6"/>
        <v>16400</v>
      </c>
      <c r="Y17">
        <f t="shared" si="7"/>
        <v>16000</v>
      </c>
      <c r="Z17">
        <f t="shared" si="8"/>
        <v>10800</v>
      </c>
      <c r="AA17">
        <f t="shared" si="9"/>
        <v>14000</v>
      </c>
      <c r="AB17">
        <f t="shared" si="10"/>
        <v>178256</v>
      </c>
      <c r="AC17">
        <f t="shared" si="11"/>
        <v>16000</v>
      </c>
      <c r="AD17">
        <f t="shared" si="12"/>
        <v>10800</v>
      </c>
      <c r="AE17">
        <f t="shared" si="13"/>
        <v>13600</v>
      </c>
      <c r="AF17">
        <f t="shared" si="14"/>
        <v>16400</v>
      </c>
      <c r="AG17">
        <f t="shared" si="15"/>
        <v>16000</v>
      </c>
      <c r="AH17">
        <f t="shared" si="15"/>
        <v>10800</v>
      </c>
      <c r="AI17">
        <f t="shared" si="15"/>
        <v>14000</v>
      </c>
      <c r="AJ17">
        <f t="shared" si="15"/>
        <v>178256</v>
      </c>
      <c r="AK17">
        <f t="shared" si="16"/>
        <v>16000</v>
      </c>
      <c r="AL17">
        <f t="shared" si="17"/>
        <v>551712</v>
      </c>
    </row>
    <row r="18" spans="1:38" ht="13" thickBot="1">
      <c r="A18" s="9" t="s">
        <v>35</v>
      </c>
      <c r="B18" s="10" t="s">
        <v>39</v>
      </c>
      <c r="C18" s="11">
        <v>100</v>
      </c>
      <c r="D18" s="12">
        <v>55</v>
      </c>
      <c r="E18" s="27">
        <f t="shared" si="3"/>
        <v>0</v>
      </c>
      <c r="F18" s="27">
        <f t="shared" si="18"/>
        <v>0</v>
      </c>
      <c r="G18" s="27">
        <f t="shared" si="18"/>
        <v>100</v>
      </c>
      <c r="H18" s="27">
        <f t="shared" si="18"/>
        <v>100</v>
      </c>
      <c r="I18" s="27">
        <f t="shared" si="18"/>
        <v>0</v>
      </c>
      <c r="J18" s="27">
        <f t="shared" si="18"/>
        <v>20</v>
      </c>
      <c r="K18" s="27">
        <f t="shared" si="18"/>
        <v>100</v>
      </c>
      <c r="L18" s="27">
        <f t="shared" si="18"/>
        <v>100</v>
      </c>
      <c r="M18" s="27">
        <f t="shared" si="18"/>
        <v>0</v>
      </c>
      <c r="N18" s="27">
        <f t="shared" si="18"/>
        <v>0</v>
      </c>
      <c r="O18" s="27">
        <f t="shared" si="18"/>
        <v>100</v>
      </c>
      <c r="P18" s="27">
        <f t="shared" si="18"/>
        <v>100</v>
      </c>
      <c r="Q18" s="27">
        <f t="shared" si="18"/>
        <v>0</v>
      </c>
      <c r="R18" s="27">
        <f t="shared" si="18"/>
        <v>20</v>
      </c>
      <c r="S18" s="27">
        <f t="shared" si="18"/>
        <v>100</v>
      </c>
      <c r="T18" s="27">
        <f t="shared" si="18"/>
        <v>100</v>
      </c>
      <c r="U18" s="9" t="s">
        <v>35</v>
      </c>
      <c r="V18">
        <f t="shared" si="4"/>
        <v>0</v>
      </c>
      <c r="W18">
        <f t="shared" si="5"/>
        <v>0</v>
      </c>
      <c r="X18">
        <f t="shared" si="6"/>
        <v>600</v>
      </c>
      <c r="Y18">
        <f t="shared" si="7"/>
        <v>500</v>
      </c>
      <c r="Z18">
        <f t="shared" si="8"/>
        <v>0</v>
      </c>
      <c r="AA18">
        <f t="shared" si="9"/>
        <v>0</v>
      </c>
      <c r="AB18">
        <f t="shared" si="10"/>
        <v>41064</v>
      </c>
      <c r="AC18">
        <f t="shared" si="11"/>
        <v>500</v>
      </c>
      <c r="AD18">
        <f t="shared" si="12"/>
        <v>0</v>
      </c>
      <c r="AE18">
        <f t="shared" si="13"/>
        <v>0</v>
      </c>
      <c r="AF18">
        <f t="shared" si="14"/>
        <v>600</v>
      </c>
      <c r="AG18">
        <f t="shared" si="15"/>
        <v>500</v>
      </c>
      <c r="AH18">
        <f t="shared" si="15"/>
        <v>0</v>
      </c>
      <c r="AI18">
        <f t="shared" si="15"/>
        <v>0</v>
      </c>
      <c r="AJ18">
        <f t="shared" si="15"/>
        <v>41064</v>
      </c>
      <c r="AK18">
        <f t="shared" si="16"/>
        <v>500</v>
      </c>
      <c r="AL18">
        <f t="shared" si="17"/>
        <v>85328</v>
      </c>
    </row>
    <row r="19" spans="1:38" ht="13" thickBot="1">
      <c r="A19" s="9" t="s">
        <v>35</v>
      </c>
      <c r="B19" s="10" t="s">
        <v>40</v>
      </c>
      <c r="C19" s="11">
        <v>400</v>
      </c>
      <c r="D19" s="12">
        <v>20.5</v>
      </c>
      <c r="E19" s="27">
        <f t="shared" si="3"/>
        <v>400</v>
      </c>
      <c r="F19" s="27">
        <f t="shared" si="18"/>
        <v>400</v>
      </c>
      <c r="G19" s="27">
        <f t="shared" si="18"/>
        <v>400</v>
      </c>
      <c r="H19" s="27">
        <f t="shared" si="18"/>
        <v>400</v>
      </c>
      <c r="I19" s="27">
        <f t="shared" si="18"/>
        <v>400</v>
      </c>
      <c r="J19" s="27">
        <f t="shared" si="18"/>
        <v>400</v>
      </c>
      <c r="K19" s="27">
        <f t="shared" si="18"/>
        <v>400</v>
      </c>
      <c r="L19" s="27">
        <f t="shared" si="18"/>
        <v>400</v>
      </c>
      <c r="M19" s="27">
        <f t="shared" si="18"/>
        <v>400</v>
      </c>
      <c r="N19" s="27">
        <f t="shared" si="18"/>
        <v>400</v>
      </c>
      <c r="O19" s="27">
        <f t="shared" si="18"/>
        <v>400</v>
      </c>
      <c r="P19" s="27">
        <f t="shared" si="18"/>
        <v>400</v>
      </c>
      <c r="Q19" s="27">
        <f t="shared" si="18"/>
        <v>400</v>
      </c>
      <c r="R19" s="27">
        <f t="shared" si="18"/>
        <v>400</v>
      </c>
      <c r="S19" s="27">
        <f t="shared" si="18"/>
        <v>400</v>
      </c>
      <c r="T19" s="27">
        <f t="shared" si="18"/>
        <v>400</v>
      </c>
      <c r="U19" s="9" t="s">
        <v>35</v>
      </c>
      <c r="V19">
        <f t="shared" si="4"/>
        <v>10600</v>
      </c>
      <c r="W19">
        <f t="shared" si="5"/>
        <v>13400</v>
      </c>
      <c r="X19">
        <f t="shared" si="6"/>
        <v>16200</v>
      </c>
      <c r="Y19">
        <f t="shared" si="7"/>
        <v>15800</v>
      </c>
      <c r="Z19">
        <f t="shared" si="8"/>
        <v>10600</v>
      </c>
      <c r="AA19">
        <f t="shared" si="9"/>
        <v>13800</v>
      </c>
      <c r="AB19">
        <f t="shared" si="10"/>
        <v>178056</v>
      </c>
      <c r="AC19">
        <f t="shared" si="11"/>
        <v>15800</v>
      </c>
      <c r="AD19">
        <f t="shared" si="12"/>
        <v>10600</v>
      </c>
      <c r="AE19">
        <f t="shared" si="13"/>
        <v>13400</v>
      </c>
      <c r="AF19">
        <f t="shared" si="14"/>
        <v>16200</v>
      </c>
      <c r="AG19">
        <f t="shared" si="15"/>
        <v>15800</v>
      </c>
      <c r="AH19">
        <f t="shared" si="15"/>
        <v>10600</v>
      </c>
      <c r="AI19">
        <f t="shared" si="15"/>
        <v>13800</v>
      </c>
      <c r="AJ19">
        <f t="shared" si="15"/>
        <v>178056</v>
      </c>
      <c r="AK19">
        <f t="shared" si="16"/>
        <v>15800</v>
      </c>
      <c r="AL19">
        <f t="shared" si="17"/>
        <v>548512</v>
      </c>
    </row>
    <row r="20" spans="1:38" ht="13" thickBot="1">
      <c r="A20" s="17" t="s">
        <v>35</v>
      </c>
      <c r="B20" s="18" t="s">
        <v>41</v>
      </c>
      <c r="C20" s="19">
        <v>400</v>
      </c>
      <c r="D20" s="20">
        <v>61</v>
      </c>
      <c r="E20" s="27">
        <f t="shared" si="3"/>
        <v>0</v>
      </c>
      <c r="F20" s="27">
        <f t="shared" si="18"/>
        <v>0</v>
      </c>
      <c r="G20" s="27">
        <f t="shared" si="18"/>
        <v>100</v>
      </c>
      <c r="H20" s="27">
        <f t="shared" si="18"/>
        <v>0</v>
      </c>
      <c r="I20" s="27">
        <f t="shared" si="18"/>
        <v>0</v>
      </c>
      <c r="J20" s="27">
        <f t="shared" si="18"/>
        <v>0</v>
      </c>
      <c r="K20" s="27">
        <f t="shared" si="18"/>
        <v>400</v>
      </c>
      <c r="L20" s="27">
        <f t="shared" si="18"/>
        <v>0</v>
      </c>
      <c r="M20" s="27">
        <f t="shared" si="18"/>
        <v>0</v>
      </c>
      <c r="N20" s="27">
        <f t="shared" si="18"/>
        <v>0</v>
      </c>
      <c r="O20" s="27">
        <f t="shared" si="18"/>
        <v>100</v>
      </c>
      <c r="P20" s="27">
        <f t="shared" si="18"/>
        <v>0</v>
      </c>
      <c r="Q20" s="27">
        <f t="shared" si="18"/>
        <v>0</v>
      </c>
      <c r="R20" s="27">
        <f t="shared" si="18"/>
        <v>0</v>
      </c>
      <c r="S20" s="27">
        <f t="shared" si="18"/>
        <v>400</v>
      </c>
      <c r="T20" s="27">
        <f t="shared" si="18"/>
        <v>0</v>
      </c>
      <c r="U20" s="17" t="s">
        <v>35</v>
      </c>
      <c r="V20">
        <f t="shared" si="4"/>
        <v>0</v>
      </c>
      <c r="W20">
        <f t="shared" si="5"/>
        <v>0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161856</v>
      </c>
      <c r="AC20">
        <f t="shared" si="11"/>
        <v>0</v>
      </c>
      <c r="AD20">
        <f t="shared" si="12"/>
        <v>0</v>
      </c>
      <c r="AE20">
        <f t="shared" si="13"/>
        <v>0</v>
      </c>
      <c r="AF20">
        <f t="shared" si="14"/>
        <v>0</v>
      </c>
      <c r="AG20">
        <f t="shared" si="15"/>
        <v>0</v>
      </c>
      <c r="AH20">
        <f t="shared" si="15"/>
        <v>0</v>
      </c>
      <c r="AI20">
        <f t="shared" si="15"/>
        <v>0</v>
      </c>
      <c r="AJ20">
        <f t="shared" si="15"/>
        <v>161856</v>
      </c>
      <c r="AK20">
        <f t="shared" si="16"/>
        <v>0</v>
      </c>
      <c r="AL20">
        <f t="shared" si="17"/>
        <v>323712</v>
      </c>
    </row>
    <row r="21" spans="1:38" ht="13" thickBot="1">
      <c r="A21" s="21" t="s">
        <v>42</v>
      </c>
      <c r="B21" s="10" t="s">
        <v>43</v>
      </c>
      <c r="C21" s="11">
        <v>100</v>
      </c>
      <c r="D21" s="12">
        <v>58</v>
      </c>
      <c r="E21" s="27">
        <f t="shared" si="3"/>
        <v>0</v>
      </c>
      <c r="F21" s="27">
        <f t="shared" si="18"/>
        <v>0</v>
      </c>
      <c r="G21" s="27">
        <f t="shared" si="18"/>
        <v>100</v>
      </c>
      <c r="H21" s="27">
        <f t="shared" si="18"/>
        <v>100</v>
      </c>
      <c r="I21" s="27">
        <f t="shared" si="18"/>
        <v>0</v>
      </c>
      <c r="J21" s="27">
        <f t="shared" si="18"/>
        <v>0</v>
      </c>
      <c r="K21" s="27">
        <f t="shared" si="18"/>
        <v>100</v>
      </c>
      <c r="L21" s="27">
        <f t="shared" si="18"/>
        <v>100</v>
      </c>
      <c r="M21" s="27">
        <f t="shared" si="18"/>
        <v>0</v>
      </c>
      <c r="N21" s="27">
        <f t="shared" si="18"/>
        <v>0</v>
      </c>
      <c r="O21" s="27">
        <f t="shared" si="18"/>
        <v>100</v>
      </c>
      <c r="P21" s="27">
        <f t="shared" si="18"/>
        <v>100</v>
      </c>
      <c r="Q21" s="27">
        <f t="shared" si="18"/>
        <v>0</v>
      </c>
      <c r="R21" s="27">
        <f t="shared" si="18"/>
        <v>0</v>
      </c>
      <c r="S21" s="27">
        <f t="shared" si="18"/>
        <v>100</v>
      </c>
      <c r="T21" s="27">
        <f t="shared" si="18"/>
        <v>100</v>
      </c>
      <c r="U21" s="21" t="s">
        <v>42</v>
      </c>
      <c r="V21">
        <f t="shared" si="4"/>
        <v>0</v>
      </c>
      <c r="W21">
        <f t="shared" si="5"/>
        <v>0</v>
      </c>
      <c r="X21">
        <f t="shared" si="6"/>
        <v>300</v>
      </c>
      <c r="Y21">
        <f t="shared" si="7"/>
        <v>200</v>
      </c>
      <c r="Z21">
        <f t="shared" si="8"/>
        <v>0</v>
      </c>
      <c r="AA21">
        <f t="shared" si="9"/>
        <v>0</v>
      </c>
      <c r="AB21">
        <f t="shared" si="10"/>
        <v>40764</v>
      </c>
      <c r="AC21">
        <f t="shared" si="11"/>
        <v>200</v>
      </c>
      <c r="AD21">
        <f t="shared" si="12"/>
        <v>0</v>
      </c>
      <c r="AE21">
        <f t="shared" si="13"/>
        <v>0</v>
      </c>
      <c r="AF21">
        <f t="shared" si="14"/>
        <v>300</v>
      </c>
      <c r="AG21">
        <f t="shared" si="15"/>
        <v>200</v>
      </c>
      <c r="AH21">
        <f t="shared" si="15"/>
        <v>0</v>
      </c>
      <c r="AI21">
        <f t="shared" si="15"/>
        <v>0</v>
      </c>
      <c r="AJ21">
        <f t="shared" si="15"/>
        <v>40764</v>
      </c>
      <c r="AK21">
        <f t="shared" si="16"/>
        <v>200</v>
      </c>
      <c r="AL21">
        <f t="shared" si="17"/>
        <v>82928</v>
      </c>
    </row>
    <row r="22" spans="1:38" ht="13" thickBot="1">
      <c r="A22" s="21" t="s">
        <v>42</v>
      </c>
      <c r="B22" s="10" t="s">
        <v>44</v>
      </c>
      <c r="C22" s="11">
        <v>400</v>
      </c>
      <c r="D22" s="12">
        <v>20</v>
      </c>
      <c r="E22" s="27">
        <f t="shared" si="3"/>
        <v>400</v>
      </c>
      <c r="F22" s="27">
        <f t="shared" si="18"/>
        <v>400</v>
      </c>
      <c r="G22" s="27">
        <f t="shared" si="18"/>
        <v>400</v>
      </c>
      <c r="H22" s="27">
        <f t="shared" si="18"/>
        <v>400</v>
      </c>
      <c r="I22" s="27">
        <f t="shared" si="18"/>
        <v>400</v>
      </c>
      <c r="J22" s="27">
        <f t="shared" si="18"/>
        <v>400</v>
      </c>
      <c r="K22" s="27">
        <f t="shared" si="18"/>
        <v>400</v>
      </c>
      <c r="L22" s="27">
        <f t="shared" si="18"/>
        <v>400</v>
      </c>
      <c r="M22" s="27">
        <f t="shared" si="18"/>
        <v>400</v>
      </c>
      <c r="N22" s="27">
        <f t="shared" si="18"/>
        <v>400</v>
      </c>
      <c r="O22" s="27">
        <f t="shared" si="18"/>
        <v>400</v>
      </c>
      <c r="P22" s="27">
        <f t="shared" si="18"/>
        <v>400</v>
      </c>
      <c r="Q22" s="27">
        <f t="shared" si="18"/>
        <v>400</v>
      </c>
      <c r="R22" s="27">
        <f t="shared" si="18"/>
        <v>400</v>
      </c>
      <c r="S22" s="27">
        <f t="shared" si="18"/>
        <v>400</v>
      </c>
      <c r="T22" s="27">
        <f t="shared" si="18"/>
        <v>400</v>
      </c>
      <c r="U22" s="21" t="s">
        <v>42</v>
      </c>
      <c r="V22">
        <f t="shared" si="4"/>
        <v>10800</v>
      </c>
      <c r="W22">
        <f t="shared" si="5"/>
        <v>13600</v>
      </c>
      <c r="X22">
        <f t="shared" si="6"/>
        <v>16400</v>
      </c>
      <c r="Y22">
        <f t="shared" si="7"/>
        <v>16000</v>
      </c>
      <c r="Z22">
        <f t="shared" si="8"/>
        <v>10800</v>
      </c>
      <c r="AA22">
        <f t="shared" si="9"/>
        <v>14000</v>
      </c>
      <c r="AB22">
        <f t="shared" si="10"/>
        <v>178256</v>
      </c>
      <c r="AC22">
        <f t="shared" si="11"/>
        <v>16000</v>
      </c>
      <c r="AD22">
        <f t="shared" si="12"/>
        <v>10800</v>
      </c>
      <c r="AE22">
        <f t="shared" si="13"/>
        <v>13600</v>
      </c>
      <c r="AF22">
        <f t="shared" si="14"/>
        <v>16400</v>
      </c>
      <c r="AG22">
        <f t="shared" si="15"/>
        <v>16000</v>
      </c>
      <c r="AH22">
        <f t="shared" si="15"/>
        <v>10800</v>
      </c>
      <c r="AI22">
        <f t="shared" si="15"/>
        <v>14000</v>
      </c>
      <c r="AJ22">
        <f t="shared" si="15"/>
        <v>178256</v>
      </c>
      <c r="AK22">
        <f t="shared" si="16"/>
        <v>16000</v>
      </c>
      <c r="AL22">
        <f t="shared" si="17"/>
        <v>551712</v>
      </c>
    </row>
    <row r="23" spans="1:38" ht="13" thickBot="1">
      <c r="A23" s="21" t="s">
        <v>42</v>
      </c>
      <c r="B23" s="10" t="s">
        <v>45</v>
      </c>
      <c r="C23" s="11">
        <v>300</v>
      </c>
      <c r="D23" s="12">
        <v>35.5</v>
      </c>
      <c r="E23" s="27">
        <f t="shared" si="3"/>
        <v>300</v>
      </c>
      <c r="F23" s="27">
        <f t="shared" si="18"/>
        <v>300</v>
      </c>
      <c r="G23" s="27">
        <f t="shared" si="18"/>
        <v>300</v>
      </c>
      <c r="H23" s="27">
        <f t="shared" si="18"/>
        <v>300</v>
      </c>
      <c r="I23" s="27">
        <f t="shared" si="18"/>
        <v>300</v>
      </c>
      <c r="J23" s="27">
        <f t="shared" si="18"/>
        <v>300</v>
      </c>
      <c r="K23" s="27">
        <f t="shared" si="18"/>
        <v>300</v>
      </c>
      <c r="L23" s="27">
        <f t="shared" si="18"/>
        <v>300</v>
      </c>
      <c r="M23" s="27">
        <f t="shared" si="18"/>
        <v>300</v>
      </c>
      <c r="N23" s="27">
        <f t="shared" si="18"/>
        <v>300</v>
      </c>
      <c r="O23" s="27">
        <f t="shared" si="18"/>
        <v>300</v>
      </c>
      <c r="P23" s="27">
        <f t="shared" si="18"/>
        <v>300</v>
      </c>
      <c r="Q23" s="27">
        <f t="shared" si="18"/>
        <v>300</v>
      </c>
      <c r="R23" s="27">
        <f t="shared" si="18"/>
        <v>300</v>
      </c>
      <c r="S23" s="27">
        <f t="shared" si="18"/>
        <v>300</v>
      </c>
      <c r="T23" s="27">
        <f t="shared" si="18"/>
        <v>300</v>
      </c>
      <c r="U23" s="21" t="s">
        <v>42</v>
      </c>
      <c r="V23">
        <f t="shared" si="4"/>
        <v>3450</v>
      </c>
      <c r="W23">
        <f t="shared" si="5"/>
        <v>5550</v>
      </c>
      <c r="X23">
        <f t="shared" si="6"/>
        <v>7650</v>
      </c>
      <c r="Y23">
        <f t="shared" si="7"/>
        <v>7350</v>
      </c>
      <c r="Z23">
        <f t="shared" si="8"/>
        <v>3450</v>
      </c>
      <c r="AA23">
        <f t="shared" si="9"/>
        <v>5850</v>
      </c>
      <c r="AB23">
        <f t="shared" si="10"/>
        <v>129042</v>
      </c>
      <c r="AC23">
        <f t="shared" si="11"/>
        <v>7350</v>
      </c>
      <c r="AD23">
        <f t="shared" si="12"/>
        <v>3450</v>
      </c>
      <c r="AE23">
        <f t="shared" si="13"/>
        <v>5550</v>
      </c>
      <c r="AF23">
        <f t="shared" si="14"/>
        <v>7650</v>
      </c>
      <c r="AG23">
        <f t="shared" si="15"/>
        <v>7350</v>
      </c>
      <c r="AH23">
        <f t="shared" si="15"/>
        <v>3450</v>
      </c>
      <c r="AI23">
        <f t="shared" si="15"/>
        <v>5850</v>
      </c>
      <c r="AJ23">
        <f t="shared" si="15"/>
        <v>129042</v>
      </c>
      <c r="AK23">
        <f t="shared" si="16"/>
        <v>7350</v>
      </c>
      <c r="AL23">
        <f t="shared" si="17"/>
        <v>339384</v>
      </c>
    </row>
    <row r="24" spans="1:38" ht="13" thickBot="1">
      <c r="A24" s="21" t="s">
        <v>42</v>
      </c>
      <c r="B24" s="10" t="s">
        <v>46</v>
      </c>
      <c r="C24" s="11">
        <v>350</v>
      </c>
      <c r="D24" s="12">
        <v>53</v>
      </c>
      <c r="E24" s="27">
        <f t="shared" si="3"/>
        <v>0</v>
      </c>
      <c r="F24" s="27">
        <f t="shared" si="18"/>
        <v>350</v>
      </c>
      <c r="G24" s="27">
        <f t="shared" si="18"/>
        <v>350</v>
      </c>
      <c r="H24" s="27">
        <f t="shared" si="18"/>
        <v>350</v>
      </c>
      <c r="I24" s="27">
        <f t="shared" si="18"/>
        <v>0</v>
      </c>
      <c r="J24" s="27">
        <f t="shared" si="18"/>
        <v>350</v>
      </c>
      <c r="K24" s="27">
        <f t="shared" si="18"/>
        <v>350</v>
      </c>
      <c r="L24" s="27">
        <f t="shared" si="18"/>
        <v>350</v>
      </c>
      <c r="M24" s="27">
        <f t="shared" si="18"/>
        <v>0</v>
      </c>
      <c r="N24" s="27">
        <f t="shared" si="18"/>
        <v>350</v>
      </c>
      <c r="O24" s="27">
        <f t="shared" si="18"/>
        <v>350</v>
      </c>
      <c r="P24" s="27">
        <f t="shared" si="18"/>
        <v>350</v>
      </c>
      <c r="Q24" s="27">
        <f t="shared" si="18"/>
        <v>0</v>
      </c>
      <c r="R24" s="27">
        <f t="shared" si="18"/>
        <v>350</v>
      </c>
      <c r="S24" s="27">
        <f t="shared" si="18"/>
        <v>350</v>
      </c>
      <c r="T24" s="27">
        <f t="shared" si="18"/>
        <v>350</v>
      </c>
      <c r="U24" s="21" t="s">
        <v>42</v>
      </c>
      <c r="V24">
        <f t="shared" si="4"/>
        <v>0</v>
      </c>
      <c r="W24">
        <f t="shared" si="5"/>
        <v>350</v>
      </c>
      <c r="X24">
        <f t="shared" si="6"/>
        <v>2800</v>
      </c>
      <c r="Y24">
        <f t="shared" si="7"/>
        <v>2450</v>
      </c>
      <c r="Z24">
        <f t="shared" si="8"/>
        <v>0</v>
      </c>
      <c r="AA24">
        <f t="shared" si="9"/>
        <v>700</v>
      </c>
      <c r="AB24">
        <f t="shared" si="10"/>
        <v>144424</v>
      </c>
      <c r="AC24">
        <f t="shared" si="11"/>
        <v>2450</v>
      </c>
      <c r="AD24">
        <f t="shared" si="12"/>
        <v>0</v>
      </c>
      <c r="AE24">
        <f t="shared" si="13"/>
        <v>350</v>
      </c>
      <c r="AF24">
        <f t="shared" si="14"/>
        <v>2800</v>
      </c>
      <c r="AG24">
        <f t="shared" si="15"/>
        <v>2450</v>
      </c>
      <c r="AH24">
        <f t="shared" si="15"/>
        <v>0</v>
      </c>
      <c r="AI24">
        <f t="shared" si="15"/>
        <v>700</v>
      </c>
      <c r="AJ24">
        <f t="shared" si="15"/>
        <v>144424</v>
      </c>
      <c r="AK24">
        <f t="shared" si="16"/>
        <v>2450</v>
      </c>
      <c r="AL24">
        <f t="shared" si="17"/>
        <v>306348</v>
      </c>
    </row>
    <row r="25" spans="1:38" ht="13" thickBot="1">
      <c r="A25" s="21" t="s">
        <v>42</v>
      </c>
      <c r="B25" s="10" t="s">
        <v>47</v>
      </c>
      <c r="C25" s="11">
        <v>350</v>
      </c>
      <c r="D25" s="12">
        <v>36</v>
      </c>
      <c r="E25" s="27">
        <f t="shared" si="3"/>
        <v>350</v>
      </c>
      <c r="F25" s="27">
        <f t="shared" si="18"/>
        <v>350</v>
      </c>
      <c r="G25" s="27">
        <f t="shared" si="18"/>
        <v>350</v>
      </c>
      <c r="H25" s="27">
        <f t="shared" si="18"/>
        <v>350</v>
      </c>
      <c r="I25" s="27">
        <f t="shared" si="18"/>
        <v>350</v>
      </c>
      <c r="J25" s="27">
        <f t="shared" si="18"/>
        <v>350</v>
      </c>
      <c r="K25" s="27">
        <f t="shared" si="18"/>
        <v>350</v>
      </c>
      <c r="L25" s="27">
        <f t="shared" si="18"/>
        <v>350</v>
      </c>
      <c r="M25" s="27">
        <f t="shared" si="18"/>
        <v>350</v>
      </c>
      <c r="N25" s="27">
        <f t="shared" si="18"/>
        <v>350</v>
      </c>
      <c r="O25" s="27">
        <f t="shared" si="18"/>
        <v>350</v>
      </c>
      <c r="P25" s="27">
        <f t="shared" si="18"/>
        <v>350</v>
      </c>
      <c r="Q25" s="27">
        <f t="shared" si="18"/>
        <v>350</v>
      </c>
      <c r="R25" s="27">
        <f t="shared" si="18"/>
        <v>350</v>
      </c>
      <c r="S25" s="27">
        <f t="shared" si="18"/>
        <v>350</v>
      </c>
      <c r="T25" s="27">
        <f t="shared" si="18"/>
        <v>350</v>
      </c>
      <c r="U25" s="21" t="s">
        <v>42</v>
      </c>
      <c r="V25">
        <f t="shared" si="4"/>
        <v>3850</v>
      </c>
      <c r="W25">
        <f t="shared" si="5"/>
        <v>6300</v>
      </c>
      <c r="X25">
        <f t="shared" si="6"/>
        <v>8750</v>
      </c>
      <c r="Y25">
        <f t="shared" si="7"/>
        <v>8400</v>
      </c>
      <c r="Z25">
        <f t="shared" si="8"/>
        <v>3850</v>
      </c>
      <c r="AA25">
        <f t="shared" si="9"/>
        <v>6650</v>
      </c>
      <c r="AB25">
        <f t="shared" si="10"/>
        <v>150374</v>
      </c>
      <c r="AC25">
        <f t="shared" si="11"/>
        <v>8400</v>
      </c>
      <c r="AD25">
        <f t="shared" si="12"/>
        <v>3850</v>
      </c>
      <c r="AE25">
        <f t="shared" si="13"/>
        <v>6300</v>
      </c>
      <c r="AF25">
        <f t="shared" si="14"/>
        <v>8750</v>
      </c>
      <c r="AG25">
        <f t="shared" si="15"/>
        <v>8400</v>
      </c>
      <c r="AH25">
        <f t="shared" si="15"/>
        <v>3850</v>
      </c>
      <c r="AI25">
        <f t="shared" si="15"/>
        <v>6650</v>
      </c>
      <c r="AJ25">
        <f t="shared" si="15"/>
        <v>150374</v>
      </c>
      <c r="AK25">
        <f t="shared" si="16"/>
        <v>8400</v>
      </c>
      <c r="AL25">
        <f t="shared" si="17"/>
        <v>393148</v>
      </c>
    </row>
    <row r="26" spans="1:38">
      <c r="A26" s="21" t="s">
        <v>42</v>
      </c>
      <c r="B26" s="10" t="s">
        <v>48</v>
      </c>
      <c r="C26" s="11">
        <v>200</v>
      </c>
      <c r="D26" s="12">
        <v>40</v>
      </c>
      <c r="E26" s="27">
        <f t="shared" si="3"/>
        <v>200</v>
      </c>
      <c r="F26" s="27">
        <f t="shared" si="18"/>
        <v>200</v>
      </c>
      <c r="G26" s="27">
        <f t="shared" si="18"/>
        <v>200</v>
      </c>
      <c r="H26" s="27">
        <f t="shared" si="18"/>
        <v>200</v>
      </c>
      <c r="I26" s="27">
        <f t="shared" si="18"/>
        <v>200</v>
      </c>
      <c r="J26" s="27">
        <f t="shared" si="18"/>
        <v>200</v>
      </c>
      <c r="K26" s="27">
        <f t="shared" si="18"/>
        <v>200</v>
      </c>
      <c r="L26" s="27">
        <f t="shared" si="18"/>
        <v>200</v>
      </c>
      <c r="M26" s="27">
        <f t="shared" si="18"/>
        <v>200</v>
      </c>
      <c r="N26" s="27">
        <f t="shared" si="18"/>
        <v>200</v>
      </c>
      <c r="O26" s="27">
        <f t="shared" si="18"/>
        <v>200</v>
      </c>
      <c r="P26" s="27">
        <f t="shared" si="18"/>
        <v>200</v>
      </c>
      <c r="Q26" s="27">
        <f t="shared" si="18"/>
        <v>200</v>
      </c>
      <c r="R26" s="27">
        <f t="shared" si="18"/>
        <v>200</v>
      </c>
      <c r="S26" s="27">
        <f t="shared" si="18"/>
        <v>200</v>
      </c>
      <c r="T26" s="27">
        <f t="shared" si="18"/>
        <v>200</v>
      </c>
      <c r="U26" s="21" t="s">
        <v>42</v>
      </c>
      <c r="V26">
        <f t="shared" si="4"/>
        <v>1400</v>
      </c>
      <c r="W26">
        <f t="shared" si="5"/>
        <v>2800</v>
      </c>
      <c r="X26">
        <f t="shared" si="6"/>
        <v>4200</v>
      </c>
      <c r="Y26">
        <f t="shared" si="7"/>
        <v>4000</v>
      </c>
      <c r="Z26">
        <f t="shared" si="8"/>
        <v>1400</v>
      </c>
      <c r="AA26">
        <f t="shared" si="9"/>
        <v>3000</v>
      </c>
      <c r="AB26">
        <f t="shared" si="10"/>
        <v>85128</v>
      </c>
      <c r="AC26">
        <f t="shared" si="11"/>
        <v>4000</v>
      </c>
      <c r="AD26">
        <f t="shared" si="12"/>
        <v>1400</v>
      </c>
      <c r="AE26">
        <f t="shared" si="13"/>
        <v>2800</v>
      </c>
      <c r="AF26">
        <f t="shared" si="14"/>
        <v>4200</v>
      </c>
      <c r="AG26">
        <f t="shared" si="15"/>
        <v>4000</v>
      </c>
      <c r="AH26">
        <f t="shared" si="15"/>
        <v>1400</v>
      </c>
      <c r="AI26">
        <f t="shared" si="15"/>
        <v>3000</v>
      </c>
      <c r="AJ26">
        <f t="shared" si="15"/>
        <v>85128</v>
      </c>
      <c r="AK26">
        <f t="shared" si="16"/>
        <v>4000</v>
      </c>
      <c r="AL26">
        <f t="shared" si="17"/>
        <v>211856</v>
      </c>
    </row>
    <row r="27" spans="1:38" ht="15">
      <c r="A27" s="49" t="s">
        <v>49</v>
      </c>
      <c r="B27" s="49" t="s">
        <v>50</v>
      </c>
      <c r="C27" s="50">
        <v>50</v>
      </c>
      <c r="D27" s="51">
        <v>61.5</v>
      </c>
      <c r="E27" s="49">
        <f t="shared" si="3"/>
        <v>0</v>
      </c>
      <c r="F27" s="49">
        <f t="shared" si="18"/>
        <v>0</v>
      </c>
      <c r="G27" s="49">
        <f t="shared" si="18"/>
        <v>0</v>
      </c>
      <c r="H27" s="49">
        <f t="shared" si="18"/>
        <v>0</v>
      </c>
      <c r="I27" s="49">
        <f t="shared" si="18"/>
        <v>0</v>
      </c>
      <c r="J27" s="49">
        <f t="shared" si="18"/>
        <v>0</v>
      </c>
      <c r="K27" s="49">
        <f t="shared" si="18"/>
        <v>50</v>
      </c>
      <c r="L27" s="49">
        <f t="shared" si="18"/>
        <v>0</v>
      </c>
      <c r="M27" s="49">
        <f t="shared" si="18"/>
        <v>0</v>
      </c>
      <c r="N27" s="49">
        <f t="shared" si="18"/>
        <v>0</v>
      </c>
      <c r="O27" s="49">
        <f t="shared" si="18"/>
        <v>0</v>
      </c>
      <c r="P27" s="49">
        <f t="shared" si="18"/>
        <v>0</v>
      </c>
      <c r="Q27" s="49">
        <f t="shared" si="18"/>
        <v>0</v>
      </c>
      <c r="R27" s="49">
        <f t="shared" si="18"/>
        <v>0</v>
      </c>
      <c r="S27" s="49">
        <f t="shared" si="18"/>
        <v>50</v>
      </c>
      <c r="T27" s="49">
        <f t="shared" si="18"/>
        <v>0</v>
      </c>
      <c r="U27" s="49" t="s">
        <v>49</v>
      </c>
      <c r="V27" s="49">
        <f t="shared" si="4"/>
        <v>0</v>
      </c>
      <c r="W27" s="49">
        <f t="shared" si="5"/>
        <v>0</v>
      </c>
      <c r="X27" s="49">
        <f t="shared" si="6"/>
        <v>0</v>
      </c>
      <c r="Y27" s="49">
        <f t="shared" si="7"/>
        <v>0</v>
      </c>
      <c r="Z27" s="49">
        <f t="shared" si="8"/>
        <v>0</v>
      </c>
      <c r="AA27" s="49">
        <f t="shared" si="9"/>
        <v>0</v>
      </c>
      <c r="AB27" s="49">
        <f t="shared" si="10"/>
        <v>20207</v>
      </c>
      <c r="AC27" s="49">
        <f t="shared" si="11"/>
        <v>0</v>
      </c>
      <c r="AD27" s="49">
        <f t="shared" si="12"/>
        <v>0</v>
      </c>
      <c r="AE27" s="49">
        <f t="shared" si="13"/>
        <v>0</v>
      </c>
      <c r="AF27" s="49">
        <f t="shared" si="14"/>
        <v>0</v>
      </c>
      <c r="AG27" s="49">
        <f t="shared" si="15"/>
        <v>0</v>
      </c>
      <c r="AH27" s="49">
        <f t="shared" si="15"/>
        <v>0</v>
      </c>
      <c r="AI27" s="49">
        <f t="shared" si="15"/>
        <v>0</v>
      </c>
      <c r="AJ27" s="49">
        <f t="shared" si="15"/>
        <v>20207</v>
      </c>
      <c r="AK27" s="49">
        <f t="shared" si="16"/>
        <v>0</v>
      </c>
      <c r="AL27" s="49">
        <f t="shared" si="17"/>
        <v>40414</v>
      </c>
    </row>
    <row r="28" spans="1:38" ht="15">
      <c r="A28" s="49" t="s">
        <v>49</v>
      </c>
      <c r="B28" s="49" t="s">
        <v>51</v>
      </c>
      <c r="C28" s="50">
        <v>200</v>
      </c>
      <c r="D28" s="51">
        <v>61</v>
      </c>
      <c r="E28" s="49">
        <f t="shared" si="3"/>
        <v>0</v>
      </c>
      <c r="F28" s="49">
        <f t="shared" si="18"/>
        <v>0</v>
      </c>
      <c r="G28" s="49">
        <f t="shared" si="18"/>
        <v>100</v>
      </c>
      <c r="H28" s="49">
        <f t="shared" si="18"/>
        <v>0</v>
      </c>
      <c r="I28" s="49">
        <f t="shared" si="18"/>
        <v>0</v>
      </c>
      <c r="J28" s="49">
        <f t="shared" si="18"/>
        <v>0</v>
      </c>
      <c r="K28" s="49">
        <f t="shared" si="18"/>
        <v>200</v>
      </c>
      <c r="L28" s="49">
        <f t="shared" si="18"/>
        <v>0</v>
      </c>
      <c r="M28" s="49">
        <f t="shared" si="18"/>
        <v>0</v>
      </c>
      <c r="N28" s="49">
        <f t="shared" si="18"/>
        <v>0</v>
      </c>
      <c r="O28" s="49">
        <f t="shared" si="18"/>
        <v>100</v>
      </c>
      <c r="P28" s="49">
        <f t="shared" si="18"/>
        <v>0</v>
      </c>
      <c r="Q28" s="49">
        <f t="shared" si="18"/>
        <v>0</v>
      </c>
      <c r="R28" s="49">
        <f t="shared" si="18"/>
        <v>0</v>
      </c>
      <c r="S28" s="49">
        <f t="shared" si="18"/>
        <v>200</v>
      </c>
      <c r="T28" s="49">
        <f t="shared" si="18"/>
        <v>0</v>
      </c>
      <c r="U28" s="49" t="s">
        <v>49</v>
      </c>
      <c r="V28" s="49">
        <f t="shared" si="4"/>
        <v>0</v>
      </c>
      <c r="W28" s="49">
        <f t="shared" si="5"/>
        <v>0</v>
      </c>
      <c r="X28" s="49">
        <f t="shared" si="6"/>
        <v>0</v>
      </c>
      <c r="Y28" s="49">
        <f t="shared" si="7"/>
        <v>0</v>
      </c>
      <c r="Z28" s="49">
        <f t="shared" si="8"/>
        <v>0</v>
      </c>
      <c r="AA28" s="49">
        <f t="shared" si="9"/>
        <v>0</v>
      </c>
      <c r="AB28" s="49">
        <f t="shared" si="10"/>
        <v>80928</v>
      </c>
      <c r="AC28" s="49">
        <f t="shared" si="11"/>
        <v>0</v>
      </c>
      <c r="AD28" s="49">
        <f t="shared" si="12"/>
        <v>0</v>
      </c>
      <c r="AE28" s="49">
        <f t="shared" si="13"/>
        <v>0</v>
      </c>
      <c r="AF28" s="49">
        <f t="shared" si="14"/>
        <v>0</v>
      </c>
      <c r="AG28" s="49">
        <f t="shared" si="15"/>
        <v>0</v>
      </c>
      <c r="AH28" s="49">
        <f t="shared" si="15"/>
        <v>0</v>
      </c>
      <c r="AI28" s="49">
        <f t="shared" si="15"/>
        <v>0</v>
      </c>
      <c r="AJ28" s="49">
        <f t="shared" si="15"/>
        <v>80928</v>
      </c>
      <c r="AK28" s="49">
        <f t="shared" si="16"/>
        <v>0</v>
      </c>
      <c r="AL28" s="49">
        <f t="shared" si="17"/>
        <v>161856</v>
      </c>
    </row>
    <row r="29" spans="1:38" ht="15">
      <c r="A29" s="49" t="s">
        <v>49</v>
      </c>
      <c r="B29" s="49" t="s">
        <v>52</v>
      </c>
      <c r="C29" s="50">
        <v>200</v>
      </c>
      <c r="D29" s="51">
        <v>60</v>
      </c>
      <c r="E29" s="49">
        <f t="shared" si="3"/>
        <v>0</v>
      </c>
      <c r="F29" s="49">
        <f t="shared" si="18"/>
        <v>0</v>
      </c>
      <c r="G29" s="49">
        <f t="shared" si="18"/>
        <v>200</v>
      </c>
      <c r="H29" s="49">
        <f t="shared" si="18"/>
        <v>66.666666666666671</v>
      </c>
      <c r="I29" s="49">
        <f t="shared" si="18"/>
        <v>0</v>
      </c>
      <c r="J29" s="49">
        <f t="shared" si="18"/>
        <v>0</v>
      </c>
      <c r="K29" s="49">
        <f t="shared" si="18"/>
        <v>200</v>
      </c>
      <c r="L29" s="49">
        <f t="shared" si="18"/>
        <v>66.666666666666671</v>
      </c>
      <c r="M29" s="49">
        <f t="shared" si="18"/>
        <v>0</v>
      </c>
      <c r="N29" s="49">
        <f t="shared" si="18"/>
        <v>0</v>
      </c>
      <c r="O29" s="49">
        <f t="shared" si="18"/>
        <v>200</v>
      </c>
      <c r="P29" s="49">
        <f t="shared" si="18"/>
        <v>66.666666666666671</v>
      </c>
      <c r="Q29" s="49">
        <f t="shared" si="18"/>
        <v>0</v>
      </c>
      <c r="R29" s="49">
        <f t="shared" si="18"/>
        <v>0</v>
      </c>
      <c r="S29" s="49">
        <f t="shared" si="18"/>
        <v>200</v>
      </c>
      <c r="T29" s="49">
        <f t="shared" si="18"/>
        <v>66.666666666666671</v>
      </c>
      <c r="U29" s="49" t="s">
        <v>49</v>
      </c>
      <c r="V29" s="49">
        <f t="shared" si="4"/>
        <v>0</v>
      </c>
      <c r="W29" s="49">
        <f t="shared" si="5"/>
        <v>0</v>
      </c>
      <c r="X29" s="49">
        <f t="shared" si="6"/>
        <v>200</v>
      </c>
      <c r="Y29" s="49">
        <f t="shared" si="7"/>
        <v>0</v>
      </c>
      <c r="Z29" s="49">
        <f t="shared" si="8"/>
        <v>0</v>
      </c>
      <c r="AA29" s="49">
        <f t="shared" si="9"/>
        <v>0</v>
      </c>
      <c r="AB29" s="49">
        <f t="shared" si="10"/>
        <v>81128</v>
      </c>
      <c r="AC29" s="49">
        <f t="shared" si="11"/>
        <v>0</v>
      </c>
      <c r="AD29" s="49">
        <f t="shared" si="12"/>
        <v>0</v>
      </c>
      <c r="AE29" s="49">
        <f t="shared" si="13"/>
        <v>0</v>
      </c>
      <c r="AF29" s="49">
        <f t="shared" si="14"/>
        <v>200</v>
      </c>
      <c r="AG29" s="49">
        <f t="shared" si="15"/>
        <v>0</v>
      </c>
      <c r="AH29" s="49">
        <f t="shared" si="15"/>
        <v>0</v>
      </c>
      <c r="AI29" s="49">
        <f t="shared" si="15"/>
        <v>0</v>
      </c>
      <c r="AJ29" s="49">
        <f t="shared" si="15"/>
        <v>81128</v>
      </c>
      <c r="AK29" s="49">
        <f t="shared" si="16"/>
        <v>0</v>
      </c>
      <c r="AL29" s="49">
        <f t="shared" si="17"/>
        <v>162656</v>
      </c>
    </row>
    <row r="30" spans="1:38" ht="15">
      <c r="A30" s="49" t="s">
        <v>49</v>
      </c>
      <c r="B30" s="49" t="s">
        <v>53</v>
      </c>
      <c r="C30" s="50">
        <v>450</v>
      </c>
      <c r="D30" s="51">
        <v>54</v>
      </c>
      <c r="E30" s="49">
        <f t="shared" si="3"/>
        <v>0</v>
      </c>
      <c r="F30" s="49">
        <f t="shared" si="18"/>
        <v>220</v>
      </c>
      <c r="G30" s="49">
        <f t="shared" si="18"/>
        <v>450</v>
      </c>
      <c r="H30" s="49">
        <f t="shared" si="18"/>
        <v>450</v>
      </c>
      <c r="I30" s="49">
        <f t="shared" si="18"/>
        <v>0</v>
      </c>
      <c r="J30" s="49">
        <f t="shared" si="18"/>
        <v>450</v>
      </c>
      <c r="K30" s="49">
        <f t="shared" si="18"/>
        <v>450</v>
      </c>
      <c r="L30" s="49">
        <f t="shared" si="18"/>
        <v>450</v>
      </c>
      <c r="M30" s="49">
        <f t="shared" si="18"/>
        <v>0</v>
      </c>
      <c r="N30" s="49">
        <f t="shared" si="18"/>
        <v>220</v>
      </c>
      <c r="O30" s="49">
        <f t="shared" si="18"/>
        <v>450</v>
      </c>
      <c r="P30" s="49">
        <f t="shared" si="18"/>
        <v>450</v>
      </c>
      <c r="Q30" s="49">
        <f t="shared" si="18"/>
        <v>0</v>
      </c>
      <c r="R30" s="49">
        <f t="shared" si="18"/>
        <v>450</v>
      </c>
      <c r="S30" s="49">
        <f t="shared" si="18"/>
        <v>450</v>
      </c>
      <c r="T30" s="49">
        <f t="shared" si="18"/>
        <v>450</v>
      </c>
      <c r="U30" s="49" t="s">
        <v>49</v>
      </c>
      <c r="V30" s="49">
        <f t="shared" si="4"/>
        <v>0</v>
      </c>
      <c r="W30" s="49">
        <f t="shared" si="5"/>
        <v>0</v>
      </c>
      <c r="X30" s="49">
        <f t="shared" si="6"/>
        <v>3150</v>
      </c>
      <c r="Y30" s="49">
        <f t="shared" si="7"/>
        <v>2700</v>
      </c>
      <c r="Z30" s="49">
        <f t="shared" si="8"/>
        <v>0</v>
      </c>
      <c r="AA30" s="49">
        <f t="shared" si="9"/>
        <v>450</v>
      </c>
      <c r="AB30" s="49">
        <f t="shared" si="10"/>
        <v>185238</v>
      </c>
      <c r="AC30" s="49">
        <f t="shared" si="11"/>
        <v>2700</v>
      </c>
      <c r="AD30" s="49">
        <f t="shared" si="12"/>
        <v>0</v>
      </c>
      <c r="AE30" s="49">
        <f t="shared" si="13"/>
        <v>0</v>
      </c>
      <c r="AF30" s="49">
        <f t="shared" si="14"/>
        <v>3150</v>
      </c>
      <c r="AG30" s="49">
        <f t="shared" si="15"/>
        <v>2700</v>
      </c>
      <c r="AH30" s="49">
        <f t="shared" si="15"/>
        <v>0</v>
      </c>
      <c r="AI30" s="49">
        <f t="shared" si="15"/>
        <v>450</v>
      </c>
      <c r="AJ30" s="49">
        <f t="shared" si="15"/>
        <v>185238</v>
      </c>
      <c r="AK30" s="49">
        <f t="shared" si="16"/>
        <v>2700</v>
      </c>
      <c r="AL30" s="49">
        <f t="shared" si="17"/>
        <v>388476</v>
      </c>
    </row>
    <row r="31" spans="1:38" ht="15">
      <c r="A31" s="49" t="s">
        <v>49</v>
      </c>
      <c r="B31" s="49" t="s">
        <v>54</v>
      </c>
      <c r="C31" s="50">
        <v>300</v>
      </c>
      <c r="D31" s="51">
        <v>37</v>
      </c>
      <c r="E31" s="49">
        <f t="shared" si="3"/>
        <v>300</v>
      </c>
      <c r="F31" s="49">
        <f t="shared" si="18"/>
        <v>300</v>
      </c>
      <c r="G31" s="49">
        <f t="shared" si="18"/>
        <v>300</v>
      </c>
      <c r="H31" s="49">
        <f t="shared" si="18"/>
        <v>300</v>
      </c>
      <c r="I31" s="49">
        <f t="shared" si="18"/>
        <v>300</v>
      </c>
      <c r="J31" s="49">
        <f t="shared" si="18"/>
        <v>300</v>
      </c>
      <c r="K31" s="49">
        <f t="shared" si="18"/>
        <v>300</v>
      </c>
      <c r="L31" s="49">
        <f t="shared" si="18"/>
        <v>300</v>
      </c>
      <c r="M31" s="49">
        <f t="shared" si="18"/>
        <v>300</v>
      </c>
      <c r="N31" s="49">
        <f t="shared" si="18"/>
        <v>300</v>
      </c>
      <c r="O31" s="49">
        <f t="shared" si="18"/>
        <v>300</v>
      </c>
      <c r="P31" s="49">
        <f t="shared" si="18"/>
        <v>300</v>
      </c>
      <c r="Q31" s="49">
        <f t="shared" si="18"/>
        <v>300</v>
      </c>
      <c r="R31" s="49">
        <f t="shared" si="18"/>
        <v>300</v>
      </c>
      <c r="S31" s="49">
        <f t="shared" si="18"/>
        <v>300</v>
      </c>
      <c r="T31" s="49">
        <f t="shared" si="18"/>
        <v>300</v>
      </c>
      <c r="U31" s="49" t="s">
        <v>49</v>
      </c>
      <c r="V31" s="49">
        <f t="shared" si="4"/>
        <v>3000</v>
      </c>
      <c r="W31" s="49">
        <f t="shared" si="5"/>
        <v>5100</v>
      </c>
      <c r="X31" s="49">
        <f t="shared" si="6"/>
        <v>7200</v>
      </c>
      <c r="Y31" s="49">
        <f t="shared" si="7"/>
        <v>6900</v>
      </c>
      <c r="Z31" s="49">
        <f t="shared" si="8"/>
        <v>3000</v>
      </c>
      <c r="AA31" s="49">
        <f t="shared" si="9"/>
        <v>5400</v>
      </c>
      <c r="AB31" s="49">
        <f t="shared" si="10"/>
        <v>128592</v>
      </c>
      <c r="AC31" s="49">
        <f t="shared" si="11"/>
        <v>6900</v>
      </c>
      <c r="AD31" s="49">
        <f t="shared" si="12"/>
        <v>3000</v>
      </c>
      <c r="AE31" s="49">
        <f t="shared" si="13"/>
        <v>5100</v>
      </c>
      <c r="AF31" s="49">
        <f t="shared" si="14"/>
        <v>7200</v>
      </c>
      <c r="AG31" s="49">
        <f t="shared" si="15"/>
        <v>6900</v>
      </c>
      <c r="AH31" s="49">
        <f t="shared" si="15"/>
        <v>3000</v>
      </c>
      <c r="AI31" s="49">
        <f t="shared" si="15"/>
        <v>5400</v>
      </c>
      <c r="AJ31" s="49">
        <f t="shared" si="15"/>
        <v>128592</v>
      </c>
      <c r="AK31" s="49">
        <f t="shared" si="16"/>
        <v>6900</v>
      </c>
      <c r="AL31" s="49">
        <f t="shared" si="17"/>
        <v>332184</v>
      </c>
    </row>
    <row r="32" spans="1:38" ht="15">
      <c r="A32" s="49" t="s">
        <v>49</v>
      </c>
      <c r="B32" s="49" t="s">
        <v>55</v>
      </c>
      <c r="C32" s="50">
        <v>150</v>
      </c>
      <c r="D32" s="51">
        <v>61</v>
      </c>
      <c r="E32" s="49">
        <f t="shared" si="3"/>
        <v>0</v>
      </c>
      <c r="F32" s="49">
        <f t="shared" si="18"/>
        <v>0</v>
      </c>
      <c r="G32" s="49">
        <f t="shared" si="18"/>
        <v>100</v>
      </c>
      <c r="H32" s="49">
        <f t="shared" si="18"/>
        <v>0</v>
      </c>
      <c r="I32" s="49">
        <f t="shared" si="18"/>
        <v>0</v>
      </c>
      <c r="J32" s="49">
        <f t="shared" si="18"/>
        <v>0</v>
      </c>
      <c r="K32" s="49">
        <f t="shared" si="18"/>
        <v>150</v>
      </c>
      <c r="L32" s="49">
        <f t="shared" si="18"/>
        <v>0</v>
      </c>
      <c r="M32" s="49">
        <f t="shared" si="18"/>
        <v>0</v>
      </c>
      <c r="N32" s="49">
        <f t="shared" si="18"/>
        <v>0</v>
      </c>
      <c r="O32" s="49">
        <f t="shared" si="18"/>
        <v>100</v>
      </c>
      <c r="P32" s="49">
        <f t="shared" si="18"/>
        <v>0</v>
      </c>
      <c r="Q32" s="49">
        <f t="shared" si="18"/>
        <v>0</v>
      </c>
      <c r="R32" s="49">
        <f t="shared" si="18"/>
        <v>0</v>
      </c>
      <c r="S32" s="49">
        <f t="shared" si="18"/>
        <v>150</v>
      </c>
      <c r="T32" s="49">
        <f t="shared" si="18"/>
        <v>0</v>
      </c>
      <c r="U32" s="49" t="s">
        <v>49</v>
      </c>
      <c r="V32" s="49">
        <f t="shared" si="4"/>
        <v>0</v>
      </c>
      <c r="W32" s="49">
        <f t="shared" si="5"/>
        <v>0</v>
      </c>
      <c r="X32" s="49">
        <f t="shared" si="6"/>
        <v>0</v>
      </c>
      <c r="Y32" s="49">
        <f t="shared" si="7"/>
        <v>0</v>
      </c>
      <c r="Z32" s="49">
        <f t="shared" si="8"/>
        <v>0</v>
      </c>
      <c r="AA32" s="49">
        <f t="shared" si="9"/>
        <v>0</v>
      </c>
      <c r="AB32" s="49">
        <f t="shared" si="10"/>
        <v>60696</v>
      </c>
      <c r="AC32" s="49">
        <f t="shared" si="11"/>
        <v>0</v>
      </c>
      <c r="AD32" s="49">
        <f t="shared" si="12"/>
        <v>0</v>
      </c>
      <c r="AE32" s="49">
        <f t="shared" si="13"/>
        <v>0</v>
      </c>
      <c r="AF32" s="49">
        <f t="shared" si="14"/>
        <v>0</v>
      </c>
      <c r="AG32" s="49">
        <f t="shared" si="15"/>
        <v>0</v>
      </c>
      <c r="AH32" s="49">
        <f t="shared" si="15"/>
        <v>0</v>
      </c>
      <c r="AI32" s="49">
        <f t="shared" si="15"/>
        <v>0</v>
      </c>
      <c r="AJ32" s="49">
        <f t="shared" si="15"/>
        <v>60696</v>
      </c>
      <c r="AK32" s="49">
        <f t="shared" si="16"/>
        <v>0</v>
      </c>
      <c r="AL32" s="49">
        <f t="shared" si="17"/>
        <v>121392</v>
      </c>
    </row>
    <row r="33" spans="1:38" ht="15">
      <c r="A33" s="49" t="s">
        <v>49</v>
      </c>
      <c r="B33" s="49" t="s">
        <v>56</v>
      </c>
      <c r="C33" s="50">
        <v>300</v>
      </c>
      <c r="D33" s="51">
        <v>35</v>
      </c>
      <c r="E33" s="49">
        <f t="shared" si="3"/>
        <v>300</v>
      </c>
      <c r="F33" s="49">
        <f t="shared" ref="F33:T43" si="19">IF($D33&lt;F$45,$C33,IF($D33=F$45,F$46/MAX((COUNTIF($D$2:$D$43,"="&amp;F$45)),1),0))</f>
        <v>300</v>
      </c>
      <c r="G33" s="49">
        <f t="shared" si="19"/>
        <v>300</v>
      </c>
      <c r="H33" s="49">
        <f t="shared" si="19"/>
        <v>300</v>
      </c>
      <c r="I33" s="49">
        <f t="shared" si="19"/>
        <v>300</v>
      </c>
      <c r="J33" s="49">
        <f t="shared" si="19"/>
        <v>300</v>
      </c>
      <c r="K33" s="49">
        <f t="shared" si="19"/>
        <v>300</v>
      </c>
      <c r="L33" s="49">
        <f t="shared" si="19"/>
        <v>300</v>
      </c>
      <c r="M33" s="49">
        <f t="shared" si="19"/>
        <v>300</v>
      </c>
      <c r="N33" s="49">
        <f t="shared" si="19"/>
        <v>300</v>
      </c>
      <c r="O33" s="49">
        <f t="shared" si="19"/>
        <v>300</v>
      </c>
      <c r="P33" s="49">
        <f t="shared" si="19"/>
        <v>300</v>
      </c>
      <c r="Q33" s="49">
        <f t="shared" si="19"/>
        <v>300</v>
      </c>
      <c r="R33" s="49">
        <f t="shared" si="19"/>
        <v>300</v>
      </c>
      <c r="S33" s="49">
        <f t="shared" si="19"/>
        <v>300</v>
      </c>
      <c r="T33" s="49">
        <f t="shared" si="19"/>
        <v>300</v>
      </c>
      <c r="U33" s="49" t="s">
        <v>49</v>
      </c>
      <c r="V33" s="49">
        <f t="shared" si="4"/>
        <v>3600</v>
      </c>
      <c r="W33" s="49">
        <f t="shared" si="5"/>
        <v>5700</v>
      </c>
      <c r="X33" s="49">
        <f t="shared" si="6"/>
        <v>7800</v>
      </c>
      <c r="Y33" s="49">
        <f t="shared" si="7"/>
        <v>7500</v>
      </c>
      <c r="Z33" s="49">
        <f t="shared" si="8"/>
        <v>3600</v>
      </c>
      <c r="AA33" s="49">
        <f t="shared" si="9"/>
        <v>6000</v>
      </c>
      <c r="AB33" s="49">
        <f t="shared" si="10"/>
        <v>129192</v>
      </c>
      <c r="AC33" s="49">
        <f t="shared" si="11"/>
        <v>7500</v>
      </c>
      <c r="AD33" s="49">
        <f t="shared" si="12"/>
        <v>3600</v>
      </c>
      <c r="AE33" s="49">
        <f t="shared" si="13"/>
        <v>5700</v>
      </c>
      <c r="AF33" s="49">
        <f t="shared" si="14"/>
        <v>7800</v>
      </c>
      <c r="AG33" s="49">
        <f t="shared" si="15"/>
        <v>7500</v>
      </c>
      <c r="AH33" s="49">
        <f t="shared" si="15"/>
        <v>3600</v>
      </c>
      <c r="AI33" s="49">
        <f t="shared" si="15"/>
        <v>6000</v>
      </c>
      <c r="AJ33" s="49">
        <f t="shared" si="15"/>
        <v>129192</v>
      </c>
      <c r="AK33" s="49">
        <f t="shared" si="16"/>
        <v>7500</v>
      </c>
      <c r="AL33" s="49">
        <f t="shared" si="17"/>
        <v>341784</v>
      </c>
    </row>
    <row r="34" spans="1:38" ht="16" thickBot="1">
      <c r="A34" s="49" t="s">
        <v>49</v>
      </c>
      <c r="B34" s="49" t="s">
        <v>57</v>
      </c>
      <c r="C34" s="50">
        <v>350</v>
      </c>
      <c r="D34" s="51">
        <v>42</v>
      </c>
      <c r="E34" s="49">
        <f t="shared" si="3"/>
        <v>350</v>
      </c>
      <c r="F34" s="49">
        <f t="shared" si="19"/>
        <v>350</v>
      </c>
      <c r="G34" s="49">
        <f t="shared" si="19"/>
        <v>350</v>
      </c>
      <c r="H34" s="49">
        <f t="shared" si="19"/>
        <v>350</v>
      </c>
      <c r="I34" s="49">
        <f t="shared" si="19"/>
        <v>350</v>
      </c>
      <c r="J34" s="49">
        <f t="shared" si="19"/>
        <v>350</v>
      </c>
      <c r="K34" s="49">
        <f t="shared" si="19"/>
        <v>350</v>
      </c>
      <c r="L34" s="49">
        <f t="shared" si="19"/>
        <v>350</v>
      </c>
      <c r="M34" s="49">
        <f t="shared" si="19"/>
        <v>350</v>
      </c>
      <c r="N34" s="49">
        <f t="shared" si="19"/>
        <v>350</v>
      </c>
      <c r="O34" s="49">
        <f t="shared" si="19"/>
        <v>350</v>
      </c>
      <c r="P34" s="49">
        <f t="shared" si="19"/>
        <v>350</v>
      </c>
      <c r="Q34" s="49">
        <f t="shared" si="19"/>
        <v>350</v>
      </c>
      <c r="R34" s="49">
        <f t="shared" si="19"/>
        <v>350</v>
      </c>
      <c r="S34" s="49">
        <f t="shared" si="19"/>
        <v>350</v>
      </c>
      <c r="T34" s="49">
        <f t="shared" si="19"/>
        <v>350</v>
      </c>
      <c r="U34" s="49" t="s">
        <v>49</v>
      </c>
      <c r="V34" s="49">
        <f t="shared" si="4"/>
        <v>1750</v>
      </c>
      <c r="W34" s="49">
        <f t="shared" si="5"/>
        <v>4200</v>
      </c>
      <c r="X34" s="49">
        <f t="shared" si="6"/>
        <v>6650</v>
      </c>
      <c r="Y34" s="49">
        <f t="shared" si="7"/>
        <v>6300</v>
      </c>
      <c r="Z34" s="49">
        <f t="shared" si="8"/>
        <v>1750</v>
      </c>
      <c r="AA34" s="49">
        <f t="shared" si="9"/>
        <v>4550</v>
      </c>
      <c r="AB34" s="49">
        <f t="shared" si="10"/>
        <v>148274</v>
      </c>
      <c r="AC34" s="49">
        <f t="shared" si="11"/>
        <v>6300</v>
      </c>
      <c r="AD34" s="49">
        <f t="shared" si="12"/>
        <v>1750</v>
      </c>
      <c r="AE34" s="49">
        <f t="shared" si="13"/>
        <v>4200</v>
      </c>
      <c r="AF34" s="49">
        <f t="shared" si="14"/>
        <v>6650</v>
      </c>
      <c r="AG34" s="49">
        <f t="shared" si="15"/>
        <v>6300</v>
      </c>
      <c r="AH34" s="49">
        <f t="shared" si="15"/>
        <v>1750</v>
      </c>
      <c r="AI34" s="49">
        <f t="shared" si="15"/>
        <v>4550</v>
      </c>
      <c r="AJ34" s="49">
        <f t="shared" si="15"/>
        <v>148274</v>
      </c>
      <c r="AK34" s="49">
        <f t="shared" si="16"/>
        <v>6300</v>
      </c>
      <c r="AL34" s="49">
        <f t="shared" si="17"/>
        <v>359548</v>
      </c>
    </row>
    <row r="35" spans="1:38" ht="13" thickBot="1">
      <c r="A35" s="22" t="s">
        <v>58</v>
      </c>
      <c r="B35" s="10" t="s">
        <v>59</v>
      </c>
      <c r="C35" s="11">
        <v>100</v>
      </c>
      <c r="D35" s="12">
        <v>60</v>
      </c>
      <c r="E35" s="27">
        <f t="shared" si="3"/>
        <v>0</v>
      </c>
      <c r="F35" s="27">
        <f t="shared" si="19"/>
        <v>0</v>
      </c>
      <c r="G35" s="27">
        <f t="shared" si="19"/>
        <v>100</v>
      </c>
      <c r="H35" s="27">
        <f t="shared" si="19"/>
        <v>66.666666666666671</v>
      </c>
      <c r="I35" s="27">
        <f t="shared" si="19"/>
        <v>0</v>
      </c>
      <c r="J35" s="27">
        <f t="shared" si="19"/>
        <v>0</v>
      </c>
      <c r="K35" s="27">
        <f t="shared" si="19"/>
        <v>100</v>
      </c>
      <c r="L35" s="27">
        <f t="shared" si="19"/>
        <v>66.666666666666671</v>
      </c>
      <c r="M35" s="27">
        <f t="shared" si="19"/>
        <v>0</v>
      </c>
      <c r="N35" s="27">
        <f t="shared" si="19"/>
        <v>0</v>
      </c>
      <c r="O35" s="27">
        <f t="shared" si="19"/>
        <v>100</v>
      </c>
      <c r="P35" s="27">
        <f t="shared" si="19"/>
        <v>66.666666666666671</v>
      </c>
      <c r="Q35" s="27">
        <f t="shared" si="19"/>
        <v>0</v>
      </c>
      <c r="R35" s="27">
        <f t="shared" si="19"/>
        <v>0</v>
      </c>
      <c r="S35" s="27">
        <f t="shared" si="19"/>
        <v>100</v>
      </c>
      <c r="T35" s="27">
        <f t="shared" si="19"/>
        <v>66.666666666666671</v>
      </c>
      <c r="U35" s="22" t="s">
        <v>58</v>
      </c>
      <c r="V35">
        <f t="shared" si="4"/>
        <v>0</v>
      </c>
      <c r="W35">
        <f t="shared" si="5"/>
        <v>0</v>
      </c>
      <c r="X35">
        <f t="shared" si="6"/>
        <v>100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40564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100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40564</v>
      </c>
      <c r="AK35">
        <f t="shared" si="16"/>
        <v>0</v>
      </c>
      <c r="AL35">
        <f t="shared" si="17"/>
        <v>81328</v>
      </c>
    </row>
    <row r="36" spans="1:38" ht="13" thickBot="1">
      <c r="A36" s="22" t="s">
        <v>58</v>
      </c>
      <c r="B36" s="10" t="s">
        <v>60</v>
      </c>
      <c r="C36" s="11">
        <v>50</v>
      </c>
      <c r="D36" s="12">
        <v>120</v>
      </c>
      <c r="E36" s="27">
        <f t="shared" si="3"/>
        <v>0</v>
      </c>
      <c r="F36" s="27">
        <f t="shared" si="19"/>
        <v>0</v>
      </c>
      <c r="G36" s="27">
        <f t="shared" si="19"/>
        <v>0</v>
      </c>
      <c r="H36" s="27">
        <f t="shared" si="19"/>
        <v>0</v>
      </c>
      <c r="I36" s="27">
        <f t="shared" si="19"/>
        <v>0</v>
      </c>
      <c r="J36" s="27">
        <f t="shared" si="19"/>
        <v>0</v>
      </c>
      <c r="K36" s="27">
        <f t="shared" si="19"/>
        <v>50</v>
      </c>
      <c r="L36" s="27">
        <f t="shared" si="19"/>
        <v>0</v>
      </c>
      <c r="M36" s="27">
        <f t="shared" si="19"/>
        <v>0</v>
      </c>
      <c r="N36" s="27">
        <f t="shared" si="19"/>
        <v>0</v>
      </c>
      <c r="O36" s="27">
        <f t="shared" si="19"/>
        <v>0</v>
      </c>
      <c r="P36" s="27">
        <f t="shared" si="19"/>
        <v>0</v>
      </c>
      <c r="Q36" s="27">
        <f t="shared" si="19"/>
        <v>0</v>
      </c>
      <c r="R36" s="27">
        <f t="shared" si="19"/>
        <v>0</v>
      </c>
      <c r="S36" s="27">
        <f t="shared" si="19"/>
        <v>50</v>
      </c>
      <c r="T36" s="27">
        <f t="shared" si="19"/>
        <v>0</v>
      </c>
      <c r="U36" s="22" t="s">
        <v>58</v>
      </c>
      <c r="V36">
        <f t="shared" si="4"/>
        <v>0</v>
      </c>
      <c r="W36">
        <f t="shared" si="5"/>
        <v>0</v>
      </c>
      <c r="X36">
        <f t="shared" si="6"/>
        <v>0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17282</v>
      </c>
      <c r="AC36">
        <f t="shared" si="11"/>
        <v>0</v>
      </c>
      <c r="AD36">
        <f t="shared" si="12"/>
        <v>0</v>
      </c>
      <c r="AE36">
        <f t="shared" si="13"/>
        <v>0</v>
      </c>
      <c r="AF36">
        <f t="shared" si="14"/>
        <v>0</v>
      </c>
      <c r="AG36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17282</v>
      </c>
      <c r="AK36">
        <f t="shared" si="16"/>
        <v>0</v>
      </c>
      <c r="AL36">
        <f t="shared" si="17"/>
        <v>34564</v>
      </c>
    </row>
    <row r="37" spans="1:38" ht="13" thickBot="1">
      <c r="A37" s="22" t="s">
        <v>58</v>
      </c>
      <c r="B37" s="10" t="s">
        <v>61</v>
      </c>
      <c r="C37" s="11">
        <v>200</v>
      </c>
      <c r="D37" s="12">
        <v>61</v>
      </c>
      <c r="E37" s="27">
        <f t="shared" si="3"/>
        <v>0</v>
      </c>
      <c r="F37" s="27">
        <f t="shared" si="19"/>
        <v>0</v>
      </c>
      <c r="G37" s="27">
        <f t="shared" si="19"/>
        <v>100</v>
      </c>
      <c r="H37" s="27">
        <f t="shared" si="19"/>
        <v>0</v>
      </c>
      <c r="I37" s="27">
        <f t="shared" si="19"/>
        <v>0</v>
      </c>
      <c r="J37" s="27">
        <f t="shared" si="19"/>
        <v>0</v>
      </c>
      <c r="K37" s="27">
        <f t="shared" si="19"/>
        <v>200</v>
      </c>
      <c r="L37" s="27">
        <f t="shared" si="19"/>
        <v>0</v>
      </c>
      <c r="M37" s="27">
        <f t="shared" si="19"/>
        <v>0</v>
      </c>
      <c r="N37" s="27">
        <f t="shared" si="19"/>
        <v>0</v>
      </c>
      <c r="O37" s="27">
        <f t="shared" si="19"/>
        <v>100</v>
      </c>
      <c r="P37" s="27">
        <f t="shared" si="19"/>
        <v>0</v>
      </c>
      <c r="Q37" s="27">
        <f t="shared" si="19"/>
        <v>0</v>
      </c>
      <c r="R37" s="27">
        <f t="shared" si="19"/>
        <v>0</v>
      </c>
      <c r="S37" s="27">
        <f t="shared" si="19"/>
        <v>200</v>
      </c>
      <c r="T37" s="27">
        <f t="shared" si="19"/>
        <v>0</v>
      </c>
      <c r="U37" s="22" t="s">
        <v>58</v>
      </c>
      <c r="V37">
        <f t="shared" si="4"/>
        <v>0</v>
      </c>
      <c r="W37">
        <f t="shared" si="5"/>
        <v>0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80928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0</v>
      </c>
      <c r="AG37">
        <f t="shared" si="15"/>
        <v>0</v>
      </c>
      <c r="AH37">
        <f t="shared" si="15"/>
        <v>0</v>
      </c>
      <c r="AI37">
        <f t="shared" si="15"/>
        <v>0</v>
      </c>
      <c r="AJ37">
        <f t="shared" si="15"/>
        <v>80928</v>
      </c>
      <c r="AK37">
        <f t="shared" si="16"/>
        <v>0</v>
      </c>
      <c r="AL37">
        <f t="shared" si="17"/>
        <v>161856</v>
      </c>
    </row>
    <row r="38" spans="1:38" ht="13" thickBot="1">
      <c r="A38" s="22" t="s">
        <v>58</v>
      </c>
      <c r="B38" s="10" t="s">
        <v>62</v>
      </c>
      <c r="C38" s="11">
        <v>200</v>
      </c>
      <c r="D38" s="12">
        <v>61</v>
      </c>
      <c r="E38" s="27">
        <f t="shared" si="3"/>
        <v>0</v>
      </c>
      <c r="F38" s="27">
        <f t="shared" si="19"/>
        <v>0</v>
      </c>
      <c r="G38" s="27">
        <f t="shared" si="19"/>
        <v>100</v>
      </c>
      <c r="H38" s="27">
        <f t="shared" si="19"/>
        <v>0</v>
      </c>
      <c r="I38" s="27">
        <f t="shared" si="19"/>
        <v>0</v>
      </c>
      <c r="J38" s="27">
        <f t="shared" si="19"/>
        <v>0</v>
      </c>
      <c r="K38" s="27">
        <f t="shared" si="19"/>
        <v>200</v>
      </c>
      <c r="L38" s="27">
        <f t="shared" si="19"/>
        <v>0</v>
      </c>
      <c r="M38" s="27">
        <f t="shared" si="19"/>
        <v>0</v>
      </c>
      <c r="N38" s="27">
        <f t="shared" si="19"/>
        <v>0</v>
      </c>
      <c r="O38" s="27">
        <f t="shared" si="19"/>
        <v>100</v>
      </c>
      <c r="P38" s="27">
        <f t="shared" si="19"/>
        <v>0</v>
      </c>
      <c r="Q38" s="27">
        <f t="shared" si="19"/>
        <v>0</v>
      </c>
      <c r="R38" s="27">
        <f t="shared" si="19"/>
        <v>0</v>
      </c>
      <c r="S38" s="27">
        <f t="shared" si="19"/>
        <v>200</v>
      </c>
      <c r="T38" s="27">
        <f t="shared" si="19"/>
        <v>0</v>
      </c>
      <c r="U38" s="22" t="s">
        <v>58</v>
      </c>
      <c r="V38">
        <f t="shared" si="4"/>
        <v>0</v>
      </c>
      <c r="W38">
        <f t="shared" si="5"/>
        <v>0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80928</v>
      </c>
      <c r="AC38">
        <f t="shared" si="11"/>
        <v>0</v>
      </c>
      <c r="AD38">
        <f t="shared" si="12"/>
        <v>0</v>
      </c>
      <c r="AE38">
        <f t="shared" si="13"/>
        <v>0</v>
      </c>
      <c r="AF38">
        <f t="shared" si="14"/>
        <v>0</v>
      </c>
      <c r="AG38">
        <f t="shared" si="15"/>
        <v>0</v>
      </c>
      <c r="AH38">
        <f t="shared" si="15"/>
        <v>0</v>
      </c>
      <c r="AI38">
        <f t="shared" si="15"/>
        <v>0</v>
      </c>
      <c r="AJ38">
        <f t="shared" si="15"/>
        <v>80928</v>
      </c>
      <c r="AK38">
        <f t="shared" si="16"/>
        <v>0</v>
      </c>
      <c r="AL38">
        <f t="shared" si="17"/>
        <v>161856</v>
      </c>
    </row>
    <row r="39" spans="1:38" ht="13" thickBot="1">
      <c r="A39" s="22" t="s">
        <v>58</v>
      </c>
      <c r="B39" s="10" t="s">
        <v>63</v>
      </c>
      <c r="C39" s="11">
        <v>100</v>
      </c>
      <c r="D39" s="12">
        <v>61</v>
      </c>
      <c r="E39" s="27">
        <f t="shared" si="3"/>
        <v>0</v>
      </c>
      <c r="F39" s="27">
        <f t="shared" si="19"/>
        <v>0</v>
      </c>
      <c r="G39" s="27">
        <f t="shared" si="19"/>
        <v>100</v>
      </c>
      <c r="H39" s="27">
        <f t="shared" si="19"/>
        <v>0</v>
      </c>
      <c r="I39" s="27">
        <f t="shared" si="19"/>
        <v>0</v>
      </c>
      <c r="J39" s="27">
        <f t="shared" si="19"/>
        <v>0</v>
      </c>
      <c r="K39" s="27">
        <f t="shared" si="19"/>
        <v>100</v>
      </c>
      <c r="L39" s="27">
        <f t="shared" si="19"/>
        <v>0</v>
      </c>
      <c r="M39" s="27">
        <f t="shared" si="19"/>
        <v>0</v>
      </c>
      <c r="N39" s="27">
        <f t="shared" si="19"/>
        <v>0</v>
      </c>
      <c r="O39" s="27">
        <f t="shared" si="19"/>
        <v>100</v>
      </c>
      <c r="P39" s="27">
        <f t="shared" si="19"/>
        <v>0</v>
      </c>
      <c r="Q39" s="27">
        <f t="shared" si="19"/>
        <v>0</v>
      </c>
      <c r="R39" s="27">
        <f t="shared" si="19"/>
        <v>0</v>
      </c>
      <c r="S39" s="27">
        <f t="shared" si="19"/>
        <v>100</v>
      </c>
      <c r="T39" s="27">
        <f t="shared" si="19"/>
        <v>0</v>
      </c>
      <c r="U39" s="22" t="s">
        <v>58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40464</v>
      </c>
      <c r="AC39">
        <f t="shared" si="11"/>
        <v>0</v>
      </c>
      <c r="AD39">
        <f t="shared" si="12"/>
        <v>0</v>
      </c>
      <c r="AE39">
        <f t="shared" si="13"/>
        <v>0</v>
      </c>
      <c r="AF39">
        <f t="shared" si="14"/>
        <v>0</v>
      </c>
      <c r="AG39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40464</v>
      </c>
      <c r="AK39">
        <f t="shared" si="16"/>
        <v>0</v>
      </c>
      <c r="AL39">
        <f t="shared" si="17"/>
        <v>80928</v>
      </c>
    </row>
    <row r="40" spans="1:38" ht="13" thickBot="1">
      <c r="A40" s="22" t="s">
        <v>58</v>
      </c>
      <c r="B40" s="10" t="s">
        <v>64</v>
      </c>
      <c r="C40" s="11">
        <v>350</v>
      </c>
      <c r="D40" s="12">
        <v>36.5</v>
      </c>
      <c r="E40" s="27">
        <f t="shared" si="3"/>
        <v>350</v>
      </c>
      <c r="F40" s="27">
        <f t="shared" si="19"/>
        <v>350</v>
      </c>
      <c r="G40" s="27">
        <f t="shared" si="19"/>
        <v>350</v>
      </c>
      <c r="H40" s="27">
        <f t="shared" si="19"/>
        <v>350</v>
      </c>
      <c r="I40" s="27">
        <f t="shared" si="19"/>
        <v>350</v>
      </c>
      <c r="J40" s="27">
        <f t="shared" si="19"/>
        <v>350</v>
      </c>
      <c r="K40" s="27">
        <f t="shared" si="19"/>
        <v>350</v>
      </c>
      <c r="L40" s="27">
        <f t="shared" si="19"/>
        <v>350</v>
      </c>
      <c r="M40" s="27">
        <f t="shared" si="19"/>
        <v>350</v>
      </c>
      <c r="N40" s="27">
        <f t="shared" si="19"/>
        <v>350</v>
      </c>
      <c r="O40" s="27">
        <f t="shared" si="19"/>
        <v>350</v>
      </c>
      <c r="P40" s="27">
        <f t="shared" si="19"/>
        <v>350</v>
      </c>
      <c r="Q40" s="27">
        <f t="shared" si="19"/>
        <v>350</v>
      </c>
      <c r="R40" s="27">
        <f t="shared" si="19"/>
        <v>350</v>
      </c>
      <c r="S40" s="27">
        <f t="shared" si="19"/>
        <v>350</v>
      </c>
      <c r="T40" s="27">
        <f t="shared" si="19"/>
        <v>350</v>
      </c>
      <c r="U40" s="22" t="s">
        <v>58</v>
      </c>
      <c r="V40">
        <f t="shared" si="4"/>
        <v>3675</v>
      </c>
      <c r="W40">
        <f t="shared" si="5"/>
        <v>6125</v>
      </c>
      <c r="X40">
        <f t="shared" si="6"/>
        <v>8575</v>
      </c>
      <c r="Y40">
        <f t="shared" si="7"/>
        <v>8225</v>
      </c>
      <c r="Z40">
        <f t="shared" si="8"/>
        <v>3675</v>
      </c>
      <c r="AA40">
        <f t="shared" si="9"/>
        <v>6475</v>
      </c>
      <c r="AB40">
        <f t="shared" si="10"/>
        <v>150199</v>
      </c>
      <c r="AC40">
        <f t="shared" si="11"/>
        <v>8225</v>
      </c>
      <c r="AD40">
        <f t="shared" si="12"/>
        <v>3675</v>
      </c>
      <c r="AE40">
        <f t="shared" si="13"/>
        <v>6125</v>
      </c>
      <c r="AF40">
        <f t="shared" si="14"/>
        <v>8575</v>
      </c>
      <c r="AG40">
        <f t="shared" si="15"/>
        <v>8225</v>
      </c>
      <c r="AH40">
        <f t="shared" si="15"/>
        <v>3675</v>
      </c>
      <c r="AI40">
        <f t="shared" si="15"/>
        <v>6475</v>
      </c>
      <c r="AJ40">
        <f t="shared" si="15"/>
        <v>150199</v>
      </c>
      <c r="AK40">
        <f t="shared" si="16"/>
        <v>8225</v>
      </c>
      <c r="AL40">
        <f t="shared" si="17"/>
        <v>390348</v>
      </c>
    </row>
    <row r="41" spans="1:38" ht="13" thickBot="1">
      <c r="A41" s="22" t="s">
        <v>58</v>
      </c>
      <c r="B41" s="10" t="s">
        <v>65</v>
      </c>
      <c r="C41" s="11">
        <v>350</v>
      </c>
      <c r="D41" s="12">
        <v>55</v>
      </c>
      <c r="E41" s="27">
        <f t="shared" si="3"/>
        <v>0</v>
      </c>
      <c r="F41" s="27">
        <f t="shared" si="19"/>
        <v>0</v>
      </c>
      <c r="G41" s="27">
        <f t="shared" si="19"/>
        <v>350</v>
      </c>
      <c r="H41" s="27">
        <f t="shared" si="19"/>
        <v>350</v>
      </c>
      <c r="I41" s="27">
        <f t="shared" si="19"/>
        <v>0</v>
      </c>
      <c r="J41" s="27">
        <f t="shared" si="19"/>
        <v>20</v>
      </c>
      <c r="K41" s="27">
        <f t="shared" si="19"/>
        <v>350</v>
      </c>
      <c r="L41" s="27">
        <f t="shared" si="19"/>
        <v>350</v>
      </c>
      <c r="M41" s="27">
        <f t="shared" si="19"/>
        <v>0</v>
      </c>
      <c r="N41" s="27">
        <f t="shared" si="19"/>
        <v>0</v>
      </c>
      <c r="O41" s="27">
        <f t="shared" si="19"/>
        <v>350</v>
      </c>
      <c r="P41" s="27">
        <f t="shared" si="19"/>
        <v>350</v>
      </c>
      <c r="Q41" s="27">
        <f t="shared" si="19"/>
        <v>0</v>
      </c>
      <c r="R41" s="27">
        <f t="shared" si="19"/>
        <v>20</v>
      </c>
      <c r="S41" s="27">
        <f t="shared" si="19"/>
        <v>350</v>
      </c>
      <c r="T41" s="27">
        <f t="shared" si="19"/>
        <v>350</v>
      </c>
      <c r="U41" s="22" t="s">
        <v>58</v>
      </c>
      <c r="V41">
        <f t="shared" si="4"/>
        <v>0</v>
      </c>
      <c r="W41">
        <f t="shared" si="5"/>
        <v>0</v>
      </c>
      <c r="X41">
        <f t="shared" si="6"/>
        <v>2100</v>
      </c>
      <c r="Y41">
        <f t="shared" si="7"/>
        <v>1750</v>
      </c>
      <c r="Z41">
        <f t="shared" si="8"/>
        <v>0</v>
      </c>
      <c r="AA41">
        <f t="shared" si="9"/>
        <v>0</v>
      </c>
      <c r="AB41">
        <f t="shared" si="10"/>
        <v>143724</v>
      </c>
      <c r="AC41">
        <f t="shared" si="11"/>
        <v>1750</v>
      </c>
      <c r="AD41">
        <f t="shared" si="12"/>
        <v>0</v>
      </c>
      <c r="AE41">
        <f t="shared" si="13"/>
        <v>0</v>
      </c>
      <c r="AF41">
        <f t="shared" si="14"/>
        <v>2100</v>
      </c>
      <c r="AG41">
        <f t="shared" si="15"/>
        <v>1750</v>
      </c>
      <c r="AH41">
        <f t="shared" si="15"/>
        <v>0</v>
      </c>
      <c r="AI41">
        <f t="shared" si="15"/>
        <v>0</v>
      </c>
      <c r="AJ41">
        <f t="shared" si="15"/>
        <v>143724</v>
      </c>
      <c r="AK41">
        <f t="shared" si="16"/>
        <v>1750</v>
      </c>
      <c r="AL41">
        <f t="shared" si="17"/>
        <v>298648</v>
      </c>
    </row>
    <row r="42" spans="1:38" ht="13" thickBot="1">
      <c r="A42" s="22" t="s">
        <v>58</v>
      </c>
      <c r="B42" s="10" t="s">
        <v>66</v>
      </c>
      <c r="C42" s="11">
        <v>350</v>
      </c>
      <c r="D42" s="12">
        <v>44</v>
      </c>
      <c r="E42" s="27">
        <f t="shared" si="3"/>
        <v>350</v>
      </c>
      <c r="F42" s="27">
        <f t="shared" si="19"/>
        <v>350</v>
      </c>
      <c r="G42" s="27">
        <f t="shared" si="19"/>
        <v>350</v>
      </c>
      <c r="H42" s="27">
        <f t="shared" si="19"/>
        <v>350</v>
      </c>
      <c r="I42" s="27">
        <f t="shared" si="19"/>
        <v>350</v>
      </c>
      <c r="J42" s="27">
        <f t="shared" si="19"/>
        <v>350</v>
      </c>
      <c r="K42" s="27">
        <f t="shared" si="19"/>
        <v>350</v>
      </c>
      <c r="L42" s="27">
        <f t="shared" si="19"/>
        <v>350</v>
      </c>
      <c r="M42" s="27">
        <f t="shared" si="19"/>
        <v>350</v>
      </c>
      <c r="N42" s="27">
        <f t="shared" si="19"/>
        <v>350</v>
      </c>
      <c r="O42" s="27">
        <f t="shared" si="19"/>
        <v>350</v>
      </c>
      <c r="P42" s="27">
        <f t="shared" si="19"/>
        <v>350</v>
      </c>
      <c r="Q42" s="27">
        <f t="shared" si="19"/>
        <v>350</v>
      </c>
      <c r="R42" s="27">
        <f t="shared" si="19"/>
        <v>350</v>
      </c>
      <c r="S42" s="27">
        <f t="shared" si="19"/>
        <v>350</v>
      </c>
      <c r="T42" s="27">
        <f t="shared" si="19"/>
        <v>350</v>
      </c>
      <c r="U42" s="22" t="s">
        <v>58</v>
      </c>
      <c r="V42">
        <f t="shared" si="4"/>
        <v>1050</v>
      </c>
      <c r="W42">
        <f t="shared" si="5"/>
        <v>3500</v>
      </c>
      <c r="X42">
        <f t="shared" si="6"/>
        <v>5950</v>
      </c>
      <c r="Y42">
        <f t="shared" si="7"/>
        <v>5600</v>
      </c>
      <c r="Z42">
        <f t="shared" si="8"/>
        <v>1050</v>
      </c>
      <c r="AA42">
        <f t="shared" si="9"/>
        <v>3850</v>
      </c>
      <c r="AB42">
        <f t="shared" si="10"/>
        <v>147574</v>
      </c>
      <c r="AC42">
        <f t="shared" si="11"/>
        <v>5600</v>
      </c>
      <c r="AD42">
        <f t="shared" si="12"/>
        <v>1050</v>
      </c>
      <c r="AE42">
        <f t="shared" si="13"/>
        <v>3500</v>
      </c>
      <c r="AF42">
        <f t="shared" si="14"/>
        <v>5950</v>
      </c>
      <c r="AG42">
        <f t="shared" si="15"/>
        <v>5600</v>
      </c>
      <c r="AH42">
        <f t="shared" si="15"/>
        <v>1050</v>
      </c>
      <c r="AI42">
        <f t="shared" si="15"/>
        <v>3850</v>
      </c>
      <c r="AJ42">
        <f t="shared" si="15"/>
        <v>147574</v>
      </c>
      <c r="AK42">
        <f t="shared" si="16"/>
        <v>5600</v>
      </c>
      <c r="AL42">
        <f t="shared" si="17"/>
        <v>348348</v>
      </c>
    </row>
    <row r="43" spans="1:38" ht="13" thickBot="1">
      <c r="A43" s="23" t="s">
        <v>58</v>
      </c>
      <c r="B43" s="24" t="s">
        <v>67</v>
      </c>
      <c r="C43" s="25">
        <v>100</v>
      </c>
      <c r="D43" s="26">
        <v>61</v>
      </c>
      <c r="E43" s="27">
        <f t="shared" si="3"/>
        <v>0</v>
      </c>
      <c r="F43" s="27">
        <f t="shared" si="19"/>
        <v>0</v>
      </c>
      <c r="G43" s="27">
        <f t="shared" si="19"/>
        <v>100</v>
      </c>
      <c r="H43" s="27">
        <f t="shared" si="19"/>
        <v>0</v>
      </c>
      <c r="I43" s="27">
        <f t="shared" si="19"/>
        <v>0</v>
      </c>
      <c r="J43" s="27">
        <f t="shared" si="19"/>
        <v>0</v>
      </c>
      <c r="K43" s="27">
        <f t="shared" si="19"/>
        <v>100</v>
      </c>
      <c r="L43" s="27">
        <f t="shared" si="19"/>
        <v>0</v>
      </c>
      <c r="M43" s="27">
        <f t="shared" si="19"/>
        <v>0</v>
      </c>
      <c r="N43" s="27">
        <f t="shared" si="19"/>
        <v>0</v>
      </c>
      <c r="O43" s="27">
        <f t="shared" si="19"/>
        <v>100</v>
      </c>
      <c r="P43" s="27">
        <f t="shared" si="19"/>
        <v>0</v>
      </c>
      <c r="Q43" s="27">
        <f t="shared" si="19"/>
        <v>0</v>
      </c>
      <c r="R43" s="27">
        <f t="shared" si="19"/>
        <v>0</v>
      </c>
      <c r="S43" s="27">
        <f t="shared" si="19"/>
        <v>100</v>
      </c>
      <c r="T43" s="27">
        <f t="shared" si="19"/>
        <v>0</v>
      </c>
      <c r="U43" s="23" t="s">
        <v>58</v>
      </c>
      <c r="V43">
        <f t="shared" si="4"/>
        <v>0</v>
      </c>
      <c r="W43">
        <f t="shared" si="5"/>
        <v>0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40464</v>
      </c>
      <c r="AC43">
        <f t="shared" si="11"/>
        <v>0</v>
      </c>
      <c r="AD43">
        <f t="shared" si="12"/>
        <v>0</v>
      </c>
      <c r="AE43">
        <f t="shared" si="13"/>
        <v>0</v>
      </c>
      <c r="AF43">
        <f t="shared" si="14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>
        <f t="shared" si="15"/>
        <v>40464</v>
      </c>
      <c r="AK43">
        <f t="shared" si="16"/>
        <v>0</v>
      </c>
      <c r="AL43">
        <f t="shared" si="17"/>
        <v>80928</v>
      </c>
    </row>
    <row r="44" spans="1:38">
      <c r="A44" s="9" t="s">
        <v>69</v>
      </c>
      <c r="E44" s="13">
        <f>MAX((COUNTIF($D$2:$D$43,"="&amp;E$45)),1)</f>
        <v>2</v>
      </c>
      <c r="F44" s="13">
        <f t="shared" ref="F44:T44" si="20">MAX((COUNTIF($D$2:$D$43,"="&amp;F$45)),1)</f>
        <v>1</v>
      </c>
      <c r="G44" s="13">
        <f t="shared" si="20"/>
        <v>8</v>
      </c>
      <c r="H44" s="13">
        <f t="shared" si="20"/>
        <v>3</v>
      </c>
      <c r="I44" s="13">
        <f t="shared" si="20"/>
        <v>2</v>
      </c>
      <c r="J44" s="13">
        <f t="shared" si="20"/>
        <v>4</v>
      </c>
      <c r="K44" s="13">
        <f t="shared" si="20"/>
        <v>1</v>
      </c>
      <c r="L44" s="13">
        <f t="shared" si="20"/>
        <v>3</v>
      </c>
      <c r="M44" s="13">
        <f t="shared" si="20"/>
        <v>2</v>
      </c>
      <c r="N44" s="13">
        <f t="shared" si="20"/>
        <v>1</v>
      </c>
      <c r="O44" s="13">
        <f t="shared" si="20"/>
        <v>8</v>
      </c>
      <c r="P44" s="13">
        <f t="shared" si="20"/>
        <v>3</v>
      </c>
      <c r="Q44" s="13">
        <f t="shared" si="20"/>
        <v>2</v>
      </c>
      <c r="R44" s="13">
        <f t="shared" si="20"/>
        <v>4</v>
      </c>
      <c r="S44" s="13">
        <f t="shared" si="20"/>
        <v>1</v>
      </c>
      <c r="T44" s="13">
        <f t="shared" si="20"/>
        <v>3</v>
      </c>
    </row>
    <row r="45" spans="1:38">
      <c r="A45" s="9" t="s">
        <v>68</v>
      </c>
      <c r="E45" s="13">
        <v>47</v>
      </c>
      <c r="F45" s="14">
        <v>54</v>
      </c>
      <c r="G45" s="14">
        <v>61</v>
      </c>
      <c r="H45" s="15">
        <v>60</v>
      </c>
      <c r="I45" s="13">
        <v>47</v>
      </c>
      <c r="J45" s="28">
        <v>55</v>
      </c>
      <c r="K45" s="14">
        <v>465.64</v>
      </c>
      <c r="L45" s="15">
        <v>60</v>
      </c>
      <c r="M45" s="13">
        <v>47</v>
      </c>
      <c r="N45" s="14">
        <v>54</v>
      </c>
      <c r="O45" s="14">
        <v>61</v>
      </c>
      <c r="P45" s="15">
        <v>60</v>
      </c>
      <c r="Q45" s="13">
        <v>47</v>
      </c>
      <c r="R45" s="28">
        <v>55</v>
      </c>
      <c r="S45" s="28">
        <v>465.64</v>
      </c>
      <c r="T45" s="15">
        <v>60</v>
      </c>
    </row>
    <row r="46" spans="1:38">
      <c r="A46" s="9" t="s">
        <v>70</v>
      </c>
      <c r="E46" s="13">
        <f>6210-6050</f>
        <v>160</v>
      </c>
      <c r="F46" s="14">
        <v>220</v>
      </c>
      <c r="G46" s="14">
        <v>800</v>
      </c>
      <c r="H46" s="15">
        <v>200</v>
      </c>
      <c r="I46" s="13">
        <v>280</v>
      </c>
      <c r="J46" s="28">
        <v>80</v>
      </c>
      <c r="K46" s="28">
        <v>110</v>
      </c>
      <c r="L46" s="15">
        <f>H46</f>
        <v>200</v>
      </c>
      <c r="M46" s="13">
        <f>E46</f>
        <v>160</v>
      </c>
      <c r="N46" s="13">
        <f t="shared" ref="N46:P46" si="21">F46</f>
        <v>220</v>
      </c>
      <c r="O46" s="13">
        <f t="shared" si="21"/>
        <v>800</v>
      </c>
      <c r="P46" s="13">
        <f t="shared" si="21"/>
        <v>200</v>
      </c>
      <c r="Q46" s="13">
        <f>I46</f>
        <v>280</v>
      </c>
      <c r="R46" s="13">
        <f t="shared" ref="R46:T46" si="22">J46</f>
        <v>80</v>
      </c>
      <c r="S46" s="13">
        <f t="shared" si="22"/>
        <v>110</v>
      </c>
      <c r="T46" s="13">
        <f t="shared" si="22"/>
        <v>200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B1" zoomScale="125" zoomScaleNormal="125" zoomScalePageLayoutView="125" workbookViewId="0">
      <selection activeCell="D19" sqref="D19"/>
    </sheetView>
  </sheetViews>
  <sheetFormatPr baseColWidth="10" defaultRowHeight="14" x14ac:dyDescent="0"/>
  <cols>
    <col min="1" max="16384" width="10.83203125" style="32"/>
  </cols>
  <sheetData>
    <row r="1" spans="1:14">
      <c r="A1" s="40" t="s">
        <v>20</v>
      </c>
      <c r="B1" s="39" t="s">
        <v>24</v>
      </c>
      <c r="C1" s="46">
        <v>250</v>
      </c>
      <c r="D1" s="37">
        <v>0</v>
      </c>
      <c r="E1" s="41">
        <f>C1</f>
        <v>250</v>
      </c>
    </row>
    <row r="2" spans="1:14">
      <c r="A2" s="40" t="s">
        <v>28</v>
      </c>
      <c r="B2" s="39" t="s">
        <v>34</v>
      </c>
      <c r="C2" s="38">
        <v>100</v>
      </c>
      <c r="D2" s="37">
        <v>0.5</v>
      </c>
      <c r="E2" s="41">
        <f>SUM(C1+C2)</f>
        <v>350</v>
      </c>
    </row>
    <row r="3" spans="1:14">
      <c r="A3" s="40" t="s">
        <v>35</v>
      </c>
      <c r="B3" s="39" t="s">
        <v>38</v>
      </c>
      <c r="C3" s="38">
        <v>400</v>
      </c>
      <c r="D3" s="37">
        <v>20</v>
      </c>
      <c r="E3" s="41">
        <f>SUM(E2+C3)</f>
        <v>750</v>
      </c>
    </row>
    <row r="4" spans="1:14">
      <c r="A4" s="40" t="s">
        <v>42</v>
      </c>
      <c r="B4" s="39" t="s">
        <v>44</v>
      </c>
      <c r="C4" s="38">
        <v>400</v>
      </c>
      <c r="D4" s="37">
        <v>20</v>
      </c>
      <c r="E4" s="41">
        <f>SUM(E3+C4)</f>
        <v>1150</v>
      </c>
    </row>
    <row r="5" spans="1:14">
      <c r="A5" s="40" t="s">
        <v>35</v>
      </c>
      <c r="B5" s="39" t="s">
        <v>40</v>
      </c>
      <c r="C5" s="38">
        <v>400</v>
      </c>
      <c r="D5" s="37">
        <v>20.5</v>
      </c>
      <c r="E5" s="41">
        <f>SUM(E4+C5)</f>
        <v>1550</v>
      </c>
    </row>
    <row r="6" spans="1:14">
      <c r="A6" s="40" t="s">
        <v>35</v>
      </c>
      <c r="B6" s="39" t="s">
        <v>37</v>
      </c>
      <c r="C6" s="38">
        <v>400</v>
      </c>
      <c r="D6" s="37">
        <v>23</v>
      </c>
      <c r="E6" s="41">
        <f>SUM(E5+C6)</f>
        <v>1950</v>
      </c>
    </row>
    <row r="7" spans="1:14">
      <c r="A7" s="40" t="s">
        <v>20</v>
      </c>
      <c r="B7" s="39" t="s">
        <v>25</v>
      </c>
      <c r="C7" s="38">
        <v>400</v>
      </c>
      <c r="D7" s="37">
        <v>28</v>
      </c>
      <c r="E7" s="41">
        <f>SUM(E6+C7)</f>
        <v>2350</v>
      </c>
    </row>
    <row r="8" spans="1:14">
      <c r="A8" s="40" t="s">
        <v>28</v>
      </c>
      <c r="B8" s="39" t="s">
        <v>29</v>
      </c>
      <c r="C8" s="38">
        <v>700</v>
      </c>
      <c r="D8" s="37">
        <v>30</v>
      </c>
      <c r="E8" s="41">
        <f>SUM(E7+C8)</f>
        <v>3050</v>
      </c>
    </row>
    <row r="9" spans="1:14">
      <c r="A9" s="40" t="s">
        <v>49</v>
      </c>
      <c r="B9" s="39" t="s">
        <v>56</v>
      </c>
      <c r="C9" s="38">
        <v>300</v>
      </c>
      <c r="D9" s="37">
        <v>35</v>
      </c>
      <c r="E9" s="41">
        <f>SUM(E8+C9)</f>
        <v>3350</v>
      </c>
    </row>
    <row r="10" spans="1:14">
      <c r="A10" s="40" t="s">
        <v>42</v>
      </c>
      <c r="B10" s="39" t="s">
        <v>45</v>
      </c>
      <c r="C10" s="38">
        <v>300</v>
      </c>
      <c r="D10" s="37">
        <v>35.5</v>
      </c>
      <c r="E10" s="41">
        <f>SUM(E9+C10)</f>
        <v>3650</v>
      </c>
    </row>
    <row r="11" spans="1:14">
      <c r="A11" s="40" t="s">
        <v>42</v>
      </c>
      <c r="B11" s="39" t="s">
        <v>47</v>
      </c>
      <c r="C11" s="38">
        <v>350</v>
      </c>
      <c r="D11" s="37">
        <v>36</v>
      </c>
      <c r="E11" s="41">
        <f>SUM(E10+C11)</f>
        <v>4000</v>
      </c>
    </row>
    <row r="12" spans="1:14">
      <c r="A12" s="40" t="s">
        <v>20</v>
      </c>
      <c r="B12" s="39" t="s">
        <v>27</v>
      </c>
      <c r="C12" s="38">
        <v>300</v>
      </c>
      <c r="D12" s="37">
        <v>36.5</v>
      </c>
      <c r="E12" s="41">
        <f>SUM(E11+C12)</f>
        <v>4300</v>
      </c>
    </row>
    <row r="13" spans="1:14">
      <c r="A13" s="40" t="s">
        <v>28</v>
      </c>
      <c r="B13" s="39" t="s">
        <v>33</v>
      </c>
      <c r="C13" s="38">
        <v>200</v>
      </c>
      <c r="D13" s="37">
        <v>36.5</v>
      </c>
      <c r="E13" s="41">
        <f>SUM(E12+C13)</f>
        <v>4500</v>
      </c>
      <c r="G13" s="44" t="s">
        <v>86</v>
      </c>
      <c r="H13" s="43"/>
      <c r="I13" s="43"/>
      <c r="J13" s="43"/>
      <c r="K13" s="43"/>
      <c r="L13" s="43"/>
      <c r="M13" s="43"/>
      <c r="N13" s="43"/>
    </row>
    <row r="14" spans="1:14">
      <c r="A14" s="42" t="s">
        <v>58</v>
      </c>
      <c r="B14" s="39" t="s">
        <v>64</v>
      </c>
      <c r="C14" s="38">
        <v>350</v>
      </c>
      <c r="D14" s="37">
        <v>36.5</v>
      </c>
      <c r="E14" s="41">
        <f>SUM(E13+C14)</f>
        <v>4850</v>
      </c>
      <c r="G14" s="43"/>
      <c r="H14" s="45" t="s">
        <v>85</v>
      </c>
      <c r="I14" s="45" t="s">
        <v>84</v>
      </c>
      <c r="J14" s="45" t="s">
        <v>83</v>
      </c>
      <c r="K14" s="45" t="s">
        <v>82</v>
      </c>
      <c r="L14" s="43"/>
      <c r="M14" s="43"/>
      <c r="N14" s="43"/>
    </row>
    <row r="15" spans="1:14">
      <c r="A15" s="40" t="s">
        <v>49</v>
      </c>
      <c r="B15" s="39" t="s">
        <v>54</v>
      </c>
      <c r="C15" s="38">
        <v>300</v>
      </c>
      <c r="D15" s="37">
        <v>37</v>
      </c>
      <c r="E15" s="41">
        <f>SUM(E14+C15)</f>
        <v>5150</v>
      </c>
      <c r="G15" s="45" t="s">
        <v>81</v>
      </c>
      <c r="H15" s="43">
        <v>6210</v>
      </c>
      <c r="I15" s="43">
        <v>7820</v>
      </c>
      <c r="J15" s="43">
        <v>10350</v>
      </c>
      <c r="K15" s="43">
        <v>9200</v>
      </c>
      <c r="L15" s="43"/>
      <c r="M15" s="43"/>
      <c r="N15" s="43"/>
    </row>
    <row r="16" spans="1:14">
      <c r="A16" s="40" t="s">
        <v>42</v>
      </c>
      <c r="B16" s="39" t="s">
        <v>48</v>
      </c>
      <c r="C16" s="38">
        <v>200</v>
      </c>
      <c r="D16" s="37">
        <v>40</v>
      </c>
      <c r="E16" s="41">
        <f>SUM(E15+C16)</f>
        <v>5350</v>
      </c>
      <c r="G16" s="45" t="s">
        <v>80</v>
      </c>
      <c r="H16" s="43">
        <v>6330</v>
      </c>
      <c r="I16" s="43">
        <v>8630</v>
      </c>
      <c r="J16" s="43">
        <v>11210</v>
      </c>
      <c r="K16" s="43">
        <v>9200</v>
      </c>
      <c r="L16" s="43"/>
      <c r="M16" s="43"/>
      <c r="N16" s="43"/>
    </row>
    <row r="17" spans="1:14">
      <c r="A17" s="40" t="s">
        <v>49</v>
      </c>
      <c r="B17" s="39" t="s">
        <v>57</v>
      </c>
      <c r="C17" s="38">
        <v>350</v>
      </c>
      <c r="D17" s="37">
        <v>42</v>
      </c>
      <c r="E17" s="41">
        <f>SUM(E16+C17)</f>
        <v>5700</v>
      </c>
      <c r="G17" s="45" t="s">
        <v>79</v>
      </c>
      <c r="H17" s="43">
        <v>6210</v>
      </c>
      <c r="I17" s="43">
        <v>7820</v>
      </c>
      <c r="J17" s="43">
        <v>10350</v>
      </c>
      <c r="K17" s="43">
        <v>9200</v>
      </c>
      <c r="L17" s="43"/>
      <c r="M17" s="43"/>
      <c r="N17" s="43"/>
    </row>
    <row r="18" spans="1:14">
      <c r="A18" s="42" t="s">
        <v>58</v>
      </c>
      <c r="B18" s="39" t="s">
        <v>66</v>
      </c>
      <c r="C18" s="38">
        <v>350</v>
      </c>
      <c r="D18" s="37">
        <v>44</v>
      </c>
      <c r="E18" s="41">
        <f>SUM(E17+C18)</f>
        <v>6050</v>
      </c>
      <c r="G18" s="45" t="s">
        <v>78</v>
      </c>
      <c r="H18" s="43">
        <v>6330</v>
      </c>
      <c r="I18" s="43">
        <v>8630</v>
      </c>
      <c r="J18" s="43">
        <v>11210</v>
      </c>
      <c r="K18" s="43">
        <v>9200</v>
      </c>
      <c r="L18" s="43"/>
      <c r="M18" s="43"/>
      <c r="N18" s="43"/>
    </row>
    <row r="19" spans="1:14">
      <c r="A19" s="40" t="s">
        <v>20</v>
      </c>
      <c r="B19" s="39" t="s">
        <v>22</v>
      </c>
      <c r="C19" s="38">
        <v>500</v>
      </c>
      <c r="D19" s="37">
        <v>47</v>
      </c>
      <c r="E19" s="41">
        <f>SUM(E18+C19)</f>
        <v>6550</v>
      </c>
      <c r="G19" s="43"/>
      <c r="H19" s="43"/>
      <c r="I19" s="43"/>
      <c r="J19" s="43"/>
      <c r="K19" s="43"/>
      <c r="L19" s="43"/>
      <c r="M19" s="43"/>
      <c r="N19" s="43"/>
    </row>
    <row r="20" spans="1:14">
      <c r="A20" s="40" t="s">
        <v>28</v>
      </c>
      <c r="B20" s="39" t="s">
        <v>31</v>
      </c>
      <c r="C20" s="38">
        <v>200</v>
      </c>
      <c r="D20" s="37">
        <v>47</v>
      </c>
      <c r="E20" s="41">
        <f>SUM(E19+C20)</f>
        <v>6750</v>
      </c>
      <c r="G20" s="43"/>
      <c r="H20" s="43"/>
      <c r="I20" s="43"/>
      <c r="J20" s="43"/>
      <c r="K20" s="43"/>
      <c r="L20" s="43"/>
      <c r="M20" s="43"/>
      <c r="N20" s="43"/>
    </row>
    <row r="21" spans="1:14">
      <c r="A21" s="40" t="s">
        <v>35</v>
      </c>
      <c r="B21" s="39" t="s">
        <v>36</v>
      </c>
      <c r="C21" s="38">
        <v>500</v>
      </c>
      <c r="D21" s="37">
        <v>50</v>
      </c>
      <c r="E21" s="41">
        <f>SUM(E20+C21)</f>
        <v>7250</v>
      </c>
      <c r="G21" s="44" t="s">
        <v>77</v>
      </c>
      <c r="H21" s="43"/>
      <c r="I21" s="43"/>
      <c r="J21" s="43"/>
      <c r="K21" s="43"/>
      <c r="L21" s="43"/>
      <c r="M21" s="43"/>
      <c r="N21" s="43"/>
    </row>
    <row r="22" spans="1:14">
      <c r="A22" s="40" t="s">
        <v>42</v>
      </c>
      <c r="B22" s="39" t="s">
        <v>46</v>
      </c>
      <c r="C22" s="38">
        <v>350</v>
      </c>
      <c r="D22" s="37">
        <v>53</v>
      </c>
      <c r="E22" s="41">
        <f>SUM(E21+C22)</f>
        <v>7600</v>
      </c>
      <c r="G22" s="43" t="s">
        <v>76</v>
      </c>
      <c r="H22" s="43"/>
      <c r="I22" s="43"/>
      <c r="J22" s="43"/>
      <c r="K22" s="43"/>
      <c r="L22" s="43"/>
      <c r="M22" s="43"/>
      <c r="N22" s="43"/>
    </row>
    <row r="23" spans="1:14">
      <c r="A23" s="40" t="s">
        <v>49</v>
      </c>
      <c r="B23" s="39" t="s">
        <v>53</v>
      </c>
      <c r="C23" s="38">
        <v>450</v>
      </c>
      <c r="D23" s="37">
        <v>54</v>
      </c>
      <c r="E23" s="41">
        <f>SUM(E22+C23)</f>
        <v>8050</v>
      </c>
      <c r="G23" s="43"/>
      <c r="H23" s="43"/>
      <c r="I23" s="43"/>
      <c r="J23" s="43"/>
      <c r="K23" s="43"/>
      <c r="L23" s="43"/>
      <c r="M23" s="43"/>
      <c r="N23" s="43"/>
    </row>
    <row r="24" spans="1:14">
      <c r="A24" s="40" t="s">
        <v>20</v>
      </c>
      <c r="B24" s="39" t="s">
        <v>26</v>
      </c>
      <c r="C24" s="38">
        <v>300</v>
      </c>
      <c r="D24" s="37">
        <v>55</v>
      </c>
      <c r="E24" s="41">
        <f>SUM(E23+C24)</f>
        <v>8350</v>
      </c>
      <c r="G24" s="43"/>
      <c r="H24" s="43"/>
      <c r="I24" s="43"/>
      <c r="J24" s="43"/>
      <c r="K24" s="43"/>
      <c r="L24" s="43"/>
      <c r="M24" s="43"/>
      <c r="N24" s="43"/>
    </row>
    <row r="25" spans="1:14">
      <c r="A25" s="40" t="s">
        <v>28</v>
      </c>
      <c r="B25" s="39" t="s">
        <v>30</v>
      </c>
      <c r="C25" s="38">
        <v>100</v>
      </c>
      <c r="D25" s="37">
        <v>55</v>
      </c>
      <c r="E25" s="41">
        <f>SUM(E24+C25)</f>
        <v>8450</v>
      </c>
    </row>
    <row r="26" spans="1:14">
      <c r="A26" s="40" t="s">
        <v>35</v>
      </c>
      <c r="B26" s="39" t="s">
        <v>39</v>
      </c>
      <c r="C26" s="38">
        <v>100</v>
      </c>
      <c r="D26" s="37">
        <v>55</v>
      </c>
      <c r="E26" s="41">
        <f>SUM(E25+C26)</f>
        <v>8550</v>
      </c>
    </row>
    <row r="27" spans="1:14">
      <c r="A27" s="42" t="s">
        <v>58</v>
      </c>
      <c r="B27" s="39" t="s">
        <v>65</v>
      </c>
      <c r="C27" s="38">
        <v>350</v>
      </c>
      <c r="D27" s="37">
        <v>55</v>
      </c>
      <c r="E27" s="41">
        <f>SUM(E26+C27)</f>
        <v>8900</v>
      </c>
    </row>
    <row r="28" spans="1:14">
      <c r="A28" s="40" t="s">
        <v>42</v>
      </c>
      <c r="B28" s="39" t="s">
        <v>43</v>
      </c>
      <c r="C28" s="38">
        <v>100</v>
      </c>
      <c r="D28" s="37">
        <v>58</v>
      </c>
      <c r="E28" s="41">
        <f>SUM(E27+C28)</f>
        <v>9000</v>
      </c>
    </row>
    <row r="29" spans="1:14">
      <c r="A29" s="40" t="s">
        <v>20</v>
      </c>
      <c r="B29" s="39" t="s">
        <v>23</v>
      </c>
      <c r="C29" s="38">
        <v>100</v>
      </c>
      <c r="D29" s="37">
        <v>60</v>
      </c>
      <c r="E29" s="41">
        <f>SUM(E28+C29)</f>
        <v>9100</v>
      </c>
    </row>
    <row r="30" spans="1:14">
      <c r="A30" s="40" t="s">
        <v>49</v>
      </c>
      <c r="B30" s="39" t="s">
        <v>52</v>
      </c>
      <c r="C30" s="38">
        <v>200</v>
      </c>
      <c r="D30" s="37">
        <v>60</v>
      </c>
      <c r="E30" s="41">
        <f>SUM(E29+C30)</f>
        <v>9300</v>
      </c>
    </row>
    <row r="31" spans="1:14">
      <c r="A31" s="42" t="s">
        <v>58</v>
      </c>
      <c r="B31" s="39" t="s">
        <v>59</v>
      </c>
      <c r="C31" s="38">
        <v>100</v>
      </c>
      <c r="D31" s="37">
        <v>60</v>
      </c>
      <c r="E31" s="41">
        <f>SUM(E30+C31)</f>
        <v>9400</v>
      </c>
    </row>
    <row r="32" spans="1:14">
      <c r="A32" s="40" t="s">
        <v>28</v>
      </c>
      <c r="B32" s="39" t="s">
        <v>32</v>
      </c>
      <c r="C32" s="38">
        <v>150</v>
      </c>
      <c r="D32" s="37">
        <v>60.5</v>
      </c>
      <c r="E32" s="41">
        <f>SUM(E31+C32)</f>
        <v>9550</v>
      </c>
    </row>
    <row r="33" spans="1:5">
      <c r="A33" s="40" t="s">
        <v>20</v>
      </c>
      <c r="B33" s="39" t="s">
        <v>21</v>
      </c>
      <c r="C33" s="38">
        <v>100</v>
      </c>
      <c r="D33" s="37">
        <v>61</v>
      </c>
      <c r="E33" s="41">
        <f>SUM(E32+C33)</f>
        <v>9650</v>
      </c>
    </row>
    <row r="34" spans="1:5">
      <c r="A34" s="40" t="s">
        <v>35</v>
      </c>
      <c r="B34" s="39" t="s">
        <v>41</v>
      </c>
      <c r="C34" s="38">
        <v>400</v>
      </c>
      <c r="D34" s="37">
        <v>61</v>
      </c>
      <c r="E34" s="41">
        <f>SUM(E33+C34)</f>
        <v>10050</v>
      </c>
    </row>
    <row r="35" spans="1:5">
      <c r="A35" s="40" t="s">
        <v>49</v>
      </c>
      <c r="B35" s="39" t="s">
        <v>51</v>
      </c>
      <c r="C35" s="38">
        <v>200</v>
      </c>
      <c r="D35" s="37">
        <v>61</v>
      </c>
      <c r="E35" s="41">
        <f>SUM(E34+C35)</f>
        <v>10250</v>
      </c>
    </row>
    <row r="36" spans="1:5">
      <c r="A36" s="40" t="s">
        <v>49</v>
      </c>
      <c r="B36" s="39" t="s">
        <v>55</v>
      </c>
      <c r="C36" s="38">
        <v>150</v>
      </c>
      <c r="D36" s="37">
        <v>61</v>
      </c>
      <c r="E36" s="41">
        <f>SUM(E35+C36)</f>
        <v>10400</v>
      </c>
    </row>
    <row r="37" spans="1:5">
      <c r="A37" s="42" t="s">
        <v>58</v>
      </c>
      <c r="B37" s="39" t="s">
        <v>61</v>
      </c>
      <c r="C37" s="38">
        <v>200</v>
      </c>
      <c r="D37" s="37">
        <v>61</v>
      </c>
      <c r="E37" s="41">
        <f>SUM(E36+C37)</f>
        <v>10600</v>
      </c>
    </row>
    <row r="38" spans="1:5">
      <c r="A38" s="42" t="s">
        <v>58</v>
      </c>
      <c r="B38" s="39" t="s">
        <v>62</v>
      </c>
      <c r="C38" s="38">
        <v>200</v>
      </c>
      <c r="D38" s="37">
        <v>61</v>
      </c>
      <c r="E38" s="41">
        <f>SUM(E37+C38)</f>
        <v>10800</v>
      </c>
    </row>
    <row r="39" spans="1:5">
      <c r="A39" s="42" t="s">
        <v>58</v>
      </c>
      <c r="B39" s="39" t="s">
        <v>63</v>
      </c>
      <c r="C39" s="38">
        <v>100</v>
      </c>
      <c r="D39" s="37">
        <v>61</v>
      </c>
      <c r="E39" s="41">
        <f>SUM(E38+C39)</f>
        <v>10900</v>
      </c>
    </row>
    <row r="40" spans="1:5">
      <c r="A40" s="42" t="s">
        <v>58</v>
      </c>
      <c r="B40" s="39" t="s">
        <v>67</v>
      </c>
      <c r="C40" s="38">
        <v>100</v>
      </c>
      <c r="D40" s="37">
        <v>61</v>
      </c>
      <c r="E40" s="41">
        <f>SUM(E39+C40)</f>
        <v>11000</v>
      </c>
    </row>
    <row r="41" spans="1:5">
      <c r="A41" s="40" t="s">
        <v>49</v>
      </c>
      <c r="B41" s="39" t="s">
        <v>50</v>
      </c>
      <c r="C41" s="38">
        <v>50</v>
      </c>
      <c r="D41" s="37">
        <v>61.5</v>
      </c>
      <c r="E41" s="41">
        <f>SUM(E40+C41)</f>
        <v>11050</v>
      </c>
    </row>
    <row r="42" spans="1:5">
      <c r="A42" s="42" t="s">
        <v>58</v>
      </c>
      <c r="B42" s="39" t="s">
        <v>60</v>
      </c>
      <c r="C42" s="38">
        <v>50</v>
      </c>
      <c r="D42" s="37">
        <v>120</v>
      </c>
      <c r="E42" s="41">
        <f>SUM(E41+C42)</f>
        <v>11100</v>
      </c>
    </row>
    <row r="43" spans="1:5">
      <c r="A43" s="40"/>
      <c r="B43" s="39"/>
      <c r="C43" s="38"/>
      <c r="D43" s="37"/>
    </row>
    <row r="44" spans="1:5">
      <c r="A44" s="40"/>
      <c r="B44" s="39"/>
      <c r="C44" s="38"/>
      <c r="D44" s="37"/>
    </row>
    <row r="45" spans="1:5">
      <c r="A45" s="40"/>
      <c r="B45" s="39"/>
      <c r="C45" s="38"/>
      <c r="D45" s="37"/>
    </row>
    <row r="46" spans="1:5">
      <c r="A46" s="40"/>
      <c r="B46" s="39"/>
      <c r="C46" s="38"/>
      <c r="D46" s="37"/>
    </row>
    <row r="47" spans="1:5">
      <c r="A47" s="40"/>
      <c r="B47" s="39"/>
      <c r="C47" s="38"/>
      <c r="D47" s="37"/>
    </row>
    <row r="48" spans="1:5">
      <c r="A48" s="40"/>
      <c r="B48" s="39"/>
      <c r="C48" s="38"/>
      <c r="D48" s="37"/>
    </row>
    <row r="49" spans="1:4">
      <c r="A49" s="40"/>
      <c r="B49" s="39"/>
      <c r="C49" s="38"/>
      <c r="D49" s="37"/>
    </row>
    <row r="50" spans="1:4">
      <c r="A50" s="40"/>
      <c r="B50" s="39"/>
      <c r="C50" s="38"/>
      <c r="D50" s="37"/>
    </row>
    <row r="51" spans="1:4">
      <c r="A51" s="40"/>
      <c r="B51" s="39"/>
      <c r="C51" s="38"/>
      <c r="D51" s="37"/>
    </row>
    <row r="52" spans="1:4">
      <c r="A52" s="36"/>
      <c r="B52" s="35"/>
      <c r="C52" s="34"/>
      <c r="D52" s="3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Structure</vt:lpstr>
      <vt:lpstr>Cumulative Capacities</vt:lpstr>
    </vt:vector>
  </TitlesOfParts>
  <Company>Tilburg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Joost Bouten</cp:lastModifiedBy>
  <dcterms:created xsi:type="dcterms:W3CDTF">2016-02-13T13:35:59Z</dcterms:created>
  <dcterms:modified xsi:type="dcterms:W3CDTF">2017-10-27T11:22:57Z</dcterms:modified>
</cp:coreProperties>
</file>