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cer\Desktop\Checador\Checador10\Checador\Checador\bin\Release\archivos\formatos\"/>
    </mc:Choice>
  </mc:AlternateContent>
  <bookViews>
    <workbookView xWindow="0" yWindow="0" windowWidth="15345" windowHeight="4635" tabRatio="728" activeTab="7"/>
  </bookViews>
  <sheets>
    <sheet name="enero" sheetId="27" r:id="rId1"/>
    <sheet name="febrero" sheetId="39" r:id="rId2"/>
    <sheet name="marzo" sheetId="40" r:id="rId3"/>
    <sheet name="abril" sheetId="41" r:id="rId4"/>
    <sheet name="mayo" sheetId="42" r:id="rId5"/>
    <sheet name="junio" sheetId="43" r:id="rId6"/>
    <sheet name="julio" sheetId="44" r:id="rId7"/>
    <sheet name="agosto" sheetId="45" r:id="rId8"/>
    <sheet name="septiembre" sheetId="46" r:id="rId9"/>
    <sheet name="octubre" sheetId="47" r:id="rId10"/>
    <sheet name="noviembre" sheetId="48" r:id="rId11"/>
    <sheet name="diciembre" sheetId="49" r:id="rId12"/>
    <sheet name="graficos Ene-Mar" sheetId="37" r:id="rId13"/>
    <sheet name="graficos Abr-Jun" sheetId="38" r:id="rId14"/>
    <sheet name="graficos Jul-Sep" sheetId="24" r:id="rId15"/>
    <sheet name="graficos Oct-Dic" sheetId="36" r:id="rId16"/>
    <sheet name="Hoja2" sheetId="7" state="hidden" r:id="rId17"/>
  </sheets>
  <definedNames>
    <definedName name="_xlcn.WorksheetConnection_RFECGWDGW2017.xlsxTabla1356781" hidden="1">Tabla135678</definedName>
    <definedName name="_xlcn.WorksheetConnection_RFECGWDGW2017.xlsxTabla13567861" hidden="1">Tabla1356786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356786-a8411a0b-3516-4890-af6c-4beabffa55e0" name="Tabla1356786" connection="WorksheetConnection_RFECGW-DGW-2017.xlsx!Tabla1356786"/>
          <x15:modelTable id="Tabla135678-e1bc887c-d41f-4f65-8c89-15f57f0a47f8" name="Tabla135678" connection="WorksheetConnection_RFECGW-DGW-2017.xlsx!Tabla135678"/>
        </x15:modelTables>
      </x15:dataModel>
    </ext>
  </extLst>
</workbook>
</file>

<file path=xl/calcChain.xml><?xml version="1.0" encoding="utf-8"?>
<calcChain xmlns="http://schemas.openxmlformats.org/spreadsheetml/2006/main">
  <c r="AI52" i="45" l="1"/>
  <c r="AI53" i="45"/>
  <c r="AI54" i="45"/>
  <c r="AI55" i="45"/>
  <c r="AI56" i="45"/>
  <c r="AI57" i="45"/>
  <c r="AI58" i="45"/>
  <c r="AI59" i="45"/>
  <c r="AI60" i="45"/>
  <c r="AI61" i="45"/>
  <c r="AI62" i="45"/>
  <c r="AI63" i="45"/>
  <c r="AI64" i="45"/>
  <c r="AI65" i="45"/>
  <c r="AI66" i="45"/>
  <c r="AI67" i="45"/>
  <c r="AI68" i="45"/>
  <c r="AI69" i="45"/>
  <c r="AI70" i="45"/>
  <c r="AI71" i="45"/>
  <c r="AI72" i="45"/>
  <c r="AI73" i="45"/>
  <c r="AI74" i="45"/>
  <c r="AI75" i="45"/>
  <c r="AI76" i="45"/>
  <c r="AI77" i="45"/>
  <c r="AI78" i="45"/>
  <c r="AI79" i="45"/>
  <c r="AI80" i="45"/>
  <c r="AI81" i="45"/>
  <c r="AI82" i="45"/>
  <c r="AI83" i="45"/>
  <c r="AI84" i="45"/>
  <c r="AI85" i="45"/>
  <c r="AI86" i="45"/>
  <c r="AI87" i="45"/>
  <c r="AI88" i="45"/>
  <c r="AI89" i="45"/>
  <c r="AI90" i="45"/>
  <c r="AI91" i="45"/>
  <c r="AI92" i="45"/>
  <c r="AI93" i="45"/>
  <c r="AI94" i="45"/>
  <c r="AI95" i="45"/>
  <c r="AI96" i="45"/>
  <c r="AI97" i="45"/>
  <c r="AI98" i="45"/>
  <c r="AI99" i="45"/>
  <c r="AI100" i="45"/>
  <c r="AI101" i="45"/>
  <c r="AI102" i="45"/>
  <c r="AI103" i="45"/>
  <c r="AI104" i="45"/>
  <c r="AI105" i="45"/>
  <c r="AI106" i="45"/>
  <c r="AI107" i="45"/>
  <c r="AI108" i="45"/>
  <c r="AI109" i="45"/>
  <c r="AI110" i="45"/>
  <c r="AI111" i="45"/>
  <c r="AI112" i="45"/>
  <c r="AI113" i="45"/>
  <c r="AI114" i="45"/>
  <c r="AI115" i="45"/>
  <c r="AI116" i="45"/>
  <c r="AI117" i="45"/>
  <c r="AI118" i="45"/>
  <c r="AI119" i="45"/>
  <c r="AI120" i="45"/>
  <c r="AI121" i="45"/>
  <c r="AI122" i="45"/>
  <c r="AI123" i="45"/>
  <c r="AI124" i="45"/>
  <c r="AI125" i="45"/>
  <c r="AI126" i="45"/>
  <c r="AI127" i="45"/>
  <c r="AI128" i="45"/>
  <c r="AI129" i="45"/>
  <c r="AI130" i="45"/>
  <c r="AI131" i="45"/>
  <c r="AI132" i="45"/>
  <c r="AI133" i="45"/>
  <c r="AI134" i="45"/>
  <c r="AI135" i="45"/>
  <c r="AI136" i="45"/>
  <c r="AI137" i="45"/>
  <c r="AI138" i="45"/>
  <c r="AI139" i="45"/>
  <c r="AI140" i="45"/>
  <c r="AI141" i="45"/>
  <c r="AI142" i="45"/>
  <c r="AI143" i="45"/>
  <c r="AI144" i="45"/>
  <c r="AI145" i="45"/>
  <c r="AI146" i="45"/>
  <c r="AI147" i="45"/>
  <c r="AI148" i="45"/>
  <c r="AI149" i="45"/>
  <c r="AI150" i="45"/>
  <c r="AI151" i="45"/>
  <c r="AI152" i="45"/>
  <c r="AI153" i="45"/>
  <c r="AI154" i="45"/>
  <c r="AI155" i="45"/>
  <c r="AI156" i="45"/>
  <c r="AI157" i="45"/>
  <c r="AI158" i="45"/>
  <c r="AI159" i="45"/>
  <c r="AI160" i="45"/>
  <c r="AI161" i="45"/>
  <c r="AI162" i="45"/>
  <c r="AI163" i="45"/>
  <c r="AI164" i="45"/>
  <c r="AI165" i="45"/>
  <c r="AI166" i="45"/>
  <c r="AI167" i="45"/>
  <c r="AI168" i="45"/>
  <c r="AI169" i="45"/>
  <c r="AI170" i="45"/>
  <c r="AI171" i="45"/>
  <c r="AI172" i="45"/>
  <c r="AI173" i="45"/>
  <c r="AI174" i="45"/>
  <c r="AI175" i="45"/>
  <c r="AI176" i="45"/>
  <c r="AI177" i="45"/>
  <c r="AI178" i="45"/>
  <c r="AI179" i="45"/>
  <c r="AI180" i="45"/>
  <c r="AI181" i="45"/>
  <c r="AI182" i="45"/>
  <c r="AI183" i="45"/>
  <c r="AI184" i="45"/>
  <c r="AI185" i="45"/>
  <c r="AI186" i="45"/>
  <c r="AI187" i="45"/>
  <c r="AI188" i="45"/>
  <c r="AI189" i="45"/>
  <c r="AI190" i="45"/>
  <c r="AI191" i="45"/>
  <c r="AI192" i="45"/>
  <c r="AI193" i="45"/>
  <c r="AI194" i="45"/>
  <c r="AI195" i="45"/>
  <c r="AI196" i="45"/>
  <c r="AI197" i="45"/>
  <c r="AI198" i="45"/>
  <c r="AI199" i="45"/>
  <c r="AI200" i="45"/>
  <c r="AI51" i="45"/>
  <c r="AI200" i="49"/>
  <c r="AI199" i="49"/>
  <c r="AI198" i="49"/>
  <c r="AI197" i="49"/>
  <c r="AI196" i="49"/>
  <c r="AI195" i="49"/>
  <c r="AI194" i="49"/>
  <c r="AI193" i="49"/>
  <c r="AI192" i="49"/>
  <c r="AI191" i="49"/>
  <c r="AI190" i="49"/>
  <c r="AI189" i="49"/>
  <c r="AI188" i="49"/>
  <c r="AI187" i="49"/>
  <c r="AI186" i="49"/>
  <c r="AI185" i="49"/>
  <c r="AI184" i="49"/>
  <c r="AI183" i="49"/>
  <c r="AI182" i="49"/>
  <c r="AI181" i="49"/>
  <c r="AI180" i="49"/>
  <c r="AI179" i="49"/>
  <c r="AI178" i="49"/>
  <c r="AI177" i="49"/>
  <c r="AI176" i="49"/>
  <c r="AI175" i="49"/>
  <c r="AI174" i="49"/>
  <c r="AI173" i="49"/>
  <c r="AI172" i="49"/>
  <c r="AI171" i="49"/>
  <c r="AI170" i="49"/>
  <c r="AI169" i="49"/>
  <c r="AI168" i="49"/>
  <c r="AI167" i="49"/>
  <c r="AI166" i="49"/>
  <c r="AI165" i="49"/>
  <c r="AI164" i="49"/>
  <c r="AI163" i="49"/>
  <c r="AI162" i="49"/>
  <c r="AI161" i="49"/>
  <c r="AI160" i="49"/>
  <c r="AI159" i="49"/>
  <c r="AI158" i="49"/>
  <c r="AI157" i="49"/>
  <c r="AI156" i="49"/>
  <c r="AI155" i="49"/>
  <c r="AI154" i="49"/>
  <c r="AI153" i="49"/>
  <c r="AI152" i="49"/>
  <c r="AI151" i="49"/>
  <c r="AI150" i="49"/>
  <c r="AI149" i="49"/>
  <c r="AI148" i="49"/>
  <c r="AI147" i="49"/>
  <c r="AI146" i="49"/>
  <c r="AI145" i="49"/>
  <c r="AI144" i="49"/>
  <c r="AI143" i="49"/>
  <c r="AI142" i="49"/>
  <c r="AI141" i="49"/>
  <c r="AI140" i="49"/>
  <c r="AI139" i="49"/>
  <c r="AI138" i="49"/>
  <c r="AI137" i="49"/>
  <c r="AI136" i="49"/>
  <c r="AI135" i="49"/>
  <c r="AI134" i="49"/>
  <c r="AI133" i="49"/>
  <c r="AI132" i="49"/>
  <c r="AI131" i="49"/>
  <c r="AI130" i="49"/>
  <c r="AI129" i="49"/>
  <c r="AI128" i="49"/>
  <c r="AI127" i="49"/>
  <c r="AI126" i="49"/>
  <c r="AI125" i="49"/>
  <c r="AI124" i="49"/>
  <c r="AI123" i="49"/>
  <c r="AI122" i="49"/>
  <c r="AI121" i="49"/>
  <c r="AI120" i="49"/>
  <c r="AI119" i="49"/>
  <c r="AI118" i="49"/>
  <c r="AI117" i="49"/>
  <c r="AI116" i="49"/>
  <c r="AI115" i="49"/>
  <c r="AI114" i="49"/>
  <c r="AI113" i="49"/>
  <c r="AI112" i="49"/>
  <c r="AI111" i="49"/>
  <c r="AI110" i="49"/>
  <c r="AI109" i="49"/>
  <c r="AI108" i="49"/>
  <c r="AI107" i="49"/>
  <c r="AI106" i="49"/>
  <c r="AI105" i="49"/>
  <c r="AI104" i="49"/>
  <c r="AI103" i="49"/>
  <c r="AI102" i="49"/>
  <c r="AI101" i="49"/>
  <c r="AI100" i="49"/>
  <c r="AI99" i="49"/>
  <c r="AI98" i="49"/>
  <c r="AI97" i="49"/>
  <c r="AI96" i="49"/>
  <c r="AI95" i="49"/>
  <c r="AI94" i="49"/>
  <c r="AI93" i="49"/>
  <c r="AI92" i="49"/>
  <c r="AI91" i="49"/>
  <c r="AI90" i="49"/>
  <c r="AI89" i="49"/>
  <c r="AI88" i="49"/>
  <c r="AI87" i="49"/>
  <c r="AI86" i="49"/>
  <c r="AI85" i="49"/>
  <c r="AI84" i="49"/>
  <c r="AI83" i="49"/>
  <c r="AI82" i="49"/>
  <c r="AI81" i="49"/>
  <c r="AI80" i="49"/>
  <c r="AI79" i="49"/>
  <c r="AI78" i="49"/>
  <c r="AI77" i="49"/>
  <c r="AI76" i="49"/>
  <c r="AI75" i="49"/>
  <c r="AI74" i="49"/>
  <c r="AI73" i="49"/>
  <c r="AI72" i="49"/>
  <c r="AI71" i="49"/>
  <c r="AI70" i="49"/>
  <c r="AI69" i="49"/>
  <c r="AI68" i="49"/>
  <c r="AI67" i="49"/>
  <c r="AI66" i="49"/>
  <c r="AI65" i="49"/>
  <c r="AI64" i="49"/>
  <c r="AI63" i="49"/>
  <c r="AI62" i="49"/>
  <c r="AI61" i="49"/>
  <c r="AI60" i="49"/>
  <c r="AI59" i="49"/>
  <c r="AI58" i="49"/>
  <c r="AI57" i="49"/>
  <c r="AI56" i="49"/>
  <c r="AI55" i="49"/>
  <c r="AI54" i="49"/>
  <c r="AI53" i="49"/>
  <c r="AI52" i="49"/>
  <c r="AI51" i="49"/>
  <c r="AI50" i="49"/>
  <c r="AI49" i="49"/>
  <c r="AI48" i="49"/>
  <c r="AI47" i="49"/>
  <c r="AI46" i="49"/>
  <c r="AI45" i="49"/>
  <c r="AI44" i="49"/>
  <c r="AI43" i="49"/>
  <c r="AI42" i="49"/>
  <c r="AI41" i="49"/>
  <c r="AI40" i="49"/>
  <c r="AI39" i="49"/>
  <c r="AI38" i="49"/>
  <c r="AI37" i="49"/>
  <c r="AI36" i="49"/>
  <c r="AI35" i="49"/>
  <c r="AI34" i="49"/>
  <c r="AI33" i="49"/>
  <c r="AI32" i="49"/>
  <c r="AI31" i="49"/>
  <c r="AI30" i="49"/>
  <c r="AI29" i="49"/>
  <c r="AI28" i="49"/>
  <c r="AI27" i="49"/>
  <c r="AI26" i="49"/>
  <c r="AI25" i="49"/>
  <c r="AI24" i="49"/>
  <c r="AI23" i="49"/>
  <c r="AI22" i="49"/>
  <c r="AI21" i="49"/>
  <c r="AI20" i="49"/>
  <c r="AI19" i="49"/>
  <c r="AI18" i="49"/>
  <c r="AI17" i="49"/>
  <c r="AI16" i="49"/>
  <c r="AI15" i="49"/>
  <c r="AI14" i="49"/>
  <c r="AI13" i="49"/>
  <c r="AI12" i="49"/>
  <c r="AI11" i="49"/>
  <c r="AI10" i="49"/>
  <c r="AI9" i="49"/>
  <c r="AI8" i="49"/>
  <c r="AI7" i="49"/>
  <c r="AI6" i="49"/>
  <c r="AI5" i="49"/>
  <c r="AI4" i="49"/>
  <c r="AI3" i="49"/>
  <c r="AI1" i="49"/>
  <c r="AH1" i="49"/>
  <c r="AG1" i="49"/>
  <c r="AF1" i="49"/>
  <c r="AE1" i="49"/>
  <c r="AD1" i="49"/>
  <c r="AC1" i="49"/>
  <c r="AB1" i="49"/>
  <c r="AA1" i="49"/>
  <c r="Z1" i="49"/>
  <c r="Y1" i="49"/>
  <c r="X1" i="49"/>
  <c r="W1" i="49"/>
  <c r="V1" i="49"/>
  <c r="U1" i="49"/>
  <c r="T1" i="49"/>
  <c r="S1" i="49"/>
  <c r="R1" i="49"/>
  <c r="Q1" i="49"/>
  <c r="P1" i="49"/>
  <c r="O1" i="49"/>
  <c r="N1" i="49"/>
  <c r="M1" i="49"/>
  <c r="L1" i="49"/>
  <c r="K1" i="49"/>
  <c r="J1" i="49"/>
  <c r="I1" i="49"/>
  <c r="H1" i="49"/>
  <c r="G1" i="49"/>
  <c r="F1" i="49"/>
  <c r="E1" i="49"/>
  <c r="D1" i="49"/>
  <c r="AI200" i="48"/>
  <c r="AI199" i="48"/>
  <c r="AI198" i="48"/>
  <c r="AI197" i="48"/>
  <c r="AI196" i="48"/>
  <c r="AI195" i="48"/>
  <c r="AI194" i="48"/>
  <c r="AI193" i="48"/>
  <c r="AI192" i="48"/>
  <c r="AI191" i="48"/>
  <c r="AI190" i="48"/>
  <c r="AI189" i="48"/>
  <c r="AI188" i="48"/>
  <c r="AI187" i="48"/>
  <c r="AI186" i="48"/>
  <c r="AI185" i="48"/>
  <c r="AI184" i="48"/>
  <c r="AI183" i="48"/>
  <c r="AI182" i="48"/>
  <c r="AI181" i="48"/>
  <c r="AI180" i="48"/>
  <c r="AI179" i="48"/>
  <c r="AI178" i="48"/>
  <c r="AI177" i="48"/>
  <c r="AI176" i="48"/>
  <c r="AI175" i="48"/>
  <c r="AI174" i="48"/>
  <c r="AI173" i="48"/>
  <c r="AI172" i="48"/>
  <c r="AI171" i="48"/>
  <c r="AI170" i="48"/>
  <c r="AI169" i="48"/>
  <c r="AI168" i="48"/>
  <c r="AI167" i="48"/>
  <c r="AI166" i="48"/>
  <c r="AI165" i="48"/>
  <c r="AI164" i="48"/>
  <c r="AI163" i="48"/>
  <c r="AI162" i="48"/>
  <c r="AI161" i="48"/>
  <c r="AI160" i="48"/>
  <c r="AI159" i="48"/>
  <c r="AI158" i="48"/>
  <c r="AI157" i="48"/>
  <c r="AI156" i="48"/>
  <c r="AI155" i="48"/>
  <c r="AI154" i="48"/>
  <c r="AI153" i="48"/>
  <c r="AI152" i="48"/>
  <c r="AI151" i="48"/>
  <c r="AI150" i="48"/>
  <c r="AI149" i="48"/>
  <c r="AI148" i="48"/>
  <c r="AI147" i="48"/>
  <c r="AI146" i="48"/>
  <c r="AI145" i="48"/>
  <c r="AI144" i="48"/>
  <c r="AI143" i="48"/>
  <c r="AI142" i="48"/>
  <c r="AI141" i="48"/>
  <c r="AI140" i="48"/>
  <c r="AI139" i="48"/>
  <c r="AI138" i="48"/>
  <c r="AI137" i="48"/>
  <c r="AI136" i="48"/>
  <c r="AI135" i="48"/>
  <c r="AI134" i="48"/>
  <c r="AI133" i="48"/>
  <c r="AI132" i="48"/>
  <c r="AI131" i="48"/>
  <c r="AI130" i="48"/>
  <c r="AI129" i="48"/>
  <c r="AI128" i="48"/>
  <c r="AI127" i="48"/>
  <c r="AI126" i="48"/>
  <c r="AI125" i="48"/>
  <c r="AI124" i="48"/>
  <c r="AI123" i="48"/>
  <c r="AI122" i="48"/>
  <c r="AI121" i="48"/>
  <c r="AI120" i="48"/>
  <c r="AI119" i="48"/>
  <c r="AI118" i="48"/>
  <c r="AI117" i="48"/>
  <c r="AI116" i="48"/>
  <c r="AI115" i="48"/>
  <c r="AI114" i="48"/>
  <c r="AI113" i="48"/>
  <c r="AI112" i="48"/>
  <c r="AI111" i="48"/>
  <c r="AI110" i="48"/>
  <c r="AI109" i="48"/>
  <c r="AI108" i="48"/>
  <c r="AI107" i="48"/>
  <c r="AI106" i="48"/>
  <c r="AI105" i="48"/>
  <c r="AI104" i="48"/>
  <c r="AI103" i="48"/>
  <c r="AI102" i="48"/>
  <c r="AI101" i="48"/>
  <c r="AI100" i="48"/>
  <c r="AI99" i="48"/>
  <c r="AI98" i="48"/>
  <c r="AI97" i="48"/>
  <c r="AI96" i="48"/>
  <c r="AI95" i="48"/>
  <c r="AI94" i="48"/>
  <c r="AI93" i="48"/>
  <c r="AI92" i="48"/>
  <c r="AI91" i="48"/>
  <c r="AI90" i="48"/>
  <c r="AI89" i="48"/>
  <c r="AI88" i="48"/>
  <c r="AI87" i="48"/>
  <c r="AI86" i="48"/>
  <c r="AI85" i="48"/>
  <c r="AI84" i="48"/>
  <c r="AI83" i="48"/>
  <c r="AI82" i="48"/>
  <c r="AI81" i="48"/>
  <c r="AI80" i="48"/>
  <c r="AI79" i="48"/>
  <c r="AI78" i="48"/>
  <c r="AI77" i="48"/>
  <c r="AI76" i="48"/>
  <c r="AI75" i="48"/>
  <c r="AI74" i="48"/>
  <c r="AI73" i="48"/>
  <c r="AI72" i="48"/>
  <c r="AI71" i="48"/>
  <c r="AI70" i="48"/>
  <c r="AI69" i="48"/>
  <c r="AI68" i="48"/>
  <c r="AI67" i="48"/>
  <c r="AI66" i="48"/>
  <c r="AI65" i="48"/>
  <c r="AI64" i="48"/>
  <c r="AI63" i="48"/>
  <c r="AI62" i="48"/>
  <c r="AI61" i="48"/>
  <c r="AI60" i="48"/>
  <c r="AI59" i="48"/>
  <c r="AI58" i="48"/>
  <c r="AI57" i="48"/>
  <c r="AI56" i="48"/>
  <c r="AI55" i="48"/>
  <c r="AI54" i="48"/>
  <c r="AI53" i="48"/>
  <c r="AI52" i="48"/>
  <c r="AI51" i="48"/>
  <c r="AI50" i="48"/>
  <c r="AI49" i="48"/>
  <c r="AI48" i="48"/>
  <c r="AI47" i="48"/>
  <c r="AI46" i="48"/>
  <c r="AI45" i="48"/>
  <c r="AI44" i="48"/>
  <c r="AI43" i="48"/>
  <c r="AI42" i="48"/>
  <c r="AI41" i="48"/>
  <c r="AI40" i="48"/>
  <c r="AI39" i="48"/>
  <c r="AI38" i="48"/>
  <c r="AI37" i="48"/>
  <c r="AI36" i="48"/>
  <c r="AI35" i="48"/>
  <c r="AI34" i="48"/>
  <c r="AI33" i="48"/>
  <c r="AI32" i="48"/>
  <c r="AI31" i="48"/>
  <c r="AI30" i="48"/>
  <c r="AI29" i="48"/>
  <c r="AI28" i="48"/>
  <c r="AI27" i="48"/>
  <c r="AI26" i="48"/>
  <c r="AI25" i="48"/>
  <c r="AI24" i="48"/>
  <c r="AI23" i="48"/>
  <c r="AI22" i="48"/>
  <c r="AI21" i="48"/>
  <c r="AI20" i="48"/>
  <c r="AI19" i="48"/>
  <c r="AI18" i="48"/>
  <c r="AI17" i="48"/>
  <c r="AI16" i="48"/>
  <c r="AI15" i="48"/>
  <c r="AI14" i="48"/>
  <c r="AI13" i="48"/>
  <c r="AI12" i="48"/>
  <c r="AI11" i="48"/>
  <c r="AI10" i="48"/>
  <c r="AI9" i="48"/>
  <c r="AI8" i="48"/>
  <c r="AI7" i="48"/>
  <c r="AI6" i="48"/>
  <c r="AI5" i="48"/>
  <c r="AI4" i="48"/>
  <c r="AI3" i="48"/>
  <c r="AI1" i="48"/>
  <c r="AH1" i="48"/>
  <c r="AG1" i="48"/>
  <c r="AF1" i="48"/>
  <c r="AE1" i="48"/>
  <c r="AD1" i="48"/>
  <c r="AC1" i="48"/>
  <c r="AB1" i="48"/>
  <c r="AA1" i="48"/>
  <c r="Z1" i="48"/>
  <c r="Y1" i="48"/>
  <c r="X1" i="48"/>
  <c r="W1" i="48"/>
  <c r="V1" i="48"/>
  <c r="U1" i="48"/>
  <c r="T1" i="48"/>
  <c r="S1" i="48"/>
  <c r="R1" i="48"/>
  <c r="Q1" i="48"/>
  <c r="P1" i="48"/>
  <c r="O1" i="48"/>
  <c r="N1" i="48"/>
  <c r="M1" i="48"/>
  <c r="L1" i="48"/>
  <c r="K1" i="48"/>
  <c r="J1" i="48"/>
  <c r="I1" i="48"/>
  <c r="H1" i="48"/>
  <c r="G1" i="48"/>
  <c r="F1" i="48"/>
  <c r="E1" i="48"/>
  <c r="D1" i="48"/>
  <c r="AI200" i="47"/>
  <c r="AI199" i="47"/>
  <c r="AI198" i="47"/>
  <c r="AI197" i="47"/>
  <c r="AI196" i="47"/>
  <c r="AI195" i="47"/>
  <c r="AI194" i="47"/>
  <c r="AI193" i="47"/>
  <c r="AI192" i="47"/>
  <c r="AI191" i="47"/>
  <c r="AI190" i="47"/>
  <c r="AI189" i="47"/>
  <c r="AI188" i="47"/>
  <c r="AI187" i="47"/>
  <c r="AI186" i="47"/>
  <c r="AI185" i="47"/>
  <c r="AI184" i="47"/>
  <c r="AI183" i="47"/>
  <c r="AI182" i="47"/>
  <c r="AI181" i="47"/>
  <c r="AI180" i="47"/>
  <c r="AI179" i="47"/>
  <c r="AI178" i="47"/>
  <c r="AI177" i="47"/>
  <c r="AI176" i="47"/>
  <c r="AI175" i="47"/>
  <c r="AI174" i="47"/>
  <c r="AI173" i="47"/>
  <c r="AI172" i="47"/>
  <c r="AI171" i="47"/>
  <c r="AI170" i="47"/>
  <c r="AI169" i="47"/>
  <c r="AI168" i="47"/>
  <c r="AI167" i="47"/>
  <c r="AI166" i="47"/>
  <c r="AI165" i="47"/>
  <c r="AI164" i="47"/>
  <c r="AI163" i="47"/>
  <c r="AI162" i="47"/>
  <c r="AI161" i="47"/>
  <c r="AI160" i="47"/>
  <c r="AI159" i="47"/>
  <c r="AI158" i="47"/>
  <c r="AI157" i="47"/>
  <c r="AI156" i="47"/>
  <c r="AI155" i="47"/>
  <c r="AI154" i="47"/>
  <c r="AI153" i="47"/>
  <c r="AI152" i="47"/>
  <c r="AI151" i="47"/>
  <c r="AI150" i="47"/>
  <c r="AI149" i="47"/>
  <c r="AI148" i="47"/>
  <c r="AI147" i="47"/>
  <c r="AI146" i="47"/>
  <c r="AI145" i="47"/>
  <c r="AI144" i="47"/>
  <c r="AI143" i="47"/>
  <c r="AI142" i="47"/>
  <c r="AI141" i="47"/>
  <c r="AI140" i="47"/>
  <c r="AI139" i="47"/>
  <c r="AI138" i="47"/>
  <c r="AI137" i="47"/>
  <c r="AI136" i="47"/>
  <c r="AI135" i="47"/>
  <c r="AI134" i="47"/>
  <c r="AI133" i="47"/>
  <c r="AI132" i="47"/>
  <c r="AI131" i="47"/>
  <c r="AI130" i="47"/>
  <c r="AI129" i="47"/>
  <c r="AI128" i="47"/>
  <c r="AI127" i="47"/>
  <c r="AI126" i="47"/>
  <c r="AI125" i="47"/>
  <c r="AI124" i="47"/>
  <c r="AI123" i="47"/>
  <c r="AI122" i="47"/>
  <c r="AI121" i="47"/>
  <c r="AI120" i="47"/>
  <c r="AI119" i="47"/>
  <c r="AI118" i="47"/>
  <c r="AI117" i="47"/>
  <c r="AI116" i="47"/>
  <c r="AI115" i="47"/>
  <c r="AI114" i="47"/>
  <c r="AI113" i="47"/>
  <c r="AI112" i="47"/>
  <c r="AI111" i="47"/>
  <c r="AI110" i="47"/>
  <c r="AI109" i="47"/>
  <c r="AI108" i="47"/>
  <c r="AI107" i="47"/>
  <c r="AI106" i="47"/>
  <c r="AI105" i="47"/>
  <c r="AI104" i="47"/>
  <c r="AI103" i="47"/>
  <c r="AI102" i="47"/>
  <c r="AI101" i="47"/>
  <c r="AI100" i="47"/>
  <c r="AI99" i="47"/>
  <c r="AI98" i="47"/>
  <c r="AI97" i="47"/>
  <c r="AI96" i="47"/>
  <c r="AI95" i="47"/>
  <c r="AI94" i="47"/>
  <c r="AI93" i="47"/>
  <c r="AI92" i="47"/>
  <c r="AI91" i="47"/>
  <c r="AI90" i="47"/>
  <c r="AI89" i="47"/>
  <c r="AI88" i="47"/>
  <c r="AI87" i="47"/>
  <c r="AI86" i="47"/>
  <c r="AI85" i="47"/>
  <c r="AI84" i="47"/>
  <c r="AI83" i="47"/>
  <c r="AI82" i="47"/>
  <c r="AI81" i="47"/>
  <c r="AI80" i="47"/>
  <c r="AI79" i="47"/>
  <c r="AI78" i="47"/>
  <c r="AI77" i="47"/>
  <c r="AI76" i="47"/>
  <c r="AI75" i="47"/>
  <c r="AI74" i="47"/>
  <c r="AI73" i="47"/>
  <c r="AI72" i="47"/>
  <c r="AI71" i="47"/>
  <c r="AI70" i="47"/>
  <c r="AI69" i="47"/>
  <c r="AI68" i="47"/>
  <c r="AI67" i="47"/>
  <c r="AI66" i="47"/>
  <c r="AI65" i="47"/>
  <c r="AI64" i="47"/>
  <c r="AI63" i="47"/>
  <c r="AI62" i="47"/>
  <c r="AI61" i="47"/>
  <c r="AI60" i="47"/>
  <c r="AI59" i="47"/>
  <c r="AI58" i="47"/>
  <c r="AI57" i="47"/>
  <c r="AI56" i="47"/>
  <c r="AI55" i="47"/>
  <c r="AI54" i="47"/>
  <c r="AI53" i="47"/>
  <c r="AI52" i="47"/>
  <c r="AI51" i="47"/>
  <c r="AI50" i="47"/>
  <c r="AI49" i="47"/>
  <c r="AI48" i="47"/>
  <c r="AI47" i="47"/>
  <c r="AI46" i="47"/>
  <c r="AI45" i="47"/>
  <c r="AI44" i="47"/>
  <c r="AI43" i="47"/>
  <c r="AI42" i="47"/>
  <c r="AI41" i="47"/>
  <c r="AI40" i="47"/>
  <c r="AI39" i="47"/>
  <c r="AI38" i="47"/>
  <c r="AI37" i="47"/>
  <c r="AI36" i="47"/>
  <c r="AI35" i="47"/>
  <c r="AI34" i="47"/>
  <c r="AI33" i="47"/>
  <c r="AI32" i="47"/>
  <c r="AI31" i="47"/>
  <c r="AI30" i="47"/>
  <c r="AI29" i="47"/>
  <c r="AI28" i="47"/>
  <c r="AI27" i="47"/>
  <c r="AI26" i="47"/>
  <c r="AI25" i="47"/>
  <c r="AI24" i="47"/>
  <c r="AI23" i="47"/>
  <c r="AI22" i="47"/>
  <c r="AI21" i="47"/>
  <c r="AI20" i="47"/>
  <c r="AI19" i="47"/>
  <c r="AI18" i="47"/>
  <c r="AI17" i="47"/>
  <c r="AI16" i="47"/>
  <c r="AI15" i="47"/>
  <c r="AI14" i="47"/>
  <c r="AI13" i="47"/>
  <c r="AI12" i="47"/>
  <c r="AI11" i="47"/>
  <c r="AI10" i="47"/>
  <c r="AI9" i="47"/>
  <c r="AI8" i="47"/>
  <c r="AI7" i="47"/>
  <c r="AI6" i="47"/>
  <c r="AI5" i="47"/>
  <c r="AI4" i="47"/>
  <c r="AI3" i="47"/>
  <c r="AI1" i="47"/>
  <c r="AH1" i="47"/>
  <c r="AG1" i="47"/>
  <c r="AF1" i="47"/>
  <c r="AE1" i="47"/>
  <c r="AD1" i="47"/>
  <c r="AC1" i="47"/>
  <c r="AB1" i="47"/>
  <c r="AA1" i="47"/>
  <c r="Z1" i="47"/>
  <c r="Y1" i="47"/>
  <c r="X1" i="47"/>
  <c r="W1" i="47"/>
  <c r="V1" i="47"/>
  <c r="U1" i="47"/>
  <c r="T1" i="47"/>
  <c r="S1" i="47"/>
  <c r="R1" i="47"/>
  <c r="Q1" i="47"/>
  <c r="P1" i="47"/>
  <c r="O1" i="47"/>
  <c r="N1" i="47"/>
  <c r="M1" i="47"/>
  <c r="L1" i="47"/>
  <c r="K1" i="47"/>
  <c r="J1" i="47"/>
  <c r="I1" i="47"/>
  <c r="H1" i="47"/>
  <c r="G1" i="47"/>
  <c r="F1" i="47"/>
  <c r="E1" i="47"/>
  <c r="D1" i="47"/>
  <c r="AI200" i="46"/>
  <c r="AI199" i="46"/>
  <c r="AI198" i="46"/>
  <c r="AI197" i="46"/>
  <c r="AI196" i="46"/>
  <c r="AI195" i="46"/>
  <c r="AI194" i="46"/>
  <c r="AI193" i="46"/>
  <c r="AI192" i="46"/>
  <c r="AI191" i="46"/>
  <c r="AI190" i="46"/>
  <c r="AI189" i="46"/>
  <c r="AI188" i="46"/>
  <c r="AI187" i="46"/>
  <c r="AI186" i="46"/>
  <c r="AI185" i="46"/>
  <c r="AI184" i="46"/>
  <c r="AI183" i="46"/>
  <c r="AI182" i="46"/>
  <c r="AI181" i="46"/>
  <c r="AI180" i="46"/>
  <c r="AI179" i="46"/>
  <c r="AI178" i="46"/>
  <c r="AI177" i="46"/>
  <c r="AI176" i="46"/>
  <c r="AI175" i="46"/>
  <c r="AI174" i="46"/>
  <c r="AI173" i="46"/>
  <c r="AI172" i="46"/>
  <c r="AI171" i="46"/>
  <c r="AI170" i="46"/>
  <c r="AI169" i="46"/>
  <c r="AI168" i="46"/>
  <c r="AI167" i="46"/>
  <c r="AI166" i="46"/>
  <c r="AI165" i="46"/>
  <c r="AI164" i="46"/>
  <c r="AI163" i="46"/>
  <c r="AI162" i="46"/>
  <c r="AI161" i="46"/>
  <c r="AI160" i="46"/>
  <c r="AI159" i="46"/>
  <c r="AI158" i="46"/>
  <c r="AI157" i="46"/>
  <c r="AI156" i="46"/>
  <c r="AI155" i="46"/>
  <c r="AI154" i="46"/>
  <c r="AI153" i="46"/>
  <c r="AI152" i="46"/>
  <c r="AI151" i="46"/>
  <c r="AI150" i="46"/>
  <c r="AI149" i="46"/>
  <c r="AI148" i="46"/>
  <c r="AI147" i="46"/>
  <c r="AI146" i="46"/>
  <c r="AI145" i="46"/>
  <c r="AI144" i="46"/>
  <c r="AI143" i="46"/>
  <c r="AI142" i="46"/>
  <c r="AI141" i="46"/>
  <c r="AI140" i="46"/>
  <c r="AI139" i="46"/>
  <c r="AI138" i="46"/>
  <c r="AI137" i="46"/>
  <c r="AI136" i="46"/>
  <c r="AI135" i="46"/>
  <c r="AI134" i="46"/>
  <c r="AI133" i="46"/>
  <c r="AI132" i="46"/>
  <c r="AI131" i="46"/>
  <c r="AI130" i="46"/>
  <c r="AI129" i="46"/>
  <c r="AI128" i="46"/>
  <c r="AI127" i="46"/>
  <c r="AI126" i="46"/>
  <c r="AI125" i="46"/>
  <c r="AI124" i="46"/>
  <c r="AI123" i="46"/>
  <c r="AI122" i="46"/>
  <c r="AI121" i="46"/>
  <c r="AI120" i="46"/>
  <c r="AI119" i="46"/>
  <c r="AI118" i="46"/>
  <c r="AI117" i="46"/>
  <c r="AI116" i="46"/>
  <c r="AI115" i="46"/>
  <c r="AI114" i="46"/>
  <c r="AI113" i="46"/>
  <c r="AI112" i="46"/>
  <c r="AI111" i="46"/>
  <c r="AI110" i="46"/>
  <c r="AI109" i="46"/>
  <c r="AI108" i="46"/>
  <c r="AI107" i="46"/>
  <c r="AI106" i="46"/>
  <c r="AI105" i="46"/>
  <c r="AI104" i="46"/>
  <c r="AI103" i="46"/>
  <c r="AI102" i="46"/>
  <c r="AI101" i="46"/>
  <c r="AI100" i="46"/>
  <c r="AI99" i="46"/>
  <c r="AI98" i="46"/>
  <c r="AI97" i="46"/>
  <c r="AI96" i="46"/>
  <c r="AI95" i="46"/>
  <c r="AI94" i="46"/>
  <c r="AI93" i="46"/>
  <c r="AI92" i="46"/>
  <c r="AI91" i="46"/>
  <c r="AI90" i="46"/>
  <c r="AI89" i="46"/>
  <c r="AI88" i="46"/>
  <c r="AI87" i="46"/>
  <c r="AI86" i="46"/>
  <c r="AI85" i="46"/>
  <c r="AI84" i="46"/>
  <c r="AI83" i="46"/>
  <c r="AI82" i="46"/>
  <c r="AI81" i="46"/>
  <c r="AI80" i="46"/>
  <c r="AI79" i="46"/>
  <c r="AI78" i="46"/>
  <c r="AI77" i="46"/>
  <c r="AI76" i="46"/>
  <c r="AI75" i="46"/>
  <c r="AI74" i="46"/>
  <c r="AI73" i="46"/>
  <c r="AI72" i="46"/>
  <c r="AI71" i="46"/>
  <c r="AI70" i="46"/>
  <c r="AI69" i="46"/>
  <c r="AI68" i="46"/>
  <c r="AI67" i="46"/>
  <c r="AI66" i="46"/>
  <c r="AI65" i="46"/>
  <c r="AI64" i="46"/>
  <c r="AI63" i="46"/>
  <c r="AI62" i="46"/>
  <c r="AI61" i="46"/>
  <c r="AI60" i="46"/>
  <c r="AI59" i="46"/>
  <c r="AI58" i="46"/>
  <c r="AI57" i="46"/>
  <c r="AI56" i="46"/>
  <c r="AI55" i="46"/>
  <c r="AI54" i="46"/>
  <c r="AI53" i="46"/>
  <c r="AI52" i="46"/>
  <c r="AI51" i="46"/>
  <c r="AI50" i="46"/>
  <c r="AI49" i="46"/>
  <c r="AI48" i="46"/>
  <c r="AI47" i="46"/>
  <c r="AI46" i="46"/>
  <c r="AI45" i="46"/>
  <c r="AI44" i="46"/>
  <c r="AI43" i="46"/>
  <c r="AI42" i="46"/>
  <c r="AI41" i="46"/>
  <c r="AI40" i="46"/>
  <c r="AI39" i="46"/>
  <c r="AI38" i="46"/>
  <c r="AI37" i="46"/>
  <c r="AI36" i="46"/>
  <c r="AI35" i="46"/>
  <c r="AI34" i="46"/>
  <c r="AI33" i="46"/>
  <c r="AI32" i="46"/>
  <c r="AI31" i="46"/>
  <c r="AI30" i="46"/>
  <c r="AI29" i="46"/>
  <c r="AI28" i="46"/>
  <c r="AI27" i="46"/>
  <c r="AI26" i="46"/>
  <c r="AI25" i="46"/>
  <c r="AI24" i="46"/>
  <c r="AI23" i="46"/>
  <c r="AI22" i="46"/>
  <c r="AI21" i="46"/>
  <c r="AI20" i="46"/>
  <c r="AI19" i="46"/>
  <c r="AI18" i="46"/>
  <c r="AI17" i="46"/>
  <c r="AI16" i="46"/>
  <c r="AI15" i="46"/>
  <c r="AI14" i="46"/>
  <c r="AI13" i="46"/>
  <c r="AI12" i="46"/>
  <c r="AI11" i="46"/>
  <c r="AI10" i="46"/>
  <c r="AI9" i="46"/>
  <c r="AI8" i="46"/>
  <c r="AI7" i="46"/>
  <c r="AI6" i="46"/>
  <c r="AI5" i="46"/>
  <c r="AI4" i="46"/>
  <c r="AI3" i="46"/>
  <c r="AI1" i="46"/>
  <c r="AH1" i="46"/>
  <c r="AG1" i="46"/>
  <c r="AF1" i="46"/>
  <c r="AE1" i="46"/>
  <c r="AD1" i="46"/>
  <c r="AC1" i="46"/>
  <c r="AB1" i="46"/>
  <c r="AA1" i="46"/>
  <c r="Z1" i="46"/>
  <c r="Y1" i="46"/>
  <c r="X1" i="46"/>
  <c r="W1" i="46"/>
  <c r="V1" i="46"/>
  <c r="U1" i="46"/>
  <c r="T1" i="46"/>
  <c r="S1" i="46"/>
  <c r="R1" i="46"/>
  <c r="Q1" i="46"/>
  <c r="P1" i="46"/>
  <c r="O1" i="46"/>
  <c r="N1" i="46"/>
  <c r="M1" i="46"/>
  <c r="L1" i="46"/>
  <c r="K1" i="46"/>
  <c r="J1" i="46"/>
  <c r="I1" i="46"/>
  <c r="H1" i="46"/>
  <c r="G1" i="46"/>
  <c r="F1" i="46"/>
  <c r="E1" i="46"/>
  <c r="D1" i="46"/>
  <c r="AI200" i="44"/>
  <c r="AI199" i="44"/>
  <c r="AI198" i="44"/>
  <c r="AI197" i="44"/>
  <c r="AI196" i="44"/>
  <c r="AI195" i="44"/>
  <c r="AI194" i="44"/>
  <c r="AI193" i="44"/>
  <c r="AI192" i="44"/>
  <c r="AI191" i="44"/>
  <c r="AI190" i="44"/>
  <c r="AI189" i="44"/>
  <c r="AI188" i="44"/>
  <c r="AI187" i="44"/>
  <c r="AI186" i="44"/>
  <c r="AI185" i="44"/>
  <c r="AI184" i="44"/>
  <c r="AI183" i="44"/>
  <c r="AI182" i="44"/>
  <c r="AI181" i="44"/>
  <c r="AI180" i="44"/>
  <c r="AI179" i="44"/>
  <c r="AI178" i="44"/>
  <c r="AI177" i="44"/>
  <c r="AI176" i="44"/>
  <c r="AI175" i="44"/>
  <c r="AI174" i="44"/>
  <c r="AI173" i="44"/>
  <c r="AI172" i="44"/>
  <c r="AI171" i="44"/>
  <c r="AI170" i="44"/>
  <c r="AI169" i="44"/>
  <c r="AI168" i="44"/>
  <c r="AI167" i="44"/>
  <c r="AI166" i="44"/>
  <c r="AI165" i="44"/>
  <c r="AI164" i="44"/>
  <c r="AI163" i="44"/>
  <c r="AI162" i="44"/>
  <c r="AI161" i="44"/>
  <c r="AI160" i="44"/>
  <c r="AI159" i="44"/>
  <c r="AI158" i="44"/>
  <c r="AI157" i="44"/>
  <c r="AI156" i="44"/>
  <c r="AI155" i="44"/>
  <c r="AI154" i="44"/>
  <c r="AI153" i="44"/>
  <c r="AI152" i="44"/>
  <c r="AI151" i="44"/>
  <c r="AI150" i="44"/>
  <c r="AI149" i="44"/>
  <c r="AI148" i="44"/>
  <c r="AI147" i="44"/>
  <c r="AI146" i="44"/>
  <c r="AI145" i="44"/>
  <c r="AI144" i="44"/>
  <c r="AI143" i="44"/>
  <c r="AI142" i="44"/>
  <c r="AI141" i="44"/>
  <c r="AI140" i="44"/>
  <c r="AI139" i="44"/>
  <c r="AI138" i="44"/>
  <c r="AI137" i="44"/>
  <c r="AI136" i="44"/>
  <c r="AI135" i="44"/>
  <c r="AI134" i="44"/>
  <c r="AI133" i="44"/>
  <c r="AI132" i="44"/>
  <c r="AI131" i="44"/>
  <c r="AI130" i="44"/>
  <c r="AI129" i="44"/>
  <c r="AI128" i="44"/>
  <c r="AI127" i="44"/>
  <c r="AI126" i="44"/>
  <c r="AI125" i="44"/>
  <c r="AI124" i="44"/>
  <c r="AI123" i="44"/>
  <c r="AI122" i="44"/>
  <c r="AI121" i="44"/>
  <c r="AI120" i="44"/>
  <c r="AI119" i="44"/>
  <c r="AI118" i="44"/>
  <c r="AI117" i="44"/>
  <c r="AI116" i="44"/>
  <c r="AI115" i="44"/>
  <c r="AI114" i="44"/>
  <c r="AI113" i="44"/>
  <c r="AI112" i="44"/>
  <c r="AI111" i="44"/>
  <c r="AI110" i="44"/>
  <c r="AI109" i="44"/>
  <c r="AI108" i="44"/>
  <c r="AI107" i="44"/>
  <c r="AI106" i="44"/>
  <c r="AI105" i="44"/>
  <c r="AI104" i="44"/>
  <c r="AI103" i="44"/>
  <c r="AI102" i="44"/>
  <c r="AI101" i="44"/>
  <c r="AI100" i="44"/>
  <c r="AI99" i="44"/>
  <c r="AI98" i="44"/>
  <c r="AI97" i="44"/>
  <c r="AI96" i="44"/>
  <c r="AI95" i="44"/>
  <c r="AI94" i="44"/>
  <c r="AI93" i="44"/>
  <c r="AI92" i="44"/>
  <c r="AI91" i="44"/>
  <c r="AI90" i="44"/>
  <c r="AI89" i="44"/>
  <c r="AI88" i="44"/>
  <c r="AI87" i="44"/>
  <c r="AI86" i="44"/>
  <c r="AI85" i="44"/>
  <c r="AI84" i="44"/>
  <c r="AI83" i="44"/>
  <c r="AI82" i="44"/>
  <c r="AI81" i="44"/>
  <c r="AI80" i="44"/>
  <c r="AI79" i="44"/>
  <c r="AI78" i="44"/>
  <c r="AI77" i="44"/>
  <c r="AI76" i="44"/>
  <c r="AI75" i="44"/>
  <c r="AI74" i="44"/>
  <c r="AI73" i="44"/>
  <c r="AI72" i="44"/>
  <c r="AI71" i="44"/>
  <c r="AI70" i="44"/>
  <c r="AI69" i="44"/>
  <c r="AI68" i="44"/>
  <c r="AI67" i="44"/>
  <c r="AI66" i="44"/>
  <c r="AI65" i="44"/>
  <c r="AI64" i="44"/>
  <c r="AI63" i="44"/>
  <c r="AI62" i="44"/>
  <c r="AI61" i="44"/>
  <c r="AI60" i="44"/>
  <c r="AI59" i="44"/>
  <c r="AI58" i="44"/>
  <c r="AI57" i="44"/>
  <c r="AI56" i="44"/>
  <c r="AI55" i="44"/>
  <c r="AI54" i="44"/>
  <c r="AI53" i="44"/>
  <c r="AI52" i="44"/>
  <c r="AI51" i="44"/>
  <c r="AI50" i="44"/>
  <c r="AI49" i="44"/>
  <c r="AI48" i="44"/>
  <c r="AI47" i="44"/>
  <c r="AI46" i="44"/>
  <c r="AI45" i="44"/>
  <c r="AI44" i="44"/>
  <c r="AI43" i="44"/>
  <c r="AI42" i="44"/>
  <c r="AI41" i="44"/>
  <c r="AI40" i="44"/>
  <c r="AI39" i="44"/>
  <c r="AI38" i="44"/>
  <c r="AI37" i="44"/>
  <c r="AI36" i="44"/>
  <c r="AI35" i="44"/>
  <c r="AI34" i="44"/>
  <c r="AI33" i="44"/>
  <c r="AI32" i="44"/>
  <c r="AI31" i="44"/>
  <c r="AI30" i="44"/>
  <c r="AI29" i="44"/>
  <c r="AI28" i="44"/>
  <c r="AI27" i="44"/>
  <c r="AI26" i="44"/>
  <c r="AI25" i="44"/>
  <c r="AI24" i="44"/>
  <c r="AI23" i="44"/>
  <c r="AI22" i="44"/>
  <c r="AI21" i="44"/>
  <c r="AI20" i="44"/>
  <c r="AI19" i="44"/>
  <c r="AI18" i="44"/>
  <c r="AI17" i="44"/>
  <c r="AI16" i="44"/>
  <c r="AI15" i="44"/>
  <c r="AI14" i="44"/>
  <c r="AI13" i="44"/>
  <c r="AI12" i="44"/>
  <c r="AI11" i="44"/>
  <c r="AI10" i="44"/>
  <c r="AI9" i="44"/>
  <c r="AI8" i="44"/>
  <c r="AI7" i="44"/>
  <c r="AI6" i="44"/>
  <c r="AI5" i="44"/>
  <c r="AI4" i="44"/>
  <c r="AI3" i="44"/>
  <c r="AI1" i="44"/>
  <c r="AH1" i="44"/>
  <c r="AG1" i="44"/>
  <c r="AF1" i="44"/>
  <c r="AE1" i="44"/>
  <c r="AD1" i="44"/>
  <c r="AC1" i="44"/>
  <c r="AB1" i="44"/>
  <c r="AA1" i="44"/>
  <c r="Z1" i="44"/>
  <c r="Y1" i="44"/>
  <c r="X1" i="44"/>
  <c r="W1" i="44"/>
  <c r="V1" i="44"/>
  <c r="U1" i="44"/>
  <c r="T1" i="44"/>
  <c r="S1" i="44"/>
  <c r="R1" i="44"/>
  <c r="Q1" i="44"/>
  <c r="P1" i="44"/>
  <c r="O1" i="44"/>
  <c r="N1" i="44"/>
  <c r="M1" i="44"/>
  <c r="L1" i="44"/>
  <c r="K1" i="44"/>
  <c r="J1" i="44"/>
  <c r="I1" i="44"/>
  <c r="H1" i="44"/>
  <c r="G1" i="44"/>
  <c r="F1" i="44"/>
  <c r="E1" i="44"/>
  <c r="D1" i="44"/>
  <c r="AI200" i="43"/>
  <c r="AI199" i="43"/>
  <c r="AI198" i="43"/>
  <c r="AI197" i="43"/>
  <c r="AI196" i="43"/>
  <c r="AI195" i="43"/>
  <c r="AI194" i="43"/>
  <c r="AI193" i="43"/>
  <c r="AI192" i="43"/>
  <c r="AI191" i="43"/>
  <c r="AI190" i="43"/>
  <c r="AI189" i="43"/>
  <c r="AI188" i="43"/>
  <c r="AI187" i="43"/>
  <c r="AI186" i="43"/>
  <c r="AI185" i="43"/>
  <c r="AI184" i="43"/>
  <c r="AI183" i="43"/>
  <c r="AI182" i="43"/>
  <c r="AI181" i="43"/>
  <c r="AI180" i="43"/>
  <c r="AI179" i="43"/>
  <c r="AI178" i="43"/>
  <c r="AI177" i="43"/>
  <c r="AI176" i="43"/>
  <c r="AI175" i="43"/>
  <c r="AI174" i="43"/>
  <c r="AI173" i="43"/>
  <c r="AI172" i="43"/>
  <c r="AI171" i="43"/>
  <c r="AI170" i="43"/>
  <c r="AI169" i="43"/>
  <c r="AI168" i="43"/>
  <c r="AI167" i="43"/>
  <c r="AI166" i="43"/>
  <c r="AI165" i="43"/>
  <c r="AI164" i="43"/>
  <c r="AI163" i="43"/>
  <c r="AI162" i="43"/>
  <c r="AI161" i="43"/>
  <c r="AI160" i="43"/>
  <c r="AI159" i="43"/>
  <c r="AI158" i="43"/>
  <c r="AI157" i="43"/>
  <c r="AI156" i="43"/>
  <c r="AI155" i="43"/>
  <c r="AI154" i="43"/>
  <c r="AI153" i="43"/>
  <c r="AI152" i="43"/>
  <c r="AI151" i="43"/>
  <c r="AI150" i="43"/>
  <c r="AI149" i="43"/>
  <c r="AI148" i="43"/>
  <c r="AI147" i="43"/>
  <c r="AI146" i="43"/>
  <c r="AI145" i="43"/>
  <c r="AI144" i="43"/>
  <c r="AI143" i="43"/>
  <c r="AI142" i="43"/>
  <c r="AI141" i="43"/>
  <c r="AI140" i="43"/>
  <c r="AI139" i="43"/>
  <c r="AI138" i="43"/>
  <c r="AI137" i="43"/>
  <c r="AI136" i="43"/>
  <c r="AI135" i="43"/>
  <c r="AI134" i="43"/>
  <c r="AI133" i="43"/>
  <c r="AI132" i="43"/>
  <c r="AI131" i="43"/>
  <c r="AI130" i="43"/>
  <c r="AI129" i="43"/>
  <c r="AI128" i="43"/>
  <c r="AI127" i="43"/>
  <c r="AI126" i="43"/>
  <c r="AI125" i="43"/>
  <c r="AI124" i="43"/>
  <c r="AI123" i="43"/>
  <c r="AI122" i="43"/>
  <c r="AI121" i="43"/>
  <c r="AI120" i="43"/>
  <c r="AI119" i="43"/>
  <c r="AI118" i="43"/>
  <c r="AI117" i="43"/>
  <c r="AI116" i="43"/>
  <c r="AI115" i="43"/>
  <c r="AI114" i="43"/>
  <c r="AI113" i="43"/>
  <c r="AI112" i="43"/>
  <c r="AI111" i="43"/>
  <c r="AI110" i="43"/>
  <c r="AI109" i="43"/>
  <c r="AI108" i="43"/>
  <c r="AI107" i="43"/>
  <c r="AI106" i="43"/>
  <c r="AI105" i="43"/>
  <c r="AI104" i="43"/>
  <c r="AI103" i="43"/>
  <c r="AI102" i="43"/>
  <c r="AI101" i="43"/>
  <c r="AI100" i="43"/>
  <c r="AI99" i="43"/>
  <c r="AI98" i="43"/>
  <c r="AI97" i="43"/>
  <c r="AI96" i="43"/>
  <c r="AI95" i="43"/>
  <c r="AI94" i="43"/>
  <c r="AI93" i="43"/>
  <c r="AI92" i="43"/>
  <c r="AI91" i="43"/>
  <c r="AI90" i="43"/>
  <c r="AI89" i="43"/>
  <c r="AI88" i="43"/>
  <c r="AI87" i="43"/>
  <c r="AI86" i="43"/>
  <c r="AI85" i="43"/>
  <c r="AI84" i="43"/>
  <c r="AI83" i="43"/>
  <c r="AI82" i="43"/>
  <c r="AI81" i="43"/>
  <c r="AI80" i="43"/>
  <c r="AI79" i="43"/>
  <c r="AI78" i="43"/>
  <c r="AI77" i="43"/>
  <c r="AI76" i="43"/>
  <c r="AI75" i="43"/>
  <c r="AI74" i="43"/>
  <c r="AI73" i="43"/>
  <c r="AI72" i="43"/>
  <c r="AI71" i="43"/>
  <c r="AI70" i="43"/>
  <c r="AI69" i="43"/>
  <c r="AI68" i="43"/>
  <c r="AI67" i="43"/>
  <c r="AI66" i="43"/>
  <c r="AI65" i="43"/>
  <c r="AI64" i="43"/>
  <c r="AI63" i="43"/>
  <c r="AI62" i="43"/>
  <c r="AI61" i="43"/>
  <c r="AI60" i="43"/>
  <c r="AI59" i="43"/>
  <c r="AI58" i="43"/>
  <c r="AI57" i="43"/>
  <c r="AI56" i="43"/>
  <c r="AI55" i="43"/>
  <c r="AI54" i="43"/>
  <c r="AI53" i="43"/>
  <c r="AI52" i="43"/>
  <c r="AI51" i="43"/>
  <c r="AI50" i="43"/>
  <c r="AI49" i="43"/>
  <c r="AI48" i="43"/>
  <c r="AI47" i="43"/>
  <c r="AI46" i="43"/>
  <c r="AI45" i="43"/>
  <c r="AI44" i="43"/>
  <c r="AI43" i="43"/>
  <c r="AI42" i="43"/>
  <c r="AI41" i="43"/>
  <c r="AI40" i="43"/>
  <c r="AI39" i="43"/>
  <c r="AI38" i="43"/>
  <c r="AI37" i="43"/>
  <c r="AI36" i="43"/>
  <c r="AI35" i="43"/>
  <c r="AI34" i="43"/>
  <c r="AI33" i="43"/>
  <c r="AI32" i="43"/>
  <c r="AI31" i="43"/>
  <c r="AI30" i="43"/>
  <c r="AI29" i="43"/>
  <c r="AI28" i="43"/>
  <c r="AI27" i="43"/>
  <c r="AI26" i="43"/>
  <c r="AI25" i="43"/>
  <c r="AI24" i="43"/>
  <c r="AI23" i="43"/>
  <c r="AI22" i="43"/>
  <c r="AI21" i="43"/>
  <c r="AI20" i="43"/>
  <c r="AI19" i="43"/>
  <c r="AI18" i="43"/>
  <c r="AI17" i="43"/>
  <c r="AI16" i="43"/>
  <c r="AI15" i="43"/>
  <c r="AI14" i="43"/>
  <c r="AI13" i="43"/>
  <c r="AI12" i="43"/>
  <c r="AI11" i="43"/>
  <c r="AI10" i="43"/>
  <c r="AI9" i="43"/>
  <c r="AI8" i="43"/>
  <c r="AI7" i="43"/>
  <c r="AI6" i="43"/>
  <c r="AI5" i="43"/>
  <c r="AI4" i="43"/>
  <c r="AI3" i="43"/>
  <c r="AI1" i="43"/>
  <c r="AH1" i="43"/>
  <c r="AG1" i="43"/>
  <c r="AF1" i="43"/>
  <c r="AE1" i="43"/>
  <c r="AD1" i="43"/>
  <c r="AC1" i="43"/>
  <c r="AB1" i="43"/>
  <c r="AA1" i="43"/>
  <c r="Z1" i="43"/>
  <c r="Y1" i="43"/>
  <c r="X1" i="43"/>
  <c r="W1" i="43"/>
  <c r="V1" i="43"/>
  <c r="U1" i="43"/>
  <c r="T1" i="43"/>
  <c r="S1" i="43"/>
  <c r="R1" i="43"/>
  <c r="Q1" i="43"/>
  <c r="P1" i="43"/>
  <c r="O1" i="43"/>
  <c r="N1" i="43"/>
  <c r="M1" i="43"/>
  <c r="L1" i="43"/>
  <c r="K1" i="43"/>
  <c r="J1" i="43"/>
  <c r="I1" i="43"/>
  <c r="H1" i="43"/>
  <c r="G1" i="43"/>
  <c r="F1" i="43"/>
  <c r="E1" i="43"/>
  <c r="D1" i="43"/>
  <c r="AI200" i="42"/>
  <c r="AI199" i="42"/>
  <c r="AI198" i="42"/>
  <c r="AI197" i="42"/>
  <c r="AI196" i="42"/>
  <c r="AI195" i="42"/>
  <c r="AI194" i="42"/>
  <c r="AI193" i="42"/>
  <c r="AI192" i="42"/>
  <c r="AI191" i="42"/>
  <c r="AI190" i="42"/>
  <c r="AI189" i="42"/>
  <c r="AI188" i="42"/>
  <c r="AI187" i="42"/>
  <c r="AI186" i="42"/>
  <c r="AI185" i="42"/>
  <c r="AI184" i="42"/>
  <c r="AI183" i="42"/>
  <c r="AI182" i="42"/>
  <c r="AI181" i="42"/>
  <c r="AI180" i="42"/>
  <c r="AI179" i="42"/>
  <c r="AI178" i="42"/>
  <c r="AI177" i="42"/>
  <c r="AI176" i="42"/>
  <c r="AI175" i="42"/>
  <c r="AI174" i="42"/>
  <c r="AI173" i="42"/>
  <c r="AI172" i="42"/>
  <c r="AI171" i="42"/>
  <c r="AI170" i="42"/>
  <c r="AI169" i="42"/>
  <c r="AI168" i="42"/>
  <c r="AI167" i="42"/>
  <c r="AI166" i="42"/>
  <c r="AI165" i="42"/>
  <c r="AI164" i="42"/>
  <c r="AI163" i="42"/>
  <c r="AI162" i="42"/>
  <c r="AI161" i="42"/>
  <c r="AI160" i="42"/>
  <c r="AI159" i="42"/>
  <c r="AI158" i="42"/>
  <c r="AI157" i="42"/>
  <c r="AI156" i="42"/>
  <c r="AI155" i="42"/>
  <c r="AI154" i="42"/>
  <c r="AI153" i="42"/>
  <c r="AI152" i="42"/>
  <c r="AI151" i="42"/>
  <c r="AI150" i="42"/>
  <c r="AI149" i="42"/>
  <c r="AI148" i="42"/>
  <c r="AI147" i="42"/>
  <c r="AI146" i="42"/>
  <c r="AI145" i="42"/>
  <c r="AI144" i="42"/>
  <c r="AI143" i="42"/>
  <c r="AI142" i="42"/>
  <c r="AI141" i="42"/>
  <c r="AI140" i="42"/>
  <c r="AI139" i="42"/>
  <c r="AI138" i="42"/>
  <c r="AI137" i="42"/>
  <c r="AI136" i="42"/>
  <c r="AI135" i="42"/>
  <c r="AI134" i="42"/>
  <c r="AI133" i="42"/>
  <c r="AI132" i="42"/>
  <c r="AI131" i="42"/>
  <c r="AI130" i="42"/>
  <c r="AI129" i="42"/>
  <c r="AI128" i="42"/>
  <c r="AI127" i="42"/>
  <c r="AI126" i="42"/>
  <c r="AI125" i="42"/>
  <c r="AI124" i="42"/>
  <c r="AI123" i="42"/>
  <c r="AI122" i="42"/>
  <c r="AI121" i="42"/>
  <c r="AI120" i="42"/>
  <c r="AI119" i="42"/>
  <c r="AI118" i="42"/>
  <c r="AI117" i="42"/>
  <c r="AI116" i="42"/>
  <c r="AI115" i="42"/>
  <c r="AI114" i="42"/>
  <c r="AI113" i="42"/>
  <c r="AI112" i="42"/>
  <c r="AI111" i="42"/>
  <c r="AI110" i="42"/>
  <c r="AI109" i="42"/>
  <c r="AI108" i="42"/>
  <c r="AI107" i="42"/>
  <c r="AI106" i="42"/>
  <c r="AI105" i="42"/>
  <c r="AI104" i="42"/>
  <c r="AI103" i="42"/>
  <c r="AI102" i="42"/>
  <c r="AI101" i="42"/>
  <c r="AI100" i="42"/>
  <c r="AI99" i="42"/>
  <c r="AI98" i="42"/>
  <c r="AI97" i="42"/>
  <c r="AI96" i="42"/>
  <c r="AI95" i="42"/>
  <c r="AI94" i="42"/>
  <c r="AI93" i="42"/>
  <c r="AI92" i="42"/>
  <c r="AI91" i="42"/>
  <c r="AI90" i="42"/>
  <c r="AI89" i="42"/>
  <c r="AI88" i="42"/>
  <c r="AI87" i="42"/>
  <c r="AI86" i="42"/>
  <c r="AI85" i="42"/>
  <c r="AI84" i="42"/>
  <c r="AI83" i="42"/>
  <c r="AI82" i="42"/>
  <c r="AI81" i="42"/>
  <c r="AI80" i="42"/>
  <c r="AI79" i="42"/>
  <c r="AI78" i="42"/>
  <c r="AI77" i="42"/>
  <c r="AI76" i="42"/>
  <c r="AI75" i="42"/>
  <c r="AI74" i="42"/>
  <c r="AI73" i="42"/>
  <c r="AI72" i="42"/>
  <c r="AI71" i="42"/>
  <c r="AI70" i="42"/>
  <c r="AI69" i="42"/>
  <c r="AI68" i="42"/>
  <c r="AI67" i="42"/>
  <c r="AI66" i="42"/>
  <c r="AI65" i="42"/>
  <c r="AI64" i="42"/>
  <c r="AI63" i="42"/>
  <c r="AI62" i="42"/>
  <c r="AI61" i="42"/>
  <c r="AI60" i="42"/>
  <c r="AI59" i="42"/>
  <c r="AI58" i="42"/>
  <c r="AI57" i="42"/>
  <c r="AI56" i="42"/>
  <c r="AI55" i="42"/>
  <c r="AI54" i="42"/>
  <c r="AI53" i="42"/>
  <c r="AI52" i="42"/>
  <c r="AI51" i="42"/>
  <c r="AI50" i="42"/>
  <c r="AI49" i="42"/>
  <c r="AI48" i="42"/>
  <c r="AI47" i="42"/>
  <c r="AI46" i="42"/>
  <c r="AI45" i="42"/>
  <c r="AI44" i="42"/>
  <c r="AI43" i="42"/>
  <c r="AI42" i="42"/>
  <c r="AI41" i="42"/>
  <c r="AI40" i="42"/>
  <c r="AI39" i="42"/>
  <c r="AI38" i="42"/>
  <c r="AI37" i="42"/>
  <c r="AI36" i="42"/>
  <c r="AI35" i="42"/>
  <c r="AI34" i="42"/>
  <c r="AI33" i="42"/>
  <c r="AI32" i="42"/>
  <c r="AI31" i="42"/>
  <c r="AI30" i="42"/>
  <c r="AI29" i="42"/>
  <c r="AI28" i="42"/>
  <c r="AI27" i="42"/>
  <c r="AI26" i="42"/>
  <c r="AI25" i="42"/>
  <c r="AI24" i="42"/>
  <c r="AI23" i="42"/>
  <c r="AI22" i="42"/>
  <c r="AI21" i="42"/>
  <c r="AI20" i="42"/>
  <c r="AI19" i="42"/>
  <c r="AI18" i="42"/>
  <c r="AI17" i="42"/>
  <c r="AI16" i="42"/>
  <c r="AI15" i="42"/>
  <c r="AI14" i="42"/>
  <c r="AI13" i="42"/>
  <c r="AI12" i="42"/>
  <c r="AI11" i="42"/>
  <c r="AI10" i="42"/>
  <c r="AI9" i="42"/>
  <c r="AI8" i="42"/>
  <c r="AI7" i="42"/>
  <c r="AI6" i="42"/>
  <c r="AI5" i="42"/>
  <c r="AI4" i="42"/>
  <c r="AI3" i="42"/>
  <c r="AI1" i="42"/>
  <c r="AH1" i="42"/>
  <c r="AG1" i="42"/>
  <c r="AF1" i="42"/>
  <c r="AE1" i="42"/>
  <c r="AD1" i="42"/>
  <c r="AC1" i="42"/>
  <c r="AB1" i="42"/>
  <c r="AA1" i="42"/>
  <c r="Z1" i="42"/>
  <c r="Y1" i="42"/>
  <c r="X1" i="42"/>
  <c r="W1" i="42"/>
  <c r="V1" i="42"/>
  <c r="U1" i="42"/>
  <c r="T1" i="42"/>
  <c r="S1" i="42"/>
  <c r="R1" i="42"/>
  <c r="Q1" i="42"/>
  <c r="P1" i="42"/>
  <c r="O1" i="42"/>
  <c r="N1" i="42"/>
  <c r="M1" i="42"/>
  <c r="L1" i="42"/>
  <c r="K1" i="42"/>
  <c r="J1" i="42"/>
  <c r="I1" i="42"/>
  <c r="H1" i="42"/>
  <c r="G1" i="42"/>
  <c r="F1" i="42"/>
  <c r="E1" i="42"/>
  <c r="D1" i="42"/>
  <c r="AI200" i="41"/>
  <c r="AI199" i="41"/>
  <c r="AI198" i="41"/>
  <c r="AI197" i="41"/>
  <c r="AI196" i="41"/>
  <c r="AI195" i="41"/>
  <c r="AI194" i="41"/>
  <c r="AI193" i="41"/>
  <c r="AI192" i="41"/>
  <c r="AI191" i="41"/>
  <c r="AI190" i="41"/>
  <c r="AI189" i="41"/>
  <c r="AI188" i="41"/>
  <c r="AI187" i="41"/>
  <c r="AI186" i="41"/>
  <c r="AI185" i="41"/>
  <c r="AI184" i="41"/>
  <c r="AI183" i="41"/>
  <c r="AI182" i="41"/>
  <c r="AI181" i="41"/>
  <c r="AI180" i="41"/>
  <c r="AI179" i="41"/>
  <c r="AI178" i="41"/>
  <c r="AI177" i="41"/>
  <c r="AI176" i="41"/>
  <c r="AI175" i="41"/>
  <c r="AI174" i="41"/>
  <c r="AI173" i="41"/>
  <c r="AI172" i="41"/>
  <c r="AI171" i="41"/>
  <c r="AI170" i="41"/>
  <c r="AI169" i="41"/>
  <c r="AI168" i="41"/>
  <c r="AI167" i="41"/>
  <c r="AI166" i="41"/>
  <c r="AI165" i="41"/>
  <c r="AI164" i="41"/>
  <c r="AI163" i="41"/>
  <c r="AI162" i="41"/>
  <c r="AI161" i="41"/>
  <c r="AI160" i="41"/>
  <c r="AI159" i="41"/>
  <c r="AI158" i="41"/>
  <c r="AI157" i="41"/>
  <c r="AI156" i="41"/>
  <c r="AI155" i="41"/>
  <c r="AI154" i="41"/>
  <c r="AI153" i="41"/>
  <c r="AI152" i="41"/>
  <c r="AI151" i="41"/>
  <c r="AI150" i="41"/>
  <c r="AI149" i="41"/>
  <c r="AI148" i="41"/>
  <c r="AI147" i="41"/>
  <c r="AI146" i="41"/>
  <c r="AI145" i="41"/>
  <c r="AI144" i="41"/>
  <c r="AI143" i="41"/>
  <c r="AI142" i="41"/>
  <c r="AI141" i="41"/>
  <c r="AI140" i="41"/>
  <c r="AI139" i="41"/>
  <c r="AI138" i="41"/>
  <c r="AI137" i="41"/>
  <c r="AI136" i="41"/>
  <c r="AI135" i="41"/>
  <c r="AI134" i="41"/>
  <c r="AI133" i="41"/>
  <c r="AI132" i="41"/>
  <c r="AI131" i="41"/>
  <c r="AI130" i="41"/>
  <c r="AI129" i="41"/>
  <c r="AI128" i="41"/>
  <c r="AI127" i="41"/>
  <c r="AI126" i="41"/>
  <c r="AI125" i="41"/>
  <c r="AI124" i="41"/>
  <c r="AI123" i="41"/>
  <c r="AI122" i="41"/>
  <c r="AI121" i="41"/>
  <c r="AI120" i="41"/>
  <c r="AI119" i="41"/>
  <c r="AI118" i="41"/>
  <c r="AI117" i="41"/>
  <c r="AI116" i="41"/>
  <c r="AI115" i="41"/>
  <c r="AI114" i="41"/>
  <c r="AI113" i="41"/>
  <c r="AI112" i="41"/>
  <c r="AI111" i="41"/>
  <c r="AI110" i="41"/>
  <c r="AI109" i="41"/>
  <c r="AI108" i="41"/>
  <c r="AI107" i="41"/>
  <c r="AI106" i="41"/>
  <c r="AI105" i="41"/>
  <c r="AI104" i="41"/>
  <c r="AI103" i="41"/>
  <c r="AI102" i="41"/>
  <c r="AI101" i="41"/>
  <c r="AI100" i="41"/>
  <c r="AI99" i="41"/>
  <c r="AI98" i="41"/>
  <c r="AI97" i="41"/>
  <c r="AI96" i="41"/>
  <c r="AI95" i="41"/>
  <c r="AI94" i="41"/>
  <c r="AI93" i="41"/>
  <c r="AI92" i="41"/>
  <c r="AI91" i="41"/>
  <c r="AI90" i="41"/>
  <c r="AI89" i="41"/>
  <c r="AI88" i="41"/>
  <c r="AI87" i="41"/>
  <c r="AI86" i="41"/>
  <c r="AI85" i="41"/>
  <c r="AI84" i="41"/>
  <c r="AI83" i="41"/>
  <c r="AI82" i="41"/>
  <c r="AI81" i="41"/>
  <c r="AI80" i="41"/>
  <c r="AI79" i="41"/>
  <c r="AI78" i="41"/>
  <c r="AI77" i="41"/>
  <c r="AI76" i="41"/>
  <c r="AI75" i="41"/>
  <c r="AI74" i="41"/>
  <c r="AI73" i="41"/>
  <c r="AI72" i="41"/>
  <c r="AI71" i="41"/>
  <c r="AI70" i="41"/>
  <c r="AI69" i="41"/>
  <c r="AI68" i="41"/>
  <c r="AI67" i="41"/>
  <c r="AI66" i="41"/>
  <c r="AI65" i="41"/>
  <c r="AI64" i="41"/>
  <c r="AI63" i="41"/>
  <c r="AI62" i="41"/>
  <c r="AI61" i="41"/>
  <c r="AI60" i="41"/>
  <c r="AI59" i="41"/>
  <c r="AI58" i="41"/>
  <c r="AI57" i="41"/>
  <c r="AI56" i="41"/>
  <c r="AI55" i="41"/>
  <c r="AI54" i="41"/>
  <c r="AI53" i="41"/>
  <c r="AI52" i="41"/>
  <c r="AI51" i="41"/>
  <c r="AI50" i="41"/>
  <c r="AI49" i="41"/>
  <c r="AI48" i="41"/>
  <c r="AI47" i="41"/>
  <c r="AI46" i="41"/>
  <c r="AI45" i="41"/>
  <c r="AI44" i="41"/>
  <c r="AI43" i="41"/>
  <c r="AI42" i="41"/>
  <c r="AI41" i="41"/>
  <c r="AI40" i="41"/>
  <c r="AI39" i="41"/>
  <c r="AI38" i="41"/>
  <c r="AI37" i="41"/>
  <c r="AI36" i="41"/>
  <c r="AI35" i="41"/>
  <c r="AI34" i="41"/>
  <c r="AI33" i="41"/>
  <c r="AI32" i="41"/>
  <c r="AI31" i="41"/>
  <c r="AI30" i="41"/>
  <c r="AI29" i="41"/>
  <c r="AI28" i="41"/>
  <c r="AI27" i="41"/>
  <c r="AI26" i="41"/>
  <c r="AI25" i="41"/>
  <c r="AI24" i="41"/>
  <c r="AI23" i="41"/>
  <c r="AI22" i="41"/>
  <c r="AI21" i="41"/>
  <c r="AI20" i="41"/>
  <c r="AI19" i="41"/>
  <c r="AI18" i="41"/>
  <c r="AI17" i="41"/>
  <c r="AI16" i="41"/>
  <c r="AI15" i="41"/>
  <c r="AI14" i="41"/>
  <c r="AI13" i="41"/>
  <c r="AI12" i="41"/>
  <c r="AI11" i="41"/>
  <c r="AI10" i="41"/>
  <c r="AI9" i="41"/>
  <c r="AI8" i="41"/>
  <c r="AI7" i="41"/>
  <c r="AI6" i="41"/>
  <c r="AI5" i="41"/>
  <c r="AI4" i="41"/>
  <c r="AI3" i="41"/>
  <c r="AI1" i="41"/>
  <c r="AH1" i="41"/>
  <c r="AG1" i="41"/>
  <c r="AF1" i="41"/>
  <c r="AE1" i="41"/>
  <c r="AD1" i="41"/>
  <c r="AC1" i="41"/>
  <c r="AB1" i="41"/>
  <c r="AA1" i="41"/>
  <c r="Z1" i="41"/>
  <c r="Y1" i="41"/>
  <c r="X1" i="41"/>
  <c r="W1" i="41"/>
  <c r="V1" i="41"/>
  <c r="U1" i="41"/>
  <c r="T1" i="41"/>
  <c r="S1" i="41"/>
  <c r="R1" i="41"/>
  <c r="Q1" i="41"/>
  <c r="P1" i="41"/>
  <c r="O1" i="41"/>
  <c r="N1" i="41"/>
  <c r="M1" i="41"/>
  <c r="L1" i="41"/>
  <c r="K1" i="41"/>
  <c r="J1" i="41"/>
  <c r="I1" i="41"/>
  <c r="H1" i="41"/>
  <c r="G1" i="41"/>
  <c r="F1" i="41"/>
  <c r="E1" i="41"/>
  <c r="D1" i="41"/>
  <c r="AI200" i="40"/>
  <c r="AI199" i="40"/>
  <c r="AI198" i="40"/>
  <c r="AI197" i="40"/>
  <c r="AI196" i="40"/>
  <c r="AI195" i="40"/>
  <c r="AI194" i="40"/>
  <c r="AI193" i="40"/>
  <c r="AI192" i="40"/>
  <c r="AI191" i="40"/>
  <c r="AI190" i="40"/>
  <c r="AI189" i="40"/>
  <c r="AI188" i="40"/>
  <c r="AI187" i="40"/>
  <c r="AI186" i="40"/>
  <c r="AI185" i="40"/>
  <c r="AI184" i="40"/>
  <c r="AI183" i="40"/>
  <c r="AI182" i="40"/>
  <c r="AI181" i="40"/>
  <c r="AI180" i="40"/>
  <c r="AI179" i="40"/>
  <c r="AI178" i="40"/>
  <c r="AI177" i="40"/>
  <c r="AI176" i="40"/>
  <c r="AI175" i="40"/>
  <c r="AI174" i="40"/>
  <c r="AI173" i="40"/>
  <c r="AI172" i="40"/>
  <c r="AI171" i="40"/>
  <c r="AI170" i="40"/>
  <c r="AI169" i="40"/>
  <c r="AI168" i="40"/>
  <c r="AI167" i="40"/>
  <c r="AI166" i="40"/>
  <c r="AI165" i="40"/>
  <c r="AI164" i="40"/>
  <c r="AI163" i="40"/>
  <c r="AI162" i="40"/>
  <c r="AI161" i="40"/>
  <c r="AI160" i="40"/>
  <c r="AI159" i="40"/>
  <c r="AI158" i="40"/>
  <c r="AI157" i="40"/>
  <c r="AI156" i="40"/>
  <c r="AI155" i="40"/>
  <c r="AI154" i="40"/>
  <c r="AI153" i="40"/>
  <c r="AI152" i="40"/>
  <c r="AI151" i="40"/>
  <c r="AI150" i="40"/>
  <c r="AI149" i="40"/>
  <c r="AI148" i="40"/>
  <c r="AI147" i="40"/>
  <c r="AI146" i="40"/>
  <c r="AI145" i="40"/>
  <c r="AI144" i="40"/>
  <c r="AI143" i="40"/>
  <c r="AI142" i="40"/>
  <c r="AI141" i="40"/>
  <c r="AI140" i="40"/>
  <c r="AI139" i="40"/>
  <c r="AI138" i="40"/>
  <c r="AI137" i="40"/>
  <c r="AI136" i="40"/>
  <c r="AI135" i="40"/>
  <c r="AI134" i="40"/>
  <c r="AI133" i="40"/>
  <c r="AI132" i="40"/>
  <c r="AI131" i="40"/>
  <c r="AI130" i="40"/>
  <c r="AI129" i="40"/>
  <c r="AI128" i="40"/>
  <c r="AI127" i="40"/>
  <c r="AI126" i="40"/>
  <c r="AI125" i="40"/>
  <c r="AI124" i="40"/>
  <c r="AI123" i="40"/>
  <c r="AI122" i="40"/>
  <c r="AI121" i="40"/>
  <c r="AI120" i="40"/>
  <c r="AI119" i="40"/>
  <c r="AI118" i="40"/>
  <c r="AI117" i="40"/>
  <c r="AI116" i="40"/>
  <c r="AI115" i="40"/>
  <c r="AI114" i="40"/>
  <c r="AI113" i="40"/>
  <c r="AI112" i="40"/>
  <c r="AI111" i="40"/>
  <c r="AI110" i="40"/>
  <c r="AI109" i="40"/>
  <c r="AI108" i="40"/>
  <c r="AI107" i="40"/>
  <c r="AI106" i="40"/>
  <c r="AI105" i="40"/>
  <c r="AI104" i="40"/>
  <c r="AI103" i="40"/>
  <c r="AI102" i="40"/>
  <c r="AI101" i="40"/>
  <c r="AI100" i="40"/>
  <c r="AI99" i="40"/>
  <c r="AI98" i="40"/>
  <c r="AI97" i="40"/>
  <c r="AI96" i="40"/>
  <c r="AI95" i="40"/>
  <c r="AI94" i="40"/>
  <c r="AI93" i="40"/>
  <c r="AI92" i="40"/>
  <c r="AI91" i="40"/>
  <c r="AI90" i="40"/>
  <c r="AI89" i="40"/>
  <c r="AI88" i="40"/>
  <c r="AI87" i="40"/>
  <c r="AI86" i="40"/>
  <c r="AI85" i="40"/>
  <c r="AI84" i="40"/>
  <c r="AI83" i="40"/>
  <c r="AI82" i="40"/>
  <c r="AI81" i="40"/>
  <c r="AI80" i="40"/>
  <c r="AI79" i="40"/>
  <c r="AI78" i="40"/>
  <c r="AI77" i="40"/>
  <c r="AI76" i="40"/>
  <c r="AI75" i="40"/>
  <c r="AI74" i="40"/>
  <c r="AI73" i="40"/>
  <c r="AI72" i="40"/>
  <c r="AI71" i="40"/>
  <c r="AI70" i="40"/>
  <c r="AI69" i="40"/>
  <c r="AI68" i="40"/>
  <c r="AI67" i="40"/>
  <c r="AI66" i="40"/>
  <c r="AI65" i="40"/>
  <c r="AI64" i="40"/>
  <c r="AI63" i="40"/>
  <c r="AI62" i="40"/>
  <c r="AI61" i="40"/>
  <c r="AI60" i="40"/>
  <c r="AI59" i="40"/>
  <c r="AI58" i="40"/>
  <c r="AI57" i="40"/>
  <c r="AI56" i="40"/>
  <c r="AI55" i="40"/>
  <c r="AI54" i="40"/>
  <c r="AI53" i="40"/>
  <c r="AI52" i="40"/>
  <c r="AI51" i="40"/>
  <c r="AI50" i="40"/>
  <c r="AI49" i="40"/>
  <c r="AI48" i="40"/>
  <c r="AI47" i="40"/>
  <c r="AI46" i="40"/>
  <c r="AI45" i="40"/>
  <c r="AI44" i="40"/>
  <c r="AI43" i="40"/>
  <c r="AI42" i="40"/>
  <c r="AI41" i="40"/>
  <c r="AI40" i="40"/>
  <c r="AI39" i="40"/>
  <c r="AI38" i="40"/>
  <c r="AI37" i="40"/>
  <c r="AI36" i="40"/>
  <c r="AI35" i="40"/>
  <c r="AI34" i="40"/>
  <c r="AI33" i="40"/>
  <c r="AI32" i="40"/>
  <c r="AI31" i="40"/>
  <c r="AI30" i="40"/>
  <c r="AI29" i="40"/>
  <c r="AI28" i="40"/>
  <c r="AI27" i="40"/>
  <c r="AI26" i="40"/>
  <c r="AI25" i="40"/>
  <c r="AI24" i="40"/>
  <c r="AI23" i="40"/>
  <c r="AI22" i="40"/>
  <c r="AI21" i="40"/>
  <c r="AI20" i="40"/>
  <c r="AI19" i="40"/>
  <c r="AI18" i="40"/>
  <c r="AI17" i="40"/>
  <c r="AI16" i="40"/>
  <c r="AI15" i="40"/>
  <c r="AI14" i="40"/>
  <c r="AI13" i="40"/>
  <c r="AI12" i="40"/>
  <c r="AI11" i="40"/>
  <c r="AI10" i="40"/>
  <c r="AI9" i="40"/>
  <c r="AI8" i="40"/>
  <c r="AI7" i="40"/>
  <c r="AI6" i="40"/>
  <c r="AI5" i="40"/>
  <c r="AI4" i="40"/>
  <c r="AI3" i="40"/>
  <c r="AI1" i="40" s="1"/>
  <c r="AH1" i="40"/>
  <c r="AG1" i="40"/>
  <c r="AF1" i="40"/>
  <c r="AE1" i="40"/>
  <c r="AD1" i="40"/>
  <c r="AC1" i="40"/>
  <c r="AB1" i="40"/>
  <c r="AA1" i="40"/>
  <c r="Z1" i="40"/>
  <c r="Y1" i="40"/>
  <c r="X1" i="40"/>
  <c r="W1" i="40"/>
  <c r="V1" i="40"/>
  <c r="U1" i="40"/>
  <c r="T1" i="40"/>
  <c r="S1" i="40"/>
  <c r="R1" i="40"/>
  <c r="Q1" i="40"/>
  <c r="P1" i="40"/>
  <c r="O1" i="40"/>
  <c r="N1" i="40"/>
  <c r="M1" i="40"/>
  <c r="L1" i="40"/>
  <c r="K1" i="40"/>
  <c r="J1" i="40"/>
  <c r="I1" i="40"/>
  <c r="H1" i="40"/>
  <c r="G1" i="40"/>
  <c r="F1" i="40"/>
  <c r="E1" i="40"/>
  <c r="D1" i="40"/>
  <c r="AI200" i="39"/>
  <c r="AI199" i="39"/>
  <c r="AI198" i="39"/>
  <c r="AI197" i="39"/>
  <c r="AI196" i="39"/>
  <c r="AI195" i="39"/>
  <c r="AI194" i="39"/>
  <c r="AI193" i="39"/>
  <c r="AI192" i="39"/>
  <c r="AI191" i="39"/>
  <c r="AI190" i="39"/>
  <c r="AI189" i="39"/>
  <c r="AI188" i="39"/>
  <c r="AI187" i="39"/>
  <c r="AI186" i="39"/>
  <c r="AI185" i="39"/>
  <c r="AI184" i="39"/>
  <c r="AI183" i="39"/>
  <c r="AI182" i="39"/>
  <c r="AI181" i="39"/>
  <c r="AI180" i="39"/>
  <c r="AI179" i="39"/>
  <c r="AI178" i="39"/>
  <c r="AI177" i="39"/>
  <c r="AI176" i="39"/>
  <c r="AI175" i="39"/>
  <c r="AI174" i="39"/>
  <c r="AI173" i="39"/>
  <c r="AI172" i="39"/>
  <c r="AI171" i="39"/>
  <c r="AI170" i="39"/>
  <c r="AI169" i="39"/>
  <c r="AI168" i="39"/>
  <c r="AI167" i="39"/>
  <c r="AI166" i="39"/>
  <c r="AI165" i="39"/>
  <c r="AI164" i="39"/>
  <c r="AI163" i="39"/>
  <c r="AI162" i="39"/>
  <c r="AI161" i="39"/>
  <c r="AI160" i="39"/>
  <c r="AI159" i="39"/>
  <c r="AI158" i="39"/>
  <c r="AI157" i="39"/>
  <c r="AI156" i="39"/>
  <c r="AI155" i="39"/>
  <c r="AI154" i="39"/>
  <c r="AI153" i="39"/>
  <c r="AI152" i="39"/>
  <c r="AI151" i="39"/>
  <c r="AI150" i="39"/>
  <c r="AI149" i="39"/>
  <c r="AI148" i="39"/>
  <c r="AI147" i="39"/>
  <c r="AI146" i="39"/>
  <c r="AI145" i="39"/>
  <c r="AI144" i="39"/>
  <c r="AI143" i="39"/>
  <c r="AI142" i="39"/>
  <c r="AI141" i="39"/>
  <c r="AI140" i="39"/>
  <c r="AI139" i="39"/>
  <c r="AI138" i="39"/>
  <c r="AI137" i="39"/>
  <c r="AI136" i="39"/>
  <c r="AI135" i="39"/>
  <c r="AI134" i="39"/>
  <c r="AI133" i="39"/>
  <c r="AI132" i="39"/>
  <c r="AI131" i="39"/>
  <c r="AI130" i="39"/>
  <c r="AI129" i="39"/>
  <c r="AI128" i="39"/>
  <c r="AI127" i="39"/>
  <c r="AI126" i="39"/>
  <c r="AI125" i="39"/>
  <c r="AI124" i="39"/>
  <c r="AI123" i="39"/>
  <c r="AI122" i="39"/>
  <c r="AI121" i="39"/>
  <c r="AI120" i="39"/>
  <c r="AI119" i="39"/>
  <c r="AI118" i="39"/>
  <c r="AI117" i="39"/>
  <c r="AI116" i="39"/>
  <c r="AI115" i="39"/>
  <c r="AI114" i="39"/>
  <c r="AI113" i="39"/>
  <c r="AI112" i="39"/>
  <c r="AI111" i="39"/>
  <c r="AI110" i="39"/>
  <c r="AI109" i="39"/>
  <c r="AI108" i="39"/>
  <c r="AI107" i="39"/>
  <c r="AI106" i="39"/>
  <c r="AI105" i="39"/>
  <c r="AI104" i="39"/>
  <c r="AI103" i="39"/>
  <c r="AI102" i="39"/>
  <c r="AI101" i="39"/>
  <c r="AI100" i="39"/>
  <c r="AI99" i="39"/>
  <c r="AI98" i="39"/>
  <c r="AI97" i="39"/>
  <c r="AI96" i="39"/>
  <c r="AI95" i="39"/>
  <c r="AI94" i="39"/>
  <c r="AI93" i="39"/>
  <c r="AI92" i="39"/>
  <c r="AI91" i="39"/>
  <c r="AI90" i="39"/>
  <c r="AI89" i="39"/>
  <c r="AI88" i="39"/>
  <c r="AI87" i="39"/>
  <c r="AI86" i="39"/>
  <c r="AI85" i="39"/>
  <c r="AI84" i="39"/>
  <c r="AI83" i="39"/>
  <c r="AI82" i="39"/>
  <c r="AI81" i="39"/>
  <c r="AI80" i="39"/>
  <c r="AI79" i="39"/>
  <c r="AI78" i="39"/>
  <c r="AI77" i="39"/>
  <c r="AI76" i="39"/>
  <c r="AI75" i="39"/>
  <c r="AI74" i="39"/>
  <c r="AI73" i="39"/>
  <c r="AI72" i="39"/>
  <c r="AI71" i="39"/>
  <c r="AI70" i="39"/>
  <c r="AI69" i="39"/>
  <c r="AI68" i="39"/>
  <c r="AI67" i="39"/>
  <c r="AI66" i="39"/>
  <c r="AI65" i="39"/>
  <c r="AI64" i="39"/>
  <c r="AI63" i="39"/>
  <c r="AI62" i="39"/>
  <c r="AI61" i="39"/>
  <c r="AI60" i="39"/>
  <c r="AI59" i="39"/>
  <c r="AI58" i="39"/>
  <c r="AI57" i="39"/>
  <c r="AI56" i="39"/>
  <c r="AI55" i="39"/>
  <c r="AI54" i="39"/>
  <c r="AI53" i="39"/>
  <c r="AI52" i="39"/>
  <c r="AI51" i="39"/>
  <c r="AI50" i="39"/>
  <c r="AI49" i="39"/>
  <c r="AI48" i="39"/>
  <c r="AI47" i="39"/>
  <c r="AI46" i="39"/>
  <c r="AI45" i="39"/>
  <c r="AI44" i="39"/>
  <c r="AI43" i="39"/>
  <c r="AI42" i="39"/>
  <c r="AI41" i="39"/>
  <c r="AI40" i="39"/>
  <c r="AI39" i="39"/>
  <c r="AI38" i="39"/>
  <c r="AI37" i="39"/>
  <c r="AI36" i="39"/>
  <c r="AI35" i="39"/>
  <c r="AI34" i="39"/>
  <c r="AI33" i="39"/>
  <c r="AI32" i="39"/>
  <c r="AI31" i="39"/>
  <c r="AI30" i="39"/>
  <c r="AI29" i="39"/>
  <c r="AI28" i="39"/>
  <c r="AI27" i="39"/>
  <c r="AI26" i="39"/>
  <c r="AI25" i="39"/>
  <c r="AI24" i="39"/>
  <c r="AI23" i="39"/>
  <c r="AI22" i="39"/>
  <c r="AI21" i="39"/>
  <c r="AI20" i="39"/>
  <c r="AI19" i="39"/>
  <c r="AI18" i="39"/>
  <c r="AI17" i="39"/>
  <c r="AI16" i="39"/>
  <c r="AI15" i="39"/>
  <c r="AI14" i="39"/>
  <c r="AI13" i="39"/>
  <c r="AI12" i="39"/>
  <c r="AI11" i="39"/>
  <c r="AI10" i="39"/>
  <c r="AI9" i="39"/>
  <c r="AI8" i="39"/>
  <c r="AI7" i="39"/>
  <c r="AI6" i="39"/>
  <c r="AI5" i="39"/>
  <c r="AI4" i="39"/>
  <c r="AI3" i="39"/>
  <c r="AI1" i="39"/>
  <c r="AH1" i="39"/>
  <c r="AG1" i="39"/>
  <c r="AF1" i="39"/>
  <c r="AE1" i="39"/>
  <c r="AD1" i="39"/>
  <c r="AC1" i="39"/>
  <c r="AB1" i="39"/>
  <c r="AA1" i="39"/>
  <c r="Z1" i="39"/>
  <c r="Y1" i="39"/>
  <c r="X1" i="39"/>
  <c r="W1" i="39"/>
  <c r="V1" i="39"/>
  <c r="U1" i="39"/>
  <c r="T1" i="39"/>
  <c r="S1" i="39"/>
  <c r="R1" i="39"/>
  <c r="Q1" i="39"/>
  <c r="P1" i="39"/>
  <c r="O1" i="39"/>
  <c r="N1" i="39"/>
  <c r="M1" i="39"/>
  <c r="L1" i="39"/>
  <c r="K1" i="39"/>
  <c r="J1" i="39"/>
  <c r="I1" i="39"/>
  <c r="H1" i="39"/>
  <c r="G1" i="39"/>
  <c r="F1" i="39"/>
  <c r="E1" i="39"/>
  <c r="D1" i="39"/>
  <c r="AI51" i="27"/>
  <c r="AI52" i="27"/>
  <c r="AI53" i="27"/>
  <c r="AI54" i="27"/>
  <c r="AI55" i="27"/>
  <c r="AI56" i="27"/>
  <c r="AI57" i="27"/>
  <c r="AI58" i="27"/>
  <c r="AI59" i="27"/>
  <c r="AI60" i="27"/>
  <c r="AI61" i="27"/>
  <c r="AI62" i="27"/>
  <c r="AI63" i="27"/>
  <c r="AI64" i="27"/>
  <c r="AI65" i="27"/>
  <c r="AI66" i="27"/>
  <c r="AI67" i="27"/>
  <c r="AI68" i="27"/>
  <c r="AI69" i="27"/>
  <c r="AI70" i="27"/>
  <c r="AI71" i="27"/>
  <c r="AI72" i="27"/>
  <c r="AI73" i="27"/>
  <c r="AI74" i="27"/>
  <c r="AI75" i="27"/>
  <c r="AI76" i="27"/>
  <c r="AI77" i="27"/>
  <c r="AI78" i="27"/>
  <c r="AI79" i="27"/>
  <c r="AI80" i="27"/>
  <c r="AI81" i="27"/>
  <c r="AI82" i="27"/>
  <c r="AI83" i="27"/>
  <c r="AI84" i="27"/>
  <c r="AI85" i="27"/>
  <c r="AI86" i="27"/>
  <c r="AI87" i="27"/>
  <c r="AI88" i="27"/>
  <c r="AI89" i="27"/>
  <c r="AI90" i="27"/>
  <c r="AI91" i="27"/>
  <c r="AI92" i="27"/>
  <c r="AI93" i="27"/>
  <c r="AI94" i="27"/>
  <c r="AI95" i="27"/>
  <c r="AI96" i="27"/>
  <c r="AI97" i="27"/>
  <c r="AI98" i="27"/>
  <c r="AI99" i="27"/>
  <c r="AI100" i="27"/>
  <c r="AI101" i="27"/>
  <c r="AI102" i="27"/>
  <c r="AI103" i="27"/>
  <c r="AI104" i="27"/>
  <c r="AI105" i="27"/>
  <c r="AI106" i="27"/>
  <c r="AI107" i="27"/>
  <c r="AI108" i="27"/>
  <c r="AI109" i="27"/>
  <c r="AI110" i="27"/>
  <c r="AI111" i="27"/>
  <c r="AI112" i="27"/>
  <c r="AI113" i="27"/>
  <c r="AI114" i="27"/>
  <c r="AI115" i="27"/>
  <c r="AI116" i="27"/>
  <c r="AI117" i="27"/>
  <c r="AI118" i="27"/>
  <c r="AI119" i="27"/>
  <c r="AI120" i="27"/>
  <c r="AI121" i="27"/>
  <c r="AI122" i="27"/>
  <c r="AI123" i="27"/>
  <c r="AI124" i="27"/>
  <c r="AI125" i="27"/>
  <c r="AI126" i="27"/>
  <c r="AI127" i="27"/>
  <c r="AI128" i="27"/>
  <c r="AI129" i="27"/>
  <c r="AI130" i="27"/>
  <c r="AI131" i="27"/>
  <c r="AI132" i="27"/>
  <c r="AI133" i="27"/>
  <c r="AI134" i="27"/>
  <c r="AI135" i="27"/>
  <c r="AI136" i="27"/>
  <c r="AI137" i="27"/>
  <c r="AI138" i="27"/>
  <c r="AI139" i="27"/>
  <c r="AI140" i="27"/>
  <c r="AI141" i="27"/>
  <c r="AI142" i="27"/>
  <c r="AI143" i="27"/>
  <c r="AI144" i="27"/>
  <c r="AI145" i="27"/>
  <c r="AI146" i="27"/>
  <c r="AI147" i="27"/>
  <c r="AI148" i="27"/>
  <c r="AI149" i="27"/>
  <c r="AI150" i="27"/>
  <c r="AI151" i="27"/>
  <c r="AI152" i="27"/>
  <c r="AI153" i="27"/>
  <c r="AI154" i="27"/>
  <c r="AI155" i="27"/>
  <c r="AI156" i="27"/>
  <c r="AI157" i="27"/>
  <c r="AI158" i="27"/>
  <c r="AI159" i="27"/>
  <c r="AI160" i="27"/>
  <c r="AI161" i="27"/>
  <c r="AI162" i="27"/>
  <c r="AI163" i="27"/>
  <c r="AI164" i="27"/>
  <c r="AI165" i="27"/>
  <c r="AI166" i="27"/>
  <c r="AI167" i="27"/>
  <c r="AI168" i="27"/>
  <c r="AI169" i="27"/>
  <c r="AI170" i="27"/>
  <c r="AI171" i="27"/>
  <c r="AI172" i="27"/>
  <c r="AI173" i="27"/>
  <c r="AI174" i="27"/>
  <c r="AI175" i="27"/>
  <c r="AI176" i="27"/>
  <c r="AI177" i="27"/>
  <c r="AI178" i="27"/>
  <c r="AI179" i="27"/>
  <c r="AI180" i="27"/>
  <c r="AI181" i="27"/>
  <c r="AI182" i="27"/>
  <c r="AI183" i="27"/>
  <c r="AI184" i="27"/>
  <c r="AI185" i="27"/>
  <c r="AI186" i="27"/>
  <c r="AI187" i="27"/>
  <c r="AI188" i="27"/>
  <c r="AI189" i="27"/>
  <c r="AI190" i="27"/>
  <c r="AI191" i="27"/>
  <c r="AI192" i="27"/>
  <c r="AI193" i="27"/>
  <c r="AI194" i="27"/>
  <c r="AI195" i="27"/>
  <c r="AI196" i="27"/>
  <c r="AI197" i="27"/>
  <c r="AI198" i="27"/>
  <c r="AI199" i="27"/>
  <c r="AI200" i="27"/>
  <c r="D1" i="27" l="1"/>
  <c r="E1" i="27"/>
  <c r="F1" i="27"/>
  <c r="G1" i="27"/>
  <c r="H1" i="27"/>
  <c r="I1" i="27"/>
  <c r="J1" i="27"/>
  <c r="K1" i="27"/>
  <c r="L1" i="27"/>
  <c r="M1" i="27"/>
  <c r="N1" i="27"/>
  <c r="O1" i="27"/>
  <c r="P1" i="27"/>
  <c r="Q1" i="27"/>
  <c r="R1" i="27"/>
  <c r="S1" i="27"/>
  <c r="T1" i="27"/>
  <c r="U1" i="27"/>
  <c r="V1" i="27"/>
  <c r="W1" i="27"/>
  <c r="X1" i="27"/>
  <c r="Y1" i="27"/>
  <c r="Z1" i="27"/>
  <c r="AA1" i="27"/>
  <c r="AB1" i="27"/>
  <c r="AC1" i="27"/>
  <c r="AD1" i="27"/>
  <c r="AE1" i="27"/>
  <c r="AF1" i="27"/>
  <c r="AG1" i="27"/>
  <c r="AH1" i="27"/>
  <c r="AI3" i="27"/>
  <c r="AI1" i="27" s="1"/>
  <c r="AI4" i="27"/>
  <c r="AI5" i="27"/>
  <c r="AI6" i="27"/>
  <c r="AI7" i="27"/>
  <c r="AI8" i="27"/>
  <c r="AI9" i="27"/>
  <c r="AI10" i="27"/>
  <c r="AI11" i="27"/>
  <c r="AI12" i="27"/>
  <c r="AI13" i="27"/>
  <c r="AI14" i="27"/>
  <c r="AI15" i="27"/>
  <c r="AI16" i="27"/>
  <c r="AI17" i="27"/>
  <c r="AI18" i="27"/>
  <c r="AI19" i="27"/>
  <c r="AI20" i="27"/>
  <c r="AI21" i="27"/>
  <c r="AI22" i="27"/>
  <c r="AI23" i="27"/>
  <c r="AI24" i="27"/>
  <c r="AI25" i="27"/>
  <c r="AI26" i="27"/>
  <c r="AI27" i="27"/>
  <c r="AI28" i="27"/>
  <c r="AI29" i="27"/>
  <c r="AI30" i="27"/>
  <c r="AI31" i="27"/>
  <c r="AI32" i="27"/>
  <c r="AI33" i="27"/>
  <c r="AI34" i="27"/>
  <c r="AI35" i="27"/>
  <c r="AI36" i="27"/>
  <c r="AI37" i="27"/>
  <c r="AI38" i="27"/>
  <c r="AI39" i="27"/>
  <c r="AI40" i="27"/>
  <c r="AI41" i="27"/>
  <c r="AI42" i="27"/>
  <c r="AI43" i="27"/>
  <c r="AI44" i="27"/>
  <c r="AI45" i="27"/>
  <c r="AI46" i="27"/>
  <c r="AI47" i="27"/>
  <c r="AI48" i="27"/>
  <c r="AI49" i="27"/>
  <c r="AI50" i="27"/>
  <c r="D1" i="45"/>
  <c r="E1" i="45"/>
  <c r="F1" i="45"/>
  <c r="G1" i="45"/>
  <c r="H1" i="45"/>
  <c r="I1" i="45"/>
  <c r="J1" i="45"/>
  <c r="K1" i="45"/>
  <c r="L1" i="45"/>
  <c r="M1" i="45"/>
  <c r="N1" i="45"/>
  <c r="O1" i="45"/>
  <c r="P1" i="45"/>
  <c r="Q1" i="45"/>
  <c r="R1" i="45"/>
  <c r="S1" i="45"/>
  <c r="T1" i="45"/>
  <c r="U1" i="45"/>
  <c r="V1" i="45"/>
  <c r="W1" i="45"/>
  <c r="X1" i="45"/>
  <c r="Y1" i="45"/>
  <c r="Z1" i="45"/>
  <c r="AA1" i="45"/>
  <c r="AB1" i="45"/>
  <c r="AC1" i="45"/>
  <c r="AD1" i="45"/>
  <c r="AE1" i="45"/>
  <c r="AF1" i="45"/>
  <c r="AG1" i="45"/>
  <c r="AH1" i="45"/>
  <c r="AI3" i="45"/>
  <c r="AI4" i="45"/>
  <c r="AI5" i="45"/>
  <c r="AI6" i="45"/>
  <c r="AI7" i="45"/>
  <c r="AI8" i="45"/>
  <c r="AI9" i="45"/>
  <c r="AI10" i="45"/>
  <c r="AI11" i="45"/>
  <c r="AI12" i="45"/>
  <c r="AI13" i="45"/>
  <c r="AI14" i="45"/>
  <c r="AI15" i="45"/>
  <c r="AI16" i="45"/>
  <c r="AI17" i="45"/>
  <c r="AI18" i="45"/>
  <c r="AI19" i="45"/>
  <c r="AI20" i="45"/>
  <c r="AI21" i="45"/>
  <c r="AI22" i="45"/>
  <c r="AI23" i="45"/>
  <c r="AI24" i="45"/>
  <c r="AI25" i="45"/>
  <c r="AI26" i="45"/>
  <c r="AI27" i="45"/>
  <c r="AI28" i="45"/>
  <c r="AI29" i="45"/>
  <c r="AI30" i="45"/>
  <c r="AI31" i="45"/>
  <c r="AI32" i="45"/>
  <c r="AI33" i="45"/>
  <c r="AI34" i="45"/>
  <c r="AI35" i="45"/>
  <c r="AI36" i="45"/>
  <c r="AI37" i="45"/>
  <c r="AI38" i="45"/>
  <c r="AI39" i="45"/>
  <c r="AI40" i="45"/>
  <c r="AI41" i="45"/>
  <c r="AI42" i="45"/>
  <c r="AI43" i="45"/>
  <c r="AI44" i="45"/>
  <c r="AI45" i="45"/>
  <c r="AI46" i="45"/>
  <c r="AI47" i="45"/>
  <c r="AI48" i="45"/>
  <c r="AI49" i="45"/>
  <c r="AI50" i="45"/>
  <c r="AI1" i="45" l="1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RFECGW-DGW-2017.xlsx!Tabla135678" type="102" refreshedVersion="5" minRefreshableVersion="5">
    <extLst>
      <ext xmlns:x15="http://schemas.microsoft.com/office/spreadsheetml/2010/11/main" uri="{DE250136-89BD-433C-8126-D09CA5730AF9}">
        <x15:connection id="Tabla135678-e1bc887c-d41f-4f65-8c89-15f57f0a47f8">
          <x15:rangePr sourceName="_xlcn.WorksheetConnection_RFECGWDGW2017.xlsxTabla1356781"/>
        </x15:connection>
      </ext>
    </extLst>
  </connection>
  <connection id="3" name="WorksheetConnection_RFECGW-DGW-2017.xlsx!Tabla1356786" type="102" refreshedVersion="5" minRefreshableVersion="5">
    <extLst>
      <ext xmlns:x15="http://schemas.microsoft.com/office/spreadsheetml/2010/11/main" uri="{DE250136-89BD-433C-8126-D09CA5730AF9}">
        <x15:connection id="Tabla1356786-a8411a0b-3516-4890-af6c-4beabffa55e0" autoDelete="1">
          <x15:rangePr sourceName="_xlcn.WorksheetConnection_RFECGWDGW2017.xlsxTabla13567861"/>
        </x15:connection>
      </ext>
    </extLst>
  </connection>
</connections>
</file>

<file path=xl/sharedStrings.xml><?xml version="1.0" encoding="utf-8"?>
<sst xmlns="http://schemas.openxmlformats.org/spreadsheetml/2006/main" count="456" uniqueCount="38">
  <si>
    <t>Fallas de acceso</t>
  </si>
  <si>
    <t>Gasolinera</t>
  </si>
  <si>
    <t>Nombre</t>
  </si>
  <si>
    <t>Identificador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</si>
  <si>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</si>
  <si>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</si>
  <si>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</si>
  <si>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</si>
  <si>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</si>
  <si>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</si>
  <si>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</si>
  <si>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</si>
  <si>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</si>
  <si>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</si>
  <si>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</si>
  <si>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</si>
  <si>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</si>
  <si>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</si>
  <si>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</si>
  <si>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</si>
  <si>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</si>
  <si>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</si>
  <si>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</si>
  <si>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</si>
  <si>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</si>
  <si>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</si>
  <si>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</si>
  <si>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</si>
  <si>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</si>
  <si>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</si>
  <si>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</si>
  <si>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</si>
  <si>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</si>
  <si>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</si>
  <si>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</si>
  <si>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Fallas</t>
  </si>
  <si>
    <t>Versión</t>
  </si>
  <si>
    <t>Enlace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</si>
</sst>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</font>
    <font>
      <sz val="11"/>
      <name val="Calibri"/>
      <family val="2"/>
      <scheme val="minor"/>
    </font>
    <font>
      <sz val="12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Arial"/>
      <family val="2"/>
    </font>
    <font>
      <sz val="9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Arial"/>
      <family val="2"/>
    </font>
    <font>
      <sz val="8"/>
      <color theme="0"/>
      <name val="Calibri"/>
      <family val="2"/>
      <scheme val="minor"/>
    </font>
    <font>
      <u/>
      <sz val="8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3">
    <xf numFmtId="0" fontId="0" fillId="0" borderId="0" xfId="0"/>
    <xf numFmtId="0" fontId="3" fillId="0" borderId="0" xfId="0" applyNumberFormat="1" applyFont="1" applyFill="1" applyAlignment="1" applyProtection="1">
      <alignment horizontal="left" vertical="center"/>
    </xf>
    <xf numFmtId="0" fontId="5" fillId="0" borderId="0" xfId="0" applyNumberFormat="1" applyFont="1" applyFill="1" applyAlignment="1" applyProtection="1"/>
    <xf numFmtId="0" fontId="1" fillId="0" borderId="0" xfId="0" applyNumberFormat="1" applyFont="1" applyFill="1" applyAlignment="1" applyProtection="1"/>
    <xf numFmtId="0" fontId="2" fillId="0" borderId="0" xfId="0" applyNumberFormat="1" applyFont="1" applyFill="1" applyAlignment="1" applyProtection="1">
      <alignment horizontal="right" vertical="top"/>
    </xf>
    <xf numFmtId="0" fontId="4" fillId="0" borderId="0" xfId="0" applyNumberFormat="1" applyFont="1" applyFill="1" applyAlignment="1" applyProtection="1">
      <alignment vertical="center"/>
    </xf>
    <xf numFmtId="0" fontId="0" fillId="2" borderId="0" xfId="0" applyNumberFormat="1" applyFill="1" applyAlignment="1" applyProtection="1"/>
    <xf numFmtId="0" fontId="7" fillId="0" borderId="1" xfId="0" applyNumberFormat="1" applyFont="1" applyFill="1" applyBorder="1" applyAlignment="1" applyProtection="1">
      <alignment horizontal="left"/>
    </xf>
    <xf numFmtId="0" fontId="8" fillId="2" borderId="1" xfId="0" applyNumberFormat="1" applyFont="1" applyFill="1" applyBorder="1" applyAlignment="1" applyProtection="1">
      <alignment horizontal="left"/>
    </xf>
    <xf numFmtId="0" fontId="9" fillId="2" borderId="1" xfId="0" applyNumberFormat="1" applyFont="1" applyFill="1" applyBorder="1" applyAlignment="1" applyProtection="1">
      <alignment horizontal="left" vertical="center"/>
    </xf>
    <xf numFmtId="10" fontId="8" fillId="2" borderId="1" xfId="0" applyNumberFormat="1" applyFont="1" applyFill="1" applyBorder="1" applyAlignment="1" applyProtection="1">
      <alignment horizontal="center" vertical="top"/>
    </xf>
    <xf numFmtId="0" fontId="7" fillId="3" borderId="1" xfId="0" applyNumberFormat="1" applyFont="1" applyFill="1" applyBorder="1" applyAlignment="1" applyProtection="1">
      <alignment horizontal="left" vertical="center"/>
    </xf>
    <xf numFmtId="0" fontId="11" fillId="2" borderId="1" xfId="0" applyNumberFormat="1" applyFont="1" applyFill="1" applyBorder="1" applyAlignment="1" applyProtection="1"/>
    <xf numFmtId="0" fontId="12" fillId="2" borderId="1" xfId="0" applyNumberFormat="1" applyFont="1" applyFill="1" applyBorder="1" applyAlignment="1" applyProtection="1">
      <alignment horizontal="center"/>
    </xf>
    <xf numFmtId="0" fontId="10" fillId="0" borderId="1" xfId="0" applyNumberFormat="1" applyFont="1" applyFill="1" applyBorder="1" applyAlignment="1" applyProtection="1"/>
    <xf numFmtId="0" fontId="12" fillId="3" borderId="1" xfId="0" applyNumberFormat="1" applyFont="1" applyFill="1" applyBorder="1" applyAlignment="1" applyProtection="1"/>
    <xf numFmtId="0" fontId="11" fillId="0" borderId="1" xfId="0" applyFont="1" applyBorder="1"/>
    <xf numFmtId="0" fontId="10" fillId="2" borderId="1" xfId="0" applyNumberFormat="1" applyFont="1" applyFill="1" applyBorder="1" applyAlignment="1" applyProtection="1"/>
    <xf numFmtId="0" fontId="10" fillId="0" borderId="1" xfId="0" applyFont="1" applyBorder="1"/>
    <xf numFmtId="0" fontId="7" fillId="3" borderId="1" xfId="0" applyNumberFormat="1" applyFont="1" applyFill="1" applyBorder="1" applyAlignment="1" applyProtection="1">
      <alignment horizontal="center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1" xfId="0" applyNumberFormat="1" applyFont="1" applyFill="1" applyBorder="1" applyAlignment="1" applyProtection="1">
      <alignment horizontal="left"/>
    </xf>
    <xf numFmtId="0" fontId="7" fillId="3" borderId="1" xfId="0" applyNumberFormat="1" applyFont="1" applyFill="1" applyBorder="1" applyAlignment="1" applyProtection="1"/>
    <xf numFmtId="9" fontId="7" fillId="3" borderId="1" xfId="0" applyNumberFormat="1" applyFont="1" applyFill="1" applyBorder="1" applyAlignment="1" applyProtection="1">
      <alignment horizontal="center"/>
    </xf>
    <xf numFmtId="9" fontId="8" fillId="2" borderId="1" xfId="0" applyNumberFormat="1" applyFont="1" applyFill="1" applyBorder="1" applyAlignment="1" applyProtection="1">
      <alignment horizontal="right" vertical="top"/>
    </xf>
    <xf numFmtId="9" fontId="10" fillId="2" borderId="1" xfId="0" applyNumberFormat="1" applyFont="1" applyFill="1" applyBorder="1" applyAlignment="1" applyProtection="1"/>
    <xf numFmtId="0" fontId="10" fillId="0" borderId="3" xfId="0" applyFont="1" applyBorder="1"/>
    <xf numFmtId="0" fontId="10" fillId="0" borderId="4" xfId="0" applyFont="1" applyBorder="1"/>
    <xf numFmtId="0" fontId="10" fillId="0" borderId="2" xfId="0" applyFont="1" applyBorder="1"/>
    <xf numFmtId="0" fontId="7" fillId="3" borderId="3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horizontal="left"/>
    </xf>
    <xf numFmtId="0" fontId="14" fillId="2" borderId="1" xfId="0" applyNumberFormat="1" applyFont="1" applyFill="1" applyBorder="1" applyAlignment="1" applyProtection="1">
      <alignment horizontal="left"/>
    </xf>
    <xf numFmtId="0" fontId="15" fillId="2" borderId="1" xfId="0" applyNumberFormat="1" applyFont="1" applyFill="1" applyBorder="1" applyAlignment="1" applyProtection="1">
      <alignment horizontal="left" vertical="center"/>
    </xf>
    <xf numFmtId="10" fontId="14" fillId="2" borderId="1" xfId="0" applyNumberFormat="1" applyFont="1" applyFill="1" applyBorder="1" applyAlignment="1" applyProtection="1">
      <alignment horizontal="center" vertical="top"/>
    </xf>
    <xf numFmtId="0" fontId="16" fillId="0" borderId="1" xfId="0" applyFont="1" applyBorder="1"/>
    <xf numFmtId="0" fontId="13" fillId="3" borderId="1" xfId="0" applyNumberFormat="1" applyFont="1" applyFill="1" applyBorder="1" applyAlignment="1" applyProtection="1">
      <alignment horizontal="center"/>
    </xf>
    <xf numFmtId="0" fontId="13" fillId="3" borderId="1" xfId="0" applyNumberFormat="1" applyFont="1" applyFill="1" applyBorder="1" applyAlignment="1" applyProtection="1">
      <alignment horizontal="center" vertical="center"/>
    </xf>
    <xf numFmtId="0" fontId="13" fillId="3" borderId="1" xfId="0" applyNumberFormat="1" applyFont="1" applyFill="1" applyBorder="1" applyAlignment="1" applyProtection="1">
      <alignment horizontal="left"/>
    </xf>
    <xf numFmtId="0" fontId="13" fillId="3" borderId="1" xfId="0" applyNumberFormat="1" applyFont="1" applyFill="1" applyBorder="1" applyAlignment="1" applyProtection="1"/>
    <xf numFmtId="9" fontId="13" fillId="3" borderId="1" xfId="0" applyNumberFormat="1" applyFont="1" applyFill="1" applyBorder="1" applyAlignment="1" applyProtection="1">
      <alignment horizontal="center"/>
    </xf>
    <xf numFmtId="0" fontId="13" fillId="3" borderId="1" xfId="0" applyNumberFormat="1" applyFont="1" applyFill="1" applyBorder="1" applyAlignment="1" applyProtection="1">
      <alignment horizontal="left" vertical="center"/>
    </xf>
    <xf numFmtId="0" fontId="17" fillId="2" borderId="1" xfId="0" applyNumberFormat="1" applyFont="1" applyFill="1" applyBorder="1" applyAlignment="1" applyProtection="1"/>
    <xf numFmtId="0" fontId="18" fillId="0" borderId="1" xfId="0" applyFont="1" applyBorder="1" applyAlignment="1">
      <alignment horizontal="center"/>
    </xf>
    <xf numFmtId="0" fontId="18" fillId="2" borderId="1" xfId="0" applyNumberFormat="1" applyFont="1" applyFill="1" applyBorder="1" applyAlignment="1" applyProtection="1">
      <alignment horizontal="center"/>
    </xf>
    <xf numFmtId="0" fontId="18" fillId="0" borderId="1" xfId="0" applyFont="1" applyBorder="1" applyAlignment="1">
      <alignment horizontal="left"/>
    </xf>
    <xf numFmtId="9" fontId="14" fillId="2" borderId="1" xfId="0" applyNumberFormat="1" applyFont="1" applyFill="1" applyBorder="1" applyAlignment="1" applyProtection="1">
      <alignment horizontal="right" vertical="top"/>
    </xf>
    <xf numFmtId="0" fontId="16" fillId="0" borderId="1" xfId="0" applyNumberFormat="1" applyFont="1" applyFill="1" applyBorder="1" applyAlignment="1" applyProtection="1"/>
    <xf numFmtId="0" fontId="18" fillId="3" borderId="1" xfId="0" applyNumberFormat="1" applyFont="1" applyFill="1" applyBorder="1" applyAlignment="1" applyProtection="1"/>
    <xf numFmtId="0" fontId="17" fillId="0" borderId="1" xfId="0" applyFont="1" applyBorder="1"/>
    <xf numFmtId="0" fontId="18" fillId="2" borderId="1" xfId="0" applyNumberFormat="1" applyFont="1" applyFill="1" applyBorder="1" applyAlignment="1" applyProtection="1">
      <alignment horizontal="left"/>
    </xf>
    <xf numFmtId="0" fontId="16" fillId="2" borderId="1" xfId="0" applyNumberFormat="1" applyFont="1" applyFill="1" applyBorder="1" applyAlignment="1" applyProtection="1"/>
    <xf numFmtId="9" fontId="16" fillId="2" borderId="1" xfId="0" applyNumberFormat="1" applyFont="1" applyFill="1" applyBorder="1" applyAlignment="1" applyProtection="1"/>
    <xf numFmtId="0" fontId="19" fillId="0" borderId="1" xfId="1" applyFont="1" applyBorder="1"/>
  </cellXfs>
  <cellStyles count="2">
    <cellStyle name="Hipervínculo" xfId="1" builtinId="8"/>
    <cellStyle name="Normal" xfId="0" builtinId="0"/>
  </cellStyles>
  <dxfs count="9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8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8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8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8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8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8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8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8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8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8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8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8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8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8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8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8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8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8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8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8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8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8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8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8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8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8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8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8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8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8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8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8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8"/>
        <color theme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8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8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8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8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8"/>
      </font>
    </dxf>
    <dxf>
      <font>
        <strike val="0"/>
        <outline val="0"/>
        <shadow val="0"/>
        <vertAlign val="baseline"/>
        <sz val="8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sz="1800">
                <a:solidFill>
                  <a:schemeClr val="bg1"/>
                </a:solidFill>
              </a:rPr>
              <a:t>Fallas Trimestrales Ene-Mar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Fallas Enero</c:v>
          </c:tx>
          <c:spPr>
            <a:ln w="38100" cap="rnd" cmpd="sng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enero!$D$1:$AH$1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5D-4A91-AEA0-29B1A4F716FD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0"/>
          <c:order val="1"/>
          <c:tx>
            <c:v>Fallas Febrero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febrero!$D$1:$AH$1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C5D-4A91-AEA0-29B1A4F716FD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2"/>
          <c:tx>
            <c:v>Fallas Marzo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marzo!$D$1:$AH$1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C5D-4A91-AEA0-29B1A4F716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93312608"/>
        <c:axId val="-93303360"/>
      </c:lineChart>
      <c:dateAx>
        <c:axId val="-9331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>
                    <a:solidFill>
                      <a:schemeClr val="bg1"/>
                    </a:solidFill>
                  </a:rPr>
                  <a:t>DIa del 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3303360"/>
        <c:crosses val="autoZero"/>
        <c:auto val="0"/>
        <c:lblOffset val="100"/>
        <c:baseTimeUnit val="days"/>
      </c:dateAx>
      <c:valAx>
        <c:axId val="-933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>
                    <a:solidFill>
                      <a:schemeClr val="bg1"/>
                    </a:solidFill>
                  </a:rPr>
                  <a:t>Numero de paginas caidas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331260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span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sz="1800">
                <a:solidFill>
                  <a:schemeClr val="bg1"/>
                </a:solidFill>
              </a:rPr>
              <a:t>Fallas Trimestrales Abr-Jun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Fallas Abril</c:v>
          </c:tx>
          <c:spPr>
            <a:ln w="38100" cap="rnd" cmpd="sng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abril!$D$1:$AH$1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717-4492-AF15-AE621F382902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0"/>
          <c:order val="1"/>
          <c:tx>
            <c:v>Fallas Mayo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mayo!$D$1:$AH$1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17-4492-AF15-AE621F382902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2"/>
          <c:tx>
            <c:v>Fallas Junio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junio!$D$1:$AH$1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717-4492-AF15-AE621F3829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93291392"/>
        <c:axId val="-93307712"/>
      </c:lineChart>
      <c:dateAx>
        <c:axId val="-9329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>
                    <a:solidFill>
                      <a:schemeClr val="bg1"/>
                    </a:solidFill>
                  </a:rPr>
                  <a:t>DIa del 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3307712"/>
        <c:crosses val="autoZero"/>
        <c:auto val="0"/>
        <c:lblOffset val="100"/>
        <c:baseTimeUnit val="days"/>
      </c:dateAx>
      <c:valAx>
        <c:axId val="-933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>
                    <a:solidFill>
                      <a:schemeClr val="bg1"/>
                    </a:solidFill>
                  </a:rPr>
                  <a:t>Numero de paginas caidas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3291392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span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sz="1800">
                <a:solidFill>
                  <a:schemeClr val="bg1"/>
                </a:solidFill>
              </a:rPr>
              <a:t>Fallas Trimestrales Jul-Sep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Fallas Julio</c:v>
          </c:tx>
          <c:spPr>
            <a:ln w="38100" cap="rnd" cmpd="sng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julio!$D$1:$AH$1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54E-4C82-8F3A-44B5E5A678E2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0"/>
          <c:order val="1"/>
          <c:tx>
            <c:v>Fallas Agosto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agosto!$D$1:$AH$1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4E-4C82-8F3A-44B5E5A678E2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2"/>
          <c:tx>
            <c:v>Fallas Septiembre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septiembre!$D$1:$AH$1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6DA-4690-AED5-D1DC8B915D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93294656"/>
        <c:axId val="-93297920"/>
      </c:lineChart>
      <c:dateAx>
        <c:axId val="-9329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>
                    <a:solidFill>
                      <a:schemeClr val="bg1"/>
                    </a:solidFill>
                  </a:rPr>
                  <a:t>DIa del 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3297920"/>
        <c:crosses val="autoZero"/>
        <c:auto val="0"/>
        <c:lblOffset val="100"/>
        <c:baseTimeUnit val="days"/>
      </c:dateAx>
      <c:valAx>
        <c:axId val="-932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>
                    <a:solidFill>
                      <a:schemeClr val="bg1"/>
                    </a:solidFill>
                  </a:rPr>
                  <a:t>Numero de paginas caidas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3294656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span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sz="1800">
                <a:solidFill>
                  <a:schemeClr val="bg1"/>
                </a:solidFill>
              </a:rPr>
              <a:t>Fallas Trimestrales Oct-Dic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Fallas Octubre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octubre!$D$1:$AH$1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3F-4B81-AB5F-4B025A575E9E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0"/>
          <c:order val="1"/>
          <c:tx>
            <c:v>Fallas Noviembre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noviembre!$D$1:$AH$1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3F-4B81-AB5F-4B025A575E9E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2"/>
          <c:tx>
            <c:v>Fallas Diciembre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diciembre!$D$1:$AH$1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43F-4B81-AB5F-4B025A575E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93294112"/>
        <c:axId val="-93320224"/>
      </c:lineChart>
      <c:dateAx>
        <c:axId val="-9329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>
                    <a:solidFill>
                      <a:schemeClr val="bg1"/>
                    </a:solidFill>
                  </a:rPr>
                  <a:t>DIa del 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3320224"/>
        <c:crosses val="autoZero"/>
        <c:auto val="0"/>
        <c:lblOffset val="100"/>
        <c:baseTimeUnit val="days"/>
      </c:dateAx>
      <c:valAx>
        <c:axId val="-9332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>
                    <a:solidFill>
                      <a:schemeClr val="bg1"/>
                    </a:solidFill>
                  </a:rPr>
                  <a:t>Numero de paginas caidas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3294112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span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85724</xdr:rowOff>
    </xdr:from>
    <xdr:to>
      <xdr:col>14</xdr:col>
      <xdr:colOff>161925</xdr:colOff>
      <xdr:row>22</xdr:row>
      <xdr:rowOff>161925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85724</xdr:rowOff>
    </xdr:from>
    <xdr:to>
      <xdr:col>14</xdr:col>
      <xdr:colOff>161925</xdr:colOff>
      <xdr:row>22</xdr:row>
      <xdr:rowOff>161925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85724</xdr:rowOff>
    </xdr:from>
    <xdr:to>
      <xdr:col>14</xdr:col>
      <xdr:colOff>47625</xdr:colOff>
      <xdr:row>20</xdr:row>
      <xdr:rowOff>123825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85724</xdr:rowOff>
    </xdr:from>
    <xdr:to>
      <xdr:col>14</xdr:col>
      <xdr:colOff>161925</xdr:colOff>
      <xdr:row>22</xdr:row>
      <xdr:rowOff>161925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enero" displayName="enero" ref="A2:AK201" totalsRowCount="1" headerRowDxfId="921" dataDxfId="920" totalsRowDxfId="919">
  <autoFilter ref="A2:AK200"/>
  <tableColumns count="37">
    <tableColumn id="1" name="Gasolinera" dataDxfId="918" totalsRowDxfId="917"/>
    <tableColumn id="2" name="Nombre" dataDxfId="916" totalsRowDxfId="915"/>
    <tableColumn id="3" name="Identificador" dataDxfId="914" totalsRowDxfId="913"/>
    <tableColumn id="4" name="1" dataDxfId="912" totalsRowDxfId="911"/>
    <tableColumn id="5" name="2" dataDxfId="910" totalsRowDxfId="909"/>
    <tableColumn id="6" name="3" dataDxfId="908" totalsRowDxfId="907"/>
    <tableColumn id="7" name="4" dataDxfId="906" totalsRowDxfId="905"/>
    <tableColumn id="8" name="5" dataDxfId="904" totalsRowDxfId="903"/>
    <tableColumn id="9" name="6" dataDxfId="902" totalsRowDxfId="901"/>
    <tableColumn id="10" name="7" dataDxfId="900" totalsRowDxfId="899"/>
    <tableColumn id="11" name="8" dataDxfId="898" totalsRowDxfId="897"/>
    <tableColumn id="12" name="9" dataDxfId="896" totalsRowDxfId="895"/>
    <tableColumn id="13" name="10" dataDxfId="894" totalsRowDxfId="893"/>
    <tableColumn id="14" name="11" dataDxfId="892" totalsRowDxfId="891"/>
    <tableColumn id="15" name="12" dataDxfId="890" totalsRowDxfId="889"/>
    <tableColumn id="16" name="13" dataDxfId="888" totalsRowDxfId="887"/>
    <tableColumn id="17" name="14" dataDxfId="886" totalsRowDxfId="885"/>
    <tableColumn id="18" name="15" dataDxfId="884" totalsRowDxfId="883"/>
    <tableColumn id="19" name="16" dataDxfId="882" totalsRowDxfId="881"/>
    <tableColumn id="20" name="17" dataDxfId="880" totalsRowDxfId="879"/>
    <tableColumn id="21" name="18" dataDxfId="878" totalsRowDxfId="877"/>
    <tableColumn id="22" name="19" dataDxfId="876" totalsRowDxfId="875"/>
    <tableColumn id="23" name="20" dataDxfId="874" totalsRowDxfId="873"/>
    <tableColumn id="24" name="21" dataDxfId="872" totalsRowDxfId="871"/>
    <tableColumn id="25" name="22" dataDxfId="870" totalsRowDxfId="869"/>
    <tableColumn id="26" name="23" dataDxfId="868" totalsRowDxfId="867"/>
    <tableColumn id="27" name="24" dataDxfId="866" totalsRowDxfId="865"/>
    <tableColumn id="28" name="25" dataDxfId="864" totalsRowDxfId="863"/>
    <tableColumn id="29" name="26" dataDxfId="862" totalsRowDxfId="861"/>
    <tableColumn id="30" name="27" dataDxfId="860" totalsRowDxfId="859"/>
    <tableColumn id="31" name="28" dataDxfId="858" totalsRowDxfId="857"/>
    <tableColumn id="32" name="29" dataDxfId="856" totalsRowDxfId="855"/>
    <tableColumn id="33" name="30" dataDxfId="854" totalsRowDxfId="853"/>
    <tableColumn id="34" name="31" dataDxfId="852" totalsRowDxfId="851"/>
    <tableColumn id="35" name="Fallas" dataDxfId="850" totalsRowDxfId="849">
      <calculatedColumnFormula>AVERAGE(enero[[#This Row],[1]:[31]])</calculatedColumnFormula>
    </tableColumn>
    <tableColumn id="36" name="Versión" dataDxfId="848" totalsRowDxfId="847"/>
    <tableColumn id="37" name="Enlace" dataDxfId="846" totalsRowDxfId="845"/>
  </tableColumns>
  <tableStyleInfo name="TableStyleLight12" showFirstColumn="0" showLastColumn="0" showRowStripes="1" showColumnStripes="0"/>
</table>
</file>

<file path=xl/tables/table10.xml><?xml version="1.0" encoding="utf-8"?>
<table xmlns="http://schemas.openxmlformats.org/spreadsheetml/2006/main" id="20" name="octubre" displayName="octubre" ref="A2:AK201" totalsRowCount="1" headerRowDxfId="266" dataDxfId="265" totalsRowDxfId="264">
  <autoFilter ref="A2:AK200"/>
  <tableColumns count="37">
    <tableColumn id="1" name="Gasolinera" dataDxfId="263" totalsRowDxfId="262"/>
    <tableColumn id="2" name="Nombre" dataDxfId="261" totalsRowDxfId="260"/>
    <tableColumn id="3" name="Identificador" dataDxfId="259" totalsRowDxfId="258"/>
    <tableColumn id="4" name="1" dataDxfId="257" totalsRowDxfId="256"/>
    <tableColumn id="5" name="2" dataDxfId="255" totalsRowDxfId="254"/>
    <tableColumn id="6" name="3" dataDxfId="253" totalsRowDxfId="252"/>
    <tableColumn id="7" name="4" dataDxfId="251" totalsRowDxfId="250"/>
    <tableColumn id="8" name="5" dataDxfId="249" totalsRowDxfId="248"/>
    <tableColumn id="9" name="6" dataDxfId="247" totalsRowDxfId="246"/>
    <tableColumn id="10" name="7" dataDxfId="245" totalsRowDxfId="244"/>
    <tableColumn id="11" name="8" dataDxfId="243" totalsRowDxfId="242"/>
    <tableColumn id="12" name="9" dataDxfId="241" totalsRowDxfId="240"/>
    <tableColumn id="13" name="10" dataDxfId="239" totalsRowDxfId="238"/>
    <tableColumn id="14" name="11" dataDxfId="237" totalsRowDxfId="236"/>
    <tableColumn id="15" name="12" dataDxfId="235" totalsRowDxfId="234"/>
    <tableColumn id="16" name="13" dataDxfId="233" totalsRowDxfId="232"/>
    <tableColumn id="17" name="14" dataDxfId="231" totalsRowDxfId="230"/>
    <tableColumn id="18" name="15" dataDxfId="229" totalsRowDxfId="228"/>
    <tableColumn id="19" name="16" dataDxfId="227" totalsRowDxfId="226"/>
    <tableColumn id="20" name="17" dataDxfId="225" totalsRowDxfId="224"/>
    <tableColumn id="21" name="18" dataDxfId="223" totalsRowDxfId="222"/>
    <tableColumn id="22" name="19" dataDxfId="221" totalsRowDxfId="220"/>
    <tableColumn id="23" name="20" dataDxfId="219" totalsRowDxfId="218"/>
    <tableColumn id="24" name="21" dataDxfId="217" totalsRowDxfId="216"/>
    <tableColumn id="25" name="22" dataDxfId="215" totalsRowDxfId="214"/>
    <tableColumn id="26" name="23" dataDxfId="213" totalsRowDxfId="212"/>
    <tableColumn id="27" name="24" dataDxfId="211" totalsRowDxfId="210"/>
    <tableColumn id="28" name="25" dataDxfId="209" totalsRowDxfId="208"/>
    <tableColumn id="29" name="26" dataDxfId="207" totalsRowDxfId="206"/>
    <tableColumn id="30" name="27" dataDxfId="205" totalsRowDxfId="204"/>
    <tableColumn id="31" name="28" dataDxfId="203" totalsRowDxfId="202"/>
    <tableColumn id="32" name="29" dataDxfId="201" totalsRowDxfId="200"/>
    <tableColumn id="33" name="30" dataDxfId="199" totalsRowDxfId="198"/>
    <tableColumn id="34" name="31" dataDxfId="197" totalsRowDxfId="196"/>
    <tableColumn id="35" name="Fallas" dataDxfId="195" totalsRowDxfId="194">
      <calculatedColumnFormula>AVERAGE(octubre[[#This Row],[1]:[31]])</calculatedColumnFormula>
    </tableColumn>
    <tableColumn id="36" name="Versión" dataDxfId="193" totalsRowDxfId="192"/>
    <tableColumn id="37" name="Enlace" dataDxfId="191" totalsRowDxfId="190"/>
  </tableColumns>
  <tableStyleInfo name="TableStyleLight12" showFirstColumn="0" showLastColumn="0" showRowStripes="1" showColumnStripes="0"/>
</table>
</file>

<file path=xl/tables/table11.xml><?xml version="1.0" encoding="utf-8"?>
<table xmlns="http://schemas.openxmlformats.org/spreadsheetml/2006/main" id="21" name="noviembre" displayName="noviembre" ref="A2:AK201" totalsRowCount="1" headerRowDxfId="189" dataDxfId="188" totalsRowDxfId="187">
  <autoFilter ref="A2:AK200"/>
  <tableColumns count="37">
    <tableColumn id="1" name="Gasolinera" dataDxfId="186" totalsRowDxfId="185"/>
    <tableColumn id="2" name="Nombre" dataDxfId="184" totalsRowDxfId="183"/>
    <tableColumn id="3" name="Identificador" dataDxfId="182" totalsRowDxfId="181"/>
    <tableColumn id="4" name="1" dataDxfId="180" totalsRowDxfId="179"/>
    <tableColumn id="5" name="2" dataDxfId="178" totalsRowDxfId="177"/>
    <tableColumn id="6" name="3" dataDxfId="176" totalsRowDxfId="175"/>
    <tableColumn id="7" name="4" dataDxfId="174" totalsRowDxfId="173"/>
    <tableColumn id="8" name="5" dataDxfId="172" totalsRowDxfId="171"/>
    <tableColumn id="9" name="6" dataDxfId="170" totalsRowDxfId="169"/>
    <tableColumn id="10" name="7" dataDxfId="168" totalsRowDxfId="167"/>
    <tableColumn id="11" name="8" dataDxfId="166" totalsRowDxfId="165"/>
    <tableColumn id="12" name="9" dataDxfId="164" totalsRowDxfId="163"/>
    <tableColumn id="13" name="10" dataDxfId="162" totalsRowDxfId="161"/>
    <tableColumn id="14" name="11" dataDxfId="160" totalsRowDxfId="159"/>
    <tableColumn id="15" name="12" dataDxfId="158" totalsRowDxfId="157"/>
    <tableColumn id="16" name="13" dataDxfId="156" totalsRowDxfId="155"/>
    <tableColumn id="17" name="14" dataDxfId="154" totalsRowDxfId="153"/>
    <tableColumn id="18" name="15" dataDxfId="152" totalsRowDxfId="151"/>
    <tableColumn id="19" name="16" dataDxfId="150" totalsRowDxfId="149"/>
    <tableColumn id="20" name="17" dataDxfId="148" totalsRowDxfId="147"/>
    <tableColumn id="21" name="18" dataDxfId="146" totalsRowDxfId="145"/>
    <tableColumn id="22" name="19" dataDxfId="144" totalsRowDxfId="143"/>
    <tableColumn id="23" name="20" dataDxfId="142" totalsRowDxfId="141"/>
    <tableColumn id="24" name="21" dataDxfId="140" totalsRowDxfId="139"/>
    <tableColumn id="25" name="22" dataDxfId="138" totalsRowDxfId="137"/>
    <tableColumn id="26" name="23" dataDxfId="136" totalsRowDxfId="135"/>
    <tableColumn id="27" name="24" dataDxfId="134" totalsRowDxfId="133"/>
    <tableColumn id="28" name="25" dataDxfId="132" totalsRowDxfId="131"/>
    <tableColumn id="29" name="26" dataDxfId="130" totalsRowDxfId="129"/>
    <tableColumn id="30" name="27" dataDxfId="128" totalsRowDxfId="127"/>
    <tableColumn id="31" name="28" dataDxfId="126" totalsRowDxfId="125"/>
    <tableColumn id="32" name="29" dataDxfId="124" totalsRowDxfId="123"/>
    <tableColumn id="33" name="30" dataDxfId="122" totalsRowDxfId="121"/>
    <tableColumn id="34" name="31" dataDxfId="120" totalsRowDxfId="119"/>
    <tableColumn id="35" name="Fallas" dataDxfId="118" totalsRowDxfId="117">
      <calculatedColumnFormula>AVERAGE(noviembre[[#This Row],[1]:[31]])</calculatedColumnFormula>
    </tableColumn>
    <tableColumn id="36" name="Versión" dataDxfId="116" totalsRowDxfId="115"/>
    <tableColumn id="37" name="Enlace" dataDxfId="114" totalsRowDxfId="113"/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id="22" name="diciembre" displayName="diciembre" ref="A2:AK201" totalsRowCount="1" headerRowDxfId="112" dataDxfId="111" totalsRowDxfId="110">
  <autoFilter ref="A2:AK200"/>
  <tableColumns count="37">
    <tableColumn id="1" name="Gasolinera" dataDxfId="109" totalsRowDxfId="108"/>
    <tableColumn id="2" name="Nombre" dataDxfId="107" totalsRowDxfId="106"/>
    <tableColumn id="3" name="Identificador" dataDxfId="105" totalsRowDxfId="104"/>
    <tableColumn id="4" name="1" dataDxfId="103" totalsRowDxfId="102"/>
    <tableColumn id="5" name="2" dataDxfId="101" totalsRowDxfId="100"/>
    <tableColumn id="6" name="3" dataDxfId="99" totalsRowDxfId="98"/>
    <tableColumn id="7" name="4" dataDxfId="97" totalsRowDxfId="96"/>
    <tableColumn id="8" name="5" dataDxfId="95" totalsRowDxfId="94"/>
    <tableColumn id="9" name="6" dataDxfId="93" totalsRowDxfId="92"/>
    <tableColumn id="10" name="7" dataDxfId="91" totalsRowDxfId="90"/>
    <tableColumn id="11" name="8" dataDxfId="89" totalsRowDxfId="88"/>
    <tableColumn id="12" name="9" dataDxfId="87" totalsRowDxfId="86"/>
    <tableColumn id="13" name="10" dataDxfId="85" totalsRowDxfId="84"/>
    <tableColumn id="14" name="11" dataDxfId="83" totalsRowDxfId="82"/>
    <tableColumn id="15" name="12" dataDxfId="81" totalsRowDxfId="80"/>
    <tableColumn id="16" name="13" dataDxfId="79" totalsRowDxfId="78"/>
    <tableColumn id="17" name="14" dataDxfId="77" totalsRowDxfId="76"/>
    <tableColumn id="18" name="15" dataDxfId="75" totalsRowDxfId="74"/>
    <tableColumn id="19" name="16" dataDxfId="73" totalsRowDxfId="72"/>
    <tableColumn id="20" name="17" dataDxfId="71" totalsRowDxfId="70"/>
    <tableColumn id="21" name="18" dataDxfId="69" totalsRowDxfId="68"/>
    <tableColumn id="22" name="19" dataDxfId="67" totalsRowDxfId="66"/>
    <tableColumn id="23" name="20" dataDxfId="65" totalsRowDxfId="64"/>
    <tableColumn id="24" name="21" dataDxfId="63" totalsRowDxfId="62"/>
    <tableColumn id="25" name="22" dataDxfId="61" totalsRowDxfId="60"/>
    <tableColumn id="26" name="23" dataDxfId="59" totalsRowDxfId="58"/>
    <tableColumn id="27" name="24" dataDxfId="57" totalsRowDxfId="56"/>
    <tableColumn id="28" name="25" dataDxfId="55" totalsRowDxfId="54"/>
    <tableColumn id="29" name="26" dataDxfId="53" totalsRowDxfId="52"/>
    <tableColumn id="30" name="27" dataDxfId="51" totalsRowDxfId="50"/>
    <tableColumn id="31" name="28" dataDxfId="49" totalsRowDxfId="48"/>
    <tableColumn id="32" name="29" dataDxfId="47" totalsRowDxfId="46"/>
    <tableColumn id="33" name="30" dataDxfId="45" totalsRowDxfId="44"/>
    <tableColumn id="34" name="31" dataDxfId="43" totalsRowDxfId="42"/>
    <tableColumn id="35" name="Fallas" dataDxfId="41" totalsRowDxfId="40">
      <calculatedColumnFormula>AVERAGE(diciembre[[#This Row],[1]:[31]])</calculatedColumnFormula>
    </tableColumn>
    <tableColumn id="36" name="Versión" dataDxfId="39" totalsRowDxfId="38"/>
    <tableColumn id="37" name="Enlace" dataDxfId="37" totalsRowDxfId="3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3" name="febrero" displayName="febrero" ref="A2:AK201" totalsRowCount="1" headerRowDxfId="844" dataDxfId="843" totalsRowDxfId="842">
  <autoFilter ref="A2:AK200"/>
  <tableColumns count="37">
    <tableColumn id="1" name="Gasolinera" dataDxfId="841" totalsRowDxfId="840"/>
    <tableColumn id="2" name="Nombre" dataDxfId="839" totalsRowDxfId="838"/>
    <tableColumn id="3" name="Identificador" dataDxfId="837" totalsRowDxfId="836"/>
    <tableColumn id="4" name="1" dataDxfId="835" totalsRowDxfId="834"/>
    <tableColumn id="5" name="2" dataDxfId="833" totalsRowDxfId="832"/>
    <tableColumn id="6" name="3" dataDxfId="831" totalsRowDxfId="830"/>
    <tableColumn id="7" name="4" dataDxfId="829" totalsRowDxfId="828"/>
    <tableColumn id="8" name="5" dataDxfId="827" totalsRowDxfId="826"/>
    <tableColumn id="9" name="6" dataDxfId="825" totalsRowDxfId="824"/>
    <tableColumn id="10" name="7" dataDxfId="823" totalsRowDxfId="822"/>
    <tableColumn id="11" name="8" dataDxfId="821" totalsRowDxfId="820"/>
    <tableColumn id="12" name="9" dataDxfId="819" totalsRowDxfId="818"/>
    <tableColumn id="13" name="10" dataDxfId="817" totalsRowDxfId="816"/>
    <tableColumn id="14" name="11" dataDxfId="815" totalsRowDxfId="814"/>
    <tableColumn id="15" name="12" dataDxfId="813" totalsRowDxfId="812"/>
    <tableColumn id="16" name="13" dataDxfId="811" totalsRowDxfId="810"/>
    <tableColumn id="17" name="14" dataDxfId="809" totalsRowDxfId="808"/>
    <tableColumn id="18" name="15" dataDxfId="807" totalsRowDxfId="806"/>
    <tableColumn id="19" name="16" dataDxfId="805" totalsRowDxfId="804"/>
    <tableColumn id="20" name="17" dataDxfId="803" totalsRowDxfId="802"/>
    <tableColumn id="21" name="18" dataDxfId="801" totalsRowDxfId="800"/>
    <tableColumn id="22" name="19" dataDxfId="799" totalsRowDxfId="798"/>
    <tableColumn id="23" name="20" dataDxfId="797" totalsRowDxfId="796"/>
    <tableColumn id="24" name="21" dataDxfId="795" totalsRowDxfId="794"/>
    <tableColumn id="25" name="22" dataDxfId="793" totalsRowDxfId="792"/>
    <tableColumn id="26" name="23" dataDxfId="791" totalsRowDxfId="790"/>
    <tableColumn id="27" name="24" dataDxfId="789" totalsRowDxfId="788"/>
    <tableColumn id="28" name="25" dataDxfId="787" totalsRowDxfId="786"/>
    <tableColumn id="29" name="26" dataDxfId="785" totalsRowDxfId="784"/>
    <tableColumn id="30" name="27" dataDxfId="783" totalsRowDxfId="782"/>
    <tableColumn id="31" name="28" dataDxfId="781" totalsRowDxfId="780"/>
    <tableColumn id="32" name="29" dataDxfId="779" totalsRowDxfId="778"/>
    <tableColumn id="33" name="30" dataDxfId="777" totalsRowDxfId="776"/>
    <tableColumn id="34" name="31" dataDxfId="775" totalsRowDxfId="774"/>
    <tableColumn id="35" name="Fallas" dataDxfId="773" totalsRowDxfId="772">
      <calculatedColumnFormula>AVERAGE(febrero[[#This Row],[1]:[31]])</calculatedColumnFormula>
    </tableColumn>
    <tableColumn id="36" name="Versión" dataDxfId="771" totalsRowDxfId="770"/>
    <tableColumn id="37" name="Enlace" dataDxfId="769" totalsRowDxfId="768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id="14" name="marzo" displayName="marzo" ref="A2:AK201" totalsRowCount="1" headerRowDxfId="767" dataDxfId="766" totalsRowDxfId="765">
  <autoFilter ref="A2:AK200"/>
  <tableColumns count="37">
    <tableColumn id="1" name="Gasolinera" dataDxfId="764" totalsRowDxfId="763"/>
    <tableColumn id="2" name="Nombre" dataDxfId="762" totalsRowDxfId="761"/>
    <tableColumn id="3" name="Identificador" dataDxfId="760" totalsRowDxfId="759"/>
    <tableColumn id="4" name="1" dataDxfId="758" totalsRowDxfId="757"/>
    <tableColumn id="5" name="2" dataDxfId="756" totalsRowDxfId="755"/>
    <tableColumn id="6" name="3" dataDxfId="754" totalsRowDxfId="753"/>
    <tableColumn id="7" name="4" dataDxfId="752" totalsRowDxfId="751"/>
    <tableColumn id="8" name="5" dataDxfId="750" totalsRowDxfId="749"/>
    <tableColumn id="9" name="6" dataDxfId="748" totalsRowDxfId="747"/>
    <tableColumn id="10" name="7" dataDxfId="746" totalsRowDxfId="745"/>
    <tableColumn id="11" name="8" dataDxfId="744" totalsRowDxfId="743"/>
    <tableColumn id="12" name="9" dataDxfId="742" totalsRowDxfId="741"/>
    <tableColumn id="13" name="10" dataDxfId="740" totalsRowDxfId="739"/>
    <tableColumn id="14" name="11" dataDxfId="738" totalsRowDxfId="737"/>
    <tableColumn id="15" name="12" dataDxfId="736" totalsRowDxfId="735"/>
    <tableColumn id="16" name="13" dataDxfId="734" totalsRowDxfId="733"/>
    <tableColumn id="17" name="14" dataDxfId="732" totalsRowDxfId="731"/>
    <tableColumn id="18" name="15" dataDxfId="730" totalsRowDxfId="729"/>
    <tableColumn id="19" name="16" dataDxfId="728" totalsRowDxfId="727"/>
    <tableColumn id="20" name="17" dataDxfId="726" totalsRowDxfId="725"/>
    <tableColumn id="21" name="18" dataDxfId="724" totalsRowDxfId="723"/>
    <tableColumn id="22" name="19" dataDxfId="722" totalsRowDxfId="721"/>
    <tableColumn id="23" name="20" dataDxfId="720" totalsRowDxfId="719"/>
    <tableColumn id="24" name="21" dataDxfId="718" totalsRowDxfId="717"/>
    <tableColumn id="25" name="22" dataDxfId="716" totalsRowDxfId="715"/>
    <tableColumn id="26" name="23" dataDxfId="714" totalsRowDxfId="713"/>
    <tableColumn id="27" name="24" dataDxfId="712" totalsRowDxfId="711"/>
    <tableColumn id="28" name="25" dataDxfId="710" totalsRowDxfId="709"/>
    <tableColumn id="29" name="26" dataDxfId="708" totalsRowDxfId="707"/>
    <tableColumn id="30" name="27" dataDxfId="706" totalsRowDxfId="705"/>
    <tableColumn id="31" name="28" dataDxfId="704" totalsRowDxfId="703"/>
    <tableColumn id="32" name="29" dataDxfId="702" totalsRowDxfId="701"/>
    <tableColumn id="33" name="30" dataDxfId="700" totalsRowDxfId="699"/>
    <tableColumn id="34" name="31" dataDxfId="698" totalsRowDxfId="697"/>
    <tableColumn id="35" name="Fallas" dataDxfId="696" totalsRowDxfId="695">
      <calculatedColumnFormula>AVERAGE(marzo[[#This Row],[1]:[31]])</calculatedColumnFormula>
    </tableColumn>
    <tableColumn id="36" name="Versión" dataDxfId="694" totalsRowDxfId="693"/>
    <tableColumn id="37" name="Enlace" dataDxfId="692" totalsRowDxfId="691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id="15" name="abril" displayName="abril" ref="A2:AK201" totalsRowCount="1" headerRowDxfId="690" dataDxfId="689" totalsRowDxfId="688">
  <autoFilter ref="A2:AK200"/>
  <tableColumns count="37">
    <tableColumn id="1" name="Gasolinera" dataDxfId="687" totalsRowDxfId="686"/>
    <tableColumn id="2" name="Nombre" dataDxfId="685" totalsRowDxfId="684"/>
    <tableColumn id="3" name="Identificador" dataDxfId="683" totalsRowDxfId="682"/>
    <tableColumn id="4" name="1" dataDxfId="681" totalsRowDxfId="680"/>
    <tableColumn id="5" name="2" dataDxfId="679" totalsRowDxfId="678"/>
    <tableColumn id="6" name="3" dataDxfId="677" totalsRowDxfId="676"/>
    <tableColumn id="7" name="4" dataDxfId="675" totalsRowDxfId="674"/>
    <tableColumn id="8" name="5" dataDxfId="673" totalsRowDxfId="672"/>
    <tableColumn id="9" name="6" dataDxfId="671" totalsRowDxfId="670"/>
    <tableColumn id="10" name="7" dataDxfId="669" totalsRowDxfId="668"/>
    <tableColumn id="11" name="8" dataDxfId="667" totalsRowDxfId="666"/>
    <tableColumn id="12" name="9" dataDxfId="665" totalsRowDxfId="664"/>
    <tableColumn id="13" name="10" dataDxfId="663" totalsRowDxfId="662"/>
    <tableColumn id="14" name="11" dataDxfId="661" totalsRowDxfId="660"/>
    <tableColumn id="15" name="12" dataDxfId="659" totalsRowDxfId="658"/>
    <tableColumn id="16" name="13" dataDxfId="657" totalsRowDxfId="656"/>
    <tableColumn id="17" name="14" dataDxfId="655" totalsRowDxfId="654"/>
    <tableColumn id="18" name="15" dataDxfId="653" totalsRowDxfId="652"/>
    <tableColumn id="19" name="16" dataDxfId="651" totalsRowDxfId="650"/>
    <tableColumn id="20" name="17" dataDxfId="649" totalsRowDxfId="648"/>
    <tableColumn id="21" name="18" dataDxfId="647" totalsRowDxfId="646"/>
    <tableColumn id="22" name="19" dataDxfId="645" totalsRowDxfId="644"/>
    <tableColumn id="23" name="20" dataDxfId="643" totalsRowDxfId="642"/>
    <tableColumn id="24" name="21" dataDxfId="641" totalsRowDxfId="640"/>
    <tableColumn id="25" name="22" dataDxfId="639" totalsRowDxfId="638"/>
    <tableColumn id="26" name="23" dataDxfId="637" totalsRowDxfId="636"/>
    <tableColumn id="27" name="24" dataDxfId="635" totalsRowDxfId="634"/>
    <tableColumn id="28" name="25" dataDxfId="633" totalsRowDxfId="632"/>
    <tableColumn id="29" name="26" dataDxfId="631" totalsRowDxfId="630"/>
    <tableColumn id="30" name="27" dataDxfId="629" totalsRowDxfId="628"/>
    <tableColumn id="31" name="28" dataDxfId="627" totalsRowDxfId="626"/>
    <tableColumn id="32" name="29" dataDxfId="625" totalsRowDxfId="624"/>
    <tableColumn id="33" name="30" dataDxfId="623" totalsRowDxfId="622"/>
    <tableColumn id="34" name="31" dataDxfId="621" totalsRowDxfId="620"/>
    <tableColumn id="35" name="Fallas" dataDxfId="619" totalsRowDxfId="618">
      <calculatedColumnFormula>AVERAGE(abril[[#This Row],[1]:[31]])</calculatedColumnFormula>
    </tableColumn>
    <tableColumn id="36" name="Versión" dataDxfId="617" totalsRowDxfId="616"/>
    <tableColumn id="37" name="Enlace" dataDxfId="615" totalsRowDxfId="614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id="16" name="mayo" displayName="mayo" ref="A2:AK201" totalsRowCount="1" headerRowDxfId="613" dataDxfId="612" totalsRowDxfId="611">
  <autoFilter ref="A2:AK200"/>
  <tableColumns count="37">
    <tableColumn id="1" name="Gasolinera" dataDxfId="610" totalsRowDxfId="609"/>
    <tableColumn id="2" name="Nombre" dataDxfId="608" totalsRowDxfId="607"/>
    <tableColumn id="3" name="Identificador" dataDxfId="606" totalsRowDxfId="605"/>
    <tableColumn id="4" name="1" dataDxfId="604" totalsRowDxfId="603"/>
    <tableColumn id="5" name="2" dataDxfId="602" totalsRowDxfId="601"/>
    <tableColumn id="6" name="3" dataDxfId="600" totalsRowDxfId="599"/>
    <tableColumn id="7" name="4" dataDxfId="598" totalsRowDxfId="597"/>
    <tableColumn id="8" name="5" dataDxfId="596" totalsRowDxfId="595"/>
    <tableColumn id="9" name="6" dataDxfId="594" totalsRowDxfId="593"/>
    <tableColumn id="10" name="7" dataDxfId="592" totalsRowDxfId="591"/>
    <tableColumn id="11" name="8" dataDxfId="590" totalsRowDxfId="589"/>
    <tableColumn id="12" name="9" dataDxfId="588" totalsRowDxfId="587"/>
    <tableColumn id="13" name="10" dataDxfId="586" totalsRowDxfId="585"/>
    <tableColumn id="14" name="11" dataDxfId="584" totalsRowDxfId="583"/>
    <tableColumn id="15" name="12" dataDxfId="582" totalsRowDxfId="581"/>
    <tableColumn id="16" name="13" dataDxfId="580" totalsRowDxfId="579"/>
    <tableColumn id="17" name="14" dataDxfId="578" totalsRowDxfId="577"/>
    <tableColumn id="18" name="15" dataDxfId="576" totalsRowDxfId="575"/>
    <tableColumn id="19" name="16" dataDxfId="574" totalsRowDxfId="573"/>
    <tableColumn id="20" name="17" dataDxfId="572" totalsRowDxfId="571"/>
    <tableColumn id="21" name="18" dataDxfId="570" totalsRowDxfId="569"/>
    <tableColumn id="22" name="19" dataDxfId="568" totalsRowDxfId="567"/>
    <tableColumn id="23" name="20" dataDxfId="566" totalsRowDxfId="565"/>
    <tableColumn id="24" name="21" dataDxfId="564" totalsRowDxfId="563"/>
    <tableColumn id="25" name="22" dataDxfId="562" totalsRowDxfId="561"/>
    <tableColumn id="26" name="23" dataDxfId="560" totalsRowDxfId="559"/>
    <tableColumn id="27" name="24" dataDxfId="558" totalsRowDxfId="557"/>
    <tableColumn id="28" name="25" dataDxfId="556" totalsRowDxfId="555"/>
    <tableColumn id="29" name="26" dataDxfId="554" totalsRowDxfId="553"/>
    <tableColumn id="30" name="27" dataDxfId="552" totalsRowDxfId="551"/>
    <tableColumn id="31" name="28" dataDxfId="550" totalsRowDxfId="549"/>
    <tableColumn id="32" name="29" dataDxfId="548" totalsRowDxfId="547"/>
    <tableColumn id="33" name="30" dataDxfId="546" totalsRowDxfId="545"/>
    <tableColumn id="34" name="31" dataDxfId="544" totalsRowDxfId="543"/>
    <tableColumn id="35" name="Fallas" dataDxfId="542" totalsRowDxfId="541">
      <calculatedColumnFormula>AVERAGE(mayo[[#This Row],[1]:[31]])</calculatedColumnFormula>
    </tableColumn>
    <tableColumn id="36" name="Versión" dataDxfId="540" totalsRowDxfId="539"/>
    <tableColumn id="37" name="Enlace" dataDxfId="538" totalsRowDxfId="537"/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id="17" name="junio" displayName="junio" ref="A2:AK201" totalsRowCount="1" headerRowDxfId="536" dataDxfId="535" totalsRowDxfId="534">
  <autoFilter ref="A2:AK200"/>
  <tableColumns count="37">
    <tableColumn id="1" name="Gasolinera" dataDxfId="533" totalsRowDxfId="532"/>
    <tableColumn id="2" name="Nombre" dataDxfId="531" totalsRowDxfId="530"/>
    <tableColumn id="3" name="Identificador" dataDxfId="529" totalsRowDxfId="528"/>
    <tableColumn id="4" name="1" dataDxfId="527" totalsRowDxfId="526"/>
    <tableColumn id="5" name="2" dataDxfId="525" totalsRowDxfId="524"/>
    <tableColumn id="6" name="3" dataDxfId="523" totalsRowDxfId="522"/>
    <tableColumn id="7" name="4" dataDxfId="521" totalsRowDxfId="520"/>
    <tableColumn id="8" name="5" dataDxfId="519" totalsRowDxfId="518"/>
    <tableColumn id="9" name="6" dataDxfId="517" totalsRowDxfId="516"/>
    <tableColumn id="10" name="7" dataDxfId="515" totalsRowDxfId="514"/>
    <tableColumn id="11" name="8" dataDxfId="513" totalsRowDxfId="512"/>
    <tableColumn id="12" name="9" dataDxfId="511" totalsRowDxfId="510"/>
    <tableColumn id="13" name="10" dataDxfId="509" totalsRowDxfId="508"/>
    <tableColumn id="14" name="11" dataDxfId="507" totalsRowDxfId="506"/>
    <tableColumn id="15" name="12" dataDxfId="505" totalsRowDxfId="504"/>
    <tableColumn id="16" name="13" dataDxfId="503" totalsRowDxfId="502"/>
    <tableColumn id="17" name="14" dataDxfId="501" totalsRowDxfId="500"/>
    <tableColumn id="18" name="15" dataDxfId="499" totalsRowDxfId="498"/>
    <tableColumn id="19" name="16" dataDxfId="497" totalsRowDxfId="496"/>
    <tableColumn id="20" name="17" dataDxfId="495" totalsRowDxfId="494"/>
    <tableColumn id="21" name="18" dataDxfId="493" totalsRowDxfId="492"/>
    <tableColumn id="22" name="19" dataDxfId="491" totalsRowDxfId="490"/>
    <tableColumn id="23" name="20" dataDxfId="489" totalsRowDxfId="488"/>
    <tableColumn id="24" name="21" dataDxfId="487" totalsRowDxfId="486"/>
    <tableColumn id="25" name="22" dataDxfId="485" totalsRowDxfId="484"/>
    <tableColumn id="26" name="23" dataDxfId="483" totalsRowDxfId="482"/>
    <tableColumn id="27" name="24" dataDxfId="481" totalsRowDxfId="480"/>
    <tableColumn id="28" name="25" dataDxfId="479" totalsRowDxfId="478"/>
    <tableColumn id="29" name="26" dataDxfId="477" totalsRowDxfId="476"/>
    <tableColumn id="30" name="27" dataDxfId="475" totalsRowDxfId="474"/>
    <tableColumn id="31" name="28" dataDxfId="473" totalsRowDxfId="472"/>
    <tableColumn id="32" name="29" dataDxfId="471" totalsRowDxfId="470"/>
    <tableColumn id="33" name="30" dataDxfId="469" totalsRowDxfId="468"/>
    <tableColumn id="34" name="31" dataDxfId="467" totalsRowDxfId="466"/>
    <tableColumn id="35" name="Fallas" dataDxfId="465" totalsRowDxfId="464">
      <calculatedColumnFormula>AVERAGE(junio[[#This Row],[1]:[31]])</calculatedColumnFormula>
    </tableColumn>
    <tableColumn id="36" name="Versión" dataDxfId="463" totalsRowDxfId="462"/>
    <tableColumn id="37" name="Enlace" dataDxfId="461" totalsRowDxfId="460"/>
  </tableColumns>
  <tableStyleInfo name="TableStyleLight12" showFirstColumn="0" showLastColumn="0" showRowStripes="1" showColumnStripes="0"/>
</table>
</file>

<file path=xl/tables/table7.xml><?xml version="1.0" encoding="utf-8"?>
<table xmlns="http://schemas.openxmlformats.org/spreadsheetml/2006/main" id="18" name="julio" displayName="julio" ref="A2:AK201" totalsRowCount="1" headerRowDxfId="459" dataDxfId="458" totalsRowDxfId="457">
  <autoFilter ref="A2:AK200"/>
  <tableColumns count="37">
    <tableColumn id="1" name="Gasolinera" dataDxfId="456" totalsRowDxfId="455"/>
    <tableColumn id="2" name="Nombre" dataDxfId="454" totalsRowDxfId="453"/>
    <tableColumn id="3" name="Identificador" dataDxfId="452" totalsRowDxfId="451"/>
    <tableColumn id="4" name="1" dataDxfId="450" totalsRowDxfId="449"/>
    <tableColumn id="5" name="2" dataDxfId="448" totalsRowDxfId="447"/>
    <tableColumn id="6" name="3" dataDxfId="446" totalsRowDxfId="445"/>
    <tableColumn id="7" name="4" dataDxfId="444" totalsRowDxfId="443"/>
    <tableColumn id="8" name="5" dataDxfId="442" totalsRowDxfId="441"/>
    <tableColumn id="9" name="6" dataDxfId="440" totalsRowDxfId="439"/>
    <tableColumn id="10" name="7" dataDxfId="438" totalsRowDxfId="437"/>
    <tableColumn id="11" name="8" dataDxfId="436" totalsRowDxfId="435"/>
    <tableColumn id="12" name="9" dataDxfId="434" totalsRowDxfId="433"/>
    <tableColumn id="13" name="10" dataDxfId="432" totalsRowDxfId="431"/>
    <tableColumn id="14" name="11" dataDxfId="430" totalsRowDxfId="429"/>
    <tableColumn id="15" name="12" dataDxfId="428" totalsRowDxfId="427"/>
    <tableColumn id="16" name="13" dataDxfId="426" totalsRowDxfId="425"/>
    <tableColumn id="17" name="14" dataDxfId="424" totalsRowDxfId="423"/>
    <tableColumn id="18" name="15" dataDxfId="422" totalsRowDxfId="421"/>
    <tableColumn id="19" name="16" dataDxfId="420" totalsRowDxfId="419"/>
    <tableColumn id="20" name="17" dataDxfId="418" totalsRowDxfId="417"/>
    <tableColumn id="21" name="18" dataDxfId="416" totalsRowDxfId="415"/>
    <tableColumn id="22" name="19" dataDxfId="414" totalsRowDxfId="413"/>
    <tableColumn id="23" name="20" dataDxfId="412" totalsRowDxfId="411"/>
    <tableColumn id="24" name="21" dataDxfId="410" totalsRowDxfId="409"/>
    <tableColumn id="25" name="22" dataDxfId="408" totalsRowDxfId="407"/>
    <tableColumn id="26" name="23" dataDxfId="406" totalsRowDxfId="405"/>
    <tableColumn id="27" name="24" dataDxfId="404" totalsRowDxfId="403"/>
    <tableColumn id="28" name="25" dataDxfId="402" totalsRowDxfId="401"/>
    <tableColumn id="29" name="26" dataDxfId="400" totalsRowDxfId="399"/>
    <tableColumn id="30" name="27" dataDxfId="398" totalsRowDxfId="397"/>
    <tableColumn id="31" name="28" dataDxfId="396" totalsRowDxfId="395"/>
    <tableColumn id="32" name="29" dataDxfId="394" totalsRowDxfId="393"/>
    <tableColumn id="33" name="30" dataDxfId="392" totalsRowDxfId="391"/>
    <tableColumn id="34" name="31" dataDxfId="390" totalsRowDxfId="389"/>
    <tableColumn id="35" name="Fallas" dataDxfId="388" totalsRowDxfId="387">
      <calculatedColumnFormula>AVERAGE(julio[[#This Row],[1]:[31]])</calculatedColumnFormula>
    </tableColumn>
    <tableColumn id="36" name="Versión" dataDxfId="386" totalsRowDxfId="385"/>
    <tableColumn id="37" name="Enlace" dataDxfId="384" totalsRowDxfId="383"/>
  </tableColumns>
  <tableStyleInfo name="TableStyleLight12" showFirstColumn="0" showLastColumn="0" showRowStripes="1" showColumnStripes="0"/>
</table>
</file>

<file path=xl/tables/table8.xml><?xml version="1.0" encoding="utf-8"?>
<table xmlns="http://schemas.openxmlformats.org/spreadsheetml/2006/main" id="8" name="agosto" displayName="agosto" ref="A2:AJ201" totalsRowCount="1" headerRowDxfId="382" dataDxfId="381" totalsRowDxfId="380">
  <autoFilter ref="A2:AJ200"/>
  <tableColumns count="36">
    <tableColumn id="1" name="Gasolinera" dataDxfId="379" totalsRowDxfId="35"/>
    <tableColumn id="2" name="Nombre" dataDxfId="378" totalsRowDxfId="34"/>
    <tableColumn id="3" name="Identificador" dataDxfId="377" totalsRowDxfId="33"/>
    <tableColumn id="4" name="1" dataDxfId="376" totalsRowDxfId="32"/>
    <tableColumn id="5" name="2" dataDxfId="375" totalsRowDxfId="31"/>
    <tableColumn id="6" name="3" dataDxfId="374" totalsRowDxfId="30"/>
    <tableColumn id="7" name="4" dataDxfId="373" totalsRowDxfId="29"/>
    <tableColumn id="8" name="5" dataDxfId="372" totalsRowDxfId="28"/>
    <tableColumn id="9" name="6" dataDxfId="371" totalsRowDxfId="27"/>
    <tableColumn id="10" name="7" dataDxfId="370" totalsRowDxfId="26"/>
    <tableColumn id="11" name="8" dataDxfId="369" totalsRowDxfId="25"/>
    <tableColumn id="12" name="9" dataDxfId="368" totalsRowDxfId="24"/>
    <tableColumn id="13" name="10" dataDxfId="367" totalsRowDxfId="23"/>
    <tableColumn id="14" name="11" dataDxfId="366" totalsRowDxfId="22"/>
    <tableColumn id="15" name="12" dataDxfId="365" totalsRowDxfId="21"/>
    <tableColumn id="16" name="13" dataDxfId="364" totalsRowDxfId="20"/>
    <tableColumn id="17" name="14" dataDxfId="363" totalsRowDxfId="19"/>
    <tableColumn id="18" name="15" dataDxfId="362" totalsRowDxfId="18"/>
    <tableColumn id="19" name="16" dataDxfId="361" totalsRowDxfId="17"/>
    <tableColumn id="20" name="17" dataDxfId="360" totalsRowDxfId="16"/>
    <tableColumn id="21" name="18" dataDxfId="359" totalsRowDxfId="15"/>
    <tableColumn id="22" name="19" dataDxfId="358" totalsRowDxfId="14"/>
    <tableColumn id="23" name="20" dataDxfId="357" totalsRowDxfId="13"/>
    <tableColumn id="24" name="21" dataDxfId="356" totalsRowDxfId="12"/>
    <tableColumn id="25" name="22" dataDxfId="355" totalsRowDxfId="11"/>
    <tableColumn id="26" name="23" dataDxfId="354" totalsRowDxfId="10"/>
    <tableColumn id="27" name="24" dataDxfId="353" totalsRowDxfId="9"/>
    <tableColumn id="28" name="25" dataDxfId="352" totalsRowDxfId="8"/>
    <tableColumn id="29" name="26" dataDxfId="351" totalsRowDxfId="7"/>
    <tableColumn id="30" name="27" dataDxfId="350" totalsRowDxfId="6"/>
    <tableColumn id="31" name="28" dataDxfId="349" totalsRowDxfId="5"/>
    <tableColumn id="32" name="29" dataDxfId="348" totalsRowDxfId="4"/>
    <tableColumn id="33" name="30" dataDxfId="347" totalsRowDxfId="3"/>
    <tableColumn id="34" name="31" dataDxfId="346" totalsRowDxfId="2"/>
    <tableColumn id="35" name="Fallas" dataDxfId="345" totalsRowDxfId="1">
      <calculatedColumnFormula>AVERAGE(agosto[[#This Row],[1]:[31]])</calculatedColumnFormula>
    </tableColumn>
    <tableColumn id="36" name="Versión" dataDxfId="344" totalsRowDxfId="0"/>
  </tableColumns>
  <tableStyleInfo name="TableStyleLight12" showFirstColumn="0" showLastColumn="0" showRowStripes="1" showColumnStripes="0"/>
</table>
</file>

<file path=xl/tables/table9.xml><?xml version="1.0" encoding="utf-8"?>
<table xmlns="http://schemas.openxmlformats.org/spreadsheetml/2006/main" id="19" name="septiembre" displayName="septiembre" ref="A2:AK201" totalsRowCount="1" headerRowDxfId="343" dataDxfId="342" totalsRowDxfId="341">
  <autoFilter ref="A2:AK200"/>
  <tableColumns count="37">
    <tableColumn id="1" name="Gasolinera" dataDxfId="340" totalsRowDxfId="339"/>
    <tableColumn id="2" name="Nombre" dataDxfId="338" totalsRowDxfId="337"/>
    <tableColumn id="3" name="Identificador" dataDxfId="336" totalsRowDxfId="335"/>
    <tableColumn id="4" name="1" dataDxfId="334" totalsRowDxfId="333"/>
    <tableColumn id="5" name="2" dataDxfId="332" totalsRowDxfId="331"/>
    <tableColumn id="6" name="3" dataDxfId="330" totalsRowDxfId="329"/>
    <tableColumn id="7" name="4" dataDxfId="328" totalsRowDxfId="327"/>
    <tableColumn id="8" name="5" dataDxfId="326" totalsRowDxfId="325"/>
    <tableColumn id="9" name="6" dataDxfId="324" totalsRowDxfId="323"/>
    <tableColumn id="10" name="7" dataDxfId="322" totalsRowDxfId="321"/>
    <tableColumn id="11" name="8" dataDxfId="320" totalsRowDxfId="319"/>
    <tableColumn id="12" name="9" dataDxfId="318" totalsRowDxfId="317"/>
    <tableColumn id="13" name="10" dataDxfId="316" totalsRowDxfId="315"/>
    <tableColumn id="14" name="11" dataDxfId="314" totalsRowDxfId="313"/>
    <tableColumn id="15" name="12" dataDxfId="312" totalsRowDxfId="311"/>
    <tableColumn id="16" name="13" dataDxfId="310" totalsRowDxfId="309"/>
    <tableColumn id="17" name="14" dataDxfId="308" totalsRowDxfId="307"/>
    <tableColumn id="18" name="15" dataDxfId="306" totalsRowDxfId="305"/>
    <tableColumn id="19" name="16" dataDxfId="304" totalsRowDxfId="303"/>
    <tableColumn id="20" name="17" dataDxfId="302" totalsRowDxfId="301"/>
    <tableColumn id="21" name="18" dataDxfId="300" totalsRowDxfId="299"/>
    <tableColumn id="22" name="19" dataDxfId="298" totalsRowDxfId="297"/>
    <tableColumn id="23" name="20" dataDxfId="296" totalsRowDxfId="295"/>
    <tableColumn id="24" name="21" dataDxfId="294" totalsRowDxfId="293"/>
    <tableColumn id="25" name="22" dataDxfId="292" totalsRowDxfId="291"/>
    <tableColumn id="26" name="23" dataDxfId="290" totalsRowDxfId="289"/>
    <tableColumn id="27" name="24" dataDxfId="288" totalsRowDxfId="287"/>
    <tableColumn id="28" name="25" dataDxfId="286" totalsRowDxfId="285"/>
    <tableColumn id="29" name="26" dataDxfId="284" totalsRowDxfId="283"/>
    <tableColumn id="30" name="27" dataDxfId="282" totalsRowDxfId="281"/>
    <tableColumn id="31" name="28" dataDxfId="280" totalsRowDxfId="279"/>
    <tableColumn id="32" name="29" dataDxfId="278" totalsRowDxfId="277"/>
    <tableColumn id="33" name="30" dataDxfId="276" totalsRowDxfId="275"/>
    <tableColumn id="34" name="31" dataDxfId="274" totalsRowDxfId="273"/>
    <tableColumn id="35" name="Fallas" dataDxfId="272" totalsRowDxfId="271">
      <calculatedColumnFormula>AVERAGE(septiembre[[#This Row],[1]:[31]])</calculatedColumnFormula>
    </tableColumn>
    <tableColumn id="36" name="Versión" dataDxfId="270" totalsRowDxfId="269"/>
    <tableColumn id="37" name="Enlace" dataDxfId="268" totalsRowDxfId="267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26"/>
  <sheetViews>
    <sheetView zoomScale="90" zoomScaleNormal="90" workbookViewId="0">
      <selection activeCell="A6" sqref="A6"/>
    </sheetView>
  </sheetViews>
  <sheetFormatPr baseColWidth="10" defaultRowHeight="15" x14ac:dyDescent="0.25"/>
  <cols>
    <col min="1" max="1" width="23.5703125" customWidth="1"/>
    <col min="2" max="2" width="23.140625" customWidth="1"/>
    <col min="3" max="3" width="19.5703125" customWidth="1"/>
    <col min="4" max="4" width="6.42578125" customWidth="1"/>
    <col min="5" max="5" width="6.140625" customWidth="1"/>
    <col min="6" max="6" width="6" customWidth="1"/>
    <col min="7" max="7" width="5.85546875" customWidth="1"/>
    <col min="8" max="8" width="5.42578125" customWidth="1"/>
    <col min="9" max="10" width="4.5703125" customWidth="1"/>
    <col min="11" max="11" width="5.140625" customWidth="1"/>
    <col min="12" max="12" width="5" customWidth="1"/>
    <col min="13" max="13" width="6.140625" customWidth="1"/>
    <col min="14" max="14" width="5.85546875" customWidth="1"/>
    <col min="15" max="15" width="6.5703125" customWidth="1"/>
    <col min="16" max="16" width="6.7109375" customWidth="1"/>
    <col min="17" max="17" width="6.85546875" style="6" customWidth="1"/>
    <col min="18" max="18" width="6.140625" customWidth="1"/>
    <col min="19" max="19" width="6" customWidth="1"/>
    <col min="20" max="20" width="6.85546875" customWidth="1"/>
    <col min="21" max="21" width="5.5703125" customWidth="1"/>
    <col min="22" max="22" width="5.42578125" customWidth="1"/>
    <col min="23" max="23" width="6" customWidth="1"/>
    <col min="24" max="24" width="5.85546875" customWidth="1"/>
    <col min="25" max="25" width="5.28515625" customWidth="1"/>
    <col min="26" max="27" width="6" customWidth="1"/>
    <col min="28" max="28" width="6.7109375" customWidth="1"/>
    <col min="29" max="29" width="6" customWidth="1"/>
    <col min="30" max="30" width="6.28515625" customWidth="1"/>
    <col min="31" max="31" width="6.42578125" customWidth="1"/>
    <col min="32" max="32" width="5.28515625" customWidth="1"/>
    <col min="33" max="33" width="6.42578125" customWidth="1"/>
    <col min="34" max="34" width="5.28515625" customWidth="1"/>
    <col min="35" max="35" width="12" customWidth="1"/>
  </cols>
  <sheetData>
    <row r="1" spans="1:37" x14ac:dyDescent="0.25">
      <c r="A1" s="7"/>
      <c r="B1" s="8" t="s">
        <v>0</v>
      </c>
      <c r="C1" s="9"/>
      <c r="D1" s="8">
        <f>SUBTOTAL(109,enero[1])</f>
        <v>0</v>
      </c>
      <c r="E1" s="8">
        <f>SUBTOTAL(109,enero[2])</f>
        <v>0</v>
      </c>
      <c r="F1" s="8">
        <f>SUBTOTAL(109,enero[3])</f>
        <v>0</v>
      </c>
      <c r="G1" s="8">
        <f>SUBTOTAL(109,enero[4])</f>
        <v>0</v>
      </c>
      <c r="H1" s="8">
        <f>SUBTOTAL(109,enero[5])</f>
        <v>0</v>
      </c>
      <c r="I1" s="8">
        <f>SUBTOTAL(109,enero[6])</f>
        <v>0</v>
      </c>
      <c r="J1" s="8">
        <f>SUBTOTAL(109,enero[7])</f>
        <v>0</v>
      </c>
      <c r="K1" s="8">
        <f>SUBTOTAL(109,enero[8])</f>
        <v>0</v>
      </c>
      <c r="L1" s="8">
        <f>SUBTOTAL(109,enero[9])</f>
        <v>0</v>
      </c>
      <c r="M1" s="8">
        <f>SUBTOTAL(109,enero[10])</f>
        <v>0</v>
      </c>
      <c r="N1" s="8">
        <f>SUBTOTAL(109,enero[11])</f>
        <v>0</v>
      </c>
      <c r="O1" s="8">
        <f>SUBTOTAL(109,enero[12])</f>
        <v>0</v>
      </c>
      <c r="P1" s="8">
        <f>SUBTOTAL(109,enero[13])</f>
        <v>0</v>
      </c>
      <c r="Q1" s="8">
        <f>SUBTOTAL(109,enero[14])</f>
        <v>0</v>
      </c>
      <c r="R1" s="8">
        <f>SUBTOTAL(109,enero[15])</f>
        <v>0</v>
      </c>
      <c r="S1" s="8">
        <f>SUBTOTAL(109,enero[16])</f>
        <v>0</v>
      </c>
      <c r="T1" s="8">
        <f>SUBTOTAL(109,enero[17])</f>
        <v>0</v>
      </c>
      <c r="U1" s="8">
        <f>SUBTOTAL(109,enero[18])</f>
        <v>0</v>
      </c>
      <c r="V1" s="8">
        <f>SUBTOTAL(109,enero[19])</f>
        <v>0</v>
      </c>
      <c r="W1" s="8">
        <f>SUBTOTAL(109,enero[20])</f>
        <v>0</v>
      </c>
      <c r="X1" s="8">
        <f>SUBTOTAL(109,enero[21])</f>
        <v>0</v>
      </c>
      <c r="Y1" s="8">
        <f>SUBTOTAL(109,enero[22])</f>
        <v>0</v>
      </c>
      <c r="Z1" s="8">
        <f>SUBTOTAL(109,enero[23])</f>
        <v>0</v>
      </c>
      <c r="AA1" s="8">
        <f>SUBTOTAL(109,enero[24])</f>
        <v>0</v>
      </c>
      <c r="AB1" s="8">
        <f>SUBTOTAL(109,enero[25])</f>
        <v>0</v>
      </c>
      <c r="AC1" s="8">
        <f>SUBTOTAL(109,enero[26])</f>
        <v>0</v>
      </c>
      <c r="AD1" s="8">
        <f>SUBTOTAL(109,enero[27])</f>
        <v>0</v>
      </c>
      <c r="AE1" s="8">
        <f>SUBTOTAL(109,enero[28])</f>
        <v>0</v>
      </c>
      <c r="AF1" s="8">
        <f>SUBTOTAL(109,enero[29])</f>
        <v>0</v>
      </c>
      <c r="AG1" s="8">
        <f>SUBTOTAL(109,enero[30])</f>
        <v>0</v>
      </c>
      <c r="AH1" s="8">
        <f>SUBTOTAL(109,enero[31])</f>
        <v>0</v>
      </c>
      <c r="AI1" s="10" t="e">
        <f>SUBTOTAL(101,enero[Fallas])</f>
        <v>#DIV/0!</v>
      </c>
      <c r="AJ1" s="18"/>
    </row>
    <row r="2" spans="1:37" ht="15.75" customHeight="1" x14ac:dyDescent="0.25">
      <c r="A2" s="19" t="s">
        <v>1</v>
      </c>
      <c r="B2" s="19" t="s">
        <v>2</v>
      </c>
      <c r="C2" s="20" t="s">
        <v>3</v>
      </c>
      <c r="D2" s="21" t="s">
        <v>4</v>
      </c>
      <c r="E2" s="21" t="s">
        <v>5</v>
      </c>
      <c r="F2" s="21" t="s">
        <v>6</v>
      </c>
      <c r="G2" s="22" t="s">
        <v>7</v>
      </c>
      <c r="H2" s="21" t="s">
        <v>8</v>
      </c>
      <c r="I2" s="21" t="s">
        <v>9</v>
      </c>
      <c r="J2" s="21" t="s">
        <v>10</v>
      </c>
      <c r="K2" s="21" t="s">
        <v>11</v>
      </c>
      <c r="L2" s="21" t="s">
        <v>12</v>
      </c>
      <c r="M2" s="21" t="s">
        <v>13</v>
      </c>
      <c r="N2" s="21" t="s">
        <v>14</v>
      </c>
      <c r="O2" s="21" t="s">
        <v>15</v>
      </c>
      <c r="P2" s="21" t="s">
        <v>16</v>
      </c>
      <c r="Q2" s="21" t="s">
        <v>17</v>
      </c>
      <c r="R2" s="21" t="s">
        <v>18</v>
      </c>
      <c r="S2" s="21" t="s">
        <v>19</v>
      </c>
      <c r="T2" s="21" t="s">
        <v>20</v>
      </c>
      <c r="U2" s="21" t="s">
        <v>21</v>
      </c>
      <c r="V2" s="21" t="s">
        <v>22</v>
      </c>
      <c r="W2" s="21" t="s">
        <v>23</v>
      </c>
      <c r="X2" s="21" t="s">
        <v>24</v>
      </c>
      <c r="Y2" s="21" t="s">
        <v>25</v>
      </c>
      <c r="Z2" s="21" t="s">
        <v>26</v>
      </c>
      <c r="AA2" s="21" t="s">
        <v>27</v>
      </c>
      <c r="AB2" s="21" t="s">
        <v>28</v>
      </c>
      <c r="AC2" s="21" t="s">
        <v>29</v>
      </c>
      <c r="AD2" s="21" t="s">
        <v>30</v>
      </c>
      <c r="AE2" s="21" t="s">
        <v>31</v>
      </c>
      <c r="AF2" s="21" t="s">
        <v>32</v>
      </c>
      <c r="AG2" s="21" t="s">
        <v>33</v>
      </c>
      <c r="AH2" s="21" t="s">
        <v>34</v>
      </c>
      <c r="AI2" s="23" t="s">
        <v>35</v>
      </c>
      <c r="AJ2" s="11" t="s">
        <v>36</v>
      </c>
      <c r="AK2" s="29" t="s">
        <v>37</v>
      </c>
    </row>
    <row r="3" spans="1:37" ht="15.75" customHeight="1" x14ac:dyDescent="0.25">
      <c r="A3" s="11"/>
      <c r="B3" s="12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24" t="e">
        <f>AVERAGE(enero[[#This Row],[1]:[31]])</f>
        <v>#DIV/0!</v>
      </c>
      <c r="AJ3" s="14"/>
      <c r="AK3" s="27"/>
    </row>
    <row r="4" spans="1:37" ht="15.75" customHeight="1" x14ac:dyDescent="0.25">
      <c r="A4" s="15"/>
      <c r="B4" s="12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24" t="e">
        <f>AVERAGE(enero[[#This Row],[1]:[31]])</f>
        <v>#DIV/0!</v>
      </c>
      <c r="AJ4" s="14"/>
      <c r="AK4" s="18"/>
    </row>
    <row r="5" spans="1:37" ht="15.75" customHeight="1" x14ac:dyDescent="0.25">
      <c r="A5" s="15"/>
      <c r="B5" s="16"/>
      <c r="C5" s="16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24" t="e">
        <f>AVERAGE(enero[[#This Row],[1]:[31]])</f>
        <v>#DIV/0!</v>
      </c>
      <c r="AJ5" s="14"/>
      <c r="AK5" s="18"/>
    </row>
    <row r="6" spans="1:37" ht="15.75" customHeight="1" x14ac:dyDescent="0.25">
      <c r="A6" s="15"/>
      <c r="B6" s="16"/>
      <c r="C6" s="16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24" t="e">
        <f>AVERAGE(enero[[#This Row],[1]:[31]])</f>
        <v>#DIV/0!</v>
      </c>
      <c r="AJ6" s="14"/>
      <c r="AK6" s="18"/>
    </row>
    <row r="7" spans="1:37" ht="15.75" customHeight="1" x14ac:dyDescent="0.25">
      <c r="A7" s="11"/>
      <c r="B7" s="16"/>
      <c r="C7" s="16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24" t="e">
        <f>AVERAGE(enero[[#This Row],[1]:[31]])</f>
        <v>#DIV/0!</v>
      </c>
      <c r="AJ7" s="14"/>
      <c r="AK7" s="18"/>
    </row>
    <row r="8" spans="1:37" ht="15.75" customHeight="1" x14ac:dyDescent="0.25">
      <c r="A8" s="11"/>
      <c r="B8" s="12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24" t="e">
        <f>AVERAGE(enero[[#This Row],[1]:[31]])</f>
        <v>#DIV/0!</v>
      </c>
      <c r="AJ8" s="14"/>
      <c r="AK8" s="18"/>
    </row>
    <row r="9" spans="1:37" s="6" customFormat="1" ht="15.75" customHeight="1" x14ac:dyDescent="0.25">
      <c r="A9" s="15"/>
      <c r="B9" s="16"/>
      <c r="C9" s="16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24" t="e">
        <f>AVERAGE(enero[[#This Row],[1]:[31]])</f>
        <v>#DIV/0!</v>
      </c>
      <c r="AJ9" s="17"/>
      <c r="AK9" s="17"/>
    </row>
    <row r="10" spans="1:37" ht="15.75" customHeight="1" x14ac:dyDescent="0.25">
      <c r="A10" s="11"/>
      <c r="B10" s="12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25" t="e">
        <f>AVERAGE(enero[[#This Row],[1]:[31]])</f>
        <v>#DIV/0!</v>
      </c>
      <c r="AJ10" s="14"/>
      <c r="AK10" s="18"/>
    </row>
    <row r="11" spans="1:37" ht="15.75" customHeight="1" x14ac:dyDescent="0.25">
      <c r="A11" s="11"/>
      <c r="B11" s="12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24" t="e">
        <f>AVERAGE(enero[[#This Row],[1]:[31]])</f>
        <v>#DIV/0!</v>
      </c>
      <c r="AJ11" s="14"/>
      <c r="AK11" s="18"/>
    </row>
    <row r="12" spans="1:37" ht="15.75" customHeight="1" x14ac:dyDescent="0.25">
      <c r="A12" s="11"/>
      <c r="B12" s="12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24" t="e">
        <f>AVERAGE(enero[[#This Row],[1]:[31]])</f>
        <v>#DIV/0!</v>
      </c>
      <c r="AJ12" s="14"/>
      <c r="AK12" s="18"/>
    </row>
    <row r="13" spans="1:37" ht="13.5" customHeight="1" x14ac:dyDescent="0.25">
      <c r="A13" s="11"/>
      <c r="B13" s="16"/>
      <c r="C13" s="1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24" t="e">
        <f>AVERAGE(enero[[#This Row],[1]:[31]])</f>
        <v>#DIV/0!</v>
      </c>
      <c r="AJ13" s="14"/>
      <c r="AK13" s="18"/>
    </row>
    <row r="14" spans="1:37" ht="15.75" customHeight="1" x14ac:dyDescent="0.25">
      <c r="A14" s="11"/>
      <c r="B14" s="12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24" t="e">
        <f>AVERAGE(enero[[#This Row],[1]:[31]])</f>
        <v>#DIV/0!</v>
      </c>
      <c r="AJ14" s="14"/>
      <c r="AK14" s="18"/>
    </row>
    <row r="15" spans="1:37" ht="15.75" customHeight="1" x14ac:dyDescent="0.25">
      <c r="A15" s="11"/>
      <c r="B15" s="12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24" t="e">
        <f>AVERAGE(enero[[#This Row],[1]:[31]])</f>
        <v>#DIV/0!</v>
      </c>
      <c r="AJ15" s="14"/>
      <c r="AK15" s="18"/>
    </row>
    <row r="16" spans="1:37" ht="15.75" customHeight="1" x14ac:dyDescent="0.25">
      <c r="A16" s="11"/>
      <c r="B16" s="12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24" t="e">
        <f>AVERAGE(enero[[#This Row],[1]:[31]])</f>
        <v>#DIV/0!</v>
      </c>
      <c r="AJ16" s="14"/>
      <c r="AK16" s="18"/>
    </row>
    <row r="17" spans="1:37" ht="15.75" customHeight="1" x14ac:dyDescent="0.25">
      <c r="A17" s="11"/>
      <c r="B17" s="16"/>
      <c r="C17" s="16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24" t="e">
        <f>AVERAGE(enero[[#This Row],[1]:[31]])</f>
        <v>#DIV/0!</v>
      </c>
      <c r="AJ17" s="14"/>
      <c r="AK17" s="18"/>
    </row>
    <row r="18" spans="1:37" ht="15.75" customHeight="1" x14ac:dyDescent="0.25">
      <c r="A18" s="11"/>
      <c r="B18" s="16"/>
      <c r="C18" s="16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24" t="e">
        <f>AVERAGE(enero[[#This Row],[1]:[31]])</f>
        <v>#DIV/0!</v>
      </c>
      <c r="AJ18" s="14"/>
      <c r="AK18" s="18"/>
    </row>
    <row r="19" spans="1:37" ht="15.75" customHeight="1" x14ac:dyDescent="0.25">
      <c r="A19" s="11"/>
      <c r="B19" s="16"/>
      <c r="C19" s="16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24" t="e">
        <f>AVERAGE(enero[[#This Row],[1]:[31]])</f>
        <v>#DIV/0!</v>
      </c>
      <c r="AJ19" s="14"/>
      <c r="AK19" s="18"/>
    </row>
    <row r="20" spans="1:37" ht="15.75" customHeight="1" x14ac:dyDescent="0.25">
      <c r="A20" s="11"/>
      <c r="B20" s="16"/>
      <c r="C20" s="16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24" t="e">
        <f>AVERAGE(enero[[#This Row],[1]:[31]])</f>
        <v>#DIV/0!</v>
      </c>
      <c r="AJ20" s="14"/>
      <c r="AK20" s="18"/>
    </row>
    <row r="21" spans="1:37" ht="15.75" customHeight="1" x14ac:dyDescent="0.25">
      <c r="A21" s="15"/>
      <c r="B21" s="16"/>
      <c r="C21" s="16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25" t="e">
        <f>AVERAGE(enero[[#This Row],[1]:[31]])</f>
        <v>#DIV/0!</v>
      </c>
      <c r="AJ21" s="14"/>
      <c r="AK21" s="18"/>
    </row>
    <row r="22" spans="1:37" ht="15.75" customHeight="1" x14ac:dyDescent="0.25">
      <c r="A22" s="15"/>
      <c r="B22" s="16"/>
      <c r="C22" s="16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25" t="e">
        <f>AVERAGE(enero[[#This Row],[1]:[31]])</f>
        <v>#DIV/0!</v>
      </c>
      <c r="AJ22" s="14"/>
      <c r="AK22" s="18"/>
    </row>
    <row r="23" spans="1:37" ht="15.75" customHeight="1" x14ac:dyDescent="0.25">
      <c r="A23" s="15"/>
      <c r="B23" s="16"/>
      <c r="C23" s="16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24" t="e">
        <f>AVERAGE(enero[[#This Row],[1]:[31]])</f>
        <v>#DIV/0!</v>
      </c>
      <c r="AJ23" s="14"/>
      <c r="AK23" s="18"/>
    </row>
    <row r="24" spans="1:37" ht="15.75" customHeight="1" x14ac:dyDescent="0.25">
      <c r="A24" s="15"/>
      <c r="B24" s="12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24" t="e">
        <f>AVERAGE(enero[[#This Row],[1]:[31]])</f>
        <v>#DIV/0!</v>
      </c>
      <c r="AJ24" s="14"/>
      <c r="AK24" s="18"/>
    </row>
    <row r="25" spans="1:37" ht="15.75" customHeight="1" x14ac:dyDescent="0.25">
      <c r="A25" s="15"/>
      <c r="B25" s="12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24" t="e">
        <f>AVERAGE(enero[[#This Row],[1]:[31]])</f>
        <v>#DIV/0!</v>
      </c>
      <c r="AJ25" s="14"/>
      <c r="AK25" s="18"/>
    </row>
    <row r="26" spans="1:37" ht="15.75" customHeight="1" x14ac:dyDescent="0.25">
      <c r="A26" s="15"/>
      <c r="B26" s="12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25" t="e">
        <f>AVERAGE(enero[[#This Row],[1]:[31]])</f>
        <v>#DIV/0!</v>
      </c>
      <c r="AJ26" s="14"/>
      <c r="AK26" s="18"/>
    </row>
    <row r="27" spans="1:37" ht="15.75" customHeight="1" x14ac:dyDescent="0.25">
      <c r="A27" s="15"/>
      <c r="B27" s="12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25" t="e">
        <f>AVERAGE(enero[[#This Row],[1]:[31]])</f>
        <v>#DIV/0!</v>
      </c>
      <c r="AJ27" s="14"/>
      <c r="AK27" s="18"/>
    </row>
    <row r="28" spans="1:37" ht="15.75" customHeight="1" x14ac:dyDescent="0.25">
      <c r="A28" s="15"/>
      <c r="B28" s="12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25" t="e">
        <f>AVERAGE(enero[[#This Row],[1]:[31]])</f>
        <v>#DIV/0!</v>
      </c>
      <c r="AJ28" s="14"/>
      <c r="AK28" s="18"/>
    </row>
    <row r="29" spans="1:37" ht="15.75" customHeight="1" x14ac:dyDescent="0.25">
      <c r="A29" s="15"/>
      <c r="B29" s="12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24" t="e">
        <f>AVERAGE(enero[[#This Row],[1]:[31]])</f>
        <v>#DIV/0!</v>
      </c>
      <c r="AJ29" s="14"/>
      <c r="AK29" s="18"/>
    </row>
    <row r="30" spans="1:37" ht="15.75" customHeight="1" x14ac:dyDescent="0.25">
      <c r="A30" s="15"/>
      <c r="B30" s="12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24" t="e">
        <f>AVERAGE(enero[[#This Row],[1]:[31]])</f>
        <v>#DIV/0!</v>
      </c>
      <c r="AJ30" s="14"/>
      <c r="AK30" s="18"/>
    </row>
    <row r="31" spans="1:37" ht="15.75" customHeight="1" x14ac:dyDescent="0.25">
      <c r="A31" s="15"/>
      <c r="B31" s="12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24" t="e">
        <f>AVERAGE(enero[[#This Row],[1]:[31]])</f>
        <v>#DIV/0!</v>
      </c>
      <c r="AJ31" s="14"/>
      <c r="AK31" s="18"/>
    </row>
    <row r="32" spans="1:37" ht="15.75" customHeight="1" x14ac:dyDescent="0.25">
      <c r="A32" s="15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24" t="e">
        <f>AVERAGE(enero[[#This Row],[1]:[31]])</f>
        <v>#DIV/0!</v>
      </c>
      <c r="AJ32" s="14"/>
      <c r="AK32" s="18"/>
    </row>
    <row r="33" spans="1:37" ht="15.75" customHeight="1" x14ac:dyDescent="0.25">
      <c r="A33" s="15"/>
      <c r="B33" s="12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24" t="e">
        <f>AVERAGE(enero[[#This Row],[1]:[31]])</f>
        <v>#DIV/0!</v>
      </c>
      <c r="AJ33" s="14"/>
      <c r="AK33" s="18"/>
    </row>
    <row r="34" spans="1:37" ht="15.75" customHeight="1" x14ac:dyDescent="0.25">
      <c r="A34" s="15"/>
      <c r="B34" s="12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25" t="e">
        <f>AVERAGE(enero[[#This Row],[1]:[31]])</f>
        <v>#DIV/0!</v>
      </c>
      <c r="AJ34" s="14"/>
      <c r="AK34" s="18"/>
    </row>
    <row r="35" spans="1:37" ht="15.75" customHeight="1" x14ac:dyDescent="0.25">
      <c r="A35" s="15"/>
      <c r="B35" s="12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25" t="e">
        <f>AVERAGE(enero[[#This Row],[1]:[31]])</f>
        <v>#DIV/0!</v>
      </c>
      <c r="AJ35" s="14"/>
      <c r="AK35" s="18"/>
    </row>
    <row r="36" spans="1:37" ht="15.75" customHeight="1" x14ac:dyDescent="0.25">
      <c r="A36" s="15"/>
      <c r="B36" s="12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25" t="e">
        <f>AVERAGE(enero[[#This Row],[1]:[31]])</f>
        <v>#DIV/0!</v>
      </c>
      <c r="AJ36" s="14"/>
      <c r="AK36" s="18"/>
    </row>
    <row r="37" spans="1:37" ht="15.75" customHeight="1" x14ac:dyDescent="0.25">
      <c r="A37" s="15"/>
      <c r="B37" s="12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24" t="e">
        <f>AVERAGE(enero[[#This Row],[1]:[31]])</f>
        <v>#DIV/0!</v>
      </c>
      <c r="AJ37" s="14"/>
      <c r="AK37" s="18"/>
    </row>
    <row r="38" spans="1:37" ht="15.75" customHeight="1" x14ac:dyDescent="0.25">
      <c r="A38" s="15"/>
      <c r="B38" s="12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25" t="e">
        <f>AVERAGE(enero[[#This Row],[1]:[31]])</f>
        <v>#DIV/0!</v>
      </c>
      <c r="AJ38" s="14"/>
      <c r="AK38" s="18"/>
    </row>
    <row r="39" spans="1:37" ht="15.75" customHeight="1" x14ac:dyDescent="0.25">
      <c r="A39" s="15"/>
      <c r="B39" s="12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24" t="e">
        <f>AVERAGE(enero[[#This Row],[1]:[31]])</f>
        <v>#DIV/0!</v>
      </c>
      <c r="AJ39" s="14"/>
      <c r="AK39" s="18"/>
    </row>
    <row r="40" spans="1:37" ht="15.75" customHeight="1" x14ac:dyDescent="0.25">
      <c r="A40" s="11"/>
      <c r="B40" s="12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24" t="e">
        <f>AVERAGE(enero[[#This Row],[1]:[31]])</f>
        <v>#DIV/0!</v>
      </c>
      <c r="AJ40" s="14"/>
      <c r="AK40" s="18"/>
    </row>
    <row r="41" spans="1:37" ht="15.75" customHeight="1" x14ac:dyDescent="0.25">
      <c r="A41" s="15"/>
      <c r="B41" s="12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24" t="e">
        <f>AVERAGE(enero[[#This Row],[1]:[31]])</f>
        <v>#DIV/0!</v>
      </c>
      <c r="AJ41" s="14"/>
      <c r="AK41" s="18"/>
    </row>
    <row r="42" spans="1:37" ht="15.75" customHeight="1" x14ac:dyDescent="0.25">
      <c r="A42" s="15"/>
      <c r="B42" s="12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24" t="e">
        <f>AVERAGE(enero[[#This Row],[1]:[31]])</f>
        <v>#DIV/0!</v>
      </c>
      <c r="AJ42" s="14"/>
      <c r="AK42" s="18"/>
    </row>
    <row r="43" spans="1:37" ht="15.75" customHeight="1" x14ac:dyDescent="0.25">
      <c r="A43" s="15"/>
      <c r="B43" s="12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24" t="e">
        <f>AVERAGE(enero[[#This Row],[1]:[31]])</f>
        <v>#DIV/0!</v>
      </c>
      <c r="AJ43" s="14"/>
      <c r="AK43" s="18"/>
    </row>
    <row r="44" spans="1:37" ht="15.75" customHeight="1" x14ac:dyDescent="0.25">
      <c r="A44" s="15"/>
      <c r="B44" s="12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25" t="e">
        <f>AVERAGE(enero[[#This Row],[1]:[31]])</f>
        <v>#DIV/0!</v>
      </c>
      <c r="AJ44" s="14"/>
      <c r="AK44" s="18"/>
    </row>
    <row r="45" spans="1:37" ht="15.75" customHeight="1" x14ac:dyDescent="0.25">
      <c r="A45" s="15"/>
      <c r="B45" s="16"/>
      <c r="C45" s="16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24" t="e">
        <f>AVERAGE(enero[[#This Row],[1]:[31]])</f>
        <v>#DIV/0!</v>
      </c>
      <c r="AJ45" s="14"/>
      <c r="AK45" s="18"/>
    </row>
    <row r="46" spans="1:37" ht="15.75" customHeight="1" x14ac:dyDescent="0.25">
      <c r="A46" s="15"/>
      <c r="B46" s="12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25" t="e">
        <f>AVERAGE(enero[[#This Row],[1]:[31]])</f>
        <v>#DIV/0!</v>
      </c>
      <c r="AJ46" s="14"/>
      <c r="AK46" s="18"/>
    </row>
    <row r="47" spans="1:37" ht="15.75" customHeight="1" x14ac:dyDescent="0.25">
      <c r="A47" s="15"/>
      <c r="B47" s="12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24" t="e">
        <f>AVERAGE(enero[[#This Row],[1]:[31]])</f>
        <v>#DIV/0!</v>
      </c>
      <c r="AJ47" s="14"/>
      <c r="AK47" s="18"/>
    </row>
    <row r="48" spans="1:37" ht="15.75" customHeight="1" x14ac:dyDescent="0.25">
      <c r="A48" s="15"/>
      <c r="B48" s="16"/>
      <c r="C48" s="16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24" t="e">
        <f>AVERAGE(enero[[#This Row],[1]:[31]])</f>
        <v>#DIV/0!</v>
      </c>
      <c r="AJ48" s="14"/>
      <c r="AK48" s="18"/>
    </row>
    <row r="49" spans="1:37" ht="15.75" customHeight="1" x14ac:dyDescent="0.25">
      <c r="A49" s="15"/>
      <c r="B49" s="12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24" t="e">
        <f>AVERAGE(enero[[#This Row],[1]:[31]])</f>
        <v>#DIV/0!</v>
      </c>
      <c r="AJ49" s="14"/>
      <c r="AK49" s="18"/>
    </row>
    <row r="50" spans="1:37" ht="15.75" customHeight="1" x14ac:dyDescent="0.25">
      <c r="A50" s="11"/>
      <c r="B50" s="12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24" t="e">
        <f>AVERAGE(enero[[#This Row],[1]:[31]])</f>
        <v>#DIV/0!</v>
      </c>
      <c r="AJ50" s="14"/>
      <c r="AK50" s="18"/>
    </row>
    <row r="51" spans="1:37" ht="15.75" customHeight="1" x14ac:dyDescent="0.25">
      <c r="A51" s="11"/>
      <c r="B51" s="18"/>
      <c r="C51" s="18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8" t="e">
        <f>AVERAGE(enero[[#This Row],[1]:[31]])</f>
        <v>#DIV/0!</v>
      </c>
      <c r="AJ51" s="18"/>
      <c r="AK51" s="18"/>
    </row>
    <row r="52" spans="1:37" ht="15.75" customHeight="1" x14ac:dyDescent="0.25">
      <c r="A52" s="11"/>
      <c r="B52" s="18"/>
      <c r="C52" s="18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8" t="e">
        <f>AVERAGE(enero[[#This Row],[1]:[31]])</f>
        <v>#DIV/0!</v>
      </c>
      <c r="AJ52" s="18"/>
      <c r="AK52" s="18"/>
    </row>
    <row r="53" spans="1:37" ht="15.75" customHeight="1" x14ac:dyDescent="0.25">
      <c r="A53" s="11"/>
      <c r="B53" s="18"/>
      <c r="C53" s="18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8" t="e">
        <f>AVERAGE(enero[[#This Row],[1]:[31]])</f>
        <v>#DIV/0!</v>
      </c>
      <c r="AJ53" s="18"/>
      <c r="AK53" s="18"/>
    </row>
    <row r="54" spans="1:37" ht="15.75" customHeight="1" x14ac:dyDescent="0.25">
      <c r="A54" s="11"/>
      <c r="B54" s="18"/>
      <c r="C54" s="18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8" t="e">
        <f>AVERAGE(enero[[#This Row],[1]:[31]])</f>
        <v>#DIV/0!</v>
      </c>
      <c r="AJ54" s="18"/>
      <c r="AK54" s="18"/>
    </row>
    <row r="55" spans="1:37" ht="15.75" customHeight="1" x14ac:dyDescent="0.25">
      <c r="A55" s="11"/>
      <c r="B55" s="18"/>
      <c r="C55" s="18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8" t="e">
        <f>AVERAGE(enero[[#This Row],[1]:[31]])</f>
        <v>#DIV/0!</v>
      </c>
      <c r="AJ55" s="18"/>
      <c r="AK55" s="18"/>
    </row>
    <row r="56" spans="1:37" ht="15.75" customHeight="1" x14ac:dyDescent="0.25">
      <c r="A56" s="11"/>
      <c r="B56" s="18"/>
      <c r="C56" s="18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8" t="e">
        <f>AVERAGE(enero[[#This Row],[1]:[31]])</f>
        <v>#DIV/0!</v>
      </c>
      <c r="AJ56" s="18"/>
      <c r="AK56" s="18"/>
    </row>
    <row r="57" spans="1:37" ht="15.75" customHeight="1" x14ac:dyDescent="0.25">
      <c r="A57" s="11"/>
      <c r="B57" s="18"/>
      <c r="C57" s="18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8" t="e">
        <f>AVERAGE(enero[[#This Row],[1]:[31]])</f>
        <v>#DIV/0!</v>
      </c>
      <c r="AJ57" s="18"/>
      <c r="AK57" s="18"/>
    </row>
    <row r="58" spans="1:37" ht="15.75" customHeight="1" x14ac:dyDescent="0.25">
      <c r="A58" s="11"/>
      <c r="B58" s="18"/>
      <c r="C58" s="18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8" t="e">
        <f>AVERAGE(enero[[#This Row],[1]:[31]])</f>
        <v>#DIV/0!</v>
      </c>
      <c r="AJ58" s="18"/>
      <c r="AK58" s="18"/>
    </row>
    <row r="59" spans="1:37" ht="15.75" customHeight="1" x14ac:dyDescent="0.25">
      <c r="A59" s="11"/>
      <c r="B59" s="18"/>
      <c r="C59" s="18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8" t="e">
        <f>AVERAGE(enero[[#This Row],[1]:[31]])</f>
        <v>#DIV/0!</v>
      </c>
      <c r="AJ59" s="18"/>
      <c r="AK59" s="18"/>
    </row>
    <row r="60" spans="1:37" ht="15.75" customHeight="1" x14ac:dyDescent="0.25">
      <c r="A60" s="11"/>
      <c r="B60" s="18"/>
      <c r="C60" s="18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8" t="e">
        <f>AVERAGE(enero[[#This Row],[1]:[31]])</f>
        <v>#DIV/0!</v>
      </c>
      <c r="AJ60" s="18"/>
      <c r="AK60" s="18"/>
    </row>
    <row r="61" spans="1:37" ht="15.75" customHeight="1" x14ac:dyDescent="0.25">
      <c r="A61" s="11"/>
      <c r="B61" s="18"/>
      <c r="C61" s="18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8" t="e">
        <f>AVERAGE(enero[[#This Row],[1]:[31]])</f>
        <v>#DIV/0!</v>
      </c>
      <c r="AJ61" s="18"/>
      <c r="AK61" s="18"/>
    </row>
    <row r="62" spans="1:37" ht="15.75" customHeight="1" x14ac:dyDescent="0.25">
      <c r="A62" s="11"/>
      <c r="B62" s="18"/>
      <c r="C62" s="18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8" t="e">
        <f>AVERAGE(enero[[#This Row],[1]:[31]])</f>
        <v>#DIV/0!</v>
      </c>
      <c r="AJ62" s="18"/>
      <c r="AK62" s="18"/>
    </row>
    <row r="63" spans="1:37" ht="15.75" customHeight="1" x14ac:dyDescent="0.25">
      <c r="A63" s="11"/>
      <c r="B63" s="18"/>
      <c r="C63" s="18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8" t="e">
        <f>AVERAGE(enero[[#This Row],[1]:[31]])</f>
        <v>#DIV/0!</v>
      </c>
      <c r="AJ63" s="18"/>
      <c r="AK63" s="18"/>
    </row>
    <row r="64" spans="1:37" ht="15.75" customHeight="1" x14ac:dyDescent="0.25">
      <c r="A64" s="11"/>
      <c r="B64" s="18"/>
      <c r="C64" s="18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8" t="e">
        <f>AVERAGE(enero[[#This Row],[1]:[31]])</f>
        <v>#DIV/0!</v>
      </c>
      <c r="AJ64" s="18"/>
      <c r="AK64" s="18"/>
    </row>
    <row r="65" spans="1:37" ht="15.75" customHeight="1" x14ac:dyDescent="0.25">
      <c r="A65" s="11"/>
      <c r="B65" s="18"/>
      <c r="C65" s="18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8" t="e">
        <f>AVERAGE(enero[[#This Row],[1]:[31]])</f>
        <v>#DIV/0!</v>
      </c>
      <c r="AJ65" s="18"/>
      <c r="AK65" s="18"/>
    </row>
    <row r="66" spans="1:37" ht="15.75" customHeight="1" x14ac:dyDescent="0.25">
      <c r="A66" s="11"/>
      <c r="B66" s="18"/>
      <c r="C66" s="18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8" t="e">
        <f>AVERAGE(enero[[#This Row],[1]:[31]])</f>
        <v>#DIV/0!</v>
      </c>
      <c r="AJ66" s="18"/>
      <c r="AK66" s="18"/>
    </row>
    <row r="67" spans="1:37" ht="15.75" customHeight="1" x14ac:dyDescent="0.25">
      <c r="A67" s="11"/>
      <c r="B67" s="18"/>
      <c r="C67" s="18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8" t="e">
        <f>AVERAGE(enero[[#This Row],[1]:[31]])</f>
        <v>#DIV/0!</v>
      </c>
      <c r="AJ67" s="18"/>
      <c r="AK67" s="18"/>
    </row>
    <row r="68" spans="1:37" ht="15.75" customHeight="1" x14ac:dyDescent="0.25">
      <c r="A68" s="11"/>
      <c r="B68" s="18"/>
      <c r="C68" s="18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8" t="e">
        <f>AVERAGE(enero[[#This Row],[1]:[31]])</f>
        <v>#DIV/0!</v>
      </c>
      <c r="AJ68" s="18"/>
      <c r="AK68" s="18"/>
    </row>
    <row r="69" spans="1:37" ht="15.75" customHeight="1" x14ac:dyDescent="0.25">
      <c r="A69" s="11"/>
      <c r="B69" s="18"/>
      <c r="C69" s="18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8" t="e">
        <f>AVERAGE(enero[[#This Row],[1]:[31]])</f>
        <v>#DIV/0!</v>
      </c>
      <c r="AJ69" s="18"/>
      <c r="AK69" s="18"/>
    </row>
    <row r="70" spans="1:37" ht="15.75" customHeight="1" x14ac:dyDescent="0.25">
      <c r="A70" s="11"/>
      <c r="B70" s="18"/>
      <c r="C70" s="18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8" t="e">
        <f>AVERAGE(enero[[#This Row],[1]:[31]])</f>
        <v>#DIV/0!</v>
      </c>
      <c r="AJ70" s="18"/>
      <c r="AK70" s="18"/>
    </row>
    <row r="71" spans="1:37" ht="15.75" customHeight="1" x14ac:dyDescent="0.25">
      <c r="A71" s="11"/>
      <c r="B71" s="18"/>
      <c r="C71" s="18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8" t="e">
        <f>AVERAGE(enero[[#This Row],[1]:[31]])</f>
        <v>#DIV/0!</v>
      </c>
      <c r="AJ71" s="18"/>
      <c r="AK71" s="18"/>
    </row>
    <row r="72" spans="1:37" ht="15.75" customHeight="1" x14ac:dyDescent="0.25">
      <c r="A72" s="11"/>
      <c r="B72" s="18"/>
      <c r="C72" s="18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8" t="e">
        <f>AVERAGE(enero[[#This Row],[1]:[31]])</f>
        <v>#DIV/0!</v>
      </c>
      <c r="AJ72" s="18"/>
      <c r="AK72" s="18"/>
    </row>
    <row r="73" spans="1:37" x14ac:dyDescent="0.25">
      <c r="A73" s="11"/>
      <c r="B73" s="18"/>
      <c r="C73" s="18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8" t="e">
        <f>AVERAGE(enero[[#This Row],[1]:[31]])</f>
        <v>#DIV/0!</v>
      </c>
      <c r="AJ73" s="18"/>
      <c r="AK73" s="18"/>
    </row>
    <row r="74" spans="1:37" x14ac:dyDescent="0.25">
      <c r="A74" s="11"/>
      <c r="B74" s="18"/>
      <c r="C74" s="18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8" t="e">
        <f>AVERAGE(enero[[#This Row],[1]:[31]])</f>
        <v>#DIV/0!</v>
      </c>
      <c r="AJ74" s="18"/>
      <c r="AK74" s="18"/>
    </row>
    <row r="75" spans="1:37" x14ac:dyDescent="0.25">
      <c r="A75" s="11"/>
      <c r="B75" s="18"/>
      <c r="C75" s="18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8" t="e">
        <f>AVERAGE(enero[[#This Row],[1]:[31]])</f>
        <v>#DIV/0!</v>
      </c>
      <c r="AJ75" s="18"/>
      <c r="AK75" s="18"/>
    </row>
    <row r="76" spans="1:37" x14ac:dyDescent="0.25">
      <c r="A76" s="11"/>
      <c r="B76" s="18"/>
      <c r="C76" s="18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8" t="e">
        <f>AVERAGE(enero[[#This Row],[1]:[31]])</f>
        <v>#DIV/0!</v>
      </c>
      <c r="AJ76" s="18"/>
      <c r="AK76" s="18"/>
    </row>
    <row r="77" spans="1:37" x14ac:dyDescent="0.25">
      <c r="A77" s="11"/>
      <c r="B77" s="18"/>
      <c r="C77" s="18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8" t="e">
        <f>AVERAGE(enero[[#This Row],[1]:[31]])</f>
        <v>#DIV/0!</v>
      </c>
      <c r="AJ77" s="18"/>
      <c r="AK77" s="18"/>
    </row>
    <row r="78" spans="1:37" x14ac:dyDescent="0.25">
      <c r="A78" s="11"/>
      <c r="B78" s="18"/>
      <c r="C78" s="18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8" t="e">
        <f>AVERAGE(enero[[#This Row],[1]:[31]])</f>
        <v>#DIV/0!</v>
      </c>
      <c r="AJ78" s="18"/>
      <c r="AK78" s="18"/>
    </row>
    <row r="79" spans="1:37" x14ac:dyDescent="0.25">
      <c r="A79" s="11"/>
      <c r="B79" s="18"/>
      <c r="C79" s="18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8" t="e">
        <f>AVERAGE(enero[[#This Row],[1]:[31]])</f>
        <v>#DIV/0!</v>
      </c>
      <c r="AJ79" s="18"/>
      <c r="AK79" s="18"/>
    </row>
    <row r="80" spans="1:37" x14ac:dyDescent="0.25">
      <c r="A80" s="11"/>
      <c r="B80" s="18"/>
      <c r="C80" s="18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8" t="e">
        <f>AVERAGE(enero[[#This Row],[1]:[31]])</f>
        <v>#DIV/0!</v>
      </c>
      <c r="AJ80" s="18"/>
      <c r="AK80" s="18"/>
    </row>
    <row r="81" spans="1:37" x14ac:dyDescent="0.25">
      <c r="A81" s="11"/>
      <c r="B81" s="18"/>
      <c r="C81" s="18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8" t="e">
        <f>AVERAGE(enero[[#This Row],[1]:[31]])</f>
        <v>#DIV/0!</v>
      </c>
      <c r="AJ81" s="18"/>
      <c r="AK81" s="18"/>
    </row>
    <row r="82" spans="1:37" x14ac:dyDescent="0.25">
      <c r="A82" s="11"/>
      <c r="B82" s="18"/>
      <c r="C82" s="18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8" t="e">
        <f>AVERAGE(enero[[#This Row],[1]:[31]])</f>
        <v>#DIV/0!</v>
      </c>
      <c r="AJ82" s="18"/>
      <c r="AK82" s="18"/>
    </row>
    <row r="83" spans="1:37" x14ac:dyDescent="0.25">
      <c r="A83" s="11"/>
      <c r="B83" s="18"/>
      <c r="C83" s="18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8" t="e">
        <f>AVERAGE(enero[[#This Row],[1]:[31]])</f>
        <v>#DIV/0!</v>
      </c>
      <c r="AJ83" s="18"/>
      <c r="AK83" s="18"/>
    </row>
    <row r="84" spans="1:37" x14ac:dyDescent="0.25">
      <c r="A84" s="11"/>
      <c r="B84" s="18"/>
      <c r="C84" s="18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8" t="e">
        <f>AVERAGE(enero[[#This Row],[1]:[31]])</f>
        <v>#DIV/0!</v>
      </c>
      <c r="AJ84" s="18"/>
      <c r="AK84" s="18"/>
    </row>
    <row r="85" spans="1:37" x14ac:dyDescent="0.25">
      <c r="A85" s="11"/>
      <c r="B85" s="18"/>
      <c r="C85" s="18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8" t="e">
        <f>AVERAGE(enero[[#This Row],[1]:[31]])</f>
        <v>#DIV/0!</v>
      </c>
      <c r="AJ85" s="18"/>
      <c r="AK85" s="18"/>
    </row>
    <row r="86" spans="1:37" x14ac:dyDescent="0.25">
      <c r="A86" s="11"/>
      <c r="B86" s="18"/>
      <c r="C86" s="18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8" t="e">
        <f>AVERAGE(enero[[#This Row],[1]:[31]])</f>
        <v>#DIV/0!</v>
      </c>
      <c r="AJ86" s="18"/>
      <c r="AK86" s="18"/>
    </row>
    <row r="87" spans="1:37" x14ac:dyDescent="0.25">
      <c r="A87" s="11"/>
      <c r="B87" s="18"/>
      <c r="C87" s="18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8" t="e">
        <f>AVERAGE(enero[[#This Row],[1]:[31]])</f>
        <v>#DIV/0!</v>
      </c>
      <c r="AJ87" s="18"/>
      <c r="AK87" s="18"/>
    </row>
    <row r="88" spans="1:37" x14ac:dyDescent="0.25">
      <c r="A88" s="11"/>
      <c r="B88" s="18"/>
      <c r="C88" s="18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8" t="e">
        <f>AVERAGE(enero[[#This Row],[1]:[31]])</f>
        <v>#DIV/0!</v>
      </c>
      <c r="AJ88" s="18"/>
      <c r="AK88" s="18"/>
    </row>
    <row r="89" spans="1:37" x14ac:dyDescent="0.25">
      <c r="A89" s="11"/>
      <c r="B89" s="18"/>
      <c r="C89" s="18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8" t="e">
        <f>AVERAGE(enero[[#This Row],[1]:[31]])</f>
        <v>#DIV/0!</v>
      </c>
      <c r="AJ89" s="18"/>
      <c r="AK89" s="18"/>
    </row>
    <row r="90" spans="1:37" x14ac:dyDescent="0.25">
      <c r="A90" s="11"/>
      <c r="B90" s="18"/>
      <c r="C90" s="18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8" t="e">
        <f>AVERAGE(enero[[#This Row],[1]:[31]])</f>
        <v>#DIV/0!</v>
      </c>
      <c r="AJ90" s="18"/>
      <c r="AK90" s="18"/>
    </row>
    <row r="91" spans="1:37" x14ac:dyDescent="0.25">
      <c r="A91" s="11"/>
      <c r="B91" s="18"/>
      <c r="C91" s="18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8" t="e">
        <f>AVERAGE(enero[[#This Row],[1]:[31]])</f>
        <v>#DIV/0!</v>
      </c>
      <c r="AJ91" s="18"/>
      <c r="AK91" s="18"/>
    </row>
    <row r="92" spans="1:37" x14ac:dyDescent="0.25">
      <c r="A92" s="11"/>
      <c r="B92" s="18"/>
      <c r="C92" s="18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8" t="e">
        <f>AVERAGE(enero[[#This Row],[1]:[31]])</f>
        <v>#DIV/0!</v>
      </c>
      <c r="AJ92" s="18"/>
      <c r="AK92" s="18"/>
    </row>
    <row r="93" spans="1:37" x14ac:dyDescent="0.25">
      <c r="A93" s="11"/>
      <c r="B93" s="18"/>
      <c r="C93" s="18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8" t="e">
        <f>AVERAGE(enero[[#This Row],[1]:[31]])</f>
        <v>#DIV/0!</v>
      </c>
      <c r="AJ93" s="18"/>
      <c r="AK93" s="18"/>
    </row>
    <row r="94" spans="1:37" x14ac:dyDescent="0.25">
      <c r="A94" s="11"/>
      <c r="B94" s="18"/>
      <c r="C94" s="18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8" t="e">
        <f>AVERAGE(enero[[#This Row],[1]:[31]])</f>
        <v>#DIV/0!</v>
      </c>
      <c r="AJ94" s="18"/>
      <c r="AK94" s="18"/>
    </row>
    <row r="95" spans="1:37" x14ac:dyDescent="0.25">
      <c r="A95" s="11"/>
      <c r="B95" s="18"/>
      <c r="C95" s="18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8" t="e">
        <f>AVERAGE(enero[[#This Row],[1]:[31]])</f>
        <v>#DIV/0!</v>
      </c>
      <c r="AJ95" s="18"/>
      <c r="AK95" s="18"/>
    </row>
    <row r="96" spans="1:37" x14ac:dyDescent="0.25">
      <c r="A96" s="11"/>
      <c r="B96" s="18"/>
      <c r="C96" s="18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8" t="e">
        <f>AVERAGE(enero[[#This Row],[1]:[31]])</f>
        <v>#DIV/0!</v>
      </c>
      <c r="AJ96" s="18"/>
      <c r="AK96" s="18"/>
    </row>
    <row r="97" spans="1:37" x14ac:dyDescent="0.25">
      <c r="A97" s="11"/>
      <c r="B97" s="18"/>
      <c r="C97" s="18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8" t="e">
        <f>AVERAGE(enero[[#This Row],[1]:[31]])</f>
        <v>#DIV/0!</v>
      </c>
      <c r="AJ97" s="18"/>
      <c r="AK97" s="18"/>
    </row>
    <row r="98" spans="1:37" x14ac:dyDescent="0.25">
      <c r="A98" s="11"/>
      <c r="B98" s="18"/>
      <c r="C98" s="18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8" t="e">
        <f>AVERAGE(enero[[#This Row],[1]:[31]])</f>
        <v>#DIV/0!</v>
      </c>
      <c r="AJ98" s="18"/>
      <c r="AK98" s="18"/>
    </row>
    <row r="99" spans="1:37" x14ac:dyDescent="0.25">
      <c r="A99" s="11"/>
      <c r="B99" s="18"/>
      <c r="C99" s="18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8" t="e">
        <f>AVERAGE(enero[[#This Row],[1]:[31]])</f>
        <v>#DIV/0!</v>
      </c>
      <c r="AJ99" s="18"/>
      <c r="AK99" s="18"/>
    </row>
    <row r="100" spans="1:37" x14ac:dyDescent="0.25">
      <c r="A100" s="11"/>
      <c r="B100" s="18"/>
      <c r="C100" s="18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8" t="e">
        <f>AVERAGE(enero[[#This Row],[1]:[31]])</f>
        <v>#DIV/0!</v>
      </c>
      <c r="AJ100" s="18"/>
      <c r="AK100" s="18"/>
    </row>
    <row r="101" spans="1:37" x14ac:dyDescent="0.25">
      <c r="A101" s="11"/>
      <c r="B101" s="18"/>
      <c r="C101" s="18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8" t="e">
        <f>AVERAGE(enero[[#This Row],[1]:[31]])</f>
        <v>#DIV/0!</v>
      </c>
      <c r="AJ101" s="18"/>
      <c r="AK101" s="18"/>
    </row>
    <row r="102" spans="1:37" x14ac:dyDescent="0.25">
      <c r="A102" s="11"/>
      <c r="B102" s="18"/>
      <c r="C102" s="18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8" t="e">
        <f>AVERAGE(enero[[#This Row],[1]:[31]])</f>
        <v>#DIV/0!</v>
      </c>
      <c r="AJ102" s="18"/>
      <c r="AK102" s="18"/>
    </row>
    <row r="103" spans="1:37" x14ac:dyDescent="0.25">
      <c r="A103" s="11"/>
      <c r="B103" s="18"/>
      <c r="C103" s="18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8" t="e">
        <f>AVERAGE(enero[[#This Row],[1]:[31]])</f>
        <v>#DIV/0!</v>
      </c>
      <c r="AJ103" s="18"/>
      <c r="AK103" s="18"/>
    </row>
    <row r="104" spans="1:37" x14ac:dyDescent="0.25">
      <c r="A104" s="11"/>
      <c r="B104" s="18"/>
      <c r="C104" s="18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8" t="e">
        <f>AVERAGE(enero[[#This Row],[1]:[31]])</f>
        <v>#DIV/0!</v>
      </c>
      <c r="AJ104" s="18"/>
      <c r="AK104" s="18"/>
    </row>
    <row r="105" spans="1:37" x14ac:dyDescent="0.25">
      <c r="A105" s="11"/>
      <c r="B105" s="18"/>
      <c r="C105" s="18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8" t="e">
        <f>AVERAGE(enero[[#This Row],[1]:[31]])</f>
        <v>#DIV/0!</v>
      </c>
      <c r="AJ105" s="18"/>
      <c r="AK105" s="18"/>
    </row>
    <row r="106" spans="1:37" x14ac:dyDescent="0.25">
      <c r="A106" s="11"/>
      <c r="B106" s="18"/>
      <c r="C106" s="18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8" t="e">
        <f>AVERAGE(enero[[#This Row],[1]:[31]])</f>
        <v>#DIV/0!</v>
      </c>
      <c r="AJ106" s="18"/>
      <c r="AK106" s="18"/>
    </row>
    <row r="107" spans="1:37" x14ac:dyDescent="0.25">
      <c r="A107" s="11"/>
      <c r="B107" s="18"/>
      <c r="C107" s="18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8" t="e">
        <f>AVERAGE(enero[[#This Row],[1]:[31]])</f>
        <v>#DIV/0!</v>
      </c>
      <c r="AJ107" s="18"/>
      <c r="AK107" s="18"/>
    </row>
    <row r="108" spans="1:37" x14ac:dyDescent="0.25">
      <c r="A108" s="11"/>
      <c r="B108" s="18"/>
      <c r="C108" s="18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8" t="e">
        <f>AVERAGE(enero[[#This Row],[1]:[31]])</f>
        <v>#DIV/0!</v>
      </c>
      <c r="AJ108" s="18"/>
      <c r="AK108" s="18"/>
    </row>
    <row r="109" spans="1:37" x14ac:dyDescent="0.25">
      <c r="A109" s="11"/>
      <c r="B109" s="18"/>
      <c r="C109" s="18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8" t="e">
        <f>AVERAGE(enero[[#This Row],[1]:[31]])</f>
        <v>#DIV/0!</v>
      </c>
      <c r="AJ109" s="18"/>
      <c r="AK109" s="18"/>
    </row>
    <row r="110" spans="1:37" x14ac:dyDescent="0.25">
      <c r="A110" s="11"/>
      <c r="B110" s="18"/>
      <c r="C110" s="18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8" t="e">
        <f>AVERAGE(enero[[#This Row],[1]:[31]])</f>
        <v>#DIV/0!</v>
      </c>
      <c r="AJ110" s="18"/>
      <c r="AK110" s="18"/>
    </row>
    <row r="111" spans="1:37" x14ac:dyDescent="0.25">
      <c r="A111" s="11"/>
      <c r="B111" s="18"/>
      <c r="C111" s="18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8" t="e">
        <f>AVERAGE(enero[[#This Row],[1]:[31]])</f>
        <v>#DIV/0!</v>
      </c>
      <c r="AJ111" s="18"/>
      <c r="AK111" s="18"/>
    </row>
    <row r="112" spans="1:37" x14ac:dyDescent="0.25">
      <c r="A112" s="11"/>
      <c r="B112" s="18"/>
      <c r="C112" s="18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8" t="e">
        <f>AVERAGE(enero[[#This Row],[1]:[31]])</f>
        <v>#DIV/0!</v>
      </c>
      <c r="AJ112" s="18"/>
      <c r="AK112" s="18"/>
    </row>
    <row r="113" spans="1:37" x14ac:dyDescent="0.25">
      <c r="A113" s="11"/>
      <c r="B113" s="18"/>
      <c r="C113" s="18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8" t="e">
        <f>AVERAGE(enero[[#This Row],[1]:[31]])</f>
        <v>#DIV/0!</v>
      </c>
      <c r="AJ113" s="18"/>
      <c r="AK113" s="18"/>
    </row>
    <row r="114" spans="1:37" x14ac:dyDescent="0.25">
      <c r="A114" s="11"/>
      <c r="B114" s="18"/>
      <c r="C114" s="18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8" t="e">
        <f>AVERAGE(enero[[#This Row],[1]:[31]])</f>
        <v>#DIV/0!</v>
      </c>
      <c r="AJ114" s="18"/>
      <c r="AK114" s="18"/>
    </row>
    <row r="115" spans="1:37" x14ac:dyDescent="0.25">
      <c r="A115" s="11"/>
      <c r="B115" s="18"/>
      <c r="C115" s="18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8" t="e">
        <f>AVERAGE(enero[[#This Row],[1]:[31]])</f>
        <v>#DIV/0!</v>
      </c>
      <c r="AJ115" s="18"/>
      <c r="AK115" s="18"/>
    </row>
    <row r="116" spans="1:37" x14ac:dyDescent="0.25">
      <c r="A116" s="11"/>
      <c r="B116" s="18"/>
      <c r="C116" s="18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8" t="e">
        <f>AVERAGE(enero[[#This Row],[1]:[31]])</f>
        <v>#DIV/0!</v>
      </c>
      <c r="AJ116" s="18"/>
      <c r="AK116" s="18"/>
    </row>
    <row r="117" spans="1:37" x14ac:dyDescent="0.25">
      <c r="A117" s="11"/>
      <c r="B117" s="18"/>
      <c r="C117" s="18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8" t="e">
        <f>AVERAGE(enero[[#This Row],[1]:[31]])</f>
        <v>#DIV/0!</v>
      </c>
      <c r="AJ117" s="18"/>
      <c r="AK117" s="18"/>
    </row>
    <row r="118" spans="1:37" x14ac:dyDescent="0.25">
      <c r="A118" s="11"/>
      <c r="B118" s="18"/>
      <c r="C118" s="18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8" t="e">
        <f>AVERAGE(enero[[#This Row],[1]:[31]])</f>
        <v>#DIV/0!</v>
      </c>
      <c r="AJ118" s="18"/>
      <c r="AK118" s="18"/>
    </row>
    <row r="119" spans="1:37" x14ac:dyDescent="0.25">
      <c r="A119" s="11"/>
      <c r="B119" s="18"/>
      <c r="C119" s="18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8" t="e">
        <f>AVERAGE(enero[[#This Row],[1]:[31]])</f>
        <v>#DIV/0!</v>
      </c>
      <c r="AJ119" s="18"/>
      <c r="AK119" s="18"/>
    </row>
    <row r="120" spans="1:37" x14ac:dyDescent="0.25">
      <c r="A120" s="11"/>
      <c r="B120" s="18"/>
      <c r="C120" s="18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8" t="e">
        <f>AVERAGE(enero[[#This Row],[1]:[31]])</f>
        <v>#DIV/0!</v>
      </c>
      <c r="AJ120" s="18"/>
      <c r="AK120" s="18"/>
    </row>
    <row r="121" spans="1:37" x14ac:dyDescent="0.25">
      <c r="A121" s="11"/>
      <c r="B121" s="18"/>
      <c r="C121" s="18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8" t="e">
        <f>AVERAGE(enero[[#This Row],[1]:[31]])</f>
        <v>#DIV/0!</v>
      </c>
      <c r="AJ121" s="18"/>
      <c r="AK121" s="18"/>
    </row>
    <row r="122" spans="1:37" x14ac:dyDescent="0.25">
      <c r="A122" s="11"/>
      <c r="B122" s="18"/>
      <c r="C122" s="18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8" t="e">
        <f>AVERAGE(enero[[#This Row],[1]:[31]])</f>
        <v>#DIV/0!</v>
      </c>
      <c r="AJ122" s="18"/>
      <c r="AK122" s="18"/>
    </row>
    <row r="123" spans="1:37" x14ac:dyDescent="0.25">
      <c r="A123" s="11"/>
      <c r="B123" s="18"/>
      <c r="C123" s="18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8" t="e">
        <f>AVERAGE(enero[[#This Row],[1]:[31]])</f>
        <v>#DIV/0!</v>
      </c>
      <c r="AJ123" s="18"/>
      <c r="AK123" s="18"/>
    </row>
    <row r="124" spans="1:37" x14ac:dyDescent="0.25">
      <c r="A124" s="11"/>
      <c r="B124" s="18"/>
      <c r="C124" s="18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8" t="e">
        <f>AVERAGE(enero[[#This Row],[1]:[31]])</f>
        <v>#DIV/0!</v>
      </c>
      <c r="AJ124" s="18"/>
      <c r="AK124" s="18"/>
    </row>
    <row r="125" spans="1:37" x14ac:dyDescent="0.25">
      <c r="A125" s="11"/>
      <c r="B125" s="18"/>
      <c r="C125" s="18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8" t="e">
        <f>AVERAGE(enero[[#This Row],[1]:[31]])</f>
        <v>#DIV/0!</v>
      </c>
      <c r="AJ125" s="18"/>
      <c r="AK125" s="18"/>
    </row>
    <row r="126" spans="1:37" x14ac:dyDescent="0.25">
      <c r="A126" s="11"/>
      <c r="B126" s="18"/>
      <c r="C126" s="18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8" t="e">
        <f>AVERAGE(enero[[#This Row],[1]:[31]])</f>
        <v>#DIV/0!</v>
      </c>
      <c r="AJ126" s="18"/>
      <c r="AK126" s="18"/>
    </row>
    <row r="127" spans="1:37" x14ac:dyDescent="0.25">
      <c r="A127" s="11"/>
      <c r="B127" s="18"/>
      <c r="C127" s="18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8" t="e">
        <f>AVERAGE(enero[[#This Row],[1]:[31]])</f>
        <v>#DIV/0!</v>
      </c>
      <c r="AJ127" s="18"/>
      <c r="AK127" s="18"/>
    </row>
    <row r="128" spans="1:37" x14ac:dyDescent="0.25">
      <c r="A128" s="11"/>
      <c r="B128" s="18"/>
      <c r="C128" s="18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8" t="e">
        <f>AVERAGE(enero[[#This Row],[1]:[31]])</f>
        <v>#DIV/0!</v>
      </c>
      <c r="AJ128" s="18"/>
      <c r="AK128" s="18"/>
    </row>
    <row r="129" spans="1:37" x14ac:dyDescent="0.25">
      <c r="A129" s="11"/>
      <c r="B129" s="18"/>
      <c r="C129" s="18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8" t="e">
        <f>AVERAGE(enero[[#This Row],[1]:[31]])</f>
        <v>#DIV/0!</v>
      </c>
      <c r="AJ129" s="18"/>
      <c r="AK129" s="18"/>
    </row>
    <row r="130" spans="1:37" x14ac:dyDescent="0.25">
      <c r="A130" s="11"/>
      <c r="B130" s="18"/>
      <c r="C130" s="18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8" t="e">
        <f>AVERAGE(enero[[#This Row],[1]:[31]])</f>
        <v>#DIV/0!</v>
      </c>
      <c r="AJ130" s="18"/>
      <c r="AK130" s="18"/>
    </row>
    <row r="131" spans="1:37" x14ac:dyDescent="0.25">
      <c r="A131" s="11"/>
      <c r="B131" s="18"/>
      <c r="C131" s="18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8" t="e">
        <f>AVERAGE(enero[[#This Row],[1]:[31]])</f>
        <v>#DIV/0!</v>
      </c>
      <c r="AJ131" s="18"/>
      <c r="AK131" s="18"/>
    </row>
    <row r="132" spans="1:37" x14ac:dyDescent="0.25">
      <c r="A132" s="11"/>
      <c r="B132" s="18"/>
      <c r="C132" s="18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8" t="e">
        <f>AVERAGE(enero[[#This Row],[1]:[31]])</f>
        <v>#DIV/0!</v>
      </c>
      <c r="AJ132" s="18"/>
      <c r="AK132" s="18"/>
    </row>
    <row r="133" spans="1:37" x14ac:dyDescent="0.25">
      <c r="A133" s="11"/>
      <c r="B133" s="18"/>
      <c r="C133" s="18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8" t="e">
        <f>AVERAGE(enero[[#This Row],[1]:[31]])</f>
        <v>#DIV/0!</v>
      </c>
      <c r="AJ133" s="18"/>
      <c r="AK133" s="18"/>
    </row>
    <row r="134" spans="1:37" x14ac:dyDescent="0.25">
      <c r="A134" s="11"/>
      <c r="B134" s="18"/>
      <c r="C134" s="18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8" t="e">
        <f>AVERAGE(enero[[#This Row],[1]:[31]])</f>
        <v>#DIV/0!</v>
      </c>
      <c r="AJ134" s="18"/>
      <c r="AK134" s="18"/>
    </row>
    <row r="135" spans="1:37" x14ac:dyDescent="0.25">
      <c r="A135" s="11"/>
      <c r="B135" s="18"/>
      <c r="C135" s="18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8" t="e">
        <f>AVERAGE(enero[[#This Row],[1]:[31]])</f>
        <v>#DIV/0!</v>
      </c>
      <c r="AJ135" s="18"/>
      <c r="AK135" s="18"/>
    </row>
    <row r="136" spans="1:37" x14ac:dyDescent="0.25">
      <c r="A136" s="11"/>
      <c r="B136" s="18"/>
      <c r="C136" s="18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8" t="e">
        <f>AVERAGE(enero[[#This Row],[1]:[31]])</f>
        <v>#DIV/0!</v>
      </c>
      <c r="AJ136" s="18"/>
      <c r="AK136" s="18"/>
    </row>
    <row r="137" spans="1:37" x14ac:dyDescent="0.25">
      <c r="A137" s="11"/>
      <c r="B137" s="18"/>
      <c r="C137" s="18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8" t="e">
        <f>AVERAGE(enero[[#This Row],[1]:[31]])</f>
        <v>#DIV/0!</v>
      </c>
      <c r="AJ137" s="18"/>
      <c r="AK137" s="18"/>
    </row>
    <row r="138" spans="1:37" x14ac:dyDescent="0.25">
      <c r="A138" s="11"/>
      <c r="B138" s="18"/>
      <c r="C138" s="18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8" t="e">
        <f>AVERAGE(enero[[#This Row],[1]:[31]])</f>
        <v>#DIV/0!</v>
      </c>
      <c r="AJ138" s="18"/>
      <c r="AK138" s="18"/>
    </row>
    <row r="139" spans="1:37" x14ac:dyDescent="0.25">
      <c r="A139" s="11"/>
      <c r="B139" s="18"/>
      <c r="C139" s="18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8" t="e">
        <f>AVERAGE(enero[[#This Row],[1]:[31]])</f>
        <v>#DIV/0!</v>
      </c>
      <c r="AJ139" s="18"/>
      <c r="AK139" s="18"/>
    </row>
    <row r="140" spans="1:37" x14ac:dyDescent="0.25">
      <c r="A140" s="11"/>
      <c r="B140" s="18"/>
      <c r="C140" s="18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8" t="e">
        <f>AVERAGE(enero[[#This Row],[1]:[31]])</f>
        <v>#DIV/0!</v>
      </c>
      <c r="AJ140" s="18"/>
      <c r="AK140" s="18"/>
    </row>
    <row r="141" spans="1:37" x14ac:dyDescent="0.25">
      <c r="A141" s="11"/>
      <c r="B141" s="18"/>
      <c r="C141" s="18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8" t="e">
        <f>AVERAGE(enero[[#This Row],[1]:[31]])</f>
        <v>#DIV/0!</v>
      </c>
      <c r="AJ141" s="18"/>
      <c r="AK141" s="18"/>
    </row>
    <row r="142" spans="1:37" x14ac:dyDescent="0.25">
      <c r="A142" s="11"/>
      <c r="B142" s="18"/>
      <c r="C142" s="18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8" t="e">
        <f>AVERAGE(enero[[#This Row],[1]:[31]])</f>
        <v>#DIV/0!</v>
      </c>
      <c r="AJ142" s="18"/>
      <c r="AK142" s="18"/>
    </row>
    <row r="143" spans="1:37" x14ac:dyDescent="0.25">
      <c r="A143" s="11"/>
      <c r="B143" s="18"/>
      <c r="C143" s="18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8" t="e">
        <f>AVERAGE(enero[[#This Row],[1]:[31]])</f>
        <v>#DIV/0!</v>
      </c>
      <c r="AJ143" s="18"/>
      <c r="AK143" s="18"/>
    </row>
    <row r="144" spans="1:37" x14ac:dyDescent="0.25">
      <c r="A144" s="11"/>
      <c r="B144" s="18"/>
      <c r="C144" s="18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8" t="e">
        <f>AVERAGE(enero[[#This Row],[1]:[31]])</f>
        <v>#DIV/0!</v>
      </c>
      <c r="AJ144" s="18"/>
      <c r="AK144" s="18"/>
    </row>
    <row r="145" spans="1:37" x14ac:dyDescent="0.25">
      <c r="A145" s="11"/>
      <c r="B145" s="18"/>
      <c r="C145" s="18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8" t="e">
        <f>AVERAGE(enero[[#This Row],[1]:[31]])</f>
        <v>#DIV/0!</v>
      </c>
      <c r="AJ145" s="18"/>
      <c r="AK145" s="18"/>
    </row>
    <row r="146" spans="1:37" x14ac:dyDescent="0.25">
      <c r="A146" s="11"/>
      <c r="B146" s="18"/>
      <c r="C146" s="18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8" t="e">
        <f>AVERAGE(enero[[#This Row],[1]:[31]])</f>
        <v>#DIV/0!</v>
      </c>
      <c r="AJ146" s="18"/>
      <c r="AK146" s="18"/>
    </row>
    <row r="147" spans="1:37" x14ac:dyDescent="0.25">
      <c r="A147" s="11"/>
      <c r="B147" s="18"/>
      <c r="C147" s="18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8" t="e">
        <f>AVERAGE(enero[[#This Row],[1]:[31]])</f>
        <v>#DIV/0!</v>
      </c>
      <c r="AJ147" s="18"/>
      <c r="AK147" s="18"/>
    </row>
    <row r="148" spans="1:37" x14ac:dyDescent="0.25">
      <c r="A148" s="11"/>
      <c r="B148" s="18"/>
      <c r="C148" s="18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8" t="e">
        <f>AVERAGE(enero[[#This Row],[1]:[31]])</f>
        <v>#DIV/0!</v>
      </c>
      <c r="AJ148" s="18"/>
      <c r="AK148" s="18"/>
    </row>
    <row r="149" spans="1:37" x14ac:dyDescent="0.25">
      <c r="A149" s="11"/>
      <c r="B149" s="18"/>
      <c r="C149" s="18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8" t="e">
        <f>AVERAGE(enero[[#This Row],[1]:[31]])</f>
        <v>#DIV/0!</v>
      </c>
      <c r="AJ149" s="18"/>
      <c r="AK149" s="18"/>
    </row>
    <row r="150" spans="1:37" x14ac:dyDescent="0.25">
      <c r="A150" s="11"/>
      <c r="B150" s="18"/>
      <c r="C150" s="18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8" t="e">
        <f>AVERAGE(enero[[#This Row],[1]:[31]])</f>
        <v>#DIV/0!</v>
      </c>
      <c r="AJ150" s="18"/>
      <c r="AK150" s="18"/>
    </row>
    <row r="151" spans="1:37" x14ac:dyDescent="0.25">
      <c r="A151" s="11"/>
      <c r="B151" s="18"/>
      <c r="C151" s="18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8" t="e">
        <f>AVERAGE(enero[[#This Row],[1]:[31]])</f>
        <v>#DIV/0!</v>
      </c>
      <c r="AJ151" s="18"/>
      <c r="AK151" s="18"/>
    </row>
    <row r="152" spans="1:37" x14ac:dyDescent="0.25">
      <c r="A152" s="11"/>
      <c r="B152" s="18"/>
      <c r="C152" s="18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8" t="e">
        <f>AVERAGE(enero[[#This Row],[1]:[31]])</f>
        <v>#DIV/0!</v>
      </c>
      <c r="AJ152" s="18"/>
      <c r="AK152" s="18"/>
    </row>
    <row r="153" spans="1:37" x14ac:dyDescent="0.25">
      <c r="A153" s="11"/>
      <c r="B153" s="18"/>
      <c r="C153" s="18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8" t="e">
        <f>AVERAGE(enero[[#This Row],[1]:[31]])</f>
        <v>#DIV/0!</v>
      </c>
      <c r="AJ153" s="18"/>
      <c r="AK153" s="18"/>
    </row>
    <row r="154" spans="1:37" x14ac:dyDescent="0.25">
      <c r="A154" s="11"/>
      <c r="B154" s="18"/>
      <c r="C154" s="18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8" t="e">
        <f>AVERAGE(enero[[#This Row],[1]:[31]])</f>
        <v>#DIV/0!</v>
      </c>
      <c r="AJ154" s="18"/>
      <c r="AK154" s="18"/>
    </row>
    <row r="155" spans="1:37" x14ac:dyDescent="0.25">
      <c r="A155" s="11"/>
      <c r="B155" s="18"/>
      <c r="C155" s="18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8" t="e">
        <f>AVERAGE(enero[[#This Row],[1]:[31]])</f>
        <v>#DIV/0!</v>
      </c>
      <c r="AJ155" s="18"/>
      <c r="AK155" s="18"/>
    </row>
    <row r="156" spans="1:37" x14ac:dyDescent="0.25">
      <c r="A156" s="11"/>
      <c r="B156" s="18"/>
      <c r="C156" s="18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8" t="e">
        <f>AVERAGE(enero[[#This Row],[1]:[31]])</f>
        <v>#DIV/0!</v>
      </c>
      <c r="AJ156" s="18"/>
      <c r="AK156" s="18"/>
    </row>
    <row r="157" spans="1:37" x14ac:dyDescent="0.25">
      <c r="A157" s="11"/>
      <c r="B157" s="18"/>
      <c r="C157" s="18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8" t="e">
        <f>AVERAGE(enero[[#This Row],[1]:[31]])</f>
        <v>#DIV/0!</v>
      </c>
      <c r="AJ157" s="18"/>
      <c r="AK157" s="18"/>
    </row>
    <row r="158" spans="1:37" x14ac:dyDescent="0.25">
      <c r="A158" s="11"/>
      <c r="B158" s="18"/>
      <c r="C158" s="18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8" t="e">
        <f>AVERAGE(enero[[#This Row],[1]:[31]])</f>
        <v>#DIV/0!</v>
      </c>
      <c r="AJ158" s="18"/>
      <c r="AK158" s="18"/>
    </row>
    <row r="159" spans="1:37" x14ac:dyDescent="0.25">
      <c r="A159" s="11"/>
      <c r="B159" s="18"/>
      <c r="C159" s="18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8" t="e">
        <f>AVERAGE(enero[[#This Row],[1]:[31]])</f>
        <v>#DIV/0!</v>
      </c>
      <c r="AJ159" s="18"/>
      <c r="AK159" s="18"/>
    </row>
    <row r="160" spans="1:37" x14ac:dyDescent="0.25">
      <c r="A160" s="11"/>
      <c r="B160" s="18"/>
      <c r="C160" s="18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8" t="e">
        <f>AVERAGE(enero[[#This Row],[1]:[31]])</f>
        <v>#DIV/0!</v>
      </c>
      <c r="AJ160" s="18"/>
      <c r="AK160" s="18"/>
    </row>
    <row r="161" spans="1:37" x14ac:dyDescent="0.25">
      <c r="A161" s="11"/>
      <c r="B161" s="18"/>
      <c r="C161" s="18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8" t="e">
        <f>AVERAGE(enero[[#This Row],[1]:[31]])</f>
        <v>#DIV/0!</v>
      </c>
      <c r="AJ161" s="18"/>
      <c r="AK161" s="18"/>
    </row>
    <row r="162" spans="1:37" x14ac:dyDescent="0.25">
      <c r="A162" s="11"/>
      <c r="B162" s="18"/>
      <c r="C162" s="18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8" t="e">
        <f>AVERAGE(enero[[#This Row],[1]:[31]])</f>
        <v>#DIV/0!</v>
      </c>
      <c r="AJ162" s="18"/>
      <c r="AK162" s="18"/>
    </row>
    <row r="163" spans="1:37" x14ac:dyDescent="0.25">
      <c r="A163" s="11"/>
      <c r="B163" s="18"/>
      <c r="C163" s="18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8" t="e">
        <f>AVERAGE(enero[[#This Row],[1]:[31]])</f>
        <v>#DIV/0!</v>
      </c>
      <c r="AJ163" s="18"/>
      <c r="AK163" s="18"/>
    </row>
    <row r="164" spans="1:37" x14ac:dyDescent="0.25">
      <c r="A164" s="11"/>
      <c r="B164" s="18"/>
      <c r="C164" s="18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8" t="e">
        <f>AVERAGE(enero[[#This Row],[1]:[31]])</f>
        <v>#DIV/0!</v>
      </c>
      <c r="AJ164" s="18"/>
      <c r="AK164" s="18"/>
    </row>
    <row r="165" spans="1:37" x14ac:dyDescent="0.25">
      <c r="A165" s="11"/>
      <c r="B165" s="18"/>
      <c r="C165" s="18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8" t="e">
        <f>AVERAGE(enero[[#This Row],[1]:[31]])</f>
        <v>#DIV/0!</v>
      </c>
      <c r="AJ165" s="18"/>
      <c r="AK165" s="18"/>
    </row>
    <row r="166" spans="1:37" x14ac:dyDescent="0.25">
      <c r="A166" s="11"/>
      <c r="B166" s="18"/>
      <c r="C166" s="18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8" t="e">
        <f>AVERAGE(enero[[#This Row],[1]:[31]])</f>
        <v>#DIV/0!</v>
      </c>
      <c r="AJ166" s="18"/>
      <c r="AK166" s="18"/>
    </row>
    <row r="167" spans="1:37" x14ac:dyDescent="0.25">
      <c r="A167" s="11"/>
      <c r="B167" s="18"/>
      <c r="C167" s="18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8" t="e">
        <f>AVERAGE(enero[[#This Row],[1]:[31]])</f>
        <v>#DIV/0!</v>
      </c>
      <c r="AJ167" s="18"/>
      <c r="AK167" s="18"/>
    </row>
    <row r="168" spans="1:37" x14ac:dyDescent="0.25">
      <c r="A168" s="11"/>
      <c r="B168" s="18"/>
      <c r="C168" s="18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8" t="e">
        <f>AVERAGE(enero[[#This Row],[1]:[31]])</f>
        <v>#DIV/0!</v>
      </c>
      <c r="AJ168" s="18"/>
      <c r="AK168" s="18"/>
    </row>
    <row r="169" spans="1:37" x14ac:dyDescent="0.25">
      <c r="A169" s="11"/>
      <c r="B169" s="18"/>
      <c r="C169" s="18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8" t="e">
        <f>AVERAGE(enero[[#This Row],[1]:[31]])</f>
        <v>#DIV/0!</v>
      </c>
      <c r="AJ169" s="18"/>
      <c r="AK169" s="18"/>
    </row>
    <row r="170" spans="1:37" x14ac:dyDescent="0.25">
      <c r="A170" s="11"/>
      <c r="B170" s="18"/>
      <c r="C170" s="18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8" t="e">
        <f>AVERAGE(enero[[#This Row],[1]:[31]])</f>
        <v>#DIV/0!</v>
      </c>
      <c r="AJ170" s="18"/>
      <c r="AK170" s="18"/>
    </row>
    <row r="171" spans="1:37" x14ac:dyDescent="0.25">
      <c r="A171" s="11"/>
      <c r="B171" s="18"/>
      <c r="C171" s="18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8" t="e">
        <f>AVERAGE(enero[[#This Row],[1]:[31]])</f>
        <v>#DIV/0!</v>
      </c>
      <c r="AJ171" s="18"/>
      <c r="AK171" s="18"/>
    </row>
    <row r="172" spans="1:37" x14ac:dyDescent="0.25">
      <c r="A172" s="11"/>
      <c r="B172" s="18"/>
      <c r="C172" s="18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8" t="e">
        <f>AVERAGE(enero[[#This Row],[1]:[31]])</f>
        <v>#DIV/0!</v>
      </c>
      <c r="AJ172" s="18"/>
      <c r="AK172" s="18"/>
    </row>
    <row r="173" spans="1:37" x14ac:dyDescent="0.25">
      <c r="A173" s="11"/>
      <c r="B173" s="18"/>
      <c r="C173" s="18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8" t="e">
        <f>AVERAGE(enero[[#This Row],[1]:[31]])</f>
        <v>#DIV/0!</v>
      </c>
      <c r="AJ173" s="18"/>
      <c r="AK173" s="18"/>
    </row>
    <row r="174" spans="1:37" x14ac:dyDescent="0.25">
      <c r="A174" s="11"/>
      <c r="B174" s="18"/>
      <c r="C174" s="18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8" t="e">
        <f>AVERAGE(enero[[#This Row],[1]:[31]])</f>
        <v>#DIV/0!</v>
      </c>
      <c r="AJ174" s="18"/>
      <c r="AK174" s="18"/>
    </row>
    <row r="175" spans="1:37" x14ac:dyDescent="0.25">
      <c r="A175" s="11"/>
      <c r="B175" s="18"/>
      <c r="C175" s="18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8" t="e">
        <f>AVERAGE(enero[[#This Row],[1]:[31]])</f>
        <v>#DIV/0!</v>
      </c>
      <c r="AJ175" s="18"/>
      <c r="AK175" s="18"/>
    </row>
    <row r="176" spans="1:37" x14ac:dyDescent="0.25">
      <c r="A176" s="11"/>
      <c r="B176" s="18"/>
      <c r="C176" s="18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8" t="e">
        <f>AVERAGE(enero[[#This Row],[1]:[31]])</f>
        <v>#DIV/0!</v>
      </c>
      <c r="AJ176" s="18"/>
      <c r="AK176" s="18"/>
    </row>
    <row r="177" spans="1:37" x14ac:dyDescent="0.25">
      <c r="A177" s="11"/>
      <c r="B177" s="18"/>
      <c r="C177" s="18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8" t="e">
        <f>AVERAGE(enero[[#This Row],[1]:[31]])</f>
        <v>#DIV/0!</v>
      </c>
      <c r="AJ177" s="18"/>
      <c r="AK177" s="18"/>
    </row>
    <row r="178" spans="1:37" x14ac:dyDescent="0.25">
      <c r="A178" s="11"/>
      <c r="B178" s="18"/>
      <c r="C178" s="18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8" t="e">
        <f>AVERAGE(enero[[#This Row],[1]:[31]])</f>
        <v>#DIV/0!</v>
      </c>
      <c r="AJ178" s="18"/>
      <c r="AK178" s="18"/>
    </row>
    <row r="179" spans="1:37" x14ac:dyDescent="0.25">
      <c r="A179" s="11"/>
      <c r="B179" s="18"/>
      <c r="C179" s="18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8" t="e">
        <f>AVERAGE(enero[[#This Row],[1]:[31]])</f>
        <v>#DIV/0!</v>
      </c>
      <c r="AJ179" s="18"/>
      <c r="AK179" s="18"/>
    </row>
    <row r="180" spans="1:37" x14ac:dyDescent="0.25">
      <c r="A180" s="11"/>
      <c r="B180" s="18"/>
      <c r="C180" s="18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8" t="e">
        <f>AVERAGE(enero[[#This Row],[1]:[31]])</f>
        <v>#DIV/0!</v>
      </c>
      <c r="AJ180" s="18"/>
      <c r="AK180" s="18"/>
    </row>
    <row r="181" spans="1:37" x14ac:dyDescent="0.25">
      <c r="A181" s="11"/>
      <c r="B181" s="18"/>
      <c r="C181" s="18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8" t="e">
        <f>AVERAGE(enero[[#This Row],[1]:[31]])</f>
        <v>#DIV/0!</v>
      </c>
      <c r="AJ181" s="18"/>
      <c r="AK181" s="18"/>
    </row>
    <row r="182" spans="1:37" x14ac:dyDescent="0.25">
      <c r="A182" s="11"/>
      <c r="B182" s="18"/>
      <c r="C182" s="18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8" t="e">
        <f>AVERAGE(enero[[#This Row],[1]:[31]])</f>
        <v>#DIV/0!</v>
      </c>
      <c r="AJ182" s="18"/>
      <c r="AK182" s="18"/>
    </row>
    <row r="183" spans="1:37" x14ac:dyDescent="0.25">
      <c r="A183" s="11"/>
      <c r="B183" s="18"/>
      <c r="C183" s="18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8" t="e">
        <f>AVERAGE(enero[[#This Row],[1]:[31]])</f>
        <v>#DIV/0!</v>
      </c>
      <c r="AJ183" s="18"/>
      <c r="AK183" s="18"/>
    </row>
    <row r="184" spans="1:37" x14ac:dyDescent="0.25">
      <c r="A184" s="11"/>
      <c r="B184" s="18"/>
      <c r="C184" s="18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8" t="e">
        <f>AVERAGE(enero[[#This Row],[1]:[31]])</f>
        <v>#DIV/0!</v>
      </c>
      <c r="AJ184" s="18"/>
      <c r="AK184" s="18"/>
    </row>
    <row r="185" spans="1:37" x14ac:dyDescent="0.25">
      <c r="A185" s="11"/>
      <c r="B185" s="18"/>
      <c r="C185" s="18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8" t="e">
        <f>AVERAGE(enero[[#This Row],[1]:[31]])</f>
        <v>#DIV/0!</v>
      </c>
      <c r="AJ185" s="18"/>
      <c r="AK185" s="18"/>
    </row>
    <row r="186" spans="1:37" x14ac:dyDescent="0.25">
      <c r="A186" s="11"/>
      <c r="B186" s="18"/>
      <c r="C186" s="18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8" t="e">
        <f>AVERAGE(enero[[#This Row],[1]:[31]])</f>
        <v>#DIV/0!</v>
      </c>
      <c r="AJ186" s="18"/>
      <c r="AK186" s="18"/>
    </row>
    <row r="187" spans="1:37" x14ac:dyDescent="0.25">
      <c r="A187" s="11"/>
      <c r="B187" s="18"/>
      <c r="C187" s="18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8" t="e">
        <f>AVERAGE(enero[[#This Row],[1]:[31]])</f>
        <v>#DIV/0!</v>
      </c>
      <c r="AJ187" s="18"/>
      <c r="AK187" s="18"/>
    </row>
    <row r="188" spans="1:37" x14ac:dyDescent="0.25">
      <c r="A188" s="11"/>
      <c r="B188" s="18"/>
      <c r="C188" s="18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8" t="e">
        <f>AVERAGE(enero[[#This Row],[1]:[31]])</f>
        <v>#DIV/0!</v>
      </c>
      <c r="AJ188" s="18"/>
      <c r="AK188" s="18"/>
    </row>
    <row r="189" spans="1:37" x14ac:dyDescent="0.25">
      <c r="A189" s="11"/>
      <c r="B189" s="18"/>
      <c r="C189" s="18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8" t="e">
        <f>AVERAGE(enero[[#This Row],[1]:[31]])</f>
        <v>#DIV/0!</v>
      </c>
      <c r="AJ189" s="18"/>
      <c r="AK189" s="18"/>
    </row>
    <row r="190" spans="1:37" x14ac:dyDescent="0.25">
      <c r="A190" s="11"/>
      <c r="B190" s="18"/>
      <c r="C190" s="18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8" t="e">
        <f>AVERAGE(enero[[#This Row],[1]:[31]])</f>
        <v>#DIV/0!</v>
      </c>
      <c r="AJ190" s="18"/>
      <c r="AK190" s="18"/>
    </row>
    <row r="191" spans="1:37" x14ac:dyDescent="0.25">
      <c r="A191" s="11"/>
      <c r="B191" s="18"/>
      <c r="C191" s="18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8" t="e">
        <f>AVERAGE(enero[[#This Row],[1]:[31]])</f>
        <v>#DIV/0!</v>
      </c>
      <c r="AJ191" s="18"/>
      <c r="AK191" s="18"/>
    </row>
    <row r="192" spans="1:37" x14ac:dyDescent="0.25">
      <c r="A192" s="11"/>
      <c r="B192" s="18"/>
      <c r="C192" s="18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8" t="e">
        <f>AVERAGE(enero[[#This Row],[1]:[31]])</f>
        <v>#DIV/0!</v>
      </c>
      <c r="AJ192" s="18"/>
      <c r="AK192" s="18"/>
    </row>
    <row r="193" spans="1:37" x14ac:dyDescent="0.25">
      <c r="A193" s="11"/>
      <c r="B193" s="18"/>
      <c r="C193" s="18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8" t="e">
        <f>AVERAGE(enero[[#This Row],[1]:[31]])</f>
        <v>#DIV/0!</v>
      </c>
      <c r="AJ193" s="18"/>
      <c r="AK193" s="18"/>
    </row>
    <row r="194" spans="1:37" x14ac:dyDescent="0.25">
      <c r="A194" s="11"/>
      <c r="B194" s="18"/>
      <c r="C194" s="18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8" t="e">
        <f>AVERAGE(enero[[#This Row],[1]:[31]])</f>
        <v>#DIV/0!</v>
      </c>
      <c r="AJ194" s="18"/>
      <c r="AK194" s="18"/>
    </row>
    <row r="195" spans="1:37" x14ac:dyDescent="0.25">
      <c r="A195" s="11"/>
      <c r="B195" s="18"/>
      <c r="C195" s="18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8" t="e">
        <f>AVERAGE(enero[[#This Row],[1]:[31]])</f>
        <v>#DIV/0!</v>
      </c>
      <c r="AJ195" s="18"/>
      <c r="AK195" s="18"/>
    </row>
    <row r="196" spans="1:37" x14ac:dyDescent="0.25">
      <c r="A196" s="11"/>
      <c r="B196" s="18"/>
      <c r="C196" s="18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8" t="e">
        <f>AVERAGE(enero[[#This Row],[1]:[31]])</f>
        <v>#DIV/0!</v>
      </c>
      <c r="AJ196" s="18"/>
      <c r="AK196" s="18"/>
    </row>
    <row r="197" spans="1:37" x14ac:dyDescent="0.25">
      <c r="A197" s="11"/>
      <c r="B197" s="18"/>
      <c r="C197" s="18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8" t="e">
        <f>AVERAGE(enero[[#This Row],[1]:[31]])</f>
        <v>#DIV/0!</v>
      </c>
      <c r="AJ197" s="18"/>
      <c r="AK197" s="18"/>
    </row>
    <row r="198" spans="1:37" x14ac:dyDescent="0.25">
      <c r="A198" s="11"/>
      <c r="B198" s="18"/>
      <c r="C198" s="18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8" t="e">
        <f>AVERAGE(enero[[#This Row],[1]:[31]])</f>
        <v>#DIV/0!</v>
      </c>
      <c r="AJ198" s="18"/>
      <c r="AK198" s="18"/>
    </row>
    <row r="199" spans="1:37" x14ac:dyDescent="0.25">
      <c r="A199" s="11"/>
      <c r="B199" s="18"/>
      <c r="C199" s="18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8" t="e">
        <f>AVERAGE(enero[[#This Row],[1]:[31]])</f>
        <v>#DIV/0!</v>
      </c>
      <c r="AJ199" s="18"/>
      <c r="AK199" s="18"/>
    </row>
    <row r="200" spans="1:37" x14ac:dyDescent="0.25">
      <c r="A200" s="11"/>
      <c r="B200" s="18"/>
      <c r="C200" s="18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8" t="e">
        <f>AVERAGE(enero[[#This Row],[1]:[31]])</f>
        <v>#DIV/0!</v>
      </c>
      <c r="AJ200" s="18"/>
      <c r="AK200" s="28"/>
    </row>
    <row r="201" spans="1:37" x14ac:dyDescent="0.2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7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26"/>
    </row>
    <row r="202" spans="1:37" ht="15.75" x14ac:dyDescent="0.25">
      <c r="A202" s="1"/>
      <c r="C202" s="2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4"/>
    </row>
    <row r="203" spans="1:37" ht="15.75" x14ac:dyDescent="0.25">
      <c r="A203" s="1"/>
      <c r="C203" s="2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4"/>
    </row>
    <row r="204" spans="1:37" ht="15.75" x14ac:dyDescent="0.25">
      <c r="A204" s="1"/>
      <c r="C204" s="2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4"/>
    </row>
    <row r="205" spans="1:37" ht="15.75" x14ac:dyDescent="0.25">
      <c r="A205" s="1"/>
      <c r="C205" s="2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4"/>
    </row>
    <row r="206" spans="1:37" ht="15.75" x14ac:dyDescent="0.25">
      <c r="A206" s="1"/>
      <c r="C206" s="2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4"/>
    </row>
    <row r="207" spans="1:37" ht="15.75" x14ac:dyDescent="0.25">
      <c r="A207" s="1"/>
      <c r="C207" s="2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4"/>
    </row>
    <row r="208" spans="1:37" ht="15.75" x14ac:dyDescent="0.25">
      <c r="A208" s="1"/>
      <c r="C208" s="2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4"/>
    </row>
    <row r="209" spans="1:35" ht="15.75" x14ac:dyDescent="0.25">
      <c r="A209" s="1"/>
      <c r="C209" s="2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4"/>
    </row>
    <row r="210" spans="1:35" ht="15.75" x14ac:dyDescent="0.25">
      <c r="A210" s="1"/>
      <c r="C210" s="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4"/>
    </row>
    <row r="211" spans="1:35" ht="15.75" x14ac:dyDescent="0.25">
      <c r="A211" s="1"/>
      <c r="C211" s="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4"/>
    </row>
    <row r="212" spans="1:35" ht="15.75" x14ac:dyDescent="0.25">
      <c r="A212" s="1"/>
      <c r="C212" s="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4"/>
    </row>
    <row r="213" spans="1:35" ht="15.75" x14ac:dyDescent="0.25">
      <c r="A213" s="1"/>
      <c r="C213" s="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4"/>
    </row>
    <row r="214" spans="1:35" ht="15.75" x14ac:dyDescent="0.25">
      <c r="A214" s="1"/>
      <c r="C214" s="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4"/>
    </row>
    <row r="215" spans="1:35" ht="15.75" x14ac:dyDescent="0.25">
      <c r="A215" s="1"/>
      <c r="C215" s="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4"/>
    </row>
    <row r="216" spans="1:35" ht="15.75" x14ac:dyDescent="0.25">
      <c r="A216" s="1"/>
      <c r="C216" s="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4"/>
    </row>
    <row r="217" spans="1:35" ht="15.75" x14ac:dyDescent="0.25">
      <c r="A217" s="1"/>
      <c r="C217" s="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4"/>
    </row>
    <row r="218" spans="1:35" ht="15.75" x14ac:dyDescent="0.25">
      <c r="A218" s="1"/>
      <c r="C218" s="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4"/>
    </row>
    <row r="219" spans="1:35" ht="15.75" x14ac:dyDescent="0.25">
      <c r="A219" s="1"/>
      <c r="C219" s="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4"/>
    </row>
    <row r="220" spans="1:35" ht="15.75" x14ac:dyDescent="0.25">
      <c r="A220" s="1"/>
      <c r="C220" s="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4"/>
    </row>
    <row r="221" spans="1:35" ht="15.75" x14ac:dyDescent="0.25">
      <c r="A221" s="1"/>
      <c r="C221" s="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4"/>
    </row>
    <row r="222" spans="1:35" ht="15.75" x14ac:dyDescent="0.25">
      <c r="A222" s="1"/>
      <c r="B222" s="5"/>
      <c r="C222" s="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4"/>
    </row>
    <row r="223" spans="1:35" x14ac:dyDescent="0.25">
      <c r="Q223"/>
    </row>
    <row r="224" spans="1:35" x14ac:dyDescent="0.25">
      <c r="Q224"/>
    </row>
    <row r="225" spans="17:17" x14ac:dyDescent="0.25">
      <c r="Q225"/>
    </row>
    <row r="226" spans="17:17" x14ac:dyDescent="0.25">
      <c r="Q226"/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9" id="{12E8AD2D-C1E8-4DC3-9EC9-7CF36F99F94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178" id="{44081DAA-1542-4D7B-903F-6B5AEE779C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180" id="{07B4916E-1500-4A25-985A-A9B9C38EA4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181" id="{0C3238E8-B33E-4E12-9CC1-3E410053D2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177" id="{0527E54F-4083-49A7-8E61-14CED20D42C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176" id="{09E8184B-B5F3-4A09-B322-918F856EAF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1867" id="{27BBFCC1-C348-4D2B-8B31-3019444962C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E202:AH222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1"/>
  <sheetViews>
    <sheetView zoomScale="90" zoomScaleNormal="90" workbookViewId="0">
      <selection activeCell="B8" sqref="B8"/>
    </sheetView>
  </sheetViews>
  <sheetFormatPr baseColWidth="10" defaultRowHeight="15" x14ac:dyDescent="0.25"/>
  <cols>
    <col min="1" max="1" width="23.5703125" customWidth="1"/>
    <col min="2" max="2" width="23.140625" customWidth="1"/>
    <col min="3" max="3" width="19.5703125" customWidth="1"/>
    <col min="4" max="4" width="6.42578125" customWidth="1"/>
    <col min="5" max="5" width="6.140625" customWidth="1"/>
    <col min="6" max="6" width="6" customWidth="1"/>
    <col min="7" max="7" width="5.85546875" customWidth="1"/>
    <col min="8" max="8" width="5.42578125" customWidth="1"/>
    <col min="9" max="10" width="4.5703125" customWidth="1"/>
    <col min="11" max="11" width="5.140625" customWidth="1"/>
    <col min="12" max="12" width="5" customWidth="1"/>
    <col min="13" max="13" width="6.140625" customWidth="1"/>
    <col min="14" max="14" width="5.85546875" customWidth="1"/>
    <col min="15" max="15" width="6.5703125" customWidth="1"/>
    <col min="16" max="16" width="6.7109375" customWidth="1"/>
    <col min="17" max="17" width="6.85546875" style="6" customWidth="1"/>
    <col min="18" max="18" width="6.140625" customWidth="1"/>
    <col min="19" max="19" width="6" customWidth="1"/>
    <col min="20" max="20" width="6.85546875" customWidth="1"/>
    <col min="21" max="21" width="5.5703125" customWidth="1"/>
    <col min="22" max="22" width="5.42578125" customWidth="1"/>
    <col min="23" max="23" width="6" customWidth="1"/>
    <col min="24" max="24" width="5.85546875" customWidth="1"/>
    <col min="25" max="25" width="5.28515625" customWidth="1"/>
    <col min="26" max="27" width="6" customWidth="1"/>
    <col min="28" max="28" width="6.7109375" customWidth="1"/>
    <col min="29" max="29" width="6" customWidth="1"/>
    <col min="30" max="30" width="6.28515625" customWidth="1"/>
    <col min="31" max="31" width="6.42578125" customWidth="1"/>
    <col min="32" max="32" width="5.28515625" customWidth="1"/>
    <col min="33" max="33" width="6.42578125" customWidth="1"/>
    <col min="34" max="34" width="5.28515625" customWidth="1"/>
    <col min="35" max="35" width="12" customWidth="1"/>
  </cols>
  <sheetData>
    <row r="1" spans="1:37" x14ac:dyDescent="0.25">
      <c r="A1" s="7"/>
      <c r="B1" s="8" t="s">
        <v>0</v>
      </c>
      <c r="C1" s="9"/>
      <c r="D1" s="8">
        <f>SUBTOTAL(109,octubre[1])</f>
        <v>0</v>
      </c>
      <c r="E1" s="8">
        <f>SUBTOTAL(109,octubre[2])</f>
        <v>0</v>
      </c>
      <c r="F1" s="8">
        <f>SUBTOTAL(109,octubre[3])</f>
        <v>0</v>
      </c>
      <c r="G1" s="8">
        <f>SUBTOTAL(109,octubre[4])</f>
        <v>0</v>
      </c>
      <c r="H1" s="8">
        <f>SUBTOTAL(109,octubre[5])</f>
        <v>0</v>
      </c>
      <c r="I1" s="8">
        <f>SUBTOTAL(109,octubre[6])</f>
        <v>0</v>
      </c>
      <c r="J1" s="8">
        <f>SUBTOTAL(109,octubre[7])</f>
        <v>0</v>
      </c>
      <c r="K1" s="8">
        <f>SUBTOTAL(109,octubre[8])</f>
        <v>0</v>
      </c>
      <c r="L1" s="8">
        <f>SUBTOTAL(109,octubre[9])</f>
        <v>0</v>
      </c>
      <c r="M1" s="8">
        <f>SUBTOTAL(109,octubre[10])</f>
        <v>0</v>
      </c>
      <c r="N1" s="8">
        <f>SUBTOTAL(109,octubre[11])</f>
        <v>0</v>
      </c>
      <c r="O1" s="8">
        <f>SUBTOTAL(109,octubre[12])</f>
        <v>0</v>
      </c>
      <c r="P1" s="8">
        <f>SUBTOTAL(109,octubre[13])</f>
        <v>0</v>
      </c>
      <c r="Q1" s="8">
        <f>SUBTOTAL(109,octubre[14])</f>
        <v>0</v>
      </c>
      <c r="R1" s="8">
        <f>SUBTOTAL(109,octubre[15])</f>
        <v>0</v>
      </c>
      <c r="S1" s="8">
        <f>SUBTOTAL(109,octubre[16])</f>
        <v>0</v>
      </c>
      <c r="T1" s="8">
        <f>SUBTOTAL(109,octubre[17])</f>
        <v>0</v>
      </c>
      <c r="U1" s="8">
        <f>SUBTOTAL(109,octubre[18])</f>
        <v>0</v>
      </c>
      <c r="V1" s="8">
        <f>SUBTOTAL(109,octubre[19])</f>
        <v>0</v>
      </c>
      <c r="W1" s="8">
        <f>SUBTOTAL(109,octubre[20])</f>
        <v>0</v>
      </c>
      <c r="X1" s="8">
        <f>SUBTOTAL(109,octubre[21])</f>
        <v>0</v>
      </c>
      <c r="Y1" s="8">
        <f>SUBTOTAL(109,octubre[22])</f>
        <v>0</v>
      </c>
      <c r="Z1" s="8">
        <f>SUBTOTAL(109,octubre[23])</f>
        <v>0</v>
      </c>
      <c r="AA1" s="8">
        <f>SUBTOTAL(109,octubre[24])</f>
        <v>0</v>
      </c>
      <c r="AB1" s="8">
        <f>SUBTOTAL(109,octubre[25])</f>
        <v>0</v>
      </c>
      <c r="AC1" s="8">
        <f>SUBTOTAL(109,octubre[26])</f>
        <v>0</v>
      </c>
      <c r="AD1" s="8">
        <f>SUBTOTAL(109,octubre[27])</f>
        <v>0</v>
      </c>
      <c r="AE1" s="8">
        <f>SUBTOTAL(109,octubre[28])</f>
        <v>0</v>
      </c>
      <c r="AF1" s="8">
        <f>SUBTOTAL(109,octubre[29])</f>
        <v>0</v>
      </c>
      <c r="AG1" s="8">
        <f>SUBTOTAL(109,octubre[30])</f>
        <v>0</v>
      </c>
      <c r="AH1" s="8">
        <f>SUBTOTAL(109,octubre[31])</f>
        <v>0</v>
      </c>
      <c r="AI1" s="10" t="e">
        <f>SUBTOTAL(101,octubre[Fallas])</f>
        <v>#DIV/0!</v>
      </c>
      <c r="AJ1" s="18"/>
    </row>
    <row r="2" spans="1:37" ht="15.75" customHeight="1" x14ac:dyDescent="0.25">
      <c r="A2" s="19" t="s">
        <v>1</v>
      </c>
      <c r="B2" s="19" t="s">
        <v>2</v>
      </c>
      <c r="C2" s="20" t="s">
        <v>3</v>
      </c>
      <c r="D2" s="21" t="s">
        <v>4</v>
      </c>
      <c r="E2" s="21" t="s">
        <v>5</v>
      </c>
      <c r="F2" s="21" t="s">
        <v>6</v>
      </c>
      <c r="G2" s="22" t="s">
        <v>7</v>
      </c>
      <c r="H2" s="21" t="s">
        <v>8</v>
      </c>
      <c r="I2" s="21" t="s">
        <v>9</v>
      </c>
      <c r="J2" s="21" t="s">
        <v>10</v>
      </c>
      <c r="K2" s="21" t="s">
        <v>11</v>
      </c>
      <c r="L2" s="21" t="s">
        <v>12</v>
      </c>
      <c r="M2" s="21" t="s">
        <v>13</v>
      </c>
      <c r="N2" s="21" t="s">
        <v>14</v>
      </c>
      <c r="O2" s="21" t="s">
        <v>15</v>
      </c>
      <c r="P2" s="21" t="s">
        <v>16</v>
      </c>
      <c r="Q2" s="21" t="s">
        <v>17</v>
      </c>
      <c r="R2" s="21" t="s">
        <v>18</v>
      </c>
      <c r="S2" s="21" t="s">
        <v>19</v>
      </c>
      <c r="T2" s="21" t="s">
        <v>20</v>
      </c>
      <c r="U2" s="21" t="s">
        <v>21</v>
      </c>
      <c r="V2" s="21" t="s">
        <v>22</v>
      </c>
      <c r="W2" s="21" t="s">
        <v>23</v>
      </c>
      <c r="X2" s="21" t="s">
        <v>24</v>
      </c>
      <c r="Y2" s="21" t="s">
        <v>25</v>
      </c>
      <c r="Z2" s="21" t="s">
        <v>26</v>
      </c>
      <c r="AA2" s="21" t="s">
        <v>27</v>
      </c>
      <c r="AB2" s="21" t="s">
        <v>28</v>
      </c>
      <c r="AC2" s="21" t="s">
        <v>29</v>
      </c>
      <c r="AD2" s="21" t="s">
        <v>30</v>
      </c>
      <c r="AE2" s="21" t="s">
        <v>31</v>
      </c>
      <c r="AF2" s="21" t="s">
        <v>32</v>
      </c>
      <c r="AG2" s="21" t="s">
        <v>33</v>
      </c>
      <c r="AH2" s="21" t="s">
        <v>34</v>
      </c>
      <c r="AI2" s="23" t="s">
        <v>35</v>
      </c>
      <c r="AJ2" s="11" t="s">
        <v>36</v>
      </c>
      <c r="AK2" s="29" t="s">
        <v>37</v>
      </c>
    </row>
    <row r="3" spans="1:37" ht="15.75" customHeight="1" x14ac:dyDescent="0.25">
      <c r="A3" s="11"/>
      <c r="B3" s="12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24" t="e">
        <f>AVERAGE(octubre[[#This Row],[1]:[31]])</f>
        <v>#DIV/0!</v>
      </c>
      <c r="AJ3" s="14"/>
      <c r="AK3" s="27"/>
    </row>
    <row r="4" spans="1:37" ht="15.75" customHeight="1" x14ac:dyDescent="0.25">
      <c r="A4" s="15"/>
      <c r="B4" s="12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24" t="e">
        <f>AVERAGE(octubre[[#This Row],[1]:[31]])</f>
        <v>#DIV/0!</v>
      </c>
      <c r="AJ4" s="14"/>
      <c r="AK4" s="18"/>
    </row>
    <row r="5" spans="1:37" ht="15.75" customHeight="1" x14ac:dyDescent="0.25">
      <c r="A5" s="15"/>
      <c r="B5" s="16"/>
      <c r="C5" s="16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24" t="e">
        <f>AVERAGE(octubre[[#This Row],[1]:[31]])</f>
        <v>#DIV/0!</v>
      </c>
      <c r="AJ5" s="14"/>
      <c r="AK5" s="18"/>
    </row>
    <row r="6" spans="1:37" ht="15.75" customHeight="1" x14ac:dyDescent="0.25">
      <c r="A6" s="15"/>
      <c r="B6" s="16"/>
      <c r="C6" s="16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24" t="e">
        <f>AVERAGE(octubre[[#This Row],[1]:[31]])</f>
        <v>#DIV/0!</v>
      </c>
      <c r="AJ6" s="14"/>
      <c r="AK6" s="18"/>
    </row>
    <row r="7" spans="1:37" ht="15.75" customHeight="1" x14ac:dyDescent="0.25">
      <c r="A7" s="11"/>
      <c r="B7" s="16"/>
      <c r="C7" s="16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24" t="e">
        <f>AVERAGE(octubre[[#This Row],[1]:[31]])</f>
        <v>#DIV/0!</v>
      </c>
      <c r="AJ7" s="14"/>
      <c r="AK7" s="18"/>
    </row>
    <row r="8" spans="1:37" ht="15.75" customHeight="1" x14ac:dyDescent="0.25">
      <c r="A8" s="11"/>
      <c r="B8" s="12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24" t="e">
        <f>AVERAGE(octubre[[#This Row],[1]:[31]])</f>
        <v>#DIV/0!</v>
      </c>
      <c r="AJ8" s="14"/>
      <c r="AK8" s="18"/>
    </row>
    <row r="9" spans="1:37" s="6" customFormat="1" ht="15.75" customHeight="1" x14ac:dyDescent="0.25">
      <c r="A9" s="15"/>
      <c r="B9" s="16"/>
      <c r="C9" s="16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24" t="e">
        <f>AVERAGE(octubre[[#This Row],[1]:[31]])</f>
        <v>#DIV/0!</v>
      </c>
      <c r="AJ9" s="17"/>
      <c r="AK9" s="17"/>
    </row>
    <row r="10" spans="1:37" ht="15.75" customHeight="1" x14ac:dyDescent="0.25">
      <c r="A10" s="11"/>
      <c r="B10" s="12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25" t="e">
        <f>AVERAGE(octubre[[#This Row],[1]:[31]])</f>
        <v>#DIV/0!</v>
      </c>
      <c r="AJ10" s="14"/>
      <c r="AK10" s="18"/>
    </row>
    <row r="11" spans="1:37" ht="15.75" customHeight="1" x14ac:dyDescent="0.25">
      <c r="A11" s="11"/>
      <c r="B11" s="12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24" t="e">
        <f>AVERAGE(octubre[[#This Row],[1]:[31]])</f>
        <v>#DIV/0!</v>
      </c>
      <c r="AJ11" s="14"/>
      <c r="AK11" s="18"/>
    </row>
    <row r="12" spans="1:37" ht="15.75" customHeight="1" x14ac:dyDescent="0.25">
      <c r="A12" s="11"/>
      <c r="B12" s="12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24" t="e">
        <f>AVERAGE(octubre[[#This Row],[1]:[31]])</f>
        <v>#DIV/0!</v>
      </c>
      <c r="AJ12" s="14"/>
      <c r="AK12" s="18"/>
    </row>
    <row r="13" spans="1:37" ht="13.5" customHeight="1" x14ac:dyDescent="0.25">
      <c r="A13" s="11"/>
      <c r="B13" s="16"/>
      <c r="C13" s="1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24" t="e">
        <f>AVERAGE(octubre[[#This Row],[1]:[31]])</f>
        <v>#DIV/0!</v>
      </c>
      <c r="AJ13" s="14"/>
      <c r="AK13" s="18"/>
    </row>
    <row r="14" spans="1:37" ht="15.75" customHeight="1" x14ac:dyDescent="0.25">
      <c r="A14" s="11"/>
      <c r="B14" s="12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24" t="e">
        <f>AVERAGE(octubre[[#This Row],[1]:[31]])</f>
        <v>#DIV/0!</v>
      </c>
      <c r="AJ14" s="14"/>
      <c r="AK14" s="18"/>
    </row>
    <row r="15" spans="1:37" ht="15.75" customHeight="1" x14ac:dyDescent="0.25">
      <c r="A15" s="11"/>
      <c r="B15" s="12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24" t="e">
        <f>AVERAGE(octubre[[#This Row],[1]:[31]])</f>
        <v>#DIV/0!</v>
      </c>
      <c r="AJ15" s="14"/>
      <c r="AK15" s="18"/>
    </row>
    <row r="16" spans="1:37" ht="15.75" customHeight="1" x14ac:dyDescent="0.25">
      <c r="A16" s="11"/>
      <c r="B16" s="12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24" t="e">
        <f>AVERAGE(octubre[[#This Row],[1]:[31]])</f>
        <v>#DIV/0!</v>
      </c>
      <c r="AJ16" s="14"/>
      <c r="AK16" s="18"/>
    </row>
    <row r="17" spans="1:37" ht="15.75" customHeight="1" x14ac:dyDescent="0.25">
      <c r="A17" s="11"/>
      <c r="B17" s="16"/>
      <c r="C17" s="16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24" t="e">
        <f>AVERAGE(octubre[[#This Row],[1]:[31]])</f>
        <v>#DIV/0!</v>
      </c>
      <c r="AJ17" s="14"/>
      <c r="AK17" s="18"/>
    </row>
    <row r="18" spans="1:37" ht="15.75" customHeight="1" x14ac:dyDescent="0.25">
      <c r="A18" s="11"/>
      <c r="B18" s="16"/>
      <c r="C18" s="16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24" t="e">
        <f>AVERAGE(octubre[[#This Row],[1]:[31]])</f>
        <v>#DIV/0!</v>
      </c>
      <c r="AJ18" s="14"/>
      <c r="AK18" s="18"/>
    </row>
    <row r="19" spans="1:37" ht="15.75" customHeight="1" x14ac:dyDescent="0.25">
      <c r="A19" s="11"/>
      <c r="B19" s="16"/>
      <c r="C19" s="16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24" t="e">
        <f>AVERAGE(octubre[[#This Row],[1]:[31]])</f>
        <v>#DIV/0!</v>
      </c>
      <c r="AJ19" s="14"/>
      <c r="AK19" s="18"/>
    </row>
    <row r="20" spans="1:37" ht="15.75" customHeight="1" x14ac:dyDescent="0.25">
      <c r="A20" s="11"/>
      <c r="B20" s="16"/>
      <c r="C20" s="16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24" t="e">
        <f>AVERAGE(octubre[[#This Row],[1]:[31]])</f>
        <v>#DIV/0!</v>
      </c>
      <c r="AJ20" s="14"/>
      <c r="AK20" s="18"/>
    </row>
    <row r="21" spans="1:37" ht="15.75" customHeight="1" x14ac:dyDescent="0.25">
      <c r="A21" s="15"/>
      <c r="B21" s="16"/>
      <c r="C21" s="16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25" t="e">
        <f>AVERAGE(octubre[[#This Row],[1]:[31]])</f>
        <v>#DIV/0!</v>
      </c>
      <c r="AJ21" s="14"/>
      <c r="AK21" s="18"/>
    </row>
    <row r="22" spans="1:37" ht="15.75" customHeight="1" x14ac:dyDescent="0.25">
      <c r="A22" s="15"/>
      <c r="B22" s="16"/>
      <c r="C22" s="16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25" t="e">
        <f>AVERAGE(octubre[[#This Row],[1]:[31]])</f>
        <v>#DIV/0!</v>
      </c>
      <c r="AJ22" s="14"/>
      <c r="AK22" s="18"/>
    </row>
    <row r="23" spans="1:37" ht="15.75" customHeight="1" x14ac:dyDescent="0.25">
      <c r="A23" s="15"/>
      <c r="B23" s="16"/>
      <c r="C23" s="16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24" t="e">
        <f>AVERAGE(octubre[[#This Row],[1]:[31]])</f>
        <v>#DIV/0!</v>
      </c>
      <c r="AJ23" s="14"/>
      <c r="AK23" s="18"/>
    </row>
    <row r="24" spans="1:37" ht="15.75" customHeight="1" x14ac:dyDescent="0.25">
      <c r="A24" s="15"/>
      <c r="B24" s="12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24" t="e">
        <f>AVERAGE(octubre[[#This Row],[1]:[31]])</f>
        <v>#DIV/0!</v>
      </c>
      <c r="AJ24" s="14"/>
      <c r="AK24" s="18"/>
    </row>
    <row r="25" spans="1:37" ht="15.75" customHeight="1" x14ac:dyDescent="0.25">
      <c r="A25" s="15"/>
      <c r="B25" s="12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24" t="e">
        <f>AVERAGE(octubre[[#This Row],[1]:[31]])</f>
        <v>#DIV/0!</v>
      </c>
      <c r="AJ25" s="14"/>
      <c r="AK25" s="18"/>
    </row>
    <row r="26" spans="1:37" ht="15.75" customHeight="1" x14ac:dyDescent="0.25">
      <c r="A26" s="15"/>
      <c r="B26" s="12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25" t="e">
        <f>AVERAGE(octubre[[#This Row],[1]:[31]])</f>
        <v>#DIV/0!</v>
      </c>
      <c r="AJ26" s="14"/>
      <c r="AK26" s="18"/>
    </row>
    <row r="27" spans="1:37" ht="15.75" customHeight="1" x14ac:dyDescent="0.25">
      <c r="A27" s="15"/>
      <c r="B27" s="12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25" t="e">
        <f>AVERAGE(octubre[[#This Row],[1]:[31]])</f>
        <v>#DIV/0!</v>
      </c>
      <c r="AJ27" s="14"/>
      <c r="AK27" s="18"/>
    </row>
    <row r="28" spans="1:37" ht="15.75" customHeight="1" x14ac:dyDescent="0.25">
      <c r="A28" s="15"/>
      <c r="B28" s="12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25" t="e">
        <f>AVERAGE(octubre[[#This Row],[1]:[31]])</f>
        <v>#DIV/0!</v>
      </c>
      <c r="AJ28" s="14"/>
      <c r="AK28" s="18"/>
    </row>
    <row r="29" spans="1:37" ht="15.75" customHeight="1" x14ac:dyDescent="0.25">
      <c r="A29" s="15"/>
      <c r="B29" s="12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24" t="e">
        <f>AVERAGE(octubre[[#This Row],[1]:[31]])</f>
        <v>#DIV/0!</v>
      </c>
      <c r="AJ29" s="14"/>
      <c r="AK29" s="18"/>
    </row>
    <row r="30" spans="1:37" ht="15.75" customHeight="1" x14ac:dyDescent="0.25">
      <c r="A30" s="15"/>
      <c r="B30" s="12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24" t="e">
        <f>AVERAGE(octubre[[#This Row],[1]:[31]])</f>
        <v>#DIV/0!</v>
      </c>
      <c r="AJ30" s="14"/>
      <c r="AK30" s="18"/>
    </row>
    <row r="31" spans="1:37" ht="15.75" customHeight="1" x14ac:dyDescent="0.25">
      <c r="A31" s="15"/>
      <c r="B31" s="12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24" t="e">
        <f>AVERAGE(octubre[[#This Row],[1]:[31]])</f>
        <v>#DIV/0!</v>
      </c>
      <c r="AJ31" s="14"/>
      <c r="AK31" s="18"/>
    </row>
    <row r="32" spans="1:37" ht="15.75" customHeight="1" x14ac:dyDescent="0.25">
      <c r="A32" s="15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24" t="e">
        <f>AVERAGE(octubre[[#This Row],[1]:[31]])</f>
        <v>#DIV/0!</v>
      </c>
      <c r="AJ32" s="14"/>
      <c r="AK32" s="18"/>
    </row>
    <row r="33" spans="1:37" ht="15.75" customHeight="1" x14ac:dyDescent="0.25">
      <c r="A33" s="15"/>
      <c r="B33" s="12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24" t="e">
        <f>AVERAGE(octubre[[#This Row],[1]:[31]])</f>
        <v>#DIV/0!</v>
      </c>
      <c r="AJ33" s="14"/>
      <c r="AK33" s="18"/>
    </row>
    <row r="34" spans="1:37" ht="15.75" customHeight="1" x14ac:dyDescent="0.25">
      <c r="A34" s="15"/>
      <c r="B34" s="12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25" t="e">
        <f>AVERAGE(octubre[[#This Row],[1]:[31]])</f>
        <v>#DIV/0!</v>
      </c>
      <c r="AJ34" s="14"/>
      <c r="AK34" s="18"/>
    </row>
    <row r="35" spans="1:37" ht="15.75" customHeight="1" x14ac:dyDescent="0.25">
      <c r="A35" s="15"/>
      <c r="B35" s="12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25" t="e">
        <f>AVERAGE(octubre[[#This Row],[1]:[31]])</f>
        <v>#DIV/0!</v>
      </c>
      <c r="AJ35" s="14"/>
      <c r="AK35" s="18"/>
    </row>
    <row r="36" spans="1:37" ht="15.75" customHeight="1" x14ac:dyDescent="0.25">
      <c r="A36" s="15"/>
      <c r="B36" s="12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25" t="e">
        <f>AVERAGE(octubre[[#This Row],[1]:[31]])</f>
        <v>#DIV/0!</v>
      </c>
      <c r="AJ36" s="14"/>
      <c r="AK36" s="18"/>
    </row>
    <row r="37" spans="1:37" ht="15.75" customHeight="1" x14ac:dyDescent="0.25">
      <c r="A37" s="15"/>
      <c r="B37" s="12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24" t="e">
        <f>AVERAGE(octubre[[#This Row],[1]:[31]])</f>
        <v>#DIV/0!</v>
      </c>
      <c r="AJ37" s="14"/>
      <c r="AK37" s="18"/>
    </row>
    <row r="38" spans="1:37" ht="15.75" customHeight="1" x14ac:dyDescent="0.25">
      <c r="A38" s="15"/>
      <c r="B38" s="12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25" t="e">
        <f>AVERAGE(octubre[[#This Row],[1]:[31]])</f>
        <v>#DIV/0!</v>
      </c>
      <c r="AJ38" s="14"/>
      <c r="AK38" s="18"/>
    </row>
    <row r="39" spans="1:37" ht="15.75" customHeight="1" x14ac:dyDescent="0.25">
      <c r="A39" s="15"/>
      <c r="B39" s="12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24" t="e">
        <f>AVERAGE(octubre[[#This Row],[1]:[31]])</f>
        <v>#DIV/0!</v>
      </c>
      <c r="AJ39" s="14"/>
      <c r="AK39" s="18"/>
    </row>
    <row r="40" spans="1:37" ht="15.75" customHeight="1" x14ac:dyDescent="0.25">
      <c r="A40" s="11"/>
      <c r="B40" s="12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24" t="e">
        <f>AVERAGE(octubre[[#This Row],[1]:[31]])</f>
        <v>#DIV/0!</v>
      </c>
      <c r="AJ40" s="14"/>
      <c r="AK40" s="18"/>
    </row>
    <row r="41" spans="1:37" ht="15.75" customHeight="1" x14ac:dyDescent="0.25">
      <c r="A41" s="15"/>
      <c r="B41" s="12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24" t="e">
        <f>AVERAGE(octubre[[#This Row],[1]:[31]])</f>
        <v>#DIV/0!</v>
      </c>
      <c r="AJ41" s="14"/>
      <c r="AK41" s="18"/>
    </row>
    <row r="42" spans="1:37" ht="15.75" customHeight="1" x14ac:dyDescent="0.25">
      <c r="A42" s="15"/>
      <c r="B42" s="12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24" t="e">
        <f>AVERAGE(octubre[[#This Row],[1]:[31]])</f>
        <v>#DIV/0!</v>
      </c>
      <c r="AJ42" s="14"/>
      <c r="AK42" s="18"/>
    </row>
    <row r="43" spans="1:37" ht="15.75" customHeight="1" x14ac:dyDescent="0.25">
      <c r="A43" s="15"/>
      <c r="B43" s="12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24" t="e">
        <f>AVERAGE(octubre[[#This Row],[1]:[31]])</f>
        <v>#DIV/0!</v>
      </c>
      <c r="AJ43" s="14"/>
      <c r="AK43" s="18"/>
    </row>
    <row r="44" spans="1:37" ht="15.75" customHeight="1" x14ac:dyDescent="0.25">
      <c r="A44" s="15"/>
      <c r="B44" s="12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25" t="e">
        <f>AVERAGE(octubre[[#This Row],[1]:[31]])</f>
        <v>#DIV/0!</v>
      </c>
      <c r="AJ44" s="14"/>
      <c r="AK44" s="18"/>
    </row>
    <row r="45" spans="1:37" ht="15.75" customHeight="1" x14ac:dyDescent="0.25">
      <c r="A45" s="15"/>
      <c r="B45" s="16"/>
      <c r="C45" s="16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24" t="e">
        <f>AVERAGE(octubre[[#This Row],[1]:[31]])</f>
        <v>#DIV/0!</v>
      </c>
      <c r="AJ45" s="14"/>
      <c r="AK45" s="18"/>
    </row>
    <row r="46" spans="1:37" ht="15.75" customHeight="1" x14ac:dyDescent="0.25">
      <c r="A46" s="15"/>
      <c r="B46" s="12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25" t="e">
        <f>AVERAGE(octubre[[#This Row],[1]:[31]])</f>
        <v>#DIV/0!</v>
      </c>
      <c r="AJ46" s="14"/>
      <c r="AK46" s="18"/>
    </row>
    <row r="47" spans="1:37" ht="15.75" customHeight="1" x14ac:dyDescent="0.25">
      <c r="A47" s="15"/>
      <c r="B47" s="12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24" t="e">
        <f>AVERAGE(octubre[[#This Row],[1]:[31]])</f>
        <v>#DIV/0!</v>
      </c>
      <c r="AJ47" s="14"/>
      <c r="AK47" s="18"/>
    </row>
    <row r="48" spans="1:37" ht="15.75" customHeight="1" x14ac:dyDescent="0.25">
      <c r="A48" s="15"/>
      <c r="B48" s="16"/>
      <c r="C48" s="16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24" t="e">
        <f>AVERAGE(octubre[[#This Row],[1]:[31]])</f>
        <v>#DIV/0!</v>
      </c>
      <c r="AJ48" s="14"/>
      <c r="AK48" s="18"/>
    </row>
    <row r="49" spans="1:37" ht="15.75" customHeight="1" x14ac:dyDescent="0.25">
      <c r="A49" s="15"/>
      <c r="B49" s="12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24" t="e">
        <f>AVERAGE(octubre[[#This Row],[1]:[31]])</f>
        <v>#DIV/0!</v>
      </c>
      <c r="AJ49" s="14"/>
      <c r="AK49" s="18"/>
    </row>
    <row r="50" spans="1:37" ht="15.75" customHeight="1" x14ac:dyDescent="0.25">
      <c r="A50" s="11"/>
      <c r="B50" s="12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24" t="e">
        <f>AVERAGE(octubre[[#This Row],[1]:[31]])</f>
        <v>#DIV/0!</v>
      </c>
      <c r="AJ50" s="14"/>
      <c r="AK50" s="18"/>
    </row>
    <row r="51" spans="1:37" ht="15.75" customHeight="1" x14ac:dyDescent="0.25">
      <c r="A51" s="11"/>
      <c r="B51" s="18"/>
      <c r="C51" s="18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8" t="e">
        <f>AVERAGE(octubre[[#This Row],[1]:[31]])</f>
        <v>#DIV/0!</v>
      </c>
      <c r="AJ51" s="18"/>
      <c r="AK51" s="18"/>
    </row>
    <row r="52" spans="1:37" ht="15.75" customHeight="1" x14ac:dyDescent="0.25">
      <c r="A52" s="11"/>
      <c r="B52" s="18"/>
      <c r="C52" s="18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8" t="e">
        <f>AVERAGE(octubre[[#This Row],[1]:[31]])</f>
        <v>#DIV/0!</v>
      </c>
      <c r="AJ52" s="18"/>
      <c r="AK52" s="18"/>
    </row>
    <row r="53" spans="1:37" ht="15.75" customHeight="1" x14ac:dyDescent="0.25">
      <c r="A53" s="11"/>
      <c r="B53" s="18"/>
      <c r="C53" s="18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8" t="e">
        <f>AVERAGE(octubre[[#This Row],[1]:[31]])</f>
        <v>#DIV/0!</v>
      </c>
      <c r="AJ53" s="18"/>
      <c r="AK53" s="18"/>
    </row>
    <row r="54" spans="1:37" ht="15.75" customHeight="1" x14ac:dyDescent="0.25">
      <c r="A54" s="11"/>
      <c r="B54" s="18"/>
      <c r="C54" s="18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8" t="e">
        <f>AVERAGE(octubre[[#This Row],[1]:[31]])</f>
        <v>#DIV/0!</v>
      </c>
      <c r="AJ54" s="18"/>
      <c r="AK54" s="18"/>
    </row>
    <row r="55" spans="1:37" ht="15.75" customHeight="1" x14ac:dyDescent="0.25">
      <c r="A55" s="11"/>
      <c r="B55" s="18"/>
      <c r="C55" s="18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8" t="e">
        <f>AVERAGE(octubre[[#This Row],[1]:[31]])</f>
        <v>#DIV/0!</v>
      </c>
      <c r="AJ55" s="18"/>
      <c r="AK55" s="18"/>
    </row>
    <row r="56" spans="1:37" ht="15.75" customHeight="1" x14ac:dyDescent="0.25">
      <c r="A56" s="11"/>
      <c r="B56" s="18"/>
      <c r="C56" s="18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8" t="e">
        <f>AVERAGE(octubre[[#This Row],[1]:[31]])</f>
        <v>#DIV/0!</v>
      </c>
      <c r="AJ56" s="18"/>
      <c r="AK56" s="18"/>
    </row>
    <row r="57" spans="1:37" ht="15.75" customHeight="1" x14ac:dyDescent="0.25">
      <c r="A57" s="11"/>
      <c r="B57" s="18"/>
      <c r="C57" s="18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8" t="e">
        <f>AVERAGE(octubre[[#This Row],[1]:[31]])</f>
        <v>#DIV/0!</v>
      </c>
      <c r="AJ57" s="18"/>
      <c r="AK57" s="18"/>
    </row>
    <row r="58" spans="1:37" ht="15.75" customHeight="1" x14ac:dyDescent="0.25">
      <c r="A58" s="11"/>
      <c r="B58" s="18"/>
      <c r="C58" s="18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8" t="e">
        <f>AVERAGE(octubre[[#This Row],[1]:[31]])</f>
        <v>#DIV/0!</v>
      </c>
      <c r="AJ58" s="18"/>
      <c r="AK58" s="18"/>
    </row>
    <row r="59" spans="1:37" ht="15.75" customHeight="1" x14ac:dyDescent="0.25">
      <c r="A59" s="11"/>
      <c r="B59" s="18"/>
      <c r="C59" s="18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8" t="e">
        <f>AVERAGE(octubre[[#This Row],[1]:[31]])</f>
        <v>#DIV/0!</v>
      </c>
      <c r="AJ59" s="18"/>
      <c r="AK59" s="18"/>
    </row>
    <row r="60" spans="1:37" ht="15.75" customHeight="1" x14ac:dyDescent="0.25">
      <c r="A60" s="11"/>
      <c r="B60" s="18"/>
      <c r="C60" s="18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8" t="e">
        <f>AVERAGE(octubre[[#This Row],[1]:[31]])</f>
        <v>#DIV/0!</v>
      </c>
      <c r="AJ60" s="18"/>
      <c r="AK60" s="18"/>
    </row>
    <row r="61" spans="1:37" ht="15.75" customHeight="1" x14ac:dyDescent="0.25">
      <c r="A61" s="11"/>
      <c r="B61" s="18"/>
      <c r="C61" s="18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8" t="e">
        <f>AVERAGE(octubre[[#This Row],[1]:[31]])</f>
        <v>#DIV/0!</v>
      </c>
      <c r="AJ61" s="18"/>
      <c r="AK61" s="18"/>
    </row>
    <row r="62" spans="1:37" ht="15.75" customHeight="1" x14ac:dyDescent="0.25">
      <c r="A62" s="11"/>
      <c r="B62" s="18"/>
      <c r="C62" s="18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8" t="e">
        <f>AVERAGE(octubre[[#This Row],[1]:[31]])</f>
        <v>#DIV/0!</v>
      </c>
      <c r="AJ62" s="18"/>
      <c r="AK62" s="18"/>
    </row>
    <row r="63" spans="1:37" ht="15.75" customHeight="1" x14ac:dyDescent="0.25">
      <c r="A63" s="11"/>
      <c r="B63" s="18"/>
      <c r="C63" s="18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8" t="e">
        <f>AVERAGE(octubre[[#This Row],[1]:[31]])</f>
        <v>#DIV/0!</v>
      </c>
      <c r="AJ63" s="18"/>
      <c r="AK63" s="18"/>
    </row>
    <row r="64" spans="1:37" ht="15.75" customHeight="1" x14ac:dyDescent="0.25">
      <c r="A64" s="11"/>
      <c r="B64" s="18"/>
      <c r="C64" s="18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8" t="e">
        <f>AVERAGE(octubre[[#This Row],[1]:[31]])</f>
        <v>#DIV/0!</v>
      </c>
      <c r="AJ64" s="18"/>
      <c r="AK64" s="18"/>
    </row>
    <row r="65" spans="1:37" ht="15.75" customHeight="1" x14ac:dyDescent="0.25">
      <c r="A65" s="11"/>
      <c r="B65" s="18"/>
      <c r="C65" s="18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8" t="e">
        <f>AVERAGE(octubre[[#This Row],[1]:[31]])</f>
        <v>#DIV/0!</v>
      </c>
      <c r="AJ65" s="18"/>
      <c r="AK65" s="18"/>
    </row>
    <row r="66" spans="1:37" ht="15.75" customHeight="1" x14ac:dyDescent="0.25">
      <c r="A66" s="11"/>
      <c r="B66" s="18"/>
      <c r="C66" s="18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8" t="e">
        <f>AVERAGE(octubre[[#This Row],[1]:[31]])</f>
        <v>#DIV/0!</v>
      </c>
      <c r="AJ66" s="18"/>
      <c r="AK66" s="18"/>
    </row>
    <row r="67" spans="1:37" ht="15.75" customHeight="1" x14ac:dyDescent="0.25">
      <c r="A67" s="11"/>
      <c r="B67" s="18"/>
      <c r="C67" s="18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8" t="e">
        <f>AVERAGE(octubre[[#This Row],[1]:[31]])</f>
        <v>#DIV/0!</v>
      </c>
      <c r="AJ67" s="18"/>
      <c r="AK67" s="18"/>
    </row>
    <row r="68" spans="1:37" ht="15.75" customHeight="1" x14ac:dyDescent="0.25">
      <c r="A68" s="11"/>
      <c r="B68" s="18"/>
      <c r="C68" s="18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8" t="e">
        <f>AVERAGE(octubre[[#This Row],[1]:[31]])</f>
        <v>#DIV/0!</v>
      </c>
      <c r="AJ68" s="18"/>
      <c r="AK68" s="18"/>
    </row>
    <row r="69" spans="1:37" ht="15.75" customHeight="1" x14ac:dyDescent="0.25">
      <c r="A69" s="11"/>
      <c r="B69" s="18"/>
      <c r="C69" s="18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8" t="e">
        <f>AVERAGE(octubre[[#This Row],[1]:[31]])</f>
        <v>#DIV/0!</v>
      </c>
      <c r="AJ69" s="18"/>
      <c r="AK69" s="18"/>
    </row>
    <row r="70" spans="1:37" ht="15.75" customHeight="1" x14ac:dyDescent="0.25">
      <c r="A70" s="11"/>
      <c r="B70" s="18"/>
      <c r="C70" s="18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8" t="e">
        <f>AVERAGE(octubre[[#This Row],[1]:[31]])</f>
        <v>#DIV/0!</v>
      </c>
      <c r="AJ70" s="18"/>
      <c r="AK70" s="18"/>
    </row>
    <row r="71" spans="1:37" ht="15.75" customHeight="1" x14ac:dyDescent="0.25">
      <c r="A71" s="11"/>
      <c r="B71" s="18"/>
      <c r="C71" s="18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8" t="e">
        <f>AVERAGE(octubre[[#This Row],[1]:[31]])</f>
        <v>#DIV/0!</v>
      </c>
      <c r="AJ71" s="18"/>
      <c r="AK71" s="18"/>
    </row>
    <row r="72" spans="1:37" ht="15.75" customHeight="1" x14ac:dyDescent="0.25">
      <c r="A72" s="11"/>
      <c r="B72" s="18"/>
      <c r="C72" s="18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8" t="e">
        <f>AVERAGE(octubre[[#This Row],[1]:[31]])</f>
        <v>#DIV/0!</v>
      </c>
      <c r="AJ72" s="18"/>
      <c r="AK72" s="18"/>
    </row>
    <row r="73" spans="1:37" x14ac:dyDescent="0.25">
      <c r="A73" s="11"/>
      <c r="B73" s="18"/>
      <c r="C73" s="18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8" t="e">
        <f>AVERAGE(octubre[[#This Row],[1]:[31]])</f>
        <v>#DIV/0!</v>
      </c>
      <c r="AJ73" s="18"/>
      <c r="AK73" s="18"/>
    </row>
    <row r="74" spans="1:37" x14ac:dyDescent="0.25">
      <c r="A74" s="11"/>
      <c r="B74" s="18"/>
      <c r="C74" s="18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8" t="e">
        <f>AVERAGE(octubre[[#This Row],[1]:[31]])</f>
        <v>#DIV/0!</v>
      </c>
      <c r="AJ74" s="18"/>
      <c r="AK74" s="18"/>
    </row>
    <row r="75" spans="1:37" x14ac:dyDescent="0.25">
      <c r="A75" s="11"/>
      <c r="B75" s="18"/>
      <c r="C75" s="18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8" t="e">
        <f>AVERAGE(octubre[[#This Row],[1]:[31]])</f>
        <v>#DIV/0!</v>
      </c>
      <c r="AJ75" s="18"/>
      <c r="AK75" s="18"/>
    </row>
    <row r="76" spans="1:37" x14ac:dyDescent="0.25">
      <c r="A76" s="11"/>
      <c r="B76" s="18"/>
      <c r="C76" s="18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8" t="e">
        <f>AVERAGE(octubre[[#This Row],[1]:[31]])</f>
        <v>#DIV/0!</v>
      </c>
      <c r="AJ76" s="18"/>
      <c r="AK76" s="18"/>
    </row>
    <row r="77" spans="1:37" x14ac:dyDescent="0.25">
      <c r="A77" s="11"/>
      <c r="B77" s="18"/>
      <c r="C77" s="18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8" t="e">
        <f>AVERAGE(octubre[[#This Row],[1]:[31]])</f>
        <v>#DIV/0!</v>
      </c>
      <c r="AJ77" s="18"/>
      <c r="AK77" s="18"/>
    </row>
    <row r="78" spans="1:37" x14ac:dyDescent="0.25">
      <c r="A78" s="11"/>
      <c r="B78" s="18"/>
      <c r="C78" s="18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8" t="e">
        <f>AVERAGE(octubre[[#This Row],[1]:[31]])</f>
        <v>#DIV/0!</v>
      </c>
      <c r="AJ78" s="18"/>
      <c r="AK78" s="18"/>
    </row>
    <row r="79" spans="1:37" x14ac:dyDescent="0.25">
      <c r="A79" s="11"/>
      <c r="B79" s="18"/>
      <c r="C79" s="18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8" t="e">
        <f>AVERAGE(octubre[[#This Row],[1]:[31]])</f>
        <v>#DIV/0!</v>
      </c>
      <c r="AJ79" s="18"/>
      <c r="AK79" s="18"/>
    </row>
    <row r="80" spans="1:37" x14ac:dyDescent="0.25">
      <c r="A80" s="11"/>
      <c r="B80" s="18"/>
      <c r="C80" s="18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8" t="e">
        <f>AVERAGE(octubre[[#This Row],[1]:[31]])</f>
        <v>#DIV/0!</v>
      </c>
      <c r="AJ80" s="18"/>
      <c r="AK80" s="18"/>
    </row>
    <row r="81" spans="1:37" x14ac:dyDescent="0.25">
      <c r="A81" s="11"/>
      <c r="B81" s="18"/>
      <c r="C81" s="18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8" t="e">
        <f>AVERAGE(octubre[[#This Row],[1]:[31]])</f>
        <v>#DIV/0!</v>
      </c>
      <c r="AJ81" s="18"/>
      <c r="AK81" s="18"/>
    </row>
    <row r="82" spans="1:37" x14ac:dyDescent="0.25">
      <c r="A82" s="11"/>
      <c r="B82" s="18"/>
      <c r="C82" s="18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8" t="e">
        <f>AVERAGE(octubre[[#This Row],[1]:[31]])</f>
        <v>#DIV/0!</v>
      </c>
      <c r="AJ82" s="18"/>
      <c r="AK82" s="18"/>
    </row>
    <row r="83" spans="1:37" x14ac:dyDescent="0.25">
      <c r="A83" s="11"/>
      <c r="B83" s="18"/>
      <c r="C83" s="18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8" t="e">
        <f>AVERAGE(octubre[[#This Row],[1]:[31]])</f>
        <v>#DIV/0!</v>
      </c>
      <c r="AJ83" s="18"/>
      <c r="AK83" s="18"/>
    </row>
    <row r="84" spans="1:37" x14ac:dyDescent="0.25">
      <c r="A84" s="11"/>
      <c r="B84" s="18"/>
      <c r="C84" s="18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8" t="e">
        <f>AVERAGE(octubre[[#This Row],[1]:[31]])</f>
        <v>#DIV/0!</v>
      </c>
      <c r="AJ84" s="18"/>
      <c r="AK84" s="18"/>
    </row>
    <row r="85" spans="1:37" x14ac:dyDescent="0.25">
      <c r="A85" s="11"/>
      <c r="B85" s="18"/>
      <c r="C85" s="18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8" t="e">
        <f>AVERAGE(octubre[[#This Row],[1]:[31]])</f>
        <v>#DIV/0!</v>
      </c>
      <c r="AJ85" s="18"/>
      <c r="AK85" s="18"/>
    </row>
    <row r="86" spans="1:37" x14ac:dyDescent="0.25">
      <c r="A86" s="11"/>
      <c r="B86" s="18"/>
      <c r="C86" s="18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8" t="e">
        <f>AVERAGE(octubre[[#This Row],[1]:[31]])</f>
        <v>#DIV/0!</v>
      </c>
      <c r="AJ86" s="18"/>
      <c r="AK86" s="18"/>
    </row>
    <row r="87" spans="1:37" x14ac:dyDescent="0.25">
      <c r="A87" s="11"/>
      <c r="B87" s="18"/>
      <c r="C87" s="18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8" t="e">
        <f>AVERAGE(octubre[[#This Row],[1]:[31]])</f>
        <v>#DIV/0!</v>
      </c>
      <c r="AJ87" s="18"/>
      <c r="AK87" s="18"/>
    </row>
    <row r="88" spans="1:37" x14ac:dyDescent="0.25">
      <c r="A88" s="11"/>
      <c r="B88" s="18"/>
      <c r="C88" s="18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8" t="e">
        <f>AVERAGE(octubre[[#This Row],[1]:[31]])</f>
        <v>#DIV/0!</v>
      </c>
      <c r="AJ88" s="18"/>
      <c r="AK88" s="18"/>
    </row>
    <row r="89" spans="1:37" x14ac:dyDescent="0.25">
      <c r="A89" s="11"/>
      <c r="B89" s="18"/>
      <c r="C89" s="18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8" t="e">
        <f>AVERAGE(octubre[[#This Row],[1]:[31]])</f>
        <v>#DIV/0!</v>
      </c>
      <c r="AJ89" s="18"/>
      <c r="AK89" s="18"/>
    </row>
    <row r="90" spans="1:37" x14ac:dyDescent="0.25">
      <c r="A90" s="11"/>
      <c r="B90" s="18"/>
      <c r="C90" s="18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8" t="e">
        <f>AVERAGE(octubre[[#This Row],[1]:[31]])</f>
        <v>#DIV/0!</v>
      </c>
      <c r="AJ90" s="18"/>
      <c r="AK90" s="18"/>
    </row>
    <row r="91" spans="1:37" x14ac:dyDescent="0.25">
      <c r="A91" s="11"/>
      <c r="B91" s="18"/>
      <c r="C91" s="18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8" t="e">
        <f>AVERAGE(octubre[[#This Row],[1]:[31]])</f>
        <v>#DIV/0!</v>
      </c>
      <c r="AJ91" s="18"/>
      <c r="AK91" s="18"/>
    </row>
    <row r="92" spans="1:37" x14ac:dyDescent="0.25">
      <c r="A92" s="11"/>
      <c r="B92" s="18"/>
      <c r="C92" s="18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8" t="e">
        <f>AVERAGE(octubre[[#This Row],[1]:[31]])</f>
        <v>#DIV/0!</v>
      </c>
      <c r="AJ92" s="18"/>
      <c r="AK92" s="18"/>
    </row>
    <row r="93" spans="1:37" x14ac:dyDescent="0.25">
      <c r="A93" s="11"/>
      <c r="B93" s="18"/>
      <c r="C93" s="18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8" t="e">
        <f>AVERAGE(octubre[[#This Row],[1]:[31]])</f>
        <v>#DIV/0!</v>
      </c>
      <c r="AJ93" s="18"/>
      <c r="AK93" s="18"/>
    </row>
    <row r="94" spans="1:37" x14ac:dyDescent="0.25">
      <c r="A94" s="11"/>
      <c r="B94" s="18"/>
      <c r="C94" s="18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8" t="e">
        <f>AVERAGE(octubre[[#This Row],[1]:[31]])</f>
        <v>#DIV/0!</v>
      </c>
      <c r="AJ94" s="18"/>
      <c r="AK94" s="18"/>
    </row>
    <row r="95" spans="1:37" x14ac:dyDescent="0.25">
      <c r="A95" s="11"/>
      <c r="B95" s="18"/>
      <c r="C95" s="18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8" t="e">
        <f>AVERAGE(octubre[[#This Row],[1]:[31]])</f>
        <v>#DIV/0!</v>
      </c>
      <c r="AJ95" s="18"/>
      <c r="AK95" s="18"/>
    </row>
    <row r="96" spans="1:37" x14ac:dyDescent="0.25">
      <c r="A96" s="11"/>
      <c r="B96" s="18"/>
      <c r="C96" s="18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8" t="e">
        <f>AVERAGE(octubre[[#This Row],[1]:[31]])</f>
        <v>#DIV/0!</v>
      </c>
      <c r="AJ96" s="18"/>
      <c r="AK96" s="18"/>
    </row>
    <row r="97" spans="1:37" x14ac:dyDescent="0.25">
      <c r="A97" s="11"/>
      <c r="B97" s="18"/>
      <c r="C97" s="18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8" t="e">
        <f>AVERAGE(octubre[[#This Row],[1]:[31]])</f>
        <v>#DIV/0!</v>
      </c>
      <c r="AJ97" s="18"/>
      <c r="AK97" s="18"/>
    </row>
    <row r="98" spans="1:37" x14ac:dyDescent="0.25">
      <c r="A98" s="11"/>
      <c r="B98" s="18"/>
      <c r="C98" s="18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8" t="e">
        <f>AVERAGE(octubre[[#This Row],[1]:[31]])</f>
        <v>#DIV/0!</v>
      </c>
      <c r="AJ98" s="18"/>
      <c r="AK98" s="18"/>
    </row>
    <row r="99" spans="1:37" x14ac:dyDescent="0.25">
      <c r="A99" s="11"/>
      <c r="B99" s="18"/>
      <c r="C99" s="18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8" t="e">
        <f>AVERAGE(octubre[[#This Row],[1]:[31]])</f>
        <v>#DIV/0!</v>
      </c>
      <c r="AJ99" s="18"/>
      <c r="AK99" s="18"/>
    </row>
    <row r="100" spans="1:37" x14ac:dyDescent="0.25">
      <c r="A100" s="11"/>
      <c r="B100" s="18"/>
      <c r="C100" s="18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8" t="e">
        <f>AVERAGE(octubre[[#This Row],[1]:[31]])</f>
        <v>#DIV/0!</v>
      </c>
      <c r="AJ100" s="18"/>
      <c r="AK100" s="18"/>
    </row>
    <row r="101" spans="1:37" x14ac:dyDescent="0.25">
      <c r="A101" s="11"/>
      <c r="B101" s="18"/>
      <c r="C101" s="18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8" t="e">
        <f>AVERAGE(octubre[[#This Row],[1]:[31]])</f>
        <v>#DIV/0!</v>
      </c>
      <c r="AJ101" s="18"/>
      <c r="AK101" s="18"/>
    </row>
    <row r="102" spans="1:37" x14ac:dyDescent="0.25">
      <c r="A102" s="11"/>
      <c r="B102" s="18"/>
      <c r="C102" s="18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8" t="e">
        <f>AVERAGE(octubre[[#This Row],[1]:[31]])</f>
        <v>#DIV/0!</v>
      </c>
      <c r="AJ102" s="18"/>
      <c r="AK102" s="18"/>
    </row>
    <row r="103" spans="1:37" x14ac:dyDescent="0.25">
      <c r="A103" s="11"/>
      <c r="B103" s="18"/>
      <c r="C103" s="18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8" t="e">
        <f>AVERAGE(octubre[[#This Row],[1]:[31]])</f>
        <v>#DIV/0!</v>
      </c>
      <c r="AJ103" s="18"/>
      <c r="AK103" s="18"/>
    </row>
    <row r="104" spans="1:37" x14ac:dyDescent="0.25">
      <c r="A104" s="11"/>
      <c r="B104" s="18"/>
      <c r="C104" s="18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8" t="e">
        <f>AVERAGE(octubre[[#This Row],[1]:[31]])</f>
        <v>#DIV/0!</v>
      </c>
      <c r="AJ104" s="18"/>
      <c r="AK104" s="18"/>
    </row>
    <row r="105" spans="1:37" x14ac:dyDescent="0.25">
      <c r="A105" s="11"/>
      <c r="B105" s="18"/>
      <c r="C105" s="18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8" t="e">
        <f>AVERAGE(octubre[[#This Row],[1]:[31]])</f>
        <v>#DIV/0!</v>
      </c>
      <c r="AJ105" s="18"/>
      <c r="AK105" s="18"/>
    </row>
    <row r="106" spans="1:37" x14ac:dyDescent="0.25">
      <c r="A106" s="11"/>
      <c r="B106" s="18"/>
      <c r="C106" s="18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8" t="e">
        <f>AVERAGE(octubre[[#This Row],[1]:[31]])</f>
        <v>#DIV/0!</v>
      </c>
      <c r="AJ106" s="18"/>
      <c r="AK106" s="18"/>
    </row>
    <row r="107" spans="1:37" x14ac:dyDescent="0.25">
      <c r="A107" s="11"/>
      <c r="B107" s="18"/>
      <c r="C107" s="18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8" t="e">
        <f>AVERAGE(octubre[[#This Row],[1]:[31]])</f>
        <v>#DIV/0!</v>
      </c>
      <c r="AJ107" s="18"/>
      <c r="AK107" s="18"/>
    </row>
    <row r="108" spans="1:37" x14ac:dyDescent="0.25">
      <c r="A108" s="11"/>
      <c r="B108" s="18"/>
      <c r="C108" s="18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8" t="e">
        <f>AVERAGE(octubre[[#This Row],[1]:[31]])</f>
        <v>#DIV/0!</v>
      </c>
      <c r="AJ108" s="18"/>
      <c r="AK108" s="18"/>
    </row>
    <row r="109" spans="1:37" x14ac:dyDescent="0.25">
      <c r="A109" s="11"/>
      <c r="B109" s="18"/>
      <c r="C109" s="18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8" t="e">
        <f>AVERAGE(octubre[[#This Row],[1]:[31]])</f>
        <v>#DIV/0!</v>
      </c>
      <c r="AJ109" s="18"/>
      <c r="AK109" s="18"/>
    </row>
    <row r="110" spans="1:37" x14ac:dyDescent="0.25">
      <c r="A110" s="11"/>
      <c r="B110" s="18"/>
      <c r="C110" s="18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8" t="e">
        <f>AVERAGE(octubre[[#This Row],[1]:[31]])</f>
        <v>#DIV/0!</v>
      </c>
      <c r="AJ110" s="18"/>
      <c r="AK110" s="18"/>
    </row>
    <row r="111" spans="1:37" x14ac:dyDescent="0.25">
      <c r="A111" s="11"/>
      <c r="B111" s="18"/>
      <c r="C111" s="18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8" t="e">
        <f>AVERAGE(octubre[[#This Row],[1]:[31]])</f>
        <v>#DIV/0!</v>
      </c>
      <c r="AJ111" s="18"/>
      <c r="AK111" s="18"/>
    </row>
    <row r="112" spans="1:37" x14ac:dyDescent="0.25">
      <c r="A112" s="11"/>
      <c r="B112" s="18"/>
      <c r="C112" s="18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8" t="e">
        <f>AVERAGE(octubre[[#This Row],[1]:[31]])</f>
        <v>#DIV/0!</v>
      </c>
      <c r="AJ112" s="18"/>
      <c r="AK112" s="18"/>
    </row>
    <row r="113" spans="1:37" x14ac:dyDescent="0.25">
      <c r="A113" s="11"/>
      <c r="B113" s="18"/>
      <c r="C113" s="18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8" t="e">
        <f>AVERAGE(octubre[[#This Row],[1]:[31]])</f>
        <v>#DIV/0!</v>
      </c>
      <c r="AJ113" s="18"/>
      <c r="AK113" s="18"/>
    </row>
    <row r="114" spans="1:37" x14ac:dyDescent="0.25">
      <c r="A114" s="11"/>
      <c r="B114" s="18"/>
      <c r="C114" s="18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8" t="e">
        <f>AVERAGE(octubre[[#This Row],[1]:[31]])</f>
        <v>#DIV/0!</v>
      </c>
      <c r="AJ114" s="18"/>
      <c r="AK114" s="18"/>
    </row>
    <row r="115" spans="1:37" x14ac:dyDescent="0.25">
      <c r="A115" s="11"/>
      <c r="B115" s="18"/>
      <c r="C115" s="18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8" t="e">
        <f>AVERAGE(octubre[[#This Row],[1]:[31]])</f>
        <v>#DIV/0!</v>
      </c>
      <c r="AJ115" s="18"/>
      <c r="AK115" s="18"/>
    </row>
    <row r="116" spans="1:37" x14ac:dyDescent="0.25">
      <c r="A116" s="11"/>
      <c r="B116" s="18"/>
      <c r="C116" s="18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8" t="e">
        <f>AVERAGE(octubre[[#This Row],[1]:[31]])</f>
        <v>#DIV/0!</v>
      </c>
      <c r="AJ116" s="18"/>
      <c r="AK116" s="18"/>
    </row>
    <row r="117" spans="1:37" x14ac:dyDescent="0.25">
      <c r="A117" s="11"/>
      <c r="B117" s="18"/>
      <c r="C117" s="18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8" t="e">
        <f>AVERAGE(octubre[[#This Row],[1]:[31]])</f>
        <v>#DIV/0!</v>
      </c>
      <c r="AJ117" s="18"/>
      <c r="AK117" s="18"/>
    </row>
    <row r="118" spans="1:37" x14ac:dyDescent="0.25">
      <c r="A118" s="11"/>
      <c r="B118" s="18"/>
      <c r="C118" s="18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8" t="e">
        <f>AVERAGE(octubre[[#This Row],[1]:[31]])</f>
        <v>#DIV/0!</v>
      </c>
      <c r="AJ118" s="18"/>
      <c r="AK118" s="18"/>
    </row>
    <row r="119" spans="1:37" x14ac:dyDescent="0.25">
      <c r="A119" s="11"/>
      <c r="B119" s="18"/>
      <c r="C119" s="18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8" t="e">
        <f>AVERAGE(octubre[[#This Row],[1]:[31]])</f>
        <v>#DIV/0!</v>
      </c>
      <c r="AJ119" s="18"/>
      <c r="AK119" s="18"/>
    </row>
    <row r="120" spans="1:37" x14ac:dyDescent="0.25">
      <c r="A120" s="11"/>
      <c r="B120" s="18"/>
      <c r="C120" s="18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8" t="e">
        <f>AVERAGE(octubre[[#This Row],[1]:[31]])</f>
        <v>#DIV/0!</v>
      </c>
      <c r="AJ120" s="18"/>
      <c r="AK120" s="18"/>
    </row>
    <row r="121" spans="1:37" x14ac:dyDescent="0.25">
      <c r="A121" s="11"/>
      <c r="B121" s="18"/>
      <c r="C121" s="18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8" t="e">
        <f>AVERAGE(octubre[[#This Row],[1]:[31]])</f>
        <v>#DIV/0!</v>
      </c>
      <c r="AJ121" s="18"/>
      <c r="AK121" s="18"/>
    </row>
    <row r="122" spans="1:37" x14ac:dyDescent="0.25">
      <c r="A122" s="11"/>
      <c r="B122" s="18"/>
      <c r="C122" s="18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8" t="e">
        <f>AVERAGE(octubre[[#This Row],[1]:[31]])</f>
        <v>#DIV/0!</v>
      </c>
      <c r="AJ122" s="18"/>
      <c r="AK122" s="18"/>
    </row>
    <row r="123" spans="1:37" x14ac:dyDescent="0.25">
      <c r="A123" s="11"/>
      <c r="B123" s="18"/>
      <c r="C123" s="18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8" t="e">
        <f>AVERAGE(octubre[[#This Row],[1]:[31]])</f>
        <v>#DIV/0!</v>
      </c>
      <c r="AJ123" s="18"/>
      <c r="AK123" s="18"/>
    </row>
    <row r="124" spans="1:37" x14ac:dyDescent="0.25">
      <c r="A124" s="11"/>
      <c r="B124" s="18"/>
      <c r="C124" s="18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8" t="e">
        <f>AVERAGE(octubre[[#This Row],[1]:[31]])</f>
        <v>#DIV/0!</v>
      </c>
      <c r="AJ124" s="18"/>
      <c r="AK124" s="18"/>
    </row>
    <row r="125" spans="1:37" x14ac:dyDescent="0.25">
      <c r="A125" s="11"/>
      <c r="B125" s="18"/>
      <c r="C125" s="18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8" t="e">
        <f>AVERAGE(octubre[[#This Row],[1]:[31]])</f>
        <v>#DIV/0!</v>
      </c>
      <c r="AJ125" s="18"/>
      <c r="AK125" s="18"/>
    </row>
    <row r="126" spans="1:37" x14ac:dyDescent="0.25">
      <c r="A126" s="11"/>
      <c r="B126" s="18"/>
      <c r="C126" s="18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8" t="e">
        <f>AVERAGE(octubre[[#This Row],[1]:[31]])</f>
        <v>#DIV/0!</v>
      </c>
      <c r="AJ126" s="18"/>
      <c r="AK126" s="18"/>
    </row>
    <row r="127" spans="1:37" x14ac:dyDescent="0.25">
      <c r="A127" s="11"/>
      <c r="B127" s="18"/>
      <c r="C127" s="18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8" t="e">
        <f>AVERAGE(octubre[[#This Row],[1]:[31]])</f>
        <v>#DIV/0!</v>
      </c>
      <c r="AJ127" s="18"/>
      <c r="AK127" s="18"/>
    </row>
    <row r="128" spans="1:37" x14ac:dyDescent="0.25">
      <c r="A128" s="11"/>
      <c r="B128" s="18"/>
      <c r="C128" s="18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8" t="e">
        <f>AVERAGE(octubre[[#This Row],[1]:[31]])</f>
        <v>#DIV/0!</v>
      </c>
      <c r="AJ128" s="18"/>
      <c r="AK128" s="18"/>
    </row>
    <row r="129" spans="1:37" x14ac:dyDescent="0.25">
      <c r="A129" s="11"/>
      <c r="B129" s="18"/>
      <c r="C129" s="18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8" t="e">
        <f>AVERAGE(octubre[[#This Row],[1]:[31]])</f>
        <v>#DIV/0!</v>
      </c>
      <c r="AJ129" s="18"/>
      <c r="AK129" s="18"/>
    </row>
    <row r="130" spans="1:37" x14ac:dyDescent="0.25">
      <c r="A130" s="11"/>
      <c r="B130" s="18"/>
      <c r="C130" s="18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8" t="e">
        <f>AVERAGE(octubre[[#This Row],[1]:[31]])</f>
        <v>#DIV/0!</v>
      </c>
      <c r="AJ130" s="18"/>
      <c r="AK130" s="18"/>
    </row>
    <row r="131" spans="1:37" x14ac:dyDescent="0.25">
      <c r="A131" s="11"/>
      <c r="B131" s="18"/>
      <c r="C131" s="18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8" t="e">
        <f>AVERAGE(octubre[[#This Row],[1]:[31]])</f>
        <v>#DIV/0!</v>
      </c>
      <c r="AJ131" s="18"/>
      <c r="AK131" s="18"/>
    </row>
    <row r="132" spans="1:37" x14ac:dyDescent="0.25">
      <c r="A132" s="11"/>
      <c r="B132" s="18"/>
      <c r="C132" s="18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8" t="e">
        <f>AVERAGE(octubre[[#This Row],[1]:[31]])</f>
        <v>#DIV/0!</v>
      </c>
      <c r="AJ132" s="18"/>
      <c r="AK132" s="18"/>
    </row>
    <row r="133" spans="1:37" x14ac:dyDescent="0.25">
      <c r="A133" s="11"/>
      <c r="B133" s="18"/>
      <c r="C133" s="18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8" t="e">
        <f>AVERAGE(octubre[[#This Row],[1]:[31]])</f>
        <v>#DIV/0!</v>
      </c>
      <c r="AJ133" s="18"/>
      <c r="AK133" s="18"/>
    </row>
    <row r="134" spans="1:37" x14ac:dyDescent="0.25">
      <c r="A134" s="11"/>
      <c r="B134" s="18"/>
      <c r="C134" s="18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8" t="e">
        <f>AVERAGE(octubre[[#This Row],[1]:[31]])</f>
        <v>#DIV/0!</v>
      </c>
      <c r="AJ134" s="18"/>
      <c r="AK134" s="18"/>
    </row>
    <row r="135" spans="1:37" x14ac:dyDescent="0.25">
      <c r="A135" s="11"/>
      <c r="B135" s="18"/>
      <c r="C135" s="18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8" t="e">
        <f>AVERAGE(octubre[[#This Row],[1]:[31]])</f>
        <v>#DIV/0!</v>
      </c>
      <c r="AJ135" s="18"/>
      <c r="AK135" s="18"/>
    </row>
    <row r="136" spans="1:37" x14ac:dyDescent="0.25">
      <c r="A136" s="11"/>
      <c r="B136" s="18"/>
      <c r="C136" s="18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8" t="e">
        <f>AVERAGE(octubre[[#This Row],[1]:[31]])</f>
        <v>#DIV/0!</v>
      </c>
      <c r="AJ136" s="18"/>
      <c r="AK136" s="18"/>
    </row>
    <row r="137" spans="1:37" x14ac:dyDescent="0.25">
      <c r="A137" s="11"/>
      <c r="B137" s="18"/>
      <c r="C137" s="18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8" t="e">
        <f>AVERAGE(octubre[[#This Row],[1]:[31]])</f>
        <v>#DIV/0!</v>
      </c>
      <c r="AJ137" s="18"/>
      <c r="AK137" s="18"/>
    </row>
    <row r="138" spans="1:37" x14ac:dyDescent="0.25">
      <c r="A138" s="11"/>
      <c r="B138" s="18"/>
      <c r="C138" s="18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8" t="e">
        <f>AVERAGE(octubre[[#This Row],[1]:[31]])</f>
        <v>#DIV/0!</v>
      </c>
      <c r="AJ138" s="18"/>
      <c r="AK138" s="18"/>
    </row>
    <row r="139" spans="1:37" x14ac:dyDescent="0.25">
      <c r="A139" s="11"/>
      <c r="B139" s="18"/>
      <c r="C139" s="18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8" t="e">
        <f>AVERAGE(octubre[[#This Row],[1]:[31]])</f>
        <v>#DIV/0!</v>
      </c>
      <c r="AJ139" s="18"/>
      <c r="AK139" s="18"/>
    </row>
    <row r="140" spans="1:37" x14ac:dyDescent="0.25">
      <c r="A140" s="11"/>
      <c r="B140" s="18"/>
      <c r="C140" s="18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8" t="e">
        <f>AVERAGE(octubre[[#This Row],[1]:[31]])</f>
        <v>#DIV/0!</v>
      </c>
      <c r="AJ140" s="18"/>
      <c r="AK140" s="18"/>
    </row>
    <row r="141" spans="1:37" x14ac:dyDescent="0.25">
      <c r="A141" s="11"/>
      <c r="B141" s="18"/>
      <c r="C141" s="18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8" t="e">
        <f>AVERAGE(octubre[[#This Row],[1]:[31]])</f>
        <v>#DIV/0!</v>
      </c>
      <c r="AJ141" s="18"/>
      <c r="AK141" s="18"/>
    </row>
    <row r="142" spans="1:37" x14ac:dyDescent="0.25">
      <c r="A142" s="11"/>
      <c r="B142" s="18"/>
      <c r="C142" s="18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8" t="e">
        <f>AVERAGE(octubre[[#This Row],[1]:[31]])</f>
        <v>#DIV/0!</v>
      </c>
      <c r="AJ142" s="18"/>
      <c r="AK142" s="18"/>
    </row>
    <row r="143" spans="1:37" x14ac:dyDescent="0.25">
      <c r="A143" s="11"/>
      <c r="B143" s="18"/>
      <c r="C143" s="18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8" t="e">
        <f>AVERAGE(octubre[[#This Row],[1]:[31]])</f>
        <v>#DIV/0!</v>
      </c>
      <c r="AJ143" s="18"/>
      <c r="AK143" s="18"/>
    </row>
    <row r="144" spans="1:37" x14ac:dyDescent="0.25">
      <c r="A144" s="11"/>
      <c r="B144" s="18"/>
      <c r="C144" s="18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8" t="e">
        <f>AVERAGE(octubre[[#This Row],[1]:[31]])</f>
        <v>#DIV/0!</v>
      </c>
      <c r="AJ144" s="18"/>
      <c r="AK144" s="18"/>
    </row>
    <row r="145" spans="1:37" x14ac:dyDescent="0.25">
      <c r="A145" s="11"/>
      <c r="B145" s="18"/>
      <c r="C145" s="18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8" t="e">
        <f>AVERAGE(octubre[[#This Row],[1]:[31]])</f>
        <v>#DIV/0!</v>
      </c>
      <c r="AJ145" s="18"/>
      <c r="AK145" s="18"/>
    </row>
    <row r="146" spans="1:37" x14ac:dyDescent="0.25">
      <c r="A146" s="11"/>
      <c r="B146" s="18"/>
      <c r="C146" s="18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8" t="e">
        <f>AVERAGE(octubre[[#This Row],[1]:[31]])</f>
        <v>#DIV/0!</v>
      </c>
      <c r="AJ146" s="18"/>
      <c r="AK146" s="18"/>
    </row>
    <row r="147" spans="1:37" x14ac:dyDescent="0.25">
      <c r="A147" s="11"/>
      <c r="B147" s="18"/>
      <c r="C147" s="18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8" t="e">
        <f>AVERAGE(octubre[[#This Row],[1]:[31]])</f>
        <v>#DIV/0!</v>
      </c>
      <c r="AJ147" s="18"/>
      <c r="AK147" s="18"/>
    </row>
    <row r="148" spans="1:37" x14ac:dyDescent="0.25">
      <c r="A148" s="11"/>
      <c r="B148" s="18"/>
      <c r="C148" s="18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8" t="e">
        <f>AVERAGE(octubre[[#This Row],[1]:[31]])</f>
        <v>#DIV/0!</v>
      </c>
      <c r="AJ148" s="18"/>
      <c r="AK148" s="18"/>
    </row>
    <row r="149" spans="1:37" x14ac:dyDescent="0.25">
      <c r="A149" s="11"/>
      <c r="B149" s="18"/>
      <c r="C149" s="18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8" t="e">
        <f>AVERAGE(octubre[[#This Row],[1]:[31]])</f>
        <v>#DIV/0!</v>
      </c>
      <c r="AJ149" s="18"/>
      <c r="AK149" s="18"/>
    </row>
    <row r="150" spans="1:37" x14ac:dyDescent="0.25">
      <c r="A150" s="11"/>
      <c r="B150" s="18"/>
      <c r="C150" s="18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8" t="e">
        <f>AVERAGE(octubre[[#This Row],[1]:[31]])</f>
        <v>#DIV/0!</v>
      </c>
      <c r="AJ150" s="18"/>
      <c r="AK150" s="18"/>
    </row>
    <row r="151" spans="1:37" x14ac:dyDescent="0.25">
      <c r="A151" s="11"/>
      <c r="B151" s="18"/>
      <c r="C151" s="18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8" t="e">
        <f>AVERAGE(octubre[[#This Row],[1]:[31]])</f>
        <v>#DIV/0!</v>
      </c>
      <c r="AJ151" s="18"/>
      <c r="AK151" s="18"/>
    </row>
    <row r="152" spans="1:37" x14ac:dyDescent="0.25">
      <c r="A152" s="11"/>
      <c r="B152" s="18"/>
      <c r="C152" s="18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8" t="e">
        <f>AVERAGE(octubre[[#This Row],[1]:[31]])</f>
        <v>#DIV/0!</v>
      </c>
      <c r="AJ152" s="18"/>
      <c r="AK152" s="18"/>
    </row>
    <row r="153" spans="1:37" x14ac:dyDescent="0.25">
      <c r="A153" s="11"/>
      <c r="B153" s="18"/>
      <c r="C153" s="18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8" t="e">
        <f>AVERAGE(octubre[[#This Row],[1]:[31]])</f>
        <v>#DIV/0!</v>
      </c>
      <c r="AJ153" s="18"/>
      <c r="AK153" s="18"/>
    </row>
    <row r="154" spans="1:37" x14ac:dyDescent="0.25">
      <c r="A154" s="11"/>
      <c r="B154" s="18"/>
      <c r="C154" s="18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8" t="e">
        <f>AVERAGE(octubre[[#This Row],[1]:[31]])</f>
        <v>#DIV/0!</v>
      </c>
      <c r="AJ154" s="18"/>
      <c r="AK154" s="18"/>
    </row>
    <row r="155" spans="1:37" x14ac:dyDescent="0.25">
      <c r="A155" s="11"/>
      <c r="B155" s="18"/>
      <c r="C155" s="18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8" t="e">
        <f>AVERAGE(octubre[[#This Row],[1]:[31]])</f>
        <v>#DIV/0!</v>
      </c>
      <c r="AJ155" s="18"/>
      <c r="AK155" s="18"/>
    </row>
    <row r="156" spans="1:37" x14ac:dyDescent="0.25">
      <c r="A156" s="11"/>
      <c r="B156" s="18"/>
      <c r="C156" s="18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8" t="e">
        <f>AVERAGE(octubre[[#This Row],[1]:[31]])</f>
        <v>#DIV/0!</v>
      </c>
      <c r="AJ156" s="18"/>
      <c r="AK156" s="18"/>
    </row>
    <row r="157" spans="1:37" x14ac:dyDescent="0.25">
      <c r="A157" s="11"/>
      <c r="B157" s="18"/>
      <c r="C157" s="18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8" t="e">
        <f>AVERAGE(octubre[[#This Row],[1]:[31]])</f>
        <v>#DIV/0!</v>
      </c>
      <c r="AJ157" s="18"/>
      <c r="AK157" s="18"/>
    </row>
    <row r="158" spans="1:37" x14ac:dyDescent="0.25">
      <c r="A158" s="11"/>
      <c r="B158" s="18"/>
      <c r="C158" s="18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8" t="e">
        <f>AVERAGE(octubre[[#This Row],[1]:[31]])</f>
        <v>#DIV/0!</v>
      </c>
      <c r="AJ158" s="18"/>
      <c r="AK158" s="18"/>
    </row>
    <row r="159" spans="1:37" x14ac:dyDescent="0.25">
      <c r="A159" s="11"/>
      <c r="B159" s="18"/>
      <c r="C159" s="18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8" t="e">
        <f>AVERAGE(octubre[[#This Row],[1]:[31]])</f>
        <v>#DIV/0!</v>
      </c>
      <c r="AJ159" s="18"/>
      <c r="AK159" s="18"/>
    </row>
    <row r="160" spans="1:37" x14ac:dyDescent="0.25">
      <c r="A160" s="11"/>
      <c r="B160" s="18"/>
      <c r="C160" s="18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8" t="e">
        <f>AVERAGE(octubre[[#This Row],[1]:[31]])</f>
        <v>#DIV/0!</v>
      </c>
      <c r="AJ160" s="18"/>
      <c r="AK160" s="18"/>
    </row>
    <row r="161" spans="1:37" x14ac:dyDescent="0.25">
      <c r="A161" s="11"/>
      <c r="B161" s="18"/>
      <c r="C161" s="18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8" t="e">
        <f>AVERAGE(octubre[[#This Row],[1]:[31]])</f>
        <v>#DIV/0!</v>
      </c>
      <c r="AJ161" s="18"/>
      <c r="AK161" s="18"/>
    </row>
    <row r="162" spans="1:37" x14ac:dyDescent="0.25">
      <c r="A162" s="11"/>
      <c r="B162" s="18"/>
      <c r="C162" s="18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8" t="e">
        <f>AVERAGE(octubre[[#This Row],[1]:[31]])</f>
        <v>#DIV/0!</v>
      </c>
      <c r="AJ162" s="18"/>
      <c r="AK162" s="18"/>
    </row>
    <row r="163" spans="1:37" x14ac:dyDescent="0.25">
      <c r="A163" s="11"/>
      <c r="B163" s="18"/>
      <c r="C163" s="18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8" t="e">
        <f>AVERAGE(octubre[[#This Row],[1]:[31]])</f>
        <v>#DIV/0!</v>
      </c>
      <c r="AJ163" s="18"/>
      <c r="AK163" s="18"/>
    </row>
    <row r="164" spans="1:37" x14ac:dyDescent="0.25">
      <c r="A164" s="11"/>
      <c r="B164" s="18"/>
      <c r="C164" s="18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8" t="e">
        <f>AVERAGE(octubre[[#This Row],[1]:[31]])</f>
        <v>#DIV/0!</v>
      </c>
      <c r="AJ164" s="18"/>
      <c r="AK164" s="18"/>
    </row>
    <row r="165" spans="1:37" x14ac:dyDescent="0.25">
      <c r="A165" s="11"/>
      <c r="B165" s="18"/>
      <c r="C165" s="18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8" t="e">
        <f>AVERAGE(octubre[[#This Row],[1]:[31]])</f>
        <v>#DIV/0!</v>
      </c>
      <c r="AJ165" s="18"/>
      <c r="AK165" s="18"/>
    </row>
    <row r="166" spans="1:37" x14ac:dyDescent="0.25">
      <c r="A166" s="11"/>
      <c r="B166" s="18"/>
      <c r="C166" s="18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8" t="e">
        <f>AVERAGE(octubre[[#This Row],[1]:[31]])</f>
        <v>#DIV/0!</v>
      </c>
      <c r="AJ166" s="18"/>
      <c r="AK166" s="18"/>
    </row>
    <row r="167" spans="1:37" x14ac:dyDescent="0.25">
      <c r="A167" s="11"/>
      <c r="B167" s="18"/>
      <c r="C167" s="18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8" t="e">
        <f>AVERAGE(octubre[[#This Row],[1]:[31]])</f>
        <v>#DIV/0!</v>
      </c>
      <c r="AJ167" s="18"/>
      <c r="AK167" s="18"/>
    </row>
    <row r="168" spans="1:37" x14ac:dyDescent="0.25">
      <c r="A168" s="11"/>
      <c r="B168" s="18"/>
      <c r="C168" s="18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8" t="e">
        <f>AVERAGE(octubre[[#This Row],[1]:[31]])</f>
        <v>#DIV/0!</v>
      </c>
      <c r="AJ168" s="18"/>
      <c r="AK168" s="18"/>
    </row>
    <row r="169" spans="1:37" x14ac:dyDescent="0.25">
      <c r="A169" s="11"/>
      <c r="B169" s="18"/>
      <c r="C169" s="18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8" t="e">
        <f>AVERAGE(octubre[[#This Row],[1]:[31]])</f>
        <v>#DIV/0!</v>
      </c>
      <c r="AJ169" s="18"/>
      <c r="AK169" s="18"/>
    </row>
    <row r="170" spans="1:37" x14ac:dyDescent="0.25">
      <c r="A170" s="11"/>
      <c r="B170" s="18"/>
      <c r="C170" s="18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8" t="e">
        <f>AVERAGE(octubre[[#This Row],[1]:[31]])</f>
        <v>#DIV/0!</v>
      </c>
      <c r="AJ170" s="18"/>
      <c r="AK170" s="18"/>
    </row>
    <row r="171" spans="1:37" x14ac:dyDescent="0.25">
      <c r="A171" s="11"/>
      <c r="B171" s="18"/>
      <c r="C171" s="18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8" t="e">
        <f>AVERAGE(octubre[[#This Row],[1]:[31]])</f>
        <v>#DIV/0!</v>
      </c>
      <c r="AJ171" s="18"/>
      <c r="AK171" s="18"/>
    </row>
    <row r="172" spans="1:37" x14ac:dyDescent="0.25">
      <c r="A172" s="11"/>
      <c r="B172" s="18"/>
      <c r="C172" s="18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8" t="e">
        <f>AVERAGE(octubre[[#This Row],[1]:[31]])</f>
        <v>#DIV/0!</v>
      </c>
      <c r="AJ172" s="18"/>
      <c r="AK172" s="18"/>
    </row>
    <row r="173" spans="1:37" x14ac:dyDescent="0.25">
      <c r="A173" s="11"/>
      <c r="B173" s="18"/>
      <c r="C173" s="18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8" t="e">
        <f>AVERAGE(octubre[[#This Row],[1]:[31]])</f>
        <v>#DIV/0!</v>
      </c>
      <c r="AJ173" s="18"/>
      <c r="AK173" s="18"/>
    </row>
    <row r="174" spans="1:37" x14ac:dyDescent="0.25">
      <c r="A174" s="11"/>
      <c r="B174" s="18"/>
      <c r="C174" s="18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8" t="e">
        <f>AVERAGE(octubre[[#This Row],[1]:[31]])</f>
        <v>#DIV/0!</v>
      </c>
      <c r="AJ174" s="18"/>
      <c r="AK174" s="18"/>
    </row>
    <row r="175" spans="1:37" x14ac:dyDescent="0.25">
      <c r="A175" s="11"/>
      <c r="B175" s="18"/>
      <c r="C175" s="18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8" t="e">
        <f>AVERAGE(octubre[[#This Row],[1]:[31]])</f>
        <v>#DIV/0!</v>
      </c>
      <c r="AJ175" s="18"/>
      <c r="AK175" s="18"/>
    </row>
    <row r="176" spans="1:37" x14ac:dyDescent="0.25">
      <c r="A176" s="11"/>
      <c r="B176" s="18"/>
      <c r="C176" s="18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8" t="e">
        <f>AVERAGE(octubre[[#This Row],[1]:[31]])</f>
        <v>#DIV/0!</v>
      </c>
      <c r="AJ176" s="18"/>
      <c r="AK176" s="18"/>
    </row>
    <row r="177" spans="1:37" x14ac:dyDescent="0.25">
      <c r="A177" s="11"/>
      <c r="B177" s="18"/>
      <c r="C177" s="18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8" t="e">
        <f>AVERAGE(octubre[[#This Row],[1]:[31]])</f>
        <v>#DIV/0!</v>
      </c>
      <c r="AJ177" s="18"/>
      <c r="AK177" s="18"/>
    </row>
    <row r="178" spans="1:37" x14ac:dyDescent="0.25">
      <c r="A178" s="11"/>
      <c r="B178" s="18"/>
      <c r="C178" s="18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8" t="e">
        <f>AVERAGE(octubre[[#This Row],[1]:[31]])</f>
        <v>#DIV/0!</v>
      </c>
      <c r="AJ178" s="18"/>
      <c r="AK178" s="18"/>
    </row>
    <row r="179" spans="1:37" x14ac:dyDescent="0.25">
      <c r="A179" s="11"/>
      <c r="B179" s="18"/>
      <c r="C179" s="18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8" t="e">
        <f>AVERAGE(octubre[[#This Row],[1]:[31]])</f>
        <v>#DIV/0!</v>
      </c>
      <c r="AJ179" s="18"/>
      <c r="AK179" s="18"/>
    </row>
    <row r="180" spans="1:37" x14ac:dyDescent="0.25">
      <c r="A180" s="11"/>
      <c r="B180" s="18"/>
      <c r="C180" s="18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8" t="e">
        <f>AVERAGE(octubre[[#This Row],[1]:[31]])</f>
        <v>#DIV/0!</v>
      </c>
      <c r="AJ180" s="18"/>
      <c r="AK180" s="18"/>
    </row>
    <row r="181" spans="1:37" x14ac:dyDescent="0.25">
      <c r="A181" s="11"/>
      <c r="B181" s="18"/>
      <c r="C181" s="18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8" t="e">
        <f>AVERAGE(octubre[[#This Row],[1]:[31]])</f>
        <v>#DIV/0!</v>
      </c>
      <c r="AJ181" s="18"/>
      <c r="AK181" s="18"/>
    </row>
    <row r="182" spans="1:37" x14ac:dyDescent="0.25">
      <c r="A182" s="11"/>
      <c r="B182" s="18"/>
      <c r="C182" s="18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8" t="e">
        <f>AVERAGE(octubre[[#This Row],[1]:[31]])</f>
        <v>#DIV/0!</v>
      </c>
      <c r="AJ182" s="18"/>
      <c r="AK182" s="18"/>
    </row>
    <row r="183" spans="1:37" x14ac:dyDescent="0.25">
      <c r="A183" s="11"/>
      <c r="B183" s="18"/>
      <c r="C183" s="18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8" t="e">
        <f>AVERAGE(octubre[[#This Row],[1]:[31]])</f>
        <v>#DIV/0!</v>
      </c>
      <c r="AJ183" s="18"/>
      <c r="AK183" s="18"/>
    </row>
    <row r="184" spans="1:37" x14ac:dyDescent="0.25">
      <c r="A184" s="11"/>
      <c r="B184" s="18"/>
      <c r="C184" s="18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8" t="e">
        <f>AVERAGE(octubre[[#This Row],[1]:[31]])</f>
        <v>#DIV/0!</v>
      </c>
      <c r="AJ184" s="18"/>
      <c r="AK184" s="18"/>
    </row>
    <row r="185" spans="1:37" x14ac:dyDescent="0.25">
      <c r="A185" s="11"/>
      <c r="B185" s="18"/>
      <c r="C185" s="18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8" t="e">
        <f>AVERAGE(octubre[[#This Row],[1]:[31]])</f>
        <v>#DIV/0!</v>
      </c>
      <c r="AJ185" s="18"/>
      <c r="AK185" s="18"/>
    </row>
    <row r="186" spans="1:37" x14ac:dyDescent="0.25">
      <c r="A186" s="11"/>
      <c r="B186" s="18"/>
      <c r="C186" s="18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8" t="e">
        <f>AVERAGE(octubre[[#This Row],[1]:[31]])</f>
        <v>#DIV/0!</v>
      </c>
      <c r="AJ186" s="18"/>
      <c r="AK186" s="18"/>
    </row>
    <row r="187" spans="1:37" x14ac:dyDescent="0.25">
      <c r="A187" s="11"/>
      <c r="B187" s="18"/>
      <c r="C187" s="18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8" t="e">
        <f>AVERAGE(octubre[[#This Row],[1]:[31]])</f>
        <v>#DIV/0!</v>
      </c>
      <c r="AJ187" s="18"/>
      <c r="AK187" s="18"/>
    </row>
    <row r="188" spans="1:37" x14ac:dyDescent="0.25">
      <c r="A188" s="11"/>
      <c r="B188" s="18"/>
      <c r="C188" s="18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8" t="e">
        <f>AVERAGE(octubre[[#This Row],[1]:[31]])</f>
        <v>#DIV/0!</v>
      </c>
      <c r="AJ188" s="18"/>
      <c r="AK188" s="18"/>
    </row>
    <row r="189" spans="1:37" x14ac:dyDescent="0.25">
      <c r="A189" s="11"/>
      <c r="B189" s="18"/>
      <c r="C189" s="18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8" t="e">
        <f>AVERAGE(octubre[[#This Row],[1]:[31]])</f>
        <v>#DIV/0!</v>
      </c>
      <c r="AJ189" s="18"/>
      <c r="AK189" s="18"/>
    </row>
    <row r="190" spans="1:37" x14ac:dyDescent="0.25">
      <c r="A190" s="11"/>
      <c r="B190" s="18"/>
      <c r="C190" s="18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8" t="e">
        <f>AVERAGE(octubre[[#This Row],[1]:[31]])</f>
        <v>#DIV/0!</v>
      </c>
      <c r="AJ190" s="18"/>
      <c r="AK190" s="18"/>
    </row>
    <row r="191" spans="1:37" x14ac:dyDescent="0.25">
      <c r="A191" s="11"/>
      <c r="B191" s="18"/>
      <c r="C191" s="18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8" t="e">
        <f>AVERAGE(octubre[[#This Row],[1]:[31]])</f>
        <v>#DIV/0!</v>
      </c>
      <c r="AJ191" s="18"/>
      <c r="AK191" s="18"/>
    </row>
    <row r="192" spans="1:37" x14ac:dyDescent="0.25">
      <c r="A192" s="11"/>
      <c r="B192" s="18"/>
      <c r="C192" s="18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8" t="e">
        <f>AVERAGE(octubre[[#This Row],[1]:[31]])</f>
        <v>#DIV/0!</v>
      </c>
      <c r="AJ192" s="18"/>
      <c r="AK192" s="18"/>
    </row>
    <row r="193" spans="1:37" x14ac:dyDescent="0.25">
      <c r="A193" s="11"/>
      <c r="B193" s="18"/>
      <c r="C193" s="18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8" t="e">
        <f>AVERAGE(octubre[[#This Row],[1]:[31]])</f>
        <v>#DIV/0!</v>
      </c>
      <c r="AJ193" s="18"/>
      <c r="AK193" s="18"/>
    </row>
    <row r="194" spans="1:37" x14ac:dyDescent="0.25">
      <c r="A194" s="11"/>
      <c r="B194" s="18"/>
      <c r="C194" s="18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8" t="e">
        <f>AVERAGE(octubre[[#This Row],[1]:[31]])</f>
        <v>#DIV/0!</v>
      </c>
      <c r="AJ194" s="18"/>
      <c r="AK194" s="18"/>
    </row>
    <row r="195" spans="1:37" x14ac:dyDescent="0.25">
      <c r="A195" s="11"/>
      <c r="B195" s="18"/>
      <c r="C195" s="18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8" t="e">
        <f>AVERAGE(octubre[[#This Row],[1]:[31]])</f>
        <v>#DIV/0!</v>
      </c>
      <c r="AJ195" s="18"/>
      <c r="AK195" s="18"/>
    </row>
    <row r="196" spans="1:37" x14ac:dyDescent="0.25">
      <c r="A196" s="11"/>
      <c r="B196" s="18"/>
      <c r="C196" s="18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8" t="e">
        <f>AVERAGE(octubre[[#This Row],[1]:[31]])</f>
        <v>#DIV/0!</v>
      </c>
      <c r="AJ196" s="18"/>
      <c r="AK196" s="18"/>
    </row>
    <row r="197" spans="1:37" x14ac:dyDescent="0.25">
      <c r="A197" s="11"/>
      <c r="B197" s="18"/>
      <c r="C197" s="18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8" t="e">
        <f>AVERAGE(octubre[[#This Row],[1]:[31]])</f>
        <v>#DIV/0!</v>
      </c>
      <c r="AJ197" s="18"/>
      <c r="AK197" s="18"/>
    </row>
    <row r="198" spans="1:37" x14ac:dyDescent="0.25">
      <c r="A198" s="11"/>
      <c r="B198" s="18"/>
      <c r="C198" s="18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8" t="e">
        <f>AVERAGE(octubre[[#This Row],[1]:[31]])</f>
        <v>#DIV/0!</v>
      </c>
      <c r="AJ198" s="18"/>
      <c r="AK198" s="18"/>
    </row>
    <row r="199" spans="1:37" x14ac:dyDescent="0.25">
      <c r="A199" s="11"/>
      <c r="B199" s="18"/>
      <c r="C199" s="18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8" t="e">
        <f>AVERAGE(octubre[[#This Row],[1]:[31]])</f>
        <v>#DIV/0!</v>
      </c>
      <c r="AJ199" s="18"/>
      <c r="AK199" s="18"/>
    </row>
    <row r="200" spans="1:37" x14ac:dyDescent="0.25">
      <c r="A200" s="11"/>
      <c r="B200" s="18"/>
      <c r="C200" s="18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8" t="e">
        <f>AVERAGE(octubre[[#This Row],[1]:[31]])</f>
        <v>#DIV/0!</v>
      </c>
      <c r="AJ200" s="18"/>
      <c r="AK200" s="28"/>
    </row>
    <row r="201" spans="1:37" x14ac:dyDescent="0.2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7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26"/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35402C01-8D82-49AD-9673-D7550FC164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3" id="{C51378CF-F935-4912-853B-8460197EA83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5" id="{4BB74D77-6EF1-4126-B9F0-9A9150C4DF6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6" id="{2CF54605-9BBD-4BE0-9ED2-E72C8DCD02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2" id="{2287B215-990F-453F-B1D1-682DEEE1C4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1" id="{09EE4415-4665-475F-B273-6EFC74B30F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1"/>
  <sheetViews>
    <sheetView zoomScale="90" zoomScaleNormal="90" workbookViewId="0">
      <selection activeCell="B9" sqref="B9"/>
    </sheetView>
  </sheetViews>
  <sheetFormatPr baseColWidth="10" defaultRowHeight="15" x14ac:dyDescent="0.25"/>
  <cols>
    <col min="1" max="1" width="23.5703125" customWidth="1"/>
    <col min="2" max="2" width="23.140625" customWidth="1"/>
    <col min="3" max="3" width="19.5703125" customWidth="1"/>
    <col min="4" max="4" width="6.42578125" customWidth="1"/>
    <col min="5" max="5" width="6.140625" customWidth="1"/>
    <col min="6" max="6" width="6" customWidth="1"/>
    <col min="7" max="7" width="5.85546875" customWidth="1"/>
    <col min="8" max="8" width="5.42578125" customWidth="1"/>
    <col min="9" max="10" width="4.5703125" customWidth="1"/>
    <col min="11" max="11" width="5.140625" customWidth="1"/>
    <col min="12" max="12" width="5" customWidth="1"/>
    <col min="13" max="13" width="6.140625" customWidth="1"/>
    <col min="14" max="14" width="5.85546875" customWidth="1"/>
    <col min="15" max="15" width="6.5703125" customWidth="1"/>
    <col min="16" max="16" width="6.7109375" customWidth="1"/>
    <col min="17" max="17" width="6.85546875" style="6" customWidth="1"/>
    <col min="18" max="18" width="6.140625" customWidth="1"/>
    <col min="19" max="19" width="6" customWidth="1"/>
    <col min="20" max="20" width="6.85546875" customWidth="1"/>
    <col min="21" max="21" width="5.5703125" customWidth="1"/>
    <col min="22" max="22" width="5.42578125" customWidth="1"/>
    <col min="23" max="23" width="6" customWidth="1"/>
    <col min="24" max="24" width="5.85546875" customWidth="1"/>
    <col min="25" max="25" width="5.28515625" customWidth="1"/>
    <col min="26" max="27" width="6" customWidth="1"/>
    <col min="28" max="28" width="6.7109375" customWidth="1"/>
    <col min="29" max="29" width="6" customWidth="1"/>
    <col min="30" max="30" width="6.28515625" customWidth="1"/>
    <col min="31" max="31" width="6.42578125" customWidth="1"/>
    <col min="32" max="32" width="5.28515625" customWidth="1"/>
    <col min="33" max="33" width="6.42578125" customWidth="1"/>
    <col min="34" max="34" width="5.28515625" customWidth="1"/>
    <col min="35" max="35" width="12" customWidth="1"/>
  </cols>
  <sheetData>
    <row r="1" spans="1:37" x14ac:dyDescent="0.25">
      <c r="A1" s="7"/>
      <c r="B1" s="8" t="s">
        <v>0</v>
      </c>
      <c r="C1" s="9"/>
      <c r="D1" s="8">
        <f>SUBTOTAL(109,noviembre[1])</f>
        <v>0</v>
      </c>
      <c r="E1" s="8">
        <f>SUBTOTAL(109,noviembre[2])</f>
        <v>0</v>
      </c>
      <c r="F1" s="8">
        <f>SUBTOTAL(109,noviembre[3])</f>
        <v>0</v>
      </c>
      <c r="G1" s="8">
        <f>SUBTOTAL(109,noviembre[4])</f>
        <v>0</v>
      </c>
      <c r="H1" s="8">
        <f>SUBTOTAL(109,noviembre[5])</f>
        <v>0</v>
      </c>
      <c r="I1" s="8">
        <f>SUBTOTAL(109,noviembre[6])</f>
        <v>0</v>
      </c>
      <c r="J1" s="8">
        <f>SUBTOTAL(109,noviembre[7])</f>
        <v>0</v>
      </c>
      <c r="K1" s="8">
        <f>SUBTOTAL(109,noviembre[8])</f>
        <v>0</v>
      </c>
      <c r="L1" s="8">
        <f>SUBTOTAL(109,noviembre[9])</f>
        <v>0</v>
      </c>
      <c r="M1" s="8">
        <f>SUBTOTAL(109,noviembre[10])</f>
        <v>0</v>
      </c>
      <c r="N1" s="8">
        <f>SUBTOTAL(109,noviembre[11])</f>
        <v>0</v>
      </c>
      <c r="O1" s="8">
        <f>SUBTOTAL(109,noviembre[12])</f>
        <v>0</v>
      </c>
      <c r="P1" s="8">
        <f>SUBTOTAL(109,noviembre[13])</f>
        <v>0</v>
      </c>
      <c r="Q1" s="8">
        <f>SUBTOTAL(109,noviembre[14])</f>
        <v>0</v>
      </c>
      <c r="R1" s="8">
        <f>SUBTOTAL(109,noviembre[15])</f>
        <v>0</v>
      </c>
      <c r="S1" s="8">
        <f>SUBTOTAL(109,noviembre[16])</f>
        <v>0</v>
      </c>
      <c r="T1" s="8">
        <f>SUBTOTAL(109,noviembre[17])</f>
        <v>0</v>
      </c>
      <c r="U1" s="8">
        <f>SUBTOTAL(109,noviembre[18])</f>
        <v>0</v>
      </c>
      <c r="V1" s="8">
        <f>SUBTOTAL(109,noviembre[19])</f>
        <v>0</v>
      </c>
      <c r="W1" s="8">
        <f>SUBTOTAL(109,noviembre[20])</f>
        <v>0</v>
      </c>
      <c r="X1" s="8">
        <f>SUBTOTAL(109,noviembre[21])</f>
        <v>0</v>
      </c>
      <c r="Y1" s="8">
        <f>SUBTOTAL(109,noviembre[22])</f>
        <v>0</v>
      </c>
      <c r="Z1" s="8">
        <f>SUBTOTAL(109,noviembre[23])</f>
        <v>0</v>
      </c>
      <c r="AA1" s="8">
        <f>SUBTOTAL(109,noviembre[24])</f>
        <v>0</v>
      </c>
      <c r="AB1" s="8">
        <f>SUBTOTAL(109,noviembre[25])</f>
        <v>0</v>
      </c>
      <c r="AC1" s="8">
        <f>SUBTOTAL(109,noviembre[26])</f>
        <v>0</v>
      </c>
      <c r="AD1" s="8">
        <f>SUBTOTAL(109,noviembre[27])</f>
        <v>0</v>
      </c>
      <c r="AE1" s="8">
        <f>SUBTOTAL(109,noviembre[28])</f>
        <v>0</v>
      </c>
      <c r="AF1" s="8">
        <f>SUBTOTAL(109,noviembre[29])</f>
        <v>0</v>
      </c>
      <c r="AG1" s="8">
        <f>SUBTOTAL(109,noviembre[30])</f>
        <v>0</v>
      </c>
      <c r="AH1" s="8">
        <f>SUBTOTAL(109,noviembre[31])</f>
        <v>0</v>
      </c>
      <c r="AI1" s="10" t="e">
        <f>SUBTOTAL(101,noviembre[Fallas])</f>
        <v>#DIV/0!</v>
      </c>
      <c r="AJ1" s="18"/>
    </row>
    <row r="2" spans="1:37" ht="15.75" customHeight="1" x14ac:dyDescent="0.25">
      <c r="A2" s="19" t="s">
        <v>1</v>
      </c>
      <c r="B2" s="19" t="s">
        <v>2</v>
      </c>
      <c r="C2" s="20" t="s">
        <v>3</v>
      </c>
      <c r="D2" s="21" t="s">
        <v>4</v>
      </c>
      <c r="E2" s="21" t="s">
        <v>5</v>
      </c>
      <c r="F2" s="21" t="s">
        <v>6</v>
      </c>
      <c r="G2" s="22" t="s">
        <v>7</v>
      </c>
      <c r="H2" s="21" t="s">
        <v>8</v>
      </c>
      <c r="I2" s="21" t="s">
        <v>9</v>
      </c>
      <c r="J2" s="21" t="s">
        <v>10</v>
      </c>
      <c r="K2" s="21" t="s">
        <v>11</v>
      </c>
      <c r="L2" s="21" t="s">
        <v>12</v>
      </c>
      <c r="M2" s="21" t="s">
        <v>13</v>
      </c>
      <c r="N2" s="21" t="s">
        <v>14</v>
      </c>
      <c r="O2" s="21" t="s">
        <v>15</v>
      </c>
      <c r="P2" s="21" t="s">
        <v>16</v>
      </c>
      <c r="Q2" s="21" t="s">
        <v>17</v>
      </c>
      <c r="R2" s="21" t="s">
        <v>18</v>
      </c>
      <c r="S2" s="21" t="s">
        <v>19</v>
      </c>
      <c r="T2" s="21" t="s">
        <v>20</v>
      </c>
      <c r="U2" s="21" t="s">
        <v>21</v>
      </c>
      <c r="V2" s="21" t="s">
        <v>22</v>
      </c>
      <c r="W2" s="21" t="s">
        <v>23</v>
      </c>
      <c r="X2" s="21" t="s">
        <v>24</v>
      </c>
      <c r="Y2" s="21" t="s">
        <v>25</v>
      </c>
      <c r="Z2" s="21" t="s">
        <v>26</v>
      </c>
      <c r="AA2" s="21" t="s">
        <v>27</v>
      </c>
      <c r="AB2" s="21" t="s">
        <v>28</v>
      </c>
      <c r="AC2" s="21" t="s">
        <v>29</v>
      </c>
      <c r="AD2" s="21" t="s">
        <v>30</v>
      </c>
      <c r="AE2" s="21" t="s">
        <v>31</v>
      </c>
      <c r="AF2" s="21" t="s">
        <v>32</v>
      </c>
      <c r="AG2" s="21" t="s">
        <v>33</v>
      </c>
      <c r="AH2" s="21" t="s">
        <v>34</v>
      </c>
      <c r="AI2" s="23" t="s">
        <v>35</v>
      </c>
      <c r="AJ2" s="11" t="s">
        <v>36</v>
      </c>
      <c r="AK2" s="29" t="s">
        <v>37</v>
      </c>
    </row>
    <row r="3" spans="1:37" ht="15.75" customHeight="1" x14ac:dyDescent="0.25">
      <c r="A3" s="11"/>
      <c r="B3" s="12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24" t="e">
        <f>AVERAGE(noviembre[[#This Row],[1]:[31]])</f>
        <v>#DIV/0!</v>
      </c>
      <c r="AJ3" s="14"/>
      <c r="AK3" s="27"/>
    </row>
    <row r="4" spans="1:37" ht="15.75" customHeight="1" x14ac:dyDescent="0.25">
      <c r="A4" s="15"/>
      <c r="B4" s="12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24" t="e">
        <f>AVERAGE(noviembre[[#This Row],[1]:[31]])</f>
        <v>#DIV/0!</v>
      </c>
      <c r="AJ4" s="14"/>
      <c r="AK4" s="18"/>
    </row>
    <row r="5" spans="1:37" ht="15.75" customHeight="1" x14ac:dyDescent="0.25">
      <c r="A5" s="15"/>
      <c r="B5" s="16"/>
      <c r="C5" s="16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24" t="e">
        <f>AVERAGE(noviembre[[#This Row],[1]:[31]])</f>
        <v>#DIV/0!</v>
      </c>
      <c r="AJ5" s="14"/>
      <c r="AK5" s="18"/>
    </row>
    <row r="6" spans="1:37" ht="15.75" customHeight="1" x14ac:dyDescent="0.25">
      <c r="A6" s="15"/>
      <c r="B6" s="16"/>
      <c r="C6" s="16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24" t="e">
        <f>AVERAGE(noviembre[[#This Row],[1]:[31]])</f>
        <v>#DIV/0!</v>
      </c>
      <c r="AJ6" s="14"/>
      <c r="AK6" s="18"/>
    </row>
    <row r="7" spans="1:37" ht="15.75" customHeight="1" x14ac:dyDescent="0.25">
      <c r="A7" s="11"/>
      <c r="B7" s="16"/>
      <c r="C7" s="16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24" t="e">
        <f>AVERAGE(noviembre[[#This Row],[1]:[31]])</f>
        <v>#DIV/0!</v>
      </c>
      <c r="AJ7" s="14"/>
      <c r="AK7" s="18"/>
    </row>
    <row r="8" spans="1:37" ht="15.75" customHeight="1" x14ac:dyDescent="0.25">
      <c r="A8" s="11"/>
      <c r="B8" s="12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24" t="e">
        <f>AVERAGE(noviembre[[#This Row],[1]:[31]])</f>
        <v>#DIV/0!</v>
      </c>
      <c r="AJ8" s="14"/>
      <c r="AK8" s="18"/>
    </row>
    <row r="9" spans="1:37" s="6" customFormat="1" ht="15.75" customHeight="1" x14ac:dyDescent="0.25">
      <c r="A9" s="15"/>
      <c r="B9" s="16"/>
      <c r="C9" s="16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24" t="e">
        <f>AVERAGE(noviembre[[#This Row],[1]:[31]])</f>
        <v>#DIV/0!</v>
      </c>
      <c r="AJ9" s="17"/>
      <c r="AK9" s="17"/>
    </row>
    <row r="10" spans="1:37" ht="15.75" customHeight="1" x14ac:dyDescent="0.25">
      <c r="A10" s="11"/>
      <c r="B10" s="12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25" t="e">
        <f>AVERAGE(noviembre[[#This Row],[1]:[31]])</f>
        <v>#DIV/0!</v>
      </c>
      <c r="AJ10" s="14"/>
      <c r="AK10" s="18"/>
    </row>
    <row r="11" spans="1:37" ht="15.75" customHeight="1" x14ac:dyDescent="0.25">
      <c r="A11" s="11"/>
      <c r="B11" s="12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24" t="e">
        <f>AVERAGE(noviembre[[#This Row],[1]:[31]])</f>
        <v>#DIV/0!</v>
      </c>
      <c r="AJ11" s="14"/>
      <c r="AK11" s="18"/>
    </row>
    <row r="12" spans="1:37" ht="15.75" customHeight="1" x14ac:dyDescent="0.25">
      <c r="A12" s="11"/>
      <c r="B12" s="12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24" t="e">
        <f>AVERAGE(noviembre[[#This Row],[1]:[31]])</f>
        <v>#DIV/0!</v>
      </c>
      <c r="AJ12" s="14"/>
      <c r="AK12" s="18"/>
    </row>
    <row r="13" spans="1:37" ht="13.5" customHeight="1" x14ac:dyDescent="0.25">
      <c r="A13" s="11"/>
      <c r="B13" s="16"/>
      <c r="C13" s="1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24" t="e">
        <f>AVERAGE(noviembre[[#This Row],[1]:[31]])</f>
        <v>#DIV/0!</v>
      </c>
      <c r="AJ13" s="14"/>
      <c r="AK13" s="18"/>
    </row>
    <row r="14" spans="1:37" ht="15.75" customHeight="1" x14ac:dyDescent="0.25">
      <c r="A14" s="11"/>
      <c r="B14" s="12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24" t="e">
        <f>AVERAGE(noviembre[[#This Row],[1]:[31]])</f>
        <v>#DIV/0!</v>
      </c>
      <c r="AJ14" s="14"/>
      <c r="AK14" s="18"/>
    </row>
    <row r="15" spans="1:37" ht="15.75" customHeight="1" x14ac:dyDescent="0.25">
      <c r="A15" s="11"/>
      <c r="B15" s="12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24" t="e">
        <f>AVERAGE(noviembre[[#This Row],[1]:[31]])</f>
        <v>#DIV/0!</v>
      </c>
      <c r="AJ15" s="14"/>
      <c r="AK15" s="18"/>
    </row>
    <row r="16" spans="1:37" ht="15.75" customHeight="1" x14ac:dyDescent="0.25">
      <c r="A16" s="11"/>
      <c r="B16" s="12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24" t="e">
        <f>AVERAGE(noviembre[[#This Row],[1]:[31]])</f>
        <v>#DIV/0!</v>
      </c>
      <c r="AJ16" s="14"/>
      <c r="AK16" s="18"/>
    </row>
    <row r="17" spans="1:37" ht="15.75" customHeight="1" x14ac:dyDescent="0.25">
      <c r="A17" s="11"/>
      <c r="B17" s="16"/>
      <c r="C17" s="16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24" t="e">
        <f>AVERAGE(noviembre[[#This Row],[1]:[31]])</f>
        <v>#DIV/0!</v>
      </c>
      <c r="AJ17" s="14"/>
      <c r="AK17" s="18"/>
    </row>
    <row r="18" spans="1:37" ht="15.75" customHeight="1" x14ac:dyDescent="0.25">
      <c r="A18" s="11"/>
      <c r="B18" s="16"/>
      <c r="C18" s="16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24" t="e">
        <f>AVERAGE(noviembre[[#This Row],[1]:[31]])</f>
        <v>#DIV/0!</v>
      </c>
      <c r="AJ18" s="14"/>
      <c r="AK18" s="18"/>
    </row>
    <row r="19" spans="1:37" ht="15.75" customHeight="1" x14ac:dyDescent="0.25">
      <c r="A19" s="11"/>
      <c r="B19" s="16"/>
      <c r="C19" s="16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24" t="e">
        <f>AVERAGE(noviembre[[#This Row],[1]:[31]])</f>
        <v>#DIV/0!</v>
      </c>
      <c r="AJ19" s="14"/>
      <c r="AK19" s="18"/>
    </row>
    <row r="20" spans="1:37" ht="15.75" customHeight="1" x14ac:dyDescent="0.25">
      <c r="A20" s="11"/>
      <c r="B20" s="16"/>
      <c r="C20" s="16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24" t="e">
        <f>AVERAGE(noviembre[[#This Row],[1]:[31]])</f>
        <v>#DIV/0!</v>
      </c>
      <c r="AJ20" s="14"/>
      <c r="AK20" s="18"/>
    </row>
    <row r="21" spans="1:37" ht="15.75" customHeight="1" x14ac:dyDescent="0.25">
      <c r="A21" s="15"/>
      <c r="B21" s="16"/>
      <c r="C21" s="16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25" t="e">
        <f>AVERAGE(noviembre[[#This Row],[1]:[31]])</f>
        <v>#DIV/0!</v>
      </c>
      <c r="AJ21" s="14"/>
      <c r="AK21" s="18"/>
    </row>
    <row r="22" spans="1:37" ht="15.75" customHeight="1" x14ac:dyDescent="0.25">
      <c r="A22" s="15"/>
      <c r="B22" s="16"/>
      <c r="C22" s="16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25" t="e">
        <f>AVERAGE(noviembre[[#This Row],[1]:[31]])</f>
        <v>#DIV/0!</v>
      </c>
      <c r="AJ22" s="14"/>
      <c r="AK22" s="18"/>
    </row>
    <row r="23" spans="1:37" ht="15.75" customHeight="1" x14ac:dyDescent="0.25">
      <c r="A23" s="15"/>
      <c r="B23" s="16"/>
      <c r="C23" s="16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24" t="e">
        <f>AVERAGE(noviembre[[#This Row],[1]:[31]])</f>
        <v>#DIV/0!</v>
      </c>
      <c r="AJ23" s="14"/>
      <c r="AK23" s="18"/>
    </row>
    <row r="24" spans="1:37" ht="15.75" customHeight="1" x14ac:dyDescent="0.25">
      <c r="A24" s="15"/>
      <c r="B24" s="12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24" t="e">
        <f>AVERAGE(noviembre[[#This Row],[1]:[31]])</f>
        <v>#DIV/0!</v>
      </c>
      <c r="AJ24" s="14"/>
      <c r="AK24" s="18"/>
    </row>
    <row r="25" spans="1:37" ht="15.75" customHeight="1" x14ac:dyDescent="0.25">
      <c r="A25" s="15"/>
      <c r="B25" s="12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24" t="e">
        <f>AVERAGE(noviembre[[#This Row],[1]:[31]])</f>
        <v>#DIV/0!</v>
      </c>
      <c r="AJ25" s="14"/>
      <c r="AK25" s="18"/>
    </row>
    <row r="26" spans="1:37" ht="15.75" customHeight="1" x14ac:dyDescent="0.25">
      <c r="A26" s="15"/>
      <c r="B26" s="12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25" t="e">
        <f>AVERAGE(noviembre[[#This Row],[1]:[31]])</f>
        <v>#DIV/0!</v>
      </c>
      <c r="AJ26" s="14"/>
      <c r="AK26" s="18"/>
    </row>
    <row r="27" spans="1:37" ht="15.75" customHeight="1" x14ac:dyDescent="0.25">
      <c r="A27" s="15"/>
      <c r="B27" s="12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25" t="e">
        <f>AVERAGE(noviembre[[#This Row],[1]:[31]])</f>
        <v>#DIV/0!</v>
      </c>
      <c r="AJ27" s="14"/>
      <c r="AK27" s="18"/>
    </row>
    <row r="28" spans="1:37" ht="15.75" customHeight="1" x14ac:dyDescent="0.25">
      <c r="A28" s="15"/>
      <c r="B28" s="12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25" t="e">
        <f>AVERAGE(noviembre[[#This Row],[1]:[31]])</f>
        <v>#DIV/0!</v>
      </c>
      <c r="AJ28" s="14"/>
      <c r="AK28" s="18"/>
    </row>
    <row r="29" spans="1:37" ht="15.75" customHeight="1" x14ac:dyDescent="0.25">
      <c r="A29" s="15"/>
      <c r="B29" s="12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24" t="e">
        <f>AVERAGE(noviembre[[#This Row],[1]:[31]])</f>
        <v>#DIV/0!</v>
      </c>
      <c r="AJ29" s="14"/>
      <c r="AK29" s="18"/>
    </row>
    <row r="30" spans="1:37" ht="15.75" customHeight="1" x14ac:dyDescent="0.25">
      <c r="A30" s="15"/>
      <c r="B30" s="12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24" t="e">
        <f>AVERAGE(noviembre[[#This Row],[1]:[31]])</f>
        <v>#DIV/0!</v>
      </c>
      <c r="AJ30" s="14"/>
      <c r="AK30" s="18"/>
    </row>
    <row r="31" spans="1:37" ht="15.75" customHeight="1" x14ac:dyDescent="0.25">
      <c r="A31" s="15"/>
      <c r="B31" s="12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24" t="e">
        <f>AVERAGE(noviembre[[#This Row],[1]:[31]])</f>
        <v>#DIV/0!</v>
      </c>
      <c r="AJ31" s="14"/>
      <c r="AK31" s="18"/>
    </row>
    <row r="32" spans="1:37" ht="15.75" customHeight="1" x14ac:dyDescent="0.25">
      <c r="A32" s="15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24" t="e">
        <f>AVERAGE(noviembre[[#This Row],[1]:[31]])</f>
        <v>#DIV/0!</v>
      </c>
      <c r="AJ32" s="14"/>
      <c r="AK32" s="18"/>
    </row>
    <row r="33" spans="1:37" ht="15.75" customHeight="1" x14ac:dyDescent="0.25">
      <c r="A33" s="15"/>
      <c r="B33" s="12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24" t="e">
        <f>AVERAGE(noviembre[[#This Row],[1]:[31]])</f>
        <v>#DIV/0!</v>
      </c>
      <c r="AJ33" s="14"/>
      <c r="AK33" s="18"/>
    </row>
    <row r="34" spans="1:37" ht="15.75" customHeight="1" x14ac:dyDescent="0.25">
      <c r="A34" s="15"/>
      <c r="B34" s="12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25" t="e">
        <f>AVERAGE(noviembre[[#This Row],[1]:[31]])</f>
        <v>#DIV/0!</v>
      </c>
      <c r="AJ34" s="14"/>
      <c r="AK34" s="18"/>
    </row>
    <row r="35" spans="1:37" ht="15.75" customHeight="1" x14ac:dyDescent="0.25">
      <c r="A35" s="15"/>
      <c r="B35" s="12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25" t="e">
        <f>AVERAGE(noviembre[[#This Row],[1]:[31]])</f>
        <v>#DIV/0!</v>
      </c>
      <c r="AJ35" s="14"/>
      <c r="AK35" s="18"/>
    </row>
    <row r="36" spans="1:37" ht="15.75" customHeight="1" x14ac:dyDescent="0.25">
      <c r="A36" s="15"/>
      <c r="B36" s="12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25" t="e">
        <f>AVERAGE(noviembre[[#This Row],[1]:[31]])</f>
        <v>#DIV/0!</v>
      </c>
      <c r="AJ36" s="14"/>
      <c r="AK36" s="18"/>
    </row>
    <row r="37" spans="1:37" ht="15.75" customHeight="1" x14ac:dyDescent="0.25">
      <c r="A37" s="15"/>
      <c r="B37" s="12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24" t="e">
        <f>AVERAGE(noviembre[[#This Row],[1]:[31]])</f>
        <v>#DIV/0!</v>
      </c>
      <c r="AJ37" s="14"/>
      <c r="AK37" s="18"/>
    </row>
    <row r="38" spans="1:37" ht="15.75" customHeight="1" x14ac:dyDescent="0.25">
      <c r="A38" s="15"/>
      <c r="B38" s="12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25" t="e">
        <f>AVERAGE(noviembre[[#This Row],[1]:[31]])</f>
        <v>#DIV/0!</v>
      </c>
      <c r="AJ38" s="14"/>
      <c r="AK38" s="18"/>
    </row>
    <row r="39" spans="1:37" ht="15.75" customHeight="1" x14ac:dyDescent="0.25">
      <c r="A39" s="15"/>
      <c r="B39" s="12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24" t="e">
        <f>AVERAGE(noviembre[[#This Row],[1]:[31]])</f>
        <v>#DIV/0!</v>
      </c>
      <c r="AJ39" s="14"/>
      <c r="AK39" s="18"/>
    </row>
    <row r="40" spans="1:37" ht="15.75" customHeight="1" x14ac:dyDescent="0.25">
      <c r="A40" s="11"/>
      <c r="B40" s="12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24" t="e">
        <f>AVERAGE(noviembre[[#This Row],[1]:[31]])</f>
        <v>#DIV/0!</v>
      </c>
      <c r="AJ40" s="14"/>
      <c r="AK40" s="18"/>
    </row>
    <row r="41" spans="1:37" ht="15.75" customHeight="1" x14ac:dyDescent="0.25">
      <c r="A41" s="15"/>
      <c r="B41" s="12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24" t="e">
        <f>AVERAGE(noviembre[[#This Row],[1]:[31]])</f>
        <v>#DIV/0!</v>
      </c>
      <c r="AJ41" s="14"/>
      <c r="AK41" s="18"/>
    </row>
    <row r="42" spans="1:37" ht="15.75" customHeight="1" x14ac:dyDescent="0.25">
      <c r="A42" s="15"/>
      <c r="B42" s="12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24" t="e">
        <f>AVERAGE(noviembre[[#This Row],[1]:[31]])</f>
        <v>#DIV/0!</v>
      </c>
      <c r="AJ42" s="14"/>
      <c r="AK42" s="18"/>
    </row>
    <row r="43" spans="1:37" ht="15.75" customHeight="1" x14ac:dyDescent="0.25">
      <c r="A43" s="15"/>
      <c r="B43" s="12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24" t="e">
        <f>AVERAGE(noviembre[[#This Row],[1]:[31]])</f>
        <v>#DIV/0!</v>
      </c>
      <c r="AJ43" s="14"/>
      <c r="AK43" s="18"/>
    </row>
    <row r="44" spans="1:37" ht="15.75" customHeight="1" x14ac:dyDescent="0.25">
      <c r="A44" s="15"/>
      <c r="B44" s="12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25" t="e">
        <f>AVERAGE(noviembre[[#This Row],[1]:[31]])</f>
        <v>#DIV/0!</v>
      </c>
      <c r="AJ44" s="14"/>
      <c r="AK44" s="18"/>
    </row>
    <row r="45" spans="1:37" ht="15.75" customHeight="1" x14ac:dyDescent="0.25">
      <c r="A45" s="15"/>
      <c r="B45" s="16"/>
      <c r="C45" s="16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24" t="e">
        <f>AVERAGE(noviembre[[#This Row],[1]:[31]])</f>
        <v>#DIV/0!</v>
      </c>
      <c r="AJ45" s="14"/>
      <c r="AK45" s="18"/>
    </row>
    <row r="46" spans="1:37" ht="15.75" customHeight="1" x14ac:dyDescent="0.25">
      <c r="A46" s="15"/>
      <c r="B46" s="12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25" t="e">
        <f>AVERAGE(noviembre[[#This Row],[1]:[31]])</f>
        <v>#DIV/0!</v>
      </c>
      <c r="AJ46" s="14"/>
      <c r="AK46" s="18"/>
    </row>
    <row r="47" spans="1:37" ht="15.75" customHeight="1" x14ac:dyDescent="0.25">
      <c r="A47" s="15"/>
      <c r="B47" s="12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24" t="e">
        <f>AVERAGE(noviembre[[#This Row],[1]:[31]])</f>
        <v>#DIV/0!</v>
      </c>
      <c r="AJ47" s="14"/>
      <c r="AK47" s="18"/>
    </row>
    <row r="48" spans="1:37" ht="15.75" customHeight="1" x14ac:dyDescent="0.25">
      <c r="A48" s="15"/>
      <c r="B48" s="16"/>
      <c r="C48" s="16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24" t="e">
        <f>AVERAGE(noviembre[[#This Row],[1]:[31]])</f>
        <v>#DIV/0!</v>
      </c>
      <c r="AJ48" s="14"/>
      <c r="AK48" s="18"/>
    </row>
    <row r="49" spans="1:37" ht="15.75" customHeight="1" x14ac:dyDescent="0.25">
      <c r="A49" s="15"/>
      <c r="B49" s="12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24" t="e">
        <f>AVERAGE(noviembre[[#This Row],[1]:[31]])</f>
        <v>#DIV/0!</v>
      </c>
      <c r="AJ49" s="14"/>
      <c r="AK49" s="18"/>
    </row>
    <row r="50" spans="1:37" ht="15.75" customHeight="1" x14ac:dyDescent="0.25">
      <c r="A50" s="11"/>
      <c r="B50" s="12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24" t="e">
        <f>AVERAGE(noviembre[[#This Row],[1]:[31]])</f>
        <v>#DIV/0!</v>
      </c>
      <c r="AJ50" s="14"/>
      <c r="AK50" s="18"/>
    </row>
    <row r="51" spans="1:37" ht="15.75" customHeight="1" x14ac:dyDescent="0.25">
      <c r="A51" s="11"/>
      <c r="B51" s="18"/>
      <c r="C51" s="18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8" t="e">
        <f>AVERAGE(noviembre[[#This Row],[1]:[31]])</f>
        <v>#DIV/0!</v>
      </c>
      <c r="AJ51" s="18"/>
      <c r="AK51" s="18"/>
    </row>
    <row r="52" spans="1:37" ht="15.75" customHeight="1" x14ac:dyDescent="0.25">
      <c r="A52" s="11"/>
      <c r="B52" s="18"/>
      <c r="C52" s="18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8" t="e">
        <f>AVERAGE(noviembre[[#This Row],[1]:[31]])</f>
        <v>#DIV/0!</v>
      </c>
      <c r="AJ52" s="18"/>
      <c r="AK52" s="18"/>
    </row>
    <row r="53" spans="1:37" ht="15.75" customHeight="1" x14ac:dyDescent="0.25">
      <c r="A53" s="11"/>
      <c r="B53" s="18"/>
      <c r="C53" s="18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8" t="e">
        <f>AVERAGE(noviembre[[#This Row],[1]:[31]])</f>
        <v>#DIV/0!</v>
      </c>
      <c r="AJ53" s="18"/>
      <c r="AK53" s="18"/>
    </row>
    <row r="54" spans="1:37" ht="15.75" customHeight="1" x14ac:dyDescent="0.25">
      <c r="A54" s="11"/>
      <c r="B54" s="18"/>
      <c r="C54" s="18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8" t="e">
        <f>AVERAGE(noviembre[[#This Row],[1]:[31]])</f>
        <v>#DIV/0!</v>
      </c>
      <c r="AJ54" s="18"/>
      <c r="AK54" s="18"/>
    </row>
    <row r="55" spans="1:37" ht="15.75" customHeight="1" x14ac:dyDescent="0.25">
      <c r="A55" s="11"/>
      <c r="B55" s="18"/>
      <c r="C55" s="18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8" t="e">
        <f>AVERAGE(noviembre[[#This Row],[1]:[31]])</f>
        <v>#DIV/0!</v>
      </c>
      <c r="AJ55" s="18"/>
      <c r="AK55" s="18"/>
    </row>
    <row r="56" spans="1:37" ht="15.75" customHeight="1" x14ac:dyDescent="0.25">
      <c r="A56" s="11"/>
      <c r="B56" s="18"/>
      <c r="C56" s="18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8" t="e">
        <f>AVERAGE(noviembre[[#This Row],[1]:[31]])</f>
        <v>#DIV/0!</v>
      </c>
      <c r="AJ56" s="18"/>
      <c r="AK56" s="18"/>
    </row>
    <row r="57" spans="1:37" ht="15.75" customHeight="1" x14ac:dyDescent="0.25">
      <c r="A57" s="11"/>
      <c r="B57" s="18"/>
      <c r="C57" s="18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8" t="e">
        <f>AVERAGE(noviembre[[#This Row],[1]:[31]])</f>
        <v>#DIV/0!</v>
      </c>
      <c r="AJ57" s="18"/>
      <c r="AK57" s="18"/>
    </row>
    <row r="58" spans="1:37" ht="15.75" customHeight="1" x14ac:dyDescent="0.25">
      <c r="A58" s="11"/>
      <c r="B58" s="18"/>
      <c r="C58" s="18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8" t="e">
        <f>AVERAGE(noviembre[[#This Row],[1]:[31]])</f>
        <v>#DIV/0!</v>
      </c>
      <c r="AJ58" s="18"/>
      <c r="AK58" s="18"/>
    </row>
    <row r="59" spans="1:37" ht="15.75" customHeight="1" x14ac:dyDescent="0.25">
      <c r="A59" s="11"/>
      <c r="B59" s="18"/>
      <c r="C59" s="18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8" t="e">
        <f>AVERAGE(noviembre[[#This Row],[1]:[31]])</f>
        <v>#DIV/0!</v>
      </c>
      <c r="AJ59" s="18"/>
      <c r="AK59" s="18"/>
    </row>
    <row r="60" spans="1:37" ht="15.75" customHeight="1" x14ac:dyDescent="0.25">
      <c r="A60" s="11"/>
      <c r="B60" s="18"/>
      <c r="C60" s="18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8" t="e">
        <f>AVERAGE(noviembre[[#This Row],[1]:[31]])</f>
        <v>#DIV/0!</v>
      </c>
      <c r="AJ60" s="18"/>
      <c r="AK60" s="18"/>
    </row>
    <row r="61" spans="1:37" ht="15.75" customHeight="1" x14ac:dyDescent="0.25">
      <c r="A61" s="11"/>
      <c r="B61" s="18"/>
      <c r="C61" s="18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8" t="e">
        <f>AVERAGE(noviembre[[#This Row],[1]:[31]])</f>
        <v>#DIV/0!</v>
      </c>
      <c r="AJ61" s="18"/>
      <c r="AK61" s="18"/>
    </row>
    <row r="62" spans="1:37" ht="15.75" customHeight="1" x14ac:dyDescent="0.25">
      <c r="A62" s="11"/>
      <c r="B62" s="18"/>
      <c r="C62" s="18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8" t="e">
        <f>AVERAGE(noviembre[[#This Row],[1]:[31]])</f>
        <v>#DIV/0!</v>
      </c>
      <c r="AJ62" s="18"/>
      <c r="AK62" s="18"/>
    </row>
    <row r="63" spans="1:37" ht="15.75" customHeight="1" x14ac:dyDescent="0.25">
      <c r="A63" s="11"/>
      <c r="B63" s="18"/>
      <c r="C63" s="18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8" t="e">
        <f>AVERAGE(noviembre[[#This Row],[1]:[31]])</f>
        <v>#DIV/0!</v>
      </c>
      <c r="AJ63" s="18"/>
      <c r="AK63" s="18"/>
    </row>
    <row r="64" spans="1:37" ht="15.75" customHeight="1" x14ac:dyDescent="0.25">
      <c r="A64" s="11"/>
      <c r="B64" s="18"/>
      <c r="C64" s="18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8" t="e">
        <f>AVERAGE(noviembre[[#This Row],[1]:[31]])</f>
        <v>#DIV/0!</v>
      </c>
      <c r="AJ64" s="18"/>
      <c r="AK64" s="18"/>
    </row>
    <row r="65" spans="1:37" ht="15.75" customHeight="1" x14ac:dyDescent="0.25">
      <c r="A65" s="11"/>
      <c r="B65" s="18"/>
      <c r="C65" s="18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8" t="e">
        <f>AVERAGE(noviembre[[#This Row],[1]:[31]])</f>
        <v>#DIV/0!</v>
      </c>
      <c r="AJ65" s="18"/>
      <c r="AK65" s="18"/>
    </row>
    <row r="66" spans="1:37" ht="15.75" customHeight="1" x14ac:dyDescent="0.25">
      <c r="A66" s="11"/>
      <c r="B66" s="18"/>
      <c r="C66" s="18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8" t="e">
        <f>AVERAGE(noviembre[[#This Row],[1]:[31]])</f>
        <v>#DIV/0!</v>
      </c>
      <c r="AJ66" s="18"/>
      <c r="AK66" s="18"/>
    </row>
    <row r="67" spans="1:37" ht="15.75" customHeight="1" x14ac:dyDescent="0.25">
      <c r="A67" s="11"/>
      <c r="B67" s="18"/>
      <c r="C67" s="18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8" t="e">
        <f>AVERAGE(noviembre[[#This Row],[1]:[31]])</f>
        <v>#DIV/0!</v>
      </c>
      <c r="AJ67" s="18"/>
      <c r="AK67" s="18"/>
    </row>
    <row r="68" spans="1:37" ht="15.75" customHeight="1" x14ac:dyDescent="0.25">
      <c r="A68" s="11"/>
      <c r="B68" s="18"/>
      <c r="C68" s="18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8" t="e">
        <f>AVERAGE(noviembre[[#This Row],[1]:[31]])</f>
        <v>#DIV/0!</v>
      </c>
      <c r="AJ68" s="18"/>
      <c r="AK68" s="18"/>
    </row>
    <row r="69" spans="1:37" ht="15.75" customHeight="1" x14ac:dyDescent="0.25">
      <c r="A69" s="11"/>
      <c r="B69" s="18"/>
      <c r="C69" s="18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8" t="e">
        <f>AVERAGE(noviembre[[#This Row],[1]:[31]])</f>
        <v>#DIV/0!</v>
      </c>
      <c r="AJ69" s="18"/>
      <c r="AK69" s="18"/>
    </row>
    <row r="70" spans="1:37" ht="15.75" customHeight="1" x14ac:dyDescent="0.25">
      <c r="A70" s="11"/>
      <c r="B70" s="18"/>
      <c r="C70" s="18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8" t="e">
        <f>AVERAGE(noviembre[[#This Row],[1]:[31]])</f>
        <v>#DIV/0!</v>
      </c>
      <c r="AJ70" s="18"/>
      <c r="AK70" s="18"/>
    </row>
    <row r="71" spans="1:37" ht="15.75" customHeight="1" x14ac:dyDescent="0.25">
      <c r="A71" s="11"/>
      <c r="B71" s="18"/>
      <c r="C71" s="18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8" t="e">
        <f>AVERAGE(noviembre[[#This Row],[1]:[31]])</f>
        <v>#DIV/0!</v>
      </c>
      <c r="AJ71" s="18"/>
      <c r="AK71" s="18"/>
    </row>
    <row r="72" spans="1:37" ht="15.75" customHeight="1" x14ac:dyDescent="0.25">
      <c r="A72" s="11"/>
      <c r="B72" s="18"/>
      <c r="C72" s="18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8" t="e">
        <f>AVERAGE(noviembre[[#This Row],[1]:[31]])</f>
        <v>#DIV/0!</v>
      </c>
      <c r="AJ72" s="18"/>
      <c r="AK72" s="18"/>
    </row>
    <row r="73" spans="1:37" x14ac:dyDescent="0.25">
      <c r="A73" s="11"/>
      <c r="B73" s="18"/>
      <c r="C73" s="18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8" t="e">
        <f>AVERAGE(noviembre[[#This Row],[1]:[31]])</f>
        <v>#DIV/0!</v>
      </c>
      <c r="AJ73" s="18"/>
      <c r="AK73" s="18"/>
    </row>
    <row r="74" spans="1:37" x14ac:dyDescent="0.25">
      <c r="A74" s="11"/>
      <c r="B74" s="18"/>
      <c r="C74" s="18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8" t="e">
        <f>AVERAGE(noviembre[[#This Row],[1]:[31]])</f>
        <v>#DIV/0!</v>
      </c>
      <c r="AJ74" s="18"/>
      <c r="AK74" s="18"/>
    </row>
    <row r="75" spans="1:37" x14ac:dyDescent="0.25">
      <c r="A75" s="11"/>
      <c r="B75" s="18"/>
      <c r="C75" s="18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8" t="e">
        <f>AVERAGE(noviembre[[#This Row],[1]:[31]])</f>
        <v>#DIV/0!</v>
      </c>
      <c r="AJ75" s="18"/>
      <c r="AK75" s="18"/>
    </row>
    <row r="76" spans="1:37" x14ac:dyDescent="0.25">
      <c r="A76" s="11"/>
      <c r="B76" s="18"/>
      <c r="C76" s="18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8" t="e">
        <f>AVERAGE(noviembre[[#This Row],[1]:[31]])</f>
        <v>#DIV/0!</v>
      </c>
      <c r="AJ76" s="18"/>
      <c r="AK76" s="18"/>
    </row>
    <row r="77" spans="1:37" x14ac:dyDescent="0.25">
      <c r="A77" s="11"/>
      <c r="B77" s="18"/>
      <c r="C77" s="18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8" t="e">
        <f>AVERAGE(noviembre[[#This Row],[1]:[31]])</f>
        <v>#DIV/0!</v>
      </c>
      <c r="AJ77" s="18"/>
      <c r="AK77" s="18"/>
    </row>
    <row r="78" spans="1:37" x14ac:dyDescent="0.25">
      <c r="A78" s="11"/>
      <c r="B78" s="18"/>
      <c r="C78" s="18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8" t="e">
        <f>AVERAGE(noviembre[[#This Row],[1]:[31]])</f>
        <v>#DIV/0!</v>
      </c>
      <c r="AJ78" s="18"/>
      <c r="AK78" s="18"/>
    </row>
    <row r="79" spans="1:37" x14ac:dyDescent="0.25">
      <c r="A79" s="11"/>
      <c r="B79" s="18"/>
      <c r="C79" s="18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8" t="e">
        <f>AVERAGE(noviembre[[#This Row],[1]:[31]])</f>
        <v>#DIV/0!</v>
      </c>
      <c r="AJ79" s="18"/>
      <c r="AK79" s="18"/>
    </row>
    <row r="80" spans="1:37" x14ac:dyDescent="0.25">
      <c r="A80" s="11"/>
      <c r="B80" s="18"/>
      <c r="C80" s="18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8" t="e">
        <f>AVERAGE(noviembre[[#This Row],[1]:[31]])</f>
        <v>#DIV/0!</v>
      </c>
      <c r="AJ80" s="18"/>
      <c r="AK80" s="18"/>
    </row>
    <row r="81" spans="1:37" x14ac:dyDescent="0.25">
      <c r="A81" s="11"/>
      <c r="B81" s="18"/>
      <c r="C81" s="18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8" t="e">
        <f>AVERAGE(noviembre[[#This Row],[1]:[31]])</f>
        <v>#DIV/0!</v>
      </c>
      <c r="AJ81" s="18"/>
      <c r="AK81" s="18"/>
    </row>
    <row r="82" spans="1:37" x14ac:dyDescent="0.25">
      <c r="A82" s="11"/>
      <c r="B82" s="18"/>
      <c r="C82" s="18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8" t="e">
        <f>AVERAGE(noviembre[[#This Row],[1]:[31]])</f>
        <v>#DIV/0!</v>
      </c>
      <c r="AJ82" s="18"/>
      <c r="AK82" s="18"/>
    </row>
    <row r="83" spans="1:37" x14ac:dyDescent="0.25">
      <c r="A83" s="11"/>
      <c r="B83" s="18"/>
      <c r="C83" s="18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8" t="e">
        <f>AVERAGE(noviembre[[#This Row],[1]:[31]])</f>
        <v>#DIV/0!</v>
      </c>
      <c r="AJ83" s="18"/>
      <c r="AK83" s="18"/>
    </row>
    <row r="84" spans="1:37" x14ac:dyDescent="0.25">
      <c r="A84" s="11"/>
      <c r="B84" s="18"/>
      <c r="C84" s="18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8" t="e">
        <f>AVERAGE(noviembre[[#This Row],[1]:[31]])</f>
        <v>#DIV/0!</v>
      </c>
      <c r="AJ84" s="18"/>
      <c r="AK84" s="18"/>
    </row>
    <row r="85" spans="1:37" x14ac:dyDescent="0.25">
      <c r="A85" s="11"/>
      <c r="B85" s="18"/>
      <c r="C85" s="18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8" t="e">
        <f>AVERAGE(noviembre[[#This Row],[1]:[31]])</f>
        <v>#DIV/0!</v>
      </c>
      <c r="AJ85" s="18"/>
      <c r="AK85" s="18"/>
    </row>
    <row r="86" spans="1:37" x14ac:dyDescent="0.25">
      <c r="A86" s="11"/>
      <c r="B86" s="18"/>
      <c r="C86" s="18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8" t="e">
        <f>AVERAGE(noviembre[[#This Row],[1]:[31]])</f>
        <v>#DIV/0!</v>
      </c>
      <c r="AJ86" s="18"/>
      <c r="AK86" s="18"/>
    </row>
    <row r="87" spans="1:37" x14ac:dyDescent="0.25">
      <c r="A87" s="11"/>
      <c r="B87" s="18"/>
      <c r="C87" s="18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8" t="e">
        <f>AVERAGE(noviembre[[#This Row],[1]:[31]])</f>
        <v>#DIV/0!</v>
      </c>
      <c r="AJ87" s="18"/>
      <c r="AK87" s="18"/>
    </row>
    <row r="88" spans="1:37" x14ac:dyDescent="0.25">
      <c r="A88" s="11"/>
      <c r="B88" s="18"/>
      <c r="C88" s="18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8" t="e">
        <f>AVERAGE(noviembre[[#This Row],[1]:[31]])</f>
        <v>#DIV/0!</v>
      </c>
      <c r="AJ88" s="18"/>
      <c r="AK88" s="18"/>
    </row>
    <row r="89" spans="1:37" x14ac:dyDescent="0.25">
      <c r="A89" s="11"/>
      <c r="B89" s="18"/>
      <c r="C89" s="18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8" t="e">
        <f>AVERAGE(noviembre[[#This Row],[1]:[31]])</f>
        <v>#DIV/0!</v>
      </c>
      <c r="AJ89" s="18"/>
      <c r="AK89" s="18"/>
    </row>
    <row r="90" spans="1:37" x14ac:dyDescent="0.25">
      <c r="A90" s="11"/>
      <c r="B90" s="18"/>
      <c r="C90" s="18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8" t="e">
        <f>AVERAGE(noviembre[[#This Row],[1]:[31]])</f>
        <v>#DIV/0!</v>
      </c>
      <c r="AJ90" s="18"/>
      <c r="AK90" s="18"/>
    </row>
    <row r="91" spans="1:37" x14ac:dyDescent="0.25">
      <c r="A91" s="11"/>
      <c r="B91" s="18"/>
      <c r="C91" s="18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8" t="e">
        <f>AVERAGE(noviembre[[#This Row],[1]:[31]])</f>
        <v>#DIV/0!</v>
      </c>
      <c r="AJ91" s="18"/>
      <c r="AK91" s="18"/>
    </row>
    <row r="92" spans="1:37" x14ac:dyDescent="0.25">
      <c r="A92" s="11"/>
      <c r="B92" s="18"/>
      <c r="C92" s="18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8" t="e">
        <f>AVERAGE(noviembre[[#This Row],[1]:[31]])</f>
        <v>#DIV/0!</v>
      </c>
      <c r="AJ92" s="18"/>
      <c r="AK92" s="18"/>
    </row>
    <row r="93" spans="1:37" x14ac:dyDescent="0.25">
      <c r="A93" s="11"/>
      <c r="B93" s="18"/>
      <c r="C93" s="18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8" t="e">
        <f>AVERAGE(noviembre[[#This Row],[1]:[31]])</f>
        <v>#DIV/0!</v>
      </c>
      <c r="AJ93" s="18"/>
      <c r="AK93" s="18"/>
    </row>
    <row r="94" spans="1:37" x14ac:dyDescent="0.25">
      <c r="A94" s="11"/>
      <c r="B94" s="18"/>
      <c r="C94" s="18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8" t="e">
        <f>AVERAGE(noviembre[[#This Row],[1]:[31]])</f>
        <v>#DIV/0!</v>
      </c>
      <c r="AJ94" s="18"/>
      <c r="AK94" s="18"/>
    </row>
    <row r="95" spans="1:37" x14ac:dyDescent="0.25">
      <c r="A95" s="11"/>
      <c r="B95" s="18"/>
      <c r="C95" s="18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8" t="e">
        <f>AVERAGE(noviembre[[#This Row],[1]:[31]])</f>
        <v>#DIV/0!</v>
      </c>
      <c r="AJ95" s="18"/>
      <c r="AK95" s="18"/>
    </row>
    <row r="96" spans="1:37" x14ac:dyDescent="0.25">
      <c r="A96" s="11"/>
      <c r="B96" s="18"/>
      <c r="C96" s="18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8" t="e">
        <f>AVERAGE(noviembre[[#This Row],[1]:[31]])</f>
        <v>#DIV/0!</v>
      </c>
      <c r="AJ96" s="18"/>
      <c r="AK96" s="18"/>
    </row>
    <row r="97" spans="1:37" x14ac:dyDescent="0.25">
      <c r="A97" s="11"/>
      <c r="B97" s="18"/>
      <c r="C97" s="18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8" t="e">
        <f>AVERAGE(noviembre[[#This Row],[1]:[31]])</f>
        <v>#DIV/0!</v>
      </c>
      <c r="AJ97" s="18"/>
      <c r="AK97" s="18"/>
    </row>
    <row r="98" spans="1:37" x14ac:dyDescent="0.25">
      <c r="A98" s="11"/>
      <c r="B98" s="18"/>
      <c r="C98" s="18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8" t="e">
        <f>AVERAGE(noviembre[[#This Row],[1]:[31]])</f>
        <v>#DIV/0!</v>
      </c>
      <c r="AJ98" s="18"/>
      <c r="AK98" s="18"/>
    </row>
    <row r="99" spans="1:37" x14ac:dyDescent="0.25">
      <c r="A99" s="11"/>
      <c r="B99" s="18"/>
      <c r="C99" s="18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8" t="e">
        <f>AVERAGE(noviembre[[#This Row],[1]:[31]])</f>
        <v>#DIV/0!</v>
      </c>
      <c r="AJ99" s="18"/>
      <c r="AK99" s="18"/>
    </row>
    <row r="100" spans="1:37" x14ac:dyDescent="0.25">
      <c r="A100" s="11"/>
      <c r="B100" s="18"/>
      <c r="C100" s="18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8" t="e">
        <f>AVERAGE(noviembre[[#This Row],[1]:[31]])</f>
        <v>#DIV/0!</v>
      </c>
      <c r="AJ100" s="18"/>
      <c r="AK100" s="18"/>
    </row>
    <row r="101" spans="1:37" x14ac:dyDescent="0.25">
      <c r="A101" s="11"/>
      <c r="B101" s="18"/>
      <c r="C101" s="18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8" t="e">
        <f>AVERAGE(noviembre[[#This Row],[1]:[31]])</f>
        <v>#DIV/0!</v>
      </c>
      <c r="AJ101" s="18"/>
      <c r="AK101" s="18"/>
    </row>
    <row r="102" spans="1:37" x14ac:dyDescent="0.25">
      <c r="A102" s="11"/>
      <c r="B102" s="18"/>
      <c r="C102" s="18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8" t="e">
        <f>AVERAGE(noviembre[[#This Row],[1]:[31]])</f>
        <v>#DIV/0!</v>
      </c>
      <c r="AJ102" s="18"/>
      <c r="AK102" s="18"/>
    </row>
    <row r="103" spans="1:37" x14ac:dyDescent="0.25">
      <c r="A103" s="11"/>
      <c r="B103" s="18"/>
      <c r="C103" s="18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8" t="e">
        <f>AVERAGE(noviembre[[#This Row],[1]:[31]])</f>
        <v>#DIV/0!</v>
      </c>
      <c r="AJ103" s="18"/>
      <c r="AK103" s="18"/>
    </row>
    <row r="104" spans="1:37" x14ac:dyDescent="0.25">
      <c r="A104" s="11"/>
      <c r="B104" s="18"/>
      <c r="C104" s="18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8" t="e">
        <f>AVERAGE(noviembre[[#This Row],[1]:[31]])</f>
        <v>#DIV/0!</v>
      </c>
      <c r="AJ104" s="18"/>
      <c r="AK104" s="18"/>
    </row>
    <row r="105" spans="1:37" x14ac:dyDescent="0.25">
      <c r="A105" s="11"/>
      <c r="B105" s="18"/>
      <c r="C105" s="18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8" t="e">
        <f>AVERAGE(noviembre[[#This Row],[1]:[31]])</f>
        <v>#DIV/0!</v>
      </c>
      <c r="AJ105" s="18"/>
      <c r="AK105" s="18"/>
    </row>
    <row r="106" spans="1:37" x14ac:dyDescent="0.25">
      <c r="A106" s="11"/>
      <c r="B106" s="18"/>
      <c r="C106" s="18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8" t="e">
        <f>AVERAGE(noviembre[[#This Row],[1]:[31]])</f>
        <v>#DIV/0!</v>
      </c>
      <c r="AJ106" s="18"/>
      <c r="AK106" s="18"/>
    </row>
    <row r="107" spans="1:37" x14ac:dyDescent="0.25">
      <c r="A107" s="11"/>
      <c r="B107" s="18"/>
      <c r="C107" s="18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8" t="e">
        <f>AVERAGE(noviembre[[#This Row],[1]:[31]])</f>
        <v>#DIV/0!</v>
      </c>
      <c r="AJ107" s="18"/>
      <c r="AK107" s="18"/>
    </row>
    <row r="108" spans="1:37" x14ac:dyDescent="0.25">
      <c r="A108" s="11"/>
      <c r="B108" s="18"/>
      <c r="C108" s="18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8" t="e">
        <f>AVERAGE(noviembre[[#This Row],[1]:[31]])</f>
        <v>#DIV/0!</v>
      </c>
      <c r="AJ108" s="18"/>
      <c r="AK108" s="18"/>
    </row>
    <row r="109" spans="1:37" x14ac:dyDescent="0.25">
      <c r="A109" s="11"/>
      <c r="B109" s="18"/>
      <c r="C109" s="18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8" t="e">
        <f>AVERAGE(noviembre[[#This Row],[1]:[31]])</f>
        <v>#DIV/0!</v>
      </c>
      <c r="AJ109" s="18"/>
      <c r="AK109" s="18"/>
    </row>
    <row r="110" spans="1:37" x14ac:dyDescent="0.25">
      <c r="A110" s="11"/>
      <c r="B110" s="18"/>
      <c r="C110" s="18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8" t="e">
        <f>AVERAGE(noviembre[[#This Row],[1]:[31]])</f>
        <v>#DIV/0!</v>
      </c>
      <c r="AJ110" s="18"/>
      <c r="AK110" s="18"/>
    </row>
    <row r="111" spans="1:37" x14ac:dyDescent="0.25">
      <c r="A111" s="11"/>
      <c r="B111" s="18"/>
      <c r="C111" s="18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8" t="e">
        <f>AVERAGE(noviembre[[#This Row],[1]:[31]])</f>
        <v>#DIV/0!</v>
      </c>
      <c r="AJ111" s="18"/>
      <c r="AK111" s="18"/>
    </row>
    <row r="112" spans="1:37" x14ac:dyDescent="0.25">
      <c r="A112" s="11"/>
      <c r="B112" s="18"/>
      <c r="C112" s="18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8" t="e">
        <f>AVERAGE(noviembre[[#This Row],[1]:[31]])</f>
        <v>#DIV/0!</v>
      </c>
      <c r="AJ112" s="18"/>
      <c r="AK112" s="18"/>
    </row>
    <row r="113" spans="1:37" x14ac:dyDescent="0.25">
      <c r="A113" s="11"/>
      <c r="B113" s="18"/>
      <c r="C113" s="18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8" t="e">
        <f>AVERAGE(noviembre[[#This Row],[1]:[31]])</f>
        <v>#DIV/0!</v>
      </c>
      <c r="AJ113" s="18"/>
      <c r="AK113" s="18"/>
    </row>
    <row r="114" spans="1:37" x14ac:dyDescent="0.25">
      <c r="A114" s="11"/>
      <c r="B114" s="18"/>
      <c r="C114" s="18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8" t="e">
        <f>AVERAGE(noviembre[[#This Row],[1]:[31]])</f>
        <v>#DIV/0!</v>
      </c>
      <c r="AJ114" s="18"/>
      <c r="AK114" s="18"/>
    </row>
    <row r="115" spans="1:37" x14ac:dyDescent="0.25">
      <c r="A115" s="11"/>
      <c r="B115" s="18"/>
      <c r="C115" s="18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8" t="e">
        <f>AVERAGE(noviembre[[#This Row],[1]:[31]])</f>
        <v>#DIV/0!</v>
      </c>
      <c r="AJ115" s="18"/>
      <c r="AK115" s="18"/>
    </row>
    <row r="116" spans="1:37" x14ac:dyDescent="0.25">
      <c r="A116" s="11"/>
      <c r="B116" s="18"/>
      <c r="C116" s="18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8" t="e">
        <f>AVERAGE(noviembre[[#This Row],[1]:[31]])</f>
        <v>#DIV/0!</v>
      </c>
      <c r="AJ116" s="18"/>
      <c r="AK116" s="18"/>
    </row>
    <row r="117" spans="1:37" x14ac:dyDescent="0.25">
      <c r="A117" s="11"/>
      <c r="B117" s="18"/>
      <c r="C117" s="18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8" t="e">
        <f>AVERAGE(noviembre[[#This Row],[1]:[31]])</f>
        <v>#DIV/0!</v>
      </c>
      <c r="AJ117" s="18"/>
      <c r="AK117" s="18"/>
    </row>
    <row r="118" spans="1:37" x14ac:dyDescent="0.25">
      <c r="A118" s="11"/>
      <c r="B118" s="18"/>
      <c r="C118" s="18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8" t="e">
        <f>AVERAGE(noviembre[[#This Row],[1]:[31]])</f>
        <v>#DIV/0!</v>
      </c>
      <c r="AJ118" s="18"/>
      <c r="AK118" s="18"/>
    </row>
    <row r="119" spans="1:37" x14ac:dyDescent="0.25">
      <c r="A119" s="11"/>
      <c r="B119" s="18"/>
      <c r="C119" s="18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8" t="e">
        <f>AVERAGE(noviembre[[#This Row],[1]:[31]])</f>
        <v>#DIV/0!</v>
      </c>
      <c r="AJ119" s="18"/>
      <c r="AK119" s="18"/>
    </row>
    <row r="120" spans="1:37" x14ac:dyDescent="0.25">
      <c r="A120" s="11"/>
      <c r="B120" s="18"/>
      <c r="C120" s="18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8" t="e">
        <f>AVERAGE(noviembre[[#This Row],[1]:[31]])</f>
        <v>#DIV/0!</v>
      </c>
      <c r="AJ120" s="18"/>
      <c r="AK120" s="18"/>
    </row>
    <row r="121" spans="1:37" x14ac:dyDescent="0.25">
      <c r="A121" s="11"/>
      <c r="B121" s="18"/>
      <c r="C121" s="18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8" t="e">
        <f>AVERAGE(noviembre[[#This Row],[1]:[31]])</f>
        <v>#DIV/0!</v>
      </c>
      <c r="AJ121" s="18"/>
      <c r="AK121" s="18"/>
    </row>
    <row r="122" spans="1:37" x14ac:dyDescent="0.25">
      <c r="A122" s="11"/>
      <c r="B122" s="18"/>
      <c r="C122" s="18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8" t="e">
        <f>AVERAGE(noviembre[[#This Row],[1]:[31]])</f>
        <v>#DIV/0!</v>
      </c>
      <c r="AJ122" s="18"/>
      <c r="AK122" s="18"/>
    </row>
    <row r="123" spans="1:37" x14ac:dyDescent="0.25">
      <c r="A123" s="11"/>
      <c r="B123" s="18"/>
      <c r="C123" s="18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8" t="e">
        <f>AVERAGE(noviembre[[#This Row],[1]:[31]])</f>
        <v>#DIV/0!</v>
      </c>
      <c r="AJ123" s="18"/>
      <c r="AK123" s="18"/>
    </row>
    <row r="124" spans="1:37" x14ac:dyDescent="0.25">
      <c r="A124" s="11"/>
      <c r="B124" s="18"/>
      <c r="C124" s="18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8" t="e">
        <f>AVERAGE(noviembre[[#This Row],[1]:[31]])</f>
        <v>#DIV/0!</v>
      </c>
      <c r="AJ124" s="18"/>
      <c r="AK124" s="18"/>
    </row>
    <row r="125" spans="1:37" x14ac:dyDescent="0.25">
      <c r="A125" s="11"/>
      <c r="B125" s="18"/>
      <c r="C125" s="18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8" t="e">
        <f>AVERAGE(noviembre[[#This Row],[1]:[31]])</f>
        <v>#DIV/0!</v>
      </c>
      <c r="AJ125" s="18"/>
      <c r="AK125" s="18"/>
    </row>
    <row r="126" spans="1:37" x14ac:dyDescent="0.25">
      <c r="A126" s="11"/>
      <c r="B126" s="18"/>
      <c r="C126" s="18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8" t="e">
        <f>AVERAGE(noviembre[[#This Row],[1]:[31]])</f>
        <v>#DIV/0!</v>
      </c>
      <c r="AJ126" s="18"/>
      <c r="AK126" s="18"/>
    </row>
    <row r="127" spans="1:37" x14ac:dyDescent="0.25">
      <c r="A127" s="11"/>
      <c r="B127" s="18"/>
      <c r="C127" s="18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8" t="e">
        <f>AVERAGE(noviembre[[#This Row],[1]:[31]])</f>
        <v>#DIV/0!</v>
      </c>
      <c r="AJ127" s="18"/>
      <c r="AK127" s="18"/>
    </row>
    <row r="128" spans="1:37" x14ac:dyDescent="0.25">
      <c r="A128" s="11"/>
      <c r="B128" s="18"/>
      <c r="C128" s="18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8" t="e">
        <f>AVERAGE(noviembre[[#This Row],[1]:[31]])</f>
        <v>#DIV/0!</v>
      </c>
      <c r="AJ128" s="18"/>
      <c r="AK128" s="18"/>
    </row>
    <row r="129" spans="1:37" x14ac:dyDescent="0.25">
      <c r="A129" s="11"/>
      <c r="B129" s="18"/>
      <c r="C129" s="18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8" t="e">
        <f>AVERAGE(noviembre[[#This Row],[1]:[31]])</f>
        <v>#DIV/0!</v>
      </c>
      <c r="AJ129" s="18"/>
      <c r="AK129" s="18"/>
    </row>
    <row r="130" spans="1:37" x14ac:dyDescent="0.25">
      <c r="A130" s="11"/>
      <c r="B130" s="18"/>
      <c r="C130" s="18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8" t="e">
        <f>AVERAGE(noviembre[[#This Row],[1]:[31]])</f>
        <v>#DIV/0!</v>
      </c>
      <c r="AJ130" s="18"/>
      <c r="AK130" s="18"/>
    </row>
    <row r="131" spans="1:37" x14ac:dyDescent="0.25">
      <c r="A131" s="11"/>
      <c r="B131" s="18"/>
      <c r="C131" s="18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8" t="e">
        <f>AVERAGE(noviembre[[#This Row],[1]:[31]])</f>
        <v>#DIV/0!</v>
      </c>
      <c r="AJ131" s="18"/>
      <c r="AK131" s="18"/>
    </row>
    <row r="132" spans="1:37" x14ac:dyDescent="0.25">
      <c r="A132" s="11"/>
      <c r="B132" s="18"/>
      <c r="C132" s="18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8" t="e">
        <f>AVERAGE(noviembre[[#This Row],[1]:[31]])</f>
        <v>#DIV/0!</v>
      </c>
      <c r="AJ132" s="18"/>
      <c r="AK132" s="18"/>
    </row>
    <row r="133" spans="1:37" x14ac:dyDescent="0.25">
      <c r="A133" s="11"/>
      <c r="B133" s="18"/>
      <c r="C133" s="18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8" t="e">
        <f>AVERAGE(noviembre[[#This Row],[1]:[31]])</f>
        <v>#DIV/0!</v>
      </c>
      <c r="AJ133" s="18"/>
      <c r="AK133" s="18"/>
    </row>
    <row r="134" spans="1:37" x14ac:dyDescent="0.25">
      <c r="A134" s="11"/>
      <c r="B134" s="18"/>
      <c r="C134" s="18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8" t="e">
        <f>AVERAGE(noviembre[[#This Row],[1]:[31]])</f>
        <v>#DIV/0!</v>
      </c>
      <c r="AJ134" s="18"/>
      <c r="AK134" s="18"/>
    </row>
    <row r="135" spans="1:37" x14ac:dyDescent="0.25">
      <c r="A135" s="11"/>
      <c r="B135" s="18"/>
      <c r="C135" s="18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8" t="e">
        <f>AVERAGE(noviembre[[#This Row],[1]:[31]])</f>
        <v>#DIV/0!</v>
      </c>
      <c r="AJ135" s="18"/>
      <c r="AK135" s="18"/>
    </row>
    <row r="136" spans="1:37" x14ac:dyDescent="0.25">
      <c r="A136" s="11"/>
      <c r="B136" s="18"/>
      <c r="C136" s="18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8" t="e">
        <f>AVERAGE(noviembre[[#This Row],[1]:[31]])</f>
        <v>#DIV/0!</v>
      </c>
      <c r="AJ136" s="18"/>
      <c r="AK136" s="18"/>
    </row>
    <row r="137" spans="1:37" x14ac:dyDescent="0.25">
      <c r="A137" s="11"/>
      <c r="B137" s="18"/>
      <c r="C137" s="18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8" t="e">
        <f>AVERAGE(noviembre[[#This Row],[1]:[31]])</f>
        <v>#DIV/0!</v>
      </c>
      <c r="AJ137" s="18"/>
      <c r="AK137" s="18"/>
    </row>
    <row r="138" spans="1:37" x14ac:dyDescent="0.25">
      <c r="A138" s="11"/>
      <c r="B138" s="18"/>
      <c r="C138" s="18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8" t="e">
        <f>AVERAGE(noviembre[[#This Row],[1]:[31]])</f>
        <v>#DIV/0!</v>
      </c>
      <c r="AJ138" s="18"/>
      <c r="AK138" s="18"/>
    </row>
    <row r="139" spans="1:37" x14ac:dyDescent="0.25">
      <c r="A139" s="11"/>
      <c r="B139" s="18"/>
      <c r="C139" s="18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8" t="e">
        <f>AVERAGE(noviembre[[#This Row],[1]:[31]])</f>
        <v>#DIV/0!</v>
      </c>
      <c r="AJ139" s="18"/>
      <c r="AK139" s="18"/>
    </row>
    <row r="140" spans="1:37" x14ac:dyDescent="0.25">
      <c r="A140" s="11"/>
      <c r="B140" s="18"/>
      <c r="C140" s="18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8" t="e">
        <f>AVERAGE(noviembre[[#This Row],[1]:[31]])</f>
        <v>#DIV/0!</v>
      </c>
      <c r="AJ140" s="18"/>
      <c r="AK140" s="18"/>
    </row>
    <row r="141" spans="1:37" x14ac:dyDescent="0.25">
      <c r="A141" s="11"/>
      <c r="B141" s="18"/>
      <c r="C141" s="18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8" t="e">
        <f>AVERAGE(noviembre[[#This Row],[1]:[31]])</f>
        <v>#DIV/0!</v>
      </c>
      <c r="AJ141" s="18"/>
      <c r="AK141" s="18"/>
    </row>
    <row r="142" spans="1:37" x14ac:dyDescent="0.25">
      <c r="A142" s="11"/>
      <c r="B142" s="18"/>
      <c r="C142" s="18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8" t="e">
        <f>AVERAGE(noviembre[[#This Row],[1]:[31]])</f>
        <v>#DIV/0!</v>
      </c>
      <c r="AJ142" s="18"/>
      <c r="AK142" s="18"/>
    </row>
    <row r="143" spans="1:37" x14ac:dyDescent="0.25">
      <c r="A143" s="11"/>
      <c r="B143" s="18"/>
      <c r="C143" s="18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8" t="e">
        <f>AVERAGE(noviembre[[#This Row],[1]:[31]])</f>
        <v>#DIV/0!</v>
      </c>
      <c r="AJ143" s="18"/>
      <c r="AK143" s="18"/>
    </row>
    <row r="144" spans="1:37" x14ac:dyDescent="0.25">
      <c r="A144" s="11"/>
      <c r="B144" s="18"/>
      <c r="C144" s="18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8" t="e">
        <f>AVERAGE(noviembre[[#This Row],[1]:[31]])</f>
        <v>#DIV/0!</v>
      </c>
      <c r="AJ144" s="18"/>
      <c r="AK144" s="18"/>
    </row>
    <row r="145" spans="1:37" x14ac:dyDescent="0.25">
      <c r="A145" s="11"/>
      <c r="B145" s="18"/>
      <c r="C145" s="18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8" t="e">
        <f>AVERAGE(noviembre[[#This Row],[1]:[31]])</f>
        <v>#DIV/0!</v>
      </c>
      <c r="AJ145" s="18"/>
      <c r="AK145" s="18"/>
    </row>
    <row r="146" spans="1:37" x14ac:dyDescent="0.25">
      <c r="A146" s="11"/>
      <c r="B146" s="18"/>
      <c r="C146" s="18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8" t="e">
        <f>AVERAGE(noviembre[[#This Row],[1]:[31]])</f>
        <v>#DIV/0!</v>
      </c>
      <c r="AJ146" s="18"/>
      <c r="AK146" s="18"/>
    </row>
    <row r="147" spans="1:37" x14ac:dyDescent="0.25">
      <c r="A147" s="11"/>
      <c r="B147" s="18"/>
      <c r="C147" s="18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8" t="e">
        <f>AVERAGE(noviembre[[#This Row],[1]:[31]])</f>
        <v>#DIV/0!</v>
      </c>
      <c r="AJ147" s="18"/>
      <c r="AK147" s="18"/>
    </row>
    <row r="148" spans="1:37" x14ac:dyDescent="0.25">
      <c r="A148" s="11"/>
      <c r="B148" s="18"/>
      <c r="C148" s="18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8" t="e">
        <f>AVERAGE(noviembre[[#This Row],[1]:[31]])</f>
        <v>#DIV/0!</v>
      </c>
      <c r="AJ148" s="18"/>
      <c r="AK148" s="18"/>
    </row>
    <row r="149" spans="1:37" x14ac:dyDescent="0.25">
      <c r="A149" s="11"/>
      <c r="B149" s="18"/>
      <c r="C149" s="18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8" t="e">
        <f>AVERAGE(noviembre[[#This Row],[1]:[31]])</f>
        <v>#DIV/0!</v>
      </c>
      <c r="AJ149" s="18"/>
      <c r="AK149" s="18"/>
    </row>
    <row r="150" spans="1:37" x14ac:dyDescent="0.25">
      <c r="A150" s="11"/>
      <c r="B150" s="18"/>
      <c r="C150" s="18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8" t="e">
        <f>AVERAGE(noviembre[[#This Row],[1]:[31]])</f>
        <v>#DIV/0!</v>
      </c>
      <c r="AJ150" s="18"/>
      <c r="AK150" s="18"/>
    </row>
    <row r="151" spans="1:37" x14ac:dyDescent="0.25">
      <c r="A151" s="11"/>
      <c r="B151" s="18"/>
      <c r="C151" s="18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8" t="e">
        <f>AVERAGE(noviembre[[#This Row],[1]:[31]])</f>
        <v>#DIV/0!</v>
      </c>
      <c r="AJ151" s="18"/>
      <c r="AK151" s="18"/>
    </row>
    <row r="152" spans="1:37" x14ac:dyDescent="0.25">
      <c r="A152" s="11"/>
      <c r="B152" s="18"/>
      <c r="C152" s="18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8" t="e">
        <f>AVERAGE(noviembre[[#This Row],[1]:[31]])</f>
        <v>#DIV/0!</v>
      </c>
      <c r="AJ152" s="18"/>
      <c r="AK152" s="18"/>
    </row>
    <row r="153" spans="1:37" x14ac:dyDescent="0.25">
      <c r="A153" s="11"/>
      <c r="B153" s="18"/>
      <c r="C153" s="18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8" t="e">
        <f>AVERAGE(noviembre[[#This Row],[1]:[31]])</f>
        <v>#DIV/0!</v>
      </c>
      <c r="AJ153" s="18"/>
      <c r="AK153" s="18"/>
    </row>
    <row r="154" spans="1:37" x14ac:dyDescent="0.25">
      <c r="A154" s="11"/>
      <c r="B154" s="18"/>
      <c r="C154" s="18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8" t="e">
        <f>AVERAGE(noviembre[[#This Row],[1]:[31]])</f>
        <v>#DIV/0!</v>
      </c>
      <c r="AJ154" s="18"/>
      <c r="AK154" s="18"/>
    </row>
    <row r="155" spans="1:37" x14ac:dyDescent="0.25">
      <c r="A155" s="11"/>
      <c r="B155" s="18"/>
      <c r="C155" s="18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8" t="e">
        <f>AVERAGE(noviembre[[#This Row],[1]:[31]])</f>
        <v>#DIV/0!</v>
      </c>
      <c r="AJ155" s="18"/>
      <c r="AK155" s="18"/>
    </row>
    <row r="156" spans="1:37" x14ac:dyDescent="0.25">
      <c r="A156" s="11"/>
      <c r="B156" s="18"/>
      <c r="C156" s="18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8" t="e">
        <f>AVERAGE(noviembre[[#This Row],[1]:[31]])</f>
        <v>#DIV/0!</v>
      </c>
      <c r="AJ156" s="18"/>
      <c r="AK156" s="18"/>
    </row>
    <row r="157" spans="1:37" x14ac:dyDescent="0.25">
      <c r="A157" s="11"/>
      <c r="B157" s="18"/>
      <c r="C157" s="18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8" t="e">
        <f>AVERAGE(noviembre[[#This Row],[1]:[31]])</f>
        <v>#DIV/0!</v>
      </c>
      <c r="AJ157" s="18"/>
      <c r="AK157" s="18"/>
    </row>
    <row r="158" spans="1:37" x14ac:dyDescent="0.25">
      <c r="A158" s="11"/>
      <c r="B158" s="18"/>
      <c r="C158" s="18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8" t="e">
        <f>AVERAGE(noviembre[[#This Row],[1]:[31]])</f>
        <v>#DIV/0!</v>
      </c>
      <c r="AJ158" s="18"/>
      <c r="AK158" s="18"/>
    </row>
    <row r="159" spans="1:37" x14ac:dyDescent="0.25">
      <c r="A159" s="11"/>
      <c r="B159" s="18"/>
      <c r="C159" s="18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8" t="e">
        <f>AVERAGE(noviembre[[#This Row],[1]:[31]])</f>
        <v>#DIV/0!</v>
      </c>
      <c r="AJ159" s="18"/>
      <c r="AK159" s="18"/>
    </row>
    <row r="160" spans="1:37" x14ac:dyDescent="0.25">
      <c r="A160" s="11"/>
      <c r="B160" s="18"/>
      <c r="C160" s="18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8" t="e">
        <f>AVERAGE(noviembre[[#This Row],[1]:[31]])</f>
        <v>#DIV/0!</v>
      </c>
      <c r="AJ160" s="18"/>
      <c r="AK160" s="18"/>
    </row>
    <row r="161" spans="1:37" x14ac:dyDescent="0.25">
      <c r="A161" s="11"/>
      <c r="B161" s="18"/>
      <c r="C161" s="18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8" t="e">
        <f>AVERAGE(noviembre[[#This Row],[1]:[31]])</f>
        <v>#DIV/0!</v>
      </c>
      <c r="AJ161" s="18"/>
      <c r="AK161" s="18"/>
    </row>
    <row r="162" spans="1:37" x14ac:dyDescent="0.25">
      <c r="A162" s="11"/>
      <c r="B162" s="18"/>
      <c r="C162" s="18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8" t="e">
        <f>AVERAGE(noviembre[[#This Row],[1]:[31]])</f>
        <v>#DIV/0!</v>
      </c>
      <c r="AJ162" s="18"/>
      <c r="AK162" s="18"/>
    </row>
    <row r="163" spans="1:37" x14ac:dyDescent="0.25">
      <c r="A163" s="11"/>
      <c r="B163" s="18"/>
      <c r="C163" s="18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8" t="e">
        <f>AVERAGE(noviembre[[#This Row],[1]:[31]])</f>
        <v>#DIV/0!</v>
      </c>
      <c r="AJ163" s="18"/>
      <c r="AK163" s="18"/>
    </row>
    <row r="164" spans="1:37" x14ac:dyDescent="0.25">
      <c r="A164" s="11"/>
      <c r="B164" s="18"/>
      <c r="C164" s="18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8" t="e">
        <f>AVERAGE(noviembre[[#This Row],[1]:[31]])</f>
        <v>#DIV/0!</v>
      </c>
      <c r="AJ164" s="18"/>
      <c r="AK164" s="18"/>
    </row>
    <row r="165" spans="1:37" x14ac:dyDescent="0.25">
      <c r="A165" s="11"/>
      <c r="B165" s="18"/>
      <c r="C165" s="18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8" t="e">
        <f>AVERAGE(noviembre[[#This Row],[1]:[31]])</f>
        <v>#DIV/0!</v>
      </c>
      <c r="AJ165" s="18"/>
      <c r="AK165" s="18"/>
    </row>
    <row r="166" spans="1:37" x14ac:dyDescent="0.25">
      <c r="A166" s="11"/>
      <c r="B166" s="18"/>
      <c r="C166" s="18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8" t="e">
        <f>AVERAGE(noviembre[[#This Row],[1]:[31]])</f>
        <v>#DIV/0!</v>
      </c>
      <c r="AJ166" s="18"/>
      <c r="AK166" s="18"/>
    </row>
    <row r="167" spans="1:37" x14ac:dyDescent="0.25">
      <c r="A167" s="11"/>
      <c r="B167" s="18"/>
      <c r="C167" s="18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8" t="e">
        <f>AVERAGE(noviembre[[#This Row],[1]:[31]])</f>
        <v>#DIV/0!</v>
      </c>
      <c r="AJ167" s="18"/>
      <c r="AK167" s="18"/>
    </row>
    <row r="168" spans="1:37" x14ac:dyDescent="0.25">
      <c r="A168" s="11"/>
      <c r="B168" s="18"/>
      <c r="C168" s="18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8" t="e">
        <f>AVERAGE(noviembre[[#This Row],[1]:[31]])</f>
        <v>#DIV/0!</v>
      </c>
      <c r="AJ168" s="18"/>
      <c r="AK168" s="18"/>
    </row>
    <row r="169" spans="1:37" x14ac:dyDescent="0.25">
      <c r="A169" s="11"/>
      <c r="B169" s="18"/>
      <c r="C169" s="18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8" t="e">
        <f>AVERAGE(noviembre[[#This Row],[1]:[31]])</f>
        <v>#DIV/0!</v>
      </c>
      <c r="AJ169" s="18"/>
      <c r="AK169" s="18"/>
    </row>
    <row r="170" spans="1:37" x14ac:dyDescent="0.25">
      <c r="A170" s="11"/>
      <c r="B170" s="18"/>
      <c r="C170" s="18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8" t="e">
        <f>AVERAGE(noviembre[[#This Row],[1]:[31]])</f>
        <v>#DIV/0!</v>
      </c>
      <c r="AJ170" s="18"/>
      <c r="AK170" s="18"/>
    </row>
    <row r="171" spans="1:37" x14ac:dyDescent="0.25">
      <c r="A171" s="11"/>
      <c r="B171" s="18"/>
      <c r="C171" s="18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8" t="e">
        <f>AVERAGE(noviembre[[#This Row],[1]:[31]])</f>
        <v>#DIV/0!</v>
      </c>
      <c r="AJ171" s="18"/>
      <c r="AK171" s="18"/>
    </row>
    <row r="172" spans="1:37" x14ac:dyDescent="0.25">
      <c r="A172" s="11"/>
      <c r="B172" s="18"/>
      <c r="C172" s="18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8" t="e">
        <f>AVERAGE(noviembre[[#This Row],[1]:[31]])</f>
        <v>#DIV/0!</v>
      </c>
      <c r="AJ172" s="18"/>
      <c r="AK172" s="18"/>
    </row>
    <row r="173" spans="1:37" x14ac:dyDescent="0.25">
      <c r="A173" s="11"/>
      <c r="B173" s="18"/>
      <c r="C173" s="18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8" t="e">
        <f>AVERAGE(noviembre[[#This Row],[1]:[31]])</f>
        <v>#DIV/0!</v>
      </c>
      <c r="AJ173" s="18"/>
      <c r="AK173" s="18"/>
    </row>
    <row r="174" spans="1:37" x14ac:dyDescent="0.25">
      <c r="A174" s="11"/>
      <c r="B174" s="18"/>
      <c r="C174" s="18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8" t="e">
        <f>AVERAGE(noviembre[[#This Row],[1]:[31]])</f>
        <v>#DIV/0!</v>
      </c>
      <c r="AJ174" s="18"/>
      <c r="AK174" s="18"/>
    </row>
    <row r="175" spans="1:37" x14ac:dyDescent="0.25">
      <c r="A175" s="11"/>
      <c r="B175" s="18"/>
      <c r="C175" s="18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8" t="e">
        <f>AVERAGE(noviembre[[#This Row],[1]:[31]])</f>
        <v>#DIV/0!</v>
      </c>
      <c r="AJ175" s="18"/>
      <c r="AK175" s="18"/>
    </row>
    <row r="176" spans="1:37" x14ac:dyDescent="0.25">
      <c r="A176" s="11"/>
      <c r="B176" s="18"/>
      <c r="C176" s="18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8" t="e">
        <f>AVERAGE(noviembre[[#This Row],[1]:[31]])</f>
        <v>#DIV/0!</v>
      </c>
      <c r="AJ176" s="18"/>
      <c r="AK176" s="18"/>
    </row>
    <row r="177" spans="1:37" x14ac:dyDescent="0.25">
      <c r="A177" s="11"/>
      <c r="B177" s="18"/>
      <c r="C177" s="18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8" t="e">
        <f>AVERAGE(noviembre[[#This Row],[1]:[31]])</f>
        <v>#DIV/0!</v>
      </c>
      <c r="AJ177" s="18"/>
      <c r="AK177" s="18"/>
    </row>
    <row r="178" spans="1:37" x14ac:dyDescent="0.25">
      <c r="A178" s="11"/>
      <c r="B178" s="18"/>
      <c r="C178" s="18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8" t="e">
        <f>AVERAGE(noviembre[[#This Row],[1]:[31]])</f>
        <v>#DIV/0!</v>
      </c>
      <c r="AJ178" s="18"/>
      <c r="AK178" s="18"/>
    </row>
    <row r="179" spans="1:37" x14ac:dyDescent="0.25">
      <c r="A179" s="11"/>
      <c r="B179" s="18"/>
      <c r="C179" s="18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8" t="e">
        <f>AVERAGE(noviembre[[#This Row],[1]:[31]])</f>
        <v>#DIV/0!</v>
      </c>
      <c r="AJ179" s="18"/>
      <c r="AK179" s="18"/>
    </row>
    <row r="180" spans="1:37" x14ac:dyDescent="0.25">
      <c r="A180" s="11"/>
      <c r="B180" s="18"/>
      <c r="C180" s="18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8" t="e">
        <f>AVERAGE(noviembre[[#This Row],[1]:[31]])</f>
        <v>#DIV/0!</v>
      </c>
      <c r="AJ180" s="18"/>
      <c r="AK180" s="18"/>
    </row>
    <row r="181" spans="1:37" x14ac:dyDescent="0.25">
      <c r="A181" s="11"/>
      <c r="B181" s="18"/>
      <c r="C181" s="18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8" t="e">
        <f>AVERAGE(noviembre[[#This Row],[1]:[31]])</f>
        <v>#DIV/0!</v>
      </c>
      <c r="AJ181" s="18"/>
      <c r="AK181" s="18"/>
    </row>
    <row r="182" spans="1:37" x14ac:dyDescent="0.25">
      <c r="A182" s="11"/>
      <c r="B182" s="18"/>
      <c r="C182" s="18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8" t="e">
        <f>AVERAGE(noviembre[[#This Row],[1]:[31]])</f>
        <v>#DIV/0!</v>
      </c>
      <c r="AJ182" s="18"/>
      <c r="AK182" s="18"/>
    </row>
    <row r="183" spans="1:37" x14ac:dyDescent="0.25">
      <c r="A183" s="11"/>
      <c r="B183" s="18"/>
      <c r="C183" s="18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8" t="e">
        <f>AVERAGE(noviembre[[#This Row],[1]:[31]])</f>
        <v>#DIV/0!</v>
      </c>
      <c r="AJ183" s="18"/>
      <c r="AK183" s="18"/>
    </row>
    <row r="184" spans="1:37" x14ac:dyDescent="0.25">
      <c r="A184" s="11"/>
      <c r="B184" s="18"/>
      <c r="C184" s="18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8" t="e">
        <f>AVERAGE(noviembre[[#This Row],[1]:[31]])</f>
        <v>#DIV/0!</v>
      </c>
      <c r="AJ184" s="18"/>
      <c r="AK184" s="18"/>
    </row>
    <row r="185" spans="1:37" x14ac:dyDescent="0.25">
      <c r="A185" s="11"/>
      <c r="B185" s="18"/>
      <c r="C185" s="18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8" t="e">
        <f>AVERAGE(noviembre[[#This Row],[1]:[31]])</f>
        <v>#DIV/0!</v>
      </c>
      <c r="AJ185" s="18"/>
      <c r="AK185" s="18"/>
    </row>
    <row r="186" spans="1:37" x14ac:dyDescent="0.25">
      <c r="A186" s="11"/>
      <c r="B186" s="18"/>
      <c r="C186" s="18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8" t="e">
        <f>AVERAGE(noviembre[[#This Row],[1]:[31]])</f>
        <v>#DIV/0!</v>
      </c>
      <c r="AJ186" s="18"/>
      <c r="AK186" s="18"/>
    </row>
    <row r="187" spans="1:37" x14ac:dyDescent="0.25">
      <c r="A187" s="11"/>
      <c r="B187" s="18"/>
      <c r="C187" s="18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8" t="e">
        <f>AVERAGE(noviembre[[#This Row],[1]:[31]])</f>
        <v>#DIV/0!</v>
      </c>
      <c r="AJ187" s="18"/>
      <c r="AK187" s="18"/>
    </row>
    <row r="188" spans="1:37" x14ac:dyDescent="0.25">
      <c r="A188" s="11"/>
      <c r="B188" s="18"/>
      <c r="C188" s="18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8" t="e">
        <f>AVERAGE(noviembre[[#This Row],[1]:[31]])</f>
        <v>#DIV/0!</v>
      </c>
      <c r="AJ188" s="18"/>
      <c r="AK188" s="18"/>
    </row>
    <row r="189" spans="1:37" x14ac:dyDescent="0.25">
      <c r="A189" s="11"/>
      <c r="B189" s="18"/>
      <c r="C189" s="18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8" t="e">
        <f>AVERAGE(noviembre[[#This Row],[1]:[31]])</f>
        <v>#DIV/0!</v>
      </c>
      <c r="AJ189" s="18"/>
      <c r="AK189" s="18"/>
    </row>
    <row r="190" spans="1:37" x14ac:dyDescent="0.25">
      <c r="A190" s="11"/>
      <c r="B190" s="18"/>
      <c r="C190" s="18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8" t="e">
        <f>AVERAGE(noviembre[[#This Row],[1]:[31]])</f>
        <v>#DIV/0!</v>
      </c>
      <c r="AJ190" s="18"/>
      <c r="AK190" s="18"/>
    </row>
    <row r="191" spans="1:37" x14ac:dyDescent="0.25">
      <c r="A191" s="11"/>
      <c r="B191" s="18"/>
      <c r="C191" s="18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8" t="e">
        <f>AVERAGE(noviembre[[#This Row],[1]:[31]])</f>
        <v>#DIV/0!</v>
      </c>
      <c r="AJ191" s="18"/>
      <c r="AK191" s="18"/>
    </row>
    <row r="192" spans="1:37" x14ac:dyDescent="0.25">
      <c r="A192" s="11"/>
      <c r="B192" s="18"/>
      <c r="C192" s="18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8" t="e">
        <f>AVERAGE(noviembre[[#This Row],[1]:[31]])</f>
        <v>#DIV/0!</v>
      </c>
      <c r="AJ192" s="18"/>
      <c r="AK192" s="18"/>
    </row>
    <row r="193" spans="1:37" x14ac:dyDescent="0.25">
      <c r="A193" s="11"/>
      <c r="B193" s="18"/>
      <c r="C193" s="18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8" t="e">
        <f>AVERAGE(noviembre[[#This Row],[1]:[31]])</f>
        <v>#DIV/0!</v>
      </c>
      <c r="AJ193" s="18"/>
      <c r="AK193" s="18"/>
    </row>
    <row r="194" spans="1:37" x14ac:dyDescent="0.25">
      <c r="A194" s="11"/>
      <c r="B194" s="18"/>
      <c r="C194" s="18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8" t="e">
        <f>AVERAGE(noviembre[[#This Row],[1]:[31]])</f>
        <v>#DIV/0!</v>
      </c>
      <c r="AJ194" s="18"/>
      <c r="AK194" s="18"/>
    </row>
    <row r="195" spans="1:37" x14ac:dyDescent="0.25">
      <c r="A195" s="11"/>
      <c r="B195" s="18"/>
      <c r="C195" s="18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8" t="e">
        <f>AVERAGE(noviembre[[#This Row],[1]:[31]])</f>
        <v>#DIV/0!</v>
      </c>
      <c r="AJ195" s="18"/>
      <c r="AK195" s="18"/>
    </row>
    <row r="196" spans="1:37" x14ac:dyDescent="0.25">
      <c r="A196" s="11"/>
      <c r="B196" s="18"/>
      <c r="C196" s="18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8" t="e">
        <f>AVERAGE(noviembre[[#This Row],[1]:[31]])</f>
        <v>#DIV/0!</v>
      </c>
      <c r="AJ196" s="18"/>
      <c r="AK196" s="18"/>
    </row>
    <row r="197" spans="1:37" x14ac:dyDescent="0.25">
      <c r="A197" s="11"/>
      <c r="B197" s="18"/>
      <c r="C197" s="18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8" t="e">
        <f>AVERAGE(noviembre[[#This Row],[1]:[31]])</f>
        <v>#DIV/0!</v>
      </c>
      <c r="AJ197" s="18"/>
      <c r="AK197" s="18"/>
    </row>
    <row r="198" spans="1:37" x14ac:dyDescent="0.25">
      <c r="A198" s="11"/>
      <c r="B198" s="18"/>
      <c r="C198" s="18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8" t="e">
        <f>AVERAGE(noviembre[[#This Row],[1]:[31]])</f>
        <v>#DIV/0!</v>
      </c>
      <c r="AJ198" s="18"/>
      <c r="AK198" s="18"/>
    </row>
    <row r="199" spans="1:37" x14ac:dyDescent="0.25">
      <c r="A199" s="11"/>
      <c r="B199" s="18"/>
      <c r="C199" s="18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8" t="e">
        <f>AVERAGE(noviembre[[#This Row],[1]:[31]])</f>
        <v>#DIV/0!</v>
      </c>
      <c r="AJ199" s="18"/>
      <c r="AK199" s="18"/>
    </row>
    <row r="200" spans="1:37" x14ac:dyDescent="0.25">
      <c r="A200" s="11"/>
      <c r="B200" s="18"/>
      <c r="C200" s="18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8" t="e">
        <f>AVERAGE(noviembre[[#This Row],[1]:[31]])</f>
        <v>#DIV/0!</v>
      </c>
      <c r="AJ200" s="18"/>
      <c r="AK200" s="28"/>
    </row>
    <row r="201" spans="1:37" x14ac:dyDescent="0.2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7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26"/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5F8E7C2-B3BD-4348-8FF3-C30B001E0F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3" id="{C3D31A0B-B5A3-4D45-8F57-72FCB2F78E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5" id="{ECAB8EE5-7AAF-4924-9106-F41975D4026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6" id="{016F9CC5-894E-410B-B21C-F0EF37CE802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2" id="{6DFA4616-8031-4F86-822B-6FB22BFDAB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1" id="{1CCDCFC1-9CCC-400F-B1A9-7BE90E852D7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1"/>
  <sheetViews>
    <sheetView zoomScale="90" zoomScaleNormal="90" workbookViewId="0">
      <selection activeCell="B15" sqref="B15"/>
    </sheetView>
  </sheetViews>
  <sheetFormatPr baseColWidth="10" defaultRowHeight="15" x14ac:dyDescent="0.25"/>
  <cols>
    <col min="1" max="1" width="23.5703125" customWidth="1"/>
    <col min="2" max="2" width="23.140625" customWidth="1"/>
    <col min="3" max="3" width="19.5703125" customWidth="1"/>
    <col min="4" max="4" width="6.42578125" customWidth="1"/>
    <col min="5" max="5" width="6.140625" customWidth="1"/>
    <col min="6" max="6" width="6" customWidth="1"/>
    <col min="7" max="7" width="5.85546875" customWidth="1"/>
    <col min="8" max="8" width="5.42578125" customWidth="1"/>
    <col min="9" max="10" width="4.5703125" customWidth="1"/>
    <col min="11" max="11" width="5.140625" customWidth="1"/>
    <col min="12" max="12" width="5" customWidth="1"/>
    <col min="13" max="13" width="6.140625" customWidth="1"/>
    <col min="14" max="14" width="5.85546875" customWidth="1"/>
    <col min="15" max="15" width="6.5703125" customWidth="1"/>
    <col min="16" max="16" width="6.7109375" customWidth="1"/>
    <col min="17" max="17" width="6.85546875" style="6" customWidth="1"/>
    <col min="18" max="18" width="6.140625" customWidth="1"/>
    <col min="19" max="19" width="6" customWidth="1"/>
    <col min="20" max="20" width="6.85546875" customWidth="1"/>
    <col min="21" max="21" width="5.5703125" customWidth="1"/>
    <col min="22" max="22" width="5.42578125" customWidth="1"/>
    <col min="23" max="23" width="6" customWidth="1"/>
    <col min="24" max="24" width="5.85546875" customWidth="1"/>
    <col min="25" max="25" width="5.28515625" customWidth="1"/>
    <col min="26" max="27" width="6" customWidth="1"/>
    <col min="28" max="28" width="6.7109375" customWidth="1"/>
    <col min="29" max="29" width="6" customWidth="1"/>
    <col min="30" max="30" width="6.28515625" customWidth="1"/>
    <col min="31" max="31" width="6.42578125" customWidth="1"/>
    <col min="32" max="32" width="5.28515625" customWidth="1"/>
    <col min="33" max="33" width="6.42578125" customWidth="1"/>
    <col min="34" max="34" width="5.28515625" customWidth="1"/>
    <col min="35" max="35" width="12" customWidth="1"/>
  </cols>
  <sheetData>
    <row r="1" spans="1:37" x14ac:dyDescent="0.25">
      <c r="A1" s="7"/>
      <c r="B1" s="8" t="s">
        <v>0</v>
      </c>
      <c r="C1" s="9"/>
      <c r="D1" s="8">
        <f>SUBTOTAL(109,diciembre[1])</f>
        <v>0</v>
      </c>
      <c r="E1" s="8">
        <f>SUBTOTAL(109,diciembre[2])</f>
        <v>0</v>
      </c>
      <c r="F1" s="8">
        <f>SUBTOTAL(109,diciembre[3])</f>
        <v>0</v>
      </c>
      <c r="G1" s="8">
        <f>SUBTOTAL(109,diciembre[4])</f>
        <v>0</v>
      </c>
      <c r="H1" s="8">
        <f>SUBTOTAL(109,diciembre[5])</f>
        <v>0</v>
      </c>
      <c r="I1" s="8">
        <f>SUBTOTAL(109,diciembre[6])</f>
        <v>0</v>
      </c>
      <c r="J1" s="8">
        <f>SUBTOTAL(109,diciembre[7])</f>
        <v>0</v>
      </c>
      <c r="K1" s="8">
        <f>SUBTOTAL(109,diciembre[8])</f>
        <v>0</v>
      </c>
      <c r="L1" s="8">
        <f>SUBTOTAL(109,diciembre[9])</f>
        <v>0</v>
      </c>
      <c r="M1" s="8">
        <f>SUBTOTAL(109,diciembre[10])</f>
        <v>0</v>
      </c>
      <c r="N1" s="8">
        <f>SUBTOTAL(109,diciembre[11])</f>
        <v>0</v>
      </c>
      <c r="O1" s="8">
        <f>SUBTOTAL(109,diciembre[12])</f>
        <v>0</v>
      </c>
      <c r="P1" s="8">
        <f>SUBTOTAL(109,diciembre[13])</f>
        <v>0</v>
      </c>
      <c r="Q1" s="8">
        <f>SUBTOTAL(109,diciembre[14])</f>
        <v>0</v>
      </c>
      <c r="R1" s="8">
        <f>SUBTOTAL(109,diciembre[15])</f>
        <v>0</v>
      </c>
      <c r="S1" s="8">
        <f>SUBTOTAL(109,diciembre[16])</f>
        <v>0</v>
      </c>
      <c r="T1" s="8">
        <f>SUBTOTAL(109,diciembre[17])</f>
        <v>0</v>
      </c>
      <c r="U1" s="8">
        <f>SUBTOTAL(109,diciembre[18])</f>
        <v>0</v>
      </c>
      <c r="V1" s="8">
        <f>SUBTOTAL(109,diciembre[19])</f>
        <v>0</v>
      </c>
      <c r="W1" s="8">
        <f>SUBTOTAL(109,diciembre[20])</f>
        <v>0</v>
      </c>
      <c r="X1" s="8">
        <f>SUBTOTAL(109,diciembre[21])</f>
        <v>0</v>
      </c>
      <c r="Y1" s="8">
        <f>SUBTOTAL(109,diciembre[22])</f>
        <v>0</v>
      </c>
      <c r="Z1" s="8">
        <f>SUBTOTAL(109,diciembre[23])</f>
        <v>0</v>
      </c>
      <c r="AA1" s="8">
        <f>SUBTOTAL(109,diciembre[24])</f>
        <v>0</v>
      </c>
      <c r="AB1" s="8">
        <f>SUBTOTAL(109,diciembre[25])</f>
        <v>0</v>
      </c>
      <c r="AC1" s="8">
        <f>SUBTOTAL(109,diciembre[26])</f>
        <v>0</v>
      </c>
      <c r="AD1" s="8">
        <f>SUBTOTAL(109,diciembre[27])</f>
        <v>0</v>
      </c>
      <c r="AE1" s="8">
        <f>SUBTOTAL(109,diciembre[28])</f>
        <v>0</v>
      </c>
      <c r="AF1" s="8">
        <f>SUBTOTAL(109,diciembre[29])</f>
        <v>0</v>
      </c>
      <c r="AG1" s="8">
        <f>SUBTOTAL(109,diciembre[30])</f>
        <v>0</v>
      </c>
      <c r="AH1" s="8">
        <f>SUBTOTAL(109,diciembre[31])</f>
        <v>0</v>
      </c>
      <c r="AI1" s="10" t="e">
        <f>SUBTOTAL(101,diciembre[Fallas])</f>
        <v>#DIV/0!</v>
      </c>
      <c r="AJ1" s="18"/>
    </row>
    <row r="2" spans="1:37" ht="15.75" customHeight="1" x14ac:dyDescent="0.25">
      <c r="A2" s="19" t="s">
        <v>1</v>
      </c>
      <c r="B2" s="19" t="s">
        <v>2</v>
      </c>
      <c r="C2" s="20" t="s">
        <v>3</v>
      </c>
      <c r="D2" s="21" t="s">
        <v>4</v>
      </c>
      <c r="E2" s="21" t="s">
        <v>5</v>
      </c>
      <c r="F2" s="21" t="s">
        <v>6</v>
      </c>
      <c r="G2" s="22" t="s">
        <v>7</v>
      </c>
      <c r="H2" s="21" t="s">
        <v>8</v>
      </c>
      <c r="I2" s="21" t="s">
        <v>9</v>
      </c>
      <c r="J2" s="21" t="s">
        <v>10</v>
      </c>
      <c r="K2" s="21" t="s">
        <v>11</v>
      </c>
      <c r="L2" s="21" t="s">
        <v>12</v>
      </c>
      <c r="M2" s="21" t="s">
        <v>13</v>
      </c>
      <c r="N2" s="21" t="s">
        <v>14</v>
      </c>
      <c r="O2" s="21" t="s">
        <v>15</v>
      </c>
      <c r="P2" s="21" t="s">
        <v>16</v>
      </c>
      <c r="Q2" s="21" t="s">
        <v>17</v>
      </c>
      <c r="R2" s="21" t="s">
        <v>18</v>
      </c>
      <c r="S2" s="21" t="s">
        <v>19</v>
      </c>
      <c r="T2" s="21" t="s">
        <v>20</v>
      </c>
      <c r="U2" s="21" t="s">
        <v>21</v>
      </c>
      <c r="V2" s="21" t="s">
        <v>22</v>
      </c>
      <c r="W2" s="21" t="s">
        <v>23</v>
      </c>
      <c r="X2" s="21" t="s">
        <v>24</v>
      </c>
      <c r="Y2" s="21" t="s">
        <v>25</v>
      </c>
      <c r="Z2" s="21" t="s">
        <v>26</v>
      </c>
      <c r="AA2" s="21" t="s">
        <v>27</v>
      </c>
      <c r="AB2" s="21" t="s">
        <v>28</v>
      </c>
      <c r="AC2" s="21" t="s">
        <v>29</v>
      </c>
      <c r="AD2" s="21" t="s">
        <v>30</v>
      </c>
      <c r="AE2" s="21" t="s">
        <v>31</v>
      </c>
      <c r="AF2" s="21" t="s">
        <v>32</v>
      </c>
      <c r="AG2" s="21" t="s">
        <v>33</v>
      </c>
      <c r="AH2" s="21" t="s">
        <v>34</v>
      </c>
      <c r="AI2" s="23" t="s">
        <v>35</v>
      </c>
      <c r="AJ2" s="11" t="s">
        <v>36</v>
      </c>
      <c r="AK2" s="29" t="s">
        <v>37</v>
      </c>
    </row>
    <row r="3" spans="1:37" ht="15.75" customHeight="1" x14ac:dyDescent="0.25">
      <c r="A3" s="11"/>
      <c r="B3" s="12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24" t="e">
        <f>AVERAGE(diciembre[[#This Row],[1]:[31]])</f>
        <v>#DIV/0!</v>
      </c>
      <c r="AJ3" s="14"/>
      <c r="AK3" s="27"/>
    </row>
    <row r="4" spans="1:37" ht="15.75" customHeight="1" x14ac:dyDescent="0.25">
      <c r="A4" s="15"/>
      <c r="B4" s="12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24" t="e">
        <f>AVERAGE(diciembre[[#This Row],[1]:[31]])</f>
        <v>#DIV/0!</v>
      </c>
      <c r="AJ4" s="14"/>
      <c r="AK4" s="18"/>
    </row>
    <row r="5" spans="1:37" ht="15.75" customHeight="1" x14ac:dyDescent="0.25">
      <c r="A5" s="15"/>
      <c r="B5" s="16"/>
      <c r="C5" s="16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24" t="e">
        <f>AVERAGE(diciembre[[#This Row],[1]:[31]])</f>
        <v>#DIV/0!</v>
      </c>
      <c r="AJ5" s="14"/>
      <c r="AK5" s="18"/>
    </row>
    <row r="6" spans="1:37" ht="15.75" customHeight="1" x14ac:dyDescent="0.25">
      <c r="A6" s="15"/>
      <c r="B6" s="16"/>
      <c r="C6" s="16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24" t="e">
        <f>AVERAGE(diciembre[[#This Row],[1]:[31]])</f>
        <v>#DIV/0!</v>
      </c>
      <c r="AJ6" s="14"/>
      <c r="AK6" s="18"/>
    </row>
    <row r="7" spans="1:37" ht="15.75" customHeight="1" x14ac:dyDescent="0.25">
      <c r="A7" s="11"/>
      <c r="B7" s="16"/>
      <c r="C7" s="16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24" t="e">
        <f>AVERAGE(diciembre[[#This Row],[1]:[31]])</f>
        <v>#DIV/0!</v>
      </c>
      <c r="AJ7" s="14"/>
      <c r="AK7" s="18"/>
    </row>
    <row r="8" spans="1:37" ht="15.75" customHeight="1" x14ac:dyDescent="0.25">
      <c r="A8" s="11"/>
      <c r="B8" s="12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24" t="e">
        <f>AVERAGE(diciembre[[#This Row],[1]:[31]])</f>
        <v>#DIV/0!</v>
      </c>
      <c r="AJ8" s="14"/>
      <c r="AK8" s="18"/>
    </row>
    <row r="9" spans="1:37" s="6" customFormat="1" ht="15.75" customHeight="1" x14ac:dyDescent="0.25">
      <c r="A9" s="15"/>
      <c r="B9" s="16"/>
      <c r="C9" s="16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24" t="e">
        <f>AVERAGE(diciembre[[#This Row],[1]:[31]])</f>
        <v>#DIV/0!</v>
      </c>
      <c r="AJ9" s="17"/>
      <c r="AK9" s="17"/>
    </row>
    <row r="10" spans="1:37" ht="15.75" customHeight="1" x14ac:dyDescent="0.25">
      <c r="A10" s="11"/>
      <c r="B10" s="12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25" t="e">
        <f>AVERAGE(diciembre[[#This Row],[1]:[31]])</f>
        <v>#DIV/0!</v>
      </c>
      <c r="AJ10" s="14"/>
      <c r="AK10" s="18"/>
    </row>
    <row r="11" spans="1:37" ht="15.75" customHeight="1" x14ac:dyDescent="0.25">
      <c r="A11" s="11"/>
      <c r="B11" s="12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24" t="e">
        <f>AVERAGE(diciembre[[#This Row],[1]:[31]])</f>
        <v>#DIV/0!</v>
      </c>
      <c r="AJ11" s="14"/>
      <c r="AK11" s="18"/>
    </row>
    <row r="12" spans="1:37" ht="15.75" customHeight="1" x14ac:dyDescent="0.25">
      <c r="A12" s="11"/>
      <c r="B12" s="12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24" t="e">
        <f>AVERAGE(diciembre[[#This Row],[1]:[31]])</f>
        <v>#DIV/0!</v>
      </c>
      <c r="AJ12" s="14"/>
      <c r="AK12" s="18"/>
    </row>
    <row r="13" spans="1:37" ht="13.5" customHeight="1" x14ac:dyDescent="0.25">
      <c r="A13" s="11"/>
      <c r="B13" s="16"/>
      <c r="C13" s="1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24" t="e">
        <f>AVERAGE(diciembre[[#This Row],[1]:[31]])</f>
        <v>#DIV/0!</v>
      </c>
      <c r="AJ13" s="14"/>
      <c r="AK13" s="18"/>
    </row>
    <row r="14" spans="1:37" ht="15.75" customHeight="1" x14ac:dyDescent="0.25">
      <c r="A14" s="11"/>
      <c r="B14" s="12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24" t="e">
        <f>AVERAGE(diciembre[[#This Row],[1]:[31]])</f>
        <v>#DIV/0!</v>
      </c>
      <c r="AJ14" s="14"/>
      <c r="AK14" s="18"/>
    </row>
    <row r="15" spans="1:37" ht="15.75" customHeight="1" x14ac:dyDescent="0.25">
      <c r="A15" s="11"/>
      <c r="B15" s="12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24" t="e">
        <f>AVERAGE(diciembre[[#This Row],[1]:[31]])</f>
        <v>#DIV/0!</v>
      </c>
      <c r="AJ15" s="14"/>
      <c r="AK15" s="18"/>
    </row>
    <row r="16" spans="1:37" ht="15.75" customHeight="1" x14ac:dyDescent="0.25">
      <c r="A16" s="11"/>
      <c r="B16" s="12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24" t="e">
        <f>AVERAGE(diciembre[[#This Row],[1]:[31]])</f>
        <v>#DIV/0!</v>
      </c>
      <c r="AJ16" s="14"/>
      <c r="AK16" s="18"/>
    </row>
    <row r="17" spans="1:37" ht="15.75" customHeight="1" x14ac:dyDescent="0.25">
      <c r="A17" s="11"/>
      <c r="B17" s="16"/>
      <c r="C17" s="16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24" t="e">
        <f>AVERAGE(diciembre[[#This Row],[1]:[31]])</f>
        <v>#DIV/0!</v>
      </c>
      <c r="AJ17" s="14"/>
      <c r="AK17" s="18"/>
    </row>
    <row r="18" spans="1:37" ht="15.75" customHeight="1" x14ac:dyDescent="0.25">
      <c r="A18" s="11"/>
      <c r="B18" s="16"/>
      <c r="C18" s="16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24" t="e">
        <f>AVERAGE(diciembre[[#This Row],[1]:[31]])</f>
        <v>#DIV/0!</v>
      </c>
      <c r="AJ18" s="14"/>
      <c r="AK18" s="18"/>
    </row>
    <row r="19" spans="1:37" ht="15.75" customHeight="1" x14ac:dyDescent="0.25">
      <c r="A19" s="11"/>
      <c r="B19" s="16"/>
      <c r="C19" s="16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24" t="e">
        <f>AVERAGE(diciembre[[#This Row],[1]:[31]])</f>
        <v>#DIV/0!</v>
      </c>
      <c r="AJ19" s="14"/>
      <c r="AK19" s="18"/>
    </row>
    <row r="20" spans="1:37" ht="15.75" customHeight="1" x14ac:dyDescent="0.25">
      <c r="A20" s="11"/>
      <c r="B20" s="16"/>
      <c r="C20" s="16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24" t="e">
        <f>AVERAGE(diciembre[[#This Row],[1]:[31]])</f>
        <v>#DIV/0!</v>
      </c>
      <c r="AJ20" s="14"/>
      <c r="AK20" s="18"/>
    </row>
    <row r="21" spans="1:37" ht="15.75" customHeight="1" x14ac:dyDescent="0.25">
      <c r="A21" s="15"/>
      <c r="B21" s="16"/>
      <c r="C21" s="16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25" t="e">
        <f>AVERAGE(diciembre[[#This Row],[1]:[31]])</f>
        <v>#DIV/0!</v>
      </c>
      <c r="AJ21" s="14"/>
      <c r="AK21" s="18"/>
    </row>
    <row r="22" spans="1:37" ht="15.75" customHeight="1" x14ac:dyDescent="0.25">
      <c r="A22" s="15"/>
      <c r="B22" s="16"/>
      <c r="C22" s="16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25" t="e">
        <f>AVERAGE(diciembre[[#This Row],[1]:[31]])</f>
        <v>#DIV/0!</v>
      </c>
      <c r="AJ22" s="14"/>
      <c r="AK22" s="18"/>
    </row>
    <row r="23" spans="1:37" ht="15.75" customHeight="1" x14ac:dyDescent="0.25">
      <c r="A23" s="15"/>
      <c r="B23" s="16"/>
      <c r="C23" s="16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24" t="e">
        <f>AVERAGE(diciembre[[#This Row],[1]:[31]])</f>
        <v>#DIV/0!</v>
      </c>
      <c r="AJ23" s="14"/>
      <c r="AK23" s="18"/>
    </row>
    <row r="24" spans="1:37" ht="15.75" customHeight="1" x14ac:dyDescent="0.25">
      <c r="A24" s="15"/>
      <c r="B24" s="12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24" t="e">
        <f>AVERAGE(diciembre[[#This Row],[1]:[31]])</f>
        <v>#DIV/0!</v>
      </c>
      <c r="AJ24" s="14"/>
      <c r="AK24" s="18"/>
    </row>
    <row r="25" spans="1:37" ht="15.75" customHeight="1" x14ac:dyDescent="0.25">
      <c r="A25" s="15"/>
      <c r="B25" s="12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24" t="e">
        <f>AVERAGE(diciembre[[#This Row],[1]:[31]])</f>
        <v>#DIV/0!</v>
      </c>
      <c r="AJ25" s="14"/>
      <c r="AK25" s="18"/>
    </row>
    <row r="26" spans="1:37" ht="15.75" customHeight="1" x14ac:dyDescent="0.25">
      <c r="A26" s="15"/>
      <c r="B26" s="12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25" t="e">
        <f>AVERAGE(diciembre[[#This Row],[1]:[31]])</f>
        <v>#DIV/0!</v>
      </c>
      <c r="AJ26" s="14"/>
      <c r="AK26" s="18"/>
    </row>
    <row r="27" spans="1:37" ht="15.75" customHeight="1" x14ac:dyDescent="0.25">
      <c r="A27" s="15"/>
      <c r="B27" s="12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25" t="e">
        <f>AVERAGE(diciembre[[#This Row],[1]:[31]])</f>
        <v>#DIV/0!</v>
      </c>
      <c r="AJ27" s="14"/>
      <c r="AK27" s="18"/>
    </row>
    <row r="28" spans="1:37" ht="15.75" customHeight="1" x14ac:dyDescent="0.25">
      <c r="A28" s="15"/>
      <c r="B28" s="12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25" t="e">
        <f>AVERAGE(diciembre[[#This Row],[1]:[31]])</f>
        <v>#DIV/0!</v>
      </c>
      <c r="AJ28" s="14"/>
      <c r="AK28" s="18"/>
    </row>
    <row r="29" spans="1:37" ht="15.75" customHeight="1" x14ac:dyDescent="0.25">
      <c r="A29" s="15"/>
      <c r="B29" s="12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24" t="e">
        <f>AVERAGE(diciembre[[#This Row],[1]:[31]])</f>
        <v>#DIV/0!</v>
      </c>
      <c r="AJ29" s="14"/>
      <c r="AK29" s="18"/>
    </row>
    <row r="30" spans="1:37" ht="15.75" customHeight="1" x14ac:dyDescent="0.25">
      <c r="A30" s="15"/>
      <c r="B30" s="12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24" t="e">
        <f>AVERAGE(diciembre[[#This Row],[1]:[31]])</f>
        <v>#DIV/0!</v>
      </c>
      <c r="AJ30" s="14"/>
      <c r="AK30" s="18"/>
    </row>
    <row r="31" spans="1:37" ht="15.75" customHeight="1" x14ac:dyDescent="0.25">
      <c r="A31" s="15"/>
      <c r="B31" s="12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24" t="e">
        <f>AVERAGE(diciembre[[#This Row],[1]:[31]])</f>
        <v>#DIV/0!</v>
      </c>
      <c r="AJ31" s="14"/>
      <c r="AK31" s="18"/>
    </row>
    <row r="32" spans="1:37" ht="15.75" customHeight="1" x14ac:dyDescent="0.25">
      <c r="A32" s="15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24" t="e">
        <f>AVERAGE(diciembre[[#This Row],[1]:[31]])</f>
        <v>#DIV/0!</v>
      </c>
      <c r="AJ32" s="14"/>
      <c r="AK32" s="18"/>
    </row>
    <row r="33" spans="1:37" ht="15.75" customHeight="1" x14ac:dyDescent="0.25">
      <c r="A33" s="15"/>
      <c r="B33" s="12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24" t="e">
        <f>AVERAGE(diciembre[[#This Row],[1]:[31]])</f>
        <v>#DIV/0!</v>
      </c>
      <c r="AJ33" s="14"/>
      <c r="AK33" s="18"/>
    </row>
    <row r="34" spans="1:37" ht="15.75" customHeight="1" x14ac:dyDescent="0.25">
      <c r="A34" s="15"/>
      <c r="B34" s="12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25" t="e">
        <f>AVERAGE(diciembre[[#This Row],[1]:[31]])</f>
        <v>#DIV/0!</v>
      </c>
      <c r="AJ34" s="14"/>
      <c r="AK34" s="18"/>
    </row>
    <row r="35" spans="1:37" ht="15.75" customHeight="1" x14ac:dyDescent="0.25">
      <c r="A35" s="15"/>
      <c r="B35" s="12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25" t="e">
        <f>AVERAGE(diciembre[[#This Row],[1]:[31]])</f>
        <v>#DIV/0!</v>
      </c>
      <c r="AJ35" s="14"/>
      <c r="AK35" s="18"/>
    </row>
    <row r="36" spans="1:37" ht="15.75" customHeight="1" x14ac:dyDescent="0.25">
      <c r="A36" s="15"/>
      <c r="B36" s="12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25" t="e">
        <f>AVERAGE(diciembre[[#This Row],[1]:[31]])</f>
        <v>#DIV/0!</v>
      </c>
      <c r="AJ36" s="14"/>
      <c r="AK36" s="18"/>
    </row>
    <row r="37" spans="1:37" ht="15.75" customHeight="1" x14ac:dyDescent="0.25">
      <c r="A37" s="15"/>
      <c r="B37" s="12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24" t="e">
        <f>AVERAGE(diciembre[[#This Row],[1]:[31]])</f>
        <v>#DIV/0!</v>
      </c>
      <c r="AJ37" s="14"/>
      <c r="AK37" s="18"/>
    </row>
    <row r="38" spans="1:37" ht="15.75" customHeight="1" x14ac:dyDescent="0.25">
      <c r="A38" s="15"/>
      <c r="B38" s="12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25" t="e">
        <f>AVERAGE(diciembre[[#This Row],[1]:[31]])</f>
        <v>#DIV/0!</v>
      </c>
      <c r="AJ38" s="14"/>
      <c r="AK38" s="18"/>
    </row>
    <row r="39" spans="1:37" ht="15.75" customHeight="1" x14ac:dyDescent="0.25">
      <c r="A39" s="15"/>
      <c r="B39" s="12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24" t="e">
        <f>AVERAGE(diciembre[[#This Row],[1]:[31]])</f>
        <v>#DIV/0!</v>
      </c>
      <c r="AJ39" s="14"/>
      <c r="AK39" s="18"/>
    </row>
    <row r="40" spans="1:37" ht="15.75" customHeight="1" x14ac:dyDescent="0.25">
      <c r="A40" s="11"/>
      <c r="B40" s="12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24" t="e">
        <f>AVERAGE(diciembre[[#This Row],[1]:[31]])</f>
        <v>#DIV/0!</v>
      </c>
      <c r="AJ40" s="14"/>
      <c r="AK40" s="18"/>
    </row>
    <row r="41" spans="1:37" ht="15.75" customHeight="1" x14ac:dyDescent="0.25">
      <c r="A41" s="15"/>
      <c r="B41" s="12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24" t="e">
        <f>AVERAGE(diciembre[[#This Row],[1]:[31]])</f>
        <v>#DIV/0!</v>
      </c>
      <c r="AJ41" s="14"/>
      <c r="AK41" s="18"/>
    </row>
    <row r="42" spans="1:37" ht="15.75" customHeight="1" x14ac:dyDescent="0.25">
      <c r="A42" s="15"/>
      <c r="B42" s="12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24" t="e">
        <f>AVERAGE(diciembre[[#This Row],[1]:[31]])</f>
        <v>#DIV/0!</v>
      </c>
      <c r="AJ42" s="14"/>
      <c r="AK42" s="18"/>
    </row>
    <row r="43" spans="1:37" ht="15.75" customHeight="1" x14ac:dyDescent="0.25">
      <c r="A43" s="15"/>
      <c r="B43" s="12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24" t="e">
        <f>AVERAGE(diciembre[[#This Row],[1]:[31]])</f>
        <v>#DIV/0!</v>
      </c>
      <c r="AJ43" s="14"/>
      <c r="AK43" s="18"/>
    </row>
    <row r="44" spans="1:37" ht="15.75" customHeight="1" x14ac:dyDescent="0.25">
      <c r="A44" s="15"/>
      <c r="B44" s="12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25" t="e">
        <f>AVERAGE(diciembre[[#This Row],[1]:[31]])</f>
        <v>#DIV/0!</v>
      </c>
      <c r="AJ44" s="14"/>
      <c r="AK44" s="18"/>
    </row>
    <row r="45" spans="1:37" ht="15.75" customHeight="1" x14ac:dyDescent="0.25">
      <c r="A45" s="15"/>
      <c r="B45" s="16"/>
      <c r="C45" s="16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24" t="e">
        <f>AVERAGE(diciembre[[#This Row],[1]:[31]])</f>
        <v>#DIV/0!</v>
      </c>
      <c r="AJ45" s="14"/>
      <c r="AK45" s="18"/>
    </row>
    <row r="46" spans="1:37" ht="15.75" customHeight="1" x14ac:dyDescent="0.25">
      <c r="A46" s="15"/>
      <c r="B46" s="12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25" t="e">
        <f>AVERAGE(diciembre[[#This Row],[1]:[31]])</f>
        <v>#DIV/0!</v>
      </c>
      <c r="AJ46" s="14"/>
      <c r="AK46" s="18"/>
    </row>
    <row r="47" spans="1:37" ht="15.75" customHeight="1" x14ac:dyDescent="0.25">
      <c r="A47" s="15"/>
      <c r="B47" s="12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24" t="e">
        <f>AVERAGE(diciembre[[#This Row],[1]:[31]])</f>
        <v>#DIV/0!</v>
      </c>
      <c r="AJ47" s="14"/>
      <c r="AK47" s="18"/>
    </row>
    <row r="48" spans="1:37" ht="15.75" customHeight="1" x14ac:dyDescent="0.25">
      <c r="A48" s="15"/>
      <c r="B48" s="16"/>
      <c r="C48" s="16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24" t="e">
        <f>AVERAGE(diciembre[[#This Row],[1]:[31]])</f>
        <v>#DIV/0!</v>
      </c>
      <c r="AJ48" s="14"/>
      <c r="AK48" s="18"/>
    </row>
    <row r="49" spans="1:37" ht="15.75" customHeight="1" x14ac:dyDescent="0.25">
      <c r="A49" s="15"/>
      <c r="B49" s="12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24" t="e">
        <f>AVERAGE(diciembre[[#This Row],[1]:[31]])</f>
        <v>#DIV/0!</v>
      </c>
      <c r="AJ49" s="14"/>
      <c r="AK49" s="18"/>
    </row>
    <row r="50" spans="1:37" ht="15.75" customHeight="1" x14ac:dyDescent="0.25">
      <c r="A50" s="11"/>
      <c r="B50" s="12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24" t="e">
        <f>AVERAGE(diciembre[[#This Row],[1]:[31]])</f>
        <v>#DIV/0!</v>
      </c>
      <c r="AJ50" s="14"/>
      <c r="AK50" s="18"/>
    </row>
    <row r="51" spans="1:37" ht="15.75" customHeight="1" x14ac:dyDescent="0.25">
      <c r="A51" s="11"/>
      <c r="B51" s="18"/>
      <c r="C51" s="18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8" t="e">
        <f>AVERAGE(diciembre[[#This Row],[1]:[31]])</f>
        <v>#DIV/0!</v>
      </c>
      <c r="AJ51" s="18"/>
      <c r="AK51" s="18"/>
    </row>
    <row r="52" spans="1:37" ht="15.75" customHeight="1" x14ac:dyDescent="0.25">
      <c r="A52" s="11"/>
      <c r="B52" s="18"/>
      <c r="C52" s="18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8" t="e">
        <f>AVERAGE(diciembre[[#This Row],[1]:[31]])</f>
        <v>#DIV/0!</v>
      </c>
      <c r="AJ52" s="18"/>
      <c r="AK52" s="18"/>
    </row>
    <row r="53" spans="1:37" ht="15.75" customHeight="1" x14ac:dyDescent="0.25">
      <c r="A53" s="11"/>
      <c r="B53" s="18"/>
      <c r="C53" s="18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8" t="e">
        <f>AVERAGE(diciembre[[#This Row],[1]:[31]])</f>
        <v>#DIV/0!</v>
      </c>
      <c r="AJ53" s="18"/>
      <c r="AK53" s="18"/>
    </row>
    <row r="54" spans="1:37" ht="15.75" customHeight="1" x14ac:dyDescent="0.25">
      <c r="A54" s="11"/>
      <c r="B54" s="18"/>
      <c r="C54" s="18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8" t="e">
        <f>AVERAGE(diciembre[[#This Row],[1]:[31]])</f>
        <v>#DIV/0!</v>
      </c>
      <c r="AJ54" s="18"/>
      <c r="AK54" s="18"/>
    </row>
    <row r="55" spans="1:37" ht="15.75" customHeight="1" x14ac:dyDescent="0.25">
      <c r="A55" s="11"/>
      <c r="B55" s="18"/>
      <c r="C55" s="18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8" t="e">
        <f>AVERAGE(diciembre[[#This Row],[1]:[31]])</f>
        <v>#DIV/0!</v>
      </c>
      <c r="AJ55" s="18"/>
      <c r="AK55" s="18"/>
    </row>
    <row r="56" spans="1:37" ht="15.75" customHeight="1" x14ac:dyDescent="0.25">
      <c r="A56" s="11"/>
      <c r="B56" s="18"/>
      <c r="C56" s="18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8" t="e">
        <f>AVERAGE(diciembre[[#This Row],[1]:[31]])</f>
        <v>#DIV/0!</v>
      </c>
      <c r="AJ56" s="18"/>
      <c r="AK56" s="18"/>
    </row>
    <row r="57" spans="1:37" ht="15.75" customHeight="1" x14ac:dyDescent="0.25">
      <c r="A57" s="11"/>
      <c r="B57" s="18"/>
      <c r="C57" s="18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8" t="e">
        <f>AVERAGE(diciembre[[#This Row],[1]:[31]])</f>
        <v>#DIV/0!</v>
      </c>
      <c r="AJ57" s="18"/>
      <c r="AK57" s="18"/>
    </row>
    <row r="58" spans="1:37" ht="15.75" customHeight="1" x14ac:dyDescent="0.25">
      <c r="A58" s="11"/>
      <c r="B58" s="18"/>
      <c r="C58" s="18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8" t="e">
        <f>AVERAGE(diciembre[[#This Row],[1]:[31]])</f>
        <v>#DIV/0!</v>
      </c>
      <c r="AJ58" s="18"/>
      <c r="AK58" s="18"/>
    </row>
    <row r="59" spans="1:37" ht="15.75" customHeight="1" x14ac:dyDescent="0.25">
      <c r="A59" s="11"/>
      <c r="B59" s="18"/>
      <c r="C59" s="18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8" t="e">
        <f>AVERAGE(diciembre[[#This Row],[1]:[31]])</f>
        <v>#DIV/0!</v>
      </c>
      <c r="AJ59" s="18"/>
      <c r="AK59" s="18"/>
    </row>
    <row r="60" spans="1:37" ht="15.75" customHeight="1" x14ac:dyDescent="0.25">
      <c r="A60" s="11"/>
      <c r="B60" s="18"/>
      <c r="C60" s="18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8" t="e">
        <f>AVERAGE(diciembre[[#This Row],[1]:[31]])</f>
        <v>#DIV/0!</v>
      </c>
      <c r="AJ60" s="18"/>
      <c r="AK60" s="18"/>
    </row>
    <row r="61" spans="1:37" ht="15.75" customHeight="1" x14ac:dyDescent="0.25">
      <c r="A61" s="11"/>
      <c r="B61" s="18"/>
      <c r="C61" s="18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8" t="e">
        <f>AVERAGE(diciembre[[#This Row],[1]:[31]])</f>
        <v>#DIV/0!</v>
      </c>
      <c r="AJ61" s="18"/>
      <c r="AK61" s="18"/>
    </row>
    <row r="62" spans="1:37" ht="15.75" customHeight="1" x14ac:dyDescent="0.25">
      <c r="A62" s="11"/>
      <c r="B62" s="18"/>
      <c r="C62" s="18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8" t="e">
        <f>AVERAGE(diciembre[[#This Row],[1]:[31]])</f>
        <v>#DIV/0!</v>
      </c>
      <c r="AJ62" s="18"/>
      <c r="AK62" s="18"/>
    </row>
    <row r="63" spans="1:37" ht="15.75" customHeight="1" x14ac:dyDescent="0.25">
      <c r="A63" s="11"/>
      <c r="B63" s="18"/>
      <c r="C63" s="18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8" t="e">
        <f>AVERAGE(diciembre[[#This Row],[1]:[31]])</f>
        <v>#DIV/0!</v>
      </c>
      <c r="AJ63" s="18"/>
      <c r="AK63" s="18"/>
    </row>
    <row r="64" spans="1:37" ht="15.75" customHeight="1" x14ac:dyDescent="0.25">
      <c r="A64" s="11"/>
      <c r="B64" s="18"/>
      <c r="C64" s="18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8" t="e">
        <f>AVERAGE(diciembre[[#This Row],[1]:[31]])</f>
        <v>#DIV/0!</v>
      </c>
      <c r="AJ64" s="18"/>
      <c r="AK64" s="18"/>
    </row>
    <row r="65" spans="1:37" ht="15.75" customHeight="1" x14ac:dyDescent="0.25">
      <c r="A65" s="11"/>
      <c r="B65" s="18"/>
      <c r="C65" s="18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8" t="e">
        <f>AVERAGE(diciembre[[#This Row],[1]:[31]])</f>
        <v>#DIV/0!</v>
      </c>
      <c r="AJ65" s="18"/>
      <c r="AK65" s="18"/>
    </row>
    <row r="66" spans="1:37" ht="15.75" customHeight="1" x14ac:dyDescent="0.25">
      <c r="A66" s="11"/>
      <c r="B66" s="18"/>
      <c r="C66" s="18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8" t="e">
        <f>AVERAGE(diciembre[[#This Row],[1]:[31]])</f>
        <v>#DIV/0!</v>
      </c>
      <c r="AJ66" s="18"/>
      <c r="AK66" s="18"/>
    </row>
    <row r="67" spans="1:37" ht="15.75" customHeight="1" x14ac:dyDescent="0.25">
      <c r="A67" s="11"/>
      <c r="B67" s="18"/>
      <c r="C67" s="18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8" t="e">
        <f>AVERAGE(diciembre[[#This Row],[1]:[31]])</f>
        <v>#DIV/0!</v>
      </c>
      <c r="AJ67" s="18"/>
      <c r="AK67" s="18"/>
    </row>
    <row r="68" spans="1:37" ht="15.75" customHeight="1" x14ac:dyDescent="0.25">
      <c r="A68" s="11"/>
      <c r="B68" s="18"/>
      <c r="C68" s="18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8" t="e">
        <f>AVERAGE(diciembre[[#This Row],[1]:[31]])</f>
        <v>#DIV/0!</v>
      </c>
      <c r="AJ68" s="18"/>
      <c r="AK68" s="18"/>
    </row>
    <row r="69" spans="1:37" ht="15.75" customHeight="1" x14ac:dyDescent="0.25">
      <c r="A69" s="11"/>
      <c r="B69" s="18"/>
      <c r="C69" s="18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8" t="e">
        <f>AVERAGE(diciembre[[#This Row],[1]:[31]])</f>
        <v>#DIV/0!</v>
      </c>
      <c r="AJ69" s="18"/>
      <c r="AK69" s="18"/>
    </row>
    <row r="70" spans="1:37" ht="15.75" customHeight="1" x14ac:dyDescent="0.25">
      <c r="A70" s="11"/>
      <c r="B70" s="18"/>
      <c r="C70" s="18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8" t="e">
        <f>AVERAGE(diciembre[[#This Row],[1]:[31]])</f>
        <v>#DIV/0!</v>
      </c>
      <c r="AJ70" s="18"/>
      <c r="AK70" s="18"/>
    </row>
    <row r="71" spans="1:37" ht="15.75" customHeight="1" x14ac:dyDescent="0.25">
      <c r="A71" s="11"/>
      <c r="B71" s="18"/>
      <c r="C71" s="18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8" t="e">
        <f>AVERAGE(diciembre[[#This Row],[1]:[31]])</f>
        <v>#DIV/0!</v>
      </c>
      <c r="AJ71" s="18"/>
      <c r="AK71" s="18"/>
    </row>
    <row r="72" spans="1:37" ht="15.75" customHeight="1" x14ac:dyDescent="0.25">
      <c r="A72" s="11"/>
      <c r="B72" s="18"/>
      <c r="C72" s="18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8" t="e">
        <f>AVERAGE(diciembre[[#This Row],[1]:[31]])</f>
        <v>#DIV/0!</v>
      </c>
      <c r="AJ72" s="18"/>
      <c r="AK72" s="18"/>
    </row>
    <row r="73" spans="1:37" x14ac:dyDescent="0.25">
      <c r="A73" s="11"/>
      <c r="B73" s="18"/>
      <c r="C73" s="18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8" t="e">
        <f>AVERAGE(diciembre[[#This Row],[1]:[31]])</f>
        <v>#DIV/0!</v>
      </c>
      <c r="AJ73" s="18"/>
      <c r="AK73" s="18"/>
    </row>
    <row r="74" spans="1:37" x14ac:dyDescent="0.25">
      <c r="A74" s="11"/>
      <c r="B74" s="18"/>
      <c r="C74" s="18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8" t="e">
        <f>AVERAGE(diciembre[[#This Row],[1]:[31]])</f>
        <v>#DIV/0!</v>
      </c>
      <c r="AJ74" s="18"/>
      <c r="AK74" s="18"/>
    </row>
    <row r="75" spans="1:37" x14ac:dyDescent="0.25">
      <c r="A75" s="11"/>
      <c r="B75" s="18"/>
      <c r="C75" s="18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8" t="e">
        <f>AVERAGE(diciembre[[#This Row],[1]:[31]])</f>
        <v>#DIV/0!</v>
      </c>
      <c r="AJ75" s="18"/>
      <c r="AK75" s="18"/>
    </row>
    <row r="76" spans="1:37" x14ac:dyDescent="0.25">
      <c r="A76" s="11"/>
      <c r="B76" s="18"/>
      <c r="C76" s="18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8" t="e">
        <f>AVERAGE(diciembre[[#This Row],[1]:[31]])</f>
        <v>#DIV/0!</v>
      </c>
      <c r="AJ76" s="18"/>
      <c r="AK76" s="18"/>
    </row>
    <row r="77" spans="1:37" x14ac:dyDescent="0.25">
      <c r="A77" s="11"/>
      <c r="B77" s="18"/>
      <c r="C77" s="18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8" t="e">
        <f>AVERAGE(diciembre[[#This Row],[1]:[31]])</f>
        <v>#DIV/0!</v>
      </c>
      <c r="AJ77" s="18"/>
      <c r="AK77" s="18"/>
    </row>
    <row r="78" spans="1:37" x14ac:dyDescent="0.25">
      <c r="A78" s="11"/>
      <c r="B78" s="18"/>
      <c r="C78" s="18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8" t="e">
        <f>AVERAGE(diciembre[[#This Row],[1]:[31]])</f>
        <v>#DIV/0!</v>
      </c>
      <c r="AJ78" s="18"/>
      <c r="AK78" s="18"/>
    </row>
    <row r="79" spans="1:37" x14ac:dyDescent="0.25">
      <c r="A79" s="11"/>
      <c r="B79" s="18"/>
      <c r="C79" s="18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8" t="e">
        <f>AVERAGE(diciembre[[#This Row],[1]:[31]])</f>
        <v>#DIV/0!</v>
      </c>
      <c r="AJ79" s="18"/>
      <c r="AK79" s="18"/>
    </row>
    <row r="80" spans="1:37" x14ac:dyDescent="0.25">
      <c r="A80" s="11"/>
      <c r="B80" s="18"/>
      <c r="C80" s="18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8" t="e">
        <f>AVERAGE(diciembre[[#This Row],[1]:[31]])</f>
        <v>#DIV/0!</v>
      </c>
      <c r="AJ80" s="18"/>
      <c r="AK80" s="18"/>
    </row>
    <row r="81" spans="1:37" x14ac:dyDescent="0.25">
      <c r="A81" s="11"/>
      <c r="B81" s="18"/>
      <c r="C81" s="18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8" t="e">
        <f>AVERAGE(diciembre[[#This Row],[1]:[31]])</f>
        <v>#DIV/0!</v>
      </c>
      <c r="AJ81" s="18"/>
      <c r="AK81" s="18"/>
    </row>
    <row r="82" spans="1:37" x14ac:dyDescent="0.25">
      <c r="A82" s="11"/>
      <c r="B82" s="18"/>
      <c r="C82" s="18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8" t="e">
        <f>AVERAGE(diciembre[[#This Row],[1]:[31]])</f>
        <v>#DIV/0!</v>
      </c>
      <c r="AJ82" s="18"/>
      <c r="AK82" s="18"/>
    </row>
    <row r="83" spans="1:37" x14ac:dyDescent="0.25">
      <c r="A83" s="11"/>
      <c r="B83" s="18"/>
      <c r="C83" s="18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8" t="e">
        <f>AVERAGE(diciembre[[#This Row],[1]:[31]])</f>
        <v>#DIV/0!</v>
      </c>
      <c r="AJ83" s="18"/>
      <c r="AK83" s="18"/>
    </row>
    <row r="84" spans="1:37" x14ac:dyDescent="0.25">
      <c r="A84" s="11"/>
      <c r="B84" s="18"/>
      <c r="C84" s="18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8" t="e">
        <f>AVERAGE(diciembre[[#This Row],[1]:[31]])</f>
        <v>#DIV/0!</v>
      </c>
      <c r="AJ84" s="18"/>
      <c r="AK84" s="18"/>
    </row>
    <row r="85" spans="1:37" x14ac:dyDescent="0.25">
      <c r="A85" s="11"/>
      <c r="B85" s="18"/>
      <c r="C85" s="18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8" t="e">
        <f>AVERAGE(diciembre[[#This Row],[1]:[31]])</f>
        <v>#DIV/0!</v>
      </c>
      <c r="AJ85" s="18"/>
      <c r="AK85" s="18"/>
    </row>
    <row r="86" spans="1:37" x14ac:dyDescent="0.25">
      <c r="A86" s="11"/>
      <c r="B86" s="18"/>
      <c r="C86" s="18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8" t="e">
        <f>AVERAGE(diciembre[[#This Row],[1]:[31]])</f>
        <v>#DIV/0!</v>
      </c>
      <c r="AJ86" s="18"/>
      <c r="AK86" s="18"/>
    </row>
    <row r="87" spans="1:37" x14ac:dyDescent="0.25">
      <c r="A87" s="11"/>
      <c r="B87" s="18"/>
      <c r="C87" s="18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8" t="e">
        <f>AVERAGE(diciembre[[#This Row],[1]:[31]])</f>
        <v>#DIV/0!</v>
      </c>
      <c r="AJ87" s="18"/>
      <c r="AK87" s="18"/>
    </row>
    <row r="88" spans="1:37" x14ac:dyDescent="0.25">
      <c r="A88" s="11"/>
      <c r="B88" s="18"/>
      <c r="C88" s="18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8" t="e">
        <f>AVERAGE(diciembre[[#This Row],[1]:[31]])</f>
        <v>#DIV/0!</v>
      </c>
      <c r="AJ88" s="18"/>
      <c r="AK88" s="18"/>
    </row>
    <row r="89" spans="1:37" x14ac:dyDescent="0.25">
      <c r="A89" s="11"/>
      <c r="B89" s="18"/>
      <c r="C89" s="18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8" t="e">
        <f>AVERAGE(diciembre[[#This Row],[1]:[31]])</f>
        <v>#DIV/0!</v>
      </c>
      <c r="AJ89" s="18"/>
      <c r="AK89" s="18"/>
    </row>
    <row r="90" spans="1:37" x14ac:dyDescent="0.25">
      <c r="A90" s="11"/>
      <c r="B90" s="18"/>
      <c r="C90" s="18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8" t="e">
        <f>AVERAGE(diciembre[[#This Row],[1]:[31]])</f>
        <v>#DIV/0!</v>
      </c>
      <c r="AJ90" s="18"/>
      <c r="AK90" s="18"/>
    </row>
    <row r="91" spans="1:37" x14ac:dyDescent="0.25">
      <c r="A91" s="11"/>
      <c r="B91" s="18"/>
      <c r="C91" s="18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8" t="e">
        <f>AVERAGE(diciembre[[#This Row],[1]:[31]])</f>
        <v>#DIV/0!</v>
      </c>
      <c r="AJ91" s="18"/>
      <c r="AK91" s="18"/>
    </row>
    <row r="92" spans="1:37" x14ac:dyDescent="0.25">
      <c r="A92" s="11"/>
      <c r="B92" s="18"/>
      <c r="C92" s="18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8" t="e">
        <f>AVERAGE(diciembre[[#This Row],[1]:[31]])</f>
        <v>#DIV/0!</v>
      </c>
      <c r="AJ92" s="18"/>
      <c r="AK92" s="18"/>
    </row>
    <row r="93" spans="1:37" x14ac:dyDescent="0.25">
      <c r="A93" s="11"/>
      <c r="B93" s="18"/>
      <c r="C93" s="18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8" t="e">
        <f>AVERAGE(diciembre[[#This Row],[1]:[31]])</f>
        <v>#DIV/0!</v>
      </c>
      <c r="AJ93" s="18"/>
      <c r="AK93" s="18"/>
    </row>
    <row r="94" spans="1:37" x14ac:dyDescent="0.25">
      <c r="A94" s="11"/>
      <c r="B94" s="18"/>
      <c r="C94" s="18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8" t="e">
        <f>AVERAGE(diciembre[[#This Row],[1]:[31]])</f>
        <v>#DIV/0!</v>
      </c>
      <c r="AJ94" s="18"/>
      <c r="AK94" s="18"/>
    </row>
    <row r="95" spans="1:37" x14ac:dyDescent="0.25">
      <c r="A95" s="11"/>
      <c r="B95" s="18"/>
      <c r="C95" s="18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8" t="e">
        <f>AVERAGE(diciembre[[#This Row],[1]:[31]])</f>
        <v>#DIV/0!</v>
      </c>
      <c r="AJ95" s="18"/>
      <c r="AK95" s="18"/>
    </row>
    <row r="96" spans="1:37" x14ac:dyDescent="0.25">
      <c r="A96" s="11"/>
      <c r="B96" s="18"/>
      <c r="C96" s="18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8" t="e">
        <f>AVERAGE(diciembre[[#This Row],[1]:[31]])</f>
        <v>#DIV/0!</v>
      </c>
      <c r="AJ96" s="18"/>
      <c r="AK96" s="18"/>
    </row>
    <row r="97" spans="1:37" x14ac:dyDescent="0.25">
      <c r="A97" s="11"/>
      <c r="B97" s="18"/>
      <c r="C97" s="18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8" t="e">
        <f>AVERAGE(diciembre[[#This Row],[1]:[31]])</f>
        <v>#DIV/0!</v>
      </c>
      <c r="AJ97" s="18"/>
      <c r="AK97" s="18"/>
    </row>
    <row r="98" spans="1:37" x14ac:dyDescent="0.25">
      <c r="A98" s="11"/>
      <c r="B98" s="18"/>
      <c r="C98" s="18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8" t="e">
        <f>AVERAGE(diciembre[[#This Row],[1]:[31]])</f>
        <v>#DIV/0!</v>
      </c>
      <c r="AJ98" s="18"/>
      <c r="AK98" s="18"/>
    </row>
    <row r="99" spans="1:37" x14ac:dyDescent="0.25">
      <c r="A99" s="11"/>
      <c r="B99" s="18"/>
      <c r="C99" s="18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8" t="e">
        <f>AVERAGE(diciembre[[#This Row],[1]:[31]])</f>
        <v>#DIV/0!</v>
      </c>
      <c r="AJ99" s="18"/>
      <c r="AK99" s="18"/>
    </row>
    <row r="100" spans="1:37" x14ac:dyDescent="0.25">
      <c r="A100" s="11"/>
      <c r="B100" s="18"/>
      <c r="C100" s="18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8" t="e">
        <f>AVERAGE(diciembre[[#This Row],[1]:[31]])</f>
        <v>#DIV/0!</v>
      </c>
      <c r="AJ100" s="18"/>
      <c r="AK100" s="18"/>
    </row>
    <row r="101" spans="1:37" x14ac:dyDescent="0.25">
      <c r="A101" s="11"/>
      <c r="B101" s="18"/>
      <c r="C101" s="18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8" t="e">
        <f>AVERAGE(diciembre[[#This Row],[1]:[31]])</f>
        <v>#DIV/0!</v>
      </c>
      <c r="AJ101" s="18"/>
      <c r="AK101" s="18"/>
    </row>
    <row r="102" spans="1:37" x14ac:dyDescent="0.25">
      <c r="A102" s="11"/>
      <c r="B102" s="18"/>
      <c r="C102" s="18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8" t="e">
        <f>AVERAGE(diciembre[[#This Row],[1]:[31]])</f>
        <v>#DIV/0!</v>
      </c>
      <c r="AJ102" s="18"/>
      <c r="AK102" s="18"/>
    </row>
    <row r="103" spans="1:37" x14ac:dyDescent="0.25">
      <c r="A103" s="11"/>
      <c r="B103" s="18"/>
      <c r="C103" s="18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8" t="e">
        <f>AVERAGE(diciembre[[#This Row],[1]:[31]])</f>
        <v>#DIV/0!</v>
      </c>
      <c r="AJ103" s="18"/>
      <c r="AK103" s="18"/>
    </row>
    <row r="104" spans="1:37" x14ac:dyDescent="0.25">
      <c r="A104" s="11"/>
      <c r="B104" s="18"/>
      <c r="C104" s="18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8" t="e">
        <f>AVERAGE(diciembre[[#This Row],[1]:[31]])</f>
        <v>#DIV/0!</v>
      </c>
      <c r="AJ104" s="18"/>
      <c r="AK104" s="18"/>
    </row>
    <row r="105" spans="1:37" x14ac:dyDescent="0.25">
      <c r="A105" s="11"/>
      <c r="B105" s="18"/>
      <c r="C105" s="18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8" t="e">
        <f>AVERAGE(diciembre[[#This Row],[1]:[31]])</f>
        <v>#DIV/0!</v>
      </c>
      <c r="AJ105" s="18"/>
      <c r="AK105" s="18"/>
    </row>
    <row r="106" spans="1:37" x14ac:dyDescent="0.25">
      <c r="A106" s="11"/>
      <c r="B106" s="18"/>
      <c r="C106" s="18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8" t="e">
        <f>AVERAGE(diciembre[[#This Row],[1]:[31]])</f>
        <v>#DIV/0!</v>
      </c>
      <c r="AJ106" s="18"/>
      <c r="AK106" s="18"/>
    </row>
    <row r="107" spans="1:37" x14ac:dyDescent="0.25">
      <c r="A107" s="11"/>
      <c r="B107" s="18"/>
      <c r="C107" s="18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8" t="e">
        <f>AVERAGE(diciembre[[#This Row],[1]:[31]])</f>
        <v>#DIV/0!</v>
      </c>
      <c r="AJ107" s="18"/>
      <c r="AK107" s="18"/>
    </row>
    <row r="108" spans="1:37" x14ac:dyDescent="0.25">
      <c r="A108" s="11"/>
      <c r="B108" s="18"/>
      <c r="C108" s="18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8" t="e">
        <f>AVERAGE(diciembre[[#This Row],[1]:[31]])</f>
        <v>#DIV/0!</v>
      </c>
      <c r="AJ108" s="18"/>
      <c r="AK108" s="18"/>
    </row>
    <row r="109" spans="1:37" x14ac:dyDescent="0.25">
      <c r="A109" s="11"/>
      <c r="B109" s="18"/>
      <c r="C109" s="18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8" t="e">
        <f>AVERAGE(diciembre[[#This Row],[1]:[31]])</f>
        <v>#DIV/0!</v>
      </c>
      <c r="AJ109" s="18"/>
      <c r="AK109" s="18"/>
    </row>
    <row r="110" spans="1:37" x14ac:dyDescent="0.25">
      <c r="A110" s="11"/>
      <c r="B110" s="18"/>
      <c r="C110" s="18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8" t="e">
        <f>AVERAGE(diciembre[[#This Row],[1]:[31]])</f>
        <v>#DIV/0!</v>
      </c>
      <c r="AJ110" s="18"/>
      <c r="AK110" s="18"/>
    </row>
    <row r="111" spans="1:37" x14ac:dyDescent="0.25">
      <c r="A111" s="11"/>
      <c r="B111" s="18"/>
      <c r="C111" s="18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8" t="e">
        <f>AVERAGE(diciembre[[#This Row],[1]:[31]])</f>
        <v>#DIV/0!</v>
      </c>
      <c r="AJ111" s="18"/>
      <c r="AK111" s="18"/>
    </row>
    <row r="112" spans="1:37" x14ac:dyDescent="0.25">
      <c r="A112" s="11"/>
      <c r="B112" s="18"/>
      <c r="C112" s="18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8" t="e">
        <f>AVERAGE(diciembre[[#This Row],[1]:[31]])</f>
        <v>#DIV/0!</v>
      </c>
      <c r="AJ112" s="18"/>
      <c r="AK112" s="18"/>
    </row>
    <row r="113" spans="1:37" x14ac:dyDescent="0.25">
      <c r="A113" s="11"/>
      <c r="B113" s="18"/>
      <c r="C113" s="18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8" t="e">
        <f>AVERAGE(diciembre[[#This Row],[1]:[31]])</f>
        <v>#DIV/0!</v>
      </c>
      <c r="AJ113" s="18"/>
      <c r="AK113" s="18"/>
    </row>
    <row r="114" spans="1:37" x14ac:dyDescent="0.25">
      <c r="A114" s="11"/>
      <c r="B114" s="18"/>
      <c r="C114" s="18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8" t="e">
        <f>AVERAGE(diciembre[[#This Row],[1]:[31]])</f>
        <v>#DIV/0!</v>
      </c>
      <c r="AJ114" s="18"/>
      <c r="AK114" s="18"/>
    </row>
    <row r="115" spans="1:37" x14ac:dyDescent="0.25">
      <c r="A115" s="11"/>
      <c r="B115" s="18"/>
      <c r="C115" s="18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8" t="e">
        <f>AVERAGE(diciembre[[#This Row],[1]:[31]])</f>
        <v>#DIV/0!</v>
      </c>
      <c r="AJ115" s="18"/>
      <c r="AK115" s="18"/>
    </row>
    <row r="116" spans="1:37" x14ac:dyDescent="0.25">
      <c r="A116" s="11"/>
      <c r="B116" s="18"/>
      <c r="C116" s="18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8" t="e">
        <f>AVERAGE(diciembre[[#This Row],[1]:[31]])</f>
        <v>#DIV/0!</v>
      </c>
      <c r="AJ116" s="18"/>
      <c r="AK116" s="18"/>
    </row>
    <row r="117" spans="1:37" x14ac:dyDescent="0.25">
      <c r="A117" s="11"/>
      <c r="B117" s="18"/>
      <c r="C117" s="18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8" t="e">
        <f>AVERAGE(diciembre[[#This Row],[1]:[31]])</f>
        <v>#DIV/0!</v>
      </c>
      <c r="AJ117" s="18"/>
      <c r="AK117" s="18"/>
    </row>
    <row r="118" spans="1:37" x14ac:dyDescent="0.25">
      <c r="A118" s="11"/>
      <c r="B118" s="18"/>
      <c r="C118" s="18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8" t="e">
        <f>AVERAGE(diciembre[[#This Row],[1]:[31]])</f>
        <v>#DIV/0!</v>
      </c>
      <c r="AJ118" s="18"/>
      <c r="AK118" s="18"/>
    </row>
    <row r="119" spans="1:37" x14ac:dyDescent="0.25">
      <c r="A119" s="11"/>
      <c r="B119" s="18"/>
      <c r="C119" s="18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8" t="e">
        <f>AVERAGE(diciembre[[#This Row],[1]:[31]])</f>
        <v>#DIV/0!</v>
      </c>
      <c r="AJ119" s="18"/>
      <c r="AK119" s="18"/>
    </row>
    <row r="120" spans="1:37" x14ac:dyDescent="0.25">
      <c r="A120" s="11"/>
      <c r="B120" s="18"/>
      <c r="C120" s="18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8" t="e">
        <f>AVERAGE(diciembre[[#This Row],[1]:[31]])</f>
        <v>#DIV/0!</v>
      </c>
      <c r="AJ120" s="18"/>
      <c r="AK120" s="18"/>
    </row>
    <row r="121" spans="1:37" x14ac:dyDescent="0.25">
      <c r="A121" s="11"/>
      <c r="B121" s="18"/>
      <c r="C121" s="18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8" t="e">
        <f>AVERAGE(diciembre[[#This Row],[1]:[31]])</f>
        <v>#DIV/0!</v>
      </c>
      <c r="AJ121" s="18"/>
      <c r="AK121" s="18"/>
    </row>
    <row r="122" spans="1:37" x14ac:dyDescent="0.25">
      <c r="A122" s="11"/>
      <c r="B122" s="18"/>
      <c r="C122" s="18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8" t="e">
        <f>AVERAGE(diciembre[[#This Row],[1]:[31]])</f>
        <v>#DIV/0!</v>
      </c>
      <c r="AJ122" s="18"/>
      <c r="AK122" s="18"/>
    </row>
    <row r="123" spans="1:37" x14ac:dyDescent="0.25">
      <c r="A123" s="11"/>
      <c r="B123" s="18"/>
      <c r="C123" s="18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8" t="e">
        <f>AVERAGE(diciembre[[#This Row],[1]:[31]])</f>
        <v>#DIV/0!</v>
      </c>
      <c r="AJ123" s="18"/>
      <c r="AK123" s="18"/>
    </row>
    <row r="124" spans="1:37" x14ac:dyDescent="0.25">
      <c r="A124" s="11"/>
      <c r="B124" s="18"/>
      <c r="C124" s="18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8" t="e">
        <f>AVERAGE(diciembre[[#This Row],[1]:[31]])</f>
        <v>#DIV/0!</v>
      </c>
      <c r="AJ124" s="18"/>
      <c r="AK124" s="18"/>
    </row>
    <row r="125" spans="1:37" x14ac:dyDescent="0.25">
      <c r="A125" s="11"/>
      <c r="B125" s="18"/>
      <c r="C125" s="18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8" t="e">
        <f>AVERAGE(diciembre[[#This Row],[1]:[31]])</f>
        <v>#DIV/0!</v>
      </c>
      <c r="AJ125" s="18"/>
      <c r="AK125" s="18"/>
    </row>
    <row r="126" spans="1:37" x14ac:dyDescent="0.25">
      <c r="A126" s="11"/>
      <c r="B126" s="18"/>
      <c r="C126" s="18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8" t="e">
        <f>AVERAGE(diciembre[[#This Row],[1]:[31]])</f>
        <v>#DIV/0!</v>
      </c>
      <c r="AJ126" s="18"/>
      <c r="AK126" s="18"/>
    </row>
    <row r="127" spans="1:37" x14ac:dyDescent="0.25">
      <c r="A127" s="11"/>
      <c r="B127" s="18"/>
      <c r="C127" s="18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8" t="e">
        <f>AVERAGE(diciembre[[#This Row],[1]:[31]])</f>
        <v>#DIV/0!</v>
      </c>
      <c r="AJ127" s="18"/>
      <c r="AK127" s="18"/>
    </row>
    <row r="128" spans="1:37" x14ac:dyDescent="0.25">
      <c r="A128" s="11"/>
      <c r="B128" s="18"/>
      <c r="C128" s="18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8" t="e">
        <f>AVERAGE(diciembre[[#This Row],[1]:[31]])</f>
        <v>#DIV/0!</v>
      </c>
      <c r="AJ128" s="18"/>
      <c r="AK128" s="18"/>
    </row>
    <row r="129" spans="1:37" x14ac:dyDescent="0.25">
      <c r="A129" s="11"/>
      <c r="B129" s="18"/>
      <c r="C129" s="18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8" t="e">
        <f>AVERAGE(diciembre[[#This Row],[1]:[31]])</f>
        <v>#DIV/0!</v>
      </c>
      <c r="AJ129" s="18"/>
      <c r="AK129" s="18"/>
    </row>
    <row r="130" spans="1:37" x14ac:dyDescent="0.25">
      <c r="A130" s="11"/>
      <c r="B130" s="18"/>
      <c r="C130" s="18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8" t="e">
        <f>AVERAGE(diciembre[[#This Row],[1]:[31]])</f>
        <v>#DIV/0!</v>
      </c>
      <c r="AJ130" s="18"/>
      <c r="AK130" s="18"/>
    </row>
    <row r="131" spans="1:37" x14ac:dyDescent="0.25">
      <c r="A131" s="11"/>
      <c r="B131" s="18"/>
      <c r="C131" s="18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8" t="e">
        <f>AVERAGE(diciembre[[#This Row],[1]:[31]])</f>
        <v>#DIV/0!</v>
      </c>
      <c r="AJ131" s="18"/>
      <c r="AK131" s="18"/>
    </row>
    <row r="132" spans="1:37" x14ac:dyDescent="0.25">
      <c r="A132" s="11"/>
      <c r="B132" s="18"/>
      <c r="C132" s="18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8" t="e">
        <f>AVERAGE(diciembre[[#This Row],[1]:[31]])</f>
        <v>#DIV/0!</v>
      </c>
      <c r="AJ132" s="18"/>
      <c r="AK132" s="18"/>
    </row>
    <row r="133" spans="1:37" x14ac:dyDescent="0.25">
      <c r="A133" s="11"/>
      <c r="B133" s="18"/>
      <c r="C133" s="18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8" t="e">
        <f>AVERAGE(diciembre[[#This Row],[1]:[31]])</f>
        <v>#DIV/0!</v>
      </c>
      <c r="AJ133" s="18"/>
      <c r="AK133" s="18"/>
    </row>
    <row r="134" spans="1:37" x14ac:dyDescent="0.25">
      <c r="A134" s="11"/>
      <c r="B134" s="18"/>
      <c r="C134" s="18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8" t="e">
        <f>AVERAGE(diciembre[[#This Row],[1]:[31]])</f>
        <v>#DIV/0!</v>
      </c>
      <c r="AJ134" s="18"/>
      <c r="AK134" s="18"/>
    </row>
    <row r="135" spans="1:37" x14ac:dyDescent="0.25">
      <c r="A135" s="11"/>
      <c r="B135" s="18"/>
      <c r="C135" s="18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8" t="e">
        <f>AVERAGE(diciembre[[#This Row],[1]:[31]])</f>
        <v>#DIV/0!</v>
      </c>
      <c r="AJ135" s="18"/>
      <c r="AK135" s="18"/>
    </row>
    <row r="136" spans="1:37" x14ac:dyDescent="0.25">
      <c r="A136" s="11"/>
      <c r="B136" s="18"/>
      <c r="C136" s="18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8" t="e">
        <f>AVERAGE(diciembre[[#This Row],[1]:[31]])</f>
        <v>#DIV/0!</v>
      </c>
      <c r="AJ136" s="18"/>
      <c r="AK136" s="18"/>
    </row>
    <row r="137" spans="1:37" x14ac:dyDescent="0.25">
      <c r="A137" s="11"/>
      <c r="B137" s="18"/>
      <c r="C137" s="18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8" t="e">
        <f>AVERAGE(diciembre[[#This Row],[1]:[31]])</f>
        <v>#DIV/0!</v>
      </c>
      <c r="AJ137" s="18"/>
      <c r="AK137" s="18"/>
    </row>
    <row r="138" spans="1:37" x14ac:dyDescent="0.25">
      <c r="A138" s="11"/>
      <c r="B138" s="18"/>
      <c r="C138" s="18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8" t="e">
        <f>AVERAGE(diciembre[[#This Row],[1]:[31]])</f>
        <v>#DIV/0!</v>
      </c>
      <c r="AJ138" s="18"/>
      <c r="AK138" s="18"/>
    </row>
    <row r="139" spans="1:37" x14ac:dyDescent="0.25">
      <c r="A139" s="11"/>
      <c r="B139" s="18"/>
      <c r="C139" s="18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8" t="e">
        <f>AVERAGE(diciembre[[#This Row],[1]:[31]])</f>
        <v>#DIV/0!</v>
      </c>
      <c r="AJ139" s="18"/>
      <c r="AK139" s="18"/>
    </row>
    <row r="140" spans="1:37" x14ac:dyDescent="0.25">
      <c r="A140" s="11"/>
      <c r="B140" s="18"/>
      <c r="C140" s="18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8" t="e">
        <f>AVERAGE(diciembre[[#This Row],[1]:[31]])</f>
        <v>#DIV/0!</v>
      </c>
      <c r="AJ140" s="18"/>
      <c r="AK140" s="18"/>
    </row>
    <row r="141" spans="1:37" x14ac:dyDescent="0.25">
      <c r="A141" s="11"/>
      <c r="B141" s="18"/>
      <c r="C141" s="18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8" t="e">
        <f>AVERAGE(diciembre[[#This Row],[1]:[31]])</f>
        <v>#DIV/0!</v>
      </c>
      <c r="AJ141" s="18"/>
      <c r="AK141" s="18"/>
    </row>
    <row r="142" spans="1:37" x14ac:dyDescent="0.25">
      <c r="A142" s="11"/>
      <c r="B142" s="18"/>
      <c r="C142" s="18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8" t="e">
        <f>AVERAGE(diciembre[[#This Row],[1]:[31]])</f>
        <v>#DIV/0!</v>
      </c>
      <c r="AJ142" s="18"/>
      <c r="AK142" s="18"/>
    </row>
    <row r="143" spans="1:37" x14ac:dyDescent="0.25">
      <c r="A143" s="11"/>
      <c r="B143" s="18"/>
      <c r="C143" s="18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8" t="e">
        <f>AVERAGE(diciembre[[#This Row],[1]:[31]])</f>
        <v>#DIV/0!</v>
      </c>
      <c r="AJ143" s="18"/>
      <c r="AK143" s="18"/>
    </row>
    <row r="144" spans="1:37" x14ac:dyDescent="0.25">
      <c r="A144" s="11"/>
      <c r="B144" s="18"/>
      <c r="C144" s="18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8" t="e">
        <f>AVERAGE(diciembre[[#This Row],[1]:[31]])</f>
        <v>#DIV/0!</v>
      </c>
      <c r="AJ144" s="18"/>
      <c r="AK144" s="18"/>
    </row>
    <row r="145" spans="1:37" x14ac:dyDescent="0.25">
      <c r="A145" s="11"/>
      <c r="B145" s="18"/>
      <c r="C145" s="18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8" t="e">
        <f>AVERAGE(diciembre[[#This Row],[1]:[31]])</f>
        <v>#DIV/0!</v>
      </c>
      <c r="AJ145" s="18"/>
      <c r="AK145" s="18"/>
    </row>
    <row r="146" spans="1:37" x14ac:dyDescent="0.25">
      <c r="A146" s="11"/>
      <c r="B146" s="18"/>
      <c r="C146" s="18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8" t="e">
        <f>AVERAGE(diciembre[[#This Row],[1]:[31]])</f>
        <v>#DIV/0!</v>
      </c>
      <c r="AJ146" s="18"/>
      <c r="AK146" s="18"/>
    </row>
    <row r="147" spans="1:37" x14ac:dyDescent="0.25">
      <c r="A147" s="11"/>
      <c r="B147" s="18"/>
      <c r="C147" s="18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8" t="e">
        <f>AVERAGE(diciembre[[#This Row],[1]:[31]])</f>
        <v>#DIV/0!</v>
      </c>
      <c r="AJ147" s="18"/>
      <c r="AK147" s="18"/>
    </row>
    <row r="148" spans="1:37" x14ac:dyDescent="0.25">
      <c r="A148" s="11"/>
      <c r="B148" s="18"/>
      <c r="C148" s="18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8" t="e">
        <f>AVERAGE(diciembre[[#This Row],[1]:[31]])</f>
        <v>#DIV/0!</v>
      </c>
      <c r="AJ148" s="18"/>
      <c r="AK148" s="18"/>
    </row>
    <row r="149" spans="1:37" x14ac:dyDescent="0.25">
      <c r="A149" s="11"/>
      <c r="B149" s="18"/>
      <c r="C149" s="18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8" t="e">
        <f>AVERAGE(diciembre[[#This Row],[1]:[31]])</f>
        <v>#DIV/0!</v>
      </c>
      <c r="AJ149" s="18"/>
      <c r="AK149" s="18"/>
    </row>
    <row r="150" spans="1:37" x14ac:dyDescent="0.25">
      <c r="A150" s="11"/>
      <c r="B150" s="18"/>
      <c r="C150" s="18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8" t="e">
        <f>AVERAGE(diciembre[[#This Row],[1]:[31]])</f>
        <v>#DIV/0!</v>
      </c>
      <c r="AJ150" s="18"/>
      <c r="AK150" s="18"/>
    </row>
    <row r="151" spans="1:37" x14ac:dyDescent="0.25">
      <c r="A151" s="11"/>
      <c r="B151" s="18"/>
      <c r="C151" s="18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8" t="e">
        <f>AVERAGE(diciembre[[#This Row],[1]:[31]])</f>
        <v>#DIV/0!</v>
      </c>
      <c r="AJ151" s="18"/>
      <c r="AK151" s="18"/>
    </row>
    <row r="152" spans="1:37" x14ac:dyDescent="0.25">
      <c r="A152" s="11"/>
      <c r="B152" s="18"/>
      <c r="C152" s="18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8" t="e">
        <f>AVERAGE(diciembre[[#This Row],[1]:[31]])</f>
        <v>#DIV/0!</v>
      </c>
      <c r="AJ152" s="18"/>
      <c r="AK152" s="18"/>
    </row>
    <row r="153" spans="1:37" x14ac:dyDescent="0.25">
      <c r="A153" s="11"/>
      <c r="B153" s="18"/>
      <c r="C153" s="18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8" t="e">
        <f>AVERAGE(diciembre[[#This Row],[1]:[31]])</f>
        <v>#DIV/0!</v>
      </c>
      <c r="AJ153" s="18"/>
      <c r="AK153" s="18"/>
    </row>
    <row r="154" spans="1:37" x14ac:dyDescent="0.25">
      <c r="A154" s="11"/>
      <c r="B154" s="18"/>
      <c r="C154" s="18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8" t="e">
        <f>AVERAGE(diciembre[[#This Row],[1]:[31]])</f>
        <v>#DIV/0!</v>
      </c>
      <c r="AJ154" s="18"/>
      <c r="AK154" s="18"/>
    </row>
    <row r="155" spans="1:37" x14ac:dyDescent="0.25">
      <c r="A155" s="11"/>
      <c r="B155" s="18"/>
      <c r="C155" s="18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8" t="e">
        <f>AVERAGE(diciembre[[#This Row],[1]:[31]])</f>
        <v>#DIV/0!</v>
      </c>
      <c r="AJ155" s="18"/>
      <c r="AK155" s="18"/>
    </row>
    <row r="156" spans="1:37" x14ac:dyDescent="0.25">
      <c r="A156" s="11"/>
      <c r="B156" s="18"/>
      <c r="C156" s="18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8" t="e">
        <f>AVERAGE(diciembre[[#This Row],[1]:[31]])</f>
        <v>#DIV/0!</v>
      </c>
      <c r="AJ156" s="18"/>
      <c r="AK156" s="18"/>
    </row>
    <row r="157" spans="1:37" x14ac:dyDescent="0.25">
      <c r="A157" s="11"/>
      <c r="B157" s="18"/>
      <c r="C157" s="18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8" t="e">
        <f>AVERAGE(diciembre[[#This Row],[1]:[31]])</f>
        <v>#DIV/0!</v>
      </c>
      <c r="AJ157" s="18"/>
      <c r="AK157" s="18"/>
    </row>
    <row r="158" spans="1:37" x14ac:dyDescent="0.25">
      <c r="A158" s="11"/>
      <c r="B158" s="18"/>
      <c r="C158" s="18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8" t="e">
        <f>AVERAGE(diciembre[[#This Row],[1]:[31]])</f>
        <v>#DIV/0!</v>
      </c>
      <c r="AJ158" s="18"/>
      <c r="AK158" s="18"/>
    </row>
    <row r="159" spans="1:37" x14ac:dyDescent="0.25">
      <c r="A159" s="11"/>
      <c r="B159" s="18"/>
      <c r="C159" s="18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8" t="e">
        <f>AVERAGE(diciembre[[#This Row],[1]:[31]])</f>
        <v>#DIV/0!</v>
      </c>
      <c r="AJ159" s="18"/>
      <c r="AK159" s="18"/>
    </row>
    <row r="160" spans="1:37" x14ac:dyDescent="0.25">
      <c r="A160" s="11"/>
      <c r="B160" s="18"/>
      <c r="C160" s="18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8" t="e">
        <f>AVERAGE(diciembre[[#This Row],[1]:[31]])</f>
        <v>#DIV/0!</v>
      </c>
      <c r="AJ160" s="18"/>
      <c r="AK160" s="18"/>
    </row>
    <row r="161" spans="1:37" x14ac:dyDescent="0.25">
      <c r="A161" s="11"/>
      <c r="B161" s="18"/>
      <c r="C161" s="18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8" t="e">
        <f>AVERAGE(diciembre[[#This Row],[1]:[31]])</f>
        <v>#DIV/0!</v>
      </c>
      <c r="AJ161" s="18"/>
      <c r="AK161" s="18"/>
    </row>
    <row r="162" spans="1:37" x14ac:dyDescent="0.25">
      <c r="A162" s="11"/>
      <c r="B162" s="18"/>
      <c r="C162" s="18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8" t="e">
        <f>AVERAGE(diciembre[[#This Row],[1]:[31]])</f>
        <v>#DIV/0!</v>
      </c>
      <c r="AJ162" s="18"/>
      <c r="AK162" s="18"/>
    </row>
    <row r="163" spans="1:37" x14ac:dyDescent="0.25">
      <c r="A163" s="11"/>
      <c r="B163" s="18"/>
      <c r="C163" s="18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8" t="e">
        <f>AVERAGE(diciembre[[#This Row],[1]:[31]])</f>
        <v>#DIV/0!</v>
      </c>
      <c r="AJ163" s="18"/>
      <c r="AK163" s="18"/>
    </row>
    <row r="164" spans="1:37" x14ac:dyDescent="0.25">
      <c r="A164" s="11"/>
      <c r="B164" s="18"/>
      <c r="C164" s="18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8" t="e">
        <f>AVERAGE(diciembre[[#This Row],[1]:[31]])</f>
        <v>#DIV/0!</v>
      </c>
      <c r="AJ164" s="18"/>
      <c r="AK164" s="18"/>
    </row>
    <row r="165" spans="1:37" x14ac:dyDescent="0.25">
      <c r="A165" s="11"/>
      <c r="B165" s="18"/>
      <c r="C165" s="18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8" t="e">
        <f>AVERAGE(diciembre[[#This Row],[1]:[31]])</f>
        <v>#DIV/0!</v>
      </c>
      <c r="AJ165" s="18"/>
      <c r="AK165" s="18"/>
    </row>
    <row r="166" spans="1:37" x14ac:dyDescent="0.25">
      <c r="A166" s="11"/>
      <c r="B166" s="18"/>
      <c r="C166" s="18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8" t="e">
        <f>AVERAGE(diciembre[[#This Row],[1]:[31]])</f>
        <v>#DIV/0!</v>
      </c>
      <c r="AJ166" s="18"/>
      <c r="AK166" s="18"/>
    </row>
    <row r="167" spans="1:37" x14ac:dyDescent="0.25">
      <c r="A167" s="11"/>
      <c r="B167" s="18"/>
      <c r="C167" s="18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8" t="e">
        <f>AVERAGE(diciembre[[#This Row],[1]:[31]])</f>
        <v>#DIV/0!</v>
      </c>
      <c r="AJ167" s="18"/>
      <c r="AK167" s="18"/>
    </row>
    <row r="168" spans="1:37" x14ac:dyDescent="0.25">
      <c r="A168" s="11"/>
      <c r="B168" s="18"/>
      <c r="C168" s="18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8" t="e">
        <f>AVERAGE(diciembre[[#This Row],[1]:[31]])</f>
        <v>#DIV/0!</v>
      </c>
      <c r="AJ168" s="18"/>
      <c r="AK168" s="18"/>
    </row>
    <row r="169" spans="1:37" x14ac:dyDescent="0.25">
      <c r="A169" s="11"/>
      <c r="B169" s="18"/>
      <c r="C169" s="18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8" t="e">
        <f>AVERAGE(diciembre[[#This Row],[1]:[31]])</f>
        <v>#DIV/0!</v>
      </c>
      <c r="AJ169" s="18"/>
      <c r="AK169" s="18"/>
    </row>
    <row r="170" spans="1:37" x14ac:dyDescent="0.25">
      <c r="A170" s="11"/>
      <c r="B170" s="18"/>
      <c r="C170" s="18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8" t="e">
        <f>AVERAGE(diciembre[[#This Row],[1]:[31]])</f>
        <v>#DIV/0!</v>
      </c>
      <c r="AJ170" s="18"/>
      <c r="AK170" s="18"/>
    </row>
    <row r="171" spans="1:37" x14ac:dyDescent="0.25">
      <c r="A171" s="11"/>
      <c r="B171" s="18"/>
      <c r="C171" s="18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8" t="e">
        <f>AVERAGE(diciembre[[#This Row],[1]:[31]])</f>
        <v>#DIV/0!</v>
      </c>
      <c r="AJ171" s="18"/>
      <c r="AK171" s="18"/>
    </row>
    <row r="172" spans="1:37" x14ac:dyDescent="0.25">
      <c r="A172" s="11"/>
      <c r="B172" s="18"/>
      <c r="C172" s="18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8" t="e">
        <f>AVERAGE(diciembre[[#This Row],[1]:[31]])</f>
        <v>#DIV/0!</v>
      </c>
      <c r="AJ172" s="18"/>
      <c r="AK172" s="18"/>
    </row>
    <row r="173" spans="1:37" x14ac:dyDescent="0.25">
      <c r="A173" s="11"/>
      <c r="B173" s="18"/>
      <c r="C173" s="18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8" t="e">
        <f>AVERAGE(diciembre[[#This Row],[1]:[31]])</f>
        <v>#DIV/0!</v>
      </c>
      <c r="AJ173" s="18"/>
      <c r="AK173" s="18"/>
    </row>
    <row r="174" spans="1:37" x14ac:dyDescent="0.25">
      <c r="A174" s="11"/>
      <c r="B174" s="18"/>
      <c r="C174" s="18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8" t="e">
        <f>AVERAGE(diciembre[[#This Row],[1]:[31]])</f>
        <v>#DIV/0!</v>
      </c>
      <c r="AJ174" s="18"/>
      <c r="AK174" s="18"/>
    </row>
    <row r="175" spans="1:37" x14ac:dyDescent="0.25">
      <c r="A175" s="11"/>
      <c r="B175" s="18"/>
      <c r="C175" s="18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8" t="e">
        <f>AVERAGE(diciembre[[#This Row],[1]:[31]])</f>
        <v>#DIV/0!</v>
      </c>
      <c r="AJ175" s="18"/>
      <c r="AK175" s="18"/>
    </row>
    <row r="176" spans="1:37" x14ac:dyDescent="0.25">
      <c r="A176" s="11"/>
      <c r="B176" s="18"/>
      <c r="C176" s="18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8" t="e">
        <f>AVERAGE(diciembre[[#This Row],[1]:[31]])</f>
        <v>#DIV/0!</v>
      </c>
      <c r="AJ176" s="18"/>
      <c r="AK176" s="18"/>
    </row>
    <row r="177" spans="1:37" x14ac:dyDescent="0.25">
      <c r="A177" s="11"/>
      <c r="B177" s="18"/>
      <c r="C177" s="18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8" t="e">
        <f>AVERAGE(diciembre[[#This Row],[1]:[31]])</f>
        <v>#DIV/0!</v>
      </c>
      <c r="AJ177" s="18"/>
      <c r="AK177" s="18"/>
    </row>
    <row r="178" spans="1:37" x14ac:dyDescent="0.25">
      <c r="A178" s="11"/>
      <c r="B178" s="18"/>
      <c r="C178" s="18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8" t="e">
        <f>AVERAGE(diciembre[[#This Row],[1]:[31]])</f>
        <v>#DIV/0!</v>
      </c>
      <c r="AJ178" s="18"/>
      <c r="AK178" s="18"/>
    </row>
    <row r="179" spans="1:37" x14ac:dyDescent="0.25">
      <c r="A179" s="11"/>
      <c r="B179" s="18"/>
      <c r="C179" s="18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8" t="e">
        <f>AVERAGE(diciembre[[#This Row],[1]:[31]])</f>
        <v>#DIV/0!</v>
      </c>
      <c r="AJ179" s="18"/>
      <c r="AK179" s="18"/>
    </row>
    <row r="180" spans="1:37" x14ac:dyDescent="0.25">
      <c r="A180" s="11"/>
      <c r="B180" s="18"/>
      <c r="C180" s="18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8" t="e">
        <f>AVERAGE(diciembre[[#This Row],[1]:[31]])</f>
        <v>#DIV/0!</v>
      </c>
      <c r="AJ180" s="18"/>
      <c r="AK180" s="18"/>
    </row>
    <row r="181" spans="1:37" x14ac:dyDescent="0.25">
      <c r="A181" s="11"/>
      <c r="B181" s="18"/>
      <c r="C181" s="18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8" t="e">
        <f>AVERAGE(diciembre[[#This Row],[1]:[31]])</f>
        <v>#DIV/0!</v>
      </c>
      <c r="AJ181" s="18"/>
      <c r="AK181" s="18"/>
    </row>
    <row r="182" spans="1:37" x14ac:dyDescent="0.25">
      <c r="A182" s="11"/>
      <c r="B182" s="18"/>
      <c r="C182" s="18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8" t="e">
        <f>AVERAGE(diciembre[[#This Row],[1]:[31]])</f>
        <v>#DIV/0!</v>
      </c>
      <c r="AJ182" s="18"/>
      <c r="AK182" s="18"/>
    </row>
    <row r="183" spans="1:37" x14ac:dyDescent="0.25">
      <c r="A183" s="11"/>
      <c r="B183" s="18"/>
      <c r="C183" s="18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8" t="e">
        <f>AVERAGE(diciembre[[#This Row],[1]:[31]])</f>
        <v>#DIV/0!</v>
      </c>
      <c r="AJ183" s="18"/>
      <c r="AK183" s="18"/>
    </row>
    <row r="184" spans="1:37" x14ac:dyDescent="0.25">
      <c r="A184" s="11"/>
      <c r="B184" s="18"/>
      <c r="C184" s="18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8" t="e">
        <f>AVERAGE(diciembre[[#This Row],[1]:[31]])</f>
        <v>#DIV/0!</v>
      </c>
      <c r="AJ184" s="18"/>
      <c r="AK184" s="18"/>
    </row>
    <row r="185" spans="1:37" x14ac:dyDescent="0.25">
      <c r="A185" s="11"/>
      <c r="B185" s="18"/>
      <c r="C185" s="18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8" t="e">
        <f>AVERAGE(diciembre[[#This Row],[1]:[31]])</f>
        <v>#DIV/0!</v>
      </c>
      <c r="AJ185" s="18"/>
      <c r="AK185" s="18"/>
    </row>
    <row r="186" spans="1:37" x14ac:dyDescent="0.25">
      <c r="A186" s="11"/>
      <c r="B186" s="18"/>
      <c r="C186" s="18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8" t="e">
        <f>AVERAGE(diciembre[[#This Row],[1]:[31]])</f>
        <v>#DIV/0!</v>
      </c>
      <c r="AJ186" s="18"/>
      <c r="AK186" s="18"/>
    </row>
    <row r="187" spans="1:37" x14ac:dyDescent="0.25">
      <c r="A187" s="11"/>
      <c r="B187" s="18"/>
      <c r="C187" s="18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8" t="e">
        <f>AVERAGE(diciembre[[#This Row],[1]:[31]])</f>
        <v>#DIV/0!</v>
      </c>
      <c r="AJ187" s="18"/>
      <c r="AK187" s="18"/>
    </row>
    <row r="188" spans="1:37" x14ac:dyDescent="0.25">
      <c r="A188" s="11"/>
      <c r="B188" s="18"/>
      <c r="C188" s="18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8" t="e">
        <f>AVERAGE(diciembre[[#This Row],[1]:[31]])</f>
        <v>#DIV/0!</v>
      </c>
      <c r="AJ188" s="18"/>
      <c r="AK188" s="18"/>
    </row>
    <row r="189" spans="1:37" x14ac:dyDescent="0.25">
      <c r="A189" s="11"/>
      <c r="B189" s="18"/>
      <c r="C189" s="18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8" t="e">
        <f>AVERAGE(diciembre[[#This Row],[1]:[31]])</f>
        <v>#DIV/0!</v>
      </c>
      <c r="AJ189" s="18"/>
      <c r="AK189" s="18"/>
    </row>
    <row r="190" spans="1:37" x14ac:dyDescent="0.25">
      <c r="A190" s="11"/>
      <c r="B190" s="18"/>
      <c r="C190" s="18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8" t="e">
        <f>AVERAGE(diciembre[[#This Row],[1]:[31]])</f>
        <v>#DIV/0!</v>
      </c>
      <c r="AJ190" s="18"/>
      <c r="AK190" s="18"/>
    </row>
    <row r="191" spans="1:37" x14ac:dyDescent="0.25">
      <c r="A191" s="11"/>
      <c r="B191" s="18"/>
      <c r="C191" s="18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8" t="e">
        <f>AVERAGE(diciembre[[#This Row],[1]:[31]])</f>
        <v>#DIV/0!</v>
      </c>
      <c r="AJ191" s="18"/>
      <c r="AK191" s="18"/>
    </row>
    <row r="192" spans="1:37" x14ac:dyDescent="0.25">
      <c r="A192" s="11"/>
      <c r="B192" s="18"/>
      <c r="C192" s="18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8" t="e">
        <f>AVERAGE(diciembre[[#This Row],[1]:[31]])</f>
        <v>#DIV/0!</v>
      </c>
      <c r="AJ192" s="18"/>
      <c r="AK192" s="18"/>
    </row>
    <row r="193" spans="1:37" x14ac:dyDescent="0.25">
      <c r="A193" s="11"/>
      <c r="B193" s="18"/>
      <c r="C193" s="18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8" t="e">
        <f>AVERAGE(diciembre[[#This Row],[1]:[31]])</f>
        <v>#DIV/0!</v>
      </c>
      <c r="AJ193" s="18"/>
      <c r="AK193" s="18"/>
    </row>
    <row r="194" spans="1:37" x14ac:dyDescent="0.25">
      <c r="A194" s="11"/>
      <c r="B194" s="18"/>
      <c r="C194" s="18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8" t="e">
        <f>AVERAGE(diciembre[[#This Row],[1]:[31]])</f>
        <v>#DIV/0!</v>
      </c>
      <c r="AJ194" s="18"/>
      <c r="AK194" s="18"/>
    </row>
    <row r="195" spans="1:37" x14ac:dyDescent="0.25">
      <c r="A195" s="11"/>
      <c r="B195" s="18"/>
      <c r="C195" s="18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8" t="e">
        <f>AVERAGE(diciembre[[#This Row],[1]:[31]])</f>
        <v>#DIV/0!</v>
      </c>
      <c r="AJ195" s="18"/>
      <c r="AK195" s="18"/>
    </row>
    <row r="196" spans="1:37" x14ac:dyDescent="0.25">
      <c r="A196" s="11"/>
      <c r="B196" s="18"/>
      <c r="C196" s="18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8" t="e">
        <f>AVERAGE(diciembre[[#This Row],[1]:[31]])</f>
        <v>#DIV/0!</v>
      </c>
      <c r="AJ196" s="18"/>
      <c r="AK196" s="18"/>
    </row>
    <row r="197" spans="1:37" x14ac:dyDescent="0.25">
      <c r="A197" s="11"/>
      <c r="B197" s="18"/>
      <c r="C197" s="18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8" t="e">
        <f>AVERAGE(diciembre[[#This Row],[1]:[31]])</f>
        <v>#DIV/0!</v>
      </c>
      <c r="AJ197" s="18"/>
      <c r="AK197" s="18"/>
    </row>
    <row r="198" spans="1:37" x14ac:dyDescent="0.25">
      <c r="A198" s="11"/>
      <c r="B198" s="18"/>
      <c r="C198" s="18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8" t="e">
        <f>AVERAGE(diciembre[[#This Row],[1]:[31]])</f>
        <v>#DIV/0!</v>
      </c>
      <c r="AJ198" s="18"/>
      <c r="AK198" s="18"/>
    </row>
    <row r="199" spans="1:37" x14ac:dyDescent="0.25">
      <c r="A199" s="11"/>
      <c r="B199" s="18"/>
      <c r="C199" s="18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8" t="e">
        <f>AVERAGE(diciembre[[#This Row],[1]:[31]])</f>
        <v>#DIV/0!</v>
      </c>
      <c r="AJ199" s="18"/>
      <c r="AK199" s="18"/>
    </row>
    <row r="200" spans="1:37" x14ac:dyDescent="0.25">
      <c r="A200" s="11"/>
      <c r="B200" s="18"/>
      <c r="C200" s="18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8" t="e">
        <f>AVERAGE(diciembre[[#This Row],[1]:[31]])</f>
        <v>#DIV/0!</v>
      </c>
      <c r="AJ200" s="18"/>
      <c r="AK200" s="28"/>
    </row>
    <row r="201" spans="1:37" x14ac:dyDescent="0.2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7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26"/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48EEE50E-A1B5-4D78-BEE5-049D36BB74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3" id="{1C00C030-B3AA-4FC3-8B3F-0C4834F66B1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5" id="{78C16CBF-ABD1-4E35-8D3A-1A126314F09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6" id="{BDC014EF-BF48-4309-8ADA-9997DBFCAC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2" id="{14635A3E-FAB5-48E0-B6B6-DDDA6D1EED4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1" id="{4151CF9F-3052-4236-9947-215D123293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7" sqref="M2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34" sqref="M3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22" sqref="S2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30" sqref="P3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1"/>
  <sheetViews>
    <sheetView zoomScale="90" zoomScaleNormal="90" workbookViewId="0">
      <selection activeCell="B12" sqref="B12"/>
    </sheetView>
  </sheetViews>
  <sheetFormatPr baseColWidth="10" defaultRowHeight="15" x14ac:dyDescent="0.25"/>
  <cols>
    <col min="1" max="1" width="23.5703125" customWidth="1"/>
    <col min="2" max="2" width="23.140625" customWidth="1"/>
    <col min="3" max="3" width="19.5703125" customWidth="1"/>
    <col min="4" max="4" width="6.42578125" customWidth="1"/>
    <col min="5" max="5" width="6.140625" customWidth="1"/>
    <col min="6" max="6" width="6" customWidth="1"/>
    <col min="7" max="7" width="5.85546875" customWidth="1"/>
    <col min="8" max="8" width="5.42578125" customWidth="1"/>
    <col min="9" max="10" width="4.5703125" customWidth="1"/>
    <col min="11" max="11" width="5.140625" customWidth="1"/>
    <col min="12" max="12" width="5" customWidth="1"/>
    <col min="13" max="13" width="6.140625" customWidth="1"/>
    <col min="14" max="14" width="5.85546875" customWidth="1"/>
    <col min="15" max="15" width="6.5703125" customWidth="1"/>
    <col min="16" max="16" width="6.7109375" customWidth="1"/>
    <col min="17" max="17" width="6.85546875" style="6" customWidth="1"/>
    <col min="18" max="18" width="6.140625" customWidth="1"/>
    <col min="19" max="19" width="6" customWidth="1"/>
    <col min="20" max="20" width="6.85546875" customWidth="1"/>
    <col min="21" max="21" width="5.5703125" customWidth="1"/>
    <col min="22" max="22" width="5.42578125" customWidth="1"/>
    <col min="23" max="23" width="6" customWidth="1"/>
    <col min="24" max="24" width="5.85546875" customWidth="1"/>
    <col min="25" max="25" width="5.28515625" customWidth="1"/>
    <col min="26" max="27" width="6" customWidth="1"/>
    <col min="28" max="28" width="6.7109375" customWidth="1"/>
    <col min="29" max="29" width="6" customWidth="1"/>
    <col min="30" max="30" width="6.28515625" customWidth="1"/>
    <col min="31" max="31" width="6.42578125" customWidth="1"/>
    <col min="32" max="32" width="5.28515625" customWidth="1"/>
    <col min="33" max="33" width="6.42578125" customWidth="1"/>
    <col min="34" max="34" width="5.28515625" customWidth="1"/>
    <col min="35" max="35" width="12" customWidth="1"/>
  </cols>
  <sheetData>
    <row r="1" spans="1:37" x14ac:dyDescent="0.25">
      <c r="A1" s="7"/>
      <c r="B1" s="8" t="s">
        <v>0</v>
      </c>
      <c r="C1" s="9"/>
      <c r="D1" s="8">
        <f>SUBTOTAL(109,febrero[1])</f>
        <v>0</v>
      </c>
      <c r="E1" s="8">
        <f>SUBTOTAL(109,febrero[2])</f>
        <v>0</v>
      </c>
      <c r="F1" s="8">
        <f>SUBTOTAL(109,febrero[3])</f>
        <v>0</v>
      </c>
      <c r="G1" s="8">
        <f>SUBTOTAL(109,febrero[4])</f>
        <v>0</v>
      </c>
      <c r="H1" s="8">
        <f>SUBTOTAL(109,febrero[5])</f>
        <v>0</v>
      </c>
      <c r="I1" s="8">
        <f>SUBTOTAL(109,febrero[6])</f>
        <v>0</v>
      </c>
      <c r="J1" s="8">
        <f>SUBTOTAL(109,febrero[7])</f>
        <v>0</v>
      </c>
      <c r="K1" s="8">
        <f>SUBTOTAL(109,febrero[8])</f>
        <v>0</v>
      </c>
      <c r="L1" s="8">
        <f>SUBTOTAL(109,febrero[9])</f>
        <v>0</v>
      </c>
      <c r="M1" s="8">
        <f>SUBTOTAL(109,febrero[10])</f>
        <v>0</v>
      </c>
      <c r="N1" s="8">
        <f>SUBTOTAL(109,febrero[11])</f>
        <v>0</v>
      </c>
      <c r="O1" s="8">
        <f>SUBTOTAL(109,febrero[12])</f>
        <v>0</v>
      </c>
      <c r="P1" s="8">
        <f>SUBTOTAL(109,febrero[13])</f>
        <v>0</v>
      </c>
      <c r="Q1" s="8">
        <f>SUBTOTAL(109,febrero[14])</f>
        <v>0</v>
      </c>
      <c r="R1" s="8">
        <f>SUBTOTAL(109,febrero[15])</f>
        <v>0</v>
      </c>
      <c r="S1" s="8">
        <f>SUBTOTAL(109,febrero[16])</f>
        <v>0</v>
      </c>
      <c r="T1" s="8">
        <f>SUBTOTAL(109,febrero[17])</f>
        <v>0</v>
      </c>
      <c r="U1" s="8">
        <f>SUBTOTAL(109,febrero[18])</f>
        <v>0</v>
      </c>
      <c r="V1" s="8">
        <f>SUBTOTAL(109,febrero[19])</f>
        <v>0</v>
      </c>
      <c r="W1" s="8">
        <f>SUBTOTAL(109,febrero[20])</f>
        <v>0</v>
      </c>
      <c r="X1" s="8">
        <f>SUBTOTAL(109,febrero[21])</f>
        <v>0</v>
      </c>
      <c r="Y1" s="8">
        <f>SUBTOTAL(109,febrero[22])</f>
        <v>0</v>
      </c>
      <c r="Z1" s="8">
        <f>SUBTOTAL(109,febrero[23])</f>
        <v>0</v>
      </c>
      <c r="AA1" s="8">
        <f>SUBTOTAL(109,febrero[24])</f>
        <v>0</v>
      </c>
      <c r="AB1" s="8">
        <f>SUBTOTAL(109,febrero[25])</f>
        <v>0</v>
      </c>
      <c r="AC1" s="8">
        <f>SUBTOTAL(109,febrero[26])</f>
        <v>0</v>
      </c>
      <c r="AD1" s="8">
        <f>SUBTOTAL(109,febrero[27])</f>
        <v>0</v>
      </c>
      <c r="AE1" s="8">
        <f>SUBTOTAL(109,febrero[28])</f>
        <v>0</v>
      </c>
      <c r="AF1" s="8">
        <f>SUBTOTAL(109,febrero[29])</f>
        <v>0</v>
      </c>
      <c r="AG1" s="8">
        <f>SUBTOTAL(109,febrero[30])</f>
        <v>0</v>
      </c>
      <c r="AH1" s="8">
        <f>SUBTOTAL(109,febrero[31])</f>
        <v>0</v>
      </c>
      <c r="AI1" s="10" t="e">
        <f>SUBTOTAL(101,febrero[Fallas])</f>
        <v>#DIV/0!</v>
      </c>
      <c r="AJ1" s="18"/>
    </row>
    <row r="2" spans="1:37" ht="15.75" customHeight="1" x14ac:dyDescent="0.25">
      <c r="A2" s="19" t="s">
        <v>1</v>
      </c>
      <c r="B2" s="19" t="s">
        <v>2</v>
      </c>
      <c r="C2" s="20" t="s">
        <v>3</v>
      </c>
      <c r="D2" s="21" t="s">
        <v>4</v>
      </c>
      <c r="E2" s="21" t="s">
        <v>5</v>
      </c>
      <c r="F2" s="21" t="s">
        <v>6</v>
      </c>
      <c r="G2" s="22" t="s">
        <v>7</v>
      </c>
      <c r="H2" s="21" t="s">
        <v>8</v>
      </c>
      <c r="I2" s="21" t="s">
        <v>9</v>
      </c>
      <c r="J2" s="21" t="s">
        <v>10</v>
      </c>
      <c r="K2" s="21" t="s">
        <v>11</v>
      </c>
      <c r="L2" s="21" t="s">
        <v>12</v>
      </c>
      <c r="M2" s="21" t="s">
        <v>13</v>
      </c>
      <c r="N2" s="21" t="s">
        <v>14</v>
      </c>
      <c r="O2" s="21" t="s">
        <v>15</v>
      </c>
      <c r="P2" s="21" t="s">
        <v>16</v>
      </c>
      <c r="Q2" s="21" t="s">
        <v>17</v>
      </c>
      <c r="R2" s="21" t="s">
        <v>18</v>
      </c>
      <c r="S2" s="21" t="s">
        <v>19</v>
      </c>
      <c r="T2" s="21" t="s">
        <v>20</v>
      </c>
      <c r="U2" s="21" t="s">
        <v>21</v>
      </c>
      <c r="V2" s="21" t="s">
        <v>22</v>
      </c>
      <c r="W2" s="21" t="s">
        <v>23</v>
      </c>
      <c r="X2" s="21" t="s">
        <v>24</v>
      </c>
      <c r="Y2" s="21" t="s">
        <v>25</v>
      </c>
      <c r="Z2" s="21" t="s">
        <v>26</v>
      </c>
      <c r="AA2" s="21" t="s">
        <v>27</v>
      </c>
      <c r="AB2" s="21" t="s">
        <v>28</v>
      </c>
      <c r="AC2" s="21" t="s">
        <v>29</v>
      </c>
      <c r="AD2" s="21" t="s">
        <v>30</v>
      </c>
      <c r="AE2" s="21" t="s">
        <v>31</v>
      </c>
      <c r="AF2" s="21" t="s">
        <v>32</v>
      </c>
      <c r="AG2" s="21" t="s">
        <v>33</v>
      </c>
      <c r="AH2" s="21" t="s">
        <v>34</v>
      </c>
      <c r="AI2" s="23" t="s">
        <v>35</v>
      </c>
      <c r="AJ2" s="11" t="s">
        <v>36</v>
      </c>
      <c r="AK2" s="29" t="s">
        <v>37</v>
      </c>
    </row>
    <row r="3" spans="1:37" ht="15.75" customHeight="1" x14ac:dyDescent="0.25">
      <c r="A3" s="11"/>
      <c r="B3" s="12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24" t="e">
        <f>AVERAGE(febrero[[#This Row],[1]:[31]])</f>
        <v>#DIV/0!</v>
      </c>
      <c r="AJ3" s="14"/>
      <c r="AK3" s="27"/>
    </row>
    <row r="4" spans="1:37" ht="15.75" customHeight="1" x14ac:dyDescent="0.25">
      <c r="A4" s="15"/>
      <c r="B4" s="12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24" t="e">
        <f>AVERAGE(febrero[[#This Row],[1]:[31]])</f>
        <v>#DIV/0!</v>
      </c>
      <c r="AJ4" s="14"/>
      <c r="AK4" s="18"/>
    </row>
    <row r="5" spans="1:37" ht="15.75" customHeight="1" x14ac:dyDescent="0.25">
      <c r="A5" s="15"/>
      <c r="B5" s="16"/>
      <c r="C5" s="16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24" t="e">
        <f>AVERAGE(febrero[[#This Row],[1]:[31]])</f>
        <v>#DIV/0!</v>
      </c>
      <c r="AJ5" s="14"/>
      <c r="AK5" s="18"/>
    </row>
    <row r="6" spans="1:37" ht="15.75" customHeight="1" x14ac:dyDescent="0.25">
      <c r="A6" s="15"/>
      <c r="B6" s="16"/>
      <c r="C6" s="16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24" t="e">
        <f>AVERAGE(febrero[[#This Row],[1]:[31]])</f>
        <v>#DIV/0!</v>
      </c>
      <c r="AJ6" s="14"/>
      <c r="AK6" s="18"/>
    </row>
    <row r="7" spans="1:37" ht="15.75" customHeight="1" x14ac:dyDescent="0.25">
      <c r="A7" s="11"/>
      <c r="B7" s="16"/>
      <c r="C7" s="16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24" t="e">
        <f>AVERAGE(febrero[[#This Row],[1]:[31]])</f>
        <v>#DIV/0!</v>
      </c>
      <c r="AJ7" s="14"/>
      <c r="AK7" s="18"/>
    </row>
    <row r="8" spans="1:37" ht="15.75" customHeight="1" x14ac:dyDescent="0.25">
      <c r="A8" s="11"/>
      <c r="B8" s="12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24" t="e">
        <f>AVERAGE(febrero[[#This Row],[1]:[31]])</f>
        <v>#DIV/0!</v>
      </c>
      <c r="AJ8" s="14"/>
      <c r="AK8" s="18"/>
    </row>
    <row r="9" spans="1:37" s="6" customFormat="1" ht="15.75" customHeight="1" x14ac:dyDescent="0.25">
      <c r="A9" s="15"/>
      <c r="B9" s="16"/>
      <c r="C9" s="16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24" t="e">
        <f>AVERAGE(febrero[[#This Row],[1]:[31]])</f>
        <v>#DIV/0!</v>
      </c>
      <c r="AJ9" s="17"/>
      <c r="AK9" s="17"/>
    </row>
    <row r="10" spans="1:37" ht="15.75" customHeight="1" x14ac:dyDescent="0.25">
      <c r="A10" s="11"/>
      <c r="B10" s="12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25" t="e">
        <f>AVERAGE(febrero[[#This Row],[1]:[31]])</f>
        <v>#DIV/0!</v>
      </c>
      <c r="AJ10" s="14"/>
      <c r="AK10" s="18"/>
    </row>
    <row r="11" spans="1:37" ht="15.75" customHeight="1" x14ac:dyDescent="0.25">
      <c r="A11" s="11"/>
      <c r="B11" s="12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24" t="e">
        <f>AVERAGE(febrero[[#This Row],[1]:[31]])</f>
        <v>#DIV/0!</v>
      </c>
      <c r="AJ11" s="14"/>
      <c r="AK11" s="18"/>
    </row>
    <row r="12" spans="1:37" ht="15.75" customHeight="1" x14ac:dyDescent="0.25">
      <c r="A12" s="11"/>
      <c r="B12" s="12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24" t="e">
        <f>AVERAGE(febrero[[#This Row],[1]:[31]])</f>
        <v>#DIV/0!</v>
      </c>
      <c r="AJ12" s="14"/>
      <c r="AK12" s="18"/>
    </row>
    <row r="13" spans="1:37" ht="13.5" customHeight="1" x14ac:dyDescent="0.25">
      <c r="A13" s="11"/>
      <c r="B13" s="16"/>
      <c r="C13" s="1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24" t="e">
        <f>AVERAGE(febrero[[#This Row],[1]:[31]])</f>
        <v>#DIV/0!</v>
      </c>
      <c r="AJ13" s="14"/>
      <c r="AK13" s="18"/>
    </row>
    <row r="14" spans="1:37" ht="15.75" customHeight="1" x14ac:dyDescent="0.25">
      <c r="A14" s="11"/>
      <c r="B14" s="12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24" t="e">
        <f>AVERAGE(febrero[[#This Row],[1]:[31]])</f>
        <v>#DIV/0!</v>
      </c>
      <c r="AJ14" s="14"/>
      <c r="AK14" s="18"/>
    </row>
    <row r="15" spans="1:37" ht="15.75" customHeight="1" x14ac:dyDescent="0.25">
      <c r="A15" s="11"/>
      <c r="B15" s="12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24" t="e">
        <f>AVERAGE(febrero[[#This Row],[1]:[31]])</f>
        <v>#DIV/0!</v>
      </c>
      <c r="AJ15" s="14"/>
      <c r="AK15" s="18"/>
    </row>
    <row r="16" spans="1:37" ht="15.75" customHeight="1" x14ac:dyDescent="0.25">
      <c r="A16" s="11"/>
      <c r="B16" s="12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24" t="e">
        <f>AVERAGE(febrero[[#This Row],[1]:[31]])</f>
        <v>#DIV/0!</v>
      </c>
      <c r="AJ16" s="14"/>
      <c r="AK16" s="18"/>
    </row>
    <row r="17" spans="1:37" ht="15.75" customHeight="1" x14ac:dyDescent="0.25">
      <c r="A17" s="11"/>
      <c r="B17" s="16"/>
      <c r="C17" s="16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24" t="e">
        <f>AVERAGE(febrero[[#This Row],[1]:[31]])</f>
        <v>#DIV/0!</v>
      </c>
      <c r="AJ17" s="14"/>
      <c r="AK17" s="18"/>
    </row>
    <row r="18" spans="1:37" ht="15.75" customHeight="1" x14ac:dyDescent="0.25">
      <c r="A18" s="11"/>
      <c r="B18" s="16"/>
      <c r="C18" s="16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24" t="e">
        <f>AVERAGE(febrero[[#This Row],[1]:[31]])</f>
        <v>#DIV/0!</v>
      </c>
      <c r="AJ18" s="14"/>
      <c r="AK18" s="18"/>
    </row>
    <row r="19" spans="1:37" ht="15.75" customHeight="1" x14ac:dyDescent="0.25">
      <c r="A19" s="11"/>
      <c r="B19" s="16"/>
      <c r="C19" s="16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24" t="e">
        <f>AVERAGE(febrero[[#This Row],[1]:[31]])</f>
        <v>#DIV/0!</v>
      </c>
      <c r="AJ19" s="14"/>
      <c r="AK19" s="18"/>
    </row>
    <row r="20" spans="1:37" ht="15.75" customHeight="1" x14ac:dyDescent="0.25">
      <c r="A20" s="11"/>
      <c r="B20" s="16"/>
      <c r="C20" s="16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24" t="e">
        <f>AVERAGE(febrero[[#This Row],[1]:[31]])</f>
        <v>#DIV/0!</v>
      </c>
      <c r="AJ20" s="14"/>
      <c r="AK20" s="18"/>
    </row>
    <row r="21" spans="1:37" ht="15.75" customHeight="1" x14ac:dyDescent="0.25">
      <c r="A21" s="15"/>
      <c r="B21" s="16"/>
      <c r="C21" s="16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25" t="e">
        <f>AVERAGE(febrero[[#This Row],[1]:[31]])</f>
        <v>#DIV/0!</v>
      </c>
      <c r="AJ21" s="14"/>
      <c r="AK21" s="18"/>
    </row>
    <row r="22" spans="1:37" ht="15.75" customHeight="1" x14ac:dyDescent="0.25">
      <c r="A22" s="15"/>
      <c r="B22" s="16"/>
      <c r="C22" s="16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25" t="e">
        <f>AVERAGE(febrero[[#This Row],[1]:[31]])</f>
        <v>#DIV/0!</v>
      </c>
      <c r="AJ22" s="14"/>
      <c r="AK22" s="18"/>
    </row>
    <row r="23" spans="1:37" ht="15.75" customHeight="1" x14ac:dyDescent="0.25">
      <c r="A23" s="15"/>
      <c r="B23" s="16"/>
      <c r="C23" s="16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24" t="e">
        <f>AVERAGE(febrero[[#This Row],[1]:[31]])</f>
        <v>#DIV/0!</v>
      </c>
      <c r="AJ23" s="14"/>
      <c r="AK23" s="18"/>
    </row>
    <row r="24" spans="1:37" ht="15.75" customHeight="1" x14ac:dyDescent="0.25">
      <c r="A24" s="15"/>
      <c r="B24" s="12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24" t="e">
        <f>AVERAGE(febrero[[#This Row],[1]:[31]])</f>
        <v>#DIV/0!</v>
      </c>
      <c r="AJ24" s="14"/>
      <c r="AK24" s="18"/>
    </row>
    <row r="25" spans="1:37" ht="15.75" customHeight="1" x14ac:dyDescent="0.25">
      <c r="A25" s="15"/>
      <c r="B25" s="12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24" t="e">
        <f>AVERAGE(febrero[[#This Row],[1]:[31]])</f>
        <v>#DIV/0!</v>
      </c>
      <c r="AJ25" s="14"/>
      <c r="AK25" s="18"/>
    </row>
    <row r="26" spans="1:37" ht="15.75" customHeight="1" x14ac:dyDescent="0.25">
      <c r="A26" s="15"/>
      <c r="B26" s="12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25" t="e">
        <f>AVERAGE(febrero[[#This Row],[1]:[31]])</f>
        <v>#DIV/0!</v>
      </c>
      <c r="AJ26" s="14"/>
      <c r="AK26" s="18"/>
    </row>
    <row r="27" spans="1:37" ht="15.75" customHeight="1" x14ac:dyDescent="0.25">
      <c r="A27" s="15"/>
      <c r="B27" s="12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25" t="e">
        <f>AVERAGE(febrero[[#This Row],[1]:[31]])</f>
        <v>#DIV/0!</v>
      </c>
      <c r="AJ27" s="14"/>
      <c r="AK27" s="18"/>
    </row>
    <row r="28" spans="1:37" ht="15.75" customHeight="1" x14ac:dyDescent="0.25">
      <c r="A28" s="15"/>
      <c r="B28" s="12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25" t="e">
        <f>AVERAGE(febrero[[#This Row],[1]:[31]])</f>
        <v>#DIV/0!</v>
      </c>
      <c r="AJ28" s="14"/>
      <c r="AK28" s="18"/>
    </row>
    <row r="29" spans="1:37" ht="15.75" customHeight="1" x14ac:dyDescent="0.25">
      <c r="A29" s="15"/>
      <c r="B29" s="12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24" t="e">
        <f>AVERAGE(febrero[[#This Row],[1]:[31]])</f>
        <v>#DIV/0!</v>
      </c>
      <c r="AJ29" s="14"/>
      <c r="AK29" s="18"/>
    </row>
    <row r="30" spans="1:37" ht="15.75" customHeight="1" x14ac:dyDescent="0.25">
      <c r="A30" s="15"/>
      <c r="B30" s="12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24" t="e">
        <f>AVERAGE(febrero[[#This Row],[1]:[31]])</f>
        <v>#DIV/0!</v>
      </c>
      <c r="AJ30" s="14"/>
      <c r="AK30" s="18"/>
    </row>
    <row r="31" spans="1:37" ht="15.75" customHeight="1" x14ac:dyDescent="0.25">
      <c r="A31" s="15"/>
      <c r="B31" s="12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24" t="e">
        <f>AVERAGE(febrero[[#This Row],[1]:[31]])</f>
        <v>#DIV/0!</v>
      </c>
      <c r="AJ31" s="14"/>
      <c r="AK31" s="18"/>
    </row>
    <row r="32" spans="1:37" ht="15.75" customHeight="1" x14ac:dyDescent="0.25">
      <c r="A32" s="15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24" t="e">
        <f>AVERAGE(febrero[[#This Row],[1]:[31]])</f>
        <v>#DIV/0!</v>
      </c>
      <c r="AJ32" s="14"/>
      <c r="AK32" s="18"/>
    </row>
    <row r="33" spans="1:37" ht="15.75" customHeight="1" x14ac:dyDescent="0.25">
      <c r="A33" s="15"/>
      <c r="B33" s="12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24" t="e">
        <f>AVERAGE(febrero[[#This Row],[1]:[31]])</f>
        <v>#DIV/0!</v>
      </c>
      <c r="AJ33" s="14"/>
      <c r="AK33" s="18"/>
    </row>
    <row r="34" spans="1:37" ht="15.75" customHeight="1" x14ac:dyDescent="0.25">
      <c r="A34" s="15"/>
      <c r="B34" s="12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25" t="e">
        <f>AVERAGE(febrero[[#This Row],[1]:[31]])</f>
        <v>#DIV/0!</v>
      </c>
      <c r="AJ34" s="14"/>
      <c r="AK34" s="18"/>
    </row>
    <row r="35" spans="1:37" ht="15.75" customHeight="1" x14ac:dyDescent="0.25">
      <c r="A35" s="15"/>
      <c r="B35" s="12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25" t="e">
        <f>AVERAGE(febrero[[#This Row],[1]:[31]])</f>
        <v>#DIV/0!</v>
      </c>
      <c r="AJ35" s="14"/>
      <c r="AK35" s="18"/>
    </row>
    <row r="36" spans="1:37" ht="15.75" customHeight="1" x14ac:dyDescent="0.25">
      <c r="A36" s="15"/>
      <c r="B36" s="12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25" t="e">
        <f>AVERAGE(febrero[[#This Row],[1]:[31]])</f>
        <v>#DIV/0!</v>
      </c>
      <c r="AJ36" s="14"/>
      <c r="AK36" s="18"/>
    </row>
    <row r="37" spans="1:37" ht="15.75" customHeight="1" x14ac:dyDescent="0.25">
      <c r="A37" s="15"/>
      <c r="B37" s="12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24" t="e">
        <f>AVERAGE(febrero[[#This Row],[1]:[31]])</f>
        <v>#DIV/0!</v>
      </c>
      <c r="AJ37" s="14"/>
      <c r="AK37" s="18"/>
    </row>
    <row r="38" spans="1:37" ht="15.75" customHeight="1" x14ac:dyDescent="0.25">
      <c r="A38" s="15"/>
      <c r="B38" s="12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25" t="e">
        <f>AVERAGE(febrero[[#This Row],[1]:[31]])</f>
        <v>#DIV/0!</v>
      </c>
      <c r="AJ38" s="14"/>
      <c r="AK38" s="18"/>
    </row>
    <row r="39" spans="1:37" ht="15.75" customHeight="1" x14ac:dyDescent="0.25">
      <c r="A39" s="15"/>
      <c r="B39" s="12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24" t="e">
        <f>AVERAGE(febrero[[#This Row],[1]:[31]])</f>
        <v>#DIV/0!</v>
      </c>
      <c r="AJ39" s="14"/>
      <c r="AK39" s="18"/>
    </row>
    <row r="40" spans="1:37" ht="15.75" customHeight="1" x14ac:dyDescent="0.25">
      <c r="A40" s="11"/>
      <c r="B40" s="12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24" t="e">
        <f>AVERAGE(febrero[[#This Row],[1]:[31]])</f>
        <v>#DIV/0!</v>
      </c>
      <c r="AJ40" s="14"/>
      <c r="AK40" s="18"/>
    </row>
    <row r="41" spans="1:37" ht="15.75" customHeight="1" x14ac:dyDescent="0.25">
      <c r="A41" s="15"/>
      <c r="B41" s="12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24" t="e">
        <f>AVERAGE(febrero[[#This Row],[1]:[31]])</f>
        <v>#DIV/0!</v>
      </c>
      <c r="AJ41" s="14"/>
      <c r="AK41" s="18"/>
    </row>
    <row r="42" spans="1:37" ht="15.75" customHeight="1" x14ac:dyDescent="0.25">
      <c r="A42" s="15"/>
      <c r="B42" s="12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24" t="e">
        <f>AVERAGE(febrero[[#This Row],[1]:[31]])</f>
        <v>#DIV/0!</v>
      </c>
      <c r="AJ42" s="14"/>
      <c r="AK42" s="18"/>
    </row>
    <row r="43" spans="1:37" ht="15.75" customHeight="1" x14ac:dyDescent="0.25">
      <c r="A43" s="15"/>
      <c r="B43" s="12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24" t="e">
        <f>AVERAGE(febrero[[#This Row],[1]:[31]])</f>
        <v>#DIV/0!</v>
      </c>
      <c r="AJ43" s="14"/>
      <c r="AK43" s="18"/>
    </row>
    <row r="44" spans="1:37" ht="15.75" customHeight="1" x14ac:dyDescent="0.25">
      <c r="A44" s="15"/>
      <c r="B44" s="12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25" t="e">
        <f>AVERAGE(febrero[[#This Row],[1]:[31]])</f>
        <v>#DIV/0!</v>
      </c>
      <c r="AJ44" s="14"/>
      <c r="AK44" s="18"/>
    </row>
    <row r="45" spans="1:37" ht="15.75" customHeight="1" x14ac:dyDescent="0.25">
      <c r="A45" s="15"/>
      <c r="B45" s="16"/>
      <c r="C45" s="16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24" t="e">
        <f>AVERAGE(febrero[[#This Row],[1]:[31]])</f>
        <v>#DIV/0!</v>
      </c>
      <c r="AJ45" s="14"/>
      <c r="AK45" s="18"/>
    </row>
    <row r="46" spans="1:37" ht="15.75" customHeight="1" x14ac:dyDescent="0.25">
      <c r="A46" s="15"/>
      <c r="B46" s="12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25" t="e">
        <f>AVERAGE(febrero[[#This Row],[1]:[31]])</f>
        <v>#DIV/0!</v>
      </c>
      <c r="AJ46" s="14"/>
      <c r="AK46" s="18"/>
    </row>
    <row r="47" spans="1:37" ht="15.75" customHeight="1" x14ac:dyDescent="0.25">
      <c r="A47" s="15"/>
      <c r="B47" s="12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24" t="e">
        <f>AVERAGE(febrero[[#This Row],[1]:[31]])</f>
        <v>#DIV/0!</v>
      </c>
      <c r="AJ47" s="14"/>
      <c r="AK47" s="18"/>
    </row>
    <row r="48" spans="1:37" ht="15.75" customHeight="1" x14ac:dyDescent="0.25">
      <c r="A48" s="15"/>
      <c r="B48" s="16"/>
      <c r="C48" s="16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24" t="e">
        <f>AVERAGE(febrero[[#This Row],[1]:[31]])</f>
        <v>#DIV/0!</v>
      </c>
      <c r="AJ48" s="14"/>
      <c r="AK48" s="18"/>
    </row>
    <row r="49" spans="1:37" ht="15.75" customHeight="1" x14ac:dyDescent="0.25">
      <c r="A49" s="15"/>
      <c r="B49" s="12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24" t="e">
        <f>AVERAGE(febrero[[#This Row],[1]:[31]])</f>
        <v>#DIV/0!</v>
      </c>
      <c r="AJ49" s="14"/>
      <c r="AK49" s="18"/>
    </row>
    <row r="50" spans="1:37" ht="15.75" customHeight="1" x14ac:dyDescent="0.25">
      <c r="A50" s="11"/>
      <c r="B50" s="12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24" t="e">
        <f>AVERAGE(febrero[[#This Row],[1]:[31]])</f>
        <v>#DIV/0!</v>
      </c>
      <c r="AJ50" s="14"/>
      <c r="AK50" s="18"/>
    </row>
    <row r="51" spans="1:37" ht="15.75" customHeight="1" x14ac:dyDescent="0.25">
      <c r="A51" s="11"/>
      <c r="B51" s="18"/>
      <c r="C51" s="18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8" t="e">
        <f>AVERAGE(febrero[[#This Row],[1]:[31]])</f>
        <v>#DIV/0!</v>
      </c>
      <c r="AJ51" s="18"/>
      <c r="AK51" s="18"/>
    </row>
    <row r="52" spans="1:37" ht="15.75" customHeight="1" x14ac:dyDescent="0.25">
      <c r="A52" s="11"/>
      <c r="B52" s="18"/>
      <c r="C52" s="18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8" t="e">
        <f>AVERAGE(febrero[[#This Row],[1]:[31]])</f>
        <v>#DIV/0!</v>
      </c>
      <c r="AJ52" s="18"/>
      <c r="AK52" s="18"/>
    </row>
    <row r="53" spans="1:37" ht="15.75" customHeight="1" x14ac:dyDescent="0.25">
      <c r="A53" s="11"/>
      <c r="B53" s="18"/>
      <c r="C53" s="18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8" t="e">
        <f>AVERAGE(febrero[[#This Row],[1]:[31]])</f>
        <v>#DIV/0!</v>
      </c>
      <c r="AJ53" s="18"/>
      <c r="AK53" s="18"/>
    </row>
    <row r="54" spans="1:37" ht="15.75" customHeight="1" x14ac:dyDescent="0.25">
      <c r="A54" s="11"/>
      <c r="B54" s="18"/>
      <c r="C54" s="18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8" t="e">
        <f>AVERAGE(febrero[[#This Row],[1]:[31]])</f>
        <v>#DIV/0!</v>
      </c>
      <c r="AJ54" s="18"/>
      <c r="AK54" s="18"/>
    </row>
    <row r="55" spans="1:37" ht="15.75" customHeight="1" x14ac:dyDescent="0.25">
      <c r="A55" s="11"/>
      <c r="B55" s="18"/>
      <c r="C55" s="18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8" t="e">
        <f>AVERAGE(febrero[[#This Row],[1]:[31]])</f>
        <v>#DIV/0!</v>
      </c>
      <c r="AJ55" s="18"/>
      <c r="AK55" s="18"/>
    </row>
    <row r="56" spans="1:37" ht="15.75" customHeight="1" x14ac:dyDescent="0.25">
      <c r="A56" s="11"/>
      <c r="B56" s="18"/>
      <c r="C56" s="18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8" t="e">
        <f>AVERAGE(febrero[[#This Row],[1]:[31]])</f>
        <v>#DIV/0!</v>
      </c>
      <c r="AJ56" s="18"/>
      <c r="AK56" s="18"/>
    </row>
    <row r="57" spans="1:37" ht="15.75" customHeight="1" x14ac:dyDescent="0.25">
      <c r="A57" s="11"/>
      <c r="B57" s="18"/>
      <c r="C57" s="18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8" t="e">
        <f>AVERAGE(febrero[[#This Row],[1]:[31]])</f>
        <v>#DIV/0!</v>
      </c>
      <c r="AJ57" s="18"/>
      <c r="AK57" s="18"/>
    </row>
    <row r="58" spans="1:37" ht="15.75" customHeight="1" x14ac:dyDescent="0.25">
      <c r="A58" s="11"/>
      <c r="B58" s="18"/>
      <c r="C58" s="18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8" t="e">
        <f>AVERAGE(febrero[[#This Row],[1]:[31]])</f>
        <v>#DIV/0!</v>
      </c>
      <c r="AJ58" s="18"/>
      <c r="AK58" s="18"/>
    </row>
    <row r="59" spans="1:37" ht="15.75" customHeight="1" x14ac:dyDescent="0.25">
      <c r="A59" s="11"/>
      <c r="B59" s="18"/>
      <c r="C59" s="18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8" t="e">
        <f>AVERAGE(febrero[[#This Row],[1]:[31]])</f>
        <v>#DIV/0!</v>
      </c>
      <c r="AJ59" s="18"/>
      <c r="AK59" s="18"/>
    </row>
    <row r="60" spans="1:37" ht="15.75" customHeight="1" x14ac:dyDescent="0.25">
      <c r="A60" s="11"/>
      <c r="B60" s="18"/>
      <c r="C60" s="18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8" t="e">
        <f>AVERAGE(febrero[[#This Row],[1]:[31]])</f>
        <v>#DIV/0!</v>
      </c>
      <c r="AJ60" s="18"/>
      <c r="AK60" s="18"/>
    </row>
    <row r="61" spans="1:37" ht="15.75" customHeight="1" x14ac:dyDescent="0.25">
      <c r="A61" s="11"/>
      <c r="B61" s="18"/>
      <c r="C61" s="18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8" t="e">
        <f>AVERAGE(febrero[[#This Row],[1]:[31]])</f>
        <v>#DIV/0!</v>
      </c>
      <c r="AJ61" s="18"/>
      <c r="AK61" s="18"/>
    </row>
    <row r="62" spans="1:37" ht="15.75" customHeight="1" x14ac:dyDescent="0.25">
      <c r="A62" s="11"/>
      <c r="B62" s="18"/>
      <c r="C62" s="18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8" t="e">
        <f>AVERAGE(febrero[[#This Row],[1]:[31]])</f>
        <v>#DIV/0!</v>
      </c>
      <c r="AJ62" s="18"/>
      <c r="AK62" s="18"/>
    </row>
    <row r="63" spans="1:37" ht="15.75" customHeight="1" x14ac:dyDescent="0.25">
      <c r="A63" s="11"/>
      <c r="B63" s="18"/>
      <c r="C63" s="18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8" t="e">
        <f>AVERAGE(febrero[[#This Row],[1]:[31]])</f>
        <v>#DIV/0!</v>
      </c>
      <c r="AJ63" s="18"/>
      <c r="AK63" s="18"/>
    </row>
    <row r="64" spans="1:37" ht="15.75" customHeight="1" x14ac:dyDescent="0.25">
      <c r="A64" s="11"/>
      <c r="B64" s="18"/>
      <c r="C64" s="18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8" t="e">
        <f>AVERAGE(febrero[[#This Row],[1]:[31]])</f>
        <v>#DIV/0!</v>
      </c>
      <c r="AJ64" s="18"/>
      <c r="AK64" s="18"/>
    </row>
    <row r="65" spans="1:37" ht="15.75" customHeight="1" x14ac:dyDescent="0.25">
      <c r="A65" s="11"/>
      <c r="B65" s="18"/>
      <c r="C65" s="18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8" t="e">
        <f>AVERAGE(febrero[[#This Row],[1]:[31]])</f>
        <v>#DIV/0!</v>
      </c>
      <c r="AJ65" s="18"/>
      <c r="AK65" s="18"/>
    </row>
    <row r="66" spans="1:37" ht="15.75" customHeight="1" x14ac:dyDescent="0.25">
      <c r="A66" s="11"/>
      <c r="B66" s="18"/>
      <c r="C66" s="18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8" t="e">
        <f>AVERAGE(febrero[[#This Row],[1]:[31]])</f>
        <v>#DIV/0!</v>
      </c>
      <c r="AJ66" s="18"/>
      <c r="AK66" s="18"/>
    </row>
    <row r="67" spans="1:37" ht="15.75" customHeight="1" x14ac:dyDescent="0.25">
      <c r="A67" s="11"/>
      <c r="B67" s="18"/>
      <c r="C67" s="18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8" t="e">
        <f>AVERAGE(febrero[[#This Row],[1]:[31]])</f>
        <v>#DIV/0!</v>
      </c>
      <c r="AJ67" s="18"/>
      <c r="AK67" s="18"/>
    </row>
    <row r="68" spans="1:37" ht="15.75" customHeight="1" x14ac:dyDescent="0.25">
      <c r="A68" s="11"/>
      <c r="B68" s="18"/>
      <c r="C68" s="18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8" t="e">
        <f>AVERAGE(febrero[[#This Row],[1]:[31]])</f>
        <v>#DIV/0!</v>
      </c>
      <c r="AJ68" s="18"/>
      <c r="AK68" s="18"/>
    </row>
    <row r="69" spans="1:37" ht="15.75" customHeight="1" x14ac:dyDescent="0.25">
      <c r="A69" s="11"/>
      <c r="B69" s="18"/>
      <c r="C69" s="18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8" t="e">
        <f>AVERAGE(febrero[[#This Row],[1]:[31]])</f>
        <v>#DIV/0!</v>
      </c>
      <c r="AJ69" s="18"/>
      <c r="AK69" s="18"/>
    </row>
    <row r="70" spans="1:37" ht="15.75" customHeight="1" x14ac:dyDescent="0.25">
      <c r="A70" s="11"/>
      <c r="B70" s="18"/>
      <c r="C70" s="18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8" t="e">
        <f>AVERAGE(febrero[[#This Row],[1]:[31]])</f>
        <v>#DIV/0!</v>
      </c>
      <c r="AJ70" s="18"/>
      <c r="AK70" s="18"/>
    </row>
    <row r="71" spans="1:37" ht="15.75" customHeight="1" x14ac:dyDescent="0.25">
      <c r="A71" s="11"/>
      <c r="B71" s="18"/>
      <c r="C71" s="18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8" t="e">
        <f>AVERAGE(febrero[[#This Row],[1]:[31]])</f>
        <v>#DIV/0!</v>
      </c>
      <c r="AJ71" s="18"/>
      <c r="AK71" s="18"/>
    </row>
    <row r="72" spans="1:37" ht="15.75" customHeight="1" x14ac:dyDescent="0.25">
      <c r="A72" s="11"/>
      <c r="B72" s="18"/>
      <c r="C72" s="18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8" t="e">
        <f>AVERAGE(febrero[[#This Row],[1]:[31]])</f>
        <v>#DIV/0!</v>
      </c>
      <c r="AJ72" s="18"/>
      <c r="AK72" s="18"/>
    </row>
    <row r="73" spans="1:37" x14ac:dyDescent="0.25">
      <c r="A73" s="11"/>
      <c r="B73" s="18"/>
      <c r="C73" s="18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8" t="e">
        <f>AVERAGE(febrero[[#This Row],[1]:[31]])</f>
        <v>#DIV/0!</v>
      </c>
      <c r="AJ73" s="18"/>
      <c r="AK73" s="18"/>
    </row>
    <row r="74" spans="1:37" x14ac:dyDescent="0.25">
      <c r="A74" s="11"/>
      <c r="B74" s="18"/>
      <c r="C74" s="18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8" t="e">
        <f>AVERAGE(febrero[[#This Row],[1]:[31]])</f>
        <v>#DIV/0!</v>
      </c>
      <c r="AJ74" s="18"/>
      <c r="AK74" s="18"/>
    </row>
    <row r="75" spans="1:37" x14ac:dyDescent="0.25">
      <c r="A75" s="11"/>
      <c r="B75" s="18"/>
      <c r="C75" s="18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8" t="e">
        <f>AVERAGE(febrero[[#This Row],[1]:[31]])</f>
        <v>#DIV/0!</v>
      </c>
      <c r="AJ75" s="18"/>
      <c r="AK75" s="18"/>
    </row>
    <row r="76" spans="1:37" x14ac:dyDescent="0.25">
      <c r="A76" s="11"/>
      <c r="B76" s="18"/>
      <c r="C76" s="18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8" t="e">
        <f>AVERAGE(febrero[[#This Row],[1]:[31]])</f>
        <v>#DIV/0!</v>
      </c>
      <c r="AJ76" s="18"/>
      <c r="AK76" s="18"/>
    </row>
    <row r="77" spans="1:37" x14ac:dyDescent="0.25">
      <c r="A77" s="11"/>
      <c r="B77" s="18"/>
      <c r="C77" s="18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8" t="e">
        <f>AVERAGE(febrero[[#This Row],[1]:[31]])</f>
        <v>#DIV/0!</v>
      </c>
      <c r="AJ77" s="18"/>
      <c r="AK77" s="18"/>
    </row>
    <row r="78" spans="1:37" x14ac:dyDescent="0.25">
      <c r="A78" s="11"/>
      <c r="B78" s="18"/>
      <c r="C78" s="18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8" t="e">
        <f>AVERAGE(febrero[[#This Row],[1]:[31]])</f>
        <v>#DIV/0!</v>
      </c>
      <c r="AJ78" s="18"/>
      <c r="AK78" s="18"/>
    </row>
    <row r="79" spans="1:37" x14ac:dyDescent="0.25">
      <c r="A79" s="11"/>
      <c r="B79" s="18"/>
      <c r="C79" s="18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8" t="e">
        <f>AVERAGE(febrero[[#This Row],[1]:[31]])</f>
        <v>#DIV/0!</v>
      </c>
      <c r="AJ79" s="18"/>
      <c r="AK79" s="18"/>
    </row>
    <row r="80" spans="1:37" x14ac:dyDescent="0.25">
      <c r="A80" s="11"/>
      <c r="B80" s="18"/>
      <c r="C80" s="18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8" t="e">
        <f>AVERAGE(febrero[[#This Row],[1]:[31]])</f>
        <v>#DIV/0!</v>
      </c>
      <c r="AJ80" s="18"/>
      <c r="AK80" s="18"/>
    </row>
    <row r="81" spans="1:37" x14ac:dyDescent="0.25">
      <c r="A81" s="11"/>
      <c r="B81" s="18"/>
      <c r="C81" s="18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8" t="e">
        <f>AVERAGE(febrero[[#This Row],[1]:[31]])</f>
        <v>#DIV/0!</v>
      </c>
      <c r="AJ81" s="18"/>
      <c r="AK81" s="18"/>
    </row>
    <row r="82" spans="1:37" x14ac:dyDescent="0.25">
      <c r="A82" s="11"/>
      <c r="B82" s="18"/>
      <c r="C82" s="18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8" t="e">
        <f>AVERAGE(febrero[[#This Row],[1]:[31]])</f>
        <v>#DIV/0!</v>
      </c>
      <c r="AJ82" s="18"/>
      <c r="AK82" s="18"/>
    </row>
    <row r="83" spans="1:37" x14ac:dyDescent="0.25">
      <c r="A83" s="11"/>
      <c r="B83" s="18"/>
      <c r="C83" s="18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8" t="e">
        <f>AVERAGE(febrero[[#This Row],[1]:[31]])</f>
        <v>#DIV/0!</v>
      </c>
      <c r="AJ83" s="18"/>
      <c r="AK83" s="18"/>
    </row>
    <row r="84" spans="1:37" x14ac:dyDescent="0.25">
      <c r="A84" s="11"/>
      <c r="B84" s="18"/>
      <c r="C84" s="18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8" t="e">
        <f>AVERAGE(febrero[[#This Row],[1]:[31]])</f>
        <v>#DIV/0!</v>
      </c>
      <c r="AJ84" s="18"/>
      <c r="AK84" s="18"/>
    </row>
    <row r="85" spans="1:37" x14ac:dyDescent="0.25">
      <c r="A85" s="11"/>
      <c r="B85" s="18"/>
      <c r="C85" s="18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8" t="e">
        <f>AVERAGE(febrero[[#This Row],[1]:[31]])</f>
        <v>#DIV/0!</v>
      </c>
      <c r="AJ85" s="18"/>
      <c r="AK85" s="18"/>
    </row>
    <row r="86" spans="1:37" x14ac:dyDescent="0.25">
      <c r="A86" s="11"/>
      <c r="B86" s="18"/>
      <c r="C86" s="18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8" t="e">
        <f>AVERAGE(febrero[[#This Row],[1]:[31]])</f>
        <v>#DIV/0!</v>
      </c>
      <c r="AJ86" s="18"/>
      <c r="AK86" s="18"/>
    </row>
    <row r="87" spans="1:37" x14ac:dyDescent="0.25">
      <c r="A87" s="11"/>
      <c r="B87" s="18"/>
      <c r="C87" s="18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8" t="e">
        <f>AVERAGE(febrero[[#This Row],[1]:[31]])</f>
        <v>#DIV/0!</v>
      </c>
      <c r="AJ87" s="18"/>
      <c r="AK87" s="18"/>
    </row>
    <row r="88" spans="1:37" x14ac:dyDescent="0.25">
      <c r="A88" s="11"/>
      <c r="B88" s="18"/>
      <c r="C88" s="18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8" t="e">
        <f>AVERAGE(febrero[[#This Row],[1]:[31]])</f>
        <v>#DIV/0!</v>
      </c>
      <c r="AJ88" s="18"/>
      <c r="AK88" s="18"/>
    </row>
    <row r="89" spans="1:37" x14ac:dyDescent="0.25">
      <c r="A89" s="11"/>
      <c r="B89" s="18"/>
      <c r="C89" s="18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8" t="e">
        <f>AVERAGE(febrero[[#This Row],[1]:[31]])</f>
        <v>#DIV/0!</v>
      </c>
      <c r="AJ89" s="18"/>
      <c r="AK89" s="18"/>
    </row>
    <row r="90" spans="1:37" x14ac:dyDescent="0.25">
      <c r="A90" s="11"/>
      <c r="B90" s="18"/>
      <c r="C90" s="18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8" t="e">
        <f>AVERAGE(febrero[[#This Row],[1]:[31]])</f>
        <v>#DIV/0!</v>
      </c>
      <c r="AJ90" s="18"/>
      <c r="AK90" s="18"/>
    </row>
    <row r="91" spans="1:37" x14ac:dyDescent="0.25">
      <c r="A91" s="11"/>
      <c r="B91" s="18"/>
      <c r="C91" s="18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8" t="e">
        <f>AVERAGE(febrero[[#This Row],[1]:[31]])</f>
        <v>#DIV/0!</v>
      </c>
      <c r="AJ91" s="18"/>
      <c r="AK91" s="18"/>
    </row>
    <row r="92" spans="1:37" x14ac:dyDescent="0.25">
      <c r="A92" s="11"/>
      <c r="B92" s="18"/>
      <c r="C92" s="18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8" t="e">
        <f>AVERAGE(febrero[[#This Row],[1]:[31]])</f>
        <v>#DIV/0!</v>
      </c>
      <c r="AJ92" s="18"/>
      <c r="AK92" s="18"/>
    </row>
    <row r="93" spans="1:37" x14ac:dyDescent="0.25">
      <c r="A93" s="11"/>
      <c r="B93" s="18"/>
      <c r="C93" s="18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8" t="e">
        <f>AVERAGE(febrero[[#This Row],[1]:[31]])</f>
        <v>#DIV/0!</v>
      </c>
      <c r="AJ93" s="18"/>
      <c r="AK93" s="18"/>
    </row>
    <row r="94" spans="1:37" x14ac:dyDescent="0.25">
      <c r="A94" s="11"/>
      <c r="B94" s="18"/>
      <c r="C94" s="18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8" t="e">
        <f>AVERAGE(febrero[[#This Row],[1]:[31]])</f>
        <v>#DIV/0!</v>
      </c>
      <c r="AJ94" s="18"/>
      <c r="AK94" s="18"/>
    </row>
    <row r="95" spans="1:37" x14ac:dyDescent="0.25">
      <c r="A95" s="11"/>
      <c r="B95" s="18"/>
      <c r="C95" s="18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8" t="e">
        <f>AVERAGE(febrero[[#This Row],[1]:[31]])</f>
        <v>#DIV/0!</v>
      </c>
      <c r="AJ95" s="18"/>
      <c r="AK95" s="18"/>
    </row>
    <row r="96" spans="1:37" x14ac:dyDescent="0.25">
      <c r="A96" s="11"/>
      <c r="B96" s="18"/>
      <c r="C96" s="18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8" t="e">
        <f>AVERAGE(febrero[[#This Row],[1]:[31]])</f>
        <v>#DIV/0!</v>
      </c>
      <c r="AJ96" s="18"/>
      <c r="AK96" s="18"/>
    </row>
    <row r="97" spans="1:37" x14ac:dyDescent="0.25">
      <c r="A97" s="11"/>
      <c r="B97" s="18"/>
      <c r="C97" s="18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8" t="e">
        <f>AVERAGE(febrero[[#This Row],[1]:[31]])</f>
        <v>#DIV/0!</v>
      </c>
      <c r="AJ97" s="18"/>
      <c r="AK97" s="18"/>
    </row>
    <row r="98" spans="1:37" x14ac:dyDescent="0.25">
      <c r="A98" s="11"/>
      <c r="B98" s="18"/>
      <c r="C98" s="18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8" t="e">
        <f>AVERAGE(febrero[[#This Row],[1]:[31]])</f>
        <v>#DIV/0!</v>
      </c>
      <c r="AJ98" s="18"/>
      <c r="AK98" s="18"/>
    </row>
    <row r="99" spans="1:37" x14ac:dyDescent="0.25">
      <c r="A99" s="11"/>
      <c r="B99" s="18"/>
      <c r="C99" s="18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8" t="e">
        <f>AVERAGE(febrero[[#This Row],[1]:[31]])</f>
        <v>#DIV/0!</v>
      </c>
      <c r="AJ99" s="18"/>
      <c r="AK99" s="18"/>
    </row>
    <row r="100" spans="1:37" x14ac:dyDescent="0.25">
      <c r="A100" s="11"/>
      <c r="B100" s="18"/>
      <c r="C100" s="18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8" t="e">
        <f>AVERAGE(febrero[[#This Row],[1]:[31]])</f>
        <v>#DIV/0!</v>
      </c>
      <c r="AJ100" s="18"/>
      <c r="AK100" s="18"/>
    </row>
    <row r="101" spans="1:37" x14ac:dyDescent="0.25">
      <c r="A101" s="11"/>
      <c r="B101" s="18"/>
      <c r="C101" s="18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8" t="e">
        <f>AVERAGE(febrero[[#This Row],[1]:[31]])</f>
        <v>#DIV/0!</v>
      </c>
      <c r="AJ101" s="18"/>
      <c r="AK101" s="18"/>
    </row>
    <row r="102" spans="1:37" x14ac:dyDescent="0.25">
      <c r="A102" s="11"/>
      <c r="B102" s="18"/>
      <c r="C102" s="18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8" t="e">
        <f>AVERAGE(febrero[[#This Row],[1]:[31]])</f>
        <v>#DIV/0!</v>
      </c>
      <c r="AJ102" s="18"/>
      <c r="AK102" s="18"/>
    </row>
    <row r="103" spans="1:37" x14ac:dyDescent="0.25">
      <c r="A103" s="11"/>
      <c r="B103" s="18"/>
      <c r="C103" s="18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8" t="e">
        <f>AVERAGE(febrero[[#This Row],[1]:[31]])</f>
        <v>#DIV/0!</v>
      </c>
      <c r="AJ103" s="18"/>
      <c r="AK103" s="18"/>
    </row>
    <row r="104" spans="1:37" x14ac:dyDescent="0.25">
      <c r="A104" s="11"/>
      <c r="B104" s="18"/>
      <c r="C104" s="18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8" t="e">
        <f>AVERAGE(febrero[[#This Row],[1]:[31]])</f>
        <v>#DIV/0!</v>
      </c>
      <c r="AJ104" s="18"/>
      <c r="AK104" s="18"/>
    </row>
    <row r="105" spans="1:37" x14ac:dyDescent="0.25">
      <c r="A105" s="11"/>
      <c r="B105" s="18"/>
      <c r="C105" s="18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8" t="e">
        <f>AVERAGE(febrero[[#This Row],[1]:[31]])</f>
        <v>#DIV/0!</v>
      </c>
      <c r="AJ105" s="18"/>
      <c r="AK105" s="18"/>
    </row>
    <row r="106" spans="1:37" x14ac:dyDescent="0.25">
      <c r="A106" s="11"/>
      <c r="B106" s="18"/>
      <c r="C106" s="18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8" t="e">
        <f>AVERAGE(febrero[[#This Row],[1]:[31]])</f>
        <v>#DIV/0!</v>
      </c>
      <c r="AJ106" s="18"/>
      <c r="AK106" s="18"/>
    </row>
    <row r="107" spans="1:37" x14ac:dyDescent="0.25">
      <c r="A107" s="11"/>
      <c r="B107" s="18"/>
      <c r="C107" s="18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8" t="e">
        <f>AVERAGE(febrero[[#This Row],[1]:[31]])</f>
        <v>#DIV/0!</v>
      </c>
      <c r="AJ107" s="18"/>
      <c r="AK107" s="18"/>
    </row>
    <row r="108" spans="1:37" x14ac:dyDescent="0.25">
      <c r="A108" s="11"/>
      <c r="B108" s="18"/>
      <c r="C108" s="18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8" t="e">
        <f>AVERAGE(febrero[[#This Row],[1]:[31]])</f>
        <v>#DIV/0!</v>
      </c>
      <c r="AJ108" s="18"/>
      <c r="AK108" s="18"/>
    </row>
    <row r="109" spans="1:37" x14ac:dyDescent="0.25">
      <c r="A109" s="11"/>
      <c r="B109" s="18"/>
      <c r="C109" s="18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8" t="e">
        <f>AVERAGE(febrero[[#This Row],[1]:[31]])</f>
        <v>#DIV/0!</v>
      </c>
      <c r="AJ109" s="18"/>
      <c r="AK109" s="18"/>
    </row>
    <row r="110" spans="1:37" x14ac:dyDescent="0.25">
      <c r="A110" s="11"/>
      <c r="B110" s="18"/>
      <c r="C110" s="18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8" t="e">
        <f>AVERAGE(febrero[[#This Row],[1]:[31]])</f>
        <v>#DIV/0!</v>
      </c>
      <c r="AJ110" s="18"/>
      <c r="AK110" s="18"/>
    </row>
    <row r="111" spans="1:37" x14ac:dyDescent="0.25">
      <c r="A111" s="11"/>
      <c r="B111" s="18"/>
      <c r="C111" s="18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8" t="e">
        <f>AVERAGE(febrero[[#This Row],[1]:[31]])</f>
        <v>#DIV/0!</v>
      </c>
      <c r="AJ111" s="18"/>
      <c r="AK111" s="18"/>
    </row>
    <row r="112" spans="1:37" x14ac:dyDescent="0.25">
      <c r="A112" s="11"/>
      <c r="B112" s="18"/>
      <c r="C112" s="18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8" t="e">
        <f>AVERAGE(febrero[[#This Row],[1]:[31]])</f>
        <v>#DIV/0!</v>
      </c>
      <c r="AJ112" s="18"/>
      <c r="AK112" s="18"/>
    </row>
    <row r="113" spans="1:37" x14ac:dyDescent="0.25">
      <c r="A113" s="11"/>
      <c r="B113" s="18"/>
      <c r="C113" s="18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8" t="e">
        <f>AVERAGE(febrero[[#This Row],[1]:[31]])</f>
        <v>#DIV/0!</v>
      </c>
      <c r="AJ113" s="18"/>
      <c r="AK113" s="18"/>
    </row>
    <row r="114" spans="1:37" x14ac:dyDescent="0.25">
      <c r="A114" s="11"/>
      <c r="B114" s="18"/>
      <c r="C114" s="18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8" t="e">
        <f>AVERAGE(febrero[[#This Row],[1]:[31]])</f>
        <v>#DIV/0!</v>
      </c>
      <c r="AJ114" s="18"/>
      <c r="AK114" s="18"/>
    </row>
    <row r="115" spans="1:37" x14ac:dyDescent="0.25">
      <c r="A115" s="11"/>
      <c r="B115" s="18"/>
      <c r="C115" s="18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8" t="e">
        <f>AVERAGE(febrero[[#This Row],[1]:[31]])</f>
        <v>#DIV/0!</v>
      </c>
      <c r="AJ115" s="18"/>
      <c r="AK115" s="18"/>
    </row>
    <row r="116" spans="1:37" x14ac:dyDescent="0.25">
      <c r="A116" s="11"/>
      <c r="B116" s="18"/>
      <c r="C116" s="18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8" t="e">
        <f>AVERAGE(febrero[[#This Row],[1]:[31]])</f>
        <v>#DIV/0!</v>
      </c>
      <c r="AJ116" s="18"/>
      <c r="AK116" s="18"/>
    </row>
    <row r="117" spans="1:37" x14ac:dyDescent="0.25">
      <c r="A117" s="11"/>
      <c r="B117" s="18"/>
      <c r="C117" s="18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8" t="e">
        <f>AVERAGE(febrero[[#This Row],[1]:[31]])</f>
        <v>#DIV/0!</v>
      </c>
      <c r="AJ117" s="18"/>
      <c r="AK117" s="18"/>
    </row>
    <row r="118" spans="1:37" x14ac:dyDescent="0.25">
      <c r="A118" s="11"/>
      <c r="B118" s="18"/>
      <c r="C118" s="18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8" t="e">
        <f>AVERAGE(febrero[[#This Row],[1]:[31]])</f>
        <v>#DIV/0!</v>
      </c>
      <c r="AJ118" s="18"/>
      <c r="AK118" s="18"/>
    </row>
    <row r="119" spans="1:37" x14ac:dyDescent="0.25">
      <c r="A119" s="11"/>
      <c r="B119" s="18"/>
      <c r="C119" s="18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8" t="e">
        <f>AVERAGE(febrero[[#This Row],[1]:[31]])</f>
        <v>#DIV/0!</v>
      </c>
      <c r="AJ119" s="18"/>
      <c r="AK119" s="18"/>
    </row>
    <row r="120" spans="1:37" x14ac:dyDescent="0.25">
      <c r="A120" s="11"/>
      <c r="B120" s="18"/>
      <c r="C120" s="18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8" t="e">
        <f>AVERAGE(febrero[[#This Row],[1]:[31]])</f>
        <v>#DIV/0!</v>
      </c>
      <c r="AJ120" s="18"/>
      <c r="AK120" s="18"/>
    </row>
    <row r="121" spans="1:37" x14ac:dyDescent="0.25">
      <c r="A121" s="11"/>
      <c r="B121" s="18"/>
      <c r="C121" s="18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8" t="e">
        <f>AVERAGE(febrero[[#This Row],[1]:[31]])</f>
        <v>#DIV/0!</v>
      </c>
      <c r="AJ121" s="18"/>
      <c r="AK121" s="18"/>
    </row>
    <row r="122" spans="1:37" x14ac:dyDescent="0.25">
      <c r="A122" s="11"/>
      <c r="B122" s="18"/>
      <c r="C122" s="18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8" t="e">
        <f>AVERAGE(febrero[[#This Row],[1]:[31]])</f>
        <v>#DIV/0!</v>
      </c>
      <c r="AJ122" s="18"/>
      <c r="AK122" s="18"/>
    </row>
    <row r="123" spans="1:37" x14ac:dyDescent="0.25">
      <c r="A123" s="11"/>
      <c r="B123" s="18"/>
      <c r="C123" s="18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8" t="e">
        <f>AVERAGE(febrero[[#This Row],[1]:[31]])</f>
        <v>#DIV/0!</v>
      </c>
      <c r="AJ123" s="18"/>
      <c r="AK123" s="18"/>
    </row>
    <row r="124" spans="1:37" x14ac:dyDescent="0.25">
      <c r="A124" s="11"/>
      <c r="B124" s="18"/>
      <c r="C124" s="18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8" t="e">
        <f>AVERAGE(febrero[[#This Row],[1]:[31]])</f>
        <v>#DIV/0!</v>
      </c>
      <c r="AJ124" s="18"/>
      <c r="AK124" s="18"/>
    </row>
    <row r="125" spans="1:37" x14ac:dyDescent="0.25">
      <c r="A125" s="11"/>
      <c r="B125" s="18"/>
      <c r="C125" s="18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8" t="e">
        <f>AVERAGE(febrero[[#This Row],[1]:[31]])</f>
        <v>#DIV/0!</v>
      </c>
      <c r="AJ125" s="18"/>
      <c r="AK125" s="18"/>
    </row>
    <row r="126" spans="1:37" x14ac:dyDescent="0.25">
      <c r="A126" s="11"/>
      <c r="B126" s="18"/>
      <c r="C126" s="18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8" t="e">
        <f>AVERAGE(febrero[[#This Row],[1]:[31]])</f>
        <v>#DIV/0!</v>
      </c>
      <c r="AJ126" s="18"/>
      <c r="AK126" s="18"/>
    </row>
    <row r="127" spans="1:37" x14ac:dyDescent="0.25">
      <c r="A127" s="11"/>
      <c r="B127" s="18"/>
      <c r="C127" s="18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8" t="e">
        <f>AVERAGE(febrero[[#This Row],[1]:[31]])</f>
        <v>#DIV/0!</v>
      </c>
      <c r="AJ127" s="18"/>
      <c r="AK127" s="18"/>
    </row>
    <row r="128" spans="1:37" x14ac:dyDescent="0.25">
      <c r="A128" s="11"/>
      <c r="B128" s="18"/>
      <c r="C128" s="18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8" t="e">
        <f>AVERAGE(febrero[[#This Row],[1]:[31]])</f>
        <v>#DIV/0!</v>
      </c>
      <c r="AJ128" s="18"/>
      <c r="AK128" s="18"/>
    </row>
    <row r="129" spans="1:37" x14ac:dyDescent="0.25">
      <c r="A129" s="11"/>
      <c r="B129" s="18"/>
      <c r="C129" s="18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8" t="e">
        <f>AVERAGE(febrero[[#This Row],[1]:[31]])</f>
        <v>#DIV/0!</v>
      </c>
      <c r="AJ129" s="18"/>
      <c r="AK129" s="18"/>
    </row>
    <row r="130" spans="1:37" x14ac:dyDescent="0.25">
      <c r="A130" s="11"/>
      <c r="B130" s="18"/>
      <c r="C130" s="18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8" t="e">
        <f>AVERAGE(febrero[[#This Row],[1]:[31]])</f>
        <v>#DIV/0!</v>
      </c>
      <c r="AJ130" s="18"/>
      <c r="AK130" s="18"/>
    </row>
    <row r="131" spans="1:37" x14ac:dyDescent="0.25">
      <c r="A131" s="11"/>
      <c r="B131" s="18"/>
      <c r="C131" s="18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8" t="e">
        <f>AVERAGE(febrero[[#This Row],[1]:[31]])</f>
        <v>#DIV/0!</v>
      </c>
      <c r="AJ131" s="18"/>
      <c r="AK131" s="18"/>
    </row>
    <row r="132" spans="1:37" x14ac:dyDescent="0.25">
      <c r="A132" s="11"/>
      <c r="B132" s="18"/>
      <c r="C132" s="18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8" t="e">
        <f>AVERAGE(febrero[[#This Row],[1]:[31]])</f>
        <v>#DIV/0!</v>
      </c>
      <c r="AJ132" s="18"/>
      <c r="AK132" s="18"/>
    </row>
    <row r="133" spans="1:37" x14ac:dyDescent="0.25">
      <c r="A133" s="11"/>
      <c r="B133" s="18"/>
      <c r="C133" s="18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8" t="e">
        <f>AVERAGE(febrero[[#This Row],[1]:[31]])</f>
        <v>#DIV/0!</v>
      </c>
      <c r="AJ133" s="18"/>
      <c r="AK133" s="18"/>
    </row>
    <row r="134" spans="1:37" x14ac:dyDescent="0.25">
      <c r="A134" s="11"/>
      <c r="B134" s="18"/>
      <c r="C134" s="18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8" t="e">
        <f>AVERAGE(febrero[[#This Row],[1]:[31]])</f>
        <v>#DIV/0!</v>
      </c>
      <c r="AJ134" s="18"/>
      <c r="AK134" s="18"/>
    </row>
    <row r="135" spans="1:37" x14ac:dyDescent="0.25">
      <c r="A135" s="11"/>
      <c r="B135" s="18"/>
      <c r="C135" s="18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8" t="e">
        <f>AVERAGE(febrero[[#This Row],[1]:[31]])</f>
        <v>#DIV/0!</v>
      </c>
      <c r="AJ135" s="18"/>
      <c r="AK135" s="18"/>
    </row>
    <row r="136" spans="1:37" x14ac:dyDescent="0.25">
      <c r="A136" s="11"/>
      <c r="B136" s="18"/>
      <c r="C136" s="18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8" t="e">
        <f>AVERAGE(febrero[[#This Row],[1]:[31]])</f>
        <v>#DIV/0!</v>
      </c>
      <c r="AJ136" s="18"/>
      <c r="AK136" s="18"/>
    </row>
    <row r="137" spans="1:37" x14ac:dyDescent="0.25">
      <c r="A137" s="11"/>
      <c r="B137" s="18"/>
      <c r="C137" s="18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8" t="e">
        <f>AVERAGE(febrero[[#This Row],[1]:[31]])</f>
        <v>#DIV/0!</v>
      </c>
      <c r="AJ137" s="18"/>
      <c r="AK137" s="18"/>
    </row>
    <row r="138" spans="1:37" x14ac:dyDescent="0.25">
      <c r="A138" s="11"/>
      <c r="B138" s="18"/>
      <c r="C138" s="18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8" t="e">
        <f>AVERAGE(febrero[[#This Row],[1]:[31]])</f>
        <v>#DIV/0!</v>
      </c>
      <c r="AJ138" s="18"/>
      <c r="AK138" s="18"/>
    </row>
    <row r="139" spans="1:37" x14ac:dyDescent="0.25">
      <c r="A139" s="11"/>
      <c r="B139" s="18"/>
      <c r="C139" s="18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8" t="e">
        <f>AVERAGE(febrero[[#This Row],[1]:[31]])</f>
        <v>#DIV/0!</v>
      </c>
      <c r="AJ139" s="18"/>
      <c r="AK139" s="18"/>
    </row>
    <row r="140" spans="1:37" x14ac:dyDescent="0.25">
      <c r="A140" s="11"/>
      <c r="B140" s="18"/>
      <c r="C140" s="18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8" t="e">
        <f>AVERAGE(febrero[[#This Row],[1]:[31]])</f>
        <v>#DIV/0!</v>
      </c>
      <c r="AJ140" s="18"/>
      <c r="AK140" s="18"/>
    </row>
    <row r="141" spans="1:37" x14ac:dyDescent="0.25">
      <c r="A141" s="11"/>
      <c r="B141" s="18"/>
      <c r="C141" s="18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8" t="e">
        <f>AVERAGE(febrero[[#This Row],[1]:[31]])</f>
        <v>#DIV/0!</v>
      </c>
      <c r="AJ141" s="18"/>
      <c r="AK141" s="18"/>
    </row>
    <row r="142" spans="1:37" x14ac:dyDescent="0.25">
      <c r="A142" s="11"/>
      <c r="B142" s="18"/>
      <c r="C142" s="18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8" t="e">
        <f>AVERAGE(febrero[[#This Row],[1]:[31]])</f>
        <v>#DIV/0!</v>
      </c>
      <c r="AJ142" s="18"/>
      <c r="AK142" s="18"/>
    </row>
    <row r="143" spans="1:37" x14ac:dyDescent="0.25">
      <c r="A143" s="11"/>
      <c r="B143" s="18"/>
      <c r="C143" s="18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8" t="e">
        <f>AVERAGE(febrero[[#This Row],[1]:[31]])</f>
        <v>#DIV/0!</v>
      </c>
      <c r="AJ143" s="18"/>
      <c r="AK143" s="18"/>
    </row>
    <row r="144" spans="1:37" x14ac:dyDescent="0.25">
      <c r="A144" s="11"/>
      <c r="B144" s="18"/>
      <c r="C144" s="18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8" t="e">
        <f>AVERAGE(febrero[[#This Row],[1]:[31]])</f>
        <v>#DIV/0!</v>
      </c>
      <c r="AJ144" s="18"/>
      <c r="AK144" s="18"/>
    </row>
    <row r="145" spans="1:37" x14ac:dyDescent="0.25">
      <c r="A145" s="11"/>
      <c r="B145" s="18"/>
      <c r="C145" s="18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8" t="e">
        <f>AVERAGE(febrero[[#This Row],[1]:[31]])</f>
        <v>#DIV/0!</v>
      </c>
      <c r="AJ145" s="18"/>
      <c r="AK145" s="18"/>
    </row>
    <row r="146" spans="1:37" x14ac:dyDescent="0.25">
      <c r="A146" s="11"/>
      <c r="B146" s="18"/>
      <c r="C146" s="18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8" t="e">
        <f>AVERAGE(febrero[[#This Row],[1]:[31]])</f>
        <v>#DIV/0!</v>
      </c>
      <c r="AJ146" s="18"/>
      <c r="AK146" s="18"/>
    </row>
    <row r="147" spans="1:37" x14ac:dyDescent="0.25">
      <c r="A147" s="11"/>
      <c r="B147" s="18"/>
      <c r="C147" s="18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8" t="e">
        <f>AVERAGE(febrero[[#This Row],[1]:[31]])</f>
        <v>#DIV/0!</v>
      </c>
      <c r="AJ147" s="18"/>
      <c r="AK147" s="18"/>
    </row>
    <row r="148" spans="1:37" x14ac:dyDescent="0.25">
      <c r="A148" s="11"/>
      <c r="B148" s="18"/>
      <c r="C148" s="18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8" t="e">
        <f>AVERAGE(febrero[[#This Row],[1]:[31]])</f>
        <v>#DIV/0!</v>
      </c>
      <c r="AJ148" s="18"/>
      <c r="AK148" s="18"/>
    </row>
    <row r="149" spans="1:37" x14ac:dyDescent="0.25">
      <c r="A149" s="11"/>
      <c r="B149" s="18"/>
      <c r="C149" s="18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8" t="e">
        <f>AVERAGE(febrero[[#This Row],[1]:[31]])</f>
        <v>#DIV/0!</v>
      </c>
      <c r="AJ149" s="18"/>
      <c r="AK149" s="18"/>
    </row>
    <row r="150" spans="1:37" x14ac:dyDescent="0.25">
      <c r="A150" s="11"/>
      <c r="B150" s="18"/>
      <c r="C150" s="18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8" t="e">
        <f>AVERAGE(febrero[[#This Row],[1]:[31]])</f>
        <v>#DIV/0!</v>
      </c>
      <c r="AJ150" s="18"/>
      <c r="AK150" s="18"/>
    </row>
    <row r="151" spans="1:37" x14ac:dyDescent="0.25">
      <c r="A151" s="11"/>
      <c r="B151" s="18"/>
      <c r="C151" s="18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8" t="e">
        <f>AVERAGE(febrero[[#This Row],[1]:[31]])</f>
        <v>#DIV/0!</v>
      </c>
      <c r="AJ151" s="18"/>
      <c r="AK151" s="18"/>
    </row>
    <row r="152" spans="1:37" x14ac:dyDescent="0.25">
      <c r="A152" s="11"/>
      <c r="B152" s="18"/>
      <c r="C152" s="18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8" t="e">
        <f>AVERAGE(febrero[[#This Row],[1]:[31]])</f>
        <v>#DIV/0!</v>
      </c>
      <c r="AJ152" s="18"/>
      <c r="AK152" s="18"/>
    </row>
    <row r="153" spans="1:37" x14ac:dyDescent="0.25">
      <c r="A153" s="11"/>
      <c r="B153" s="18"/>
      <c r="C153" s="18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8" t="e">
        <f>AVERAGE(febrero[[#This Row],[1]:[31]])</f>
        <v>#DIV/0!</v>
      </c>
      <c r="AJ153" s="18"/>
      <c r="AK153" s="18"/>
    </row>
    <row r="154" spans="1:37" x14ac:dyDescent="0.25">
      <c r="A154" s="11"/>
      <c r="B154" s="18"/>
      <c r="C154" s="18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8" t="e">
        <f>AVERAGE(febrero[[#This Row],[1]:[31]])</f>
        <v>#DIV/0!</v>
      </c>
      <c r="AJ154" s="18"/>
      <c r="AK154" s="18"/>
    </row>
    <row r="155" spans="1:37" x14ac:dyDescent="0.25">
      <c r="A155" s="11"/>
      <c r="B155" s="18"/>
      <c r="C155" s="18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8" t="e">
        <f>AVERAGE(febrero[[#This Row],[1]:[31]])</f>
        <v>#DIV/0!</v>
      </c>
      <c r="AJ155" s="18"/>
      <c r="AK155" s="18"/>
    </row>
    <row r="156" spans="1:37" x14ac:dyDescent="0.25">
      <c r="A156" s="11"/>
      <c r="B156" s="18"/>
      <c r="C156" s="18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8" t="e">
        <f>AVERAGE(febrero[[#This Row],[1]:[31]])</f>
        <v>#DIV/0!</v>
      </c>
      <c r="AJ156" s="18"/>
      <c r="AK156" s="18"/>
    </row>
    <row r="157" spans="1:37" x14ac:dyDescent="0.25">
      <c r="A157" s="11"/>
      <c r="B157" s="18"/>
      <c r="C157" s="18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8" t="e">
        <f>AVERAGE(febrero[[#This Row],[1]:[31]])</f>
        <v>#DIV/0!</v>
      </c>
      <c r="AJ157" s="18"/>
      <c r="AK157" s="18"/>
    </row>
    <row r="158" spans="1:37" x14ac:dyDescent="0.25">
      <c r="A158" s="11"/>
      <c r="B158" s="18"/>
      <c r="C158" s="18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8" t="e">
        <f>AVERAGE(febrero[[#This Row],[1]:[31]])</f>
        <v>#DIV/0!</v>
      </c>
      <c r="AJ158" s="18"/>
      <c r="AK158" s="18"/>
    </row>
    <row r="159" spans="1:37" x14ac:dyDescent="0.25">
      <c r="A159" s="11"/>
      <c r="B159" s="18"/>
      <c r="C159" s="18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8" t="e">
        <f>AVERAGE(febrero[[#This Row],[1]:[31]])</f>
        <v>#DIV/0!</v>
      </c>
      <c r="AJ159" s="18"/>
      <c r="AK159" s="18"/>
    </row>
    <row r="160" spans="1:37" x14ac:dyDescent="0.25">
      <c r="A160" s="11"/>
      <c r="B160" s="18"/>
      <c r="C160" s="18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8" t="e">
        <f>AVERAGE(febrero[[#This Row],[1]:[31]])</f>
        <v>#DIV/0!</v>
      </c>
      <c r="AJ160" s="18"/>
      <c r="AK160" s="18"/>
    </row>
    <row r="161" spans="1:37" x14ac:dyDescent="0.25">
      <c r="A161" s="11"/>
      <c r="B161" s="18"/>
      <c r="C161" s="18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8" t="e">
        <f>AVERAGE(febrero[[#This Row],[1]:[31]])</f>
        <v>#DIV/0!</v>
      </c>
      <c r="AJ161" s="18"/>
      <c r="AK161" s="18"/>
    </row>
    <row r="162" spans="1:37" x14ac:dyDescent="0.25">
      <c r="A162" s="11"/>
      <c r="B162" s="18"/>
      <c r="C162" s="18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8" t="e">
        <f>AVERAGE(febrero[[#This Row],[1]:[31]])</f>
        <v>#DIV/0!</v>
      </c>
      <c r="AJ162" s="18"/>
      <c r="AK162" s="18"/>
    </row>
    <row r="163" spans="1:37" x14ac:dyDescent="0.25">
      <c r="A163" s="11"/>
      <c r="B163" s="18"/>
      <c r="C163" s="18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8" t="e">
        <f>AVERAGE(febrero[[#This Row],[1]:[31]])</f>
        <v>#DIV/0!</v>
      </c>
      <c r="AJ163" s="18"/>
      <c r="AK163" s="18"/>
    </row>
    <row r="164" spans="1:37" x14ac:dyDescent="0.25">
      <c r="A164" s="11"/>
      <c r="B164" s="18"/>
      <c r="C164" s="18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8" t="e">
        <f>AVERAGE(febrero[[#This Row],[1]:[31]])</f>
        <v>#DIV/0!</v>
      </c>
      <c r="AJ164" s="18"/>
      <c r="AK164" s="18"/>
    </row>
    <row r="165" spans="1:37" x14ac:dyDescent="0.25">
      <c r="A165" s="11"/>
      <c r="B165" s="18"/>
      <c r="C165" s="18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8" t="e">
        <f>AVERAGE(febrero[[#This Row],[1]:[31]])</f>
        <v>#DIV/0!</v>
      </c>
      <c r="AJ165" s="18"/>
      <c r="AK165" s="18"/>
    </row>
    <row r="166" spans="1:37" x14ac:dyDescent="0.25">
      <c r="A166" s="11"/>
      <c r="B166" s="18"/>
      <c r="C166" s="18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8" t="e">
        <f>AVERAGE(febrero[[#This Row],[1]:[31]])</f>
        <v>#DIV/0!</v>
      </c>
      <c r="AJ166" s="18"/>
      <c r="AK166" s="18"/>
    </row>
    <row r="167" spans="1:37" x14ac:dyDescent="0.25">
      <c r="A167" s="11"/>
      <c r="B167" s="18"/>
      <c r="C167" s="18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8" t="e">
        <f>AVERAGE(febrero[[#This Row],[1]:[31]])</f>
        <v>#DIV/0!</v>
      </c>
      <c r="AJ167" s="18"/>
      <c r="AK167" s="18"/>
    </row>
    <row r="168" spans="1:37" x14ac:dyDescent="0.25">
      <c r="A168" s="11"/>
      <c r="B168" s="18"/>
      <c r="C168" s="18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8" t="e">
        <f>AVERAGE(febrero[[#This Row],[1]:[31]])</f>
        <v>#DIV/0!</v>
      </c>
      <c r="AJ168" s="18"/>
      <c r="AK168" s="18"/>
    </row>
    <row r="169" spans="1:37" x14ac:dyDescent="0.25">
      <c r="A169" s="11"/>
      <c r="B169" s="18"/>
      <c r="C169" s="18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8" t="e">
        <f>AVERAGE(febrero[[#This Row],[1]:[31]])</f>
        <v>#DIV/0!</v>
      </c>
      <c r="AJ169" s="18"/>
      <c r="AK169" s="18"/>
    </row>
    <row r="170" spans="1:37" x14ac:dyDescent="0.25">
      <c r="A170" s="11"/>
      <c r="B170" s="18"/>
      <c r="C170" s="18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8" t="e">
        <f>AVERAGE(febrero[[#This Row],[1]:[31]])</f>
        <v>#DIV/0!</v>
      </c>
      <c r="AJ170" s="18"/>
      <c r="AK170" s="18"/>
    </row>
    <row r="171" spans="1:37" x14ac:dyDescent="0.25">
      <c r="A171" s="11"/>
      <c r="B171" s="18"/>
      <c r="C171" s="18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8" t="e">
        <f>AVERAGE(febrero[[#This Row],[1]:[31]])</f>
        <v>#DIV/0!</v>
      </c>
      <c r="AJ171" s="18"/>
      <c r="AK171" s="18"/>
    </row>
    <row r="172" spans="1:37" x14ac:dyDescent="0.25">
      <c r="A172" s="11"/>
      <c r="B172" s="18"/>
      <c r="C172" s="18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8" t="e">
        <f>AVERAGE(febrero[[#This Row],[1]:[31]])</f>
        <v>#DIV/0!</v>
      </c>
      <c r="AJ172" s="18"/>
      <c r="AK172" s="18"/>
    </row>
    <row r="173" spans="1:37" x14ac:dyDescent="0.25">
      <c r="A173" s="11"/>
      <c r="B173" s="18"/>
      <c r="C173" s="18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8" t="e">
        <f>AVERAGE(febrero[[#This Row],[1]:[31]])</f>
        <v>#DIV/0!</v>
      </c>
      <c r="AJ173" s="18"/>
      <c r="AK173" s="18"/>
    </row>
    <row r="174" spans="1:37" x14ac:dyDescent="0.25">
      <c r="A174" s="11"/>
      <c r="B174" s="18"/>
      <c r="C174" s="18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8" t="e">
        <f>AVERAGE(febrero[[#This Row],[1]:[31]])</f>
        <v>#DIV/0!</v>
      </c>
      <c r="AJ174" s="18"/>
      <c r="AK174" s="18"/>
    </row>
    <row r="175" spans="1:37" x14ac:dyDescent="0.25">
      <c r="A175" s="11"/>
      <c r="B175" s="18"/>
      <c r="C175" s="18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8" t="e">
        <f>AVERAGE(febrero[[#This Row],[1]:[31]])</f>
        <v>#DIV/0!</v>
      </c>
      <c r="AJ175" s="18"/>
      <c r="AK175" s="18"/>
    </row>
    <row r="176" spans="1:37" x14ac:dyDescent="0.25">
      <c r="A176" s="11"/>
      <c r="B176" s="18"/>
      <c r="C176" s="18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8" t="e">
        <f>AVERAGE(febrero[[#This Row],[1]:[31]])</f>
        <v>#DIV/0!</v>
      </c>
      <c r="AJ176" s="18"/>
      <c r="AK176" s="18"/>
    </row>
    <row r="177" spans="1:37" x14ac:dyDescent="0.25">
      <c r="A177" s="11"/>
      <c r="B177" s="18"/>
      <c r="C177" s="18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8" t="e">
        <f>AVERAGE(febrero[[#This Row],[1]:[31]])</f>
        <v>#DIV/0!</v>
      </c>
      <c r="AJ177" s="18"/>
      <c r="AK177" s="18"/>
    </row>
    <row r="178" spans="1:37" x14ac:dyDescent="0.25">
      <c r="A178" s="11"/>
      <c r="B178" s="18"/>
      <c r="C178" s="18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8" t="e">
        <f>AVERAGE(febrero[[#This Row],[1]:[31]])</f>
        <v>#DIV/0!</v>
      </c>
      <c r="AJ178" s="18"/>
      <c r="AK178" s="18"/>
    </row>
    <row r="179" spans="1:37" x14ac:dyDescent="0.25">
      <c r="A179" s="11"/>
      <c r="B179" s="18"/>
      <c r="C179" s="18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8" t="e">
        <f>AVERAGE(febrero[[#This Row],[1]:[31]])</f>
        <v>#DIV/0!</v>
      </c>
      <c r="AJ179" s="18"/>
      <c r="AK179" s="18"/>
    </row>
    <row r="180" spans="1:37" x14ac:dyDescent="0.25">
      <c r="A180" s="11"/>
      <c r="B180" s="18"/>
      <c r="C180" s="18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8" t="e">
        <f>AVERAGE(febrero[[#This Row],[1]:[31]])</f>
        <v>#DIV/0!</v>
      </c>
      <c r="AJ180" s="18"/>
      <c r="AK180" s="18"/>
    </row>
    <row r="181" spans="1:37" x14ac:dyDescent="0.25">
      <c r="A181" s="11"/>
      <c r="B181" s="18"/>
      <c r="C181" s="18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8" t="e">
        <f>AVERAGE(febrero[[#This Row],[1]:[31]])</f>
        <v>#DIV/0!</v>
      </c>
      <c r="AJ181" s="18"/>
      <c r="AK181" s="18"/>
    </row>
    <row r="182" spans="1:37" x14ac:dyDescent="0.25">
      <c r="A182" s="11"/>
      <c r="B182" s="18"/>
      <c r="C182" s="18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8" t="e">
        <f>AVERAGE(febrero[[#This Row],[1]:[31]])</f>
        <v>#DIV/0!</v>
      </c>
      <c r="AJ182" s="18"/>
      <c r="AK182" s="18"/>
    </row>
    <row r="183" spans="1:37" x14ac:dyDescent="0.25">
      <c r="A183" s="11"/>
      <c r="B183" s="18"/>
      <c r="C183" s="18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8" t="e">
        <f>AVERAGE(febrero[[#This Row],[1]:[31]])</f>
        <v>#DIV/0!</v>
      </c>
      <c r="AJ183" s="18"/>
      <c r="AK183" s="18"/>
    </row>
    <row r="184" spans="1:37" x14ac:dyDescent="0.25">
      <c r="A184" s="11"/>
      <c r="B184" s="18"/>
      <c r="C184" s="18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8" t="e">
        <f>AVERAGE(febrero[[#This Row],[1]:[31]])</f>
        <v>#DIV/0!</v>
      </c>
      <c r="AJ184" s="18"/>
      <c r="AK184" s="18"/>
    </row>
    <row r="185" spans="1:37" x14ac:dyDescent="0.25">
      <c r="A185" s="11"/>
      <c r="B185" s="18"/>
      <c r="C185" s="18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8" t="e">
        <f>AVERAGE(febrero[[#This Row],[1]:[31]])</f>
        <v>#DIV/0!</v>
      </c>
      <c r="AJ185" s="18"/>
      <c r="AK185" s="18"/>
    </row>
    <row r="186" spans="1:37" x14ac:dyDescent="0.25">
      <c r="A186" s="11"/>
      <c r="B186" s="18"/>
      <c r="C186" s="18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8" t="e">
        <f>AVERAGE(febrero[[#This Row],[1]:[31]])</f>
        <v>#DIV/0!</v>
      </c>
      <c r="AJ186" s="18"/>
      <c r="AK186" s="18"/>
    </row>
    <row r="187" spans="1:37" x14ac:dyDescent="0.25">
      <c r="A187" s="11"/>
      <c r="B187" s="18"/>
      <c r="C187" s="18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8" t="e">
        <f>AVERAGE(febrero[[#This Row],[1]:[31]])</f>
        <v>#DIV/0!</v>
      </c>
      <c r="AJ187" s="18"/>
      <c r="AK187" s="18"/>
    </row>
    <row r="188" spans="1:37" x14ac:dyDescent="0.25">
      <c r="A188" s="11"/>
      <c r="B188" s="18"/>
      <c r="C188" s="18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8" t="e">
        <f>AVERAGE(febrero[[#This Row],[1]:[31]])</f>
        <v>#DIV/0!</v>
      </c>
      <c r="AJ188" s="18"/>
      <c r="AK188" s="18"/>
    </row>
    <row r="189" spans="1:37" x14ac:dyDescent="0.25">
      <c r="A189" s="11"/>
      <c r="B189" s="18"/>
      <c r="C189" s="18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8" t="e">
        <f>AVERAGE(febrero[[#This Row],[1]:[31]])</f>
        <v>#DIV/0!</v>
      </c>
      <c r="AJ189" s="18"/>
      <c r="AK189" s="18"/>
    </row>
    <row r="190" spans="1:37" x14ac:dyDescent="0.25">
      <c r="A190" s="11"/>
      <c r="B190" s="18"/>
      <c r="C190" s="18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8" t="e">
        <f>AVERAGE(febrero[[#This Row],[1]:[31]])</f>
        <v>#DIV/0!</v>
      </c>
      <c r="AJ190" s="18"/>
      <c r="AK190" s="18"/>
    </row>
    <row r="191" spans="1:37" x14ac:dyDescent="0.25">
      <c r="A191" s="11"/>
      <c r="B191" s="18"/>
      <c r="C191" s="18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8" t="e">
        <f>AVERAGE(febrero[[#This Row],[1]:[31]])</f>
        <v>#DIV/0!</v>
      </c>
      <c r="AJ191" s="18"/>
      <c r="AK191" s="18"/>
    </row>
    <row r="192" spans="1:37" x14ac:dyDescent="0.25">
      <c r="A192" s="11"/>
      <c r="B192" s="18"/>
      <c r="C192" s="18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8" t="e">
        <f>AVERAGE(febrero[[#This Row],[1]:[31]])</f>
        <v>#DIV/0!</v>
      </c>
      <c r="AJ192" s="18"/>
      <c r="AK192" s="18"/>
    </row>
    <row r="193" spans="1:37" x14ac:dyDescent="0.25">
      <c r="A193" s="11"/>
      <c r="B193" s="18"/>
      <c r="C193" s="18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8" t="e">
        <f>AVERAGE(febrero[[#This Row],[1]:[31]])</f>
        <v>#DIV/0!</v>
      </c>
      <c r="AJ193" s="18"/>
      <c r="AK193" s="18"/>
    </row>
    <row r="194" spans="1:37" x14ac:dyDescent="0.25">
      <c r="A194" s="11"/>
      <c r="B194" s="18"/>
      <c r="C194" s="18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8" t="e">
        <f>AVERAGE(febrero[[#This Row],[1]:[31]])</f>
        <v>#DIV/0!</v>
      </c>
      <c r="AJ194" s="18"/>
      <c r="AK194" s="18"/>
    </row>
    <row r="195" spans="1:37" x14ac:dyDescent="0.25">
      <c r="A195" s="11"/>
      <c r="B195" s="18"/>
      <c r="C195" s="18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8" t="e">
        <f>AVERAGE(febrero[[#This Row],[1]:[31]])</f>
        <v>#DIV/0!</v>
      </c>
      <c r="AJ195" s="18"/>
      <c r="AK195" s="18"/>
    </row>
    <row r="196" spans="1:37" x14ac:dyDescent="0.25">
      <c r="A196" s="11"/>
      <c r="B196" s="18"/>
      <c r="C196" s="18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8" t="e">
        <f>AVERAGE(febrero[[#This Row],[1]:[31]])</f>
        <v>#DIV/0!</v>
      </c>
      <c r="AJ196" s="18"/>
      <c r="AK196" s="18"/>
    </row>
    <row r="197" spans="1:37" x14ac:dyDescent="0.25">
      <c r="A197" s="11"/>
      <c r="B197" s="18"/>
      <c r="C197" s="18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8" t="e">
        <f>AVERAGE(febrero[[#This Row],[1]:[31]])</f>
        <v>#DIV/0!</v>
      </c>
      <c r="AJ197" s="18"/>
      <c r="AK197" s="18"/>
    </row>
    <row r="198" spans="1:37" x14ac:dyDescent="0.25">
      <c r="A198" s="11"/>
      <c r="B198" s="18"/>
      <c r="C198" s="18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8" t="e">
        <f>AVERAGE(febrero[[#This Row],[1]:[31]])</f>
        <v>#DIV/0!</v>
      </c>
      <c r="AJ198" s="18"/>
      <c r="AK198" s="18"/>
    </row>
    <row r="199" spans="1:37" x14ac:dyDescent="0.25">
      <c r="A199" s="11"/>
      <c r="B199" s="18"/>
      <c r="C199" s="18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8" t="e">
        <f>AVERAGE(febrero[[#This Row],[1]:[31]])</f>
        <v>#DIV/0!</v>
      </c>
      <c r="AJ199" s="18"/>
      <c r="AK199" s="18"/>
    </row>
    <row r="200" spans="1:37" x14ac:dyDescent="0.25">
      <c r="A200" s="11"/>
      <c r="B200" s="18"/>
      <c r="C200" s="18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8" t="e">
        <f>AVERAGE(febrero[[#This Row],[1]:[31]])</f>
        <v>#DIV/0!</v>
      </c>
      <c r="AJ200" s="18"/>
      <c r="AK200" s="28"/>
    </row>
    <row r="201" spans="1:37" x14ac:dyDescent="0.2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7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26"/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3D96C9E3-4CE2-42D4-ABD7-38F5927748F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3" id="{92E81FAB-787F-4811-BBEC-1C9EF7D796F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5" id="{AB24B512-1794-4671-BDDB-BFF7A506ED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6" id="{508A93EF-AC19-445D-B8FC-1C811A5E24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2" id="{A8CF1622-AAF4-4DE4-A222-8A73626BA7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1" id="{966CA713-F0A1-46DD-9884-774C393CA4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1"/>
  <sheetViews>
    <sheetView topLeftCell="A166" zoomScale="90" zoomScaleNormal="90" workbookViewId="0">
      <selection activeCell="B184" sqref="B184"/>
    </sheetView>
  </sheetViews>
  <sheetFormatPr baseColWidth="10" defaultRowHeight="15" x14ac:dyDescent="0.25"/>
  <cols>
    <col min="1" max="1" width="23.5703125" customWidth="1"/>
    <col min="2" max="2" width="23.140625" customWidth="1"/>
    <col min="3" max="3" width="19.5703125" customWidth="1"/>
    <col min="4" max="4" width="6.42578125" customWidth="1"/>
    <col min="5" max="5" width="6.140625" customWidth="1"/>
    <col min="6" max="6" width="6" customWidth="1"/>
    <col min="7" max="7" width="5.85546875" customWidth="1"/>
    <col min="8" max="8" width="5.42578125" customWidth="1"/>
    <col min="9" max="10" width="4.5703125" customWidth="1"/>
    <col min="11" max="11" width="5.140625" customWidth="1"/>
    <col min="12" max="12" width="5" customWidth="1"/>
    <col min="13" max="13" width="6.140625" customWidth="1"/>
    <col min="14" max="14" width="5.85546875" customWidth="1"/>
    <col min="15" max="15" width="6.5703125" customWidth="1"/>
    <col min="16" max="16" width="6.7109375" customWidth="1"/>
    <col min="17" max="17" width="6.85546875" style="6" customWidth="1"/>
    <col min="18" max="18" width="6.140625" customWidth="1"/>
    <col min="19" max="19" width="6" customWidth="1"/>
    <col min="20" max="20" width="6.85546875" customWidth="1"/>
    <col min="21" max="21" width="5.5703125" customWidth="1"/>
    <col min="22" max="22" width="5.42578125" customWidth="1"/>
    <col min="23" max="23" width="6" customWidth="1"/>
    <col min="24" max="24" width="5.85546875" customWidth="1"/>
    <col min="25" max="25" width="5.28515625" customWidth="1"/>
    <col min="26" max="27" width="6" customWidth="1"/>
    <col min="28" max="28" width="6.7109375" customWidth="1"/>
    <col min="29" max="29" width="6" customWidth="1"/>
    <col min="30" max="30" width="6.28515625" customWidth="1"/>
    <col min="31" max="31" width="6.42578125" customWidth="1"/>
    <col min="32" max="32" width="5.28515625" customWidth="1"/>
    <col min="33" max="33" width="6.42578125" customWidth="1"/>
    <col min="34" max="34" width="5.28515625" customWidth="1"/>
    <col min="35" max="35" width="12" customWidth="1"/>
  </cols>
  <sheetData>
    <row r="1" spans="1:37" x14ac:dyDescent="0.25">
      <c r="A1" s="7"/>
      <c r="B1" s="8" t="s">
        <v>0</v>
      </c>
      <c r="C1" s="9"/>
      <c r="D1" s="8">
        <f>SUBTOTAL(109,marzo[1])</f>
        <v>0</v>
      </c>
      <c r="E1" s="8">
        <f>SUBTOTAL(109,marzo[2])</f>
        <v>0</v>
      </c>
      <c r="F1" s="8">
        <f>SUBTOTAL(109,marzo[3])</f>
        <v>0</v>
      </c>
      <c r="G1" s="8">
        <f>SUBTOTAL(109,marzo[4])</f>
        <v>0</v>
      </c>
      <c r="H1" s="8">
        <f>SUBTOTAL(109,marzo[5])</f>
        <v>0</v>
      </c>
      <c r="I1" s="8">
        <f>SUBTOTAL(109,marzo[6])</f>
        <v>0</v>
      </c>
      <c r="J1" s="8">
        <f>SUBTOTAL(109,marzo[7])</f>
        <v>0</v>
      </c>
      <c r="K1" s="8">
        <f>SUBTOTAL(109,marzo[8])</f>
        <v>0</v>
      </c>
      <c r="L1" s="8">
        <f>SUBTOTAL(109,marzo[9])</f>
        <v>0</v>
      </c>
      <c r="M1" s="8">
        <f>SUBTOTAL(109,marzo[10])</f>
        <v>0</v>
      </c>
      <c r="N1" s="8">
        <f>SUBTOTAL(109,marzo[11])</f>
        <v>0</v>
      </c>
      <c r="O1" s="8">
        <f>SUBTOTAL(109,marzo[12])</f>
        <v>0</v>
      </c>
      <c r="P1" s="8">
        <f>SUBTOTAL(109,marzo[13])</f>
        <v>0</v>
      </c>
      <c r="Q1" s="8">
        <f>SUBTOTAL(109,marzo[14])</f>
        <v>0</v>
      </c>
      <c r="R1" s="8">
        <f>SUBTOTAL(109,marzo[15])</f>
        <v>0</v>
      </c>
      <c r="S1" s="8">
        <f>SUBTOTAL(109,marzo[16])</f>
        <v>0</v>
      </c>
      <c r="T1" s="8">
        <f>SUBTOTAL(109,marzo[17])</f>
        <v>0</v>
      </c>
      <c r="U1" s="8">
        <f>SUBTOTAL(109,marzo[18])</f>
        <v>0</v>
      </c>
      <c r="V1" s="8">
        <f>SUBTOTAL(109,marzo[19])</f>
        <v>0</v>
      </c>
      <c r="W1" s="8">
        <f>SUBTOTAL(109,marzo[20])</f>
        <v>0</v>
      </c>
      <c r="X1" s="8">
        <f>SUBTOTAL(109,marzo[21])</f>
        <v>0</v>
      </c>
      <c r="Y1" s="8">
        <f>SUBTOTAL(109,marzo[22])</f>
        <v>0</v>
      </c>
      <c r="Z1" s="8">
        <f>SUBTOTAL(109,marzo[23])</f>
        <v>0</v>
      </c>
      <c r="AA1" s="8">
        <f>SUBTOTAL(109,marzo[24])</f>
        <v>0</v>
      </c>
      <c r="AB1" s="8">
        <f>SUBTOTAL(109,marzo[25])</f>
        <v>0</v>
      </c>
      <c r="AC1" s="8">
        <f>SUBTOTAL(109,marzo[26])</f>
        <v>0</v>
      </c>
      <c r="AD1" s="8">
        <f>SUBTOTAL(109,marzo[27])</f>
        <v>0</v>
      </c>
      <c r="AE1" s="8">
        <f>SUBTOTAL(109,marzo[28])</f>
        <v>0</v>
      </c>
      <c r="AF1" s="8">
        <f>SUBTOTAL(109,marzo[29])</f>
        <v>0</v>
      </c>
      <c r="AG1" s="8">
        <f>SUBTOTAL(109,marzo[30])</f>
        <v>0</v>
      </c>
      <c r="AH1" s="8">
        <f>SUBTOTAL(109,marzo[31])</f>
        <v>0</v>
      </c>
      <c r="AI1" s="10" t="e">
        <f>SUBTOTAL(101,marzo[Fallas])</f>
        <v>#DIV/0!</v>
      </c>
      <c r="AJ1" s="18"/>
    </row>
    <row r="2" spans="1:37" ht="15.75" customHeight="1" x14ac:dyDescent="0.25">
      <c r="A2" s="19" t="s">
        <v>1</v>
      </c>
      <c r="B2" s="19" t="s">
        <v>2</v>
      </c>
      <c r="C2" s="20" t="s">
        <v>3</v>
      </c>
      <c r="D2" s="21" t="s">
        <v>4</v>
      </c>
      <c r="E2" s="21" t="s">
        <v>5</v>
      </c>
      <c r="F2" s="21" t="s">
        <v>6</v>
      </c>
      <c r="G2" s="22" t="s">
        <v>7</v>
      </c>
      <c r="H2" s="21" t="s">
        <v>8</v>
      </c>
      <c r="I2" s="21" t="s">
        <v>9</v>
      </c>
      <c r="J2" s="21" t="s">
        <v>10</v>
      </c>
      <c r="K2" s="21" t="s">
        <v>11</v>
      </c>
      <c r="L2" s="21" t="s">
        <v>12</v>
      </c>
      <c r="M2" s="21" t="s">
        <v>13</v>
      </c>
      <c r="N2" s="21" t="s">
        <v>14</v>
      </c>
      <c r="O2" s="21" t="s">
        <v>15</v>
      </c>
      <c r="P2" s="21" t="s">
        <v>16</v>
      </c>
      <c r="Q2" s="21" t="s">
        <v>17</v>
      </c>
      <c r="R2" s="21" t="s">
        <v>18</v>
      </c>
      <c r="S2" s="21" t="s">
        <v>19</v>
      </c>
      <c r="T2" s="21" t="s">
        <v>20</v>
      </c>
      <c r="U2" s="21" t="s">
        <v>21</v>
      </c>
      <c r="V2" s="21" t="s">
        <v>22</v>
      </c>
      <c r="W2" s="21" t="s">
        <v>23</v>
      </c>
      <c r="X2" s="21" t="s">
        <v>24</v>
      </c>
      <c r="Y2" s="21" t="s">
        <v>25</v>
      </c>
      <c r="Z2" s="21" t="s">
        <v>26</v>
      </c>
      <c r="AA2" s="21" t="s">
        <v>27</v>
      </c>
      <c r="AB2" s="21" t="s">
        <v>28</v>
      </c>
      <c r="AC2" s="21" t="s">
        <v>29</v>
      </c>
      <c r="AD2" s="21" t="s">
        <v>30</v>
      </c>
      <c r="AE2" s="21" t="s">
        <v>31</v>
      </c>
      <c r="AF2" s="21" t="s">
        <v>32</v>
      </c>
      <c r="AG2" s="21" t="s">
        <v>33</v>
      </c>
      <c r="AH2" s="21" t="s">
        <v>34</v>
      </c>
      <c r="AI2" s="23" t="s">
        <v>35</v>
      </c>
      <c r="AJ2" s="11" t="s">
        <v>36</v>
      </c>
      <c r="AK2" s="29" t="s">
        <v>37</v>
      </c>
    </row>
    <row r="3" spans="1:37" ht="15.75" customHeight="1" x14ac:dyDescent="0.25">
      <c r="A3" s="11"/>
      <c r="B3" s="12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24" t="e">
        <f>AVERAGE(marzo[[#This Row],[1]:[31]])</f>
        <v>#DIV/0!</v>
      </c>
      <c r="AJ3" s="14"/>
      <c r="AK3" s="27"/>
    </row>
    <row r="4" spans="1:37" ht="15.75" customHeight="1" x14ac:dyDescent="0.25">
      <c r="A4" s="15"/>
      <c r="B4" s="12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24" t="e">
        <f>AVERAGE(marzo[[#This Row],[1]:[31]])</f>
        <v>#DIV/0!</v>
      </c>
      <c r="AJ4" s="14"/>
      <c r="AK4" s="18"/>
    </row>
    <row r="5" spans="1:37" ht="15.75" customHeight="1" x14ac:dyDescent="0.25">
      <c r="A5" s="15"/>
      <c r="B5" s="16"/>
      <c r="C5" s="16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24" t="e">
        <f>AVERAGE(marzo[[#This Row],[1]:[31]])</f>
        <v>#DIV/0!</v>
      </c>
      <c r="AJ5" s="14"/>
      <c r="AK5" s="18"/>
    </row>
    <row r="6" spans="1:37" ht="15.75" customHeight="1" x14ac:dyDescent="0.25">
      <c r="A6" s="15"/>
      <c r="B6" s="16"/>
      <c r="C6" s="16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24" t="e">
        <f>AVERAGE(marzo[[#This Row],[1]:[31]])</f>
        <v>#DIV/0!</v>
      </c>
      <c r="AJ6" s="14"/>
      <c r="AK6" s="18"/>
    </row>
    <row r="7" spans="1:37" ht="15.75" customHeight="1" x14ac:dyDescent="0.25">
      <c r="A7" s="11"/>
      <c r="B7" s="16"/>
      <c r="C7" s="16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24" t="e">
        <f>AVERAGE(marzo[[#This Row],[1]:[31]])</f>
        <v>#DIV/0!</v>
      </c>
      <c r="AJ7" s="14"/>
      <c r="AK7" s="18"/>
    </row>
    <row r="8" spans="1:37" ht="15.75" customHeight="1" x14ac:dyDescent="0.25">
      <c r="A8" s="11"/>
      <c r="B8" s="12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24" t="e">
        <f>AVERAGE(marzo[[#This Row],[1]:[31]])</f>
        <v>#DIV/0!</v>
      </c>
      <c r="AJ8" s="14"/>
      <c r="AK8" s="18"/>
    </row>
    <row r="9" spans="1:37" s="6" customFormat="1" ht="15.75" customHeight="1" x14ac:dyDescent="0.25">
      <c r="A9" s="15"/>
      <c r="B9" s="16"/>
      <c r="C9" s="16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24" t="e">
        <f>AVERAGE(marzo[[#This Row],[1]:[31]])</f>
        <v>#DIV/0!</v>
      </c>
      <c r="AJ9" s="17"/>
      <c r="AK9" s="17"/>
    </row>
    <row r="10" spans="1:37" ht="15.75" customHeight="1" x14ac:dyDescent="0.25">
      <c r="A10" s="11"/>
      <c r="B10" s="12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25" t="e">
        <f>AVERAGE(marzo[[#This Row],[1]:[31]])</f>
        <v>#DIV/0!</v>
      </c>
      <c r="AJ10" s="14"/>
      <c r="AK10" s="18"/>
    </row>
    <row r="11" spans="1:37" ht="15.75" customHeight="1" x14ac:dyDescent="0.25">
      <c r="A11" s="11"/>
      <c r="B11" s="12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24" t="e">
        <f>AVERAGE(marzo[[#This Row],[1]:[31]])</f>
        <v>#DIV/0!</v>
      </c>
      <c r="AJ11" s="14"/>
      <c r="AK11" s="18"/>
    </row>
    <row r="12" spans="1:37" ht="15.75" customHeight="1" x14ac:dyDescent="0.25">
      <c r="A12" s="11"/>
      <c r="B12" s="12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24" t="e">
        <f>AVERAGE(marzo[[#This Row],[1]:[31]])</f>
        <v>#DIV/0!</v>
      </c>
      <c r="AJ12" s="14"/>
      <c r="AK12" s="18"/>
    </row>
    <row r="13" spans="1:37" ht="13.5" customHeight="1" x14ac:dyDescent="0.25">
      <c r="A13" s="11"/>
      <c r="B13" s="16"/>
      <c r="C13" s="1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24" t="e">
        <f>AVERAGE(marzo[[#This Row],[1]:[31]])</f>
        <v>#DIV/0!</v>
      </c>
      <c r="AJ13" s="14"/>
      <c r="AK13" s="18"/>
    </row>
    <row r="14" spans="1:37" ht="15.75" customHeight="1" x14ac:dyDescent="0.25">
      <c r="A14" s="11"/>
      <c r="B14" s="12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24" t="e">
        <f>AVERAGE(marzo[[#This Row],[1]:[31]])</f>
        <v>#DIV/0!</v>
      </c>
      <c r="AJ14" s="14"/>
      <c r="AK14" s="18"/>
    </row>
    <row r="15" spans="1:37" ht="15.75" customHeight="1" x14ac:dyDescent="0.25">
      <c r="A15" s="11"/>
      <c r="B15" s="12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24" t="e">
        <f>AVERAGE(marzo[[#This Row],[1]:[31]])</f>
        <v>#DIV/0!</v>
      </c>
      <c r="AJ15" s="14"/>
      <c r="AK15" s="18"/>
    </row>
    <row r="16" spans="1:37" ht="15.75" customHeight="1" x14ac:dyDescent="0.25">
      <c r="A16" s="11"/>
      <c r="B16" s="12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24" t="e">
        <f>AVERAGE(marzo[[#This Row],[1]:[31]])</f>
        <v>#DIV/0!</v>
      </c>
      <c r="AJ16" s="14"/>
      <c r="AK16" s="18"/>
    </row>
    <row r="17" spans="1:37" ht="15.75" customHeight="1" x14ac:dyDescent="0.25">
      <c r="A17" s="11"/>
      <c r="B17" s="16"/>
      <c r="C17" s="16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24" t="e">
        <f>AVERAGE(marzo[[#This Row],[1]:[31]])</f>
        <v>#DIV/0!</v>
      </c>
      <c r="AJ17" s="14"/>
      <c r="AK17" s="18"/>
    </row>
    <row r="18" spans="1:37" ht="15.75" customHeight="1" x14ac:dyDescent="0.25">
      <c r="A18" s="11"/>
      <c r="B18" s="16"/>
      <c r="C18" s="16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24" t="e">
        <f>AVERAGE(marzo[[#This Row],[1]:[31]])</f>
        <v>#DIV/0!</v>
      </c>
      <c r="AJ18" s="14"/>
      <c r="AK18" s="18"/>
    </row>
    <row r="19" spans="1:37" ht="15.75" customHeight="1" x14ac:dyDescent="0.25">
      <c r="A19" s="11"/>
      <c r="B19" s="16"/>
      <c r="C19" s="16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24" t="e">
        <f>AVERAGE(marzo[[#This Row],[1]:[31]])</f>
        <v>#DIV/0!</v>
      </c>
      <c r="AJ19" s="14"/>
      <c r="AK19" s="18"/>
    </row>
    <row r="20" spans="1:37" ht="15.75" customHeight="1" x14ac:dyDescent="0.25">
      <c r="A20" s="11"/>
      <c r="B20" s="16"/>
      <c r="C20" s="16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24" t="e">
        <f>AVERAGE(marzo[[#This Row],[1]:[31]])</f>
        <v>#DIV/0!</v>
      </c>
      <c r="AJ20" s="14"/>
      <c r="AK20" s="18"/>
    </row>
    <row r="21" spans="1:37" ht="15.75" customHeight="1" x14ac:dyDescent="0.25">
      <c r="A21" s="15"/>
      <c r="B21" s="16"/>
      <c r="C21" s="16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25" t="e">
        <f>AVERAGE(marzo[[#This Row],[1]:[31]])</f>
        <v>#DIV/0!</v>
      </c>
      <c r="AJ21" s="14"/>
      <c r="AK21" s="18"/>
    </row>
    <row r="22" spans="1:37" ht="15.75" customHeight="1" x14ac:dyDescent="0.25">
      <c r="A22" s="15"/>
      <c r="B22" s="16"/>
      <c r="C22" s="16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25" t="e">
        <f>AVERAGE(marzo[[#This Row],[1]:[31]])</f>
        <v>#DIV/0!</v>
      </c>
      <c r="AJ22" s="14"/>
      <c r="AK22" s="18"/>
    </row>
    <row r="23" spans="1:37" ht="15.75" customHeight="1" x14ac:dyDescent="0.25">
      <c r="A23" s="15"/>
      <c r="B23" s="16"/>
      <c r="C23" s="16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24" t="e">
        <f>AVERAGE(marzo[[#This Row],[1]:[31]])</f>
        <v>#DIV/0!</v>
      </c>
      <c r="AJ23" s="14"/>
      <c r="AK23" s="18"/>
    </row>
    <row r="24" spans="1:37" ht="15.75" customHeight="1" x14ac:dyDescent="0.25">
      <c r="A24" s="15"/>
      <c r="B24" s="12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24" t="e">
        <f>AVERAGE(marzo[[#This Row],[1]:[31]])</f>
        <v>#DIV/0!</v>
      </c>
      <c r="AJ24" s="14"/>
      <c r="AK24" s="18"/>
    </row>
    <row r="25" spans="1:37" ht="15.75" customHeight="1" x14ac:dyDescent="0.25">
      <c r="A25" s="15"/>
      <c r="B25" s="12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24" t="e">
        <f>AVERAGE(marzo[[#This Row],[1]:[31]])</f>
        <v>#DIV/0!</v>
      </c>
      <c r="AJ25" s="14"/>
      <c r="AK25" s="18"/>
    </row>
    <row r="26" spans="1:37" ht="15.75" customHeight="1" x14ac:dyDescent="0.25">
      <c r="A26" s="15"/>
      <c r="B26" s="12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25" t="e">
        <f>AVERAGE(marzo[[#This Row],[1]:[31]])</f>
        <v>#DIV/0!</v>
      </c>
      <c r="AJ26" s="14"/>
      <c r="AK26" s="18"/>
    </row>
    <row r="27" spans="1:37" ht="15.75" customHeight="1" x14ac:dyDescent="0.25">
      <c r="A27" s="15"/>
      <c r="B27" s="12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25" t="e">
        <f>AVERAGE(marzo[[#This Row],[1]:[31]])</f>
        <v>#DIV/0!</v>
      </c>
      <c r="AJ27" s="14"/>
      <c r="AK27" s="18"/>
    </row>
    <row r="28" spans="1:37" ht="15.75" customHeight="1" x14ac:dyDescent="0.25">
      <c r="A28" s="15"/>
      <c r="B28" s="12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25" t="e">
        <f>AVERAGE(marzo[[#This Row],[1]:[31]])</f>
        <v>#DIV/0!</v>
      </c>
      <c r="AJ28" s="14"/>
      <c r="AK28" s="18"/>
    </row>
    <row r="29" spans="1:37" ht="15.75" customHeight="1" x14ac:dyDescent="0.25">
      <c r="A29" s="15"/>
      <c r="B29" s="12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24" t="e">
        <f>AVERAGE(marzo[[#This Row],[1]:[31]])</f>
        <v>#DIV/0!</v>
      </c>
      <c r="AJ29" s="14"/>
      <c r="AK29" s="18"/>
    </row>
    <row r="30" spans="1:37" ht="15.75" customHeight="1" x14ac:dyDescent="0.25">
      <c r="A30" s="15"/>
      <c r="B30" s="12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24" t="e">
        <f>AVERAGE(marzo[[#This Row],[1]:[31]])</f>
        <v>#DIV/0!</v>
      </c>
      <c r="AJ30" s="14"/>
      <c r="AK30" s="18"/>
    </row>
    <row r="31" spans="1:37" ht="15.75" customHeight="1" x14ac:dyDescent="0.25">
      <c r="A31" s="15"/>
      <c r="B31" s="12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24" t="e">
        <f>AVERAGE(marzo[[#This Row],[1]:[31]])</f>
        <v>#DIV/0!</v>
      </c>
      <c r="AJ31" s="14"/>
      <c r="AK31" s="18"/>
    </row>
    <row r="32" spans="1:37" ht="15.75" customHeight="1" x14ac:dyDescent="0.25">
      <c r="A32" s="15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24" t="e">
        <f>AVERAGE(marzo[[#This Row],[1]:[31]])</f>
        <v>#DIV/0!</v>
      </c>
      <c r="AJ32" s="14"/>
      <c r="AK32" s="18"/>
    </row>
    <row r="33" spans="1:37" ht="15.75" customHeight="1" x14ac:dyDescent="0.25">
      <c r="A33" s="15"/>
      <c r="B33" s="12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24" t="e">
        <f>AVERAGE(marzo[[#This Row],[1]:[31]])</f>
        <v>#DIV/0!</v>
      </c>
      <c r="AJ33" s="14"/>
      <c r="AK33" s="18"/>
    </row>
    <row r="34" spans="1:37" ht="15.75" customHeight="1" x14ac:dyDescent="0.25">
      <c r="A34" s="15"/>
      <c r="B34" s="12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25" t="e">
        <f>AVERAGE(marzo[[#This Row],[1]:[31]])</f>
        <v>#DIV/0!</v>
      </c>
      <c r="AJ34" s="14"/>
      <c r="AK34" s="18"/>
    </row>
    <row r="35" spans="1:37" ht="15.75" customHeight="1" x14ac:dyDescent="0.25">
      <c r="A35" s="15"/>
      <c r="B35" s="12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25" t="e">
        <f>AVERAGE(marzo[[#This Row],[1]:[31]])</f>
        <v>#DIV/0!</v>
      </c>
      <c r="AJ35" s="14"/>
      <c r="AK35" s="18"/>
    </row>
    <row r="36" spans="1:37" ht="15.75" customHeight="1" x14ac:dyDescent="0.25">
      <c r="A36" s="15"/>
      <c r="B36" s="12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25" t="e">
        <f>AVERAGE(marzo[[#This Row],[1]:[31]])</f>
        <v>#DIV/0!</v>
      </c>
      <c r="AJ36" s="14"/>
      <c r="AK36" s="18"/>
    </row>
    <row r="37" spans="1:37" ht="15.75" customHeight="1" x14ac:dyDescent="0.25">
      <c r="A37" s="15"/>
      <c r="B37" s="12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24" t="e">
        <f>AVERAGE(marzo[[#This Row],[1]:[31]])</f>
        <v>#DIV/0!</v>
      </c>
      <c r="AJ37" s="14"/>
      <c r="AK37" s="18"/>
    </row>
    <row r="38" spans="1:37" ht="15.75" customHeight="1" x14ac:dyDescent="0.25">
      <c r="A38" s="15"/>
      <c r="B38" s="12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25" t="e">
        <f>AVERAGE(marzo[[#This Row],[1]:[31]])</f>
        <v>#DIV/0!</v>
      </c>
      <c r="AJ38" s="14"/>
      <c r="AK38" s="18"/>
    </row>
    <row r="39" spans="1:37" ht="15.75" customHeight="1" x14ac:dyDescent="0.25">
      <c r="A39" s="15"/>
      <c r="B39" s="12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24" t="e">
        <f>AVERAGE(marzo[[#This Row],[1]:[31]])</f>
        <v>#DIV/0!</v>
      </c>
      <c r="AJ39" s="14"/>
      <c r="AK39" s="18"/>
    </row>
    <row r="40" spans="1:37" ht="15.75" customHeight="1" x14ac:dyDescent="0.25">
      <c r="A40" s="11"/>
      <c r="B40" s="12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24" t="e">
        <f>AVERAGE(marzo[[#This Row],[1]:[31]])</f>
        <v>#DIV/0!</v>
      </c>
      <c r="AJ40" s="14"/>
      <c r="AK40" s="18"/>
    </row>
    <row r="41" spans="1:37" ht="15.75" customHeight="1" x14ac:dyDescent="0.25">
      <c r="A41" s="15"/>
      <c r="B41" s="12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24" t="e">
        <f>AVERAGE(marzo[[#This Row],[1]:[31]])</f>
        <v>#DIV/0!</v>
      </c>
      <c r="AJ41" s="14"/>
      <c r="AK41" s="18"/>
    </row>
    <row r="42" spans="1:37" ht="15.75" customHeight="1" x14ac:dyDescent="0.25">
      <c r="A42" s="15"/>
      <c r="B42" s="12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24" t="e">
        <f>AVERAGE(marzo[[#This Row],[1]:[31]])</f>
        <v>#DIV/0!</v>
      </c>
      <c r="AJ42" s="14"/>
      <c r="AK42" s="18"/>
    </row>
    <row r="43" spans="1:37" ht="15.75" customHeight="1" x14ac:dyDescent="0.25">
      <c r="A43" s="15"/>
      <c r="B43" s="12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24" t="e">
        <f>AVERAGE(marzo[[#This Row],[1]:[31]])</f>
        <v>#DIV/0!</v>
      </c>
      <c r="AJ43" s="14"/>
      <c r="AK43" s="18"/>
    </row>
    <row r="44" spans="1:37" ht="15.75" customHeight="1" x14ac:dyDescent="0.25">
      <c r="A44" s="15"/>
      <c r="B44" s="12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25" t="e">
        <f>AVERAGE(marzo[[#This Row],[1]:[31]])</f>
        <v>#DIV/0!</v>
      </c>
      <c r="AJ44" s="14"/>
      <c r="AK44" s="18"/>
    </row>
    <row r="45" spans="1:37" ht="15.75" customHeight="1" x14ac:dyDescent="0.25">
      <c r="A45" s="15"/>
      <c r="B45" s="16"/>
      <c r="C45" s="16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24" t="e">
        <f>AVERAGE(marzo[[#This Row],[1]:[31]])</f>
        <v>#DIV/0!</v>
      </c>
      <c r="AJ45" s="14"/>
      <c r="AK45" s="18"/>
    </row>
    <row r="46" spans="1:37" ht="15.75" customHeight="1" x14ac:dyDescent="0.25">
      <c r="A46" s="15"/>
      <c r="B46" s="12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25" t="e">
        <f>AVERAGE(marzo[[#This Row],[1]:[31]])</f>
        <v>#DIV/0!</v>
      </c>
      <c r="AJ46" s="14"/>
      <c r="AK46" s="18"/>
    </row>
    <row r="47" spans="1:37" ht="15.75" customHeight="1" x14ac:dyDescent="0.25">
      <c r="A47" s="15"/>
      <c r="B47" s="12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24" t="e">
        <f>AVERAGE(marzo[[#This Row],[1]:[31]])</f>
        <v>#DIV/0!</v>
      </c>
      <c r="AJ47" s="14"/>
      <c r="AK47" s="18"/>
    </row>
    <row r="48" spans="1:37" ht="15.75" customHeight="1" x14ac:dyDescent="0.25">
      <c r="A48" s="15"/>
      <c r="B48" s="16"/>
      <c r="C48" s="16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24" t="e">
        <f>AVERAGE(marzo[[#This Row],[1]:[31]])</f>
        <v>#DIV/0!</v>
      </c>
      <c r="AJ48" s="14"/>
      <c r="AK48" s="18"/>
    </row>
    <row r="49" spans="1:37" ht="15.75" customHeight="1" x14ac:dyDescent="0.25">
      <c r="A49" s="15"/>
      <c r="B49" s="12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24" t="e">
        <f>AVERAGE(marzo[[#This Row],[1]:[31]])</f>
        <v>#DIV/0!</v>
      </c>
      <c r="AJ49" s="14"/>
      <c r="AK49" s="18"/>
    </row>
    <row r="50" spans="1:37" ht="15.75" customHeight="1" x14ac:dyDescent="0.25">
      <c r="A50" s="11"/>
      <c r="B50" s="12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24" t="e">
        <f>AVERAGE(marzo[[#This Row],[1]:[31]])</f>
        <v>#DIV/0!</v>
      </c>
      <c r="AJ50" s="14"/>
      <c r="AK50" s="18"/>
    </row>
    <row r="51" spans="1:37" ht="15.75" customHeight="1" x14ac:dyDescent="0.25">
      <c r="A51" s="11"/>
      <c r="B51" s="18"/>
      <c r="C51" s="18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8" t="e">
        <f>AVERAGE(marzo[[#This Row],[1]:[31]])</f>
        <v>#DIV/0!</v>
      </c>
      <c r="AJ51" s="18"/>
      <c r="AK51" s="18"/>
    </row>
    <row r="52" spans="1:37" ht="15.75" customHeight="1" x14ac:dyDescent="0.25">
      <c r="A52" s="11"/>
      <c r="B52" s="18"/>
      <c r="C52" s="18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8" t="e">
        <f>AVERAGE(marzo[[#This Row],[1]:[31]])</f>
        <v>#DIV/0!</v>
      </c>
      <c r="AJ52" s="18"/>
      <c r="AK52" s="18"/>
    </row>
    <row r="53" spans="1:37" ht="15.75" customHeight="1" x14ac:dyDescent="0.25">
      <c r="A53" s="11"/>
      <c r="B53" s="18"/>
      <c r="C53" s="18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8" t="e">
        <f>AVERAGE(marzo[[#This Row],[1]:[31]])</f>
        <v>#DIV/0!</v>
      </c>
      <c r="AJ53" s="18"/>
      <c r="AK53" s="18"/>
    </row>
    <row r="54" spans="1:37" ht="15.75" customHeight="1" x14ac:dyDescent="0.25">
      <c r="A54" s="11"/>
      <c r="B54" s="18"/>
      <c r="C54" s="18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8" t="e">
        <f>AVERAGE(marzo[[#This Row],[1]:[31]])</f>
        <v>#DIV/0!</v>
      </c>
      <c r="AJ54" s="18"/>
      <c r="AK54" s="18"/>
    </row>
    <row r="55" spans="1:37" ht="15.75" customHeight="1" x14ac:dyDescent="0.25">
      <c r="A55" s="11"/>
      <c r="B55" s="18"/>
      <c r="C55" s="18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8" t="e">
        <f>AVERAGE(marzo[[#This Row],[1]:[31]])</f>
        <v>#DIV/0!</v>
      </c>
      <c r="AJ55" s="18"/>
      <c r="AK55" s="18"/>
    </row>
    <row r="56" spans="1:37" ht="15.75" customHeight="1" x14ac:dyDescent="0.25">
      <c r="A56" s="11"/>
      <c r="B56" s="18"/>
      <c r="C56" s="18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8" t="e">
        <f>AVERAGE(marzo[[#This Row],[1]:[31]])</f>
        <v>#DIV/0!</v>
      </c>
      <c r="AJ56" s="18"/>
      <c r="AK56" s="18"/>
    </row>
    <row r="57" spans="1:37" ht="15.75" customHeight="1" x14ac:dyDescent="0.25">
      <c r="A57" s="11"/>
      <c r="B57" s="18"/>
      <c r="C57" s="18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8" t="e">
        <f>AVERAGE(marzo[[#This Row],[1]:[31]])</f>
        <v>#DIV/0!</v>
      </c>
      <c r="AJ57" s="18"/>
      <c r="AK57" s="18"/>
    </row>
    <row r="58" spans="1:37" ht="15.75" customHeight="1" x14ac:dyDescent="0.25">
      <c r="A58" s="11"/>
      <c r="B58" s="18"/>
      <c r="C58" s="18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8" t="e">
        <f>AVERAGE(marzo[[#This Row],[1]:[31]])</f>
        <v>#DIV/0!</v>
      </c>
      <c r="AJ58" s="18"/>
      <c r="AK58" s="18"/>
    </row>
    <row r="59" spans="1:37" ht="15.75" customHeight="1" x14ac:dyDescent="0.25">
      <c r="A59" s="11"/>
      <c r="B59" s="18"/>
      <c r="C59" s="18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8" t="e">
        <f>AVERAGE(marzo[[#This Row],[1]:[31]])</f>
        <v>#DIV/0!</v>
      </c>
      <c r="AJ59" s="18"/>
      <c r="AK59" s="18"/>
    </row>
    <row r="60" spans="1:37" ht="15.75" customHeight="1" x14ac:dyDescent="0.25">
      <c r="A60" s="11"/>
      <c r="B60" s="18"/>
      <c r="C60" s="18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8" t="e">
        <f>AVERAGE(marzo[[#This Row],[1]:[31]])</f>
        <v>#DIV/0!</v>
      </c>
      <c r="AJ60" s="18"/>
      <c r="AK60" s="18"/>
    </row>
    <row r="61" spans="1:37" ht="15.75" customHeight="1" x14ac:dyDescent="0.25">
      <c r="A61" s="11"/>
      <c r="B61" s="18"/>
      <c r="C61" s="18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8" t="e">
        <f>AVERAGE(marzo[[#This Row],[1]:[31]])</f>
        <v>#DIV/0!</v>
      </c>
      <c r="AJ61" s="18"/>
      <c r="AK61" s="18"/>
    </row>
    <row r="62" spans="1:37" ht="15.75" customHeight="1" x14ac:dyDescent="0.25">
      <c r="A62" s="11"/>
      <c r="B62" s="18"/>
      <c r="C62" s="18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8" t="e">
        <f>AVERAGE(marzo[[#This Row],[1]:[31]])</f>
        <v>#DIV/0!</v>
      </c>
      <c r="AJ62" s="18"/>
      <c r="AK62" s="18"/>
    </row>
    <row r="63" spans="1:37" ht="15.75" customHeight="1" x14ac:dyDescent="0.25">
      <c r="A63" s="11"/>
      <c r="B63" s="18"/>
      <c r="C63" s="18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8" t="e">
        <f>AVERAGE(marzo[[#This Row],[1]:[31]])</f>
        <v>#DIV/0!</v>
      </c>
      <c r="AJ63" s="18"/>
      <c r="AK63" s="18"/>
    </row>
    <row r="64" spans="1:37" ht="15.75" customHeight="1" x14ac:dyDescent="0.25">
      <c r="A64" s="11"/>
      <c r="B64" s="18"/>
      <c r="C64" s="18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8" t="e">
        <f>AVERAGE(marzo[[#This Row],[1]:[31]])</f>
        <v>#DIV/0!</v>
      </c>
      <c r="AJ64" s="18"/>
      <c r="AK64" s="18"/>
    </row>
    <row r="65" spans="1:37" ht="15.75" customHeight="1" x14ac:dyDescent="0.25">
      <c r="A65" s="11"/>
      <c r="B65" s="18"/>
      <c r="C65" s="18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8" t="e">
        <f>AVERAGE(marzo[[#This Row],[1]:[31]])</f>
        <v>#DIV/0!</v>
      </c>
      <c r="AJ65" s="18"/>
      <c r="AK65" s="18"/>
    </row>
    <row r="66" spans="1:37" ht="15.75" customHeight="1" x14ac:dyDescent="0.25">
      <c r="A66" s="11"/>
      <c r="B66" s="18"/>
      <c r="C66" s="18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8" t="e">
        <f>AVERAGE(marzo[[#This Row],[1]:[31]])</f>
        <v>#DIV/0!</v>
      </c>
      <c r="AJ66" s="18"/>
      <c r="AK66" s="18"/>
    </row>
    <row r="67" spans="1:37" ht="15.75" customHeight="1" x14ac:dyDescent="0.25">
      <c r="A67" s="11"/>
      <c r="B67" s="18"/>
      <c r="C67" s="18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8" t="e">
        <f>AVERAGE(marzo[[#This Row],[1]:[31]])</f>
        <v>#DIV/0!</v>
      </c>
      <c r="AJ67" s="18"/>
      <c r="AK67" s="18"/>
    </row>
    <row r="68" spans="1:37" ht="15.75" customHeight="1" x14ac:dyDescent="0.25">
      <c r="A68" s="11"/>
      <c r="B68" s="18"/>
      <c r="C68" s="18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8" t="e">
        <f>AVERAGE(marzo[[#This Row],[1]:[31]])</f>
        <v>#DIV/0!</v>
      </c>
      <c r="AJ68" s="18"/>
      <c r="AK68" s="18"/>
    </row>
    <row r="69" spans="1:37" ht="15.75" customHeight="1" x14ac:dyDescent="0.25">
      <c r="A69" s="11"/>
      <c r="B69" s="18"/>
      <c r="C69" s="18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8" t="e">
        <f>AVERAGE(marzo[[#This Row],[1]:[31]])</f>
        <v>#DIV/0!</v>
      </c>
      <c r="AJ69" s="18"/>
      <c r="AK69" s="18"/>
    </row>
    <row r="70" spans="1:37" ht="15.75" customHeight="1" x14ac:dyDescent="0.25">
      <c r="A70" s="11"/>
      <c r="B70" s="18"/>
      <c r="C70" s="18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8" t="e">
        <f>AVERAGE(marzo[[#This Row],[1]:[31]])</f>
        <v>#DIV/0!</v>
      </c>
      <c r="AJ70" s="18"/>
      <c r="AK70" s="18"/>
    </row>
    <row r="71" spans="1:37" ht="15.75" customHeight="1" x14ac:dyDescent="0.25">
      <c r="A71" s="11"/>
      <c r="B71" s="18"/>
      <c r="C71" s="18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8" t="e">
        <f>AVERAGE(marzo[[#This Row],[1]:[31]])</f>
        <v>#DIV/0!</v>
      </c>
      <c r="AJ71" s="18"/>
      <c r="AK71" s="18"/>
    </row>
    <row r="72" spans="1:37" ht="15.75" customHeight="1" x14ac:dyDescent="0.25">
      <c r="A72" s="11"/>
      <c r="B72" s="18"/>
      <c r="C72" s="18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8" t="e">
        <f>AVERAGE(marzo[[#This Row],[1]:[31]])</f>
        <v>#DIV/0!</v>
      </c>
      <c r="AJ72" s="18"/>
      <c r="AK72" s="18"/>
    </row>
    <row r="73" spans="1:37" x14ac:dyDescent="0.25">
      <c r="A73" s="11"/>
      <c r="B73" s="18"/>
      <c r="C73" s="18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8" t="e">
        <f>AVERAGE(marzo[[#This Row],[1]:[31]])</f>
        <v>#DIV/0!</v>
      </c>
      <c r="AJ73" s="18"/>
      <c r="AK73" s="18"/>
    </row>
    <row r="74" spans="1:37" x14ac:dyDescent="0.25">
      <c r="A74" s="11"/>
      <c r="B74" s="18"/>
      <c r="C74" s="18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8" t="e">
        <f>AVERAGE(marzo[[#This Row],[1]:[31]])</f>
        <v>#DIV/0!</v>
      </c>
      <c r="AJ74" s="18"/>
      <c r="AK74" s="18"/>
    </row>
    <row r="75" spans="1:37" x14ac:dyDescent="0.25">
      <c r="A75" s="11"/>
      <c r="B75" s="18"/>
      <c r="C75" s="18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8" t="e">
        <f>AVERAGE(marzo[[#This Row],[1]:[31]])</f>
        <v>#DIV/0!</v>
      </c>
      <c r="AJ75" s="18"/>
      <c r="AK75" s="18"/>
    </row>
    <row r="76" spans="1:37" x14ac:dyDescent="0.25">
      <c r="A76" s="11"/>
      <c r="B76" s="18"/>
      <c r="C76" s="18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8" t="e">
        <f>AVERAGE(marzo[[#This Row],[1]:[31]])</f>
        <v>#DIV/0!</v>
      </c>
      <c r="AJ76" s="18"/>
      <c r="AK76" s="18"/>
    </row>
    <row r="77" spans="1:37" x14ac:dyDescent="0.25">
      <c r="A77" s="11"/>
      <c r="B77" s="18"/>
      <c r="C77" s="18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8" t="e">
        <f>AVERAGE(marzo[[#This Row],[1]:[31]])</f>
        <v>#DIV/0!</v>
      </c>
      <c r="AJ77" s="18"/>
      <c r="AK77" s="18"/>
    </row>
    <row r="78" spans="1:37" x14ac:dyDescent="0.25">
      <c r="A78" s="11"/>
      <c r="B78" s="18"/>
      <c r="C78" s="18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8" t="e">
        <f>AVERAGE(marzo[[#This Row],[1]:[31]])</f>
        <v>#DIV/0!</v>
      </c>
      <c r="AJ78" s="18"/>
      <c r="AK78" s="18"/>
    </row>
    <row r="79" spans="1:37" x14ac:dyDescent="0.25">
      <c r="A79" s="11"/>
      <c r="B79" s="18"/>
      <c r="C79" s="18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8" t="e">
        <f>AVERAGE(marzo[[#This Row],[1]:[31]])</f>
        <v>#DIV/0!</v>
      </c>
      <c r="AJ79" s="18"/>
      <c r="AK79" s="18"/>
    </row>
    <row r="80" spans="1:37" x14ac:dyDescent="0.25">
      <c r="A80" s="11"/>
      <c r="B80" s="18"/>
      <c r="C80" s="18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8" t="e">
        <f>AVERAGE(marzo[[#This Row],[1]:[31]])</f>
        <v>#DIV/0!</v>
      </c>
      <c r="AJ80" s="18"/>
      <c r="AK80" s="18"/>
    </row>
    <row r="81" spans="1:37" x14ac:dyDescent="0.25">
      <c r="A81" s="11"/>
      <c r="B81" s="18"/>
      <c r="C81" s="18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8" t="e">
        <f>AVERAGE(marzo[[#This Row],[1]:[31]])</f>
        <v>#DIV/0!</v>
      </c>
      <c r="AJ81" s="18"/>
      <c r="AK81" s="18"/>
    </row>
    <row r="82" spans="1:37" x14ac:dyDescent="0.25">
      <c r="A82" s="11"/>
      <c r="B82" s="18"/>
      <c r="C82" s="18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8" t="e">
        <f>AVERAGE(marzo[[#This Row],[1]:[31]])</f>
        <v>#DIV/0!</v>
      </c>
      <c r="AJ82" s="18"/>
      <c r="AK82" s="18"/>
    </row>
    <row r="83" spans="1:37" x14ac:dyDescent="0.25">
      <c r="A83" s="11"/>
      <c r="B83" s="18"/>
      <c r="C83" s="18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8" t="e">
        <f>AVERAGE(marzo[[#This Row],[1]:[31]])</f>
        <v>#DIV/0!</v>
      </c>
      <c r="AJ83" s="18"/>
      <c r="AK83" s="18"/>
    </row>
    <row r="84" spans="1:37" x14ac:dyDescent="0.25">
      <c r="A84" s="11"/>
      <c r="B84" s="18"/>
      <c r="C84" s="18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8" t="e">
        <f>AVERAGE(marzo[[#This Row],[1]:[31]])</f>
        <v>#DIV/0!</v>
      </c>
      <c r="AJ84" s="18"/>
      <c r="AK84" s="18"/>
    </row>
    <row r="85" spans="1:37" x14ac:dyDescent="0.25">
      <c r="A85" s="11"/>
      <c r="B85" s="18"/>
      <c r="C85" s="18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8" t="e">
        <f>AVERAGE(marzo[[#This Row],[1]:[31]])</f>
        <v>#DIV/0!</v>
      </c>
      <c r="AJ85" s="18"/>
      <c r="AK85" s="18"/>
    </row>
    <row r="86" spans="1:37" x14ac:dyDescent="0.25">
      <c r="A86" s="11"/>
      <c r="B86" s="18"/>
      <c r="C86" s="18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8" t="e">
        <f>AVERAGE(marzo[[#This Row],[1]:[31]])</f>
        <v>#DIV/0!</v>
      </c>
      <c r="AJ86" s="18"/>
      <c r="AK86" s="18"/>
    </row>
    <row r="87" spans="1:37" x14ac:dyDescent="0.25">
      <c r="A87" s="11"/>
      <c r="B87" s="18"/>
      <c r="C87" s="18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8" t="e">
        <f>AVERAGE(marzo[[#This Row],[1]:[31]])</f>
        <v>#DIV/0!</v>
      </c>
      <c r="AJ87" s="18"/>
      <c r="AK87" s="18"/>
    </row>
    <row r="88" spans="1:37" x14ac:dyDescent="0.25">
      <c r="A88" s="11"/>
      <c r="B88" s="18"/>
      <c r="C88" s="18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8" t="e">
        <f>AVERAGE(marzo[[#This Row],[1]:[31]])</f>
        <v>#DIV/0!</v>
      </c>
      <c r="AJ88" s="18"/>
      <c r="AK88" s="18"/>
    </row>
    <row r="89" spans="1:37" x14ac:dyDescent="0.25">
      <c r="A89" s="11"/>
      <c r="B89" s="18"/>
      <c r="C89" s="18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8" t="e">
        <f>AVERAGE(marzo[[#This Row],[1]:[31]])</f>
        <v>#DIV/0!</v>
      </c>
      <c r="AJ89" s="18"/>
      <c r="AK89" s="18"/>
    </row>
    <row r="90" spans="1:37" x14ac:dyDescent="0.25">
      <c r="A90" s="11"/>
      <c r="B90" s="18"/>
      <c r="C90" s="18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8" t="e">
        <f>AVERAGE(marzo[[#This Row],[1]:[31]])</f>
        <v>#DIV/0!</v>
      </c>
      <c r="AJ90" s="18"/>
      <c r="AK90" s="18"/>
    </row>
    <row r="91" spans="1:37" x14ac:dyDescent="0.25">
      <c r="A91" s="11"/>
      <c r="B91" s="18"/>
      <c r="C91" s="18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8" t="e">
        <f>AVERAGE(marzo[[#This Row],[1]:[31]])</f>
        <v>#DIV/0!</v>
      </c>
      <c r="AJ91" s="18"/>
      <c r="AK91" s="18"/>
    </row>
    <row r="92" spans="1:37" x14ac:dyDescent="0.25">
      <c r="A92" s="11"/>
      <c r="B92" s="18"/>
      <c r="C92" s="18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8" t="e">
        <f>AVERAGE(marzo[[#This Row],[1]:[31]])</f>
        <v>#DIV/0!</v>
      </c>
      <c r="AJ92" s="18"/>
      <c r="AK92" s="18"/>
    </row>
    <row r="93" spans="1:37" x14ac:dyDescent="0.25">
      <c r="A93" s="11"/>
      <c r="B93" s="18"/>
      <c r="C93" s="18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8" t="e">
        <f>AVERAGE(marzo[[#This Row],[1]:[31]])</f>
        <v>#DIV/0!</v>
      </c>
      <c r="AJ93" s="18"/>
      <c r="AK93" s="18"/>
    </row>
    <row r="94" spans="1:37" x14ac:dyDescent="0.25">
      <c r="A94" s="11"/>
      <c r="B94" s="18"/>
      <c r="C94" s="18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8" t="e">
        <f>AVERAGE(marzo[[#This Row],[1]:[31]])</f>
        <v>#DIV/0!</v>
      </c>
      <c r="AJ94" s="18"/>
      <c r="AK94" s="18"/>
    </row>
    <row r="95" spans="1:37" x14ac:dyDescent="0.25">
      <c r="A95" s="11"/>
      <c r="B95" s="18"/>
      <c r="C95" s="18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8" t="e">
        <f>AVERAGE(marzo[[#This Row],[1]:[31]])</f>
        <v>#DIV/0!</v>
      </c>
      <c r="AJ95" s="18"/>
      <c r="AK95" s="18"/>
    </row>
    <row r="96" spans="1:37" x14ac:dyDescent="0.25">
      <c r="A96" s="11"/>
      <c r="B96" s="18"/>
      <c r="C96" s="18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8" t="e">
        <f>AVERAGE(marzo[[#This Row],[1]:[31]])</f>
        <v>#DIV/0!</v>
      </c>
      <c r="AJ96" s="18"/>
      <c r="AK96" s="18"/>
    </row>
    <row r="97" spans="1:37" x14ac:dyDescent="0.25">
      <c r="A97" s="11"/>
      <c r="B97" s="18"/>
      <c r="C97" s="18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8" t="e">
        <f>AVERAGE(marzo[[#This Row],[1]:[31]])</f>
        <v>#DIV/0!</v>
      </c>
      <c r="AJ97" s="18"/>
      <c r="AK97" s="18"/>
    </row>
    <row r="98" spans="1:37" x14ac:dyDescent="0.25">
      <c r="A98" s="11"/>
      <c r="B98" s="18"/>
      <c r="C98" s="18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8" t="e">
        <f>AVERAGE(marzo[[#This Row],[1]:[31]])</f>
        <v>#DIV/0!</v>
      </c>
      <c r="AJ98" s="18"/>
      <c r="AK98" s="18"/>
    </row>
    <row r="99" spans="1:37" x14ac:dyDescent="0.25">
      <c r="A99" s="11"/>
      <c r="B99" s="18"/>
      <c r="C99" s="18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8" t="e">
        <f>AVERAGE(marzo[[#This Row],[1]:[31]])</f>
        <v>#DIV/0!</v>
      </c>
      <c r="AJ99" s="18"/>
      <c r="AK99" s="18"/>
    </row>
    <row r="100" spans="1:37" x14ac:dyDescent="0.25">
      <c r="A100" s="11"/>
      <c r="B100" s="18"/>
      <c r="C100" s="18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8" t="e">
        <f>AVERAGE(marzo[[#This Row],[1]:[31]])</f>
        <v>#DIV/0!</v>
      </c>
      <c r="AJ100" s="18"/>
      <c r="AK100" s="18"/>
    </row>
    <row r="101" spans="1:37" x14ac:dyDescent="0.25">
      <c r="A101" s="11"/>
      <c r="B101" s="18"/>
      <c r="C101" s="18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8" t="e">
        <f>AVERAGE(marzo[[#This Row],[1]:[31]])</f>
        <v>#DIV/0!</v>
      </c>
      <c r="AJ101" s="18"/>
      <c r="AK101" s="18"/>
    </row>
    <row r="102" spans="1:37" x14ac:dyDescent="0.25">
      <c r="A102" s="11"/>
      <c r="B102" s="18"/>
      <c r="C102" s="18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8" t="e">
        <f>AVERAGE(marzo[[#This Row],[1]:[31]])</f>
        <v>#DIV/0!</v>
      </c>
      <c r="AJ102" s="18"/>
      <c r="AK102" s="18"/>
    </row>
    <row r="103" spans="1:37" x14ac:dyDescent="0.25">
      <c r="A103" s="11"/>
      <c r="B103" s="18"/>
      <c r="C103" s="18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8" t="e">
        <f>AVERAGE(marzo[[#This Row],[1]:[31]])</f>
        <v>#DIV/0!</v>
      </c>
      <c r="AJ103" s="18"/>
      <c r="AK103" s="18"/>
    </row>
    <row r="104" spans="1:37" x14ac:dyDescent="0.25">
      <c r="A104" s="11"/>
      <c r="B104" s="18"/>
      <c r="C104" s="18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8" t="e">
        <f>AVERAGE(marzo[[#This Row],[1]:[31]])</f>
        <v>#DIV/0!</v>
      </c>
      <c r="AJ104" s="18"/>
      <c r="AK104" s="18"/>
    </row>
    <row r="105" spans="1:37" x14ac:dyDescent="0.25">
      <c r="A105" s="11"/>
      <c r="B105" s="18"/>
      <c r="C105" s="18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8" t="e">
        <f>AVERAGE(marzo[[#This Row],[1]:[31]])</f>
        <v>#DIV/0!</v>
      </c>
      <c r="AJ105" s="18"/>
      <c r="AK105" s="18"/>
    </row>
    <row r="106" spans="1:37" x14ac:dyDescent="0.25">
      <c r="A106" s="11"/>
      <c r="B106" s="18"/>
      <c r="C106" s="18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8" t="e">
        <f>AVERAGE(marzo[[#This Row],[1]:[31]])</f>
        <v>#DIV/0!</v>
      </c>
      <c r="AJ106" s="18"/>
      <c r="AK106" s="18"/>
    </row>
    <row r="107" spans="1:37" x14ac:dyDescent="0.25">
      <c r="A107" s="11"/>
      <c r="B107" s="18"/>
      <c r="C107" s="18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8" t="e">
        <f>AVERAGE(marzo[[#This Row],[1]:[31]])</f>
        <v>#DIV/0!</v>
      </c>
      <c r="AJ107" s="18"/>
      <c r="AK107" s="18"/>
    </row>
    <row r="108" spans="1:37" x14ac:dyDescent="0.25">
      <c r="A108" s="11"/>
      <c r="B108" s="18"/>
      <c r="C108" s="18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8" t="e">
        <f>AVERAGE(marzo[[#This Row],[1]:[31]])</f>
        <v>#DIV/0!</v>
      </c>
      <c r="AJ108" s="18"/>
      <c r="AK108" s="18"/>
    </row>
    <row r="109" spans="1:37" x14ac:dyDescent="0.25">
      <c r="A109" s="11"/>
      <c r="B109" s="18"/>
      <c r="C109" s="18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8" t="e">
        <f>AVERAGE(marzo[[#This Row],[1]:[31]])</f>
        <v>#DIV/0!</v>
      </c>
      <c r="AJ109" s="18"/>
      <c r="AK109" s="18"/>
    </row>
    <row r="110" spans="1:37" x14ac:dyDescent="0.25">
      <c r="A110" s="11"/>
      <c r="B110" s="18"/>
      <c r="C110" s="18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8" t="e">
        <f>AVERAGE(marzo[[#This Row],[1]:[31]])</f>
        <v>#DIV/0!</v>
      </c>
      <c r="AJ110" s="18"/>
      <c r="AK110" s="18"/>
    </row>
    <row r="111" spans="1:37" x14ac:dyDescent="0.25">
      <c r="A111" s="11"/>
      <c r="B111" s="18"/>
      <c r="C111" s="18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8" t="e">
        <f>AVERAGE(marzo[[#This Row],[1]:[31]])</f>
        <v>#DIV/0!</v>
      </c>
      <c r="AJ111" s="18"/>
      <c r="AK111" s="18"/>
    </row>
    <row r="112" spans="1:37" x14ac:dyDescent="0.25">
      <c r="A112" s="11"/>
      <c r="B112" s="18"/>
      <c r="C112" s="18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8" t="e">
        <f>AVERAGE(marzo[[#This Row],[1]:[31]])</f>
        <v>#DIV/0!</v>
      </c>
      <c r="AJ112" s="18"/>
      <c r="AK112" s="18"/>
    </row>
    <row r="113" spans="1:37" x14ac:dyDescent="0.25">
      <c r="A113" s="11"/>
      <c r="B113" s="18"/>
      <c r="C113" s="18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8" t="e">
        <f>AVERAGE(marzo[[#This Row],[1]:[31]])</f>
        <v>#DIV/0!</v>
      </c>
      <c r="AJ113" s="18"/>
      <c r="AK113" s="18"/>
    </row>
    <row r="114" spans="1:37" x14ac:dyDescent="0.25">
      <c r="A114" s="11"/>
      <c r="B114" s="18"/>
      <c r="C114" s="18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8" t="e">
        <f>AVERAGE(marzo[[#This Row],[1]:[31]])</f>
        <v>#DIV/0!</v>
      </c>
      <c r="AJ114" s="18"/>
      <c r="AK114" s="18"/>
    </row>
    <row r="115" spans="1:37" x14ac:dyDescent="0.25">
      <c r="A115" s="11"/>
      <c r="B115" s="18"/>
      <c r="C115" s="18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8" t="e">
        <f>AVERAGE(marzo[[#This Row],[1]:[31]])</f>
        <v>#DIV/0!</v>
      </c>
      <c r="AJ115" s="18"/>
      <c r="AK115" s="18"/>
    </row>
    <row r="116" spans="1:37" x14ac:dyDescent="0.25">
      <c r="A116" s="11"/>
      <c r="B116" s="18"/>
      <c r="C116" s="18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8" t="e">
        <f>AVERAGE(marzo[[#This Row],[1]:[31]])</f>
        <v>#DIV/0!</v>
      </c>
      <c r="AJ116" s="18"/>
      <c r="AK116" s="18"/>
    </row>
    <row r="117" spans="1:37" x14ac:dyDescent="0.25">
      <c r="A117" s="11"/>
      <c r="B117" s="18"/>
      <c r="C117" s="18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8" t="e">
        <f>AVERAGE(marzo[[#This Row],[1]:[31]])</f>
        <v>#DIV/0!</v>
      </c>
      <c r="AJ117" s="18"/>
      <c r="AK117" s="18"/>
    </row>
    <row r="118" spans="1:37" x14ac:dyDescent="0.25">
      <c r="A118" s="11"/>
      <c r="B118" s="18"/>
      <c r="C118" s="18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8" t="e">
        <f>AVERAGE(marzo[[#This Row],[1]:[31]])</f>
        <v>#DIV/0!</v>
      </c>
      <c r="AJ118" s="18"/>
      <c r="AK118" s="18"/>
    </row>
    <row r="119" spans="1:37" x14ac:dyDescent="0.25">
      <c r="A119" s="11"/>
      <c r="B119" s="18"/>
      <c r="C119" s="18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8" t="e">
        <f>AVERAGE(marzo[[#This Row],[1]:[31]])</f>
        <v>#DIV/0!</v>
      </c>
      <c r="AJ119" s="18"/>
      <c r="AK119" s="18"/>
    </row>
    <row r="120" spans="1:37" x14ac:dyDescent="0.25">
      <c r="A120" s="11"/>
      <c r="B120" s="18"/>
      <c r="C120" s="18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8" t="e">
        <f>AVERAGE(marzo[[#This Row],[1]:[31]])</f>
        <v>#DIV/0!</v>
      </c>
      <c r="AJ120" s="18"/>
      <c r="AK120" s="18"/>
    </row>
    <row r="121" spans="1:37" x14ac:dyDescent="0.25">
      <c r="A121" s="11"/>
      <c r="B121" s="18"/>
      <c r="C121" s="18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8" t="e">
        <f>AVERAGE(marzo[[#This Row],[1]:[31]])</f>
        <v>#DIV/0!</v>
      </c>
      <c r="AJ121" s="18"/>
      <c r="AK121" s="18"/>
    </row>
    <row r="122" spans="1:37" x14ac:dyDescent="0.25">
      <c r="A122" s="11"/>
      <c r="B122" s="18"/>
      <c r="C122" s="18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8" t="e">
        <f>AVERAGE(marzo[[#This Row],[1]:[31]])</f>
        <v>#DIV/0!</v>
      </c>
      <c r="AJ122" s="18"/>
      <c r="AK122" s="18"/>
    </row>
    <row r="123" spans="1:37" x14ac:dyDescent="0.25">
      <c r="A123" s="11"/>
      <c r="B123" s="18"/>
      <c r="C123" s="18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8" t="e">
        <f>AVERAGE(marzo[[#This Row],[1]:[31]])</f>
        <v>#DIV/0!</v>
      </c>
      <c r="AJ123" s="18"/>
      <c r="AK123" s="18"/>
    </row>
    <row r="124" spans="1:37" x14ac:dyDescent="0.25">
      <c r="A124" s="11"/>
      <c r="B124" s="18"/>
      <c r="C124" s="18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8" t="e">
        <f>AVERAGE(marzo[[#This Row],[1]:[31]])</f>
        <v>#DIV/0!</v>
      </c>
      <c r="AJ124" s="18"/>
      <c r="AK124" s="18"/>
    </row>
    <row r="125" spans="1:37" x14ac:dyDescent="0.25">
      <c r="A125" s="11"/>
      <c r="B125" s="18"/>
      <c r="C125" s="18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8" t="e">
        <f>AVERAGE(marzo[[#This Row],[1]:[31]])</f>
        <v>#DIV/0!</v>
      </c>
      <c r="AJ125" s="18"/>
      <c r="AK125" s="18"/>
    </row>
    <row r="126" spans="1:37" x14ac:dyDescent="0.25">
      <c r="A126" s="11"/>
      <c r="B126" s="18"/>
      <c r="C126" s="18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8" t="e">
        <f>AVERAGE(marzo[[#This Row],[1]:[31]])</f>
        <v>#DIV/0!</v>
      </c>
      <c r="AJ126" s="18"/>
      <c r="AK126" s="18"/>
    </row>
    <row r="127" spans="1:37" x14ac:dyDescent="0.25">
      <c r="A127" s="11"/>
      <c r="B127" s="18"/>
      <c r="C127" s="18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8" t="e">
        <f>AVERAGE(marzo[[#This Row],[1]:[31]])</f>
        <v>#DIV/0!</v>
      </c>
      <c r="AJ127" s="18"/>
      <c r="AK127" s="18"/>
    </row>
    <row r="128" spans="1:37" x14ac:dyDescent="0.25">
      <c r="A128" s="11"/>
      <c r="B128" s="18"/>
      <c r="C128" s="18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8" t="e">
        <f>AVERAGE(marzo[[#This Row],[1]:[31]])</f>
        <v>#DIV/0!</v>
      </c>
      <c r="AJ128" s="18"/>
      <c r="AK128" s="18"/>
    </row>
    <row r="129" spans="1:37" x14ac:dyDescent="0.25">
      <c r="A129" s="11"/>
      <c r="B129" s="18"/>
      <c r="C129" s="18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8" t="e">
        <f>AVERAGE(marzo[[#This Row],[1]:[31]])</f>
        <v>#DIV/0!</v>
      </c>
      <c r="AJ129" s="18"/>
      <c r="AK129" s="18"/>
    </row>
    <row r="130" spans="1:37" x14ac:dyDescent="0.25">
      <c r="A130" s="11"/>
      <c r="B130" s="18"/>
      <c r="C130" s="18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8" t="e">
        <f>AVERAGE(marzo[[#This Row],[1]:[31]])</f>
        <v>#DIV/0!</v>
      </c>
      <c r="AJ130" s="18"/>
      <c r="AK130" s="18"/>
    </row>
    <row r="131" spans="1:37" x14ac:dyDescent="0.25">
      <c r="A131" s="11"/>
      <c r="B131" s="18"/>
      <c r="C131" s="18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8" t="e">
        <f>AVERAGE(marzo[[#This Row],[1]:[31]])</f>
        <v>#DIV/0!</v>
      </c>
      <c r="AJ131" s="18"/>
      <c r="AK131" s="18"/>
    </row>
    <row r="132" spans="1:37" x14ac:dyDescent="0.25">
      <c r="A132" s="11"/>
      <c r="B132" s="18"/>
      <c r="C132" s="18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8" t="e">
        <f>AVERAGE(marzo[[#This Row],[1]:[31]])</f>
        <v>#DIV/0!</v>
      </c>
      <c r="AJ132" s="18"/>
      <c r="AK132" s="18"/>
    </row>
    <row r="133" spans="1:37" x14ac:dyDescent="0.25">
      <c r="A133" s="11"/>
      <c r="B133" s="18"/>
      <c r="C133" s="18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8" t="e">
        <f>AVERAGE(marzo[[#This Row],[1]:[31]])</f>
        <v>#DIV/0!</v>
      </c>
      <c r="AJ133" s="18"/>
      <c r="AK133" s="18"/>
    </row>
    <row r="134" spans="1:37" x14ac:dyDescent="0.25">
      <c r="A134" s="11"/>
      <c r="B134" s="18"/>
      <c r="C134" s="18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8" t="e">
        <f>AVERAGE(marzo[[#This Row],[1]:[31]])</f>
        <v>#DIV/0!</v>
      </c>
      <c r="AJ134" s="18"/>
      <c r="AK134" s="18"/>
    </row>
    <row r="135" spans="1:37" x14ac:dyDescent="0.25">
      <c r="A135" s="11"/>
      <c r="B135" s="18"/>
      <c r="C135" s="18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8" t="e">
        <f>AVERAGE(marzo[[#This Row],[1]:[31]])</f>
        <v>#DIV/0!</v>
      </c>
      <c r="AJ135" s="18"/>
      <c r="AK135" s="18"/>
    </row>
    <row r="136" spans="1:37" x14ac:dyDescent="0.25">
      <c r="A136" s="11"/>
      <c r="B136" s="18"/>
      <c r="C136" s="18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8" t="e">
        <f>AVERAGE(marzo[[#This Row],[1]:[31]])</f>
        <v>#DIV/0!</v>
      </c>
      <c r="AJ136" s="18"/>
      <c r="AK136" s="18"/>
    </row>
    <row r="137" spans="1:37" x14ac:dyDescent="0.25">
      <c r="A137" s="11"/>
      <c r="B137" s="18"/>
      <c r="C137" s="18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8" t="e">
        <f>AVERAGE(marzo[[#This Row],[1]:[31]])</f>
        <v>#DIV/0!</v>
      </c>
      <c r="AJ137" s="18"/>
      <c r="AK137" s="18"/>
    </row>
    <row r="138" spans="1:37" x14ac:dyDescent="0.25">
      <c r="A138" s="11"/>
      <c r="B138" s="18"/>
      <c r="C138" s="18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8" t="e">
        <f>AVERAGE(marzo[[#This Row],[1]:[31]])</f>
        <v>#DIV/0!</v>
      </c>
      <c r="AJ138" s="18"/>
      <c r="AK138" s="18"/>
    </row>
    <row r="139" spans="1:37" x14ac:dyDescent="0.25">
      <c r="A139" s="11"/>
      <c r="B139" s="18"/>
      <c r="C139" s="18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8" t="e">
        <f>AVERAGE(marzo[[#This Row],[1]:[31]])</f>
        <v>#DIV/0!</v>
      </c>
      <c r="AJ139" s="18"/>
      <c r="AK139" s="18"/>
    </row>
    <row r="140" spans="1:37" x14ac:dyDescent="0.25">
      <c r="A140" s="11"/>
      <c r="B140" s="18"/>
      <c r="C140" s="18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8" t="e">
        <f>AVERAGE(marzo[[#This Row],[1]:[31]])</f>
        <v>#DIV/0!</v>
      </c>
      <c r="AJ140" s="18"/>
      <c r="AK140" s="18"/>
    </row>
    <row r="141" spans="1:37" x14ac:dyDescent="0.25">
      <c r="A141" s="11"/>
      <c r="B141" s="18"/>
      <c r="C141" s="18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8" t="e">
        <f>AVERAGE(marzo[[#This Row],[1]:[31]])</f>
        <v>#DIV/0!</v>
      </c>
      <c r="AJ141" s="18"/>
      <c r="AK141" s="18"/>
    </row>
    <row r="142" spans="1:37" x14ac:dyDescent="0.25">
      <c r="A142" s="11"/>
      <c r="B142" s="18"/>
      <c r="C142" s="18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8" t="e">
        <f>AVERAGE(marzo[[#This Row],[1]:[31]])</f>
        <v>#DIV/0!</v>
      </c>
      <c r="AJ142" s="18"/>
      <c r="AK142" s="18"/>
    </row>
    <row r="143" spans="1:37" x14ac:dyDescent="0.25">
      <c r="A143" s="11"/>
      <c r="B143" s="18"/>
      <c r="C143" s="18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8" t="e">
        <f>AVERAGE(marzo[[#This Row],[1]:[31]])</f>
        <v>#DIV/0!</v>
      </c>
      <c r="AJ143" s="18"/>
      <c r="AK143" s="18"/>
    </row>
    <row r="144" spans="1:37" x14ac:dyDescent="0.25">
      <c r="A144" s="11"/>
      <c r="B144" s="18"/>
      <c r="C144" s="18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8" t="e">
        <f>AVERAGE(marzo[[#This Row],[1]:[31]])</f>
        <v>#DIV/0!</v>
      </c>
      <c r="AJ144" s="18"/>
      <c r="AK144" s="18"/>
    </row>
    <row r="145" spans="1:37" x14ac:dyDescent="0.25">
      <c r="A145" s="11"/>
      <c r="B145" s="18"/>
      <c r="C145" s="18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8" t="e">
        <f>AVERAGE(marzo[[#This Row],[1]:[31]])</f>
        <v>#DIV/0!</v>
      </c>
      <c r="AJ145" s="18"/>
      <c r="AK145" s="18"/>
    </row>
    <row r="146" spans="1:37" x14ac:dyDescent="0.25">
      <c r="A146" s="11"/>
      <c r="B146" s="18"/>
      <c r="C146" s="18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8" t="e">
        <f>AVERAGE(marzo[[#This Row],[1]:[31]])</f>
        <v>#DIV/0!</v>
      </c>
      <c r="AJ146" s="18"/>
      <c r="AK146" s="18"/>
    </row>
    <row r="147" spans="1:37" x14ac:dyDescent="0.25">
      <c r="A147" s="11"/>
      <c r="B147" s="18"/>
      <c r="C147" s="18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8" t="e">
        <f>AVERAGE(marzo[[#This Row],[1]:[31]])</f>
        <v>#DIV/0!</v>
      </c>
      <c r="AJ147" s="18"/>
      <c r="AK147" s="18"/>
    </row>
    <row r="148" spans="1:37" x14ac:dyDescent="0.25">
      <c r="A148" s="11"/>
      <c r="B148" s="18"/>
      <c r="C148" s="18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8" t="e">
        <f>AVERAGE(marzo[[#This Row],[1]:[31]])</f>
        <v>#DIV/0!</v>
      </c>
      <c r="AJ148" s="18"/>
      <c r="AK148" s="18"/>
    </row>
    <row r="149" spans="1:37" x14ac:dyDescent="0.25">
      <c r="A149" s="11"/>
      <c r="B149" s="18"/>
      <c r="C149" s="18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8" t="e">
        <f>AVERAGE(marzo[[#This Row],[1]:[31]])</f>
        <v>#DIV/0!</v>
      </c>
      <c r="AJ149" s="18"/>
      <c r="AK149" s="18"/>
    </row>
    <row r="150" spans="1:37" x14ac:dyDescent="0.25">
      <c r="A150" s="11"/>
      <c r="B150" s="18"/>
      <c r="C150" s="18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8" t="e">
        <f>AVERAGE(marzo[[#This Row],[1]:[31]])</f>
        <v>#DIV/0!</v>
      </c>
      <c r="AJ150" s="18"/>
      <c r="AK150" s="18"/>
    </row>
    <row r="151" spans="1:37" x14ac:dyDescent="0.25">
      <c r="A151" s="11"/>
      <c r="B151" s="18"/>
      <c r="C151" s="18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8" t="e">
        <f>AVERAGE(marzo[[#This Row],[1]:[31]])</f>
        <v>#DIV/0!</v>
      </c>
      <c r="AJ151" s="18"/>
      <c r="AK151" s="18"/>
    </row>
    <row r="152" spans="1:37" x14ac:dyDescent="0.25">
      <c r="A152" s="11"/>
      <c r="B152" s="18"/>
      <c r="C152" s="18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8" t="e">
        <f>AVERAGE(marzo[[#This Row],[1]:[31]])</f>
        <v>#DIV/0!</v>
      </c>
      <c r="AJ152" s="18"/>
      <c r="AK152" s="18"/>
    </row>
    <row r="153" spans="1:37" x14ac:dyDescent="0.25">
      <c r="A153" s="11"/>
      <c r="B153" s="18"/>
      <c r="C153" s="18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8" t="e">
        <f>AVERAGE(marzo[[#This Row],[1]:[31]])</f>
        <v>#DIV/0!</v>
      </c>
      <c r="AJ153" s="18"/>
      <c r="AK153" s="18"/>
    </row>
    <row r="154" spans="1:37" x14ac:dyDescent="0.25">
      <c r="A154" s="11"/>
      <c r="B154" s="18"/>
      <c r="C154" s="18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8" t="e">
        <f>AVERAGE(marzo[[#This Row],[1]:[31]])</f>
        <v>#DIV/0!</v>
      </c>
      <c r="AJ154" s="18"/>
      <c r="AK154" s="18"/>
    </row>
    <row r="155" spans="1:37" x14ac:dyDescent="0.25">
      <c r="A155" s="11"/>
      <c r="B155" s="18"/>
      <c r="C155" s="18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8" t="e">
        <f>AVERAGE(marzo[[#This Row],[1]:[31]])</f>
        <v>#DIV/0!</v>
      </c>
      <c r="AJ155" s="18"/>
      <c r="AK155" s="18"/>
    </row>
    <row r="156" spans="1:37" x14ac:dyDescent="0.25">
      <c r="A156" s="11"/>
      <c r="B156" s="18"/>
      <c r="C156" s="18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8" t="e">
        <f>AVERAGE(marzo[[#This Row],[1]:[31]])</f>
        <v>#DIV/0!</v>
      </c>
      <c r="AJ156" s="18"/>
      <c r="AK156" s="18"/>
    </row>
    <row r="157" spans="1:37" x14ac:dyDescent="0.25">
      <c r="A157" s="11"/>
      <c r="B157" s="18"/>
      <c r="C157" s="18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8" t="e">
        <f>AVERAGE(marzo[[#This Row],[1]:[31]])</f>
        <v>#DIV/0!</v>
      </c>
      <c r="AJ157" s="18"/>
      <c r="AK157" s="18"/>
    </row>
    <row r="158" spans="1:37" x14ac:dyDescent="0.25">
      <c r="A158" s="11"/>
      <c r="B158" s="18"/>
      <c r="C158" s="18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8" t="e">
        <f>AVERAGE(marzo[[#This Row],[1]:[31]])</f>
        <v>#DIV/0!</v>
      </c>
      <c r="AJ158" s="18"/>
      <c r="AK158" s="18"/>
    </row>
    <row r="159" spans="1:37" x14ac:dyDescent="0.25">
      <c r="A159" s="11"/>
      <c r="B159" s="18"/>
      <c r="C159" s="18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8" t="e">
        <f>AVERAGE(marzo[[#This Row],[1]:[31]])</f>
        <v>#DIV/0!</v>
      </c>
      <c r="AJ159" s="18"/>
      <c r="AK159" s="18"/>
    </row>
    <row r="160" spans="1:37" x14ac:dyDescent="0.25">
      <c r="A160" s="11"/>
      <c r="B160" s="18"/>
      <c r="C160" s="18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8" t="e">
        <f>AVERAGE(marzo[[#This Row],[1]:[31]])</f>
        <v>#DIV/0!</v>
      </c>
      <c r="AJ160" s="18"/>
      <c r="AK160" s="18"/>
    </row>
    <row r="161" spans="1:37" x14ac:dyDescent="0.25">
      <c r="A161" s="11"/>
      <c r="B161" s="18"/>
      <c r="C161" s="18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8" t="e">
        <f>AVERAGE(marzo[[#This Row],[1]:[31]])</f>
        <v>#DIV/0!</v>
      </c>
      <c r="AJ161" s="18"/>
      <c r="AK161" s="18"/>
    </row>
    <row r="162" spans="1:37" x14ac:dyDescent="0.25">
      <c r="A162" s="11"/>
      <c r="B162" s="18"/>
      <c r="C162" s="18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8" t="e">
        <f>AVERAGE(marzo[[#This Row],[1]:[31]])</f>
        <v>#DIV/0!</v>
      </c>
      <c r="AJ162" s="18"/>
      <c r="AK162" s="18"/>
    </row>
    <row r="163" spans="1:37" x14ac:dyDescent="0.25">
      <c r="A163" s="11"/>
      <c r="B163" s="18"/>
      <c r="C163" s="18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8" t="e">
        <f>AVERAGE(marzo[[#This Row],[1]:[31]])</f>
        <v>#DIV/0!</v>
      </c>
      <c r="AJ163" s="18"/>
      <c r="AK163" s="18"/>
    </row>
    <row r="164" spans="1:37" x14ac:dyDescent="0.25">
      <c r="A164" s="11"/>
      <c r="B164" s="18"/>
      <c r="C164" s="18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8" t="e">
        <f>AVERAGE(marzo[[#This Row],[1]:[31]])</f>
        <v>#DIV/0!</v>
      </c>
      <c r="AJ164" s="18"/>
      <c r="AK164" s="18"/>
    </row>
    <row r="165" spans="1:37" x14ac:dyDescent="0.25">
      <c r="A165" s="11"/>
      <c r="B165" s="18"/>
      <c r="C165" s="18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8" t="e">
        <f>AVERAGE(marzo[[#This Row],[1]:[31]])</f>
        <v>#DIV/0!</v>
      </c>
      <c r="AJ165" s="18"/>
      <c r="AK165" s="18"/>
    </row>
    <row r="166" spans="1:37" x14ac:dyDescent="0.25">
      <c r="A166" s="11"/>
      <c r="B166" s="18"/>
      <c r="C166" s="18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8" t="e">
        <f>AVERAGE(marzo[[#This Row],[1]:[31]])</f>
        <v>#DIV/0!</v>
      </c>
      <c r="AJ166" s="18"/>
      <c r="AK166" s="18"/>
    </row>
    <row r="167" spans="1:37" x14ac:dyDescent="0.25">
      <c r="A167" s="11"/>
      <c r="B167" s="18"/>
      <c r="C167" s="18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8" t="e">
        <f>AVERAGE(marzo[[#This Row],[1]:[31]])</f>
        <v>#DIV/0!</v>
      </c>
      <c r="AJ167" s="18"/>
      <c r="AK167" s="18"/>
    </row>
    <row r="168" spans="1:37" x14ac:dyDescent="0.25">
      <c r="A168" s="11"/>
      <c r="B168" s="18"/>
      <c r="C168" s="18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8" t="e">
        <f>AVERAGE(marzo[[#This Row],[1]:[31]])</f>
        <v>#DIV/0!</v>
      </c>
      <c r="AJ168" s="18"/>
      <c r="AK168" s="18"/>
    </row>
    <row r="169" spans="1:37" x14ac:dyDescent="0.25">
      <c r="A169" s="11"/>
      <c r="B169" s="18"/>
      <c r="C169" s="18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8" t="e">
        <f>AVERAGE(marzo[[#This Row],[1]:[31]])</f>
        <v>#DIV/0!</v>
      </c>
      <c r="AJ169" s="18"/>
      <c r="AK169" s="18"/>
    </row>
    <row r="170" spans="1:37" x14ac:dyDescent="0.25">
      <c r="A170" s="11"/>
      <c r="B170" s="18"/>
      <c r="C170" s="18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8" t="e">
        <f>AVERAGE(marzo[[#This Row],[1]:[31]])</f>
        <v>#DIV/0!</v>
      </c>
      <c r="AJ170" s="18"/>
      <c r="AK170" s="18"/>
    </row>
    <row r="171" spans="1:37" x14ac:dyDescent="0.25">
      <c r="A171" s="11"/>
      <c r="B171" s="18"/>
      <c r="C171" s="18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8" t="e">
        <f>AVERAGE(marzo[[#This Row],[1]:[31]])</f>
        <v>#DIV/0!</v>
      </c>
      <c r="AJ171" s="18"/>
      <c r="AK171" s="18"/>
    </row>
    <row r="172" spans="1:37" x14ac:dyDescent="0.25">
      <c r="A172" s="11"/>
      <c r="B172" s="18"/>
      <c r="C172" s="18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8" t="e">
        <f>AVERAGE(marzo[[#This Row],[1]:[31]])</f>
        <v>#DIV/0!</v>
      </c>
      <c r="AJ172" s="18"/>
      <c r="AK172" s="18"/>
    </row>
    <row r="173" spans="1:37" x14ac:dyDescent="0.25">
      <c r="A173" s="11"/>
      <c r="B173" s="18"/>
      <c r="C173" s="18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8" t="e">
        <f>AVERAGE(marzo[[#This Row],[1]:[31]])</f>
        <v>#DIV/0!</v>
      </c>
      <c r="AJ173" s="18"/>
      <c r="AK173" s="18"/>
    </row>
    <row r="174" spans="1:37" x14ac:dyDescent="0.25">
      <c r="A174" s="11"/>
      <c r="B174" s="18"/>
      <c r="C174" s="18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8" t="e">
        <f>AVERAGE(marzo[[#This Row],[1]:[31]])</f>
        <v>#DIV/0!</v>
      </c>
      <c r="AJ174" s="18"/>
      <c r="AK174" s="18"/>
    </row>
    <row r="175" spans="1:37" x14ac:dyDescent="0.25">
      <c r="A175" s="11"/>
      <c r="B175" s="18"/>
      <c r="C175" s="18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8" t="e">
        <f>AVERAGE(marzo[[#This Row],[1]:[31]])</f>
        <v>#DIV/0!</v>
      </c>
      <c r="AJ175" s="18"/>
      <c r="AK175" s="18"/>
    </row>
    <row r="176" spans="1:37" x14ac:dyDescent="0.25">
      <c r="A176" s="11"/>
      <c r="B176" s="18"/>
      <c r="C176" s="18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8" t="e">
        <f>AVERAGE(marzo[[#This Row],[1]:[31]])</f>
        <v>#DIV/0!</v>
      </c>
      <c r="AJ176" s="18"/>
      <c r="AK176" s="18"/>
    </row>
    <row r="177" spans="1:37" x14ac:dyDescent="0.25">
      <c r="A177" s="11"/>
      <c r="B177" s="18"/>
      <c r="C177" s="18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8" t="e">
        <f>AVERAGE(marzo[[#This Row],[1]:[31]])</f>
        <v>#DIV/0!</v>
      </c>
      <c r="AJ177" s="18"/>
      <c r="AK177" s="18"/>
    </row>
    <row r="178" spans="1:37" x14ac:dyDescent="0.25">
      <c r="A178" s="11"/>
      <c r="B178" s="18"/>
      <c r="C178" s="18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8" t="e">
        <f>AVERAGE(marzo[[#This Row],[1]:[31]])</f>
        <v>#DIV/0!</v>
      </c>
      <c r="AJ178" s="18"/>
      <c r="AK178" s="18"/>
    </row>
    <row r="179" spans="1:37" x14ac:dyDescent="0.25">
      <c r="A179" s="11"/>
      <c r="B179" s="18"/>
      <c r="C179" s="18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8" t="e">
        <f>AVERAGE(marzo[[#This Row],[1]:[31]])</f>
        <v>#DIV/0!</v>
      </c>
      <c r="AJ179" s="18"/>
      <c r="AK179" s="18"/>
    </row>
    <row r="180" spans="1:37" x14ac:dyDescent="0.25">
      <c r="A180" s="11"/>
      <c r="B180" s="18"/>
      <c r="C180" s="18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8" t="e">
        <f>AVERAGE(marzo[[#This Row],[1]:[31]])</f>
        <v>#DIV/0!</v>
      </c>
      <c r="AJ180" s="18"/>
      <c r="AK180" s="18"/>
    </row>
    <row r="181" spans="1:37" x14ac:dyDescent="0.25">
      <c r="A181" s="11"/>
      <c r="B181" s="18"/>
      <c r="C181" s="18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8" t="e">
        <f>AVERAGE(marzo[[#This Row],[1]:[31]])</f>
        <v>#DIV/0!</v>
      </c>
      <c r="AJ181" s="18"/>
      <c r="AK181" s="18"/>
    </row>
    <row r="182" spans="1:37" x14ac:dyDescent="0.25">
      <c r="A182" s="11"/>
      <c r="B182" s="18"/>
      <c r="C182" s="18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8" t="e">
        <f>AVERAGE(marzo[[#This Row],[1]:[31]])</f>
        <v>#DIV/0!</v>
      </c>
      <c r="AJ182" s="18"/>
      <c r="AK182" s="18"/>
    </row>
    <row r="183" spans="1:37" x14ac:dyDescent="0.25">
      <c r="A183" s="11"/>
      <c r="B183" s="18"/>
      <c r="C183" s="18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8" t="e">
        <f>AVERAGE(marzo[[#This Row],[1]:[31]])</f>
        <v>#DIV/0!</v>
      </c>
      <c r="AJ183" s="18"/>
      <c r="AK183" s="18"/>
    </row>
    <row r="184" spans="1:37" x14ac:dyDescent="0.25">
      <c r="A184" s="11"/>
      <c r="B184" s="18"/>
      <c r="C184" s="18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8" t="e">
        <f>AVERAGE(marzo[[#This Row],[1]:[31]])</f>
        <v>#DIV/0!</v>
      </c>
      <c r="AJ184" s="18"/>
      <c r="AK184" s="18"/>
    </row>
    <row r="185" spans="1:37" x14ac:dyDescent="0.25">
      <c r="A185" s="11"/>
      <c r="B185" s="18"/>
      <c r="C185" s="18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8" t="e">
        <f>AVERAGE(marzo[[#This Row],[1]:[31]])</f>
        <v>#DIV/0!</v>
      </c>
      <c r="AJ185" s="18"/>
      <c r="AK185" s="18"/>
    </row>
    <row r="186" spans="1:37" x14ac:dyDescent="0.25">
      <c r="A186" s="11"/>
      <c r="B186" s="18"/>
      <c r="C186" s="18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8" t="e">
        <f>AVERAGE(marzo[[#This Row],[1]:[31]])</f>
        <v>#DIV/0!</v>
      </c>
      <c r="AJ186" s="18"/>
      <c r="AK186" s="18"/>
    </row>
    <row r="187" spans="1:37" x14ac:dyDescent="0.25">
      <c r="A187" s="11"/>
      <c r="B187" s="18"/>
      <c r="C187" s="18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8" t="e">
        <f>AVERAGE(marzo[[#This Row],[1]:[31]])</f>
        <v>#DIV/0!</v>
      </c>
      <c r="AJ187" s="18"/>
      <c r="AK187" s="18"/>
    </row>
    <row r="188" spans="1:37" x14ac:dyDescent="0.25">
      <c r="A188" s="11"/>
      <c r="B188" s="18"/>
      <c r="C188" s="18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8" t="e">
        <f>AVERAGE(marzo[[#This Row],[1]:[31]])</f>
        <v>#DIV/0!</v>
      </c>
      <c r="AJ188" s="18"/>
      <c r="AK188" s="18"/>
    </row>
    <row r="189" spans="1:37" x14ac:dyDescent="0.25">
      <c r="A189" s="11"/>
      <c r="B189" s="18"/>
      <c r="C189" s="18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8" t="e">
        <f>AVERAGE(marzo[[#This Row],[1]:[31]])</f>
        <v>#DIV/0!</v>
      </c>
      <c r="AJ189" s="18"/>
      <c r="AK189" s="18"/>
    </row>
    <row r="190" spans="1:37" x14ac:dyDescent="0.25">
      <c r="A190" s="11"/>
      <c r="B190" s="18"/>
      <c r="C190" s="18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8" t="e">
        <f>AVERAGE(marzo[[#This Row],[1]:[31]])</f>
        <v>#DIV/0!</v>
      </c>
      <c r="AJ190" s="18"/>
      <c r="AK190" s="18"/>
    </row>
    <row r="191" spans="1:37" x14ac:dyDescent="0.25">
      <c r="A191" s="11"/>
      <c r="B191" s="18"/>
      <c r="C191" s="18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8" t="e">
        <f>AVERAGE(marzo[[#This Row],[1]:[31]])</f>
        <v>#DIV/0!</v>
      </c>
      <c r="AJ191" s="18"/>
      <c r="AK191" s="18"/>
    </row>
    <row r="192" spans="1:37" x14ac:dyDescent="0.25">
      <c r="A192" s="11"/>
      <c r="B192" s="18"/>
      <c r="C192" s="18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8" t="e">
        <f>AVERAGE(marzo[[#This Row],[1]:[31]])</f>
        <v>#DIV/0!</v>
      </c>
      <c r="AJ192" s="18"/>
      <c r="AK192" s="18"/>
    </row>
    <row r="193" spans="1:37" x14ac:dyDescent="0.25">
      <c r="A193" s="11"/>
      <c r="B193" s="18"/>
      <c r="C193" s="18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8" t="e">
        <f>AVERAGE(marzo[[#This Row],[1]:[31]])</f>
        <v>#DIV/0!</v>
      </c>
      <c r="AJ193" s="18"/>
      <c r="AK193" s="18"/>
    </row>
    <row r="194" spans="1:37" x14ac:dyDescent="0.25">
      <c r="A194" s="11"/>
      <c r="B194" s="18"/>
      <c r="C194" s="18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8" t="e">
        <f>AVERAGE(marzo[[#This Row],[1]:[31]])</f>
        <v>#DIV/0!</v>
      </c>
      <c r="AJ194" s="18"/>
      <c r="AK194" s="18"/>
    </row>
    <row r="195" spans="1:37" x14ac:dyDescent="0.25">
      <c r="A195" s="11"/>
      <c r="B195" s="18"/>
      <c r="C195" s="18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8" t="e">
        <f>AVERAGE(marzo[[#This Row],[1]:[31]])</f>
        <v>#DIV/0!</v>
      </c>
      <c r="AJ195" s="18"/>
      <c r="AK195" s="18"/>
    </row>
    <row r="196" spans="1:37" x14ac:dyDescent="0.25">
      <c r="A196" s="11"/>
      <c r="B196" s="18"/>
      <c r="C196" s="18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8" t="e">
        <f>AVERAGE(marzo[[#This Row],[1]:[31]])</f>
        <v>#DIV/0!</v>
      </c>
      <c r="AJ196" s="18"/>
      <c r="AK196" s="18"/>
    </row>
    <row r="197" spans="1:37" x14ac:dyDescent="0.25">
      <c r="A197" s="11"/>
      <c r="B197" s="18"/>
      <c r="C197" s="18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8" t="e">
        <f>AVERAGE(marzo[[#This Row],[1]:[31]])</f>
        <v>#DIV/0!</v>
      </c>
      <c r="AJ197" s="18"/>
      <c r="AK197" s="18"/>
    </row>
    <row r="198" spans="1:37" x14ac:dyDescent="0.25">
      <c r="A198" s="11"/>
      <c r="B198" s="18"/>
      <c r="C198" s="18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8" t="e">
        <f>AVERAGE(marzo[[#This Row],[1]:[31]])</f>
        <v>#DIV/0!</v>
      </c>
      <c r="AJ198" s="18"/>
      <c r="AK198" s="18"/>
    </row>
    <row r="199" spans="1:37" x14ac:dyDescent="0.25">
      <c r="A199" s="11"/>
      <c r="B199" s="18"/>
      <c r="C199" s="18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8" t="e">
        <f>AVERAGE(marzo[[#This Row],[1]:[31]])</f>
        <v>#DIV/0!</v>
      </c>
      <c r="AJ199" s="18"/>
      <c r="AK199" s="18"/>
    </row>
    <row r="200" spans="1:37" x14ac:dyDescent="0.25">
      <c r="A200" s="11"/>
      <c r="B200" s="18"/>
      <c r="C200" s="18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8" t="e">
        <f>AVERAGE(marzo[[#This Row],[1]:[31]])</f>
        <v>#DIV/0!</v>
      </c>
      <c r="AJ200" s="18"/>
      <c r="AK200" s="28"/>
    </row>
    <row r="201" spans="1:37" x14ac:dyDescent="0.2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7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26"/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50D78666-7433-4ED2-BF5A-8653425429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3" id="{AE7FA6BC-79C1-4A49-898D-AE2F3DB842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5" id="{8AC84208-C50D-41B5-981B-E9CF7D3FB8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6" id="{B7BCB386-73FE-45A1-9F1E-A3BBB18003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2" id="{D871BFDC-7592-4894-AA44-561B6A53AC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1" id="{02AFA413-0887-4CD6-AC78-13CC3125022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1"/>
  <sheetViews>
    <sheetView topLeftCell="A19" zoomScale="90" zoomScaleNormal="90" workbookViewId="0">
      <selection activeCell="B25" sqref="B25"/>
    </sheetView>
  </sheetViews>
  <sheetFormatPr baseColWidth="10" defaultRowHeight="15" x14ac:dyDescent="0.25"/>
  <cols>
    <col min="1" max="1" width="23.5703125" customWidth="1"/>
    <col min="2" max="2" width="23.140625" customWidth="1"/>
    <col min="3" max="3" width="19.5703125" customWidth="1"/>
    <col min="4" max="4" width="6.42578125" customWidth="1"/>
    <col min="5" max="5" width="6.140625" customWidth="1"/>
    <col min="6" max="6" width="6" customWidth="1"/>
    <col min="7" max="7" width="5.85546875" customWidth="1"/>
    <col min="8" max="8" width="5.42578125" customWidth="1"/>
    <col min="9" max="10" width="4.5703125" customWidth="1"/>
    <col min="11" max="11" width="5.140625" customWidth="1"/>
    <col min="12" max="12" width="5" customWidth="1"/>
    <col min="13" max="13" width="6.140625" customWidth="1"/>
    <col min="14" max="14" width="5.85546875" customWidth="1"/>
    <col min="15" max="15" width="6.5703125" customWidth="1"/>
    <col min="16" max="16" width="6.7109375" customWidth="1"/>
    <col min="17" max="17" width="6.85546875" style="6" customWidth="1"/>
    <col min="18" max="18" width="6.140625" customWidth="1"/>
    <col min="19" max="19" width="6" customWidth="1"/>
    <col min="20" max="20" width="6.85546875" customWidth="1"/>
    <col min="21" max="21" width="5.5703125" customWidth="1"/>
    <col min="22" max="22" width="5.42578125" customWidth="1"/>
    <col min="23" max="23" width="6" customWidth="1"/>
    <col min="24" max="24" width="5.85546875" customWidth="1"/>
    <col min="25" max="25" width="5.28515625" customWidth="1"/>
    <col min="26" max="27" width="6" customWidth="1"/>
    <col min="28" max="28" width="6.7109375" customWidth="1"/>
    <col min="29" max="29" width="6" customWidth="1"/>
    <col min="30" max="30" width="6.28515625" customWidth="1"/>
    <col min="31" max="31" width="6.42578125" customWidth="1"/>
    <col min="32" max="32" width="5.28515625" customWidth="1"/>
    <col min="33" max="33" width="6.42578125" customWidth="1"/>
    <col min="34" max="34" width="5.28515625" customWidth="1"/>
    <col min="35" max="35" width="12" customWidth="1"/>
  </cols>
  <sheetData>
    <row r="1" spans="1:37" x14ac:dyDescent="0.25">
      <c r="A1" s="7"/>
      <c r="B1" s="8" t="s">
        <v>0</v>
      </c>
      <c r="C1" s="9"/>
      <c r="D1" s="8">
        <f>SUBTOTAL(109,abril[1])</f>
        <v>0</v>
      </c>
      <c r="E1" s="8">
        <f>SUBTOTAL(109,abril[2])</f>
        <v>0</v>
      </c>
      <c r="F1" s="8">
        <f>SUBTOTAL(109,abril[3])</f>
        <v>0</v>
      </c>
      <c r="G1" s="8">
        <f>SUBTOTAL(109,abril[4])</f>
        <v>0</v>
      </c>
      <c r="H1" s="8">
        <f>SUBTOTAL(109,abril[5])</f>
        <v>0</v>
      </c>
      <c r="I1" s="8">
        <f>SUBTOTAL(109,abril[6])</f>
        <v>0</v>
      </c>
      <c r="J1" s="8">
        <f>SUBTOTAL(109,abril[7])</f>
        <v>0</v>
      </c>
      <c r="K1" s="8">
        <f>SUBTOTAL(109,abril[8])</f>
        <v>0</v>
      </c>
      <c r="L1" s="8">
        <f>SUBTOTAL(109,abril[9])</f>
        <v>0</v>
      </c>
      <c r="M1" s="8">
        <f>SUBTOTAL(109,abril[10])</f>
        <v>0</v>
      </c>
      <c r="N1" s="8">
        <f>SUBTOTAL(109,abril[11])</f>
        <v>0</v>
      </c>
      <c r="O1" s="8">
        <f>SUBTOTAL(109,abril[12])</f>
        <v>0</v>
      </c>
      <c r="P1" s="8">
        <f>SUBTOTAL(109,abril[13])</f>
        <v>0</v>
      </c>
      <c r="Q1" s="8">
        <f>SUBTOTAL(109,abril[14])</f>
        <v>0</v>
      </c>
      <c r="R1" s="8">
        <f>SUBTOTAL(109,abril[15])</f>
        <v>0</v>
      </c>
      <c r="S1" s="8">
        <f>SUBTOTAL(109,abril[16])</f>
        <v>0</v>
      </c>
      <c r="T1" s="8">
        <f>SUBTOTAL(109,abril[17])</f>
        <v>0</v>
      </c>
      <c r="U1" s="8">
        <f>SUBTOTAL(109,abril[18])</f>
        <v>0</v>
      </c>
      <c r="V1" s="8">
        <f>SUBTOTAL(109,abril[19])</f>
        <v>0</v>
      </c>
      <c r="W1" s="8">
        <f>SUBTOTAL(109,abril[20])</f>
        <v>0</v>
      </c>
      <c r="X1" s="8">
        <f>SUBTOTAL(109,abril[21])</f>
        <v>0</v>
      </c>
      <c r="Y1" s="8">
        <f>SUBTOTAL(109,abril[22])</f>
        <v>0</v>
      </c>
      <c r="Z1" s="8">
        <f>SUBTOTAL(109,abril[23])</f>
        <v>0</v>
      </c>
      <c r="AA1" s="8">
        <f>SUBTOTAL(109,abril[24])</f>
        <v>0</v>
      </c>
      <c r="AB1" s="8">
        <f>SUBTOTAL(109,abril[25])</f>
        <v>0</v>
      </c>
      <c r="AC1" s="8">
        <f>SUBTOTAL(109,abril[26])</f>
        <v>0</v>
      </c>
      <c r="AD1" s="8">
        <f>SUBTOTAL(109,abril[27])</f>
        <v>0</v>
      </c>
      <c r="AE1" s="8">
        <f>SUBTOTAL(109,abril[28])</f>
        <v>0</v>
      </c>
      <c r="AF1" s="8">
        <f>SUBTOTAL(109,abril[29])</f>
        <v>0</v>
      </c>
      <c r="AG1" s="8">
        <f>SUBTOTAL(109,abril[30])</f>
        <v>0</v>
      </c>
      <c r="AH1" s="8">
        <f>SUBTOTAL(109,abril[31])</f>
        <v>0</v>
      </c>
      <c r="AI1" s="10" t="e">
        <f>SUBTOTAL(101,abril[Fallas])</f>
        <v>#DIV/0!</v>
      </c>
      <c r="AJ1" s="18"/>
    </row>
    <row r="2" spans="1:37" ht="15.75" customHeight="1" x14ac:dyDescent="0.25">
      <c r="A2" s="19" t="s">
        <v>1</v>
      </c>
      <c r="B2" s="19" t="s">
        <v>2</v>
      </c>
      <c r="C2" s="20" t="s">
        <v>3</v>
      </c>
      <c r="D2" s="21" t="s">
        <v>4</v>
      </c>
      <c r="E2" s="21" t="s">
        <v>5</v>
      </c>
      <c r="F2" s="21" t="s">
        <v>6</v>
      </c>
      <c r="G2" s="22" t="s">
        <v>7</v>
      </c>
      <c r="H2" s="21" t="s">
        <v>8</v>
      </c>
      <c r="I2" s="21" t="s">
        <v>9</v>
      </c>
      <c r="J2" s="21" t="s">
        <v>10</v>
      </c>
      <c r="K2" s="21" t="s">
        <v>11</v>
      </c>
      <c r="L2" s="21" t="s">
        <v>12</v>
      </c>
      <c r="M2" s="21" t="s">
        <v>13</v>
      </c>
      <c r="N2" s="21" t="s">
        <v>14</v>
      </c>
      <c r="O2" s="21" t="s">
        <v>15</v>
      </c>
      <c r="P2" s="21" t="s">
        <v>16</v>
      </c>
      <c r="Q2" s="21" t="s">
        <v>17</v>
      </c>
      <c r="R2" s="21" t="s">
        <v>18</v>
      </c>
      <c r="S2" s="21" t="s">
        <v>19</v>
      </c>
      <c r="T2" s="21" t="s">
        <v>20</v>
      </c>
      <c r="U2" s="21" t="s">
        <v>21</v>
      </c>
      <c r="V2" s="21" t="s">
        <v>22</v>
      </c>
      <c r="W2" s="21" t="s">
        <v>23</v>
      </c>
      <c r="X2" s="21" t="s">
        <v>24</v>
      </c>
      <c r="Y2" s="21" t="s">
        <v>25</v>
      </c>
      <c r="Z2" s="21" t="s">
        <v>26</v>
      </c>
      <c r="AA2" s="21" t="s">
        <v>27</v>
      </c>
      <c r="AB2" s="21" t="s">
        <v>28</v>
      </c>
      <c r="AC2" s="21" t="s">
        <v>29</v>
      </c>
      <c r="AD2" s="21" t="s">
        <v>30</v>
      </c>
      <c r="AE2" s="21" t="s">
        <v>31</v>
      </c>
      <c r="AF2" s="21" t="s">
        <v>32</v>
      </c>
      <c r="AG2" s="21" t="s">
        <v>33</v>
      </c>
      <c r="AH2" s="21" t="s">
        <v>34</v>
      </c>
      <c r="AI2" s="23" t="s">
        <v>35</v>
      </c>
      <c r="AJ2" s="11" t="s">
        <v>36</v>
      </c>
      <c r="AK2" s="29" t="s">
        <v>37</v>
      </c>
    </row>
    <row r="3" spans="1:37" ht="15.75" customHeight="1" x14ac:dyDescent="0.25">
      <c r="A3" s="11"/>
      <c r="B3" s="12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24" t="e">
        <f>AVERAGE(abril[[#This Row],[1]:[31]])</f>
        <v>#DIV/0!</v>
      </c>
      <c r="AJ3" s="14"/>
      <c r="AK3" s="27"/>
    </row>
    <row r="4" spans="1:37" ht="15.75" customHeight="1" x14ac:dyDescent="0.25">
      <c r="A4" s="15"/>
      <c r="B4" s="12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24" t="e">
        <f>AVERAGE(abril[[#This Row],[1]:[31]])</f>
        <v>#DIV/0!</v>
      </c>
      <c r="AJ4" s="14"/>
      <c r="AK4" s="18"/>
    </row>
    <row r="5" spans="1:37" ht="15.75" customHeight="1" x14ac:dyDescent="0.25">
      <c r="A5" s="15"/>
      <c r="B5" s="16"/>
      <c r="C5" s="16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24" t="e">
        <f>AVERAGE(abril[[#This Row],[1]:[31]])</f>
        <v>#DIV/0!</v>
      </c>
      <c r="AJ5" s="14"/>
      <c r="AK5" s="18"/>
    </row>
    <row r="6" spans="1:37" ht="15.75" customHeight="1" x14ac:dyDescent="0.25">
      <c r="A6" s="15"/>
      <c r="B6" s="16"/>
      <c r="C6" s="16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24" t="e">
        <f>AVERAGE(abril[[#This Row],[1]:[31]])</f>
        <v>#DIV/0!</v>
      </c>
      <c r="AJ6" s="14"/>
      <c r="AK6" s="18"/>
    </row>
    <row r="7" spans="1:37" ht="15.75" customHeight="1" x14ac:dyDescent="0.25">
      <c r="A7" s="11"/>
      <c r="B7" s="16"/>
      <c r="C7" s="16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24" t="e">
        <f>AVERAGE(abril[[#This Row],[1]:[31]])</f>
        <v>#DIV/0!</v>
      </c>
      <c r="AJ7" s="14"/>
      <c r="AK7" s="18"/>
    </row>
    <row r="8" spans="1:37" ht="15.75" customHeight="1" x14ac:dyDescent="0.25">
      <c r="A8" s="11"/>
      <c r="B8" s="12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24" t="e">
        <f>AVERAGE(abril[[#This Row],[1]:[31]])</f>
        <v>#DIV/0!</v>
      </c>
      <c r="AJ8" s="14"/>
      <c r="AK8" s="18"/>
    </row>
    <row r="9" spans="1:37" s="6" customFormat="1" ht="15.75" customHeight="1" x14ac:dyDescent="0.25">
      <c r="A9" s="15"/>
      <c r="B9" s="16"/>
      <c r="C9" s="16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24" t="e">
        <f>AVERAGE(abril[[#This Row],[1]:[31]])</f>
        <v>#DIV/0!</v>
      </c>
      <c r="AJ9" s="17"/>
      <c r="AK9" s="17"/>
    </row>
    <row r="10" spans="1:37" ht="15.75" customHeight="1" x14ac:dyDescent="0.25">
      <c r="A10" s="11"/>
      <c r="B10" s="12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25" t="e">
        <f>AVERAGE(abril[[#This Row],[1]:[31]])</f>
        <v>#DIV/0!</v>
      </c>
      <c r="AJ10" s="14"/>
      <c r="AK10" s="18"/>
    </row>
    <row r="11" spans="1:37" ht="15.75" customHeight="1" x14ac:dyDescent="0.25">
      <c r="A11" s="11"/>
      <c r="B11" s="12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24" t="e">
        <f>AVERAGE(abril[[#This Row],[1]:[31]])</f>
        <v>#DIV/0!</v>
      </c>
      <c r="AJ11" s="14"/>
      <c r="AK11" s="18"/>
    </row>
    <row r="12" spans="1:37" ht="15.75" customHeight="1" x14ac:dyDescent="0.25">
      <c r="A12" s="11"/>
      <c r="B12" s="12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24" t="e">
        <f>AVERAGE(abril[[#This Row],[1]:[31]])</f>
        <v>#DIV/0!</v>
      </c>
      <c r="AJ12" s="14"/>
      <c r="AK12" s="18"/>
    </row>
    <row r="13" spans="1:37" ht="13.5" customHeight="1" x14ac:dyDescent="0.25">
      <c r="A13" s="11"/>
      <c r="B13" s="16"/>
      <c r="C13" s="1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24" t="e">
        <f>AVERAGE(abril[[#This Row],[1]:[31]])</f>
        <v>#DIV/0!</v>
      </c>
      <c r="AJ13" s="14"/>
      <c r="AK13" s="18"/>
    </row>
    <row r="14" spans="1:37" ht="15.75" customHeight="1" x14ac:dyDescent="0.25">
      <c r="A14" s="11"/>
      <c r="B14" s="12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24" t="e">
        <f>AVERAGE(abril[[#This Row],[1]:[31]])</f>
        <v>#DIV/0!</v>
      </c>
      <c r="AJ14" s="14"/>
      <c r="AK14" s="18"/>
    </row>
    <row r="15" spans="1:37" ht="15.75" customHeight="1" x14ac:dyDescent="0.25">
      <c r="A15" s="11"/>
      <c r="B15" s="12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24" t="e">
        <f>AVERAGE(abril[[#This Row],[1]:[31]])</f>
        <v>#DIV/0!</v>
      </c>
      <c r="AJ15" s="14"/>
      <c r="AK15" s="18"/>
    </row>
    <row r="16" spans="1:37" ht="15.75" customHeight="1" x14ac:dyDescent="0.25">
      <c r="A16" s="11"/>
      <c r="B16" s="12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24" t="e">
        <f>AVERAGE(abril[[#This Row],[1]:[31]])</f>
        <v>#DIV/0!</v>
      </c>
      <c r="AJ16" s="14"/>
      <c r="AK16" s="18"/>
    </row>
    <row r="17" spans="1:37" ht="15.75" customHeight="1" x14ac:dyDescent="0.25">
      <c r="A17" s="11"/>
      <c r="B17" s="16"/>
      <c r="C17" s="16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24" t="e">
        <f>AVERAGE(abril[[#This Row],[1]:[31]])</f>
        <v>#DIV/0!</v>
      </c>
      <c r="AJ17" s="14"/>
      <c r="AK17" s="18"/>
    </row>
    <row r="18" spans="1:37" ht="15.75" customHeight="1" x14ac:dyDescent="0.25">
      <c r="A18" s="11"/>
      <c r="B18" s="16"/>
      <c r="C18" s="16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24" t="e">
        <f>AVERAGE(abril[[#This Row],[1]:[31]])</f>
        <v>#DIV/0!</v>
      </c>
      <c r="AJ18" s="14"/>
      <c r="AK18" s="18"/>
    </row>
    <row r="19" spans="1:37" ht="15.75" customHeight="1" x14ac:dyDescent="0.25">
      <c r="A19" s="11"/>
      <c r="B19" s="16"/>
      <c r="C19" s="16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24" t="e">
        <f>AVERAGE(abril[[#This Row],[1]:[31]])</f>
        <v>#DIV/0!</v>
      </c>
      <c r="AJ19" s="14"/>
      <c r="AK19" s="18"/>
    </row>
    <row r="20" spans="1:37" ht="15.75" customHeight="1" x14ac:dyDescent="0.25">
      <c r="A20" s="11"/>
      <c r="B20" s="16"/>
      <c r="C20" s="16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24" t="e">
        <f>AVERAGE(abril[[#This Row],[1]:[31]])</f>
        <v>#DIV/0!</v>
      </c>
      <c r="AJ20" s="14"/>
      <c r="AK20" s="18"/>
    </row>
    <row r="21" spans="1:37" ht="15.75" customHeight="1" x14ac:dyDescent="0.25">
      <c r="A21" s="15"/>
      <c r="B21" s="16"/>
      <c r="C21" s="16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25" t="e">
        <f>AVERAGE(abril[[#This Row],[1]:[31]])</f>
        <v>#DIV/0!</v>
      </c>
      <c r="AJ21" s="14"/>
      <c r="AK21" s="18"/>
    </row>
    <row r="22" spans="1:37" ht="15.75" customHeight="1" x14ac:dyDescent="0.25">
      <c r="A22" s="15"/>
      <c r="B22" s="16"/>
      <c r="C22" s="16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25" t="e">
        <f>AVERAGE(abril[[#This Row],[1]:[31]])</f>
        <v>#DIV/0!</v>
      </c>
      <c r="AJ22" s="14"/>
      <c r="AK22" s="18"/>
    </row>
    <row r="23" spans="1:37" ht="15.75" customHeight="1" x14ac:dyDescent="0.25">
      <c r="A23" s="15"/>
      <c r="B23" s="16"/>
      <c r="C23" s="16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24" t="e">
        <f>AVERAGE(abril[[#This Row],[1]:[31]])</f>
        <v>#DIV/0!</v>
      </c>
      <c r="AJ23" s="14"/>
      <c r="AK23" s="18"/>
    </row>
    <row r="24" spans="1:37" ht="15.75" customHeight="1" x14ac:dyDescent="0.25">
      <c r="A24" s="15"/>
      <c r="B24" s="12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24" t="e">
        <f>AVERAGE(abril[[#This Row],[1]:[31]])</f>
        <v>#DIV/0!</v>
      </c>
      <c r="AJ24" s="14"/>
      <c r="AK24" s="18"/>
    </row>
    <row r="25" spans="1:37" ht="15.75" customHeight="1" x14ac:dyDescent="0.25">
      <c r="A25" s="15"/>
      <c r="B25" s="12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24" t="e">
        <f>AVERAGE(abril[[#This Row],[1]:[31]])</f>
        <v>#DIV/0!</v>
      </c>
      <c r="AJ25" s="14"/>
      <c r="AK25" s="18"/>
    </row>
    <row r="26" spans="1:37" ht="15.75" customHeight="1" x14ac:dyDescent="0.25">
      <c r="A26" s="15"/>
      <c r="B26" s="12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25" t="e">
        <f>AVERAGE(abril[[#This Row],[1]:[31]])</f>
        <v>#DIV/0!</v>
      </c>
      <c r="AJ26" s="14"/>
      <c r="AK26" s="18"/>
    </row>
    <row r="27" spans="1:37" ht="15.75" customHeight="1" x14ac:dyDescent="0.25">
      <c r="A27" s="15"/>
      <c r="B27" s="12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25" t="e">
        <f>AVERAGE(abril[[#This Row],[1]:[31]])</f>
        <v>#DIV/0!</v>
      </c>
      <c r="AJ27" s="14"/>
      <c r="AK27" s="18"/>
    </row>
    <row r="28" spans="1:37" ht="15.75" customHeight="1" x14ac:dyDescent="0.25">
      <c r="A28" s="15"/>
      <c r="B28" s="12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25" t="e">
        <f>AVERAGE(abril[[#This Row],[1]:[31]])</f>
        <v>#DIV/0!</v>
      </c>
      <c r="AJ28" s="14"/>
      <c r="AK28" s="18"/>
    </row>
    <row r="29" spans="1:37" ht="15.75" customHeight="1" x14ac:dyDescent="0.25">
      <c r="A29" s="15"/>
      <c r="B29" s="12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24" t="e">
        <f>AVERAGE(abril[[#This Row],[1]:[31]])</f>
        <v>#DIV/0!</v>
      </c>
      <c r="AJ29" s="14"/>
      <c r="AK29" s="18"/>
    </row>
    <row r="30" spans="1:37" ht="15.75" customHeight="1" x14ac:dyDescent="0.25">
      <c r="A30" s="15"/>
      <c r="B30" s="12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24" t="e">
        <f>AVERAGE(abril[[#This Row],[1]:[31]])</f>
        <v>#DIV/0!</v>
      </c>
      <c r="AJ30" s="14"/>
      <c r="AK30" s="18"/>
    </row>
    <row r="31" spans="1:37" ht="15.75" customHeight="1" x14ac:dyDescent="0.25">
      <c r="A31" s="15"/>
      <c r="B31" s="12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24" t="e">
        <f>AVERAGE(abril[[#This Row],[1]:[31]])</f>
        <v>#DIV/0!</v>
      </c>
      <c r="AJ31" s="14"/>
      <c r="AK31" s="18"/>
    </row>
    <row r="32" spans="1:37" ht="15.75" customHeight="1" x14ac:dyDescent="0.25">
      <c r="A32" s="15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24" t="e">
        <f>AVERAGE(abril[[#This Row],[1]:[31]])</f>
        <v>#DIV/0!</v>
      </c>
      <c r="AJ32" s="14"/>
      <c r="AK32" s="18"/>
    </row>
    <row r="33" spans="1:37" ht="15.75" customHeight="1" x14ac:dyDescent="0.25">
      <c r="A33" s="15"/>
      <c r="B33" s="12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24" t="e">
        <f>AVERAGE(abril[[#This Row],[1]:[31]])</f>
        <v>#DIV/0!</v>
      </c>
      <c r="AJ33" s="14"/>
      <c r="AK33" s="18"/>
    </row>
    <row r="34" spans="1:37" ht="15.75" customHeight="1" x14ac:dyDescent="0.25">
      <c r="A34" s="15"/>
      <c r="B34" s="12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25" t="e">
        <f>AVERAGE(abril[[#This Row],[1]:[31]])</f>
        <v>#DIV/0!</v>
      </c>
      <c r="AJ34" s="14"/>
      <c r="AK34" s="18"/>
    </row>
    <row r="35" spans="1:37" ht="15.75" customHeight="1" x14ac:dyDescent="0.25">
      <c r="A35" s="15"/>
      <c r="B35" s="12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25" t="e">
        <f>AVERAGE(abril[[#This Row],[1]:[31]])</f>
        <v>#DIV/0!</v>
      </c>
      <c r="AJ35" s="14"/>
      <c r="AK35" s="18"/>
    </row>
    <row r="36" spans="1:37" ht="15.75" customHeight="1" x14ac:dyDescent="0.25">
      <c r="A36" s="15"/>
      <c r="B36" s="12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25" t="e">
        <f>AVERAGE(abril[[#This Row],[1]:[31]])</f>
        <v>#DIV/0!</v>
      </c>
      <c r="AJ36" s="14"/>
      <c r="AK36" s="18"/>
    </row>
    <row r="37" spans="1:37" ht="15.75" customHeight="1" x14ac:dyDescent="0.25">
      <c r="A37" s="15"/>
      <c r="B37" s="12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24" t="e">
        <f>AVERAGE(abril[[#This Row],[1]:[31]])</f>
        <v>#DIV/0!</v>
      </c>
      <c r="AJ37" s="14"/>
      <c r="AK37" s="18"/>
    </row>
    <row r="38" spans="1:37" ht="15.75" customHeight="1" x14ac:dyDescent="0.25">
      <c r="A38" s="15"/>
      <c r="B38" s="12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25" t="e">
        <f>AVERAGE(abril[[#This Row],[1]:[31]])</f>
        <v>#DIV/0!</v>
      </c>
      <c r="AJ38" s="14"/>
      <c r="AK38" s="18"/>
    </row>
    <row r="39" spans="1:37" ht="15.75" customHeight="1" x14ac:dyDescent="0.25">
      <c r="A39" s="15"/>
      <c r="B39" s="12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24" t="e">
        <f>AVERAGE(abril[[#This Row],[1]:[31]])</f>
        <v>#DIV/0!</v>
      </c>
      <c r="AJ39" s="14"/>
      <c r="AK39" s="18"/>
    </row>
    <row r="40" spans="1:37" ht="15.75" customHeight="1" x14ac:dyDescent="0.25">
      <c r="A40" s="11"/>
      <c r="B40" s="12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24" t="e">
        <f>AVERAGE(abril[[#This Row],[1]:[31]])</f>
        <v>#DIV/0!</v>
      </c>
      <c r="AJ40" s="14"/>
      <c r="AK40" s="18"/>
    </row>
    <row r="41" spans="1:37" ht="15.75" customHeight="1" x14ac:dyDescent="0.25">
      <c r="A41" s="15"/>
      <c r="B41" s="12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24" t="e">
        <f>AVERAGE(abril[[#This Row],[1]:[31]])</f>
        <v>#DIV/0!</v>
      </c>
      <c r="AJ41" s="14"/>
      <c r="AK41" s="18"/>
    </row>
    <row r="42" spans="1:37" ht="15.75" customHeight="1" x14ac:dyDescent="0.25">
      <c r="A42" s="15"/>
      <c r="B42" s="12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24" t="e">
        <f>AVERAGE(abril[[#This Row],[1]:[31]])</f>
        <v>#DIV/0!</v>
      </c>
      <c r="AJ42" s="14"/>
      <c r="AK42" s="18"/>
    </row>
    <row r="43" spans="1:37" ht="15.75" customHeight="1" x14ac:dyDescent="0.25">
      <c r="A43" s="15"/>
      <c r="B43" s="12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24" t="e">
        <f>AVERAGE(abril[[#This Row],[1]:[31]])</f>
        <v>#DIV/0!</v>
      </c>
      <c r="AJ43" s="14"/>
      <c r="AK43" s="18"/>
    </row>
    <row r="44" spans="1:37" ht="15.75" customHeight="1" x14ac:dyDescent="0.25">
      <c r="A44" s="15"/>
      <c r="B44" s="12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25" t="e">
        <f>AVERAGE(abril[[#This Row],[1]:[31]])</f>
        <v>#DIV/0!</v>
      </c>
      <c r="AJ44" s="14"/>
      <c r="AK44" s="18"/>
    </row>
    <row r="45" spans="1:37" ht="15.75" customHeight="1" x14ac:dyDescent="0.25">
      <c r="A45" s="15"/>
      <c r="B45" s="16"/>
      <c r="C45" s="16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24" t="e">
        <f>AVERAGE(abril[[#This Row],[1]:[31]])</f>
        <v>#DIV/0!</v>
      </c>
      <c r="AJ45" s="14"/>
      <c r="AK45" s="18"/>
    </row>
    <row r="46" spans="1:37" ht="15.75" customHeight="1" x14ac:dyDescent="0.25">
      <c r="A46" s="15"/>
      <c r="B46" s="12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25" t="e">
        <f>AVERAGE(abril[[#This Row],[1]:[31]])</f>
        <v>#DIV/0!</v>
      </c>
      <c r="AJ46" s="14"/>
      <c r="AK46" s="18"/>
    </row>
    <row r="47" spans="1:37" ht="15.75" customHeight="1" x14ac:dyDescent="0.25">
      <c r="A47" s="15"/>
      <c r="B47" s="12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24" t="e">
        <f>AVERAGE(abril[[#This Row],[1]:[31]])</f>
        <v>#DIV/0!</v>
      </c>
      <c r="AJ47" s="14"/>
      <c r="AK47" s="18"/>
    </row>
    <row r="48" spans="1:37" ht="15.75" customHeight="1" x14ac:dyDescent="0.25">
      <c r="A48" s="15"/>
      <c r="B48" s="16"/>
      <c r="C48" s="16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24" t="e">
        <f>AVERAGE(abril[[#This Row],[1]:[31]])</f>
        <v>#DIV/0!</v>
      </c>
      <c r="AJ48" s="14"/>
      <c r="AK48" s="18"/>
    </row>
    <row r="49" spans="1:37" ht="15.75" customHeight="1" x14ac:dyDescent="0.25">
      <c r="A49" s="15"/>
      <c r="B49" s="12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24" t="e">
        <f>AVERAGE(abril[[#This Row],[1]:[31]])</f>
        <v>#DIV/0!</v>
      </c>
      <c r="AJ49" s="14"/>
      <c r="AK49" s="18"/>
    </row>
    <row r="50" spans="1:37" ht="15.75" customHeight="1" x14ac:dyDescent="0.25">
      <c r="A50" s="11"/>
      <c r="B50" s="12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24" t="e">
        <f>AVERAGE(abril[[#This Row],[1]:[31]])</f>
        <v>#DIV/0!</v>
      </c>
      <c r="AJ50" s="14"/>
      <c r="AK50" s="18"/>
    </row>
    <row r="51" spans="1:37" ht="15.75" customHeight="1" x14ac:dyDescent="0.25">
      <c r="A51" s="11"/>
      <c r="B51" s="18"/>
      <c r="C51" s="18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8" t="e">
        <f>AVERAGE(abril[[#This Row],[1]:[31]])</f>
        <v>#DIV/0!</v>
      </c>
      <c r="AJ51" s="18"/>
      <c r="AK51" s="18"/>
    </row>
    <row r="52" spans="1:37" ht="15.75" customHeight="1" x14ac:dyDescent="0.25">
      <c r="A52" s="11"/>
      <c r="B52" s="18"/>
      <c r="C52" s="18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8" t="e">
        <f>AVERAGE(abril[[#This Row],[1]:[31]])</f>
        <v>#DIV/0!</v>
      </c>
      <c r="AJ52" s="18"/>
      <c r="AK52" s="18"/>
    </row>
    <row r="53" spans="1:37" ht="15.75" customHeight="1" x14ac:dyDescent="0.25">
      <c r="A53" s="11"/>
      <c r="B53" s="18"/>
      <c r="C53" s="18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8" t="e">
        <f>AVERAGE(abril[[#This Row],[1]:[31]])</f>
        <v>#DIV/0!</v>
      </c>
      <c r="AJ53" s="18"/>
      <c r="AK53" s="18"/>
    </row>
    <row r="54" spans="1:37" ht="15.75" customHeight="1" x14ac:dyDescent="0.25">
      <c r="A54" s="11"/>
      <c r="B54" s="18"/>
      <c r="C54" s="18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8" t="e">
        <f>AVERAGE(abril[[#This Row],[1]:[31]])</f>
        <v>#DIV/0!</v>
      </c>
      <c r="AJ54" s="18"/>
      <c r="AK54" s="18"/>
    </row>
    <row r="55" spans="1:37" ht="15.75" customHeight="1" x14ac:dyDescent="0.25">
      <c r="A55" s="11"/>
      <c r="B55" s="18"/>
      <c r="C55" s="18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8" t="e">
        <f>AVERAGE(abril[[#This Row],[1]:[31]])</f>
        <v>#DIV/0!</v>
      </c>
      <c r="AJ55" s="18"/>
      <c r="AK55" s="18"/>
    </row>
    <row r="56" spans="1:37" ht="15.75" customHeight="1" x14ac:dyDescent="0.25">
      <c r="A56" s="11"/>
      <c r="B56" s="18"/>
      <c r="C56" s="18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8" t="e">
        <f>AVERAGE(abril[[#This Row],[1]:[31]])</f>
        <v>#DIV/0!</v>
      </c>
      <c r="AJ56" s="18"/>
      <c r="AK56" s="18"/>
    </row>
    <row r="57" spans="1:37" ht="15.75" customHeight="1" x14ac:dyDescent="0.25">
      <c r="A57" s="11"/>
      <c r="B57" s="18"/>
      <c r="C57" s="18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8" t="e">
        <f>AVERAGE(abril[[#This Row],[1]:[31]])</f>
        <v>#DIV/0!</v>
      </c>
      <c r="AJ57" s="18"/>
      <c r="AK57" s="18"/>
    </row>
    <row r="58" spans="1:37" ht="15.75" customHeight="1" x14ac:dyDescent="0.25">
      <c r="A58" s="11"/>
      <c r="B58" s="18"/>
      <c r="C58" s="18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8" t="e">
        <f>AVERAGE(abril[[#This Row],[1]:[31]])</f>
        <v>#DIV/0!</v>
      </c>
      <c r="AJ58" s="18"/>
      <c r="AK58" s="18"/>
    </row>
    <row r="59" spans="1:37" ht="15.75" customHeight="1" x14ac:dyDescent="0.25">
      <c r="A59" s="11"/>
      <c r="B59" s="18"/>
      <c r="C59" s="18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8" t="e">
        <f>AVERAGE(abril[[#This Row],[1]:[31]])</f>
        <v>#DIV/0!</v>
      </c>
      <c r="AJ59" s="18"/>
      <c r="AK59" s="18"/>
    </row>
    <row r="60" spans="1:37" ht="15.75" customHeight="1" x14ac:dyDescent="0.25">
      <c r="A60" s="11"/>
      <c r="B60" s="18"/>
      <c r="C60" s="18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8" t="e">
        <f>AVERAGE(abril[[#This Row],[1]:[31]])</f>
        <v>#DIV/0!</v>
      </c>
      <c r="AJ60" s="18"/>
      <c r="AK60" s="18"/>
    </row>
    <row r="61" spans="1:37" ht="15.75" customHeight="1" x14ac:dyDescent="0.25">
      <c r="A61" s="11"/>
      <c r="B61" s="18"/>
      <c r="C61" s="18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8" t="e">
        <f>AVERAGE(abril[[#This Row],[1]:[31]])</f>
        <v>#DIV/0!</v>
      </c>
      <c r="AJ61" s="18"/>
      <c r="AK61" s="18"/>
    </row>
    <row r="62" spans="1:37" ht="15.75" customHeight="1" x14ac:dyDescent="0.25">
      <c r="A62" s="11"/>
      <c r="B62" s="18"/>
      <c r="C62" s="18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8" t="e">
        <f>AVERAGE(abril[[#This Row],[1]:[31]])</f>
        <v>#DIV/0!</v>
      </c>
      <c r="AJ62" s="18"/>
      <c r="AK62" s="18"/>
    </row>
    <row r="63" spans="1:37" ht="15.75" customHeight="1" x14ac:dyDescent="0.25">
      <c r="A63" s="11"/>
      <c r="B63" s="18"/>
      <c r="C63" s="18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8" t="e">
        <f>AVERAGE(abril[[#This Row],[1]:[31]])</f>
        <v>#DIV/0!</v>
      </c>
      <c r="AJ63" s="18"/>
      <c r="AK63" s="18"/>
    </row>
    <row r="64" spans="1:37" ht="15.75" customHeight="1" x14ac:dyDescent="0.25">
      <c r="A64" s="11"/>
      <c r="B64" s="18"/>
      <c r="C64" s="18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8" t="e">
        <f>AVERAGE(abril[[#This Row],[1]:[31]])</f>
        <v>#DIV/0!</v>
      </c>
      <c r="AJ64" s="18"/>
      <c r="AK64" s="18"/>
    </row>
    <row r="65" spans="1:37" ht="15.75" customHeight="1" x14ac:dyDescent="0.25">
      <c r="A65" s="11"/>
      <c r="B65" s="18"/>
      <c r="C65" s="18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8" t="e">
        <f>AVERAGE(abril[[#This Row],[1]:[31]])</f>
        <v>#DIV/0!</v>
      </c>
      <c r="AJ65" s="18"/>
      <c r="AK65" s="18"/>
    </row>
    <row r="66" spans="1:37" ht="15.75" customHeight="1" x14ac:dyDescent="0.25">
      <c r="A66" s="11"/>
      <c r="B66" s="18"/>
      <c r="C66" s="18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8" t="e">
        <f>AVERAGE(abril[[#This Row],[1]:[31]])</f>
        <v>#DIV/0!</v>
      </c>
      <c r="AJ66" s="18"/>
      <c r="AK66" s="18"/>
    </row>
    <row r="67" spans="1:37" ht="15.75" customHeight="1" x14ac:dyDescent="0.25">
      <c r="A67" s="11"/>
      <c r="B67" s="18"/>
      <c r="C67" s="18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8" t="e">
        <f>AVERAGE(abril[[#This Row],[1]:[31]])</f>
        <v>#DIV/0!</v>
      </c>
      <c r="AJ67" s="18"/>
      <c r="AK67" s="18"/>
    </row>
    <row r="68" spans="1:37" ht="15.75" customHeight="1" x14ac:dyDescent="0.25">
      <c r="A68" s="11"/>
      <c r="B68" s="18"/>
      <c r="C68" s="18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8" t="e">
        <f>AVERAGE(abril[[#This Row],[1]:[31]])</f>
        <v>#DIV/0!</v>
      </c>
      <c r="AJ68" s="18"/>
      <c r="AK68" s="18"/>
    </row>
    <row r="69" spans="1:37" ht="15.75" customHeight="1" x14ac:dyDescent="0.25">
      <c r="A69" s="11"/>
      <c r="B69" s="18"/>
      <c r="C69" s="18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8" t="e">
        <f>AVERAGE(abril[[#This Row],[1]:[31]])</f>
        <v>#DIV/0!</v>
      </c>
      <c r="AJ69" s="18"/>
      <c r="AK69" s="18"/>
    </row>
    <row r="70" spans="1:37" ht="15.75" customHeight="1" x14ac:dyDescent="0.25">
      <c r="A70" s="11"/>
      <c r="B70" s="18"/>
      <c r="C70" s="18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8" t="e">
        <f>AVERAGE(abril[[#This Row],[1]:[31]])</f>
        <v>#DIV/0!</v>
      </c>
      <c r="AJ70" s="18"/>
      <c r="AK70" s="18"/>
    </row>
    <row r="71" spans="1:37" ht="15.75" customHeight="1" x14ac:dyDescent="0.25">
      <c r="A71" s="11"/>
      <c r="B71" s="18"/>
      <c r="C71" s="18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8" t="e">
        <f>AVERAGE(abril[[#This Row],[1]:[31]])</f>
        <v>#DIV/0!</v>
      </c>
      <c r="AJ71" s="18"/>
      <c r="AK71" s="18"/>
    </row>
    <row r="72" spans="1:37" ht="15.75" customHeight="1" x14ac:dyDescent="0.25">
      <c r="A72" s="11"/>
      <c r="B72" s="18"/>
      <c r="C72" s="18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8" t="e">
        <f>AVERAGE(abril[[#This Row],[1]:[31]])</f>
        <v>#DIV/0!</v>
      </c>
      <c r="AJ72" s="18"/>
      <c r="AK72" s="18"/>
    </row>
    <row r="73" spans="1:37" x14ac:dyDescent="0.25">
      <c r="A73" s="11"/>
      <c r="B73" s="18"/>
      <c r="C73" s="18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8" t="e">
        <f>AVERAGE(abril[[#This Row],[1]:[31]])</f>
        <v>#DIV/0!</v>
      </c>
      <c r="AJ73" s="18"/>
      <c r="AK73" s="18"/>
    </row>
    <row r="74" spans="1:37" x14ac:dyDescent="0.25">
      <c r="A74" s="11"/>
      <c r="B74" s="18"/>
      <c r="C74" s="18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8" t="e">
        <f>AVERAGE(abril[[#This Row],[1]:[31]])</f>
        <v>#DIV/0!</v>
      </c>
      <c r="AJ74" s="18"/>
      <c r="AK74" s="18"/>
    </row>
    <row r="75" spans="1:37" x14ac:dyDescent="0.25">
      <c r="A75" s="11"/>
      <c r="B75" s="18"/>
      <c r="C75" s="18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8" t="e">
        <f>AVERAGE(abril[[#This Row],[1]:[31]])</f>
        <v>#DIV/0!</v>
      </c>
      <c r="AJ75" s="18"/>
      <c r="AK75" s="18"/>
    </row>
    <row r="76" spans="1:37" x14ac:dyDescent="0.25">
      <c r="A76" s="11"/>
      <c r="B76" s="18"/>
      <c r="C76" s="18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8" t="e">
        <f>AVERAGE(abril[[#This Row],[1]:[31]])</f>
        <v>#DIV/0!</v>
      </c>
      <c r="AJ76" s="18"/>
      <c r="AK76" s="18"/>
    </row>
    <row r="77" spans="1:37" x14ac:dyDescent="0.25">
      <c r="A77" s="11"/>
      <c r="B77" s="18"/>
      <c r="C77" s="18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8" t="e">
        <f>AVERAGE(abril[[#This Row],[1]:[31]])</f>
        <v>#DIV/0!</v>
      </c>
      <c r="AJ77" s="18"/>
      <c r="AK77" s="18"/>
    </row>
    <row r="78" spans="1:37" x14ac:dyDescent="0.25">
      <c r="A78" s="11"/>
      <c r="B78" s="18"/>
      <c r="C78" s="18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8" t="e">
        <f>AVERAGE(abril[[#This Row],[1]:[31]])</f>
        <v>#DIV/0!</v>
      </c>
      <c r="AJ78" s="18"/>
      <c r="AK78" s="18"/>
    </row>
    <row r="79" spans="1:37" x14ac:dyDescent="0.25">
      <c r="A79" s="11"/>
      <c r="B79" s="18"/>
      <c r="C79" s="18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8" t="e">
        <f>AVERAGE(abril[[#This Row],[1]:[31]])</f>
        <v>#DIV/0!</v>
      </c>
      <c r="AJ79" s="18"/>
      <c r="AK79" s="18"/>
    </row>
    <row r="80" spans="1:37" x14ac:dyDescent="0.25">
      <c r="A80" s="11"/>
      <c r="B80" s="18"/>
      <c r="C80" s="18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8" t="e">
        <f>AVERAGE(abril[[#This Row],[1]:[31]])</f>
        <v>#DIV/0!</v>
      </c>
      <c r="AJ80" s="18"/>
      <c r="AK80" s="18"/>
    </row>
    <row r="81" spans="1:37" x14ac:dyDescent="0.25">
      <c r="A81" s="11"/>
      <c r="B81" s="18"/>
      <c r="C81" s="18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8" t="e">
        <f>AVERAGE(abril[[#This Row],[1]:[31]])</f>
        <v>#DIV/0!</v>
      </c>
      <c r="AJ81" s="18"/>
      <c r="AK81" s="18"/>
    </row>
    <row r="82" spans="1:37" x14ac:dyDescent="0.25">
      <c r="A82" s="11"/>
      <c r="B82" s="18"/>
      <c r="C82" s="18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8" t="e">
        <f>AVERAGE(abril[[#This Row],[1]:[31]])</f>
        <v>#DIV/0!</v>
      </c>
      <c r="AJ82" s="18"/>
      <c r="AK82" s="18"/>
    </row>
    <row r="83" spans="1:37" x14ac:dyDescent="0.25">
      <c r="A83" s="11"/>
      <c r="B83" s="18"/>
      <c r="C83" s="18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8" t="e">
        <f>AVERAGE(abril[[#This Row],[1]:[31]])</f>
        <v>#DIV/0!</v>
      </c>
      <c r="AJ83" s="18"/>
      <c r="AK83" s="18"/>
    </row>
    <row r="84" spans="1:37" x14ac:dyDescent="0.25">
      <c r="A84" s="11"/>
      <c r="B84" s="18"/>
      <c r="C84" s="18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8" t="e">
        <f>AVERAGE(abril[[#This Row],[1]:[31]])</f>
        <v>#DIV/0!</v>
      </c>
      <c r="AJ84" s="18"/>
      <c r="AK84" s="18"/>
    </row>
    <row r="85" spans="1:37" x14ac:dyDescent="0.25">
      <c r="A85" s="11"/>
      <c r="B85" s="18"/>
      <c r="C85" s="18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8" t="e">
        <f>AVERAGE(abril[[#This Row],[1]:[31]])</f>
        <v>#DIV/0!</v>
      </c>
      <c r="AJ85" s="18"/>
      <c r="AK85" s="18"/>
    </row>
    <row r="86" spans="1:37" x14ac:dyDescent="0.25">
      <c r="A86" s="11"/>
      <c r="B86" s="18"/>
      <c r="C86" s="18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8" t="e">
        <f>AVERAGE(abril[[#This Row],[1]:[31]])</f>
        <v>#DIV/0!</v>
      </c>
      <c r="AJ86" s="18"/>
      <c r="AK86" s="18"/>
    </row>
    <row r="87" spans="1:37" x14ac:dyDescent="0.25">
      <c r="A87" s="11"/>
      <c r="B87" s="18"/>
      <c r="C87" s="18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8" t="e">
        <f>AVERAGE(abril[[#This Row],[1]:[31]])</f>
        <v>#DIV/0!</v>
      </c>
      <c r="AJ87" s="18"/>
      <c r="AK87" s="18"/>
    </row>
    <row r="88" spans="1:37" x14ac:dyDescent="0.25">
      <c r="A88" s="11"/>
      <c r="B88" s="18"/>
      <c r="C88" s="18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8" t="e">
        <f>AVERAGE(abril[[#This Row],[1]:[31]])</f>
        <v>#DIV/0!</v>
      </c>
      <c r="AJ88" s="18"/>
      <c r="AK88" s="18"/>
    </row>
    <row r="89" spans="1:37" x14ac:dyDescent="0.25">
      <c r="A89" s="11"/>
      <c r="B89" s="18"/>
      <c r="C89" s="18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8" t="e">
        <f>AVERAGE(abril[[#This Row],[1]:[31]])</f>
        <v>#DIV/0!</v>
      </c>
      <c r="AJ89" s="18"/>
      <c r="AK89" s="18"/>
    </row>
    <row r="90" spans="1:37" x14ac:dyDescent="0.25">
      <c r="A90" s="11"/>
      <c r="B90" s="18"/>
      <c r="C90" s="18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8" t="e">
        <f>AVERAGE(abril[[#This Row],[1]:[31]])</f>
        <v>#DIV/0!</v>
      </c>
      <c r="AJ90" s="18"/>
      <c r="AK90" s="18"/>
    </row>
    <row r="91" spans="1:37" x14ac:dyDescent="0.25">
      <c r="A91" s="11"/>
      <c r="B91" s="18"/>
      <c r="C91" s="18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8" t="e">
        <f>AVERAGE(abril[[#This Row],[1]:[31]])</f>
        <v>#DIV/0!</v>
      </c>
      <c r="AJ91" s="18"/>
      <c r="AK91" s="18"/>
    </row>
    <row r="92" spans="1:37" x14ac:dyDescent="0.25">
      <c r="A92" s="11"/>
      <c r="B92" s="18"/>
      <c r="C92" s="18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8" t="e">
        <f>AVERAGE(abril[[#This Row],[1]:[31]])</f>
        <v>#DIV/0!</v>
      </c>
      <c r="AJ92" s="18"/>
      <c r="AK92" s="18"/>
    </row>
    <row r="93" spans="1:37" x14ac:dyDescent="0.25">
      <c r="A93" s="11"/>
      <c r="B93" s="18"/>
      <c r="C93" s="18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8" t="e">
        <f>AVERAGE(abril[[#This Row],[1]:[31]])</f>
        <v>#DIV/0!</v>
      </c>
      <c r="AJ93" s="18"/>
      <c r="AK93" s="18"/>
    </row>
    <row r="94" spans="1:37" x14ac:dyDescent="0.25">
      <c r="A94" s="11"/>
      <c r="B94" s="18"/>
      <c r="C94" s="18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8" t="e">
        <f>AVERAGE(abril[[#This Row],[1]:[31]])</f>
        <v>#DIV/0!</v>
      </c>
      <c r="AJ94" s="18"/>
      <c r="AK94" s="18"/>
    </row>
    <row r="95" spans="1:37" x14ac:dyDescent="0.25">
      <c r="A95" s="11"/>
      <c r="B95" s="18"/>
      <c r="C95" s="18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8" t="e">
        <f>AVERAGE(abril[[#This Row],[1]:[31]])</f>
        <v>#DIV/0!</v>
      </c>
      <c r="AJ95" s="18"/>
      <c r="AK95" s="18"/>
    </row>
    <row r="96" spans="1:37" x14ac:dyDescent="0.25">
      <c r="A96" s="11"/>
      <c r="B96" s="18"/>
      <c r="C96" s="18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8" t="e">
        <f>AVERAGE(abril[[#This Row],[1]:[31]])</f>
        <v>#DIV/0!</v>
      </c>
      <c r="AJ96" s="18"/>
      <c r="AK96" s="18"/>
    </row>
    <row r="97" spans="1:37" x14ac:dyDescent="0.25">
      <c r="A97" s="11"/>
      <c r="B97" s="18"/>
      <c r="C97" s="18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8" t="e">
        <f>AVERAGE(abril[[#This Row],[1]:[31]])</f>
        <v>#DIV/0!</v>
      </c>
      <c r="AJ97" s="18"/>
      <c r="AK97" s="18"/>
    </row>
    <row r="98" spans="1:37" x14ac:dyDescent="0.25">
      <c r="A98" s="11"/>
      <c r="B98" s="18"/>
      <c r="C98" s="18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8" t="e">
        <f>AVERAGE(abril[[#This Row],[1]:[31]])</f>
        <v>#DIV/0!</v>
      </c>
      <c r="AJ98" s="18"/>
      <c r="AK98" s="18"/>
    </row>
    <row r="99" spans="1:37" x14ac:dyDescent="0.25">
      <c r="A99" s="11"/>
      <c r="B99" s="18"/>
      <c r="C99" s="18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8" t="e">
        <f>AVERAGE(abril[[#This Row],[1]:[31]])</f>
        <v>#DIV/0!</v>
      </c>
      <c r="AJ99" s="18"/>
      <c r="AK99" s="18"/>
    </row>
    <row r="100" spans="1:37" x14ac:dyDescent="0.25">
      <c r="A100" s="11"/>
      <c r="B100" s="18"/>
      <c r="C100" s="18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8" t="e">
        <f>AVERAGE(abril[[#This Row],[1]:[31]])</f>
        <v>#DIV/0!</v>
      </c>
      <c r="AJ100" s="18"/>
      <c r="AK100" s="18"/>
    </row>
    <row r="101" spans="1:37" x14ac:dyDescent="0.25">
      <c r="A101" s="11"/>
      <c r="B101" s="18"/>
      <c r="C101" s="18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8" t="e">
        <f>AVERAGE(abril[[#This Row],[1]:[31]])</f>
        <v>#DIV/0!</v>
      </c>
      <c r="AJ101" s="18"/>
      <c r="AK101" s="18"/>
    </row>
    <row r="102" spans="1:37" x14ac:dyDescent="0.25">
      <c r="A102" s="11"/>
      <c r="B102" s="18"/>
      <c r="C102" s="18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8" t="e">
        <f>AVERAGE(abril[[#This Row],[1]:[31]])</f>
        <v>#DIV/0!</v>
      </c>
      <c r="AJ102" s="18"/>
      <c r="AK102" s="18"/>
    </row>
    <row r="103" spans="1:37" x14ac:dyDescent="0.25">
      <c r="A103" s="11"/>
      <c r="B103" s="18"/>
      <c r="C103" s="18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8" t="e">
        <f>AVERAGE(abril[[#This Row],[1]:[31]])</f>
        <v>#DIV/0!</v>
      </c>
      <c r="AJ103" s="18"/>
      <c r="AK103" s="18"/>
    </row>
    <row r="104" spans="1:37" x14ac:dyDescent="0.25">
      <c r="A104" s="11"/>
      <c r="B104" s="18"/>
      <c r="C104" s="18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8" t="e">
        <f>AVERAGE(abril[[#This Row],[1]:[31]])</f>
        <v>#DIV/0!</v>
      </c>
      <c r="AJ104" s="18"/>
      <c r="AK104" s="18"/>
    </row>
    <row r="105" spans="1:37" x14ac:dyDescent="0.25">
      <c r="A105" s="11"/>
      <c r="B105" s="18"/>
      <c r="C105" s="18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8" t="e">
        <f>AVERAGE(abril[[#This Row],[1]:[31]])</f>
        <v>#DIV/0!</v>
      </c>
      <c r="AJ105" s="18"/>
      <c r="AK105" s="18"/>
    </row>
    <row r="106" spans="1:37" x14ac:dyDescent="0.25">
      <c r="A106" s="11"/>
      <c r="B106" s="18"/>
      <c r="C106" s="18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8" t="e">
        <f>AVERAGE(abril[[#This Row],[1]:[31]])</f>
        <v>#DIV/0!</v>
      </c>
      <c r="AJ106" s="18"/>
      <c r="AK106" s="18"/>
    </row>
    <row r="107" spans="1:37" x14ac:dyDescent="0.25">
      <c r="A107" s="11"/>
      <c r="B107" s="18"/>
      <c r="C107" s="18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8" t="e">
        <f>AVERAGE(abril[[#This Row],[1]:[31]])</f>
        <v>#DIV/0!</v>
      </c>
      <c r="AJ107" s="18"/>
      <c r="AK107" s="18"/>
    </row>
    <row r="108" spans="1:37" x14ac:dyDescent="0.25">
      <c r="A108" s="11"/>
      <c r="B108" s="18"/>
      <c r="C108" s="18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8" t="e">
        <f>AVERAGE(abril[[#This Row],[1]:[31]])</f>
        <v>#DIV/0!</v>
      </c>
      <c r="AJ108" s="18"/>
      <c r="AK108" s="18"/>
    </row>
    <row r="109" spans="1:37" x14ac:dyDescent="0.25">
      <c r="A109" s="11"/>
      <c r="B109" s="18"/>
      <c r="C109" s="18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8" t="e">
        <f>AVERAGE(abril[[#This Row],[1]:[31]])</f>
        <v>#DIV/0!</v>
      </c>
      <c r="AJ109" s="18"/>
      <c r="AK109" s="18"/>
    </row>
    <row r="110" spans="1:37" x14ac:dyDescent="0.25">
      <c r="A110" s="11"/>
      <c r="B110" s="18"/>
      <c r="C110" s="18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8" t="e">
        <f>AVERAGE(abril[[#This Row],[1]:[31]])</f>
        <v>#DIV/0!</v>
      </c>
      <c r="AJ110" s="18"/>
      <c r="AK110" s="18"/>
    </row>
    <row r="111" spans="1:37" x14ac:dyDescent="0.25">
      <c r="A111" s="11"/>
      <c r="B111" s="18"/>
      <c r="C111" s="18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8" t="e">
        <f>AVERAGE(abril[[#This Row],[1]:[31]])</f>
        <v>#DIV/0!</v>
      </c>
      <c r="AJ111" s="18"/>
      <c r="AK111" s="18"/>
    </row>
    <row r="112" spans="1:37" x14ac:dyDescent="0.25">
      <c r="A112" s="11"/>
      <c r="B112" s="18"/>
      <c r="C112" s="18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8" t="e">
        <f>AVERAGE(abril[[#This Row],[1]:[31]])</f>
        <v>#DIV/0!</v>
      </c>
      <c r="AJ112" s="18"/>
      <c r="AK112" s="18"/>
    </row>
    <row r="113" spans="1:37" x14ac:dyDescent="0.25">
      <c r="A113" s="11"/>
      <c r="B113" s="18"/>
      <c r="C113" s="18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8" t="e">
        <f>AVERAGE(abril[[#This Row],[1]:[31]])</f>
        <v>#DIV/0!</v>
      </c>
      <c r="AJ113" s="18"/>
      <c r="AK113" s="18"/>
    </row>
    <row r="114" spans="1:37" x14ac:dyDescent="0.25">
      <c r="A114" s="11"/>
      <c r="B114" s="18"/>
      <c r="C114" s="18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8" t="e">
        <f>AVERAGE(abril[[#This Row],[1]:[31]])</f>
        <v>#DIV/0!</v>
      </c>
      <c r="AJ114" s="18"/>
      <c r="AK114" s="18"/>
    </row>
    <row r="115" spans="1:37" x14ac:dyDescent="0.25">
      <c r="A115" s="11"/>
      <c r="B115" s="18"/>
      <c r="C115" s="18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8" t="e">
        <f>AVERAGE(abril[[#This Row],[1]:[31]])</f>
        <v>#DIV/0!</v>
      </c>
      <c r="AJ115" s="18"/>
      <c r="AK115" s="18"/>
    </row>
    <row r="116" spans="1:37" x14ac:dyDescent="0.25">
      <c r="A116" s="11"/>
      <c r="B116" s="18"/>
      <c r="C116" s="18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8" t="e">
        <f>AVERAGE(abril[[#This Row],[1]:[31]])</f>
        <v>#DIV/0!</v>
      </c>
      <c r="AJ116" s="18"/>
      <c r="AK116" s="18"/>
    </row>
    <row r="117" spans="1:37" x14ac:dyDescent="0.25">
      <c r="A117" s="11"/>
      <c r="B117" s="18"/>
      <c r="C117" s="18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8" t="e">
        <f>AVERAGE(abril[[#This Row],[1]:[31]])</f>
        <v>#DIV/0!</v>
      </c>
      <c r="AJ117" s="18"/>
      <c r="AK117" s="18"/>
    </row>
    <row r="118" spans="1:37" x14ac:dyDescent="0.25">
      <c r="A118" s="11"/>
      <c r="B118" s="18"/>
      <c r="C118" s="18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8" t="e">
        <f>AVERAGE(abril[[#This Row],[1]:[31]])</f>
        <v>#DIV/0!</v>
      </c>
      <c r="AJ118" s="18"/>
      <c r="AK118" s="18"/>
    </row>
    <row r="119" spans="1:37" x14ac:dyDescent="0.25">
      <c r="A119" s="11"/>
      <c r="B119" s="18"/>
      <c r="C119" s="18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8" t="e">
        <f>AVERAGE(abril[[#This Row],[1]:[31]])</f>
        <v>#DIV/0!</v>
      </c>
      <c r="AJ119" s="18"/>
      <c r="AK119" s="18"/>
    </row>
    <row r="120" spans="1:37" x14ac:dyDescent="0.25">
      <c r="A120" s="11"/>
      <c r="B120" s="18"/>
      <c r="C120" s="18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8" t="e">
        <f>AVERAGE(abril[[#This Row],[1]:[31]])</f>
        <v>#DIV/0!</v>
      </c>
      <c r="AJ120" s="18"/>
      <c r="AK120" s="18"/>
    </row>
    <row r="121" spans="1:37" x14ac:dyDescent="0.25">
      <c r="A121" s="11"/>
      <c r="B121" s="18"/>
      <c r="C121" s="18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8" t="e">
        <f>AVERAGE(abril[[#This Row],[1]:[31]])</f>
        <v>#DIV/0!</v>
      </c>
      <c r="AJ121" s="18"/>
      <c r="AK121" s="18"/>
    </row>
    <row r="122" spans="1:37" x14ac:dyDescent="0.25">
      <c r="A122" s="11"/>
      <c r="B122" s="18"/>
      <c r="C122" s="18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8" t="e">
        <f>AVERAGE(abril[[#This Row],[1]:[31]])</f>
        <v>#DIV/0!</v>
      </c>
      <c r="AJ122" s="18"/>
      <c r="AK122" s="18"/>
    </row>
    <row r="123" spans="1:37" x14ac:dyDescent="0.25">
      <c r="A123" s="11"/>
      <c r="B123" s="18"/>
      <c r="C123" s="18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8" t="e">
        <f>AVERAGE(abril[[#This Row],[1]:[31]])</f>
        <v>#DIV/0!</v>
      </c>
      <c r="AJ123" s="18"/>
      <c r="AK123" s="18"/>
    </row>
    <row r="124" spans="1:37" x14ac:dyDescent="0.25">
      <c r="A124" s="11"/>
      <c r="B124" s="18"/>
      <c r="C124" s="18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8" t="e">
        <f>AVERAGE(abril[[#This Row],[1]:[31]])</f>
        <v>#DIV/0!</v>
      </c>
      <c r="AJ124" s="18"/>
      <c r="AK124" s="18"/>
    </row>
    <row r="125" spans="1:37" x14ac:dyDescent="0.25">
      <c r="A125" s="11"/>
      <c r="B125" s="18"/>
      <c r="C125" s="18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8" t="e">
        <f>AVERAGE(abril[[#This Row],[1]:[31]])</f>
        <v>#DIV/0!</v>
      </c>
      <c r="AJ125" s="18"/>
      <c r="AK125" s="18"/>
    </row>
    <row r="126" spans="1:37" x14ac:dyDescent="0.25">
      <c r="A126" s="11"/>
      <c r="B126" s="18"/>
      <c r="C126" s="18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8" t="e">
        <f>AVERAGE(abril[[#This Row],[1]:[31]])</f>
        <v>#DIV/0!</v>
      </c>
      <c r="AJ126" s="18"/>
      <c r="AK126" s="18"/>
    </row>
    <row r="127" spans="1:37" x14ac:dyDescent="0.25">
      <c r="A127" s="11"/>
      <c r="B127" s="18"/>
      <c r="C127" s="18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8" t="e">
        <f>AVERAGE(abril[[#This Row],[1]:[31]])</f>
        <v>#DIV/0!</v>
      </c>
      <c r="AJ127" s="18"/>
      <c r="AK127" s="18"/>
    </row>
    <row r="128" spans="1:37" x14ac:dyDescent="0.25">
      <c r="A128" s="11"/>
      <c r="B128" s="18"/>
      <c r="C128" s="18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8" t="e">
        <f>AVERAGE(abril[[#This Row],[1]:[31]])</f>
        <v>#DIV/0!</v>
      </c>
      <c r="AJ128" s="18"/>
      <c r="AK128" s="18"/>
    </row>
    <row r="129" spans="1:37" x14ac:dyDescent="0.25">
      <c r="A129" s="11"/>
      <c r="B129" s="18"/>
      <c r="C129" s="18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8" t="e">
        <f>AVERAGE(abril[[#This Row],[1]:[31]])</f>
        <v>#DIV/0!</v>
      </c>
      <c r="AJ129" s="18"/>
      <c r="AK129" s="18"/>
    </row>
    <row r="130" spans="1:37" x14ac:dyDescent="0.25">
      <c r="A130" s="11"/>
      <c r="B130" s="18"/>
      <c r="C130" s="18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8" t="e">
        <f>AVERAGE(abril[[#This Row],[1]:[31]])</f>
        <v>#DIV/0!</v>
      </c>
      <c r="AJ130" s="18"/>
      <c r="AK130" s="18"/>
    </row>
    <row r="131" spans="1:37" x14ac:dyDescent="0.25">
      <c r="A131" s="11"/>
      <c r="B131" s="18"/>
      <c r="C131" s="18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8" t="e">
        <f>AVERAGE(abril[[#This Row],[1]:[31]])</f>
        <v>#DIV/0!</v>
      </c>
      <c r="AJ131" s="18"/>
      <c r="AK131" s="18"/>
    </row>
    <row r="132" spans="1:37" x14ac:dyDescent="0.25">
      <c r="A132" s="11"/>
      <c r="B132" s="18"/>
      <c r="C132" s="18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8" t="e">
        <f>AVERAGE(abril[[#This Row],[1]:[31]])</f>
        <v>#DIV/0!</v>
      </c>
      <c r="AJ132" s="18"/>
      <c r="AK132" s="18"/>
    </row>
    <row r="133" spans="1:37" x14ac:dyDescent="0.25">
      <c r="A133" s="11"/>
      <c r="B133" s="18"/>
      <c r="C133" s="18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8" t="e">
        <f>AVERAGE(abril[[#This Row],[1]:[31]])</f>
        <v>#DIV/0!</v>
      </c>
      <c r="AJ133" s="18"/>
      <c r="AK133" s="18"/>
    </row>
    <row r="134" spans="1:37" x14ac:dyDescent="0.25">
      <c r="A134" s="11"/>
      <c r="B134" s="18"/>
      <c r="C134" s="18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8" t="e">
        <f>AVERAGE(abril[[#This Row],[1]:[31]])</f>
        <v>#DIV/0!</v>
      </c>
      <c r="AJ134" s="18"/>
      <c r="AK134" s="18"/>
    </row>
    <row r="135" spans="1:37" x14ac:dyDescent="0.25">
      <c r="A135" s="11"/>
      <c r="B135" s="18"/>
      <c r="C135" s="18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8" t="e">
        <f>AVERAGE(abril[[#This Row],[1]:[31]])</f>
        <v>#DIV/0!</v>
      </c>
      <c r="AJ135" s="18"/>
      <c r="AK135" s="18"/>
    </row>
    <row r="136" spans="1:37" x14ac:dyDescent="0.25">
      <c r="A136" s="11"/>
      <c r="B136" s="18"/>
      <c r="C136" s="18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8" t="e">
        <f>AVERAGE(abril[[#This Row],[1]:[31]])</f>
        <v>#DIV/0!</v>
      </c>
      <c r="AJ136" s="18"/>
      <c r="AK136" s="18"/>
    </row>
    <row r="137" spans="1:37" x14ac:dyDescent="0.25">
      <c r="A137" s="11"/>
      <c r="B137" s="18"/>
      <c r="C137" s="18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8" t="e">
        <f>AVERAGE(abril[[#This Row],[1]:[31]])</f>
        <v>#DIV/0!</v>
      </c>
      <c r="AJ137" s="18"/>
      <c r="AK137" s="18"/>
    </row>
    <row r="138" spans="1:37" x14ac:dyDescent="0.25">
      <c r="A138" s="11"/>
      <c r="B138" s="18"/>
      <c r="C138" s="18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8" t="e">
        <f>AVERAGE(abril[[#This Row],[1]:[31]])</f>
        <v>#DIV/0!</v>
      </c>
      <c r="AJ138" s="18"/>
      <c r="AK138" s="18"/>
    </row>
    <row r="139" spans="1:37" x14ac:dyDescent="0.25">
      <c r="A139" s="11"/>
      <c r="B139" s="18"/>
      <c r="C139" s="18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8" t="e">
        <f>AVERAGE(abril[[#This Row],[1]:[31]])</f>
        <v>#DIV/0!</v>
      </c>
      <c r="AJ139" s="18"/>
      <c r="AK139" s="18"/>
    </row>
    <row r="140" spans="1:37" x14ac:dyDescent="0.25">
      <c r="A140" s="11"/>
      <c r="B140" s="18"/>
      <c r="C140" s="18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8" t="e">
        <f>AVERAGE(abril[[#This Row],[1]:[31]])</f>
        <v>#DIV/0!</v>
      </c>
      <c r="AJ140" s="18"/>
      <c r="AK140" s="18"/>
    </row>
    <row r="141" spans="1:37" x14ac:dyDescent="0.25">
      <c r="A141" s="11"/>
      <c r="B141" s="18"/>
      <c r="C141" s="18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8" t="e">
        <f>AVERAGE(abril[[#This Row],[1]:[31]])</f>
        <v>#DIV/0!</v>
      </c>
      <c r="AJ141" s="18"/>
      <c r="AK141" s="18"/>
    </row>
    <row r="142" spans="1:37" x14ac:dyDescent="0.25">
      <c r="A142" s="11"/>
      <c r="B142" s="18"/>
      <c r="C142" s="18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8" t="e">
        <f>AVERAGE(abril[[#This Row],[1]:[31]])</f>
        <v>#DIV/0!</v>
      </c>
      <c r="AJ142" s="18"/>
      <c r="AK142" s="18"/>
    </row>
    <row r="143" spans="1:37" x14ac:dyDescent="0.25">
      <c r="A143" s="11"/>
      <c r="B143" s="18"/>
      <c r="C143" s="18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8" t="e">
        <f>AVERAGE(abril[[#This Row],[1]:[31]])</f>
        <v>#DIV/0!</v>
      </c>
      <c r="AJ143" s="18"/>
      <c r="AK143" s="18"/>
    </row>
    <row r="144" spans="1:37" x14ac:dyDescent="0.25">
      <c r="A144" s="11"/>
      <c r="B144" s="18"/>
      <c r="C144" s="18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8" t="e">
        <f>AVERAGE(abril[[#This Row],[1]:[31]])</f>
        <v>#DIV/0!</v>
      </c>
      <c r="AJ144" s="18"/>
      <c r="AK144" s="18"/>
    </row>
    <row r="145" spans="1:37" x14ac:dyDescent="0.25">
      <c r="A145" s="11"/>
      <c r="B145" s="18"/>
      <c r="C145" s="18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8" t="e">
        <f>AVERAGE(abril[[#This Row],[1]:[31]])</f>
        <v>#DIV/0!</v>
      </c>
      <c r="AJ145" s="18"/>
      <c r="AK145" s="18"/>
    </row>
    <row r="146" spans="1:37" x14ac:dyDescent="0.25">
      <c r="A146" s="11"/>
      <c r="B146" s="18"/>
      <c r="C146" s="18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8" t="e">
        <f>AVERAGE(abril[[#This Row],[1]:[31]])</f>
        <v>#DIV/0!</v>
      </c>
      <c r="AJ146" s="18"/>
      <c r="AK146" s="18"/>
    </row>
    <row r="147" spans="1:37" x14ac:dyDescent="0.25">
      <c r="A147" s="11"/>
      <c r="B147" s="18"/>
      <c r="C147" s="18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8" t="e">
        <f>AVERAGE(abril[[#This Row],[1]:[31]])</f>
        <v>#DIV/0!</v>
      </c>
      <c r="AJ147" s="18"/>
      <c r="AK147" s="18"/>
    </row>
    <row r="148" spans="1:37" x14ac:dyDescent="0.25">
      <c r="A148" s="11"/>
      <c r="B148" s="18"/>
      <c r="C148" s="18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8" t="e">
        <f>AVERAGE(abril[[#This Row],[1]:[31]])</f>
        <v>#DIV/0!</v>
      </c>
      <c r="AJ148" s="18"/>
      <c r="AK148" s="18"/>
    </row>
    <row r="149" spans="1:37" x14ac:dyDescent="0.25">
      <c r="A149" s="11"/>
      <c r="B149" s="18"/>
      <c r="C149" s="18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8" t="e">
        <f>AVERAGE(abril[[#This Row],[1]:[31]])</f>
        <v>#DIV/0!</v>
      </c>
      <c r="AJ149" s="18"/>
      <c r="AK149" s="18"/>
    </row>
    <row r="150" spans="1:37" x14ac:dyDescent="0.25">
      <c r="A150" s="11"/>
      <c r="B150" s="18"/>
      <c r="C150" s="18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8" t="e">
        <f>AVERAGE(abril[[#This Row],[1]:[31]])</f>
        <v>#DIV/0!</v>
      </c>
      <c r="AJ150" s="18"/>
      <c r="AK150" s="18"/>
    </row>
    <row r="151" spans="1:37" x14ac:dyDescent="0.25">
      <c r="A151" s="11"/>
      <c r="B151" s="18"/>
      <c r="C151" s="18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8" t="e">
        <f>AVERAGE(abril[[#This Row],[1]:[31]])</f>
        <v>#DIV/0!</v>
      </c>
      <c r="AJ151" s="18"/>
      <c r="AK151" s="18"/>
    </row>
    <row r="152" spans="1:37" x14ac:dyDescent="0.25">
      <c r="A152" s="11"/>
      <c r="B152" s="18"/>
      <c r="C152" s="18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8" t="e">
        <f>AVERAGE(abril[[#This Row],[1]:[31]])</f>
        <v>#DIV/0!</v>
      </c>
      <c r="AJ152" s="18"/>
      <c r="AK152" s="18"/>
    </row>
    <row r="153" spans="1:37" x14ac:dyDescent="0.25">
      <c r="A153" s="11"/>
      <c r="B153" s="18"/>
      <c r="C153" s="18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8" t="e">
        <f>AVERAGE(abril[[#This Row],[1]:[31]])</f>
        <v>#DIV/0!</v>
      </c>
      <c r="AJ153" s="18"/>
      <c r="AK153" s="18"/>
    </row>
    <row r="154" spans="1:37" x14ac:dyDescent="0.25">
      <c r="A154" s="11"/>
      <c r="B154" s="18"/>
      <c r="C154" s="18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8" t="e">
        <f>AVERAGE(abril[[#This Row],[1]:[31]])</f>
        <v>#DIV/0!</v>
      </c>
      <c r="AJ154" s="18"/>
      <c r="AK154" s="18"/>
    </row>
    <row r="155" spans="1:37" x14ac:dyDescent="0.25">
      <c r="A155" s="11"/>
      <c r="B155" s="18"/>
      <c r="C155" s="18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8" t="e">
        <f>AVERAGE(abril[[#This Row],[1]:[31]])</f>
        <v>#DIV/0!</v>
      </c>
      <c r="AJ155" s="18"/>
      <c r="AK155" s="18"/>
    </row>
    <row r="156" spans="1:37" x14ac:dyDescent="0.25">
      <c r="A156" s="11"/>
      <c r="B156" s="18"/>
      <c r="C156" s="18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8" t="e">
        <f>AVERAGE(abril[[#This Row],[1]:[31]])</f>
        <v>#DIV/0!</v>
      </c>
      <c r="AJ156" s="18"/>
      <c r="AK156" s="18"/>
    </row>
    <row r="157" spans="1:37" x14ac:dyDescent="0.25">
      <c r="A157" s="11"/>
      <c r="B157" s="18"/>
      <c r="C157" s="18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8" t="e">
        <f>AVERAGE(abril[[#This Row],[1]:[31]])</f>
        <v>#DIV/0!</v>
      </c>
      <c r="AJ157" s="18"/>
      <c r="AK157" s="18"/>
    </row>
    <row r="158" spans="1:37" x14ac:dyDescent="0.25">
      <c r="A158" s="11"/>
      <c r="B158" s="18"/>
      <c r="C158" s="18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8" t="e">
        <f>AVERAGE(abril[[#This Row],[1]:[31]])</f>
        <v>#DIV/0!</v>
      </c>
      <c r="AJ158" s="18"/>
      <c r="AK158" s="18"/>
    </row>
    <row r="159" spans="1:37" x14ac:dyDescent="0.25">
      <c r="A159" s="11"/>
      <c r="B159" s="18"/>
      <c r="C159" s="18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8" t="e">
        <f>AVERAGE(abril[[#This Row],[1]:[31]])</f>
        <v>#DIV/0!</v>
      </c>
      <c r="AJ159" s="18"/>
      <c r="AK159" s="18"/>
    </row>
    <row r="160" spans="1:37" x14ac:dyDescent="0.25">
      <c r="A160" s="11"/>
      <c r="B160" s="18"/>
      <c r="C160" s="18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8" t="e">
        <f>AVERAGE(abril[[#This Row],[1]:[31]])</f>
        <v>#DIV/0!</v>
      </c>
      <c r="AJ160" s="18"/>
      <c r="AK160" s="18"/>
    </row>
    <row r="161" spans="1:37" x14ac:dyDescent="0.25">
      <c r="A161" s="11"/>
      <c r="B161" s="18"/>
      <c r="C161" s="18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8" t="e">
        <f>AVERAGE(abril[[#This Row],[1]:[31]])</f>
        <v>#DIV/0!</v>
      </c>
      <c r="AJ161" s="18"/>
      <c r="AK161" s="18"/>
    </row>
    <row r="162" spans="1:37" x14ac:dyDescent="0.25">
      <c r="A162" s="11"/>
      <c r="B162" s="18"/>
      <c r="C162" s="18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8" t="e">
        <f>AVERAGE(abril[[#This Row],[1]:[31]])</f>
        <v>#DIV/0!</v>
      </c>
      <c r="AJ162" s="18"/>
      <c r="AK162" s="18"/>
    </row>
    <row r="163" spans="1:37" x14ac:dyDescent="0.25">
      <c r="A163" s="11"/>
      <c r="B163" s="18"/>
      <c r="C163" s="18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8" t="e">
        <f>AVERAGE(abril[[#This Row],[1]:[31]])</f>
        <v>#DIV/0!</v>
      </c>
      <c r="AJ163" s="18"/>
      <c r="AK163" s="18"/>
    </row>
    <row r="164" spans="1:37" x14ac:dyDescent="0.25">
      <c r="A164" s="11"/>
      <c r="B164" s="18"/>
      <c r="C164" s="18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8" t="e">
        <f>AVERAGE(abril[[#This Row],[1]:[31]])</f>
        <v>#DIV/0!</v>
      </c>
      <c r="AJ164" s="18"/>
      <c r="AK164" s="18"/>
    </row>
    <row r="165" spans="1:37" x14ac:dyDescent="0.25">
      <c r="A165" s="11"/>
      <c r="B165" s="18"/>
      <c r="C165" s="18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8" t="e">
        <f>AVERAGE(abril[[#This Row],[1]:[31]])</f>
        <v>#DIV/0!</v>
      </c>
      <c r="AJ165" s="18"/>
      <c r="AK165" s="18"/>
    </row>
    <row r="166" spans="1:37" x14ac:dyDescent="0.25">
      <c r="A166" s="11"/>
      <c r="B166" s="18"/>
      <c r="C166" s="18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8" t="e">
        <f>AVERAGE(abril[[#This Row],[1]:[31]])</f>
        <v>#DIV/0!</v>
      </c>
      <c r="AJ166" s="18"/>
      <c r="AK166" s="18"/>
    </row>
    <row r="167" spans="1:37" x14ac:dyDescent="0.25">
      <c r="A167" s="11"/>
      <c r="B167" s="18"/>
      <c r="C167" s="18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8" t="e">
        <f>AVERAGE(abril[[#This Row],[1]:[31]])</f>
        <v>#DIV/0!</v>
      </c>
      <c r="AJ167" s="18"/>
      <c r="AK167" s="18"/>
    </row>
    <row r="168" spans="1:37" x14ac:dyDescent="0.25">
      <c r="A168" s="11"/>
      <c r="B168" s="18"/>
      <c r="C168" s="18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8" t="e">
        <f>AVERAGE(abril[[#This Row],[1]:[31]])</f>
        <v>#DIV/0!</v>
      </c>
      <c r="AJ168" s="18"/>
      <c r="AK168" s="18"/>
    </row>
    <row r="169" spans="1:37" x14ac:dyDescent="0.25">
      <c r="A169" s="11"/>
      <c r="B169" s="18"/>
      <c r="C169" s="18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8" t="e">
        <f>AVERAGE(abril[[#This Row],[1]:[31]])</f>
        <v>#DIV/0!</v>
      </c>
      <c r="AJ169" s="18"/>
      <c r="AK169" s="18"/>
    </row>
    <row r="170" spans="1:37" x14ac:dyDescent="0.25">
      <c r="A170" s="11"/>
      <c r="B170" s="18"/>
      <c r="C170" s="18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8" t="e">
        <f>AVERAGE(abril[[#This Row],[1]:[31]])</f>
        <v>#DIV/0!</v>
      </c>
      <c r="AJ170" s="18"/>
      <c r="AK170" s="18"/>
    </row>
    <row r="171" spans="1:37" x14ac:dyDescent="0.25">
      <c r="A171" s="11"/>
      <c r="B171" s="18"/>
      <c r="C171" s="18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8" t="e">
        <f>AVERAGE(abril[[#This Row],[1]:[31]])</f>
        <v>#DIV/0!</v>
      </c>
      <c r="AJ171" s="18"/>
      <c r="AK171" s="18"/>
    </row>
    <row r="172" spans="1:37" x14ac:dyDescent="0.25">
      <c r="A172" s="11"/>
      <c r="B172" s="18"/>
      <c r="C172" s="18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8" t="e">
        <f>AVERAGE(abril[[#This Row],[1]:[31]])</f>
        <v>#DIV/0!</v>
      </c>
      <c r="AJ172" s="18"/>
      <c r="AK172" s="18"/>
    </row>
    <row r="173" spans="1:37" x14ac:dyDescent="0.25">
      <c r="A173" s="11"/>
      <c r="B173" s="18"/>
      <c r="C173" s="18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8" t="e">
        <f>AVERAGE(abril[[#This Row],[1]:[31]])</f>
        <v>#DIV/0!</v>
      </c>
      <c r="AJ173" s="18"/>
      <c r="AK173" s="18"/>
    </row>
    <row r="174" spans="1:37" x14ac:dyDescent="0.25">
      <c r="A174" s="11"/>
      <c r="B174" s="18"/>
      <c r="C174" s="18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8" t="e">
        <f>AVERAGE(abril[[#This Row],[1]:[31]])</f>
        <v>#DIV/0!</v>
      </c>
      <c r="AJ174" s="18"/>
      <c r="AK174" s="18"/>
    </row>
    <row r="175" spans="1:37" x14ac:dyDescent="0.25">
      <c r="A175" s="11"/>
      <c r="B175" s="18"/>
      <c r="C175" s="18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8" t="e">
        <f>AVERAGE(abril[[#This Row],[1]:[31]])</f>
        <v>#DIV/0!</v>
      </c>
      <c r="AJ175" s="18"/>
      <c r="AK175" s="18"/>
    </row>
    <row r="176" spans="1:37" x14ac:dyDescent="0.25">
      <c r="A176" s="11"/>
      <c r="B176" s="18"/>
      <c r="C176" s="18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8" t="e">
        <f>AVERAGE(abril[[#This Row],[1]:[31]])</f>
        <v>#DIV/0!</v>
      </c>
      <c r="AJ176" s="18"/>
      <c r="AK176" s="18"/>
    </row>
    <row r="177" spans="1:37" x14ac:dyDescent="0.25">
      <c r="A177" s="11"/>
      <c r="B177" s="18"/>
      <c r="C177" s="18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8" t="e">
        <f>AVERAGE(abril[[#This Row],[1]:[31]])</f>
        <v>#DIV/0!</v>
      </c>
      <c r="AJ177" s="18"/>
      <c r="AK177" s="18"/>
    </row>
    <row r="178" spans="1:37" x14ac:dyDescent="0.25">
      <c r="A178" s="11"/>
      <c r="B178" s="18"/>
      <c r="C178" s="18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8" t="e">
        <f>AVERAGE(abril[[#This Row],[1]:[31]])</f>
        <v>#DIV/0!</v>
      </c>
      <c r="AJ178" s="18"/>
      <c r="AK178" s="18"/>
    </row>
    <row r="179" spans="1:37" x14ac:dyDescent="0.25">
      <c r="A179" s="11"/>
      <c r="B179" s="18"/>
      <c r="C179" s="18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8" t="e">
        <f>AVERAGE(abril[[#This Row],[1]:[31]])</f>
        <v>#DIV/0!</v>
      </c>
      <c r="AJ179" s="18"/>
      <c r="AK179" s="18"/>
    </row>
    <row r="180" spans="1:37" x14ac:dyDescent="0.25">
      <c r="A180" s="11"/>
      <c r="B180" s="18"/>
      <c r="C180" s="18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8" t="e">
        <f>AVERAGE(abril[[#This Row],[1]:[31]])</f>
        <v>#DIV/0!</v>
      </c>
      <c r="AJ180" s="18"/>
      <c r="AK180" s="18"/>
    </row>
    <row r="181" spans="1:37" x14ac:dyDescent="0.25">
      <c r="A181" s="11"/>
      <c r="B181" s="18"/>
      <c r="C181" s="18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8" t="e">
        <f>AVERAGE(abril[[#This Row],[1]:[31]])</f>
        <v>#DIV/0!</v>
      </c>
      <c r="AJ181" s="18"/>
      <c r="AK181" s="18"/>
    </row>
    <row r="182" spans="1:37" x14ac:dyDescent="0.25">
      <c r="A182" s="11"/>
      <c r="B182" s="18"/>
      <c r="C182" s="18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8" t="e">
        <f>AVERAGE(abril[[#This Row],[1]:[31]])</f>
        <v>#DIV/0!</v>
      </c>
      <c r="AJ182" s="18"/>
      <c r="AK182" s="18"/>
    </row>
    <row r="183" spans="1:37" x14ac:dyDescent="0.25">
      <c r="A183" s="11"/>
      <c r="B183" s="18"/>
      <c r="C183" s="18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8" t="e">
        <f>AVERAGE(abril[[#This Row],[1]:[31]])</f>
        <v>#DIV/0!</v>
      </c>
      <c r="AJ183" s="18"/>
      <c r="AK183" s="18"/>
    </row>
    <row r="184" spans="1:37" x14ac:dyDescent="0.25">
      <c r="A184" s="11"/>
      <c r="B184" s="18"/>
      <c r="C184" s="18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8" t="e">
        <f>AVERAGE(abril[[#This Row],[1]:[31]])</f>
        <v>#DIV/0!</v>
      </c>
      <c r="AJ184" s="18"/>
      <c r="AK184" s="18"/>
    </row>
    <row r="185" spans="1:37" x14ac:dyDescent="0.25">
      <c r="A185" s="11"/>
      <c r="B185" s="18"/>
      <c r="C185" s="18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8" t="e">
        <f>AVERAGE(abril[[#This Row],[1]:[31]])</f>
        <v>#DIV/0!</v>
      </c>
      <c r="AJ185" s="18"/>
      <c r="AK185" s="18"/>
    </row>
    <row r="186" spans="1:37" x14ac:dyDescent="0.25">
      <c r="A186" s="11"/>
      <c r="B186" s="18"/>
      <c r="C186" s="18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8" t="e">
        <f>AVERAGE(abril[[#This Row],[1]:[31]])</f>
        <v>#DIV/0!</v>
      </c>
      <c r="AJ186" s="18"/>
      <c r="AK186" s="18"/>
    </row>
    <row r="187" spans="1:37" x14ac:dyDescent="0.25">
      <c r="A187" s="11"/>
      <c r="B187" s="18"/>
      <c r="C187" s="18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8" t="e">
        <f>AVERAGE(abril[[#This Row],[1]:[31]])</f>
        <v>#DIV/0!</v>
      </c>
      <c r="AJ187" s="18"/>
      <c r="AK187" s="18"/>
    </row>
    <row r="188" spans="1:37" x14ac:dyDescent="0.25">
      <c r="A188" s="11"/>
      <c r="B188" s="18"/>
      <c r="C188" s="18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8" t="e">
        <f>AVERAGE(abril[[#This Row],[1]:[31]])</f>
        <v>#DIV/0!</v>
      </c>
      <c r="AJ188" s="18"/>
      <c r="AK188" s="18"/>
    </row>
    <row r="189" spans="1:37" x14ac:dyDescent="0.25">
      <c r="A189" s="11"/>
      <c r="B189" s="18"/>
      <c r="C189" s="18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8" t="e">
        <f>AVERAGE(abril[[#This Row],[1]:[31]])</f>
        <v>#DIV/0!</v>
      </c>
      <c r="AJ189" s="18"/>
      <c r="AK189" s="18"/>
    </row>
    <row r="190" spans="1:37" x14ac:dyDescent="0.25">
      <c r="A190" s="11"/>
      <c r="B190" s="18"/>
      <c r="C190" s="18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8" t="e">
        <f>AVERAGE(abril[[#This Row],[1]:[31]])</f>
        <v>#DIV/0!</v>
      </c>
      <c r="AJ190" s="18"/>
      <c r="AK190" s="18"/>
    </row>
    <row r="191" spans="1:37" x14ac:dyDescent="0.25">
      <c r="A191" s="11"/>
      <c r="B191" s="18"/>
      <c r="C191" s="18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8" t="e">
        <f>AVERAGE(abril[[#This Row],[1]:[31]])</f>
        <v>#DIV/0!</v>
      </c>
      <c r="AJ191" s="18"/>
      <c r="AK191" s="18"/>
    </row>
    <row r="192" spans="1:37" x14ac:dyDescent="0.25">
      <c r="A192" s="11"/>
      <c r="B192" s="18"/>
      <c r="C192" s="18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8" t="e">
        <f>AVERAGE(abril[[#This Row],[1]:[31]])</f>
        <v>#DIV/0!</v>
      </c>
      <c r="AJ192" s="18"/>
      <c r="AK192" s="18"/>
    </row>
    <row r="193" spans="1:37" x14ac:dyDescent="0.25">
      <c r="A193" s="11"/>
      <c r="B193" s="18"/>
      <c r="C193" s="18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8" t="e">
        <f>AVERAGE(abril[[#This Row],[1]:[31]])</f>
        <v>#DIV/0!</v>
      </c>
      <c r="AJ193" s="18"/>
      <c r="AK193" s="18"/>
    </row>
    <row r="194" spans="1:37" x14ac:dyDescent="0.25">
      <c r="A194" s="11"/>
      <c r="B194" s="18"/>
      <c r="C194" s="18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8" t="e">
        <f>AVERAGE(abril[[#This Row],[1]:[31]])</f>
        <v>#DIV/0!</v>
      </c>
      <c r="AJ194" s="18"/>
      <c r="AK194" s="18"/>
    </row>
    <row r="195" spans="1:37" x14ac:dyDescent="0.25">
      <c r="A195" s="11"/>
      <c r="B195" s="18"/>
      <c r="C195" s="18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8" t="e">
        <f>AVERAGE(abril[[#This Row],[1]:[31]])</f>
        <v>#DIV/0!</v>
      </c>
      <c r="AJ195" s="18"/>
      <c r="AK195" s="18"/>
    </row>
    <row r="196" spans="1:37" x14ac:dyDescent="0.25">
      <c r="A196" s="11"/>
      <c r="B196" s="18"/>
      <c r="C196" s="18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8" t="e">
        <f>AVERAGE(abril[[#This Row],[1]:[31]])</f>
        <v>#DIV/0!</v>
      </c>
      <c r="AJ196" s="18"/>
      <c r="AK196" s="18"/>
    </row>
    <row r="197" spans="1:37" x14ac:dyDescent="0.25">
      <c r="A197" s="11"/>
      <c r="B197" s="18"/>
      <c r="C197" s="18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8" t="e">
        <f>AVERAGE(abril[[#This Row],[1]:[31]])</f>
        <v>#DIV/0!</v>
      </c>
      <c r="AJ197" s="18"/>
      <c r="AK197" s="18"/>
    </row>
    <row r="198" spans="1:37" x14ac:dyDescent="0.25">
      <c r="A198" s="11"/>
      <c r="B198" s="18"/>
      <c r="C198" s="18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8" t="e">
        <f>AVERAGE(abril[[#This Row],[1]:[31]])</f>
        <v>#DIV/0!</v>
      </c>
      <c r="AJ198" s="18"/>
      <c r="AK198" s="18"/>
    </row>
    <row r="199" spans="1:37" x14ac:dyDescent="0.25">
      <c r="A199" s="11"/>
      <c r="B199" s="18"/>
      <c r="C199" s="18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8" t="e">
        <f>AVERAGE(abril[[#This Row],[1]:[31]])</f>
        <v>#DIV/0!</v>
      </c>
      <c r="AJ199" s="18"/>
      <c r="AK199" s="18"/>
    </row>
    <row r="200" spans="1:37" x14ac:dyDescent="0.25">
      <c r="A200" s="11"/>
      <c r="B200" s="18"/>
      <c r="C200" s="18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8" t="e">
        <f>AVERAGE(abril[[#This Row],[1]:[31]])</f>
        <v>#DIV/0!</v>
      </c>
      <c r="AJ200" s="18"/>
      <c r="AK200" s="28"/>
    </row>
    <row r="201" spans="1:37" x14ac:dyDescent="0.2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7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26"/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55CF5F80-19AE-4171-95CC-6D747DB6E63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3" id="{FDD3BB9F-998D-462C-8D6D-73759107FA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5" id="{C88AAF82-6DDD-4078-AC6E-E5E5DBF08E6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6" id="{738B8326-F097-445B-91CF-C6D5E00EC3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2" id="{C9EE413E-7FDB-4DE9-B942-53DB0EE6E15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1" id="{5BCDDC9D-8DC5-47FB-8BE0-300762F497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1"/>
  <sheetViews>
    <sheetView zoomScale="90" zoomScaleNormal="90" workbookViewId="0">
      <selection activeCell="A9" sqref="A9"/>
    </sheetView>
  </sheetViews>
  <sheetFormatPr baseColWidth="10" defaultRowHeight="15" x14ac:dyDescent="0.25"/>
  <cols>
    <col min="1" max="1" width="23.5703125" customWidth="1"/>
    <col min="2" max="2" width="23.140625" customWidth="1"/>
    <col min="3" max="3" width="19.5703125" customWidth="1"/>
    <col min="4" max="4" width="6.42578125" customWidth="1"/>
    <col min="5" max="5" width="6.140625" customWidth="1"/>
    <col min="6" max="6" width="6" customWidth="1"/>
    <col min="7" max="7" width="5.85546875" customWidth="1"/>
    <col min="8" max="8" width="5.42578125" customWidth="1"/>
    <col min="9" max="10" width="4.5703125" customWidth="1"/>
    <col min="11" max="11" width="5.140625" customWidth="1"/>
    <col min="12" max="12" width="5" customWidth="1"/>
    <col min="13" max="13" width="6.140625" customWidth="1"/>
    <col min="14" max="14" width="5.85546875" customWidth="1"/>
    <col min="15" max="15" width="6.5703125" customWidth="1"/>
    <col min="16" max="16" width="6.7109375" customWidth="1"/>
    <col min="17" max="17" width="6.85546875" style="6" customWidth="1"/>
    <col min="18" max="18" width="6.140625" customWidth="1"/>
    <col min="19" max="19" width="6" customWidth="1"/>
    <col min="20" max="20" width="6.85546875" customWidth="1"/>
    <col min="21" max="21" width="5.5703125" customWidth="1"/>
    <col min="22" max="22" width="5.42578125" customWidth="1"/>
    <col min="23" max="23" width="6" customWidth="1"/>
    <col min="24" max="24" width="5.85546875" customWidth="1"/>
    <col min="25" max="25" width="5.28515625" customWidth="1"/>
    <col min="26" max="27" width="6" customWidth="1"/>
    <col min="28" max="28" width="6.7109375" customWidth="1"/>
    <col min="29" max="29" width="6" customWidth="1"/>
    <col min="30" max="30" width="6.28515625" customWidth="1"/>
    <col min="31" max="31" width="6.42578125" customWidth="1"/>
    <col min="32" max="32" width="5.28515625" customWidth="1"/>
    <col min="33" max="33" width="6.42578125" customWidth="1"/>
    <col min="34" max="34" width="5.28515625" customWidth="1"/>
    <col min="35" max="35" width="12" customWidth="1"/>
  </cols>
  <sheetData>
    <row r="1" spans="1:37" x14ac:dyDescent="0.25">
      <c r="A1" s="7"/>
      <c r="B1" s="8" t="s">
        <v>0</v>
      </c>
      <c r="C1" s="9"/>
      <c r="D1" s="8">
        <f>SUBTOTAL(109,mayo[1])</f>
        <v>0</v>
      </c>
      <c r="E1" s="8">
        <f>SUBTOTAL(109,mayo[2])</f>
        <v>0</v>
      </c>
      <c r="F1" s="8">
        <f>SUBTOTAL(109,mayo[3])</f>
        <v>0</v>
      </c>
      <c r="G1" s="8">
        <f>SUBTOTAL(109,mayo[4])</f>
        <v>0</v>
      </c>
      <c r="H1" s="8">
        <f>SUBTOTAL(109,mayo[5])</f>
        <v>0</v>
      </c>
      <c r="I1" s="8">
        <f>SUBTOTAL(109,mayo[6])</f>
        <v>0</v>
      </c>
      <c r="J1" s="8">
        <f>SUBTOTAL(109,mayo[7])</f>
        <v>0</v>
      </c>
      <c r="K1" s="8">
        <f>SUBTOTAL(109,mayo[8])</f>
        <v>0</v>
      </c>
      <c r="L1" s="8">
        <f>SUBTOTAL(109,mayo[9])</f>
        <v>0</v>
      </c>
      <c r="M1" s="8">
        <f>SUBTOTAL(109,mayo[10])</f>
        <v>0</v>
      </c>
      <c r="N1" s="8">
        <f>SUBTOTAL(109,mayo[11])</f>
        <v>0</v>
      </c>
      <c r="O1" s="8">
        <f>SUBTOTAL(109,mayo[12])</f>
        <v>0</v>
      </c>
      <c r="P1" s="8">
        <f>SUBTOTAL(109,mayo[13])</f>
        <v>0</v>
      </c>
      <c r="Q1" s="8">
        <f>SUBTOTAL(109,mayo[14])</f>
        <v>0</v>
      </c>
      <c r="R1" s="8">
        <f>SUBTOTAL(109,mayo[15])</f>
        <v>0</v>
      </c>
      <c r="S1" s="8">
        <f>SUBTOTAL(109,mayo[16])</f>
        <v>0</v>
      </c>
      <c r="T1" s="8">
        <f>SUBTOTAL(109,mayo[17])</f>
        <v>0</v>
      </c>
      <c r="U1" s="8">
        <f>SUBTOTAL(109,mayo[18])</f>
        <v>0</v>
      </c>
      <c r="V1" s="8">
        <f>SUBTOTAL(109,mayo[19])</f>
        <v>0</v>
      </c>
      <c r="W1" s="8">
        <f>SUBTOTAL(109,mayo[20])</f>
        <v>0</v>
      </c>
      <c r="X1" s="8">
        <f>SUBTOTAL(109,mayo[21])</f>
        <v>0</v>
      </c>
      <c r="Y1" s="8">
        <f>SUBTOTAL(109,mayo[22])</f>
        <v>0</v>
      </c>
      <c r="Z1" s="8">
        <f>SUBTOTAL(109,mayo[23])</f>
        <v>0</v>
      </c>
      <c r="AA1" s="8">
        <f>SUBTOTAL(109,mayo[24])</f>
        <v>0</v>
      </c>
      <c r="AB1" s="8">
        <f>SUBTOTAL(109,mayo[25])</f>
        <v>0</v>
      </c>
      <c r="AC1" s="8">
        <f>SUBTOTAL(109,mayo[26])</f>
        <v>0</v>
      </c>
      <c r="AD1" s="8">
        <f>SUBTOTAL(109,mayo[27])</f>
        <v>0</v>
      </c>
      <c r="AE1" s="8">
        <f>SUBTOTAL(109,mayo[28])</f>
        <v>0</v>
      </c>
      <c r="AF1" s="8">
        <f>SUBTOTAL(109,mayo[29])</f>
        <v>0</v>
      </c>
      <c r="AG1" s="8">
        <f>SUBTOTAL(109,mayo[30])</f>
        <v>0</v>
      </c>
      <c r="AH1" s="8">
        <f>SUBTOTAL(109,mayo[31])</f>
        <v>0</v>
      </c>
      <c r="AI1" s="10" t="e">
        <f>SUBTOTAL(101,mayo[Fallas])</f>
        <v>#DIV/0!</v>
      </c>
      <c r="AJ1" s="18"/>
    </row>
    <row r="2" spans="1:37" ht="15.75" customHeight="1" x14ac:dyDescent="0.25">
      <c r="A2" s="19" t="s">
        <v>1</v>
      </c>
      <c r="B2" s="19" t="s">
        <v>2</v>
      </c>
      <c r="C2" s="20" t="s">
        <v>3</v>
      </c>
      <c r="D2" s="21" t="s">
        <v>4</v>
      </c>
      <c r="E2" s="21" t="s">
        <v>5</v>
      </c>
      <c r="F2" s="21" t="s">
        <v>6</v>
      </c>
      <c r="G2" s="22" t="s">
        <v>7</v>
      </c>
      <c r="H2" s="21" t="s">
        <v>8</v>
      </c>
      <c r="I2" s="21" t="s">
        <v>9</v>
      </c>
      <c r="J2" s="21" t="s">
        <v>10</v>
      </c>
      <c r="K2" s="21" t="s">
        <v>11</v>
      </c>
      <c r="L2" s="21" t="s">
        <v>12</v>
      </c>
      <c r="M2" s="21" t="s">
        <v>13</v>
      </c>
      <c r="N2" s="21" t="s">
        <v>14</v>
      </c>
      <c r="O2" s="21" t="s">
        <v>15</v>
      </c>
      <c r="P2" s="21" t="s">
        <v>16</v>
      </c>
      <c r="Q2" s="21" t="s">
        <v>17</v>
      </c>
      <c r="R2" s="21" t="s">
        <v>18</v>
      </c>
      <c r="S2" s="21" t="s">
        <v>19</v>
      </c>
      <c r="T2" s="21" t="s">
        <v>20</v>
      </c>
      <c r="U2" s="21" t="s">
        <v>21</v>
      </c>
      <c r="V2" s="21" t="s">
        <v>22</v>
      </c>
      <c r="W2" s="21" t="s">
        <v>23</v>
      </c>
      <c r="X2" s="21" t="s">
        <v>24</v>
      </c>
      <c r="Y2" s="21" t="s">
        <v>25</v>
      </c>
      <c r="Z2" s="21" t="s">
        <v>26</v>
      </c>
      <c r="AA2" s="21" t="s">
        <v>27</v>
      </c>
      <c r="AB2" s="21" t="s">
        <v>28</v>
      </c>
      <c r="AC2" s="21" t="s">
        <v>29</v>
      </c>
      <c r="AD2" s="21" t="s">
        <v>30</v>
      </c>
      <c r="AE2" s="21" t="s">
        <v>31</v>
      </c>
      <c r="AF2" s="21" t="s">
        <v>32</v>
      </c>
      <c r="AG2" s="21" t="s">
        <v>33</v>
      </c>
      <c r="AH2" s="21" t="s">
        <v>34</v>
      </c>
      <c r="AI2" s="23" t="s">
        <v>35</v>
      </c>
      <c r="AJ2" s="11" t="s">
        <v>36</v>
      </c>
      <c r="AK2" s="29" t="s">
        <v>37</v>
      </c>
    </row>
    <row r="3" spans="1:37" ht="15.75" customHeight="1" x14ac:dyDescent="0.25">
      <c r="A3" s="11"/>
      <c r="B3" s="12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24" t="e">
        <f>AVERAGE(mayo[[#This Row],[1]:[31]])</f>
        <v>#DIV/0!</v>
      </c>
      <c r="AJ3" s="14"/>
      <c r="AK3" s="27"/>
    </row>
    <row r="4" spans="1:37" ht="15.75" customHeight="1" x14ac:dyDescent="0.25">
      <c r="A4" s="15"/>
      <c r="B4" s="12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24" t="e">
        <f>AVERAGE(mayo[[#This Row],[1]:[31]])</f>
        <v>#DIV/0!</v>
      </c>
      <c r="AJ4" s="14"/>
      <c r="AK4" s="18"/>
    </row>
    <row r="5" spans="1:37" ht="15.75" customHeight="1" x14ac:dyDescent="0.25">
      <c r="A5" s="15"/>
      <c r="B5" s="16"/>
      <c r="C5" s="16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24" t="e">
        <f>AVERAGE(mayo[[#This Row],[1]:[31]])</f>
        <v>#DIV/0!</v>
      </c>
      <c r="AJ5" s="14"/>
      <c r="AK5" s="18"/>
    </row>
    <row r="6" spans="1:37" ht="15.75" customHeight="1" x14ac:dyDescent="0.25">
      <c r="A6" s="15"/>
      <c r="B6" s="16"/>
      <c r="C6" s="16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24" t="e">
        <f>AVERAGE(mayo[[#This Row],[1]:[31]])</f>
        <v>#DIV/0!</v>
      </c>
      <c r="AJ6" s="14"/>
      <c r="AK6" s="18"/>
    </row>
    <row r="7" spans="1:37" ht="15.75" customHeight="1" x14ac:dyDescent="0.25">
      <c r="A7" s="11"/>
      <c r="B7" s="16"/>
      <c r="C7" s="16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24" t="e">
        <f>AVERAGE(mayo[[#This Row],[1]:[31]])</f>
        <v>#DIV/0!</v>
      </c>
      <c r="AJ7" s="14"/>
      <c r="AK7" s="18"/>
    </row>
    <row r="8" spans="1:37" ht="15.75" customHeight="1" x14ac:dyDescent="0.25">
      <c r="A8" s="11"/>
      <c r="B8" s="12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24" t="e">
        <f>AVERAGE(mayo[[#This Row],[1]:[31]])</f>
        <v>#DIV/0!</v>
      </c>
      <c r="AJ8" s="14"/>
      <c r="AK8" s="18"/>
    </row>
    <row r="9" spans="1:37" s="6" customFormat="1" ht="15.75" customHeight="1" x14ac:dyDescent="0.25">
      <c r="A9" s="15"/>
      <c r="B9" s="16"/>
      <c r="C9" s="16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24" t="e">
        <f>AVERAGE(mayo[[#This Row],[1]:[31]])</f>
        <v>#DIV/0!</v>
      </c>
      <c r="AJ9" s="17"/>
      <c r="AK9" s="17"/>
    </row>
    <row r="10" spans="1:37" ht="15.75" customHeight="1" x14ac:dyDescent="0.25">
      <c r="A10" s="11"/>
      <c r="B10" s="12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25" t="e">
        <f>AVERAGE(mayo[[#This Row],[1]:[31]])</f>
        <v>#DIV/0!</v>
      </c>
      <c r="AJ10" s="14"/>
      <c r="AK10" s="18"/>
    </row>
    <row r="11" spans="1:37" ht="15.75" customHeight="1" x14ac:dyDescent="0.25">
      <c r="A11" s="11"/>
      <c r="B11" s="12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24" t="e">
        <f>AVERAGE(mayo[[#This Row],[1]:[31]])</f>
        <v>#DIV/0!</v>
      </c>
      <c r="AJ11" s="14"/>
      <c r="AK11" s="18"/>
    </row>
    <row r="12" spans="1:37" ht="15.75" customHeight="1" x14ac:dyDescent="0.25">
      <c r="A12" s="11"/>
      <c r="B12" s="12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24" t="e">
        <f>AVERAGE(mayo[[#This Row],[1]:[31]])</f>
        <v>#DIV/0!</v>
      </c>
      <c r="AJ12" s="14"/>
      <c r="AK12" s="18"/>
    </row>
    <row r="13" spans="1:37" ht="13.5" customHeight="1" x14ac:dyDescent="0.25">
      <c r="A13" s="11"/>
      <c r="B13" s="16"/>
      <c r="C13" s="1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24" t="e">
        <f>AVERAGE(mayo[[#This Row],[1]:[31]])</f>
        <v>#DIV/0!</v>
      </c>
      <c r="AJ13" s="14"/>
      <c r="AK13" s="18"/>
    </row>
    <row r="14" spans="1:37" ht="15.75" customHeight="1" x14ac:dyDescent="0.25">
      <c r="A14" s="11"/>
      <c r="B14" s="12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24" t="e">
        <f>AVERAGE(mayo[[#This Row],[1]:[31]])</f>
        <v>#DIV/0!</v>
      </c>
      <c r="AJ14" s="14"/>
      <c r="AK14" s="18"/>
    </row>
    <row r="15" spans="1:37" ht="15.75" customHeight="1" x14ac:dyDescent="0.25">
      <c r="A15" s="11"/>
      <c r="B15" s="12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24" t="e">
        <f>AVERAGE(mayo[[#This Row],[1]:[31]])</f>
        <v>#DIV/0!</v>
      </c>
      <c r="AJ15" s="14"/>
      <c r="AK15" s="18"/>
    </row>
    <row r="16" spans="1:37" ht="15.75" customHeight="1" x14ac:dyDescent="0.25">
      <c r="A16" s="11"/>
      <c r="B16" s="12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24" t="e">
        <f>AVERAGE(mayo[[#This Row],[1]:[31]])</f>
        <v>#DIV/0!</v>
      </c>
      <c r="AJ16" s="14"/>
      <c r="AK16" s="18"/>
    </row>
    <row r="17" spans="1:37" ht="15.75" customHeight="1" x14ac:dyDescent="0.25">
      <c r="A17" s="11"/>
      <c r="B17" s="16"/>
      <c r="C17" s="16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24" t="e">
        <f>AVERAGE(mayo[[#This Row],[1]:[31]])</f>
        <v>#DIV/0!</v>
      </c>
      <c r="AJ17" s="14"/>
      <c r="AK17" s="18"/>
    </row>
    <row r="18" spans="1:37" ht="15.75" customHeight="1" x14ac:dyDescent="0.25">
      <c r="A18" s="11"/>
      <c r="B18" s="16"/>
      <c r="C18" s="16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24" t="e">
        <f>AVERAGE(mayo[[#This Row],[1]:[31]])</f>
        <v>#DIV/0!</v>
      </c>
      <c r="AJ18" s="14"/>
      <c r="AK18" s="18"/>
    </row>
    <row r="19" spans="1:37" ht="15.75" customHeight="1" x14ac:dyDescent="0.25">
      <c r="A19" s="11"/>
      <c r="B19" s="16"/>
      <c r="C19" s="16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24" t="e">
        <f>AVERAGE(mayo[[#This Row],[1]:[31]])</f>
        <v>#DIV/0!</v>
      </c>
      <c r="AJ19" s="14"/>
      <c r="AK19" s="18"/>
    </row>
    <row r="20" spans="1:37" ht="15.75" customHeight="1" x14ac:dyDescent="0.25">
      <c r="A20" s="11"/>
      <c r="B20" s="16"/>
      <c r="C20" s="16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24" t="e">
        <f>AVERAGE(mayo[[#This Row],[1]:[31]])</f>
        <v>#DIV/0!</v>
      </c>
      <c r="AJ20" s="14"/>
      <c r="AK20" s="18"/>
    </row>
    <row r="21" spans="1:37" ht="15.75" customHeight="1" x14ac:dyDescent="0.25">
      <c r="A21" s="15"/>
      <c r="B21" s="16"/>
      <c r="C21" s="16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25" t="e">
        <f>AVERAGE(mayo[[#This Row],[1]:[31]])</f>
        <v>#DIV/0!</v>
      </c>
      <c r="AJ21" s="14"/>
      <c r="AK21" s="18"/>
    </row>
    <row r="22" spans="1:37" ht="15.75" customHeight="1" x14ac:dyDescent="0.25">
      <c r="A22" s="15"/>
      <c r="B22" s="16"/>
      <c r="C22" s="16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25" t="e">
        <f>AVERAGE(mayo[[#This Row],[1]:[31]])</f>
        <v>#DIV/0!</v>
      </c>
      <c r="AJ22" s="14"/>
      <c r="AK22" s="18"/>
    </row>
    <row r="23" spans="1:37" ht="15.75" customHeight="1" x14ac:dyDescent="0.25">
      <c r="A23" s="15"/>
      <c r="B23" s="16"/>
      <c r="C23" s="16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24" t="e">
        <f>AVERAGE(mayo[[#This Row],[1]:[31]])</f>
        <v>#DIV/0!</v>
      </c>
      <c r="AJ23" s="14"/>
      <c r="AK23" s="18"/>
    </row>
    <row r="24" spans="1:37" ht="15.75" customHeight="1" x14ac:dyDescent="0.25">
      <c r="A24" s="15"/>
      <c r="B24" s="12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24" t="e">
        <f>AVERAGE(mayo[[#This Row],[1]:[31]])</f>
        <v>#DIV/0!</v>
      </c>
      <c r="AJ24" s="14"/>
      <c r="AK24" s="18"/>
    </row>
    <row r="25" spans="1:37" ht="15.75" customHeight="1" x14ac:dyDescent="0.25">
      <c r="A25" s="15"/>
      <c r="B25" s="12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24" t="e">
        <f>AVERAGE(mayo[[#This Row],[1]:[31]])</f>
        <v>#DIV/0!</v>
      </c>
      <c r="AJ25" s="14"/>
      <c r="AK25" s="18"/>
    </row>
    <row r="26" spans="1:37" ht="15.75" customHeight="1" x14ac:dyDescent="0.25">
      <c r="A26" s="15"/>
      <c r="B26" s="12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25" t="e">
        <f>AVERAGE(mayo[[#This Row],[1]:[31]])</f>
        <v>#DIV/0!</v>
      </c>
      <c r="AJ26" s="14"/>
      <c r="AK26" s="18"/>
    </row>
    <row r="27" spans="1:37" ht="15.75" customHeight="1" x14ac:dyDescent="0.25">
      <c r="A27" s="15"/>
      <c r="B27" s="12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25" t="e">
        <f>AVERAGE(mayo[[#This Row],[1]:[31]])</f>
        <v>#DIV/0!</v>
      </c>
      <c r="AJ27" s="14"/>
      <c r="AK27" s="18"/>
    </row>
    <row r="28" spans="1:37" ht="15.75" customHeight="1" x14ac:dyDescent="0.25">
      <c r="A28" s="15"/>
      <c r="B28" s="12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25" t="e">
        <f>AVERAGE(mayo[[#This Row],[1]:[31]])</f>
        <v>#DIV/0!</v>
      </c>
      <c r="AJ28" s="14"/>
      <c r="AK28" s="18"/>
    </row>
    <row r="29" spans="1:37" ht="15.75" customHeight="1" x14ac:dyDescent="0.25">
      <c r="A29" s="15"/>
      <c r="B29" s="12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24" t="e">
        <f>AVERAGE(mayo[[#This Row],[1]:[31]])</f>
        <v>#DIV/0!</v>
      </c>
      <c r="AJ29" s="14"/>
      <c r="AK29" s="18"/>
    </row>
    <row r="30" spans="1:37" ht="15.75" customHeight="1" x14ac:dyDescent="0.25">
      <c r="A30" s="15"/>
      <c r="B30" s="12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24" t="e">
        <f>AVERAGE(mayo[[#This Row],[1]:[31]])</f>
        <v>#DIV/0!</v>
      </c>
      <c r="AJ30" s="14"/>
      <c r="AK30" s="18"/>
    </row>
    <row r="31" spans="1:37" ht="15.75" customHeight="1" x14ac:dyDescent="0.25">
      <c r="A31" s="15"/>
      <c r="B31" s="12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24" t="e">
        <f>AVERAGE(mayo[[#This Row],[1]:[31]])</f>
        <v>#DIV/0!</v>
      </c>
      <c r="AJ31" s="14"/>
      <c r="AK31" s="18"/>
    </row>
    <row r="32" spans="1:37" ht="15.75" customHeight="1" x14ac:dyDescent="0.25">
      <c r="A32" s="15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24" t="e">
        <f>AVERAGE(mayo[[#This Row],[1]:[31]])</f>
        <v>#DIV/0!</v>
      </c>
      <c r="AJ32" s="14"/>
      <c r="AK32" s="18"/>
    </row>
    <row r="33" spans="1:37" ht="15.75" customHeight="1" x14ac:dyDescent="0.25">
      <c r="A33" s="15"/>
      <c r="B33" s="12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24" t="e">
        <f>AVERAGE(mayo[[#This Row],[1]:[31]])</f>
        <v>#DIV/0!</v>
      </c>
      <c r="AJ33" s="14"/>
      <c r="AK33" s="18"/>
    </row>
    <row r="34" spans="1:37" ht="15.75" customHeight="1" x14ac:dyDescent="0.25">
      <c r="A34" s="15"/>
      <c r="B34" s="12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25" t="e">
        <f>AVERAGE(mayo[[#This Row],[1]:[31]])</f>
        <v>#DIV/0!</v>
      </c>
      <c r="AJ34" s="14"/>
      <c r="AK34" s="18"/>
    </row>
    <row r="35" spans="1:37" ht="15.75" customHeight="1" x14ac:dyDescent="0.25">
      <c r="A35" s="15"/>
      <c r="B35" s="12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25" t="e">
        <f>AVERAGE(mayo[[#This Row],[1]:[31]])</f>
        <v>#DIV/0!</v>
      </c>
      <c r="AJ35" s="14"/>
      <c r="AK35" s="18"/>
    </row>
    <row r="36" spans="1:37" ht="15.75" customHeight="1" x14ac:dyDescent="0.25">
      <c r="A36" s="15"/>
      <c r="B36" s="12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25" t="e">
        <f>AVERAGE(mayo[[#This Row],[1]:[31]])</f>
        <v>#DIV/0!</v>
      </c>
      <c r="AJ36" s="14"/>
      <c r="AK36" s="18"/>
    </row>
    <row r="37" spans="1:37" ht="15.75" customHeight="1" x14ac:dyDescent="0.25">
      <c r="A37" s="15"/>
      <c r="B37" s="12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24" t="e">
        <f>AVERAGE(mayo[[#This Row],[1]:[31]])</f>
        <v>#DIV/0!</v>
      </c>
      <c r="AJ37" s="14"/>
      <c r="AK37" s="18"/>
    </row>
    <row r="38" spans="1:37" ht="15.75" customHeight="1" x14ac:dyDescent="0.25">
      <c r="A38" s="15"/>
      <c r="B38" s="12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25" t="e">
        <f>AVERAGE(mayo[[#This Row],[1]:[31]])</f>
        <v>#DIV/0!</v>
      </c>
      <c r="AJ38" s="14"/>
      <c r="AK38" s="18"/>
    </row>
    <row r="39" spans="1:37" ht="15.75" customHeight="1" x14ac:dyDescent="0.25">
      <c r="A39" s="15"/>
      <c r="B39" s="12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24" t="e">
        <f>AVERAGE(mayo[[#This Row],[1]:[31]])</f>
        <v>#DIV/0!</v>
      </c>
      <c r="AJ39" s="14"/>
      <c r="AK39" s="18"/>
    </row>
    <row r="40" spans="1:37" ht="15.75" customHeight="1" x14ac:dyDescent="0.25">
      <c r="A40" s="11"/>
      <c r="B40" s="12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24" t="e">
        <f>AVERAGE(mayo[[#This Row],[1]:[31]])</f>
        <v>#DIV/0!</v>
      </c>
      <c r="AJ40" s="14"/>
      <c r="AK40" s="18"/>
    </row>
    <row r="41" spans="1:37" ht="15.75" customHeight="1" x14ac:dyDescent="0.25">
      <c r="A41" s="15"/>
      <c r="B41" s="12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24" t="e">
        <f>AVERAGE(mayo[[#This Row],[1]:[31]])</f>
        <v>#DIV/0!</v>
      </c>
      <c r="AJ41" s="14"/>
      <c r="AK41" s="18"/>
    </row>
    <row r="42" spans="1:37" ht="15.75" customHeight="1" x14ac:dyDescent="0.25">
      <c r="A42" s="15"/>
      <c r="B42" s="12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24" t="e">
        <f>AVERAGE(mayo[[#This Row],[1]:[31]])</f>
        <v>#DIV/0!</v>
      </c>
      <c r="AJ42" s="14"/>
      <c r="AK42" s="18"/>
    </row>
    <row r="43" spans="1:37" ht="15.75" customHeight="1" x14ac:dyDescent="0.25">
      <c r="A43" s="15"/>
      <c r="B43" s="12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24" t="e">
        <f>AVERAGE(mayo[[#This Row],[1]:[31]])</f>
        <v>#DIV/0!</v>
      </c>
      <c r="AJ43" s="14"/>
      <c r="AK43" s="18"/>
    </row>
    <row r="44" spans="1:37" ht="15.75" customHeight="1" x14ac:dyDescent="0.25">
      <c r="A44" s="15"/>
      <c r="B44" s="12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25" t="e">
        <f>AVERAGE(mayo[[#This Row],[1]:[31]])</f>
        <v>#DIV/0!</v>
      </c>
      <c r="AJ44" s="14"/>
      <c r="AK44" s="18"/>
    </row>
    <row r="45" spans="1:37" ht="15.75" customHeight="1" x14ac:dyDescent="0.25">
      <c r="A45" s="15"/>
      <c r="B45" s="16"/>
      <c r="C45" s="16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24" t="e">
        <f>AVERAGE(mayo[[#This Row],[1]:[31]])</f>
        <v>#DIV/0!</v>
      </c>
      <c r="AJ45" s="14"/>
      <c r="AK45" s="18"/>
    </row>
    <row r="46" spans="1:37" ht="15.75" customHeight="1" x14ac:dyDescent="0.25">
      <c r="A46" s="15"/>
      <c r="B46" s="12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25" t="e">
        <f>AVERAGE(mayo[[#This Row],[1]:[31]])</f>
        <v>#DIV/0!</v>
      </c>
      <c r="AJ46" s="14"/>
      <c r="AK46" s="18"/>
    </row>
    <row r="47" spans="1:37" ht="15.75" customHeight="1" x14ac:dyDescent="0.25">
      <c r="A47" s="15"/>
      <c r="B47" s="12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24" t="e">
        <f>AVERAGE(mayo[[#This Row],[1]:[31]])</f>
        <v>#DIV/0!</v>
      </c>
      <c r="AJ47" s="14"/>
      <c r="AK47" s="18"/>
    </row>
    <row r="48" spans="1:37" ht="15.75" customHeight="1" x14ac:dyDescent="0.25">
      <c r="A48" s="15"/>
      <c r="B48" s="16"/>
      <c r="C48" s="16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24" t="e">
        <f>AVERAGE(mayo[[#This Row],[1]:[31]])</f>
        <v>#DIV/0!</v>
      </c>
      <c r="AJ48" s="14"/>
      <c r="AK48" s="18"/>
    </row>
    <row r="49" spans="1:37" ht="15.75" customHeight="1" x14ac:dyDescent="0.25">
      <c r="A49" s="15"/>
      <c r="B49" s="12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24" t="e">
        <f>AVERAGE(mayo[[#This Row],[1]:[31]])</f>
        <v>#DIV/0!</v>
      </c>
      <c r="AJ49" s="14"/>
      <c r="AK49" s="18"/>
    </row>
    <row r="50" spans="1:37" ht="15.75" customHeight="1" x14ac:dyDescent="0.25">
      <c r="A50" s="11"/>
      <c r="B50" s="12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24" t="e">
        <f>AVERAGE(mayo[[#This Row],[1]:[31]])</f>
        <v>#DIV/0!</v>
      </c>
      <c r="AJ50" s="14"/>
      <c r="AK50" s="18"/>
    </row>
    <row r="51" spans="1:37" ht="15.75" customHeight="1" x14ac:dyDescent="0.25">
      <c r="A51" s="11"/>
      <c r="B51" s="18"/>
      <c r="C51" s="18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8" t="e">
        <f>AVERAGE(mayo[[#This Row],[1]:[31]])</f>
        <v>#DIV/0!</v>
      </c>
      <c r="AJ51" s="18"/>
      <c r="AK51" s="18"/>
    </row>
    <row r="52" spans="1:37" ht="15.75" customHeight="1" x14ac:dyDescent="0.25">
      <c r="A52" s="11"/>
      <c r="B52" s="18"/>
      <c r="C52" s="18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8" t="e">
        <f>AVERAGE(mayo[[#This Row],[1]:[31]])</f>
        <v>#DIV/0!</v>
      </c>
      <c r="AJ52" s="18"/>
      <c r="AK52" s="18"/>
    </row>
    <row r="53" spans="1:37" ht="15.75" customHeight="1" x14ac:dyDescent="0.25">
      <c r="A53" s="11"/>
      <c r="B53" s="18"/>
      <c r="C53" s="18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8" t="e">
        <f>AVERAGE(mayo[[#This Row],[1]:[31]])</f>
        <v>#DIV/0!</v>
      </c>
      <c r="AJ53" s="18"/>
      <c r="AK53" s="18"/>
    </row>
    <row r="54" spans="1:37" ht="15.75" customHeight="1" x14ac:dyDescent="0.25">
      <c r="A54" s="11"/>
      <c r="B54" s="18"/>
      <c r="C54" s="18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8" t="e">
        <f>AVERAGE(mayo[[#This Row],[1]:[31]])</f>
        <v>#DIV/0!</v>
      </c>
      <c r="AJ54" s="18"/>
      <c r="AK54" s="18"/>
    </row>
    <row r="55" spans="1:37" ht="15.75" customHeight="1" x14ac:dyDescent="0.25">
      <c r="A55" s="11"/>
      <c r="B55" s="18"/>
      <c r="C55" s="18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8" t="e">
        <f>AVERAGE(mayo[[#This Row],[1]:[31]])</f>
        <v>#DIV/0!</v>
      </c>
      <c r="AJ55" s="18"/>
      <c r="AK55" s="18"/>
    </row>
    <row r="56" spans="1:37" ht="15.75" customHeight="1" x14ac:dyDescent="0.25">
      <c r="A56" s="11"/>
      <c r="B56" s="18"/>
      <c r="C56" s="18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8" t="e">
        <f>AVERAGE(mayo[[#This Row],[1]:[31]])</f>
        <v>#DIV/0!</v>
      </c>
      <c r="AJ56" s="18"/>
      <c r="AK56" s="18"/>
    </row>
    <row r="57" spans="1:37" ht="15.75" customHeight="1" x14ac:dyDescent="0.25">
      <c r="A57" s="11"/>
      <c r="B57" s="18"/>
      <c r="C57" s="18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8" t="e">
        <f>AVERAGE(mayo[[#This Row],[1]:[31]])</f>
        <v>#DIV/0!</v>
      </c>
      <c r="AJ57" s="18"/>
      <c r="AK57" s="18"/>
    </row>
    <row r="58" spans="1:37" ht="15.75" customHeight="1" x14ac:dyDescent="0.25">
      <c r="A58" s="11"/>
      <c r="B58" s="18"/>
      <c r="C58" s="18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8" t="e">
        <f>AVERAGE(mayo[[#This Row],[1]:[31]])</f>
        <v>#DIV/0!</v>
      </c>
      <c r="AJ58" s="18"/>
      <c r="AK58" s="18"/>
    </row>
    <row r="59" spans="1:37" ht="15.75" customHeight="1" x14ac:dyDescent="0.25">
      <c r="A59" s="11"/>
      <c r="B59" s="18"/>
      <c r="C59" s="18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8" t="e">
        <f>AVERAGE(mayo[[#This Row],[1]:[31]])</f>
        <v>#DIV/0!</v>
      </c>
      <c r="AJ59" s="18"/>
      <c r="AK59" s="18"/>
    </row>
    <row r="60" spans="1:37" ht="15.75" customHeight="1" x14ac:dyDescent="0.25">
      <c r="A60" s="11"/>
      <c r="B60" s="18"/>
      <c r="C60" s="18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8" t="e">
        <f>AVERAGE(mayo[[#This Row],[1]:[31]])</f>
        <v>#DIV/0!</v>
      </c>
      <c r="AJ60" s="18"/>
      <c r="AK60" s="18"/>
    </row>
    <row r="61" spans="1:37" ht="15.75" customHeight="1" x14ac:dyDescent="0.25">
      <c r="A61" s="11"/>
      <c r="B61" s="18"/>
      <c r="C61" s="18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8" t="e">
        <f>AVERAGE(mayo[[#This Row],[1]:[31]])</f>
        <v>#DIV/0!</v>
      </c>
      <c r="AJ61" s="18"/>
      <c r="AK61" s="18"/>
    </row>
    <row r="62" spans="1:37" ht="15.75" customHeight="1" x14ac:dyDescent="0.25">
      <c r="A62" s="11"/>
      <c r="B62" s="18"/>
      <c r="C62" s="18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8" t="e">
        <f>AVERAGE(mayo[[#This Row],[1]:[31]])</f>
        <v>#DIV/0!</v>
      </c>
      <c r="AJ62" s="18"/>
      <c r="AK62" s="18"/>
    </row>
    <row r="63" spans="1:37" ht="15.75" customHeight="1" x14ac:dyDescent="0.25">
      <c r="A63" s="11"/>
      <c r="B63" s="18"/>
      <c r="C63" s="18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8" t="e">
        <f>AVERAGE(mayo[[#This Row],[1]:[31]])</f>
        <v>#DIV/0!</v>
      </c>
      <c r="AJ63" s="18"/>
      <c r="AK63" s="18"/>
    </row>
    <row r="64" spans="1:37" ht="15.75" customHeight="1" x14ac:dyDescent="0.25">
      <c r="A64" s="11"/>
      <c r="B64" s="18"/>
      <c r="C64" s="18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8" t="e">
        <f>AVERAGE(mayo[[#This Row],[1]:[31]])</f>
        <v>#DIV/0!</v>
      </c>
      <c r="AJ64" s="18"/>
      <c r="AK64" s="18"/>
    </row>
    <row r="65" spans="1:37" ht="15.75" customHeight="1" x14ac:dyDescent="0.25">
      <c r="A65" s="11"/>
      <c r="B65" s="18"/>
      <c r="C65" s="18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8" t="e">
        <f>AVERAGE(mayo[[#This Row],[1]:[31]])</f>
        <v>#DIV/0!</v>
      </c>
      <c r="AJ65" s="18"/>
      <c r="AK65" s="18"/>
    </row>
    <row r="66" spans="1:37" ht="15.75" customHeight="1" x14ac:dyDescent="0.25">
      <c r="A66" s="11"/>
      <c r="B66" s="18"/>
      <c r="C66" s="18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8" t="e">
        <f>AVERAGE(mayo[[#This Row],[1]:[31]])</f>
        <v>#DIV/0!</v>
      </c>
      <c r="AJ66" s="18"/>
      <c r="AK66" s="18"/>
    </row>
    <row r="67" spans="1:37" ht="15.75" customHeight="1" x14ac:dyDescent="0.25">
      <c r="A67" s="11"/>
      <c r="B67" s="18"/>
      <c r="C67" s="18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8" t="e">
        <f>AVERAGE(mayo[[#This Row],[1]:[31]])</f>
        <v>#DIV/0!</v>
      </c>
      <c r="AJ67" s="18"/>
      <c r="AK67" s="18"/>
    </row>
    <row r="68" spans="1:37" ht="15.75" customHeight="1" x14ac:dyDescent="0.25">
      <c r="A68" s="11"/>
      <c r="B68" s="18"/>
      <c r="C68" s="18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8" t="e">
        <f>AVERAGE(mayo[[#This Row],[1]:[31]])</f>
        <v>#DIV/0!</v>
      </c>
      <c r="AJ68" s="18"/>
      <c r="AK68" s="18"/>
    </row>
    <row r="69" spans="1:37" ht="15.75" customHeight="1" x14ac:dyDescent="0.25">
      <c r="A69" s="11"/>
      <c r="B69" s="18"/>
      <c r="C69" s="18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8" t="e">
        <f>AVERAGE(mayo[[#This Row],[1]:[31]])</f>
        <v>#DIV/0!</v>
      </c>
      <c r="AJ69" s="18"/>
      <c r="AK69" s="18"/>
    </row>
    <row r="70" spans="1:37" ht="15.75" customHeight="1" x14ac:dyDescent="0.25">
      <c r="A70" s="11"/>
      <c r="B70" s="18"/>
      <c r="C70" s="18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8" t="e">
        <f>AVERAGE(mayo[[#This Row],[1]:[31]])</f>
        <v>#DIV/0!</v>
      </c>
      <c r="AJ70" s="18"/>
      <c r="AK70" s="18"/>
    </row>
    <row r="71" spans="1:37" ht="15.75" customHeight="1" x14ac:dyDescent="0.25">
      <c r="A71" s="11"/>
      <c r="B71" s="18"/>
      <c r="C71" s="18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8" t="e">
        <f>AVERAGE(mayo[[#This Row],[1]:[31]])</f>
        <v>#DIV/0!</v>
      </c>
      <c r="AJ71" s="18"/>
      <c r="AK71" s="18"/>
    </row>
    <row r="72" spans="1:37" ht="15.75" customHeight="1" x14ac:dyDescent="0.25">
      <c r="A72" s="11"/>
      <c r="B72" s="18"/>
      <c r="C72" s="18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8" t="e">
        <f>AVERAGE(mayo[[#This Row],[1]:[31]])</f>
        <v>#DIV/0!</v>
      </c>
      <c r="AJ72" s="18"/>
      <c r="AK72" s="18"/>
    </row>
    <row r="73" spans="1:37" x14ac:dyDescent="0.25">
      <c r="A73" s="11"/>
      <c r="B73" s="18"/>
      <c r="C73" s="18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8" t="e">
        <f>AVERAGE(mayo[[#This Row],[1]:[31]])</f>
        <v>#DIV/0!</v>
      </c>
      <c r="AJ73" s="18"/>
      <c r="AK73" s="18"/>
    </row>
    <row r="74" spans="1:37" x14ac:dyDescent="0.25">
      <c r="A74" s="11"/>
      <c r="B74" s="18"/>
      <c r="C74" s="18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8" t="e">
        <f>AVERAGE(mayo[[#This Row],[1]:[31]])</f>
        <v>#DIV/0!</v>
      </c>
      <c r="AJ74" s="18"/>
      <c r="AK74" s="18"/>
    </row>
    <row r="75" spans="1:37" x14ac:dyDescent="0.25">
      <c r="A75" s="11"/>
      <c r="B75" s="18"/>
      <c r="C75" s="18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8" t="e">
        <f>AVERAGE(mayo[[#This Row],[1]:[31]])</f>
        <v>#DIV/0!</v>
      </c>
      <c r="AJ75" s="18"/>
      <c r="AK75" s="18"/>
    </row>
    <row r="76" spans="1:37" x14ac:dyDescent="0.25">
      <c r="A76" s="11"/>
      <c r="B76" s="18"/>
      <c r="C76" s="18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8" t="e">
        <f>AVERAGE(mayo[[#This Row],[1]:[31]])</f>
        <v>#DIV/0!</v>
      </c>
      <c r="AJ76" s="18"/>
      <c r="AK76" s="18"/>
    </row>
    <row r="77" spans="1:37" x14ac:dyDescent="0.25">
      <c r="A77" s="11"/>
      <c r="B77" s="18"/>
      <c r="C77" s="18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8" t="e">
        <f>AVERAGE(mayo[[#This Row],[1]:[31]])</f>
        <v>#DIV/0!</v>
      </c>
      <c r="AJ77" s="18"/>
      <c r="AK77" s="18"/>
    </row>
    <row r="78" spans="1:37" x14ac:dyDescent="0.25">
      <c r="A78" s="11"/>
      <c r="B78" s="18"/>
      <c r="C78" s="18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8" t="e">
        <f>AVERAGE(mayo[[#This Row],[1]:[31]])</f>
        <v>#DIV/0!</v>
      </c>
      <c r="AJ78" s="18"/>
      <c r="AK78" s="18"/>
    </row>
    <row r="79" spans="1:37" x14ac:dyDescent="0.25">
      <c r="A79" s="11"/>
      <c r="B79" s="18"/>
      <c r="C79" s="18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8" t="e">
        <f>AVERAGE(mayo[[#This Row],[1]:[31]])</f>
        <v>#DIV/0!</v>
      </c>
      <c r="AJ79" s="18"/>
      <c r="AK79" s="18"/>
    </row>
    <row r="80" spans="1:37" x14ac:dyDescent="0.25">
      <c r="A80" s="11"/>
      <c r="B80" s="18"/>
      <c r="C80" s="18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8" t="e">
        <f>AVERAGE(mayo[[#This Row],[1]:[31]])</f>
        <v>#DIV/0!</v>
      </c>
      <c r="AJ80" s="18"/>
      <c r="AK80" s="18"/>
    </row>
    <row r="81" spans="1:37" x14ac:dyDescent="0.25">
      <c r="A81" s="11"/>
      <c r="B81" s="18"/>
      <c r="C81" s="18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8" t="e">
        <f>AVERAGE(mayo[[#This Row],[1]:[31]])</f>
        <v>#DIV/0!</v>
      </c>
      <c r="AJ81" s="18"/>
      <c r="AK81" s="18"/>
    </row>
    <row r="82" spans="1:37" x14ac:dyDescent="0.25">
      <c r="A82" s="11"/>
      <c r="B82" s="18"/>
      <c r="C82" s="18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8" t="e">
        <f>AVERAGE(mayo[[#This Row],[1]:[31]])</f>
        <v>#DIV/0!</v>
      </c>
      <c r="AJ82" s="18"/>
      <c r="AK82" s="18"/>
    </row>
    <row r="83" spans="1:37" x14ac:dyDescent="0.25">
      <c r="A83" s="11"/>
      <c r="B83" s="18"/>
      <c r="C83" s="18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8" t="e">
        <f>AVERAGE(mayo[[#This Row],[1]:[31]])</f>
        <v>#DIV/0!</v>
      </c>
      <c r="AJ83" s="18"/>
      <c r="AK83" s="18"/>
    </row>
    <row r="84" spans="1:37" x14ac:dyDescent="0.25">
      <c r="A84" s="11"/>
      <c r="B84" s="18"/>
      <c r="C84" s="18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8" t="e">
        <f>AVERAGE(mayo[[#This Row],[1]:[31]])</f>
        <v>#DIV/0!</v>
      </c>
      <c r="AJ84" s="18"/>
      <c r="AK84" s="18"/>
    </row>
    <row r="85" spans="1:37" x14ac:dyDescent="0.25">
      <c r="A85" s="11"/>
      <c r="B85" s="18"/>
      <c r="C85" s="18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8" t="e">
        <f>AVERAGE(mayo[[#This Row],[1]:[31]])</f>
        <v>#DIV/0!</v>
      </c>
      <c r="AJ85" s="18"/>
      <c r="AK85" s="18"/>
    </row>
    <row r="86" spans="1:37" x14ac:dyDescent="0.25">
      <c r="A86" s="11"/>
      <c r="B86" s="18"/>
      <c r="C86" s="18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8" t="e">
        <f>AVERAGE(mayo[[#This Row],[1]:[31]])</f>
        <v>#DIV/0!</v>
      </c>
      <c r="AJ86" s="18"/>
      <c r="AK86" s="18"/>
    </row>
    <row r="87" spans="1:37" x14ac:dyDescent="0.25">
      <c r="A87" s="11"/>
      <c r="B87" s="18"/>
      <c r="C87" s="18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8" t="e">
        <f>AVERAGE(mayo[[#This Row],[1]:[31]])</f>
        <v>#DIV/0!</v>
      </c>
      <c r="AJ87" s="18"/>
      <c r="AK87" s="18"/>
    </row>
    <row r="88" spans="1:37" x14ac:dyDescent="0.25">
      <c r="A88" s="11"/>
      <c r="B88" s="18"/>
      <c r="C88" s="18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8" t="e">
        <f>AVERAGE(mayo[[#This Row],[1]:[31]])</f>
        <v>#DIV/0!</v>
      </c>
      <c r="AJ88" s="18"/>
      <c r="AK88" s="18"/>
    </row>
    <row r="89" spans="1:37" x14ac:dyDescent="0.25">
      <c r="A89" s="11"/>
      <c r="B89" s="18"/>
      <c r="C89" s="18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8" t="e">
        <f>AVERAGE(mayo[[#This Row],[1]:[31]])</f>
        <v>#DIV/0!</v>
      </c>
      <c r="AJ89" s="18"/>
      <c r="AK89" s="18"/>
    </row>
    <row r="90" spans="1:37" x14ac:dyDescent="0.25">
      <c r="A90" s="11"/>
      <c r="B90" s="18"/>
      <c r="C90" s="18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8" t="e">
        <f>AVERAGE(mayo[[#This Row],[1]:[31]])</f>
        <v>#DIV/0!</v>
      </c>
      <c r="AJ90" s="18"/>
      <c r="AK90" s="18"/>
    </row>
    <row r="91" spans="1:37" x14ac:dyDescent="0.25">
      <c r="A91" s="11"/>
      <c r="B91" s="18"/>
      <c r="C91" s="18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8" t="e">
        <f>AVERAGE(mayo[[#This Row],[1]:[31]])</f>
        <v>#DIV/0!</v>
      </c>
      <c r="AJ91" s="18"/>
      <c r="AK91" s="18"/>
    </row>
    <row r="92" spans="1:37" x14ac:dyDescent="0.25">
      <c r="A92" s="11"/>
      <c r="B92" s="18"/>
      <c r="C92" s="18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8" t="e">
        <f>AVERAGE(mayo[[#This Row],[1]:[31]])</f>
        <v>#DIV/0!</v>
      </c>
      <c r="AJ92" s="18"/>
      <c r="AK92" s="18"/>
    </row>
    <row r="93" spans="1:37" x14ac:dyDescent="0.25">
      <c r="A93" s="11"/>
      <c r="B93" s="18"/>
      <c r="C93" s="18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8" t="e">
        <f>AVERAGE(mayo[[#This Row],[1]:[31]])</f>
        <v>#DIV/0!</v>
      </c>
      <c r="AJ93" s="18"/>
      <c r="AK93" s="18"/>
    </row>
    <row r="94" spans="1:37" x14ac:dyDescent="0.25">
      <c r="A94" s="11"/>
      <c r="B94" s="18"/>
      <c r="C94" s="18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8" t="e">
        <f>AVERAGE(mayo[[#This Row],[1]:[31]])</f>
        <v>#DIV/0!</v>
      </c>
      <c r="AJ94" s="18"/>
      <c r="AK94" s="18"/>
    </row>
    <row r="95" spans="1:37" x14ac:dyDescent="0.25">
      <c r="A95" s="11"/>
      <c r="B95" s="18"/>
      <c r="C95" s="18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8" t="e">
        <f>AVERAGE(mayo[[#This Row],[1]:[31]])</f>
        <v>#DIV/0!</v>
      </c>
      <c r="AJ95" s="18"/>
      <c r="AK95" s="18"/>
    </row>
    <row r="96" spans="1:37" x14ac:dyDescent="0.25">
      <c r="A96" s="11"/>
      <c r="B96" s="18"/>
      <c r="C96" s="18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8" t="e">
        <f>AVERAGE(mayo[[#This Row],[1]:[31]])</f>
        <v>#DIV/0!</v>
      </c>
      <c r="AJ96" s="18"/>
      <c r="AK96" s="18"/>
    </row>
    <row r="97" spans="1:37" x14ac:dyDescent="0.25">
      <c r="A97" s="11"/>
      <c r="B97" s="18"/>
      <c r="C97" s="18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8" t="e">
        <f>AVERAGE(mayo[[#This Row],[1]:[31]])</f>
        <v>#DIV/0!</v>
      </c>
      <c r="AJ97" s="18"/>
      <c r="AK97" s="18"/>
    </row>
    <row r="98" spans="1:37" x14ac:dyDescent="0.25">
      <c r="A98" s="11"/>
      <c r="B98" s="18"/>
      <c r="C98" s="18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8" t="e">
        <f>AVERAGE(mayo[[#This Row],[1]:[31]])</f>
        <v>#DIV/0!</v>
      </c>
      <c r="AJ98" s="18"/>
      <c r="AK98" s="18"/>
    </row>
    <row r="99" spans="1:37" x14ac:dyDescent="0.25">
      <c r="A99" s="11"/>
      <c r="B99" s="18"/>
      <c r="C99" s="18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8" t="e">
        <f>AVERAGE(mayo[[#This Row],[1]:[31]])</f>
        <v>#DIV/0!</v>
      </c>
      <c r="AJ99" s="18"/>
      <c r="AK99" s="18"/>
    </row>
    <row r="100" spans="1:37" x14ac:dyDescent="0.25">
      <c r="A100" s="11"/>
      <c r="B100" s="18"/>
      <c r="C100" s="18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8" t="e">
        <f>AVERAGE(mayo[[#This Row],[1]:[31]])</f>
        <v>#DIV/0!</v>
      </c>
      <c r="AJ100" s="18"/>
      <c r="AK100" s="18"/>
    </row>
    <row r="101" spans="1:37" x14ac:dyDescent="0.25">
      <c r="A101" s="11"/>
      <c r="B101" s="18"/>
      <c r="C101" s="18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8" t="e">
        <f>AVERAGE(mayo[[#This Row],[1]:[31]])</f>
        <v>#DIV/0!</v>
      </c>
      <c r="AJ101" s="18"/>
      <c r="AK101" s="18"/>
    </row>
    <row r="102" spans="1:37" x14ac:dyDescent="0.25">
      <c r="A102" s="11"/>
      <c r="B102" s="18"/>
      <c r="C102" s="18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8" t="e">
        <f>AVERAGE(mayo[[#This Row],[1]:[31]])</f>
        <v>#DIV/0!</v>
      </c>
      <c r="AJ102" s="18"/>
      <c r="AK102" s="18"/>
    </row>
    <row r="103" spans="1:37" x14ac:dyDescent="0.25">
      <c r="A103" s="11"/>
      <c r="B103" s="18"/>
      <c r="C103" s="18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8" t="e">
        <f>AVERAGE(mayo[[#This Row],[1]:[31]])</f>
        <v>#DIV/0!</v>
      </c>
      <c r="AJ103" s="18"/>
      <c r="AK103" s="18"/>
    </row>
    <row r="104" spans="1:37" x14ac:dyDescent="0.25">
      <c r="A104" s="11"/>
      <c r="B104" s="18"/>
      <c r="C104" s="18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8" t="e">
        <f>AVERAGE(mayo[[#This Row],[1]:[31]])</f>
        <v>#DIV/0!</v>
      </c>
      <c r="AJ104" s="18"/>
      <c r="AK104" s="18"/>
    </row>
    <row r="105" spans="1:37" x14ac:dyDescent="0.25">
      <c r="A105" s="11"/>
      <c r="B105" s="18"/>
      <c r="C105" s="18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8" t="e">
        <f>AVERAGE(mayo[[#This Row],[1]:[31]])</f>
        <v>#DIV/0!</v>
      </c>
      <c r="AJ105" s="18"/>
      <c r="AK105" s="18"/>
    </row>
    <row r="106" spans="1:37" x14ac:dyDescent="0.25">
      <c r="A106" s="11"/>
      <c r="B106" s="18"/>
      <c r="C106" s="18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8" t="e">
        <f>AVERAGE(mayo[[#This Row],[1]:[31]])</f>
        <v>#DIV/0!</v>
      </c>
      <c r="AJ106" s="18"/>
      <c r="AK106" s="18"/>
    </row>
    <row r="107" spans="1:37" x14ac:dyDescent="0.25">
      <c r="A107" s="11"/>
      <c r="B107" s="18"/>
      <c r="C107" s="18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8" t="e">
        <f>AVERAGE(mayo[[#This Row],[1]:[31]])</f>
        <v>#DIV/0!</v>
      </c>
      <c r="AJ107" s="18"/>
      <c r="AK107" s="18"/>
    </row>
    <row r="108" spans="1:37" x14ac:dyDescent="0.25">
      <c r="A108" s="11"/>
      <c r="B108" s="18"/>
      <c r="C108" s="18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8" t="e">
        <f>AVERAGE(mayo[[#This Row],[1]:[31]])</f>
        <v>#DIV/0!</v>
      </c>
      <c r="AJ108" s="18"/>
      <c r="AK108" s="18"/>
    </row>
    <row r="109" spans="1:37" x14ac:dyDescent="0.25">
      <c r="A109" s="11"/>
      <c r="B109" s="18"/>
      <c r="C109" s="18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8" t="e">
        <f>AVERAGE(mayo[[#This Row],[1]:[31]])</f>
        <v>#DIV/0!</v>
      </c>
      <c r="AJ109" s="18"/>
      <c r="AK109" s="18"/>
    </row>
    <row r="110" spans="1:37" x14ac:dyDescent="0.25">
      <c r="A110" s="11"/>
      <c r="B110" s="18"/>
      <c r="C110" s="18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8" t="e">
        <f>AVERAGE(mayo[[#This Row],[1]:[31]])</f>
        <v>#DIV/0!</v>
      </c>
      <c r="AJ110" s="18"/>
      <c r="AK110" s="18"/>
    </row>
    <row r="111" spans="1:37" x14ac:dyDescent="0.25">
      <c r="A111" s="11"/>
      <c r="B111" s="18"/>
      <c r="C111" s="18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8" t="e">
        <f>AVERAGE(mayo[[#This Row],[1]:[31]])</f>
        <v>#DIV/0!</v>
      </c>
      <c r="AJ111" s="18"/>
      <c r="AK111" s="18"/>
    </row>
    <row r="112" spans="1:37" x14ac:dyDescent="0.25">
      <c r="A112" s="11"/>
      <c r="B112" s="18"/>
      <c r="C112" s="18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8" t="e">
        <f>AVERAGE(mayo[[#This Row],[1]:[31]])</f>
        <v>#DIV/0!</v>
      </c>
      <c r="AJ112" s="18"/>
      <c r="AK112" s="18"/>
    </row>
    <row r="113" spans="1:37" x14ac:dyDescent="0.25">
      <c r="A113" s="11"/>
      <c r="B113" s="18"/>
      <c r="C113" s="18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8" t="e">
        <f>AVERAGE(mayo[[#This Row],[1]:[31]])</f>
        <v>#DIV/0!</v>
      </c>
      <c r="AJ113" s="18"/>
      <c r="AK113" s="18"/>
    </row>
    <row r="114" spans="1:37" x14ac:dyDescent="0.25">
      <c r="A114" s="11"/>
      <c r="B114" s="18"/>
      <c r="C114" s="18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8" t="e">
        <f>AVERAGE(mayo[[#This Row],[1]:[31]])</f>
        <v>#DIV/0!</v>
      </c>
      <c r="AJ114" s="18"/>
      <c r="AK114" s="18"/>
    </row>
    <row r="115" spans="1:37" x14ac:dyDescent="0.25">
      <c r="A115" s="11"/>
      <c r="B115" s="18"/>
      <c r="C115" s="18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8" t="e">
        <f>AVERAGE(mayo[[#This Row],[1]:[31]])</f>
        <v>#DIV/0!</v>
      </c>
      <c r="AJ115" s="18"/>
      <c r="AK115" s="18"/>
    </row>
    <row r="116" spans="1:37" x14ac:dyDescent="0.25">
      <c r="A116" s="11"/>
      <c r="B116" s="18"/>
      <c r="C116" s="18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8" t="e">
        <f>AVERAGE(mayo[[#This Row],[1]:[31]])</f>
        <v>#DIV/0!</v>
      </c>
      <c r="AJ116" s="18"/>
      <c r="AK116" s="18"/>
    </row>
    <row r="117" spans="1:37" x14ac:dyDescent="0.25">
      <c r="A117" s="11"/>
      <c r="B117" s="18"/>
      <c r="C117" s="18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8" t="e">
        <f>AVERAGE(mayo[[#This Row],[1]:[31]])</f>
        <v>#DIV/0!</v>
      </c>
      <c r="AJ117" s="18"/>
      <c r="AK117" s="18"/>
    </row>
    <row r="118" spans="1:37" x14ac:dyDescent="0.25">
      <c r="A118" s="11"/>
      <c r="B118" s="18"/>
      <c r="C118" s="18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8" t="e">
        <f>AVERAGE(mayo[[#This Row],[1]:[31]])</f>
        <v>#DIV/0!</v>
      </c>
      <c r="AJ118" s="18"/>
      <c r="AK118" s="18"/>
    </row>
    <row r="119" spans="1:37" x14ac:dyDescent="0.25">
      <c r="A119" s="11"/>
      <c r="B119" s="18"/>
      <c r="C119" s="18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8" t="e">
        <f>AVERAGE(mayo[[#This Row],[1]:[31]])</f>
        <v>#DIV/0!</v>
      </c>
      <c r="AJ119" s="18"/>
      <c r="AK119" s="18"/>
    </row>
    <row r="120" spans="1:37" x14ac:dyDescent="0.25">
      <c r="A120" s="11"/>
      <c r="B120" s="18"/>
      <c r="C120" s="18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8" t="e">
        <f>AVERAGE(mayo[[#This Row],[1]:[31]])</f>
        <v>#DIV/0!</v>
      </c>
      <c r="AJ120" s="18"/>
      <c r="AK120" s="18"/>
    </row>
    <row r="121" spans="1:37" x14ac:dyDescent="0.25">
      <c r="A121" s="11"/>
      <c r="B121" s="18"/>
      <c r="C121" s="18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8" t="e">
        <f>AVERAGE(mayo[[#This Row],[1]:[31]])</f>
        <v>#DIV/0!</v>
      </c>
      <c r="AJ121" s="18"/>
      <c r="AK121" s="18"/>
    </row>
    <row r="122" spans="1:37" x14ac:dyDescent="0.25">
      <c r="A122" s="11"/>
      <c r="B122" s="18"/>
      <c r="C122" s="18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8" t="e">
        <f>AVERAGE(mayo[[#This Row],[1]:[31]])</f>
        <v>#DIV/0!</v>
      </c>
      <c r="AJ122" s="18"/>
      <c r="AK122" s="18"/>
    </row>
    <row r="123" spans="1:37" x14ac:dyDescent="0.25">
      <c r="A123" s="11"/>
      <c r="B123" s="18"/>
      <c r="C123" s="18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8" t="e">
        <f>AVERAGE(mayo[[#This Row],[1]:[31]])</f>
        <v>#DIV/0!</v>
      </c>
      <c r="AJ123" s="18"/>
      <c r="AK123" s="18"/>
    </row>
    <row r="124" spans="1:37" x14ac:dyDescent="0.25">
      <c r="A124" s="11"/>
      <c r="B124" s="18"/>
      <c r="C124" s="18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8" t="e">
        <f>AVERAGE(mayo[[#This Row],[1]:[31]])</f>
        <v>#DIV/0!</v>
      </c>
      <c r="AJ124" s="18"/>
      <c r="AK124" s="18"/>
    </row>
    <row r="125" spans="1:37" x14ac:dyDescent="0.25">
      <c r="A125" s="11"/>
      <c r="B125" s="18"/>
      <c r="C125" s="18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8" t="e">
        <f>AVERAGE(mayo[[#This Row],[1]:[31]])</f>
        <v>#DIV/0!</v>
      </c>
      <c r="AJ125" s="18"/>
      <c r="AK125" s="18"/>
    </row>
    <row r="126" spans="1:37" x14ac:dyDescent="0.25">
      <c r="A126" s="11"/>
      <c r="B126" s="18"/>
      <c r="C126" s="18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8" t="e">
        <f>AVERAGE(mayo[[#This Row],[1]:[31]])</f>
        <v>#DIV/0!</v>
      </c>
      <c r="AJ126" s="18"/>
      <c r="AK126" s="18"/>
    </row>
    <row r="127" spans="1:37" x14ac:dyDescent="0.25">
      <c r="A127" s="11"/>
      <c r="B127" s="18"/>
      <c r="C127" s="18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8" t="e">
        <f>AVERAGE(mayo[[#This Row],[1]:[31]])</f>
        <v>#DIV/0!</v>
      </c>
      <c r="AJ127" s="18"/>
      <c r="AK127" s="18"/>
    </row>
    <row r="128" spans="1:37" x14ac:dyDescent="0.25">
      <c r="A128" s="11"/>
      <c r="B128" s="18"/>
      <c r="C128" s="18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8" t="e">
        <f>AVERAGE(mayo[[#This Row],[1]:[31]])</f>
        <v>#DIV/0!</v>
      </c>
      <c r="AJ128" s="18"/>
      <c r="AK128" s="18"/>
    </row>
    <row r="129" spans="1:37" x14ac:dyDescent="0.25">
      <c r="A129" s="11"/>
      <c r="B129" s="18"/>
      <c r="C129" s="18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8" t="e">
        <f>AVERAGE(mayo[[#This Row],[1]:[31]])</f>
        <v>#DIV/0!</v>
      </c>
      <c r="AJ129" s="18"/>
      <c r="AK129" s="18"/>
    </row>
    <row r="130" spans="1:37" x14ac:dyDescent="0.25">
      <c r="A130" s="11"/>
      <c r="B130" s="18"/>
      <c r="C130" s="18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8" t="e">
        <f>AVERAGE(mayo[[#This Row],[1]:[31]])</f>
        <v>#DIV/0!</v>
      </c>
      <c r="AJ130" s="18"/>
      <c r="AK130" s="18"/>
    </row>
    <row r="131" spans="1:37" x14ac:dyDescent="0.25">
      <c r="A131" s="11"/>
      <c r="B131" s="18"/>
      <c r="C131" s="18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8" t="e">
        <f>AVERAGE(mayo[[#This Row],[1]:[31]])</f>
        <v>#DIV/0!</v>
      </c>
      <c r="AJ131" s="18"/>
      <c r="AK131" s="18"/>
    </row>
    <row r="132" spans="1:37" x14ac:dyDescent="0.25">
      <c r="A132" s="11"/>
      <c r="B132" s="18"/>
      <c r="C132" s="18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8" t="e">
        <f>AVERAGE(mayo[[#This Row],[1]:[31]])</f>
        <v>#DIV/0!</v>
      </c>
      <c r="AJ132" s="18"/>
      <c r="AK132" s="18"/>
    </row>
    <row r="133" spans="1:37" x14ac:dyDescent="0.25">
      <c r="A133" s="11"/>
      <c r="B133" s="18"/>
      <c r="C133" s="18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8" t="e">
        <f>AVERAGE(mayo[[#This Row],[1]:[31]])</f>
        <v>#DIV/0!</v>
      </c>
      <c r="AJ133" s="18"/>
      <c r="AK133" s="18"/>
    </row>
    <row r="134" spans="1:37" x14ac:dyDescent="0.25">
      <c r="A134" s="11"/>
      <c r="B134" s="18"/>
      <c r="C134" s="18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8" t="e">
        <f>AVERAGE(mayo[[#This Row],[1]:[31]])</f>
        <v>#DIV/0!</v>
      </c>
      <c r="AJ134" s="18"/>
      <c r="AK134" s="18"/>
    </row>
    <row r="135" spans="1:37" x14ac:dyDescent="0.25">
      <c r="A135" s="11"/>
      <c r="B135" s="18"/>
      <c r="C135" s="18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8" t="e">
        <f>AVERAGE(mayo[[#This Row],[1]:[31]])</f>
        <v>#DIV/0!</v>
      </c>
      <c r="AJ135" s="18"/>
      <c r="AK135" s="18"/>
    </row>
    <row r="136" spans="1:37" x14ac:dyDescent="0.25">
      <c r="A136" s="11"/>
      <c r="B136" s="18"/>
      <c r="C136" s="18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8" t="e">
        <f>AVERAGE(mayo[[#This Row],[1]:[31]])</f>
        <v>#DIV/0!</v>
      </c>
      <c r="AJ136" s="18"/>
      <c r="AK136" s="18"/>
    </row>
    <row r="137" spans="1:37" x14ac:dyDescent="0.25">
      <c r="A137" s="11"/>
      <c r="B137" s="18"/>
      <c r="C137" s="18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8" t="e">
        <f>AVERAGE(mayo[[#This Row],[1]:[31]])</f>
        <v>#DIV/0!</v>
      </c>
      <c r="AJ137" s="18"/>
      <c r="AK137" s="18"/>
    </row>
    <row r="138" spans="1:37" x14ac:dyDescent="0.25">
      <c r="A138" s="11"/>
      <c r="B138" s="18"/>
      <c r="C138" s="18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8" t="e">
        <f>AVERAGE(mayo[[#This Row],[1]:[31]])</f>
        <v>#DIV/0!</v>
      </c>
      <c r="AJ138" s="18"/>
      <c r="AK138" s="18"/>
    </row>
    <row r="139" spans="1:37" x14ac:dyDescent="0.25">
      <c r="A139" s="11"/>
      <c r="B139" s="18"/>
      <c r="C139" s="18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8" t="e">
        <f>AVERAGE(mayo[[#This Row],[1]:[31]])</f>
        <v>#DIV/0!</v>
      </c>
      <c r="AJ139" s="18"/>
      <c r="AK139" s="18"/>
    </row>
    <row r="140" spans="1:37" x14ac:dyDescent="0.25">
      <c r="A140" s="11"/>
      <c r="B140" s="18"/>
      <c r="C140" s="18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8" t="e">
        <f>AVERAGE(mayo[[#This Row],[1]:[31]])</f>
        <v>#DIV/0!</v>
      </c>
      <c r="AJ140" s="18"/>
      <c r="AK140" s="18"/>
    </row>
    <row r="141" spans="1:37" x14ac:dyDescent="0.25">
      <c r="A141" s="11"/>
      <c r="B141" s="18"/>
      <c r="C141" s="18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8" t="e">
        <f>AVERAGE(mayo[[#This Row],[1]:[31]])</f>
        <v>#DIV/0!</v>
      </c>
      <c r="AJ141" s="18"/>
      <c r="AK141" s="18"/>
    </row>
    <row r="142" spans="1:37" x14ac:dyDescent="0.25">
      <c r="A142" s="11"/>
      <c r="B142" s="18"/>
      <c r="C142" s="18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8" t="e">
        <f>AVERAGE(mayo[[#This Row],[1]:[31]])</f>
        <v>#DIV/0!</v>
      </c>
      <c r="AJ142" s="18"/>
      <c r="AK142" s="18"/>
    </row>
    <row r="143" spans="1:37" x14ac:dyDescent="0.25">
      <c r="A143" s="11"/>
      <c r="B143" s="18"/>
      <c r="C143" s="18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8" t="e">
        <f>AVERAGE(mayo[[#This Row],[1]:[31]])</f>
        <v>#DIV/0!</v>
      </c>
      <c r="AJ143" s="18"/>
      <c r="AK143" s="18"/>
    </row>
    <row r="144" spans="1:37" x14ac:dyDescent="0.25">
      <c r="A144" s="11"/>
      <c r="B144" s="18"/>
      <c r="C144" s="18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8" t="e">
        <f>AVERAGE(mayo[[#This Row],[1]:[31]])</f>
        <v>#DIV/0!</v>
      </c>
      <c r="AJ144" s="18"/>
      <c r="AK144" s="18"/>
    </row>
    <row r="145" spans="1:37" x14ac:dyDescent="0.25">
      <c r="A145" s="11"/>
      <c r="B145" s="18"/>
      <c r="C145" s="18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8" t="e">
        <f>AVERAGE(mayo[[#This Row],[1]:[31]])</f>
        <v>#DIV/0!</v>
      </c>
      <c r="AJ145" s="18"/>
      <c r="AK145" s="18"/>
    </row>
    <row r="146" spans="1:37" x14ac:dyDescent="0.25">
      <c r="A146" s="11"/>
      <c r="B146" s="18"/>
      <c r="C146" s="18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8" t="e">
        <f>AVERAGE(mayo[[#This Row],[1]:[31]])</f>
        <v>#DIV/0!</v>
      </c>
      <c r="AJ146" s="18"/>
      <c r="AK146" s="18"/>
    </row>
    <row r="147" spans="1:37" x14ac:dyDescent="0.25">
      <c r="A147" s="11"/>
      <c r="B147" s="18"/>
      <c r="C147" s="18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8" t="e">
        <f>AVERAGE(mayo[[#This Row],[1]:[31]])</f>
        <v>#DIV/0!</v>
      </c>
      <c r="AJ147" s="18"/>
      <c r="AK147" s="18"/>
    </row>
    <row r="148" spans="1:37" x14ac:dyDescent="0.25">
      <c r="A148" s="11"/>
      <c r="B148" s="18"/>
      <c r="C148" s="18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8" t="e">
        <f>AVERAGE(mayo[[#This Row],[1]:[31]])</f>
        <v>#DIV/0!</v>
      </c>
      <c r="AJ148" s="18"/>
      <c r="AK148" s="18"/>
    </row>
    <row r="149" spans="1:37" x14ac:dyDescent="0.25">
      <c r="A149" s="11"/>
      <c r="B149" s="18"/>
      <c r="C149" s="18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8" t="e">
        <f>AVERAGE(mayo[[#This Row],[1]:[31]])</f>
        <v>#DIV/0!</v>
      </c>
      <c r="AJ149" s="18"/>
      <c r="AK149" s="18"/>
    </row>
    <row r="150" spans="1:37" x14ac:dyDescent="0.25">
      <c r="A150" s="11"/>
      <c r="B150" s="18"/>
      <c r="C150" s="18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8" t="e">
        <f>AVERAGE(mayo[[#This Row],[1]:[31]])</f>
        <v>#DIV/0!</v>
      </c>
      <c r="AJ150" s="18"/>
      <c r="AK150" s="18"/>
    </row>
    <row r="151" spans="1:37" x14ac:dyDescent="0.25">
      <c r="A151" s="11"/>
      <c r="B151" s="18"/>
      <c r="C151" s="18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8" t="e">
        <f>AVERAGE(mayo[[#This Row],[1]:[31]])</f>
        <v>#DIV/0!</v>
      </c>
      <c r="AJ151" s="18"/>
      <c r="AK151" s="18"/>
    </row>
    <row r="152" spans="1:37" x14ac:dyDescent="0.25">
      <c r="A152" s="11"/>
      <c r="B152" s="18"/>
      <c r="C152" s="18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8" t="e">
        <f>AVERAGE(mayo[[#This Row],[1]:[31]])</f>
        <v>#DIV/0!</v>
      </c>
      <c r="AJ152" s="18"/>
      <c r="AK152" s="18"/>
    </row>
    <row r="153" spans="1:37" x14ac:dyDescent="0.25">
      <c r="A153" s="11"/>
      <c r="B153" s="18"/>
      <c r="C153" s="18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8" t="e">
        <f>AVERAGE(mayo[[#This Row],[1]:[31]])</f>
        <v>#DIV/0!</v>
      </c>
      <c r="AJ153" s="18"/>
      <c r="AK153" s="18"/>
    </row>
    <row r="154" spans="1:37" x14ac:dyDescent="0.25">
      <c r="A154" s="11"/>
      <c r="B154" s="18"/>
      <c r="C154" s="18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8" t="e">
        <f>AVERAGE(mayo[[#This Row],[1]:[31]])</f>
        <v>#DIV/0!</v>
      </c>
      <c r="AJ154" s="18"/>
      <c r="AK154" s="18"/>
    </row>
    <row r="155" spans="1:37" x14ac:dyDescent="0.25">
      <c r="A155" s="11"/>
      <c r="B155" s="18"/>
      <c r="C155" s="18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8" t="e">
        <f>AVERAGE(mayo[[#This Row],[1]:[31]])</f>
        <v>#DIV/0!</v>
      </c>
      <c r="AJ155" s="18"/>
      <c r="AK155" s="18"/>
    </row>
    <row r="156" spans="1:37" x14ac:dyDescent="0.25">
      <c r="A156" s="11"/>
      <c r="B156" s="18"/>
      <c r="C156" s="18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8" t="e">
        <f>AVERAGE(mayo[[#This Row],[1]:[31]])</f>
        <v>#DIV/0!</v>
      </c>
      <c r="AJ156" s="18"/>
      <c r="AK156" s="18"/>
    </row>
    <row r="157" spans="1:37" x14ac:dyDescent="0.25">
      <c r="A157" s="11"/>
      <c r="B157" s="18"/>
      <c r="C157" s="18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8" t="e">
        <f>AVERAGE(mayo[[#This Row],[1]:[31]])</f>
        <v>#DIV/0!</v>
      </c>
      <c r="AJ157" s="18"/>
      <c r="AK157" s="18"/>
    </row>
    <row r="158" spans="1:37" x14ac:dyDescent="0.25">
      <c r="A158" s="11"/>
      <c r="B158" s="18"/>
      <c r="C158" s="18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8" t="e">
        <f>AVERAGE(mayo[[#This Row],[1]:[31]])</f>
        <v>#DIV/0!</v>
      </c>
      <c r="AJ158" s="18"/>
      <c r="AK158" s="18"/>
    </row>
    <row r="159" spans="1:37" x14ac:dyDescent="0.25">
      <c r="A159" s="11"/>
      <c r="B159" s="18"/>
      <c r="C159" s="18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8" t="e">
        <f>AVERAGE(mayo[[#This Row],[1]:[31]])</f>
        <v>#DIV/0!</v>
      </c>
      <c r="AJ159" s="18"/>
      <c r="AK159" s="18"/>
    </row>
    <row r="160" spans="1:37" x14ac:dyDescent="0.25">
      <c r="A160" s="11"/>
      <c r="B160" s="18"/>
      <c r="C160" s="18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8" t="e">
        <f>AVERAGE(mayo[[#This Row],[1]:[31]])</f>
        <v>#DIV/0!</v>
      </c>
      <c r="AJ160" s="18"/>
      <c r="AK160" s="18"/>
    </row>
    <row r="161" spans="1:37" x14ac:dyDescent="0.25">
      <c r="A161" s="11"/>
      <c r="B161" s="18"/>
      <c r="C161" s="18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8" t="e">
        <f>AVERAGE(mayo[[#This Row],[1]:[31]])</f>
        <v>#DIV/0!</v>
      </c>
      <c r="AJ161" s="18"/>
      <c r="AK161" s="18"/>
    </row>
    <row r="162" spans="1:37" x14ac:dyDescent="0.25">
      <c r="A162" s="11"/>
      <c r="B162" s="18"/>
      <c r="C162" s="18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8" t="e">
        <f>AVERAGE(mayo[[#This Row],[1]:[31]])</f>
        <v>#DIV/0!</v>
      </c>
      <c r="AJ162" s="18"/>
      <c r="AK162" s="18"/>
    </row>
    <row r="163" spans="1:37" x14ac:dyDescent="0.25">
      <c r="A163" s="11"/>
      <c r="B163" s="18"/>
      <c r="C163" s="18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8" t="e">
        <f>AVERAGE(mayo[[#This Row],[1]:[31]])</f>
        <v>#DIV/0!</v>
      </c>
      <c r="AJ163" s="18"/>
      <c r="AK163" s="18"/>
    </row>
    <row r="164" spans="1:37" x14ac:dyDescent="0.25">
      <c r="A164" s="11"/>
      <c r="B164" s="18"/>
      <c r="C164" s="18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8" t="e">
        <f>AVERAGE(mayo[[#This Row],[1]:[31]])</f>
        <v>#DIV/0!</v>
      </c>
      <c r="AJ164" s="18"/>
      <c r="AK164" s="18"/>
    </row>
    <row r="165" spans="1:37" x14ac:dyDescent="0.25">
      <c r="A165" s="11"/>
      <c r="B165" s="18"/>
      <c r="C165" s="18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8" t="e">
        <f>AVERAGE(mayo[[#This Row],[1]:[31]])</f>
        <v>#DIV/0!</v>
      </c>
      <c r="AJ165" s="18"/>
      <c r="AK165" s="18"/>
    </row>
    <row r="166" spans="1:37" x14ac:dyDescent="0.25">
      <c r="A166" s="11"/>
      <c r="B166" s="18"/>
      <c r="C166" s="18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8" t="e">
        <f>AVERAGE(mayo[[#This Row],[1]:[31]])</f>
        <v>#DIV/0!</v>
      </c>
      <c r="AJ166" s="18"/>
      <c r="AK166" s="18"/>
    </row>
    <row r="167" spans="1:37" x14ac:dyDescent="0.25">
      <c r="A167" s="11"/>
      <c r="B167" s="18"/>
      <c r="C167" s="18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8" t="e">
        <f>AVERAGE(mayo[[#This Row],[1]:[31]])</f>
        <v>#DIV/0!</v>
      </c>
      <c r="AJ167" s="18"/>
      <c r="AK167" s="18"/>
    </row>
    <row r="168" spans="1:37" x14ac:dyDescent="0.25">
      <c r="A168" s="11"/>
      <c r="B168" s="18"/>
      <c r="C168" s="18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8" t="e">
        <f>AVERAGE(mayo[[#This Row],[1]:[31]])</f>
        <v>#DIV/0!</v>
      </c>
      <c r="AJ168" s="18"/>
      <c r="AK168" s="18"/>
    </row>
    <row r="169" spans="1:37" x14ac:dyDescent="0.25">
      <c r="A169" s="11"/>
      <c r="B169" s="18"/>
      <c r="C169" s="18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8" t="e">
        <f>AVERAGE(mayo[[#This Row],[1]:[31]])</f>
        <v>#DIV/0!</v>
      </c>
      <c r="AJ169" s="18"/>
      <c r="AK169" s="18"/>
    </row>
    <row r="170" spans="1:37" x14ac:dyDescent="0.25">
      <c r="A170" s="11"/>
      <c r="B170" s="18"/>
      <c r="C170" s="18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8" t="e">
        <f>AVERAGE(mayo[[#This Row],[1]:[31]])</f>
        <v>#DIV/0!</v>
      </c>
      <c r="AJ170" s="18"/>
      <c r="AK170" s="18"/>
    </row>
    <row r="171" spans="1:37" x14ac:dyDescent="0.25">
      <c r="A171" s="11"/>
      <c r="B171" s="18"/>
      <c r="C171" s="18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8" t="e">
        <f>AVERAGE(mayo[[#This Row],[1]:[31]])</f>
        <v>#DIV/0!</v>
      </c>
      <c r="AJ171" s="18"/>
      <c r="AK171" s="18"/>
    </row>
    <row r="172" spans="1:37" x14ac:dyDescent="0.25">
      <c r="A172" s="11"/>
      <c r="B172" s="18"/>
      <c r="C172" s="18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8" t="e">
        <f>AVERAGE(mayo[[#This Row],[1]:[31]])</f>
        <v>#DIV/0!</v>
      </c>
      <c r="AJ172" s="18"/>
      <c r="AK172" s="18"/>
    </row>
    <row r="173" spans="1:37" x14ac:dyDescent="0.25">
      <c r="A173" s="11"/>
      <c r="B173" s="18"/>
      <c r="C173" s="18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8" t="e">
        <f>AVERAGE(mayo[[#This Row],[1]:[31]])</f>
        <v>#DIV/0!</v>
      </c>
      <c r="AJ173" s="18"/>
      <c r="AK173" s="18"/>
    </row>
    <row r="174" spans="1:37" x14ac:dyDescent="0.25">
      <c r="A174" s="11"/>
      <c r="B174" s="18"/>
      <c r="C174" s="18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8" t="e">
        <f>AVERAGE(mayo[[#This Row],[1]:[31]])</f>
        <v>#DIV/0!</v>
      </c>
      <c r="AJ174" s="18"/>
      <c r="AK174" s="18"/>
    </row>
    <row r="175" spans="1:37" x14ac:dyDescent="0.25">
      <c r="A175" s="11"/>
      <c r="B175" s="18"/>
      <c r="C175" s="18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8" t="e">
        <f>AVERAGE(mayo[[#This Row],[1]:[31]])</f>
        <v>#DIV/0!</v>
      </c>
      <c r="AJ175" s="18"/>
      <c r="AK175" s="18"/>
    </row>
    <row r="176" spans="1:37" x14ac:dyDescent="0.25">
      <c r="A176" s="11"/>
      <c r="B176" s="18"/>
      <c r="C176" s="18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8" t="e">
        <f>AVERAGE(mayo[[#This Row],[1]:[31]])</f>
        <v>#DIV/0!</v>
      </c>
      <c r="AJ176" s="18"/>
      <c r="AK176" s="18"/>
    </row>
    <row r="177" spans="1:37" x14ac:dyDescent="0.25">
      <c r="A177" s="11"/>
      <c r="B177" s="18"/>
      <c r="C177" s="18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8" t="e">
        <f>AVERAGE(mayo[[#This Row],[1]:[31]])</f>
        <v>#DIV/0!</v>
      </c>
      <c r="AJ177" s="18"/>
      <c r="AK177" s="18"/>
    </row>
    <row r="178" spans="1:37" x14ac:dyDescent="0.25">
      <c r="A178" s="11"/>
      <c r="B178" s="18"/>
      <c r="C178" s="18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8" t="e">
        <f>AVERAGE(mayo[[#This Row],[1]:[31]])</f>
        <v>#DIV/0!</v>
      </c>
      <c r="AJ178" s="18"/>
      <c r="AK178" s="18"/>
    </row>
    <row r="179" spans="1:37" x14ac:dyDescent="0.25">
      <c r="A179" s="11"/>
      <c r="B179" s="18"/>
      <c r="C179" s="18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8" t="e">
        <f>AVERAGE(mayo[[#This Row],[1]:[31]])</f>
        <v>#DIV/0!</v>
      </c>
      <c r="AJ179" s="18"/>
      <c r="AK179" s="18"/>
    </row>
    <row r="180" spans="1:37" x14ac:dyDescent="0.25">
      <c r="A180" s="11"/>
      <c r="B180" s="18"/>
      <c r="C180" s="18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8" t="e">
        <f>AVERAGE(mayo[[#This Row],[1]:[31]])</f>
        <v>#DIV/0!</v>
      </c>
      <c r="AJ180" s="18"/>
      <c r="AK180" s="18"/>
    </row>
    <row r="181" spans="1:37" x14ac:dyDescent="0.25">
      <c r="A181" s="11"/>
      <c r="B181" s="18"/>
      <c r="C181" s="18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8" t="e">
        <f>AVERAGE(mayo[[#This Row],[1]:[31]])</f>
        <v>#DIV/0!</v>
      </c>
      <c r="AJ181" s="18"/>
      <c r="AK181" s="18"/>
    </row>
    <row r="182" spans="1:37" x14ac:dyDescent="0.25">
      <c r="A182" s="11"/>
      <c r="B182" s="18"/>
      <c r="C182" s="18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8" t="e">
        <f>AVERAGE(mayo[[#This Row],[1]:[31]])</f>
        <v>#DIV/0!</v>
      </c>
      <c r="AJ182" s="18"/>
      <c r="AK182" s="18"/>
    </row>
    <row r="183" spans="1:37" x14ac:dyDescent="0.25">
      <c r="A183" s="11"/>
      <c r="B183" s="18"/>
      <c r="C183" s="18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8" t="e">
        <f>AVERAGE(mayo[[#This Row],[1]:[31]])</f>
        <v>#DIV/0!</v>
      </c>
      <c r="AJ183" s="18"/>
      <c r="AK183" s="18"/>
    </row>
    <row r="184" spans="1:37" x14ac:dyDescent="0.25">
      <c r="A184" s="11"/>
      <c r="B184" s="18"/>
      <c r="C184" s="18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8" t="e">
        <f>AVERAGE(mayo[[#This Row],[1]:[31]])</f>
        <v>#DIV/0!</v>
      </c>
      <c r="AJ184" s="18"/>
      <c r="AK184" s="18"/>
    </row>
    <row r="185" spans="1:37" x14ac:dyDescent="0.25">
      <c r="A185" s="11"/>
      <c r="B185" s="18"/>
      <c r="C185" s="18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8" t="e">
        <f>AVERAGE(mayo[[#This Row],[1]:[31]])</f>
        <v>#DIV/0!</v>
      </c>
      <c r="AJ185" s="18"/>
      <c r="AK185" s="18"/>
    </row>
    <row r="186" spans="1:37" x14ac:dyDescent="0.25">
      <c r="A186" s="11"/>
      <c r="B186" s="18"/>
      <c r="C186" s="18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8" t="e">
        <f>AVERAGE(mayo[[#This Row],[1]:[31]])</f>
        <v>#DIV/0!</v>
      </c>
      <c r="AJ186" s="18"/>
      <c r="AK186" s="18"/>
    </row>
    <row r="187" spans="1:37" x14ac:dyDescent="0.25">
      <c r="A187" s="11"/>
      <c r="B187" s="18"/>
      <c r="C187" s="18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8" t="e">
        <f>AVERAGE(mayo[[#This Row],[1]:[31]])</f>
        <v>#DIV/0!</v>
      </c>
      <c r="AJ187" s="18"/>
      <c r="AK187" s="18"/>
    </row>
    <row r="188" spans="1:37" x14ac:dyDescent="0.25">
      <c r="A188" s="11"/>
      <c r="B188" s="18"/>
      <c r="C188" s="18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8" t="e">
        <f>AVERAGE(mayo[[#This Row],[1]:[31]])</f>
        <v>#DIV/0!</v>
      </c>
      <c r="AJ188" s="18"/>
      <c r="AK188" s="18"/>
    </row>
    <row r="189" spans="1:37" x14ac:dyDescent="0.25">
      <c r="A189" s="11"/>
      <c r="B189" s="18"/>
      <c r="C189" s="18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8" t="e">
        <f>AVERAGE(mayo[[#This Row],[1]:[31]])</f>
        <v>#DIV/0!</v>
      </c>
      <c r="AJ189" s="18"/>
      <c r="AK189" s="18"/>
    </row>
    <row r="190" spans="1:37" x14ac:dyDescent="0.25">
      <c r="A190" s="11"/>
      <c r="B190" s="18"/>
      <c r="C190" s="18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8" t="e">
        <f>AVERAGE(mayo[[#This Row],[1]:[31]])</f>
        <v>#DIV/0!</v>
      </c>
      <c r="AJ190" s="18"/>
      <c r="AK190" s="18"/>
    </row>
    <row r="191" spans="1:37" x14ac:dyDescent="0.25">
      <c r="A191" s="11"/>
      <c r="B191" s="18"/>
      <c r="C191" s="18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8" t="e">
        <f>AVERAGE(mayo[[#This Row],[1]:[31]])</f>
        <v>#DIV/0!</v>
      </c>
      <c r="AJ191" s="18"/>
      <c r="AK191" s="18"/>
    </row>
    <row r="192" spans="1:37" x14ac:dyDescent="0.25">
      <c r="A192" s="11"/>
      <c r="B192" s="18"/>
      <c r="C192" s="18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8" t="e">
        <f>AVERAGE(mayo[[#This Row],[1]:[31]])</f>
        <v>#DIV/0!</v>
      </c>
      <c r="AJ192" s="18"/>
      <c r="AK192" s="18"/>
    </row>
    <row r="193" spans="1:37" x14ac:dyDescent="0.25">
      <c r="A193" s="11"/>
      <c r="B193" s="18"/>
      <c r="C193" s="18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8" t="e">
        <f>AVERAGE(mayo[[#This Row],[1]:[31]])</f>
        <v>#DIV/0!</v>
      </c>
      <c r="AJ193" s="18"/>
      <c r="AK193" s="18"/>
    </row>
    <row r="194" spans="1:37" x14ac:dyDescent="0.25">
      <c r="A194" s="11"/>
      <c r="B194" s="18"/>
      <c r="C194" s="18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8" t="e">
        <f>AVERAGE(mayo[[#This Row],[1]:[31]])</f>
        <v>#DIV/0!</v>
      </c>
      <c r="AJ194" s="18"/>
      <c r="AK194" s="18"/>
    </row>
    <row r="195" spans="1:37" x14ac:dyDescent="0.25">
      <c r="A195" s="11"/>
      <c r="B195" s="18"/>
      <c r="C195" s="18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8" t="e">
        <f>AVERAGE(mayo[[#This Row],[1]:[31]])</f>
        <v>#DIV/0!</v>
      </c>
      <c r="AJ195" s="18"/>
      <c r="AK195" s="18"/>
    </row>
    <row r="196" spans="1:37" x14ac:dyDescent="0.25">
      <c r="A196" s="11"/>
      <c r="B196" s="18"/>
      <c r="C196" s="18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8" t="e">
        <f>AVERAGE(mayo[[#This Row],[1]:[31]])</f>
        <v>#DIV/0!</v>
      </c>
      <c r="AJ196" s="18"/>
      <c r="AK196" s="18"/>
    </row>
    <row r="197" spans="1:37" x14ac:dyDescent="0.25">
      <c r="A197" s="11"/>
      <c r="B197" s="18"/>
      <c r="C197" s="18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8" t="e">
        <f>AVERAGE(mayo[[#This Row],[1]:[31]])</f>
        <v>#DIV/0!</v>
      </c>
      <c r="AJ197" s="18"/>
      <c r="AK197" s="18"/>
    </row>
    <row r="198" spans="1:37" x14ac:dyDescent="0.25">
      <c r="A198" s="11"/>
      <c r="B198" s="18"/>
      <c r="C198" s="18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8" t="e">
        <f>AVERAGE(mayo[[#This Row],[1]:[31]])</f>
        <v>#DIV/0!</v>
      </c>
      <c r="AJ198" s="18"/>
      <c r="AK198" s="18"/>
    </row>
    <row r="199" spans="1:37" x14ac:dyDescent="0.25">
      <c r="A199" s="11"/>
      <c r="B199" s="18"/>
      <c r="C199" s="18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8" t="e">
        <f>AVERAGE(mayo[[#This Row],[1]:[31]])</f>
        <v>#DIV/0!</v>
      </c>
      <c r="AJ199" s="18"/>
      <c r="AK199" s="18"/>
    </row>
    <row r="200" spans="1:37" x14ac:dyDescent="0.25">
      <c r="A200" s="11"/>
      <c r="B200" s="18"/>
      <c r="C200" s="18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8" t="e">
        <f>AVERAGE(mayo[[#This Row],[1]:[31]])</f>
        <v>#DIV/0!</v>
      </c>
      <c r="AJ200" s="18"/>
      <c r="AK200" s="28"/>
    </row>
    <row r="201" spans="1:37" x14ac:dyDescent="0.2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7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26"/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25D2B4FA-AD69-416F-9E08-1FEE3E19D1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3" id="{49BC328F-08B7-400A-85E9-835BD159CE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5" id="{86126958-5E10-4D83-B144-F9511D7DF97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6" id="{59507C6F-4860-4CD0-A958-BD850FC644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2" id="{F1925403-8249-4BE8-AC33-5AAA349DCF1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1" id="{579AD846-3F28-4A1E-A9B9-BF246A2096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1"/>
  <sheetViews>
    <sheetView zoomScale="90" zoomScaleNormal="90" workbookViewId="0">
      <selection activeCell="B15" sqref="B15"/>
    </sheetView>
  </sheetViews>
  <sheetFormatPr baseColWidth="10" defaultRowHeight="15" x14ac:dyDescent="0.25"/>
  <cols>
    <col min="1" max="1" width="23.5703125" customWidth="1"/>
    <col min="2" max="2" width="23.140625" customWidth="1"/>
    <col min="3" max="3" width="19.5703125" customWidth="1"/>
    <col min="4" max="4" width="6.42578125" customWidth="1"/>
    <col min="5" max="5" width="6.140625" customWidth="1"/>
    <col min="6" max="6" width="6" customWidth="1"/>
    <col min="7" max="7" width="5.85546875" customWidth="1"/>
    <col min="8" max="8" width="5.42578125" customWidth="1"/>
    <col min="9" max="10" width="4.5703125" customWidth="1"/>
    <col min="11" max="11" width="5.140625" customWidth="1"/>
    <col min="12" max="12" width="5" customWidth="1"/>
    <col min="13" max="13" width="6.140625" customWidth="1"/>
    <col min="14" max="14" width="5.85546875" customWidth="1"/>
    <col min="15" max="15" width="6.5703125" customWidth="1"/>
    <col min="16" max="16" width="6.7109375" customWidth="1"/>
    <col min="17" max="17" width="6.85546875" style="6" customWidth="1"/>
    <col min="18" max="18" width="6.140625" customWidth="1"/>
    <col min="19" max="19" width="6" customWidth="1"/>
    <col min="20" max="20" width="6.85546875" customWidth="1"/>
    <col min="21" max="21" width="5.5703125" customWidth="1"/>
    <col min="22" max="22" width="5.42578125" customWidth="1"/>
    <col min="23" max="23" width="6" customWidth="1"/>
    <col min="24" max="24" width="5.85546875" customWidth="1"/>
    <col min="25" max="25" width="5.28515625" customWidth="1"/>
    <col min="26" max="27" width="6" customWidth="1"/>
    <col min="28" max="28" width="6.7109375" customWidth="1"/>
    <col min="29" max="29" width="6" customWidth="1"/>
    <col min="30" max="30" width="6.28515625" customWidth="1"/>
    <col min="31" max="31" width="6.42578125" customWidth="1"/>
    <col min="32" max="32" width="5.28515625" customWidth="1"/>
    <col min="33" max="33" width="6.42578125" customWidth="1"/>
    <col min="34" max="34" width="5.28515625" customWidth="1"/>
    <col min="35" max="35" width="12" customWidth="1"/>
  </cols>
  <sheetData>
    <row r="1" spans="1:37" x14ac:dyDescent="0.25">
      <c r="A1" s="7"/>
      <c r="B1" s="8" t="s">
        <v>0</v>
      </c>
      <c r="C1" s="9"/>
      <c r="D1" s="8">
        <f>SUBTOTAL(109,junio[1])</f>
        <v>0</v>
      </c>
      <c r="E1" s="8">
        <f>SUBTOTAL(109,junio[2])</f>
        <v>0</v>
      </c>
      <c r="F1" s="8">
        <f>SUBTOTAL(109,junio[3])</f>
        <v>0</v>
      </c>
      <c r="G1" s="8">
        <f>SUBTOTAL(109,junio[4])</f>
        <v>0</v>
      </c>
      <c r="H1" s="8">
        <f>SUBTOTAL(109,junio[5])</f>
        <v>0</v>
      </c>
      <c r="I1" s="8">
        <f>SUBTOTAL(109,junio[6])</f>
        <v>0</v>
      </c>
      <c r="J1" s="8">
        <f>SUBTOTAL(109,junio[7])</f>
        <v>0</v>
      </c>
      <c r="K1" s="8">
        <f>SUBTOTAL(109,junio[8])</f>
        <v>0</v>
      </c>
      <c r="L1" s="8">
        <f>SUBTOTAL(109,junio[9])</f>
        <v>0</v>
      </c>
      <c r="M1" s="8">
        <f>SUBTOTAL(109,junio[10])</f>
        <v>0</v>
      </c>
      <c r="N1" s="8">
        <f>SUBTOTAL(109,junio[11])</f>
        <v>0</v>
      </c>
      <c r="O1" s="8">
        <f>SUBTOTAL(109,junio[12])</f>
        <v>0</v>
      </c>
      <c r="P1" s="8">
        <f>SUBTOTAL(109,junio[13])</f>
        <v>0</v>
      </c>
      <c r="Q1" s="8">
        <f>SUBTOTAL(109,junio[14])</f>
        <v>0</v>
      </c>
      <c r="R1" s="8">
        <f>SUBTOTAL(109,junio[15])</f>
        <v>0</v>
      </c>
      <c r="S1" s="8">
        <f>SUBTOTAL(109,junio[16])</f>
        <v>0</v>
      </c>
      <c r="T1" s="8">
        <f>SUBTOTAL(109,junio[17])</f>
        <v>0</v>
      </c>
      <c r="U1" s="8">
        <f>SUBTOTAL(109,junio[18])</f>
        <v>0</v>
      </c>
      <c r="V1" s="8">
        <f>SUBTOTAL(109,junio[19])</f>
        <v>0</v>
      </c>
      <c r="W1" s="8">
        <f>SUBTOTAL(109,junio[20])</f>
        <v>0</v>
      </c>
      <c r="X1" s="8">
        <f>SUBTOTAL(109,junio[21])</f>
        <v>0</v>
      </c>
      <c r="Y1" s="8">
        <f>SUBTOTAL(109,junio[22])</f>
        <v>0</v>
      </c>
      <c r="Z1" s="8">
        <f>SUBTOTAL(109,junio[23])</f>
        <v>0</v>
      </c>
      <c r="AA1" s="8">
        <f>SUBTOTAL(109,junio[24])</f>
        <v>0</v>
      </c>
      <c r="AB1" s="8">
        <f>SUBTOTAL(109,junio[25])</f>
        <v>0</v>
      </c>
      <c r="AC1" s="8">
        <f>SUBTOTAL(109,junio[26])</f>
        <v>0</v>
      </c>
      <c r="AD1" s="8">
        <f>SUBTOTAL(109,junio[27])</f>
        <v>0</v>
      </c>
      <c r="AE1" s="8">
        <f>SUBTOTAL(109,junio[28])</f>
        <v>0</v>
      </c>
      <c r="AF1" s="8">
        <f>SUBTOTAL(109,junio[29])</f>
        <v>0</v>
      </c>
      <c r="AG1" s="8">
        <f>SUBTOTAL(109,junio[30])</f>
        <v>0</v>
      </c>
      <c r="AH1" s="8">
        <f>SUBTOTAL(109,junio[31])</f>
        <v>0</v>
      </c>
      <c r="AI1" s="10" t="e">
        <f>SUBTOTAL(101,junio[Fallas])</f>
        <v>#DIV/0!</v>
      </c>
      <c r="AJ1" s="18"/>
    </row>
    <row r="2" spans="1:37" ht="15.75" customHeight="1" x14ac:dyDescent="0.25">
      <c r="A2" s="19" t="s">
        <v>1</v>
      </c>
      <c r="B2" s="19" t="s">
        <v>2</v>
      </c>
      <c r="C2" s="20" t="s">
        <v>3</v>
      </c>
      <c r="D2" s="21" t="s">
        <v>4</v>
      </c>
      <c r="E2" s="21" t="s">
        <v>5</v>
      </c>
      <c r="F2" s="21" t="s">
        <v>6</v>
      </c>
      <c r="G2" s="22" t="s">
        <v>7</v>
      </c>
      <c r="H2" s="21" t="s">
        <v>8</v>
      </c>
      <c r="I2" s="21" t="s">
        <v>9</v>
      </c>
      <c r="J2" s="21" t="s">
        <v>10</v>
      </c>
      <c r="K2" s="21" t="s">
        <v>11</v>
      </c>
      <c r="L2" s="21" t="s">
        <v>12</v>
      </c>
      <c r="M2" s="21" t="s">
        <v>13</v>
      </c>
      <c r="N2" s="21" t="s">
        <v>14</v>
      </c>
      <c r="O2" s="21" t="s">
        <v>15</v>
      </c>
      <c r="P2" s="21" t="s">
        <v>16</v>
      </c>
      <c r="Q2" s="21" t="s">
        <v>17</v>
      </c>
      <c r="R2" s="21" t="s">
        <v>18</v>
      </c>
      <c r="S2" s="21" t="s">
        <v>19</v>
      </c>
      <c r="T2" s="21" t="s">
        <v>20</v>
      </c>
      <c r="U2" s="21" t="s">
        <v>21</v>
      </c>
      <c r="V2" s="21" t="s">
        <v>22</v>
      </c>
      <c r="W2" s="21" t="s">
        <v>23</v>
      </c>
      <c r="X2" s="21" t="s">
        <v>24</v>
      </c>
      <c r="Y2" s="21" t="s">
        <v>25</v>
      </c>
      <c r="Z2" s="21" t="s">
        <v>26</v>
      </c>
      <c r="AA2" s="21" t="s">
        <v>27</v>
      </c>
      <c r="AB2" s="21" t="s">
        <v>28</v>
      </c>
      <c r="AC2" s="21" t="s">
        <v>29</v>
      </c>
      <c r="AD2" s="21" t="s">
        <v>30</v>
      </c>
      <c r="AE2" s="21" t="s">
        <v>31</v>
      </c>
      <c r="AF2" s="21" t="s">
        <v>32</v>
      </c>
      <c r="AG2" s="21" t="s">
        <v>33</v>
      </c>
      <c r="AH2" s="21" t="s">
        <v>34</v>
      </c>
      <c r="AI2" s="23" t="s">
        <v>35</v>
      </c>
      <c r="AJ2" s="11" t="s">
        <v>36</v>
      </c>
      <c r="AK2" s="29" t="s">
        <v>37</v>
      </c>
    </row>
    <row r="3" spans="1:37" ht="15.75" customHeight="1" x14ac:dyDescent="0.25">
      <c r="A3" s="11"/>
      <c r="B3" s="12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24" t="e">
        <f>AVERAGE(junio[[#This Row],[1]:[31]])</f>
        <v>#DIV/0!</v>
      </c>
      <c r="AJ3" s="14"/>
      <c r="AK3" s="27"/>
    </row>
    <row r="4" spans="1:37" ht="15.75" customHeight="1" x14ac:dyDescent="0.25">
      <c r="A4" s="15"/>
      <c r="B4" s="12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24" t="e">
        <f>AVERAGE(junio[[#This Row],[1]:[31]])</f>
        <v>#DIV/0!</v>
      </c>
      <c r="AJ4" s="14"/>
      <c r="AK4" s="18"/>
    </row>
    <row r="5" spans="1:37" ht="15.75" customHeight="1" x14ac:dyDescent="0.25">
      <c r="A5" s="15"/>
      <c r="B5" s="16"/>
      <c r="C5" s="16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24" t="e">
        <f>AVERAGE(junio[[#This Row],[1]:[31]])</f>
        <v>#DIV/0!</v>
      </c>
      <c r="AJ5" s="14"/>
      <c r="AK5" s="18"/>
    </row>
    <row r="6" spans="1:37" ht="15.75" customHeight="1" x14ac:dyDescent="0.25">
      <c r="A6" s="15"/>
      <c r="B6" s="16"/>
      <c r="C6" s="16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24" t="e">
        <f>AVERAGE(junio[[#This Row],[1]:[31]])</f>
        <v>#DIV/0!</v>
      </c>
      <c r="AJ6" s="14"/>
      <c r="AK6" s="18"/>
    </row>
    <row r="7" spans="1:37" ht="15.75" customHeight="1" x14ac:dyDescent="0.25">
      <c r="A7" s="11"/>
      <c r="B7" s="16"/>
      <c r="C7" s="16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24" t="e">
        <f>AVERAGE(junio[[#This Row],[1]:[31]])</f>
        <v>#DIV/0!</v>
      </c>
      <c r="AJ7" s="14"/>
      <c r="AK7" s="18"/>
    </row>
    <row r="8" spans="1:37" ht="15.75" customHeight="1" x14ac:dyDescent="0.25">
      <c r="A8" s="11"/>
      <c r="B8" s="12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24" t="e">
        <f>AVERAGE(junio[[#This Row],[1]:[31]])</f>
        <v>#DIV/0!</v>
      </c>
      <c r="AJ8" s="14"/>
      <c r="AK8" s="18"/>
    </row>
    <row r="9" spans="1:37" s="6" customFormat="1" ht="15.75" customHeight="1" x14ac:dyDescent="0.25">
      <c r="A9" s="15"/>
      <c r="B9" s="16"/>
      <c r="C9" s="16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24" t="e">
        <f>AVERAGE(junio[[#This Row],[1]:[31]])</f>
        <v>#DIV/0!</v>
      </c>
      <c r="AJ9" s="17"/>
      <c r="AK9" s="17"/>
    </row>
    <row r="10" spans="1:37" ht="15.75" customHeight="1" x14ac:dyDescent="0.25">
      <c r="A10" s="11"/>
      <c r="B10" s="12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25" t="e">
        <f>AVERAGE(junio[[#This Row],[1]:[31]])</f>
        <v>#DIV/0!</v>
      </c>
      <c r="AJ10" s="14"/>
      <c r="AK10" s="18"/>
    </row>
    <row r="11" spans="1:37" ht="15.75" customHeight="1" x14ac:dyDescent="0.25">
      <c r="A11" s="11"/>
      <c r="B11" s="12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24" t="e">
        <f>AVERAGE(junio[[#This Row],[1]:[31]])</f>
        <v>#DIV/0!</v>
      </c>
      <c r="AJ11" s="14"/>
      <c r="AK11" s="18"/>
    </row>
    <row r="12" spans="1:37" ht="15.75" customHeight="1" x14ac:dyDescent="0.25">
      <c r="A12" s="11"/>
      <c r="B12" s="12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24" t="e">
        <f>AVERAGE(junio[[#This Row],[1]:[31]])</f>
        <v>#DIV/0!</v>
      </c>
      <c r="AJ12" s="14"/>
      <c r="AK12" s="18"/>
    </row>
    <row r="13" spans="1:37" ht="13.5" customHeight="1" x14ac:dyDescent="0.25">
      <c r="A13" s="11"/>
      <c r="B13" s="16"/>
      <c r="C13" s="1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24" t="e">
        <f>AVERAGE(junio[[#This Row],[1]:[31]])</f>
        <v>#DIV/0!</v>
      </c>
      <c r="AJ13" s="14"/>
      <c r="AK13" s="18"/>
    </row>
    <row r="14" spans="1:37" ht="15.75" customHeight="1" x14ac:dyDescent="0.25">
      <c r="A14" s="11"/>
      <c r="B14" s="12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24" t="e">
        <f>AVERAGE(junio[[#This Row],[1]:[31]])</f>
        <v>#DIV/0!</v>
      </c>
      <c r="AJ14" s="14"/>
      <c r="AK14" s="18"/>
    </row>
    <row r="15" spans="1:37" ht="15.75" customHeight="1" x14ac:dyDescent="0.25">
      <c r="A15" s="11"/>
      <c r="B15" s="12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24" t="e">
        <f>AVERAGE(junio[[#This Row],[1]:[31]])</f>
        <v>#DIV/0!</v>
      </c>
      <c r="AJ15" s="14"/>
      <c r="AK15" s="18"/>
    </row>
    <row r="16" spans="1:37" ht="15.75" customHeight="1" x14ac:dyDescent="0.25">
      <c r="A16" s="11"/>
      <c r="B16" s="12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24" t="e">
        <f>AVERAGE(junio[[#This Row],[1]:[31]])</f>
        <v>#DIV/0!</v>
      </c>
      <c r="AJ16" s="14"/>
      <c r="AK16" s="18"/>
    </row>
    <row r="17" spans="1:37" ht="15.75" customHeight="1" x14ac:dyDescent="0.25">
      <c r="A17" s="11"/>
      <c r="B17" s="16"/>
      <c r="C17" s="16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24" t="e">
        <f>AVERAGE(junio[[#This Row],[1]:[31]])</f>
        <v>#DIV/0!</v>
      </c>
      <c r="AJ17" s="14"/>
      <c r="AK17" s="18"/>
    </row>
    <row r="18" spans="1:37" ht="15.75" customHeight="1" x14ac:dyDescent="0.25">
      <c r="A18" s="11"/>
      <c r="B18" s="16"/>
      <c r="C18" s="16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24" t="e">
        <f>AVERAGE(junio[[#This Row],[1]:[31]])</f>
        <v>#DIV/0!</v>
      </c>
      <c r="AJ18" s="14"/>
      <c r="AK18" s="18"/>
    </row>
    <row r="19" spans="1:37" ht="15.75" customHeight="1" x14ac:dyDescent="0.25">
      <c r="A19" s="11"/>
      <c r="B19" s="16"/>
      <c r="C19" s="16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24" t="e">
        <f>AVERAGE(junio[[#This Row],[1]:[31]])</f>
        <v>#DIV/0!</v>
      </c>
      <c r="AJ19" s="14"/>
      <c r="AK19" s="18"/>
    </row>
    <row r="20" spans="1:37" ht="15.75" customHeight="1" x14ac:dyDescent="0.25">
      <c r="A20" s="11"/>
      <c r="B20" s="16"/>
      <c r="C20" s="16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24" t="e">
        <f>AVERAGE(junio[[#This Row],[1]:[31]])</f>
        <v>#DIV/0!</v>
      </c>
      <c r="AJ20" s="14"/>
      <c r="AK20" s="18"/>
    </row>
    <row r="21" spans="1:37" ht="15.75" customHeight="1" x14ac:dyDescent="0.25">
      <c r="A21" s="15"/>
      <c r="B21" s="16"/>
      <c r="C21" s="16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25" t="e">
        <f>AVERAGE(junio[[#This Row],[1]:[31]])</f>
        <v>#DIV/0!</v>
      </c>
      <c r="AJ21" s="14"/>
      <c r="AK21" s="18"/>
    </row>
    <row r="22" spans="1:37" ht="15.75" customHeight="1" x14ac:dyDescent="0.25">
      <c r="A22" s="15"/>
      <c r="B22" s="16"/>
      <c r="C22" s="16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25" t="e">
        <f>AVERAGE(junio[[#This Row],[1]:[31]])</f>
        <v>#DIV/0!</v>
      </c>
      <c r="AJ22" s="14"/>
      <c r="AK22" s="18"/>
    </row>
    <row r="23" spans="1:37" ht="15.75" customHeight="1" x14ac:dyDescent="0.25">
      <c r="A23" s="15"/>
      <c r="B23" s="16"/>
      <c r="C23" s="16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24" t="e">
        <f>AVERAGE(junio[[#This Row],[1]:[31]])</f>
        <v>#DIV/0!</v>
      </c>
      <c r="AJ23" s="14"/>
      <c r="AK23" s="18"/>
    </row>
    <row r="24" spans="1:37" ht="15.75" customHeight="1" x14ac:dyDescent="0.25">
      <c r="A24" s="15"/>
      <c r="B24" s="12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24" t="e">
        <f>AVERAGE(junio[[#This Row],[1]:[31]])</f>
        <v>#DIV/0!</v>
      </c>
      <c r="AJ24" s="14"/>
      <c r="AK24" s="18"/>
    </row>
    <row r="25" spans="1:37" ht="15.75" customHeight="1" x14ac:dyDescent="0.25">
      <c r="A25" s="15"/>
      <c r="B25" s="12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24" t="e">
        <f>AVERAGE(junio[[#This Row],[1]:[31]])</f>
        <v>#DIV/0!</v>
      </c>
      <c r="AJ25" s="14"/>
      <c r="AK25" s="18"/>
    </row>
    <row r="26" spans="1:37" ht="15.75" customHeight="1" x14ac:dyDescent="0.25">
      <c r="A26" s="15"/>
      <c r="B26" s="12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25" t="e">
        <f>AVERAGE(junio[[#This Row],[1]:[31]])</f>
        <v>#DIV/0!</v>
      </c>
      <c r="AJ26" s="14"/>
      <c r="AK26" s="18"/>
    </row>
    <row r="27" spans="1:37" ht="15.75" customHeight="1" x14ac:dyDescent="0.25">
      <c r="A27" s="15"/>
      <c r="B27" s="12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25" t="e">
        <f>AVERAGE(junio[[#This Row],[1]:[31]])</f>
        <v>#DIV/0!</v>
      </c>
      <c r="AJ27" s="14"/>
      <c r="AK27" s="18"/>
    </row>
    <row r="28" spans="1:37" ht="15.75" customHeight="1" x14ac:dyDescent="0.25">
      <c r="A28" s="15"/>
      <c r="B28" s="12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25" t="e">
        <f>AVERAGE(junio[[#This Row],[1]:[31]])</f>
        <v>#DIV/0!</v>
      </c>
      <c r="AJ28" s="14"/>
      <c r="AK28" s="18"/>
    </row>
    <row r="29" spans="1:37" ht="15.75" customHeight="1" x14ac:dyDescent="0.25">
      <c r="A29" s="15"/>
      <c r="B29" s="12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24" t="e">
        <f>AVERAGE(junio[[#This Row],[1]:[31]])</f>
        <v>#DIV/0!</v>
      </c>
      <c r="AJ29" s="14"/>
      <c r="AK29" s="18"/>
    </row>
    <row r="30" spans="1:37" ht="15.75" customHeight="1" x14ac:dyDescent="0.25">
      <c r="A30" s="15"/>
      <c r="B30" s="12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24" t="e">
        <f>AVERAGE(junio[[#This Row],[1]:[31]])</f>
        <v>#DIV/0!</v>
      </c>
      <c r="AJ30" s="14"/>
      <c r="AK30" s="18"/>
    </row>
    <row r="31" spans="1:37" ht="15.75" customHeight="1" x14ac:dyDescent="0.25">
      <c r="A31" s="15"/>
      <c r="B31" s="12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24" t="e">
        <f>AVERAGE(junio[[#This Row],[1]:[31]])</f>
        <v>#DIV/0!</v>
      </c>
      <c r="AJ31" s="14"/>
      <c r="AK31" s="18"/>
    </row>
    <row r="32" spans="1:37" ht="15.75" customHeight="1" x14ac:dyDescent="0.25">
      <c r="A32" s="15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24" t="e">
        <f>AVERAGE(junio[[#This Row],[1]:[31]])</f>
        <v>#DIV/0!</v>
      </c>
      <c r="AJ32" s="14"/>
      <c r="AK32" s="18"/>
    </row>
    <row r="33" spans="1:37" ht="15.75" customHeight="1" x14ac:dyDescent="0.25">
      <c r="A33" s="15"/>
      <c r="B33" s="12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24" t="e">
        <f>AVERAGE(junio[[#This Row],[1]:[31]])</f>
        <v>#DIV/0!</v>
      </c>
      <c r="AJ33" s="14"/>
      <c r="AK33" s="18"/>
    </row>
    <row r="34" spans="1:37" ht="15.75" customHeight="1" x14ac:dyDescent="0.25">
      <c r="A34" s="15"/>
      <c r="B34" s="12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25" t="e">
        <f>AVERAGE(junio[[#This Row],[1]:[31]])</f>
        <v>#DIV/0!</v>
      </c>
      <c r="AJ34" s="14"/>
      <c r="AK34" s="18"/>
    </row>
    <row r="35" spans="1:37" ht="15.75" customHeight="1" x14ac:dyDescent="0.25">
      <c r="A35" s="15"/>
      <c r="B35" s="12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25" t="e">
        <f>AVERAGE(junio[[#This Row],[1]:[31]])</f>
        <v>#DIV/0!</v>
      </c>
      <c r="AJ35" s="14"/>
      <c r="AK35" s="18"/>
    </row>
    <row r="36" spans="1:37" ht="15.75" customHeight="1" x14ac:dyDescent="0.25">
      <c r="A36" s="15"/>
      <c r="B36" s="12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25" t="e">
        <f>AVERAGE(junio[[#This Row],[1]:[31]])</f>
        <v>#DIV/0!</v>
      </c>
      <c r="AJ36" s="14"/>
      <c r="AK36" s="18"/>
    </row>
    <row r="37" spans="1:37" ht="15.75" customHeight="1" x14ac:dyDescent="0.25">
      <c r="A37" s="15"/>
      <c r="B37" s="12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24" t="e">
        <f>AVERAGE(junio[[#This Row],[1]:[31]])</f>
        <v>#DIV/0!</v>
      </c>
      <c r="AJ37" s="14"/>
      <c r="AK37" s="18"/>
    </row>
    <row r="38" spans="1:37" ht="15.75" customHeight="1" x14ac:dyDescent="0.25">
      <c r="A38" s="15"/>
      <c r="B38" s="12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25" t="e">
        <f>AVERAGE(junio[[#This Row],[1]:[31]])</f>
        <v>#DIV/0!</v>
      </c>
      <c r="AJ38" s="14"/>
      <c r="AK38" s="18"/>
    </row>
    <row r="39" spans="1:37" ht="15.75" customHeight="1" x14ac:dyDescent="0.25">
      <c r="A39" s="15"/>
      <c r="B39" s="12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24" t="e">
        <f>AVERAGE(junio[[#This Row],[1]:[31]])</f>
        <v>#DIV/0!</v>
      </c>
      <c r="AJ39" s="14"/>
      <c r="AK39" s="18"/>
    </row>
    <row r="40" spans="1:37" ht="15.75" customHeight="1" x14ac:dyDescent="0.25">
      <c r="A40" s="11"/>
      <c r="B40" s="12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24" t="e">
        <f>AVERAGE(junio[[#This Row],[1]:[31]])</f>
        <v>#DIV/0!</v>
      </c>
      <c r="AJ40" s="14"/>
      <c r="AK40" s="18"/>
    </row>
    <row r="41" spans="1:37" ht="15.75" customHeight="1" x14ac:dyDescent="0.25">
      <c r="A41" s="15"/>
      <c r="B41" s="12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24" t="e">
        <f>AVERAGE(junio[[#This Row],[1]:[31]])</f>
        <v>#DIV/0!</v>
      </c>
      <c r="AJ41" s="14"/>
      <c r="AK41" s="18"/>
    </row>
    <row r="42" spans="1:37" ht="15.75" customHeight="1" x14ac:dyDescent="0.25">
      <c r="A42" s="15"/>
      <c r="B42" s="12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24" t="e">
        <f>AVERAGE(junio[[#This Row],[1]:[31]])</f>
        <v>#DIV/0!</v>
      </c>
      <c r="AJ42" s="14"/>
      <c r="AK42" s="18"/>
    </row>
    <row r="43" spans="1:37" ht="15.75" customHeight="1" x14ac:dyDescent="0.25">
      <c r="A43" s="15"/>
      <c r="B43" s="12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24" t="e">
        <f>AVERAGE(junio[[#This Row],[1]:[31]])</f>
        <v>#DIV/0!</v>
      </c>
      <c r="AJ43" s="14"/>
      <c r="AK43" s="18"/>
    </row>
    <row r="44" spans="1:37" ht="15.75" customHeight="1" x14ac:dyDescent="0.25">
      <c r="A44" s="15"/>
      <c r="B44" s="12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25" t="e">
        <f>AVERAGE(junio[[#This Row],[1]:[31]])</f>
        <v>#DIV/0!</v>
      </c>
      <c r="AJ44" s="14"/>
      <c r="AK44" s="18"/>
    </row>
    <row r="45" spans="1:37" ht="15.75" customHeight="1" x14ac:dyDescent="0.25">
      <c r="A45" s="15"/>
      <c r="B45" s="16"/>
      <c r="C45" s="16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24" t="e">
        <f>AVERAGE(junio[[#This Row],[1]:[31]])</f>
        <v>#DIV/0!</v>
      </c>
      <c r="AJ45" s="14"/>
      <c r="AK45" s="18"/>
    </row>
    <row r="46" spans="1:37" ht="15.75" customHeight="1" x14ac:dyDescent="0.25">
      <c r="A46" s="15"/>
      <c r="B46" s="12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25" t="e">
        <f>AVERAGE(junio[[#This Row],[1]:[31]])</f>
        <v>#DIV/0!</v>
      </c>
      <c r="AJ46" s="14"/>
      <c r="AK46" s="18"/>
    </row>
    <row r="47" spans="1:37" ht="15.75" customHeight="1" x14ac:dyDescent="0.25">
      <c r="A47" s="15"/>
      <c r="B47" s="12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24" t="e">
        <f>AVERAGE(junio[[#This Row],[1]:[31]])</f>
        <v>#DIV/0!</v>
      </c>
      <c r="AJ47" s="14"/>
      <c r="AK47" s="18"/>
    </row>
    <row r="48" spans="1:37" ht="15.75" customHeight="1" x14ac:dyDescent="0.25">
      <c r="A48" s="15"/>
      <c r="B48" s="16"/>
      <c r="C48" s="16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24" t="e">
        <f>AVERAGE(junio[[#This Row],[1]:[31]])</f>
        <v>#DIV/0!</v>
      </c>
      <c r="AJ48" s="14"/>
      <c r="AK48" s="18"/>
    </row>
    <row r="49" spans="1:37" ht="15.75" customHeight="1" x14ac:dyDescent="0.25">
      <c r="A49" s="15"/>
      <c r="B49" s="12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24" t="e">
        <f>AVERAGE(junio[[#This Row],[1]:[31]])</f>
        <v>#DIV/0!</v>
      </c>
      <c r="AJ49" s="14"/>
      <c r="AK49" s="18"/>
    </row>
    <row r="50" spans="1:37" ht="15.75" customHeight="1" x14ac:dyDescent="0.25">
      <c r="A50" s="11"/>
      <c r="B50" s="12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24" t="e">
        <f>AVERAGE(junio[[#This Row],[1]:[31]])</f>
        <v>#DIV/0!</v>
      </c>
      <c r="AJ50" s="14"/>
      <c r="AK50" s="18"/>
    </row>
    <row r="51" spans="1:37" ht="15.75" customHeight="1" x14ac:dyDescent="0.25">
      <c r="A51" s="11"/>
      <c r="B51" s="18"/>
      <c r="C51" s="18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8" t="e">
        <f>AVERAGE(junio[[#This Row],[1]:[31]])</f>
        <v>#DIV/0!</v>
      </c>
      <c r="AJ51" s="18"/>
      <c r="AK51" s="18"/>
    </row>
    <row r="52" spans="1:37" ht="15.75" customHeight="1" x14ac:dyDescent="0.25">
      <c r="A52" s="11"/>
      <c r="B52" s="18"/>
      <c r="C52" s="18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8" t="e">
        <f>AVERAGE(junio[[#This Row],[1]:[31]])</f>
        <v>#DIV/0!</v>
      </c>
      <c r="AJ52" s="18"/>
      <c r="AK52" s="18"/>
    </row>
    <row r="53" spans="1:37" ht="15.75" customHeight="1" x14ac:dyDescent="0.25">
      <c r="A53" s="11"/>
      <c r="B53" s="18"/>
      <c r="C53" s="18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8" t="e">
        <f>AVERAGE(junio[[#This Row],[1]:[31]])</f>
        <v>#DIV/0!</v>
      </c>
      <c r="AJ53" s="18"/>
      <c r="AK53" s="18"/>
    </row>
    <row r="54" spans="1:37" ht="15.75" customHeight="1" x14ac:dyDescent="0.25">
      <c r="A54" s="11"/>
      <c r="B54" s="18"/>
      <c r="C54" s="18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8" t="e">
        <f>AVERAGE(junio[[#This Row],[1]:[31]])</f>
        <v>#DIV/0!</v>
      </c>
      <c r="AJ54" s="18"/>
      <c r="AK54" s="18"/>
    </row>
    <row r="55" spans="1:37" ht="15.75" customHeight="1" x14ac:dyDescent="0.25">
      <c r="A55" s="11"/>
      <c r="B55" s="18"/>
      <c r="C55" s="18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8" t="e">
        <f>AVERAGE(junio[[#This Row],[1]:[31]])</f>
        <v>#DIV/0!</v>
      </c>
      <c r="AJ55" s="18"/>
      <c r="AK55" s="18"/>
    </row>
    <row r="56" spans="1:37" ht="15.75" customHeight="1" x14ac:dyDescent="0.25">
      <c r="A56" s="11"/>
      <c r="B56" s="18"/>
      <c r="C56" s="18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8" t="e">
        <f>AVERAGE(junio[[#This Row],[1]:[31]])</f>
        <v>#DIV/0!</v>
      </c>
      <c r="AJ56" s="18"/>
      <c r="AK56" s="18"/>
    </row>
    <row r="57" spans="1:37" ht="15.75" customHeight="1" x14ac:dyDescent="0.25">
      <c r="A57" s="11"/>
      <c r="B57" s="18"/>
      <c r="C57" s="18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8" t="e">
        <f>AVERAGE(junio[[#This Row],[1]:[31]])</f>
        <v>#DIV/0!</v>
      </c>
      <c r="AJ57" s="18"/>
      <c r="AK57" s="18"/>
    </row>
    <row r="58" spans="1:37" ht="15.75" customHeight="1" x14ac:dyDescent="0.25">
      <c r="A58" s="11"/>
      <c r="B58" s="18"/>
      <c r="C58" s="18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8" t="e">
        <f>AVERAGE(junio[[#This Row],[1]:[31]])</f>
        <v>#DIV/0!</v>
      </c>
      <c r="AJ58" s="18"/>
      <c r="AK58" s="18"/>
    </row>
    <row r="59" spans="1:37" ht="15.75" customHeight="1" x14ac:dyDescent="0.25">
      <c r="A59" s="11"/>
      <c r="B59" s="18"/>
      <c r="C59" s="18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8" t="e">
        <f>AVERAGE(junio[[#This Row],[1]:[31]])</f>
        <v>#DIV/0!</v>
      </c>
      <c r="AJ59" s="18"/>
      <c r="AK59" s="18"/>
    </row>
    <row r="60" spans="1:37" ht="15.75" customHeight="1" x14ac:dyDescent="0.25">
      <c r="A60" s="11"/>
      <c r="B60" s="18"/>
      <c r="C60" s="18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8" t="e">
        <f>AVERAGE(junio[[#This Row],[1]:[31]])</f>
        <v>#DIV/0!</v>
      </c>
      <c r="AJ60" s="18"/>
      <c r="AK60" s="18"/>
    </row>
    <row r="61" spans="1:37" ht="15.75" customHeight="1" x14ac:dyDescent="0.25">
      <c r="A61" s="11"/>
      <c r="B61" s="18"/>
      <c r="C61" s="18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8" t="e">
        <f>AVERAGE(junio[[#This Row],[1]:[31]])</f>
        <v>#DIV/0!</v>
      </c>
      <c r="AJ61" s="18"/>
      <c r="AK61" s="18"/>
    </row>
    <row r="62" spans="1:37" ht="15.75" customHeight="1" x14ac:dyDescent="0.25">
      <c r="A62" s="11"/>
      <c r="B62" s="18"/>
      <c r="C62" s="18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8" t="e">
        <f>AVERAGE(junio[[#This Row],[1]:[31]])</f>
        <v>#DIV/0!</v>
      </c>
      <c r="AJ62" s="18"/>
      <c r="AK62" s="18"/>
    </row>
    <row r="63" spans="1:37" ht="15.75" customHeight="1" x14ac:dyDescent="0.25">
      <c r="A63" s="11"/>
      <c r="B63" s="18"/>
      <c r="C63" s="18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8" t="e">
        <f>AVERAGE(junio[[#This Row],[1]:[31]])</f>
        <v>#DIV/0!</v>
      </c>
      <c r="AJ63" s="18"/>
      <c r="AK63" s="18"/>
    </row>
    <row r="64" spans="1:37" ht="15.75" customHeight="1" x14ac:dyDescent="0.25">
      <c r="A64" s="11"/>
      <c r="B64" s="18"/>
      <c r="C64" s="18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8" t="e">
        <f>AVERAGE(junio[[#This Row],[1]:[31]])</f>
        <v>#DIV/0!</v>
      </c>
      <c r="AJ64" s="18"/>
      <c r="AK64" s="18"/>
    </row>
    <row r="65" spans="1:37" ht="15.75" customHeight="1" x14ac:dyDescent="0.25">
      <c r="A65" s="11"/>
      <c r="B65" s="18"/>
      <c r="C65" s="18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8" t="e">
        <f>AVERAGE(junio[[#This Row],[1]:[31]])</f>
        <v>#DIV/0!</v>
      </c>
      <c r="AJ65" s="18"/>
      <c r="AK65" s="18"/>
    </row>
    <row r="66" spans="1:37" ht="15.75" customHeight="1" x14ac:dyDescent="0.25">
      <c r="A66" s="11"/>
      <c r="B66" s="18"/>
      <c r="C66" s="18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8" t="e">
        <f>AVERAGE(junio[[#This Row],[1]:[31]])</f>
        <v>#DIV/0!</v>
      </c>
      <c r="AJ66" s="18"/>
      <c r="AK66" s="18"/>
    </row>
    <row r="67" spans="1:37" ht="15.75" customHeight="1" x14ac:dyDescent="0.25">
      <c r="A67" s="11"/>
      <c r="B67" s="18"/>
      <c r="C67" s="18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8" t="e">
        <f>AVERAGE(junio[[#This Row],[1]:[31]])</f>
        <v>#DIV/0!</v>
      </c>
      <c r="AJ67" s="18"/>
      <c r="AK67" s="18"/>
    </row>
    <row r="68" spans="1:37" ht="15.75" customHeight="1" x14ac:dyDescent="0.25">
      <c r="A68" s="11"/>
      <c r="B68" s="18"/>
      <c r="C68" s="18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8" t="e">
        <f>AVERAGE(junio[[#This Row],[1]:[31]])</f>
        <v>#DIV/0!</v>
      </c>
      <c r="AJ68" s="18"/>
      <c r="AK68" s="18"/>
    </row>
    <row r="69" spans="1:37" ht="15.75" customHeight="1" x14ac:dyDescent="0.25">
      <c r="A69" s="11"/>
      <c r="B69" s="18"/>
      <c r="C69" s="18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8" t="e">
        <f>AVERAGE(junio[[#This Row],[1]:[31]])</f>
        <v>#DIV/0!</v>
      </c>
      <c r="AJ69" s="18"/>
      <c r="AK69" s="18"/>
    </row>
    <row r="70" spans="1:37" ht="15.75" customHeight="1" x14ac:dyDescent="0.25">
      <c r="A70" s="11"/>
      <c r="B70" s="18"/>
      <c r="C70" s="18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8" t="e">
        <f>AVERAGE(junio[[#This Row],[1]:[31]])</f>
        <v>#DIV/0!</v>
      </c>
      <c r="AJ70" s="18"/>
      <c r="AK70" s="18"/>
    </row>
    <row r="71" spans="1:37" ht="15.75" customHeight="1" x14ac:dyDescent="0.25">
      <c r="A71" s="11"/>
      <c r="B71" s="18"/>
      <c r="C71" s="18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8" t="e">
        <f>AVERAGE(junio[[#This Row],[1]:[31]])</f>
        <v>#DIV/0!</v>
      </c>
      <c r="AJ71" s="18"/>
      <c r="AK71" s="18"/>
    </row>
    <row r="72" spans="1:37" ht="15.75" customHeight="1" x14ac:dyDescent="0.25">
      <c r="A72" s="11"/>
      <c r="B72" s="18"/>
      <c r="C72" s="18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8" t="e">
        <f>AVERAGE(junio[[#This Row],[1]:[31]])</f>
        <v>#DIV/0!</v>
      </c>
      <c r="AJ72" s="18"/>
      <c r="AK72" s="18"/>
    </row>
    <row r="73" spans="1:37" ht="15.75" customHeight="1" x14ac:dyDescent="0.25">
      <c r="A73" s="11"/>
      <c r="B73" s="18"/>
      <c r="C73" s="18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8" t="e">
        <f>AVERAGE(junio[[#This Row],[1]:[31]])</f>
        <v>#DIV/0!</v>
      </c>
      <c r="AJ73" s="18"/>
      <c r="AK73" s="18"/>
    </row>
    <row r="74" spans="1:37" x14ac:dyDescent="0.25">
      <c r="A74" s="11"/>
      <c r="B74" s="18"/>
      <c r="C74" s="18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8" t="e">
        <f>AVERAGE(junio[[#This Row],[1]:[31]])</f>
        <v>#DIV/0!</v>
      </c>
      <c r="AJ74" s="18"/>
      <c r="AK74" s="18"/>
    </row>
    <row r="75" spans="1:37" x14ac:dyDescent="0.25">
      <c r="A75" s="11"/>
      <c r="B75" s="18"/>
      <c r="C75" s="18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8" t="e">
        <f>AVERAGE(junio[[#This Row],[1]:[31]])</f>
        <v>#DIV/0!</v>
      </c>
      <c r="AJ75" s="18"/>
      <c r="AK75" s="18"/>
    </row>
    <row r="76" spans="1:37" x14ac:dyDescent="0.25">
      <c r="A76" s="11"/>
      <c r="B76" s="18"/>
      <c r="C76" s="18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8" t="e">
        <f>AVERAGE(junio[[#This Row],[1]:[31]])</f>
        <v>#DIV/0!</v>
      </c>
      <c r="AJ76" s="18"/>
      <c r="AK76" s="18"/>
    </row>
    <row r="77" spans="1:37" x14ac:dyDescent="0.25">
      <c r="A77" s="11"/>
      <c r="B77" s="18"/>
      <c r="C77" s="18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8" t="e">
        <f>AVERAGE(junio[[#This Row],[1]:[31]])</f>
        <v>#DIV/0!</v>
      </c>
      <c r="AJ77" s="18"/>
      <c r="AK77" s="18"/>
    </row>
    <row r="78" spans="1:37" x14ac:dyDescent="0.25">
      <c r="A78" s="11"/>
      <c r="B78" s="18"/>
      <c r="C78" s="18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8" t="e">
        <f>AVERAGE(junio[[#This Row],[1]:[31]])</f>
        <v>#DIV/0!</v>
      </c>
      <c r="AJ78" s="18"/>
      <c r="AK78" s="18"/>
    </row>
    <row r="79" spans="1:37" x14ac:dyDescent="0.25">
      <c r="A79" s="11"/>
      <c r="B79" s="18"/>
      <c r="C79" s="18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8" t="e">
        <f>AVERAGE(junio[[#This Row],[1]:[31]])</f>
        <v>#DIV/0!</v>
      </c>
      <c r="AJ79" s="18"/>
      <c r="AK79" s="18"/>
    </row>
    <row r="80" spans="1:37" x14ac:dyDescent="0.25">
      <c r="A80" s="11"/>
      <c r="B80" s="18"/>
      <c r="C80" s="18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8" t="e">
        <f>AVERAGE(junio[[#This Row],[1]:[31]])</f>
        <v>#DIV/0!</v>
      </c>
      <c r="AJ80" s="18"/>
      <c r="AK80" s="18"/>
    </row>
    <row r="81" spans="1:37" x14ac:dyDescent="0.25">
      <c r="A81" s="11"/>
      <c r="B81" s="18"/>
      <c r="C81" s="18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8" t="e">
        <f>AVERAGE(junio[[#This Row],[1]:[31]])</f>
        <v>#DIV/0!</v>
      </c>
      <c r="AJ81" s="18"/>
      <c r="AK81" s="18"/>
    </row>
    <row r="82" spans="1:37" x14ac:dyDescent="0.25">
      <c r="A82" s="11"/>
      <c r="B82" s="18"/>
      <c r="C82" s="18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8" t="e">
        <f>AVERAGE(junio[[#This Row],[1]:[31]])</f>
        <v>#DIV/0!</v>
      </c>
      <c r="AJ82" s="18"/>
      <c r="AK82" s="18"/>
    </row>
    <row r="83" spans="1:37" x14ac:dyDescent="0.25">
      <c r="A83" s="11"/>
      <c r="B83" s="18"/>
      <c r="C83" s="18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8" t="e">
        <f>AVERAGE(junio[[#This Row],[1]:[31]])</f>
        <v>#DIV/0!</v>
      </c>
      <c r="AJ83" s="18"/>
      <c r="AK83" s="18"/>
    </row>
    <row r="84" spans="1:37" x14ac:dyDescent="0.25">
      <c r="A84" s="11"/>
      <c r="B84" s="18"/>
      <c r="C84" s="18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8" t="e">
        <f>AVERAGE(junio[[#This Row],[1]:[31]])</f>
        <v>#DIV/0!</v>
      </c>
      <c r="AJ84" s="18"/>
      <c r="AK84" s="18"/>
    </row>
    <row r="85" spans="1:37" x14ac:dyDescent="0.25">
      <c r="A85" s="11"/>
      <c r="B85" s="18"/>
      <c r="C85" s="18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8" t="e">
        <f>AVERAGE(junio[[#This Row],[1]:[31]])</f>
        <v>#DIV/0!</v>
      </c>
      <c r="AJ85" s="18"/>
      <c r="AK85" s="18"/>
    </row>
    <row r="86" spans="1:37" x14ac:dyDescent="0.25">
      <c r="A86" s="11"/>
      <c r="B86" s="18"/>
      <c r="C86" s="18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8" t="e">
        <f>AVERAGE(junio[[#This Row],[1]:[31]])</f>
        <v>#DIV/0!</v>
      </c>
      <c r="AJ86" s="18"/>
      <c r="AK86" s="18"/>
    </row>
    <row r="87" spans="1:37" x14ac:dyDescent="0.25">
      <c r="A87" s="11"/>
      <c r="B87" s="18"/>
      <c r="C87" s="18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8" t="e">
        <f>AVERAGE(junio[[#This Row],[1]:[31]])</f>
        <v>#DIV/0!</v>
      </c>
      <c r="AJ87" s="18"/>
      <c r="AK87" s="18"/>
    </row>
    <row r="88" spans="1:37" x14ac:dyDescent="0.25">
      <c r="A88" s="11"/>
      <c r="B88" s="18"/>
      <c r="C88" s="18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8" t="e">
        <f>AVERAGE(junio[[#This Row],[1]:[31]])</f>
        <v>#DIV/0!</v>
      </c>
      <c r="AJ88" s="18"/>
      <c r="AK88" s="18"/>
    </row>
    <row r="89" spans="1:37" x14ac:dyDescent="0.25">
      <c r="A89" s="11"/>
      <c r="B89" s="18"/>
      <c r="C89" s="18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8" t="e">
        <f>AVERAGE(junio[[#This Row],[1]:[31]])</f>
        <v>#DIV/0!</v>
      </c>
      <c r="AJ89" s="18"/>
      <c r="AK89" s="18"/>
    </row>
    <row r="90" spans="1:37" x14ac:dyDescent="0.25">
      <c r="A90" s="11"/>
      <c r="B90" s="18"/>
      <c r="C90" s="18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8" t="e">
        <f>AVERAGE(junio[[#This Row],[1]:[31]])</f>
        <v>#DIV/0!</v>
      </c>
      <c r="AJ90" s="18"/>
      <c r="AK90" s="18"/>
    </row>
    <row r="91" spans="1:37" x14ac:dyDescent="0.25">
      <c r="A91" s="11"/>
      <c r="B91" s="18"/>
      <c r="C91" s="18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8" t="e">
        <f>AVERAGE(junio[[#This Row],[1]:[31]])</f>
        <v>#DIV/0!</v>
      </c>
      <c r="AJ91" s="18"/>
      <c r="AK91" s="18"/>
    </row>
    <row r="92" spans="1:37" x14ac:dyDescent="0.25">
      <c r="A92" s="11"/>
      <c r="B92" s="18"/>
      <c r="C92" s="18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8" t="e">
        <f>AVERAGE(junio[[#This Row],[1]:[31]])</f>
        <v>#DIV/0!</v>
      </c>
      <c r="AJ92" s="18"/>
      <c r="AK92" s="18"/>
    </row>
    <row r="93" spans="1:37" x14ac:dyDescent="0.25">
      <c r="A93" s="11"/>
      <c r="B93" s="18"/>
      <c r="C93" s="18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8" t="e">
        <f>AVERAGE(junio[[#This Row],[1]:[31]])</f>
        <v>#DIV/0!</v>
      </c>
      <c r="AJ93" s="18"/>
      <c r="AK93" s="18"/>
    </row>
    <row r="94" spans="1:37" x14ac:dyDescent="0.25">
      <c r="A94" s="11"/>
      <c r="B94" s="18"/>
      <c r="C94" s="18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8" t="e">
        <f>AVERAGE(junio[[#This Row],[1]:[31]])</f>
        <v>#DIV/0!</v>
      </c>
      <c r="AJ94" s="18"/>
      <c r="AK94" s="18"/>
    </row>
    <row r="95" spans="1:37" x14ac:dyDescent="0.25">
      <c r="A95" s="11"/>
      <c r="B95" s="18"/>
      <c r="C95" s="18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8" t="e">
        <f>AVERAGE(junio[[#This Row],[1]:[31]])</f>
        <v>#DIV/0!</v>
      </c>
      <c r="AJ95" s="18"/>
      <c r="AK95" s="18"/>
    </row>
    <row r="96" spans="1:37" x14ac:dyDescent="0.25">
      <c r="A96" s="11"/>
      <c r="B96" s="18"/>
      <c r="C96" s="18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8" t="e">
        <f>AVERAGE(junio[[#This Row],[1]:[31]])</f>
        <v>#DIV/0!</v>
      </c>
      <c r="AJ96" s="18"/>
      <c r="AK96" s="18"/>
    </row>
    <row r="97" spans="1:37" x14ac:dyDescent="0.25">
      <c r="A97" s="11"/>
      <c r="B97" s="18"/>
      <c r="C97" s="18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8" t="e">
        <f>AVERAGE(junio[[#This Row],[1]:[31]])</f>
        <v>#DIV/0!</v>
      </c>
      <c r="AJ97" s="18"/>
      <c r="AK97" s="18"/>
    </row>
    <row r="98" spans="1:37" x14ac:dyDescent="0.25">
      <c r="A98" s="11"/>
      <c r="B98" s="18"/>
      <c r="C98" s="18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8" t="e">
        <f>AVERAGE(junio[[#This Row],[1]:[31]])</f>
        <v>#DIV/0!</v>
      </c>
      <c r="AJ98" s="18"/>
      <c r="AK98" s="18"/>
    </row>
    <row r="99" spans="1:37" x14ac:dyDescent="0.25">
      <c r="A99" s="11"/>
      <c r="B99" s="18"/>
      <c r="C99" s="18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8" t="e">
        <f>AVERAGE(junio[[#This Row],[1]:[31]])</f>
        <v>#DIV/0!</v>
      </c>
      <c r="AJ99" s="18"/>
      <c r="AK99" s="18"/>
    </row>
    <row r="100" spans="1:37" x14ac:dyDescent="0.25">
      <c r="A100" s="11"/>
      <c r="B100" s="18"/>
      <c r="C100" s="18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8" t="e">
        <f>AVERAGE(junio[[#This Row],[1]:[31]])</f>
        <v>#DIV/0!</v>
      </c>
      <c r="AJ100" s="18"/>
      <c r="AK100" s="18"/>
    </row>
    <row r="101" spans="1:37" x14ac:dyDescent="0.25">
      <c r="A101" s="11"/>
      <c r="B101" s="18"/>
      <c r="C101" s="18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8" t="e">
        <f>AVERAGE(junio[[#This Row],[1]:[31]])</f>
        <v>#DIV/0!</v>
      </c>
      <c r="AJ101" s="18"/>
      <c r="AK101" s="18"/>
    </row>
    <row r="102" spans="1:37" x14ac:dyDescent="0.25">
      <c r="A102" s="11"/>
      <c r="B102" s="18"/>
      <c r="C102" s="18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8" t="e">
        <f>AVERAGE(junio[[#This Row],[1]:[31]])</f>
        <v>#DIV/0!</v>
      </c>
      <c r="AJ102" s="18"/>
      <c r="AK102" s="18"/>
    </row>
    <row r="103" spans="1:37" x14ac:dyDescent="0.25">
      <c r="A103" s="11"/>
      <c r="B103" s="18"/>
      <c r="C103" s="18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8" t="e">
        <f>AVERAGE(junio[[#This Row],[1]:[31]])</f>
        <v>#DIV/0!</v>
      </c>
      <c r="AJ103" s="18"/>
      <c r="AK103" s="18"/>
    </row>
    <row r="104" spans="1:37" x14ac:dyDescent="0.25">
      <c r="A104" s="11"/>
      <c r="B104" s="18"/>
      <c r="C104" s="18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8" t="e">
        <f>AVERAGE(junio[[#This Row],[1]:[31]])</f>
        <v>#DIV/0!</v>
      </c>
      <c r="AJ104" s="18"/>
      <c r="AK104" s="18"/>
    </row>
    <row r="105" spans="1:37" x14ac:dyDescent="0.25">
      <c r="A105" s="11"/>
      <c r="B105" s="18"/>
      <c r="C105" s="18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8" t="e">
        <f>AVERAGE(junio[[#This Row],[1]:[31]])</f>
        <v>#DIV/0!</v>
      </c>
      <c r="AJ105" s="18"/>
      <c r="AK105" s="18"/>
    </row>
    <row r="106" spans="1:37" x14ac:dyDescent="0.25">
      <c r="A106" s="11"/>
      <c r="B106" s="18"/>
      <c r="C106" s="18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8" t="e">
        <f>AVERAGE(junio[[#This Row],[1]:[31]])</f>
        <v>#DIV/0!</v>
      </c>
      <c r="AJ106" s="18"/>
      <c r="AK106" s="18"/>
    </row>
    <row r="107" spans="1:37" x14ac:dyDescent="0.25">
      <c r="A107" s="11"/>
      <c r="B107" s="18"/>
      <c r="C107" s="18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8" t="e">
        <f>AVERAGE(junio[[#This Row],[1]:[31]])</f>
        <v>#DIV/0!</v>
      </c>
      <c r="AJ107" s="18"/>
      <c r="AK107" s="18"/>
    </row>
    <row r="108" spans="1:37" x14ac:dyDescent="0.25">
      <c r="A108" s="11"/>
      <c r="B108" s="18"/>
      <c r="C108" s="18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8" t="e">
        <f>AVERAGE(junio[[#This Row],[1]:[31]])</f>
        <v>#DIV/0!</v>
      </c>
      <c r="AJ108" s="18"/>
      <c r="AK108" s="18"/>
    </row>
    <row r="109" spans="1:37" x14ac:dyDescent="0.25">
      <c r="A109" s="11"/>
      <c r="B109" s="18"/>
      <c r="C109" s="18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8" t="e">
        <f>AVERAGE(junio[[#This Row],[1]:[31]])</f>
        <v>#DIV/0!</v>
      </c>
      <c r="AJ109" s="18"/>
      <c r="AK109" s="18"/>
    </row>
    <row r="110" spans="1:37" x14ac:dyDescent="0.25">
      <c r="A110" s="11"/>
      <c r="B110" s="18"/>
      <c r="C110" s="18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8" t="e">
        <f>AVERAGE(junio[[#This Row],[1]:[31]])</f>
        <v>#DIV/0!</v>
      </c>
      <c r="AJ110" s="18"/>
      <c r="AK110" s="18"/>
    </row>
    <row r="111" spans="1:37" x14ac:dyDescent="0.25">
      <c r="A111" s="11"/>
      <c r="B111" s="18"/>
      <c r="C111" s="18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8" t="e">
        <f>AVERAGE(junio[[#This Row],[1]:[31]])</f>
        <v>#DIV/0!</v>
      </c>
      <c r="AJ111" s="18"/>
      <c r="AK111" s="18"/>
    </row>
    <row r="112" spans="1:37" x14ac:dyDescent="0.25">
      <c r="A112" s="11"/>
      <c r="B112" s="18"/>
      <c r="C112" s="18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8" t="e">
        <f>AVERAGE(junio[[#This Row],[1]:[31]])</f>
        <v>#DIV/0!</v>
      </c>
      <c r="AJ112" s="18"/>
      <c r="AK112" s="18"/>
    </row>
    <row r="113" spans="1:37" x14ac:dyDescent="0.25">
      <c r="A113" s="11"/>
      <c r="B113" s="18"/>
      <c r="C113" s="18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8" t="e">
        <f>AVERAGE(junio[[#This Row],[1]:[31]])</f>
        <v>#DIV/0!</v>
      </c>
      <c r="AJ113" s="18"/>
      <c r="AK113" s="18"/>
    </row>
    <row r="114" spans="1:37" x14ac:dyDescent="0.25">
      <c r="A114" s="11"/>
      <c r="B114" s="18"/>
      <c r="C114" s="18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8" t="e">
        <f>AVERAGE(junio[[#This Row],[1]:[31]])</f>
        <v>#DIV/0!</v>
      </c>
      <c r="AJ114" s="18"/>
      <c r="AK114" s="18"/>
    </row>
    <row r="115" spans="1:37" x14ac:dyDescent="0.25">
      <c r="A115" s="11"/>
      <c r="B115" s="18"/>
      <c r="C115" s="18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8" t="e">
        <f>AVERAGE(junio[[#This Row],[1]:[31]])</f>
        <v>#DIV/0!</v>
      </c>
      <c r="AJ115" s="18"/>
      <c r="AK115" s="18"/>
    </row>
    <row r="116" spans="1:37" x14ac:dyDescent="0.25">
      <c r="A116" s="11"/>
      <c r="B116" s="18"/>
      <c r="C116" s="18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8" t="e">
        <f>AVERAGE(junio[[#This Row],[1]:[31]])</f>
        <v>#DIV/0!</v>
      </c>
      <c r="AJ116" s="18"/>
      <c r="AK116" s="18"/>
    </row>
    <row r="117" spans="1:37" x14ac:dyDescent="0.25">
      <c r="A117" s="11"/>
      <c r="B117" s="18"/>
      <c r="C117" s="18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8" t="e">
        <f>AVERAGE(junio[[#This Row],[1]:[31]])</f>
        <v>#DIV/0!</v>
      </c>
      <c r="AJ117" s="18"/>
      <c r="AK117" s="18"/>
    </row>
    <row r="118" spans="1:37" x14ac:dyDescent="0.25">
      <c r="A118" s="11"/>
      <c r="B118" s="18"/>
      <c r="C118" s="18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8" t="e">
        <f>AVERAGE(junio[[#This Row],[1]:[31]])</f>
        <v>#DIV/0!</v>
      </c>
      <c r="AJ118" s="18"/>
      <c r="AK118" s="18"/>
    </row>
    <row r="119" spans="1:37" x14ac:dyDescent="0.25">
      <c r="A119" s="11"/>
      <c r="B119" s="18"/>
      <c r="C119" s="18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8" t="e">
        <f>AVERAGE(junio[[#This Row],[1]:[31]])</f>
        <v>#DIV/0!</v>
      </c>
      <c r="AJ119" s="18"/>
      <c r="AK119" s="18"/>
    </row>
    <row r="120" spans="1:37" x14ac:dyDescent="0.25">
      <c r="A120" s="11"/>
      <c r="B120" s="18"/>
      <c r="C120" s="18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8" t="e">
        <f>AVERAGE(junio[[#This Row],[1]:[31]])</f>
        <v>#DIV/0!</v>
      </c>
      <c r="AJ120" s="18"/>
      <c r="AK120" s="18"/>
    </row>
    <row r="121" spans="1:37" x14ac:dyDescent="0.25">
      <c r="A121" s="11"/>
      <c r="B121" s="18"/>
      <c r="C121" s="18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8" t="e">
        <f>AVERAGE(junio[[#This Row],[1]:[31]])</f>
        <v>#DIV/0!</v>
      </c>
      <c r="AJ121" s="18"/>
      <c r="AK121" s="18"/>
    </row>
    <row r="122" spans="1:37" x14ac:dyDescent="0.25">
      <c r="A122" s="11"/>
      <c r="B122" s="18"/>
      <c r="C122" s="18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8" t="e">
        <f>AVERAGE(junio[[#This Row],[1]:[31]])</f>
        <v>#DIV/0!</v>
      </c>
      <c r="AJ122" s="18"/>
      <c r="AK122" s="18"/>
    </row>
    <row r="123" spans="1:37" x14ac:dyDescent="0.25">
      <c r="A123" s="11"/>
      <c r="B123" s="18"/>
      <c r="C123" s="18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8" t="e">
        <f>AVERAGE(junio[[#This Row],[1]:[31]])</f>
        <v>#DIV/0!</v>
      </c>
      <c r="AJ123" s="18"/>
      <c r="AK123" s="18"/>
    </row>
    <row r="124" spans="1:37" x14ac:dyDescent="0.25">
      <c r="A124" s="11"/>
      <c r="B124" s="18"/>
      <c r="C124" s="18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8" t="e">
        <f>AVERAGE(junio[[#This Row],[1]:[31]])</f>
        <v>#DIV/0!</v>
      </c>
      <c r="AJ124" s="18"/>
      <c r="AK124" s="18"/>
    </row>
    <row r="125" spans="1:37" x14ac:dyDescent="0.25">
      <c r="A125" s="11"/>
      <c r="B125" s="18"/>
      <c r="C125" s="18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8" t="e">
        <f>AVERAGE(junio[[#This Row],[1]:[31]])</f>
        <v>#DIV/0!</v>
      </c>
      <c r="AJ125" s="18"/>
      <c r="AK125" s="18"/>
    </row>
    <row r="126" spans="1:37" x14ac:dyDescent="0.25">
      <c r="A126" s="11"/>
      <c r="B126" s="18"/>
      <c r="C126" s="18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8" t="e">
        <f>AVERAGE(junio[[#This Row],[1]:[31]])</f>
        <v>#DIV/0!</v>
      </c>
      <c r="AJ126" s="18"/>
      <c r="AK126" s="18"/>
    </row>
    <row r="127" spans="1:37" x14ac:dyDescent="0.25">
      <c r="A127" s="11"/>
      <c r="B127" s="18"/>
      <c r="C127" s="18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8" t="e">
        <f>AVERAGE(junio[[#This Row],[1]:[31]])</f>
        <v>#DIV/0!</v>
      </c>
      <c r="AJ127" s="18"/>
      <c r="AK127" s="18"/>
    </row>
    <row r="128" spans="1:37" x14ac:dyDescent="0.25">
      <c r="A128" s="11"/>
      <c r="B128" s="18"/>
      <c r="C128" s="18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8" t="e">
        <f>AVERAGE(junio[[#This Row],[1]:[31]])</f>
        <v>#DIV/0!</v>
      </c>
      <c r="AJ128" s="18"/>
      <c r="AK128" s="18"/>
    </row>
    <row r="129" spans="1:37" x14ac:dyDescent="0.25">
      <c r="A129" s="11"/>
      <c r="B129" s="18"/>
      <c r="C129" s="18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8" t="e">
        <f>AVERAGE(junio[[#This Row],[1]:[31]])</f>
        <v>#DIV/0!</v>
      </c>
      <c r="AJ129" s="18"/>
      <c r="AK129" s="18"/>
    </row>
    <row r="130" spans="1:37" x14ac:dyDescent="0.25">
      <c r="A130" s="11"/>
      <c r="B130" s="18"/>
      <c r="C130" s="18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8" t="e">
        <f>AVERAGE(junio[[#This Row],[1]:[31]])</f>
        <v>#DIV/0!</v>
      </c>
      <c r="AJ130" s="18"/>
      <c r="AK130" s="18"/>
    </row>
    <row r="131" spans="1:37" x14ac:dyDescent="0.25">
      <c r="A131" s="11"/>
      <c r="B131" s="18"/>
      <c r="C131" s="18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8" t="e">
        <f>AVERAGE(junio[[#This Row],[1]:[31]])</f>
        <v>#DIV/0!</v>
      </c>
      <c r="AJ131" s="18"/>
      <c r="AK131" s="18"/>
    </row>
    <row r="132" spans="1:37" x14ac:dyDescent="0.25">
      <c r="A132" s="11"/>
      <c r="B132" s="18"/>
      <c r="C132" s="18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8" t="e">
        <f>AVERAGE(junio[[#This Row],[1]:[31]])</f>
        <v>#DIV/0!</v>
      </c>
      <c r="AJ132" s="18"/>
      <c r="AK132" s="18"/>
    </row>
    <row r="133" spans="1:37" x14ac:dyDescent="0.25">
      <c r="A133" s="11"/>
      <c r="B133" s="18"/>
      <c r="C133" s="18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8" t="e">
        <f>AVERAGE(junio[[#This Row],[1]:[31]])</f>
        <v>#DIV/0!</v>
      </c>
      <c r="AJ133" s="18"/>
      <c r="AK133" s="18"/>
    </row>
    <row r="134" spans="1:37" x14ac:dyDescent="0.25">
      <c r="A134" s="11"/>
      <c r="B134" s="18"/>
      <c r="C134" s="18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8" t="e">
        <f>AVERAGE(junio[[#This Row],[1]:[31]])</f>
        <v>#DIV/0!</v>
      </c>
      <c r="AJ134" s="18"/>
      <c r="AK134" s="18"/>
    </row>
    <row r="135" spans="1:37" x14ac:dyDescent="0.25">
      <c r="A135" s="11"/>
      <c r="B135" s="18"/>
      <c r="C135" s="18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8" t="e">
        <f>AVERAGE(junio[[#This Row],[1]:[31]])</f>
        <v>#DIV/0!</v>
      </c>
      <c r="AJ135" s="18"/>
      <c r="AK135" s="18"/>
    </row>
    <row r="136" spans="1:37" x14ac:dyDescent="0.25">
      <c r="A136" s="11"/>
      <c r="B136" s="18"/>
      <c r="C136" s="18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8" t="e">
        <f>AVERAGE(junio[[#This Row],[1]:[31]])</f>
        <v>#DIV/0!</v>
      </c>
      <c r="AJ136" s="18"/>
      <c r="AK136" s="18"/>
    </row>
    <row r="137" spans="1:37" x14ac:dyDescent="0.25">
      <c r="A137" s="11"/>
      <c r="B137" s="18"/>
      <c r="C137" s="18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8" t="e">
        <f>AVERAGE(junio[[#This Row],[1]:[31]])</f>
        <v>#DIV/0!</v>
      </c>
      <c r="AJ137" s="18"/>
      <c r="AK137" s="18"/>
    </row>
    <row r="138" spans="1:37" x14ac:dyDescent="0.25">
      <c r="A138" s="11"/>
      <c r="B138" s="18"/>
      <c r="C138" s="18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8" t="e">
        <f>AVERAGE(junio[[#This Row],[1]:[31]])</f>
        <v>#DIV/0!</v>
      </c>
      <c r="AJ138" s="18"/>
      <c r="AK138" s="18"/>
    </row>
    <row r="139" spans="1:37" x14ac:dyDescent="0.25">
      <c r="A139" s="11"/>
      <c r="B139" s="18"/>
      <c r="C139" s="18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8" t="e">
        <f>AVERAGE(junio[[#This Row],[1]:[31]])</f>
        <v>#DIV/0!</v>
      </c>
      <c r="AJ139" s="18"/>
      <c r="AK139" s="18"/>
    </row>
    <row r="140" spans="1:37" x14ac:dyDescent="0.25">
      <c r="A140" s="11"/>
      <c r="B140" s="18"/>
      <c r="C140" s="18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8" t="e">
        <f>AVERAGE(junio[[#This Row],[1]:[31]])</f>
        <v>#DIV/0!</v>
      </c>
      <c r="AJ140" s="18"/>
      <c r="AK140" s="18"/>
    </row>
    <row r="141" spans="1:37" x14ac:dyDescent="0.25">
      <c r="A141" s="11"/>
      <c r="B141" s="18"/>
      <c r="C141" s="18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8" t="e">
        <f>AVERAGE(junio[[#This Row],[1]:[31]])</f>
        <v>#DIV/0!</v>
      </c>
      <c r="AJ141" s="18"/>
      <c r="AK141" s="18"/>
    </row>
    <row r="142" spans="1:37" x14ac:dyDescent="0.25">
      <c r="A142" s="11"/>
      <c r="B142" s="18"/>
      <c r="C142" s="18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8" t="e">
        <f>AVERAGE(junio[[#This Row],[1]:[31]])</f>
        <v>#DIV/0!</v>
      </c>
      <c r="AJ142" s="18"/>
      <c r="AK142" s="18"/>
    </row>
    <row r="143" spans="1:37" x14ac:dyDescent="0.25">
      <c r="A143" s="11"/>
      <c r="B143" s="18"/>
      <c r="C143" s="18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8" t="e">
        <f>AVERAGE(junio[[#This Row],[1]:[31]])</f>
        <v>#DIV/0!</v>
      </c>
      <c r="AJ143" s="18"/>
      <c r="AK143" s="18"/>
    </row>
    <row r="144" spans="1:37" x14ac:dyDescent="0.25">
      <c r="A144" s="11"/>
      <c r="B144" s="18"/>
      <c r="C144" s="18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8" t="e">
        <f>AVERAGE(junio[[#This Row],[1]:[31]])</f>
        <v>#DIV/0!</v>
      </c>
      <c r="AJ144" s="18"/>
      <c r="AK144" s="18"/>
    </row>
    <row r="145" spans="1:37" x14ac:dyDescent="0.25">
      <c r="A145" s="11"/>
      <c r="B145" s="18"/>
      <c r="C145" s="18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8" t="e">
        <f>AVERAGE(junio[[#This Row],[1]:[31]])</f>
        <v>#DIV/0!</v>
      </c>
      <c r="AJ145" s="18"/>
      <c r="AK145" s="18"/>
    </row>
    <row r="146" spans="1:37" x14ac:dyDescent="0.25">
      <c r="A146" s="11"/>
      <c r="B146" s="18"/>
      <c r="C146" s="18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8" t="e">
        <f>AVERAGE(junio[[#This Row],[1]:[31]])</f>
        <v>#DIV/0!</v>
      </c>
      <c r="AJ146" s="18"/>
      <c r="AK146" s="18"/>
    </row>
    <row r="147" spans="1:37" x14ac:dyDescent="0.25">
      <c r="A147" s="11"/>
      <c r="B147" s="18"/>
      <c r="C147" s="18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8" t="e">
        <f>AVERAGE(junio[[#This Row],[1]:[31]])</f>
        <v>#DIV/0!</v>
      </c>
      <c r="AJ147" s="18"/>
      <c r="AK147" s="18"/>
    </row>
    <row r="148" spans="1:37" x14ac:dyDescent="0.25">
      <c r="A148" s="11"/>
      <c r="B148" s="18"/>
      <c r="C148" s="18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8" t="e">
        <f>AVERAGE(junio[[#This Row],[1]:[31]])</f>
        <v>#DIV/0!</v>
      </c>
      <c r="AJ148" s="18"/>
      <c r="AK148" s="18"/>
    </row>
    <row r="149" spans="1:37" x14ac:dyDescent="0.25">
      <c r="A149" s="11"/>
      <c r="B149" s="18"/>
      <c r="C149" s="18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8" t="e">
        <f>AVERAGE(junio[[#This Row],[1]:[31]])</f>
        <v>#DIV/0!</v>
      </c>
      <c r="AJ149" s="18"/>
      <c r="AK149" s="18"/>
    </row>
    <row r="150" spans="1:37" x14ac:dyDescent="0.25">
      <c r="A150" s="11"/>
      <c r="B150" s="18"/>
      <c r="C150" s="18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8" t="e">
        <f>AVERAGE(junio[[#This Row],[1]:[31]])</f>
        <v>#DIV/0!</v>
      </c>
      <c r="AJ150" s="18"/>
      <c r="AK150" s="18"/>
    </row>
    <row r="151" spans="1:37" x14ac:dyDescent="0.25">
      <c r="A151" s="11"/>
      <c r="B151" s="18"/>
      <c r="C151" s="18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8" t="e">
        <f>AVERAGE(junio[[#This Row],[1]:[31]])</f>
        <v>#DIV/0!</v>
      </c>
      <c r="AJ151" s="18"/>
      <c r="AK151" s="18"/>
    </row>
    <row r="152" spans="1:37" x14ac:dyDescent="0.25">
      <c r="A152" s="11"/>
      <c r="B152" s="18"/>
      <c r="C152" s="18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8" t="e">
        <f>AVERAGE(junio[[#This Row],[1]:[31]])</f>
        <v>#DIV/0!</v>
      </c>
      <c r="AJ152" s="18"/>
      <c r="AK152" s="18"/>
    </row>
    <row r="153" spans="1:37" x14ac:dyDescent="0.25">
      <c r="A153" s="11"/>
      <c r="B153" s="18"/>
      <c r="C153" s="18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8" t="e">
        <f>AVERAGE(junio[[#This Row],[1]:[31]])</f>
        <v>#DIV/0!</v>
      </c>
      <c r="AJ153" s="18"/>
      <c r="AK153" s="18"/>
    </row>
    <row r="154" spans="1:37" x14ac:dyDescent="0.25">
      <c r="A154" s="11"/>
      <c r="B154" s="18"/>
      <c r="C154" s="18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8" t="e">
        <f>AVERAGE(junio[[#This Row],[1]:[31]])</f>
        <v>#DIV/0!</v>
      </c>
      <c r="AJ154" s="18"/>
      <c r="AK154" s="18"/>
    </row>
    <row r="155" spans="1:37" x14ac:dyDescent="0.25">
      <c r="A155" s="11"/>
      <c r="B155" s="18"/>
      <c r="C155" s="18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8" t="e">
        <f>AVERAGE(junio[[#This Row],[1]:[31]])</f>
        <v>#DIV/0!</v>
      </c>
      <c r="AJ155" s="18"/>
      <c r="AK155" s="18"/>
    </row>
    <row r="156" spans="1:37" x14ac:dyDescent="0.25">
      <c r="A156" s="11"/>
      <c r="B156" s="18"/>
      <c r="C156" s="18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8" t="e">
        <f>AVERAGE(junio[[#This Row],[1]:[31]])</f>
        <v>#DIV/0!</v>
      </c>
      <c r="AJ156" s="18"/>
      <c r="AK156" s="18"/>
    </row>
    <row r="157" spans="1:37" x14ac:dyDescent="0.25">
      <c r="A157" s="11"/>
      <c r="B157" s="18"/>
      <c r="C157" s="18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8" t="e">
        <f>AVERAGE(junio[[#This Row],[1]:[31]])</f>
        <v>#DIV/0!</v>
      </c>
      <c r="AJ157" s="18"/>
      <c r="AK157" s="18"/>
    </row>
    <row r="158" spans="1:37" x14ac:dyDescent="0.25">
      <c r="A158" s="11"/>
      <c r="B158" s="18"/>
      <c r="C158" s="18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8" t="e">
        <f>AVERAGE(junio[[#This Row],[1]:[31]])</f>
        <v>#DIV/0!</v>
      </c>
      <c r="AJ158" s="18"/>
      <c r="AK158" s="18"/>
    </row>
    <row r="159" spans="1:37" x14ac:dyDescent="0.25">
      <c r="A159" s="11"/>
      <c r="B159" s="18"/>
      <c r="C159" s="18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8" t="e">
        <f>AVERAGE(junio[[#This Row],[1]:[31]])</f>
        <v>#DIV/0!</v>
      </c>
      <c r="AJ159" s="18"/>
      <c r="AK159" s="18"/>
    </row>
    <row r="160" spans="1:37" x14ac:dyDescent="0.25">
      <c r="A160" s="11"/>
      <c r="B160" s="18"/>
      <c r="C160" s="18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8" t="e">
        <f>AVERAGE(junio[[#This Row],[1]:[31]])</f>
        <v>#DIV/0!</v>
      </c>
      <c r="AJ160" s="18"/>
      <c r="AK160" s="18"/>
    </row>
    <row r="161" spans="1:37" x14ac:dyDescent="0.25">
      <c r="A161" s="11"/>
      <c r="B161" s="18"/>
      <c r="C161" s="18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8" t="e">
        <f>AVERAGE(junio[[#This Row],[1]:[31]])</f>
        <v>#DIV/0!</v>
      </c>
      <c r="AJ161" s="18"/>
      <c r="AK161" s="18"/>
    </row>
    <row r="162" spans="1:37" x14ac:dyDescent="0.25">
      <c r="A162" s="11"/>
      <c r="B162" s="18"/>
      <c r="C162" s="18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8" t="e">
        <f>AVERAGE(junio[[#This Row],[1]:[31]])</f>
        <v>#DIV/0!</v>
      </c>
      <c r="AJ162" s="18"/>
      <c r="AK162" s="18"/>
    </row>
    <row r="163" spans="1:37" x14ac:dyDescent="0.25">
      <c r="A163" s="11"/>
      <c r="B163" s="18"/>
      <c r="C163" s="18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8" t="e">
        <f>AVERAGE(junio[[#This Row],[1]:[31]])</f>
        <v>#DIV/0!</v>
      </c>
      <c r="AJ163" s="18"/>
      <c r="AK163" s="18"/>
    </row>
    <row r="164" spans="1:37" x14ac:dyDescent="0.25">
      <c r="A164" s="11"/>
      <c r="B164" s="18"/>
      <c r="C164" s="18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8" t="e">
        <f>AVERAGE(junio[[#This Row],[1]:[31]])</f>
        <v>#DIV/0!</v>
      </c>
      <c r="AJ164" s="18"/>
      <c r="AK164" s="18"/>
    </row>
    <row r="165" spans="1:37" x14ac:dyDescent="0.25">
      <c r="A165" s="11"/>
      <c r="B165" s="18"/>
      <c r="C165" s="18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8" t="e">
        <f>AVERAGE(junio[[#This Row],[1]:[31]])</f>
        <v>#DIV/0!</v>
      </c>
      <c r="AJ165" s="18"/>
      <c r="AK165" s="18"/>
    </row>
    <row r="166" spans="1:37" x14ac:dyDescent="0.25">
      <c r="A166" s="11"/>
      <c r="B166" s="18"/>
      <c r="C166" s="18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8" t="e">
        <f>AVERAGE(junio[[#This Row],[1]:[31]])</f>
        <v>#DIV/0!</v>
      </c>
      <c r="AJ166" s="18"/>
      <c r="AK166" s="18"/>
    </row>
    <row r="167" spans="1:37" x14ac:dyDescent="0.25">
      <c r="A167" s="11"/>
      <c r="B167" s="18"/>
      <c r="C167" s="18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8" t="e">
        <f>AVERAGE(junio[[#This Row],[1]:[31]])</f>
        <v>#DIV/0!</v>
      </c>
      <c r="AJ167" s="18"/>
      <c r="AK167" s="18"/>
    </row>
    <row r="168" spans="1:37" x14ac:dyDescent="0.25">
      <c r="A168" s="11"/>
      <c r="B168" s="18"/>
      <c r="C168" s="18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8" t="e">
        <f>AVERAGE(junio[[#This Row],[1]:[31]])</f>
        <v>#DIV/0!</v>
      </c>
      <c r="AJ168" s="18"/>
      <c r="AK168" s="18"/>
    </row>
    <row r="169" spans="1:37" x14ac:dyDescent="0.25">
      <c r="A169" s="11"/>
      <c r="B169" s="18"/>
      <c r="C169" s="18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8" t="e">
        <f>AVERAGE(junio[[#This Row],[1]:[31]])</f>
        <v>#DIV/0!</v>
      </c>
      <c r="AJ169" s="18"/>
      <c r="AK169" s="18"/>
    </row>
    <row r="170" spans="1:37" x14ac:dyDescent="0.25">
      <c r="A170" s="11"/>
      <c r="B170" s="18"/>
      <c r="C170" s="18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8" t="e">
        <f>AVERAGE(junio[[#This Row],[1]:[31]])</f>
        <v>#DIV/0!</v>
      </c>
      <c r="AJ170" s="18"/>
      <c r="AK170" s="18"/>
    </row>
    <row r="171" spans="1:37" x14ac:dyDescent="0.25">
      <c r="A171" s="11"/>
      <c r="B171" s="18"/>
      <c r="C171" s="18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8" t="e">
        <f>AVERAGE(junio[[#This Row],[1]:[31]])</f>
        <v>#DIV/0!</v>
      </c>
      <c r="AJ171" s="18"/>
      <c r="AK171" s="18"/>
    </row>
    <row r="172" spans="1:37" x14ac:dyDescent="0.25">
      <c r="A172" s="11"/>
      <c r="B172" s="18"/>
      <c r="C172" s="18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8" t="e">
        <f>AVERAGE(junio[[#This Row],[1]:[31]])</f>
        <v>#DIV/0!</v>
      </c>
      <c r="AJ172" s="18"/>
      <c r="AK172" s="18"/>
    </row>
    <row r="173" spans="1:37" x14ac:dyDescent="0.25">
      <c r="A173" s="11"/>
      <c r="B173" s="18"/>
      <c r="C173" s="18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8" t="e">
        <f>AVERAGE(junio[[#This Row],[1]:[31]])</f>
        <v>#DIV/0!</v>
      </c>
      <c r="AJ173" s="18"/>
      <c r="AK173" s="18"/>
    </row>
    <row r="174" spans="1:37" x14ac:dyDescent="0.25">
      <c r="A174" s="11"/>
      <c r="B174" s="18"/>
      <c r="C174" s="18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8" t="e">
        <f>AVERAGE(junio[[#This Row],[1]:[31]])</f>
        <v>#DIV/0!</v>
      </c>
      <c r="AJ174" s="18"/>
      <c r="AK174" s="18"/>
    </row>
    <row r="175" spans="1:37" x14ac:dyDescent="0.25">
      <c r="A175" s="11"/>
      <c r="B175" s="18"/>
      <c r="C175" s="18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8" t="e">
        <f>AVERAGE(junio[[#This Row],[1]:[31]])</f>
        <v>#DIV/0!</v>
      </c>
      <c r="AJ175" s="18"/>
      <c r="AK175" s="18"/>
    </row>
    <row r="176" spans="1:37" x14ac:dyDescent="0.25">
      <c r="A176" s="11"/>
      <c r="B176" s="18"/>
      <c r="C176" s="18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8" t="e">
        <f>AVERAGE(junio[[#This Row],[1]:[31]])</f>
        <v>#DIV/0!</v>
      </c>
      <c r="AJ176" s="18"/>
      <c r="AK176" s="18"/>
    </row>
    <row r="177" spans="1:37" x14ac:dyDescent="0.25">
      <c r="A177" s="11"/>
      <c r="B177" s="18"/>
      <c r="C177" s="18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8" t="e">
        <f>AVERAGE(junio[[#This Row],[1]:[31]])</f>
        <v>#DIV/0!</v>
      </c>
      <c r="AJ177" s="18"/>
      <c r="AK177" s="18"/>
    </row>
    <row r="178" spans="1:37" x14ac:dyDescent="0.25">
      <c r="A178" s="11"/>
      <c r="B178" s="18"/>
      <c r="C178" s="18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8" t="e">
        <f>AVERAGE(junio[[#This Row],[1]:[31]])</f>
        <v>#DIV/0!</v>
      </c>
      <c r="AJ178" s="18"/>
      <c r="AK178" s="18"/>
    </row>
    <row r="179" spans="1:37" x14ac:dyDescent="0.25">
      <c r="A179" s="11"/>
      <c r="B179" s="18"/>
      <c r="C179" s="18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8" t="e">
        <f>AVERAGE(junio[[#This Row],[1]:[31]])</f>
        <v>#DIV/0!</v>
      </c>
      <c r="AJ179" s="18"/>
      <c r="AK179" s="18"/>
    </row>
    <row r="180" spans="1:37" x14ac:dyDescent="0.25">
      <c r="A180" s="11"/>
      <c r="B180" s="18"/>
      <c r="C180" s="18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8" t="e">
        <f>AVERAGE(junio[[#This Row],[1]:[31]])</f>
        <v>#DIV/0!</v>
      </c>
      <c r="AJ180" s="18"/>
      <c r="AK180" s="18"/>
    </row>
    <row r="181" spans="1:37" x14ac:dyDescent="0.25">
      <c r="A181" s="11"/>
      <c r="B181" s="18"/>
      <c r="C181" s="18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8" t="e">
        <f>AVERAGE(junio[[#This Row],[1]:[31]])</f>
        <v>#DIV/0!</v>
      </c>
      <c r="AJ181" s="18"/>
      <c r="AK181" s="18"/>
    </row>
    <row r="182" spans="1:37" x14ac:dyDescent="0.25">
      <c r="A182" s="11"/>
      <c r="B182" s="18"/>
      <c r="C182" s="18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8" t="e">
        <f>AVERAGE(junio[[#This Row],[1]:[31]])</f>
        <v>#DIV/0!</v>
      </c>
      <c r="AJ182" s="18"/>
      <c r="AK182" s="18"/>
    </row>
    <row r="183" spans="1:37" x14ac:dyDescent="0.25">
      <c r="A183" s="11"/>
      <c r="B183" s="18"/>
      <c r="C183" s="18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8" t="e">
        <f>AVERAGE(junio[[#This Row],[1]:[31]])</f>
        <v>#DIV/0!</v>
      </c>
      <c r="AJ183" s="18"/>
      <c r="AK183" s="18"/>
    </row>
    <row r="184" spans="1:37" x14ac:dyDescent="0.25">
      <c r="A184" s="11"/>
      <c r="B184" s="18"/>
      <c r="C184" s="18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8" t="e">
        <f>AVERAGE(junio[[#This Row],[1]:[31]])</f>
        <v>#DIV/0!</v>
      </c>
      <c r="AJ184" s="18"/>
      <c r="AK184" s="18"/>
    </row>
    <row r="185" spans="1:37" x14ac:dyDescent="0.25">
      <c r="A185" s="11"/>
      <c r="B185" s="18"/>
      <c r="C185" s="18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8" t="e">
        <f>AVERAGE(junio[[#This Row],[1]:[31]])</f>
        <v>#DIV/0!</v>
      </c>
      <c r="AJ185" s="18"/>
      <c r="AK185" s="18"/>
    </row>
    <row r="186" spans="1:37" x14ac:dyDescent="0.25">
      <c r="A186" s="11"/>
      <c r="B186" s="18"/>
      <c r="C186" s="18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8" t="e">
        <f>AVERAGE(junio[[#This Row],[1]:[31]])</f>
        <v>#DIV/0!</v>
      </c>
      <c r="AJ186" s="18"/>
      <c r="AK186" s="18"/>
    </row>
    <row r="187" spans="1:37" x14ac:dyDescent="0.25">
      <c r="A187" s="11"/>
      <c r="B187" s="18"/>
      <c r="C187" s="18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8" t="e">
        <f>AVERAGE(junio[[#This Row],[1]:[31]])</f>
        <v>#DIV/0!</v>
      </c>
      <c r="AJ187" s="18"/>
      <c r="AK187" s="18"/>
    </row>
    <row r="188" spans="1:37" x14ac:dyDescent="0.25">
      <c r="A188" s="11"/>
      <c r="B188" s="18"/>
      <c r="C188" s="18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8" t="e">
        <f>AVERAGE(junio[[#This Row],[1]:[31]])</f>
        <v>#DIV/0!</v>
      </c>
      <c r="AJ188" s="18"/>
      <c r="AK188" s="18"/>
    </row>
    <row r="189" spans="1:37" x14ac:dyDescent="0.25">
      <c r="A189" s="11"/>
      <c r="B189" s="18"/>
      <c r="C189" s="18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8" t="e">
        <f>AVERAGE(junio[[#This Row],[1]:[31]])</f>
        <v>#DIV/0!</v>
      </c>
      <c r="AJ189" s="18"/>
      <c r="AK189" s="18"/>
    </row>
    <row r="190" spans="1:37" x14ac:dyDescent="0.25">
      <c r="A190" s="11"/>
      <c r="B190" s="18"/>
      <c r="C190" s="18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8" t="e">
        <f>AVERAGE(junio[[#This Row],[1]:[31]])</f>
        <v>#DIV/0!</v>
      </c>
      <c r="AJ190" s="18"/>
      <c r="AK190" s="18"/>
    </row>
    <row r="191" spans="1:37" x14ac:dyDescent="0.25">
      <c r="A191" s="11"/>
      <c r="B191" s="18"/>
      <c r="C191" s="18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8" t="e">
        <f>AVERAGE(junio[[#This Row],[1]:[31]])</f>
        <v>#DIV/0!</v>
      </c>
      <c r="AJ191" s="18"/>
      <c r="AK191" s="18"/>
    </row>
    <row r="192" spans="1:37" x14ac:dyDescent="0.25">
      <c r="A192" s="11"/>
      <c r="B192" s="18"/>
      <c r="C192" s="18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8" t="e">
        <f>AVERAGE(junio[[#This Row],[1]:[31]])</f>
        <v>#DIV/0!</v>
      </c>
      <c r="AJ192" s="18"/>
      <c r="AK192" s="18"/>
    </row>
    <row r="193" spans="1:37" x14ac:dyDescent="0.25">
      <c r="A193" s="11"/>
      <c r="B193" s="18"/>
      <c r="C193" s="18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8" t="e">
        <f>AVERAGE(junio[[#This Row],[1]:[31]])</f>
        <v>#DIV/0!</v>
      </c>
      <c r="AJ193" s="18"/>
      <c r="AK193" s="18"/>
    </row>
    <row r="194" spans="1:37" x14ac:dyDescent="0.25">
      <c r="A194" s="11"/>
      <c r="B194" s="18"/>
      <c r="C194" s="18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8" t="e">
        <f>AVERAGE(junio[[#This Row],[1]:[31]])</f>
        <v>#DIV/0!</v>
      </c>
      <c r="AJ194" s="18"/>
      <c r="AK194" s="18"/>
    </row>
    <row r="195" spans="1:37" x14ac:dyDescent="0.25">
      <c r="A195" s="11"/>
      <c r="B195" s="18"/>
      <c r="C195" s="18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8" t="e">
        <f>AVERAGE(junio[[#This Row],[1]:[31]])</f>
        <v>#DIV/0!</v>
      </c>
      <c r="AJ195" s="18"/>
      <c r="AK195" s="18"/>
    </row>
    <row r="196" spans="1:37" x14ac:dyDescent="0.25">
      <c r="A196" s="11"/>
      <c r="B196" s="18"/>
      <c r="C196" s="18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8" t="e">
        <f>AVERAGE(junio[[#This Row],[1]:[31]])</f>
        <v>#DIV/0!</v>
      </c>
      <c r="AJ196" s="18"/>
      <c r="AK196" s="18"/>
    </row>
    <row r="197" spans="1:37" x14ac:dyDescent="0.25">
      <c r="A197" s="11"/>
      <c r="B197" s="18"/>
      <c r="C197" s="18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8" t="e">
        <f>AVERAGE(junio[[#This Row],[1]:[31]])</f>
        <v>#DIV/0!</v>
      </c>
      <c r="AJ197" s="18"/>
      <c r="AK197" s="18"/>
    </row>
    <row r="198" spans="1:37" x14ac:dyDescent="0.25">
      <c r="A198" s="11"/>
      <c r="B198" s="18"/>
      <c r="C198" s="18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8" t="e">
        <f>AVERAGE(junio[[#This Row],[1]:[31]])</f>
        <v>#DIV/0!</v>
      </c>
      <c r="AJ198" s="18"/>
      <c r="AK198" s="18"/>
    </row>
    <row r="199" spans="1:37" x14ac:dyDescent="0.25">
      <c r="A199" s="11"/>
      <c r="B199" s="18"/>
      <c r="C199" s="18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8" t="e">
        <f>AVERAGE(junio[[#This Row],[1]:[31]])</f>
        <v>#DIV/0!</v>
      </c>
      <c r="AJ199" s="18"/>
      <c r="AK199" s="18"/>
    </row>
    <row r="200" spans="1:37" x14ac:dyDescent="0.25">
      <c r="A200" s="11"/>
      <c r="B200" s="18"/>
      <c r="C200" s="18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8" t="e">
        <f>AVERAGE(junio[[#This Row],[1]:[31]])</f>
        <v>#DIV/0!</v>
      </c>
      <c r="AJ200" s="18"/>
      <c r="AK200" s="28"/>
    </row>
    <row r="201" spans="1:37" x14ac:dyDescent="0.2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7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26"/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1E8BFB48-A760-4768-BCCD-92D22E99AD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3" id="{74B387C7-51DF-4218-AAD8-355411A5F6A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5" id="{D1FF280C-7BF6-48E6-A0F8-335A954A54C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6" id="{0A992CE8-972E-48AB-846D-BA653105D2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2" id="{B5453EF5-79DD-43B3-B2B7-009C1BF9B0C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1" id="{4E45C97C-9B63-4CBA-8DBD-D9A9F4320FD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1"/>
  <sheetViews>
    <sheetView zoomScale="90" zoomScaleNormal="90" workbookViewId="0">
      <selection activeCell="B10" sqref="B10"/>
    </sheetView>
  </sheetViews>
  <sheetFormatPr baseColWidth="10" defaultRowHeight="15" x14ac:dyDescent="0.25"/>
  <cols>
    <col min="1" max="1" width="23.5703125" customWidth="1"/>
    <col min="2" max="2" width="23.140625" customWidth="1"/>
    <col min="3" max="3" width="19.5703125" customWidth="1"/>
    <col min="4" max="4" width="6.42578125" customWidth="1"/>
    <col min="5" max="5" width="6.140625" customWidth="1"/>
    <col min="6" max="6" width="6" customWidth="1"/>
    <col min="7" max="7" width="5.85546875" customWidth="1"/>
    <col min="8" max="8" width="5.42578125" customWidth="1"/>
    <col min="9" max="10" width="4.5703125" customWidth="1"/>
    <col min="11" max="11" width="5.140625" customWidth="1"/>
    <col min="12" max="12" width="5" customWidth="1"/>
    <col min="13" max="13" width="6.140625" customWidth="1"/>
    <col min="14" max="14" width="5.85546875" customWidth="1"/>
    <col min="15" max="15" width="6.5703125" customWidth="1"/>
    <col min="16" max="16" width="6.7109375" customWidth="1"/>
    <col min="17" max="17" width="6.85546875" style="6" customWidth="1"/>
    <col min="18" max="18" width="6.140625" customWidth="1"/>
    <col min="19" max="19" width="6" customWidth="1"/>
    <col min="20" max="20" width="6.85546875" customWidth="1"/>
    <col min="21" max="21" width="5.5703125" customWidth="1"/>
    <col min="22" max="22" width="5.42578125" customWidth="1"/>
    <col min="23" max="23" width="6" customWidth="1"/>
    <col min="24" max="24" width="5.85546875" customWidth="1"/>
    <col min="25" max="25" width="5.28515625" customWidth="1"/>
    <col min="26" max="27" width="6" customWidth="1"/>
    <col min="28" max="28" width="6.7109375" customWidth="1"/>
    <col min="29" max="29" width="6" customWidth="1"/>
    <col min="30" max="30" width="6.28515625" customWidth="1"/>
    <col min="31" max="31" width="6.42578125" customWidth="1"/>
    <col min="32" max="32" width="5.28515625" customWidth="1"/>
    <col min="33" max="33" width="6.42578125" customWidth="1"/>
    <col min="34" max="34" width="5.28515625" customWidth="1"/>
    <col min="35" max="35" width="12" customWidth="1"/>
  </cols>
  <sheetData>
    <row r="1" spans="1:37" x14ac:dyDescent="0.25">
      <c r="A1" s="7"/>
      <c r="B1" s="8" t="s">
        <v>0</v>
      </c>
      <c r="C1" s="9"/>
      <c r="D1" s="8">
        <f>SUBTOTAL(109,julio[1])</f>
        <v>0</v>
      </c>
      <c r="E1" s="8">
        <f>SUBTOTAL(109,julio[2])</f>
        <v>0</v>
      </c>
      <c r="F1" s="8">
        <f>SUBTOTAL(109,julio[3])</f>
        <v>0</v>
      </c>
      <c r="G1" s="8">
        <f>SUBTOTAL(109,julio[4])</f>
        <v>0</v>
      </c>
      <c r="H1" s="8">
        <f>SUBTOTAL(109,julio[5])</f>
        <v>0</v>
      </c>
      <c r="I1" s="8">
        <f>SUBTOTAL(109,julio[6])</f>
        <v>0</v>
      </c>
      <c r="J1" s="8">
        <f>SUBTOTAL(109,julio[7])</f>
        <v>0</v>
      </c>
      <c r="K1" s="8">
        <f>SUBTOTAL(109,julio[8])</f>
        <v>0</v>
      </c>
      <c r="L1" s="8">
        <f>SUBTOTAL(109,julio[9])</f>
        <v>0</v>
      </c>
      <c r="M1" s="8">
        <f>SUBTOTAL(109,julio[10])</f>
        <v>0</v>
      </c>
      <c r="N1" s="8">
        <f>SUBTOTAL(109,julio[11])</f>
        <v>0</v>
      </c>
      <c r="O1" s="8">
        <f>SUBTOTAL(109,julio[12])</f>
        <v>0</v>
      </c>
      <c r="P1" s="8">
        <f>SUBTOTAL(109,julio[13])</f>
        <v>0</v>
      </c>
      <c r="Q1" s="8">
        <f>SUBTOTAL(109,julio[14])</f>
        <v>0</v>
      </c>
      <c r="R1" s="8">
        <f>SUBTOTAL(109,julio[15])</f>
        <v>0</v>
      </c>
      <c r="S1" s="8">
        <f>SUBTOTAL(109,julio[16])</f>
        <v>0</v>
      </c>
      <c r="T1" s="8">
        <f>SUBTOTAL(109,julio[17])</f>
        <v>0</v>
      </c>
      <c r="U1" s="8">
        <f>SUBTOTAL(109,julio[18])</f>
        <v>0</v>
      </c>
      <c r="V1" s="8">
        <f>SUBTOTAL(109,julio[19])</f>
        <v>0</v>
      </c>
      <c r="W1" s="8">
        <f>SUBTOTAL(109,julio[20])</f>
        <v>0</v>
      </c>
      <c r="X1" s="8">
        <f>SUBTOTAL(109,julio[21])</f>
        <v>0</v>
      </c>
      <c r="Y1" s="8">
        <f>SUBTOTAL(109,julio[22])</f>
        <v>0</v>
      </c>
      <c r="Z1" s="8">
        <f>SUBTOTAL(109,julio[23])</f>
        <v>0</v>
      </c>
      <c r="AA1" s="8">
        <f>SUBTOTAL(109,julio[24])</f>
        <v>0</v>
      </c>
      <c r="AB1" s="8">
        <f>SUBTOTAL(109,julio[25])</f>
        <v>0</v>
      </c>
      <c r="AC1" s="8">
        <f>SUBTOTAL(109,julio[26])</f>
        <v>0</v>
      </c>
      <c r="AD1" s="8">
        <f>SUBTOTAL(109,julio[27])</f>
        <v>0</v>
      </c>
      <c r="AE1" s="8">
        <f>SUBTOTAL(109,julio[28])</f>
        <v>0</v>
      </c>
      <c r="AF1" s="8">
        <f>SUBTOTAL(109,julio[29])</f>
        <v>0</v>
      </c>
      <c r="AG1" s="8">
        <f>SUBTOTAL(109,julio[30])</f>
        <v>0</v>
      </c>
      <c r="AH1" s="8">
        <f>SUBTOTAL(109,julio[31])</f>
        <v>0</v>
      </c>
      <c r="AI1" s="10" t="e">
        <f>SUBTOTAL(101,julio[Fallas])</f>
        <v>#DIV/0!</v>
      </c>
      <c r="AJ1" s="18"/>
    </row>
    <row r="2" spans="1:37" ht="15.75" customHeight="1" x14ac:dyDescent="0.25">
      <c r="A2" s="19" t="s">
        <v>1</v>
      </c>
      <c r="B2" s="19" t="s">
        <v>2</v>
      </c>
      <c r="C2" s="20" t="s">
        <v>3</v>
      </c>
      <c r="D2" s="21" t="s">
        <v>4</v>
      </c>
      <c r="E2" s="21" t="s">
        <v>5</v>
      </c>
      <c r="F2" s="21" t="s">
        <v>6</v>
      </c>
      <c r="G2" s="22" t="s">
        <v>7</v>
      </c>
      <c r="H2" s="21" t="s">
        <v>8</v>
      </c>
      <c r="I2" s="21" t="s">
        <v>9</v>
      </c>
      <c r="J2" s="21" t="s">
        <v>10</v>
      </c>
      <c r="K2" s="21" t="s">
        <v>11</v>
      </c>
      <c r="L2" s="21" t="s">
        <v>12</v>
      </c>
      <c r="M2" s="21" t="s">
        <v>13</v>
      </c>
      <c r="N2" s="21" t="s">
        <v>14</v>
      </c>
      <c r="O2" s="21" t="s">
        <v>15</v>
      </c>
      <c r="P2" s="21" t="s">
        <v>16</v>
      </c>
      <c r="Q2" s="21" t="s">
        <v>17</v>
      </c>
      <c r="R2" s="21" t="s">
        <v>18</v>
      </c>
      <c r="S2" s="21" t="s">
        <v>19</v>
      </c>
      <c r="T2" s="21" t="s">
        <v>20</v>
      </c>
      <c r="U2" s="21" t="s">
        <v>21</v>
      </c>
      <c r="V2" s="21" t="s">
        <v>22</v>
      </c>
      <c r="W2" s="21" t="s">
        <v>23</v>
      </c>
      <c r="X2" s="21" t="s">
        <v>24</v>
      </c>
      <c r="Y2" s="21" t="s">
        <v>25</v>
      </c>
      <c r="Z2" s="21" t="s">
        <v>26</v>
      </c>
      <c r="AA2" s="21" t="s">
        <v>27</v>
      </c>
      <c r="AB2" s="21" t="s">
        <v>28</v>
      </c>
      <c r="AC2" s="21" t="s">
        <v>29</v>
      </c>
      <c r="AD2" s="21" t="s">
        <v>30</v>
      </c>
      <c r="AE2" s="21" t="s">
        <v>31</v>
      </c>
      <c r="AF2" s="21" t="s">
        <v>32</v>
      </c>
      <c r="AG2" s="21" t="s">
        <v>33</v>
      </c>
      <c r="AH2" s="21" t="s">
        <v>34</v>
      </c>
      <c r="AI2" s="23" t="s">
        <v>35</v>
      </c>
      <c r="AJ2" s="11" t="s">
        <v>36</v>
      </c>
      <c r="AK2" s="29" t="s">
        <v>37</v>
      </c>
    </row>
    <row r="3" spans="1:37" ht="15.75" customHeight="1" x14ac:dyDescent="0.25">
      <c r="A3" s="11"/>
      <c r="B3" s="12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24" t="e">
        <f>AVERAGE(julio[[#This Row],[1]:[31]])</f>
        <v>#DIV/0!</v>
      </c>
      <c r="AJ3" s="14"/>
      <c r="AK3" s="27"/>
    </row>
    <row r="4" spans="1:37" ht="15.75" customHeight="1" x14ac:dyDescent="0.25">
      <c r="A4" s="15"/>
      <c r="B4" s="12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24" t="e">
        <f>AVERAGE(julio[[#This Row],[1]:[31]])</f>
        <v>#DIV/0!</v>
      </c>
      <c r="AJ4" s="14"/>
      <c r="AK4" s="18"/>
    </row>
    <row r="5" spans="1:37" ht="15.75" customHeight="1" x14ac:dyDescent="0.25">
      <c r="A5" s="15"/>
      <c r="B5" s="16"/>
      <c r="C5" s="16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24" t="e">
        <f>AVERAGE(julio[[#This Row],[1]:[31]])</f>
        <v>#DIV/0!</v>
      </c>
      <c r="AJ5" s="14"/>
      <c r="AK5" s="18"/>
    </row>
    <row r="6" spans="1:37" ht="15.75" customHeight="1" x14ac:dyDescent="0.25">
      <c r="A6" s="15"/>
      <c r="B6" s="16"/>
      <c r="C6" s="16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24" t="e">
        <f>AVERAGE(julio[[#This Row],[1]:[31]])</f>
        <v>#DIV/0!</v>
      </c>
      <c r="AJ6" s="14"/>
      <c r="AK6" s="18"/>
    </row>
    <row r="7" spans="1:37" ht="15.75" customHeight="1" x14ac:dyDescent="0.25">
      <c r="A7" s="11"/>
      <c r="B7" s="16"/>
      <c r="C7" s="16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24" t="e">
        <f>AVERAGE(julio[[#This Row],[1]:[31]])</f>
        <v>#DIV/0!</v>
      </c>
      <c r="AJ7" s="14"/>
      <c r="AK7" s="18"/>
    </row>
    <row r="8" spans="1:37" ht="15.75" customHeight="1" x14ac:dyDescent="0.25">
      <c r="A8" s="11"/>
      <c r="B8" s="12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24" t="e">
        <f>AVERAGE(julio[[#This Row],[1]:[31]])</f>
        <v>#DIV/0!</v>
      </c>
      <c r="AJ8" s="14"/>
      <c r="AK8" s="18"/>
    </row>
    <row r="9" spans="1:37" s="6" customFormat="1" ht="15.75" customHeight="1" x14ac:dyDescent="0.25">
      <c r="A9" s="15"/>
      <c r="B9" s="16"/>
      <c r="C9" s="16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24" t="e">
        <f>AVERAGE(julio[[#This Row],[1]:[31]])</f>
        <v>#DIV/0!</v>
      </c>
      <c r="AJ9" s="17"/>
      <c r="AK9" s="17"/>
    </row>
    <row r="10" spans="1:37" ht="15.75" customHeight="1" x14ac:dyDescent="0.25">
      <c r="A10" s="11"/>
      <c r="B10" s="12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25" t="e">
        <f>AVERAGE(julio[[#This Row],[1]:[31]])</f>
        <v>#DIV/0!</v>
      </c>
      <c r="AJ10" s="14"/>
      <c r="AK10" s="18"/>
    </row>
    <row r="11" spans="1:37" ht="15.75" customHeight="1" x14ac:dyDescent="0.25">
      <c r="A11" s="11"/>
      <c r="B11" s="12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24" t="e">
        <f>AVERAGE(julio[[#This Row],[1]:[31]])</f>
        <v>#DIV/0!</v>
      </c>
      <c r="AJ11" s="14"/>
      <c r="AK11" s="18"/>
    </row>
    <row r="12" spans="1:37" ht="15.75" customHeight="1" x14ac:dyDescent="0.25">
      <c r="A12" s="11"/>
      <c r="B12" s="12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24" t="e">
        <f>AVERAGE(julio[[#This Row],[1]:[31]])</f>
        <v>#DIV/0!</v>
      </c>
      <c r="AJ12" s="14"/>
      <c r="AK12" s="18"/>
    </row>
    <row r="13" spans="1:37" ht="13.5" customHeight="1" x14ac:dyDescent="0.25">
      <c r="A13" s="11"/>
      <c r="B13" s="16"/>
      <c r="C13" s="1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24" t="e">
        <f>AVERAGE(julio[[#This Row],[1]:[31]])</f>
        <v>#DIV/0!</v>
      </c>
      <c r="AJ13" s="14"/>
      <c r="AK13" s="18"/>
    </row>
    <row r="14" spans="1:37" ht="15.75" customHeight="1" x14ac:dyDescent="0.25">
      <c r="A14" s="11"/>
      <c r="B14" s="12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24" t="e">
        <f>AVERAGE(julio[[#This Row],[1]:[31]])</f>
        <v>#DIV/0!</v>
      </c>
      <c r="AJ14" s="14"/>
      <c r="AK14" s="18"/>
    </row>
    <row r="15" spans="1:37" ht="15.75" customHeight="1" x14ac:dyDescent="0.25">
      <c r="A15" s="11"/>
      <c r="B15" s="12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24" t="e">
        <f>AVERAGE(julio[[#This Row],[1]:[31]])</f>
        <v>#DIV/0!</v>
      </c>
      <c r="AJ15" s="14"/>
      <c r="AK15" s="18"/>
    </row>
    <row r="16" spans="1:37" ht="15.75" customHeight="1" x14ac:dyDescent="0.25">
      <c r="A16" s="11"/>
      <c r="B16" s="12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24" t="e">
        <f>AVERAGE(julio[[#This Row],[1]:[31]])</f>
        <v>#DIV/0!</v>
      </c>
      <c r="AJ16" s="14"/>
      <c r="AK16" s="18"/>
    </row>
    <row r="17" spans="1:37" ht="15.75" customHeight="1" x14ac:dyDescent="0.25">
      <c r="A17" s="11"/>
      <c r="B17" s="16"/>
      <c r="C17" s="16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24" t="e">
        <f>AVERAGE(julio[[#This Row],[1]:[31]])</f>
        <v>#DIV/0!</v>
      </c>
      <c r="AJ17" s="14"/>
      <c r="AK17" s="18"/>
    </row>
    <row r="18" spans="1:37" ht="15.75" customHeight="1" x14ac:dyDescent="0.25">
      <c r="A18" s="11"/>
      <c r="B18" s="16"/>
      <c r="C18" s="16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24" t="e">
        <f>AVERAGE(julio[[#This Row],[1]:[31]])</f>
        <v>#DIV/0!</v>
      </c>
      <c r="AJ18" s="14"/>
      <c r="AK18" s="18"/>
    </row>
    <row r="19" spans="1:37" ht="15.75" customHeight="1" x14ac:dyDescent="0.25">
      <c r="A19" s="11"/>
      <c r="B19" s="16"/>
      <c r="C19" s="16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24" t="e">
        <f>AVERAGE(julio[[#This Row],[1]:[31]])</f>
        <v>#DIV/0!</v>
      </c>
      <c r="AJ19" s="14"/>
      <c r="AK19" s="18"/>
    </row>
    <row r="20" spans="1:37" ht="15.75" customHeight="1" x14ac:dyDescent="0.25">
      <c r="A20" s="11"/>
      <c r="B20" s="16"/>
      <c r="C20" s="16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24" t="e">
        <f>AVERAGE(julio[[#This Row],[1]:[31]])</f>
        <v>#DIV/0!</v>
      </c>
      <c r="AJ20" s="14"/>
      <c r="AK20" s="18"/>
    </row>
    <row r="21" spans="1:37" ht="15.75" customHeight="1" x14ac:dyDescent="0.25">
      <c r="A21" s="15"/>
      <c r="B21" s="16"/>
      <c r="C21" s="16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25" t="e">
        <f>AVERAGE(julio[[#This Row],[1]:[31]])</f>
        <v>#DIV/0!</v>
      </c>
      <c r="AJ21" s="14"/>
      <c r="AK21" s="18"/>
    </row>
    <row r="22" spans="1:37" ht="15.75" customHeight="1" x14ac:dyDescent="0.25">
      <c r="A22" s="15"/>
      <c r="B22" s="16"/>
      <c r="C22" s="16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25" t="e">
        <f>AVERAGE(julio[[#This Row],[1]:[31]])</f>
        <v>#DIV/0!</v>
      </c>
      <c r="AJ22" s="14"/>
      <c r="AK22" s="18"/>
    </row>
    <row r="23" spans="1:37" ht="15.75" customHeight="1" x14ac:dyDescent="0.25">
      <c r="A23" s="15"/>
      <c r="B23" s="16"/>
      <c r="C23" s="16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24" t="e">
        <f>AVERAGE(julio[[#This Row],[1]:[31]])</f>
        <v>#DIV/0!</v>
      </c>
      <c r="AJ23" s="14"/>
      <c r="AK23" s="18"/>
    </row>
    <row r="24" spans="1:37" ht="15.75" customHeight="1" x14ac:dyDescent="0.25">
      <c r="A24" s="15"/>
      <c r="B24" s="12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24" t="e">
        <f>AVERAGE(julio[[#This Row],[1]:[31]])</f>
        <v>#DIV/0!</v>
      </c>
      <c r="AJ24" s="14"/>
      <c r="AK24" s="18"/>
    </row>
    <row r="25" spans="1:37" ht="15.75" customHeight="1" x14ac:dyDescent="0.25">
      <c r="A25" s="15"/>
      <c r="B25" s="12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24" t="e">
        <f>AVERAGE(julio[[#This Row],[1]:[31]])</f>
        <v>#DIV/0!</v>
      </c>
      <c r="AJ25" s="14"/>
      <c r="AK25" s="18"/>
    </row>
    <row r="26" spans="1:37" ht="15.75" customHeight="1" x14ac:dyDescent="0.25">
      <c r="A26" s="15"/>
      <c r="B26" s="12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25" t="e">
        <f>AVERAGE(julio[[#This Row],[1]:[31]])</f>
        <v>#DIV/0!</v>
      </c>
      <c r="AJ26" s="14"/>
      <c r="AK26" s="18"/>
    </row>
    <row r="27" spans="1:37" ht="15.75" customHeight="1" x14ac:dyDescent="0.25">
      <c r="A27" s="15"/>
      <c r="B27" s="12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25" t="e">
        <f>AVERAGE(julio[[#This Row],[1]:[31]])</f>
        <v>#DIV/0!</v>
      </c>
      <c r="AJ27" s="14"/>
      <c r="AK27" s="18"/>
    </row>
    <row r="28" spans="1:37" ht="15.75" customHeight="1" x14ac:dyDescent="0.25">
      <c r="A28" s="15"/>
      <c r="B28" s="12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25" t="e">
        <f>AVERAGE(julio[[#This Row],[1]:[31]])</f>
        <v>#DIV/0!</v>
      </c>
      <c r="AJ28" s="14"/>
      <c r="AK28" s="18"/>
    </row>
    <row r="29" spans="1:37" ht="15.75" customHeight="1" x14ac:dyDescent="0.25">
      <c r="A29" s="15"/>
      <c r="B29" s="12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24" t="e">
        <f>AVERAGE(julio[[#This Row],[1]:[31]])</f>
        <v>#DIV/0!</v>
      </c>
      <c r="AJ29" s="14"/>
      <c r="AK29" s="18"/>
    </row>
    <row r="30" spans="1:37" ht="15.75" customHeight="1" x14ac:dyDescent="0.25">
      <c r="A30" s="15"/>
      <c r="B30" s="12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24" t="e">
        <f>AVERAGE(julio[[#This Row],[1]:[31]])</f>
        <v>#DIV/0!</v>
      </c>
      <c r="AJ30" s="14"/>
      <c r="AK30" s="18"/>
    </row>
    <row r="31" spans="1:37" ht="15.75" customHeight="1" x14ac:dyDescent="0.25">
      <c r="A31" s="15"/>
      <c r="B31" s="12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24" t="e">
        <f>AVERAGE(julio[[#This Row],[1]:[31]])</f>
        <v>#DIV/0!</v>
      </c>
      <c r="AJ31" s="14"/>
      <c r="AK31" s="18"/>
    </row>
    <row r="32" spans="1:37" ht="15.75" customHeight="1" x14ac:dyDescent="0.25">
      <c r="A32" s="15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24" t="e">
        <f>AVERAGE(julio[[#This Row],[1]:[31]])</f>
        <v>#DIV/0!</v>
      </c>
      <c r="AJ32" s="14"/>
      <c r="AK32" s="18"/>
    </row>
    <row r="33" spans="1:37" ht="15.75" customHeight="1" x14ac:dyDescent="0.25">
      <c r="A33" s="15"/>
      <c r="B33" s="12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24" t="e">
        <f>AVERAGE(julio[[#This Row],[1]:[31]])</f>
        <v>#DIV/0!</v>
      </c>
      <c r="AJ33" s="14"/>
      <c r="AK33" s="18"/>
    </row>
    <row r="34" spans="1:37" ht="15.75" customHeight="1" x14ac:dyDescent="0.25">
      <c r="A34" s="15"/>
      <c r="B34" s="12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25" t="e">
        <f>AVERAGE(julio[[#This Row],[1]:[31]])</f>
        <v>#DIV/0!</v>
      </c>
      <c r="AJ34" s="14"/>
      <c r="AK34" s="18"/>
    </row>
    <row r="35" spans="1:37" ht="15.75" customHeight="1" x14ac:dyDescent="0.25">
      <c r="A35" s="15"/>
      <c r="B35" s="12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25" t="e">
        <f>AVERAGE(julio[[#This Row],[1]:[31]])</f>
        <v>#DIV/0!</v>
      </c>
      <c r="AJ35" s="14"/>
      <c r="AK35" s="18"/>
    </row>
    <row r="36" spans="1:37" ht="15.75" customHeight="1" x14ac:dyDescent="0.25">
      <c r="A36" s="15"/>
      <c r="B36" s="12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25" t="e">
        <f>AVERAGE(julio[[#This Row],[1]:[31]])</f>
        <v>#DIV/0!</v>
      </c>
      <c r="AJ36" s="14"/>
      <c r="AK36" s="18"/>
    </row>
    <row r="37" spans="1:37" ht="15.75" customHeight="1" x14ac:dyDescent="0.25">
      <c r="A37" s="15"/>
      <c r="B37" s="12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24" t="e">
        <f>AVERAGE(julio[[#This Row],[1]:[31]])</f>
        <v>#DIV/0!</v>
      </c>
      <c r="AJ37" s="14"/>
      <c r="AK37" s="18"/>
    </row>
    <row r="38" spans="1:37" ht="15.75" customHeight="1" x14ac:dyDescent="0.25">
      <c r="A38" s="15"/>
      <c r="B38" s="12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25" t="e">
        <f>AVERAGE(julio[[#This Row],[1]:[31]])</f>
        <v>#DIV/0!</v>
      </c>
      <c r="AJ38" s="14"/>
      <c r="AK38" s="18"/>
    </row>
    <row r="39" spans="1:37" ht="15.75" customHeight="1" x14ac:dyDescent="0.25">
      <c r="A39" s="15"/>
      <c r="B39" s="12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24" t="e">
        <f>AVERAGE(julio[[#This Row],[1]:[31]])</f>
        <v>#DIV/0!</v>
      </c>
      <c r="AJ39" s="14"/>
      <c r="AK39" s="18"/>
    </row>
    <row r="40" spans="1:37" ht="15.75" customHeight="1" x14ac:dyDescent="0.25">
      <c r="A40" s="11"/>
      <c r="B40" s="12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24" t="e">
        <f>AVERAGE(julio[[#This Row],[1]:[31]])</f>
        <v>#DIV/0!</v>
      </c>
      <c r="AJ40" s="14"/>
      <c r="AK40" s="18"/>
    </row>
    <row r="41" spans="1:37" ht="15.75" customHeight="1" x14ac:dyDescent="0.25">
      <c r="A41" s="15"/>
      <c r="B41" s="12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24" t="e">
        <f>AVERAGE(julio[[#This Row],[1]:[31]])</f>
        <v>#DIV/0!</v>
      </c>
      <c r="AJ41" s="14"/>
      <c r="AK41" s="18"/>
    </row>
    <row r="42" spans="1:37" ht="15.75" customHeight="1" x14ac:dyDescent="0.25">
      <c r="A42" s="15"/>
      <c r="B42" s="12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24" t="e">
        <f>AVERAGE(julio[[#This Row],[1]:[31]])</f>
        <v>#DIV/0!</v>
      </c>
      <c r="AJ42" s="14"/>
      <c r="AK42" s="18"/>
    </row>
    <row r="43" spans="1:37" ht="15.75" customHeight="1" x14ac:dyDescent="0.25">
      <c r="A43" s="15"/>
      <c r="B43" s="12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24" t="e">
        <f>AVERAGE(julio[[#This Row],[1]:[31]])</f>
        <v>#DIV/0!</v>
      </c>
      <c r="AJ43" s="14"/>
      <c r="AK43" s="18"/>
    </row>
    <row r="44" spans="1:37" ht="15.75" customHeight="1" x14ac:dyDescent="0.25">
      <c r="A44" s="15"/>
      <c r="B44" s="12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25" t="e">
        <f>AVERAGE(julio[[#This Row],[1]:[31]])</f>
        <v>#DIV/0!</v>
      </c>
      <c r="AJ44" s="14"/>
      <c r="AK44" s="18"/>
    </row>
    <row r="45" spans="1:37" ht="15.75" customHeight="1" x14ac:dyDescent="0.25">
      <c r="A45" s="15"/>
      <c r="B45" s="16"/>
      <c r="C45" s="16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24" t="e">
        <f>AVERAGE(julio[[#This Row],[1]:[31]])</f>
        <v>#DIV/0!</v>
      </c>
      <c r="AJ45" s="14"/>
      <c r="AK45" s="18"/>
    </row>
    <row r="46" spans="1:37" ht="15.75" customHeight="1" x14ac:dyDescent="0.25">
      <c r="A46" s="15"/>
      <c r="B46" s="12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25" t="e">
        <f>AVERAGE(julio[[#This Row],[1]:[31]])</f>
        <v>#DIV/0!</v>
      </c>
      <c r="AJ46" s="14"/>
      <c r="AK46" s="18"/>
    </row>
    <row r="47" spans="1:37" ht="15.75" customHeight="1" x14ac:dyDescent="0.25">
      <c r="A47" s="15"/>
      <c r="B47" s="12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24" t="e">
        <f>AVERAGE(julio[[#This Row],[1]:[31]])</f>
        <v>#DIV/0!</v>
      </c>
      <c r="AJ47" s="14"/>
      <c r="AK47" s="18"/>
    </row>
    <row r="48" spans="1:37" ht="15.75" customHeight="1" x14ac:dyDescent="0.25">
      <c r="A48" s="15"/>
      <c r="B48" s="16"/>
      <c r="C48" s="16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24" t="e">
        <f>AVERAGE(julio[[#This Row],[1]:[31]])</f>
        <v>#DIV/0!</v>
      </c>
      <c r="AJ48" s="14"/>
      <c r="AK48" s="18"/>
    </row>
    <row r="49" spans="1:37" ht="15.75" customHeight="1" x14ac:dyDescent="0.25">
      <c r="A49" s="15"/>
      <c r="B49" s="12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24" t="e">
        <f>AVERAGE(julio[[#This Row],[1]:[31]])</f>
        <v>#DIV/0!</v>
      </c>
      <c r="AJ49" s="14"/>
      <c r="AK49" s="18"/>
    </row>
    <row r="50" spans="1:37" ht="15.75" customHeight="1" x14ac:dyDescent="0.25">
      <c r="A50" s="11"/>
      <c r="B50" s="12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24" t="e">
        <f>AVERAGE(julio[[#This Row],[1]:[31]])</f>
        <v>#DIV/0!</v>
      </c>
      <c r="AJ50" s="14"/>
      <c r="AK50" s="18"/>
    </row>
    <row r="51" spans="1:37" ht="15.75" customHeight="1" x14ac:dyDescent="0.25">
      <c r="A51" s="11"/>
      <c r="B51" s="18"/>
      <c r="C51" s="18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8" t="e">
        <f>AVERAGE(julio[[#This Row],[1]:[31]])</f>
        <v>#DIV/0!</v>
      </c>
      <c r="AJ51" s="18"/>
      <c r="AK51" s="18"/>
    </row>
    <row r="52" spans="1:37" ht="15.75" customHeight="1" x14ac:dyDescent="0.25">
      <c r="A52" s="11"/>
      <c r="B52" s="18"/>
      <c r="C52" s="18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8" t="e">
        <f>AVERAGE(julio[[#This Row],[1]:[31]])</f>
        <v>#DIV/0!</v>
      </c>
      <c r="AJ52" s="18"/>
      <c r="AK52" s="18"/>
    </row>
    <row r="53" spans="1:37" ht="15.75" customHeight="1" x14ac:dyDescent="0.25">
      <c r="A53" s="11"/>
      <c r="B53" s="18"/>
      <c r="C53" s="18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8" t="e">
        <f>AVERAGE(julio[[#This Row],[1]:[31]])</f>
        <v>#DIV/0!</v>
      </c>
      <c r="AJ53" s="18"/>
      <c r="AK53" s="18"/>
    </row>
    <row r="54" spans="1:37" ht="15.75" customHeight="1" x14ac:dyDescent="0.25">
      <c r="A54" s="11"/>
      <c r="B54" s="18"/>
      <c r="C54" s="18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8" t="e">
        <f>AVERAGE(julio[[#This Row],[1]:[31]])</f>
        <v>#DIV/0!</v>
      </c>
      <c r="AJ54" s="18"/>
      <c r="AK54" s="18"/>
    </row>
    <row r="55" spans="1:37" ht="15.75" customHeight="1" x14ac:dyDescent="0.25">
      <c r="A55" s="11"/>
      <c r="B55" s="18"/>
      <c r="C55" s="18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8" t="e">
        <f>AVERAGE(julio[[#This Row],[1]:[31]])</f>
        <v>#DIV/0!</v>
      </c>
      <c r="AJ55" s="18"/>
      <c r="AK55" s="18"/>
    </row>
    <row r="56" spans="1:37" ht="15.75" customHeight="1" x14ac:dyDescent="0.25">
      <c r="A56" s="11"/>
      <c r="B56" s="18"/>
      <c r="C56" s="18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8" t="e">
        <f>AVERAGE(julio[[#This Row],[1]:[31]])</f>
        <v>#DIV/0!</v>
      </c>
      <c r="AJ56" s="18"/>
      <c r="AK56" s="18"/>
    </row>
    <row r="57" spans="1:37" ht="15.75" customHeight="1" x14ac:dyDescent="0.25">
      <c r="A57" s="11"/>
      <c r="B57" s="18"/>
      <c r="C57" s="18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8" t="e">
        <f>AVERAGE(julio[[#This Row],[1]:[31]])</f>
        <v>#DIV/0!</v>
      </c>
      <c r="AJ57" s="18"/>
      <c r="AK57" s="18"/>
    </row>
    <row r="58" spans="1:37" ht="15.75" customHeight="1" x14ac:dyDescent="0.25">
      <c r="A58" s="11"/>
      <c r="B58" s="18"/>
      <c r="C58" s="18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8" t="e">
        <f>AVERAGE(julio[[#This Row],[1]:[31]])</f>
        <v>#DIV/0!</v>
      </c>
      <c r="AJ58" s="18"/>
      <c r="AK58" s="18"/>
    </row>
    <row r="59" spans="1:37" ht="15.75" customHeight="1" x14ac:dyDescent="0.25">
      <c r="A59" s="11"/>
      <c r="B59" s="18"/>
      <c r="C59" s="18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8" t="e">
        <f>AVERAGE(julio[[#This Row],[1]:[31]])</f>
        <v>#DIV/0!</v>
      </c>
      <c r="AJ59" s="18"/>
      <c r="AK59" s="18"/>
    </row>
    <row r="60" spans="1:37" ht="15.75" customHeight="1" x14ac:dyDescent="0.25">
      <c r="A60" s="11"/>
      <c r="B60" s="18"/>
      <c r="C60" s="18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8" t="e">
        <f>AVERAGE(julio[[#This Row],[1]:[31]])</f>
        <v>#DIV/0!</v>
      </c>
      <c r="AJ60" s="18"/>
      <c r="AK60" s="18"/>
    </row>
    <row r="61" spans="1:37" ht="15.75" customHeight="1" x14ac:dyDescent="0.25">
      <c r="A61" s="11"/>
      <c r="B61" s="18"/>
      <c r="C61" s="18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8" t="e">
        <f>AVERAGE(julio[[#This Row],[1]:[31]])</f>
        <v>#DIV/0!</v>
      </c>
      <c r="AJ61" s="18"/>
      <c r="AK61" s="18"/>
    </row>
    <row r="62" spans="1:37" ht="15.75" customHeight="1" x14ac:dyDescent="0.25">
      <c r="A62" s="11"/>
      <c r="B62" s="18"/>
      <c r="C62" s="18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8" t="e">
        <f>AVERAGE(julio[[#This Row],[1]:[31]])</f>
        <v>#DIV/0!</v>
      </c>
      <c r="AJ62" s="18"/>
      <c r="AK62" s="18"/>
    </row>
    <row r="63" spans="1:37" ht="15.75" customHeight="1" x14ac:dyDescent="0.25">
      <c r="A63" s="11"/>
      <c r="B63" s="18"/>
      <c r="C63" s="18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8" t="e">
        <f>AVERAGE(julio[[#This Row],[1]:[31]])</f>
        <v>#DIV/0!</v>
      </c>
      <c r="AJ63" s="18"/>
      <c r="AK63" s="18"/>
    </row>
    <row r="64" spans="1:37" ht="15.75" customHeight="1" x14ac:dyDescent="0.25">
      <c r="A64" s="11"/>
      <c r="B64" s="18"/>
      <c r="C64" s="18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8" t="e">
        <f>AVERAGE(julio[[#This Row],[1]:[31]])</f>
        <v>#DIV/0!</v>
      </c>
      <c r="AJ64" s="18"/>
      <c r="AK64" s="18"/>
    </row>
    <row r="65" spans="1:37" ht="15.75" customHeight="1" x14ac:dyDescent="0.25">
      <c r="A65" s="11"/>
      <c r="B65" s="18"/>
      <c r="C65" s="18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8" t="e">
        <f>AVERAGE(julio[[#This Row],[1]:[31]])</f>
        <v>#DIV/0!</v>
      </c>
      <c r="AJ65" s="18"/>
      <c r="AK65" s="18"/>
    </row>
    <row r="66" spans="1:37" ht="15.75" customHeight="1" x14ac:dyDescent="0.25">
      <c r="A66" s="11"/>
      <c r="B66" s="18"/>
      <c r="C66" s="18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8" t="e">
        <f>AVERAGE(julio[[#This Row],[1]:[31]])</f>
        <v>#DIV/0!</v>
      </c>
      <c r="AJ66" s="18"/>
      <c r="AK66" s="18"/>
    </row>
    <row r="67" spans="1:37" ht="15.75" customHeight="1" x14ac:dyDescent="0.25">
      <c r="A67" s="11"/>
      <c r="B67" s="18"/>
      <c r="C67" s="18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8" t="e">
        <f>AVERAGE(julio[[#This Row],[1]:[31]])</f>
        <v>#DIV/0!</v>
      </c>
      <c r="AJ67" s="18"/>
      <c r="AK67" s="18"/>
    </row>
    <row r="68" spans="1:37" ht="15.75" customHeight="1" x14ac:dyDescent="0.25">
      <c r="A68" s="11"/>
      <c r="B68" s="18"/>
      <c r="C68" s="18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8" t="e">
        <f>AVERAGE(julio[[#This Row],[1]:[31]])</f>
        <v>#DIV/0!</v>
      </c>
      <c r="AJ68" s="18"/>
      <c r="AK68" s="18"/>
    </row>
    <row r="69" spans="1:37" ht="15.75" customHeight="1" x14ac:dyDescent="0.25">
      <c r="A69" s="11"/>
      <c r="B69" s="18"/>
      <c r="C69" s="18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8" t="e">
        <f>AVERAGE(julio[[#This Row],[1]:[31]])</f>
        <v>#DIV/0!</v>
      </c>
      <c r="AJ69" s="18"/>
      <c r="AK69" s="18"/>
    </row>
    <row r="70" spans="1:37" ht="15.75" customHeight="1" x14ac:dyDescent="0.25">
      <c r="A70" s="11"/>
      <c r="B70" s="18"/>
      <c r="C70" s="18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8" t="e">
        <f>AVERAGE(julio[[#This Row],[1]:[31]])</f>
        <v>#DIV/0!</v>
      </c>
      <c r="AJ70" s="18"/>
      <c r="AK70" s="18"/>
    </row>
    <row r="71" spans="1:37" ht="15.75" customHeight="1" x14ac:dyDescent="0.25">
      <c r="A71" s="11"/>
      <c r="B71" s="18"/>
      <c r="C71" s="18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8" t="e">
        <f>AVERAGE(julio[[#This Row],[1]:[31]])</f>
        <v>#DIV/0!</v>
      </c>
      <c r="AJ71" s="18"/>
      <c r="AK71" s="18"/>
    </row>
    <row r="72" spans="1:37" ht="15.75" customHeight="1" x14ac:dyDescent="0.25">
      <c r="A72" s="11"/>
      <c r="B72" s="18"/>
      <c r="C72" s="18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8" t="e">
        <f>AVERAGE(julio[[#This Row],[1]:[31]])</f>
        <v>#DIV/0!</v>
      </c>
      <c r="AJ72" s="18"/>
      <c r="AK72" s="18"/>
    </row>
    <row r="73" spans="1:37" x14ac:dyDescent="0.25">
      <c r="A73" s="11"/>
      <c r="B73" s="18"/>
      <c r="C73" s="18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8" t="e">
        <f>AVERAGE(julio[[#This Row],[1]:[31]])</f>
        <v>#DIV/0!</v>
      </c>
      <c r="AJ73" s="18"/>
      <c r="AK73" s="18"/>
    </row>
    <row r="74" spans="1:37" x14ac:dyDescent="0.25">
      <c r="A74" s="11"/>
      <c r="B74" s="18"/>
      <c r="C74" s="18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8" t="e">
        <f>AVERAGE(julio[[#This Row],[1]:[31]])</f>
        <v>#DIV/0!</v>
      </c>
      <c r="AJ74" s="18"/>
      <c r="AK74" s="18"/>
    </row>
    <row r="75" spans="1:37" x14ac:dyDescent="0.25">
      <c r="A75" s="11"/>
      <c r="B75" s="18"/>
      <c r="C75" s="18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8" t="e">
        <f>AVERAGE(julio[[#This Row],[1]:[31]])</f>
        <v>#DIV/0!</v>
      </c>
      <c r="AJ75" s="18"/>
      <c r="AK75" s="18"/>
    </row>
    <row r="76" spans="1:37" x14ac:dyDescent="0.25">
      <c r="A76" s="11"/>
      <c r="B76" s="18"/>
      <c r="C76" s="18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8" t="e">
        <f>AVERAGE(julio[[#This Row],[1]:[31]])</f>
        <v>#DIV/0!</v>
      </c>
      <c r="AJ76" s="18"/>
      <c r="AK76" s="18"/>
    </row>
    <row r="77" spans="1:37" x14ac:dyDescent="0.25">
      <c r="A77" s="11"/>
      <c r="B77" s="18"/>
      <c r="C77" s="18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8" t="e">
        <f>AVERAGE(julio[[#This Row],[1]:[31]])</f>
        <v>#DIV/0!</v>
      </c>
      <c r="AJ77" s="18"/>
      <c r="AK77" s="18"/>
    </row>
    <row r="78" spans="1:37" x14ac:dyDescent="0.25">
      <c r="A78" s="11"/>
      <c r="B78" s="18"/>
      <c r="C78" s="18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8" t="e">
        <f>AVERAGE(julio[[#This Row],[1]:[31]])</f>
        <v>#DIV/0!</v>
      </c>
      <c r="AJ78" s="18"/>
      <c r="AK78" s="18"/>
    </row>
    <row r="79" spans="1:37" x14ac:dyDescent="0.25">
      <c r="A79" s="11"/>
      <c r="B79" s="18"/>
      <c r="C79" s="18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8" t="e">
        <f>AVERAGE(julio[[#This Row],[1]:[31]])</f>
        <v>#DIV/0!</v>
      </c>
      <c r="AJ79" s="18"/>
      <c r="AK79" s="18"/>
    </row>
    <row r="80" spans="1:37" x14ac:dyDescent="0.25">
      <c r="A80" s="11"/>
      <c r="B80" s="18"/>
      <c r="C80" s="18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8" t="e">
        <f>AVERAGE(julio[[#This Row],[1]:[31]])</f>
        <v>#DIV/0!</v>
      </c>
      <c r="AJ80" s="18"/>
      <c r="AK80" s="18"/>
    </row>
    <row r="81" spans="1:37" x14ac:dyDescent="0.25">
      <c r="A81" s="11"/>
      <c r="B81" s="18"/>
      <c r="C81" s="18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8" t="e">
        <f>AVERAGE(julio[[#This Row],[1]:[31]])</f>
        <v>#DIV/0!</v>
      </c>
      <c r="AJ81" s="18"/>
      <c r="AK81" s="18"/>
    </row>
    <row r="82" spans="1:37" x14ac:dyDescent="0.25">
      <c r="A82" s="11"/>
      <c r="B82" s="18"/>
      <c r="C82" s="18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8" t="e">
        <f>AVERAGE(julio[[#This Row],[1]:[31]])</f>
        <v>#DIV/0!</v>
      </c>
      <c r="AJ82" s="18"/>
      <c r="AK82" s="18"/>
    </row>
    <row r="83" spans="1:37" x14ac:dyDescent="0.25">
      <c r="A83" s="11"/>
      <c r="B83" s="18"/>
      <c r="C83" s="18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8" t="e">
        <f>AVERAGE(julio[[#This Row],[1]:[31]])</f>
        <v>#DIV/0!</v>
      </c>
      <c r="AJ83" s="18"/>
      <c r="AK83" s="18"/>
    </row>
    <row r="84" spans="1:37" x14ac:dyDescent="0.25">
      <c r="A84" s="11"/>
      <c r="B84" s="18"/>
      <c r="C84" s="18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8" t="e">
        <f>AVERAGE(julio[[#This Row],[1]:[31]])</f>
        <v>#DIV/0!</v>
      </c>
      <c r="AJ84" s="18"/>
      <c r="AK84" s="18"/>
    </row>
    <row r="85" spans="1:37" x14ac:dyDescent="0.25">
      <c r="A85" s="11"/>
      <c r="B85" s="18"/>
      <c r="C85" s="18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8" t="e">
        <f>AVERAGE(julio[[#This Row],[1]:[31]])</f>
        <v>#DIV/0!</v>
      </c>
      <c r="AJ85" s="18"/>
      <c r="AK85" s="18"/>
    </row>
    <row r="86" spans="1:37" x14ac:dyDescent="0.25">
      <c r="A86" s="11"/>
      <c r="B86" s="18"/>
      <c r="C86" s="18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8" t="e">
        <f>AVERAGE(julio[[#This Row],[1]:[31]])</f>
        <v>#DIV/0!</v>
      </c>
      <c r="AJ86" s="18"/>
      <c r="AK86" s="18"/>
    </row>
    <row r="87" spans="1:37" x14ac:dyDescent="0.25">
      <c r="A87" s="11"/>
      <c r="B87" s="18"/>
      <c r="C87" s="18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8" t="e">
        <f>AVERAGE(julio[[#This Row],[1]:[31]])</f>
        <v>#DIV/0!</v>
      </c>
      <c r="AJ87" s="18"/>
      <c r="AK87" s="18"/>
    </row>
    <row r="88" spans="1:37" x14ac:dyDescent="0.25">
      <c r="A88" s="11"/>
      <c r="B88" s="18"/>
      <c r="C88" s="18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8" t="e">
        <f>AVERAGE(julio[[#This Row],[1]:[31]])</f>
        <v>#DIV/0!</v>
      </c>
      <c r="AJ88" s="18"/>
      <c r="AK88" s="18"/>
    </row>
    <row r="89" spans="1:37" x14ac:dyDescent="0.25">
      <c r="A89" s="11"/>
      <c r="B89" s="18"/>
      <c r="C89" s="18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8" t="e">
        <f>AVERAGE(julio[[#This Row],[1]:[31]])</f>
        <v>#DIV/0!</v>
      </c>
      <c r="AJ89" s="18"/>
      <c r="AK89" s="18"/>
    </row>
    <row r="90" spans="1:37" x14ac:dyDescent="0.25">
      <c r="A90" s="11"/>
      <c r="B90" s="18"/>
      <c r="C90" s="18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8" t="e">
        <f>AVERAGE(julio[[#This Row],[1]:[31]])</f>
        <v>#DIV/0!</v>
      </c>
      <c r="AJ90" s="18"/>
      <c r="AK90" s="18"/>
    </row>
    <row r="91" spans="1:37" x14ac:dyDescent="0.25">
      <c r="A91" s="11"/>
      <c r="B91" s="18"/>
      <c r="C91" s="18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8" t="e">
        <f>AVERAGE(julio[[#This Row],[1]:[31]])</f>
        <v>#DIV/0!</v>
      </c>
      <c r="AJ91" s="18"/>
      <c r="AK91" s="18"/>
    </row>
    <row r="92" spans="1:37" x14ac:dyDescent="0.25">
      <c r="A92" s="11"/>
      <c r="B92" s="18"/>
      <c r="C92" s="18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8" t="e">
        <f>AVERAGE(julio[[#This Row],[1]:[31]])</f>
        <v>#DIV/0!</v>
      </c>
      <c r="AJ92" s="18"/>
      <c r="AK92" s="18"/>
    </row>
    <row r="93" spans="1:37" x14ac:dyDescent="0.25">
      <c r="A93" s="11"/>
      <c r="B93" s="18"/>
      <c r="C93" s="18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8" t="e">
        <f>AVERAGE(julio[[#This Row],[1]:[31]])</f>
        <v>#DIV/0!</v>
      </c>
      <c r="AJ93" s="18"/>
      <c r="AK93" s="18"/>
    </row>
    <row r="94" spans="1:37" x14ac:dyDescent="0.25">
      <c r="A94" s="11"/>
      <c r="B94" s="18"/>
      <c r="C94" s="18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8" t="e">
        <f>AVERAGE(julio[[#This Row],[1]:[31]])</f>
        <v>#DIV/0!</v>
      </c>
      <c r="AJ94" s="18"/>
      <c r="AK94" s="18"/>
    </row>
    <row r="95" spans="1:37" x14ac:dyDescent="0.25">
      <c r="A95" s="11"/>
      <c r="B95" s="18"/>
      <c r="C95" s="18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8" t="e">
        <f>AVERAGE(julio[[#This Row],[1]:[31]])</f>
        <v>#DIV/0!</v>
      </c>
      <c r="AJ95" s="18"/>
      <c r="AK95" s="18"/>
    </row>
    <row r="96" spans="1:37" x14ac:dyDescent="0.25">
      <c r="A96" s="11"/>
      <c r="B96" s="18"/>
      <c r="C96" s="18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8" t="e">
        <f>AVERAGE(julio[[#This Row],[1]:[31]])</f>
        <v>#DIV/0!</v>
      </c>
      <c r="AJ96" s="18"/>
      <c r="AK96" s="18"/>
    </row>
    <row r="97" spans="1:37" x14ac:dyDescent="0.25">
      <c r="A97" s="11"/>
      <c r="B97" s="18"/>
      <c r="C97" s="18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8" t="e">
        <f>AVERAGE(julio[[#This Row],[1]:[31]])</f>
        <v>#DIV/0!</v>
      </c>
      <c r="AJ97" s="18"/>
      <c r="AK97" s="18"/>
    </row>
    <row r="98" spans="1:37" x14ac:dyDescent="0.25">
      <c r="A98" s="11"/>
      <c r="B98" s="18"/>
      <c r="C98" s="18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8" t="e">
        <f>AVERAGE(julio[[#This Row],[1]:[31]])</f>
        <v>#DIV/0!</v>
      </c>
      <c r="AJ98" s="18"/>
      <c r="AK98" s="18"/>
    </row>
    <row r="99" spans="1:37" x14ac:dyDescent="0.25">
      <c r="A99" s="11"/>
      <c r="B99" s="18"/>
      <c r="C99" s="18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8" t="e">
        <f>AVERAGE(julio[[#This Row],[1]:[31]])</f>
        <v>#DIV/0!</v>
      </c>
      <c r="AJ99" s="18"/>
      <c r="AK99" s="18"/>
    </row>
    <row r="100" spans="1:37" x14ac:dyDescent="0.25">
      <c r="A100" s="11"/>
      <c r="B100" s="18"/>
      <c r="C100" s="18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8" t="e">
        <f>AVERAGE(julio[[#This Row],[1]:[31]])</f>
        <v>#DIV/0!</v>
      </c>
      <c r="AJ100" s="18"/>
      <c r="AK100" s="18"/>
    </row>
    <row r="101" spans="1:37" x14ac:dyDescent="0.25">
      <c r="A101" s="11"/>
      <c r="B101" s="18"/>
      <c r="C101" s="18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8" t="e">
        <f>AVERAGE(julio[[#This Row],[1]:[31]])</f>
        <v>#DIV/0!</v>
      </c>
      <c r="AJ101" s="18"/>
      <c r="AK101" s="18"/>
    </row>
    <row r="102" spans="1:37" x14ac:dyDescent="0.25">
      <c r="A102" s="11"/>
      <c r="B102" s="18"/>
      <c r="C102" s="18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8" t="e">
        <f>AVERAGE(julio[[#This Row],[1]:[31]])</f>
        <v>#DIV/0!</v>
      </c>
      <c r="AJ102" s="18"/>
      <c r="AK102" s="18"/>
    </row>
    <row r="103" spans="1:37" x14ac:dyDescent="0.25">
      <c r="A103" s="11"/>
      <c r="B103" s="18"/>
      <c r="C103" s="18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8" t="e">
        <f>AVERAGE(julio[[#This Row],[1]:[31]])</f>
        <v>#DIV/0!</v>
      </c>
      <c r="AJ103" s="18"/>
      <c r="AK103" s="18"/>
    </row>
    <row r="104" spans="1:37" x14ac:dyDescent="0.25">
      <c r="A104" s="11"/>
      <c r="B104" s="18"/>
      <c r="C104" s="18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8" t="e">
        <f>AVERAGE(julio[[#This Row],[1]:[31]])</f>
        <v>#DIV/0!</v>
      </c>
      <c r="AJ104" s="18"/>
      <c r="AK104" s="18"/>
    </row>
    <row r="105" spans="1:37" x14ac:dyDescent="0.25">
      <c r="A105" s="11"/>
      <c r="B105" s="18"/>
      <c r="C105" s="18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8" t="e">
        <f>AVERAGE(julio[[#This Row],[1]:[31]])</f>
        <v>#DIV/0!</v>
      </c>
      <c r="AJ105" s="18"/>
      <c r="AK105" s="18"/>
    </row>
    <row r="106" spans="1:37" x14ac:dyDescent="0.25">
      <c r="A106" s="11"/>
      <c r="B106" s="18"/>
      <c r="C106" s="18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8" t="e">
        <f>AVERAGE(julio[[#This Row],[1]:[31]])</f>
        <v>#DIV/0!</v>
      </c>
      <c r="AJ106" s="18"/>
      <c r="AK106" s="18"/>
    </row>
    <row r="107" spans="1:37" x14ac:dyDescent="0.25">
      <c r="A107" s="11"/>
      <c r="B107" s="18"/>
      <c r="C107" s="18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8" t="e">
        <f>AVERAGE(julio[[#This Row],[1]:[31]])</f>
        <v>#DIV/0!</v>
      </c>
      <c r="AJ107" s="18"/>
      <c r="AK107" s="18"/>
    </row>
    <row r="108" spans="1:37" x14ac:dyDescent="0.25">
      <c r="A108" s="11"/>
      <c r="B108" s="18"/>
      <c r="C108" s="18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8" t="e">
        <f>AVERAGE(julio[[#This Row],[1]:[31]])</f>
        <v>#DIV/0!</v>
      </c>
      <c r="AJ108" s="18"/>
      <c r="AK108" s="18"/>
    </row>
    <row r="109" spans="1:37" x14ac:dyDescent="0.25">
      <c r="A109" s="11"/>
      <c r="B109" s="18"/>
      <c r="C109" s="18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8" t="e">
        <f>AVERAGE(julio[[#This Row],[1]:[31]])</f>
        <v>#DIV/0!</v>
      </c>
      <c r="AJ109" s="18"/>
      <c r="AK109" s="18"/>
    </row>
    <row r="110" spans="1:37" x14ac:dyDescent="0.25">
      <c r="A110" s="11"/>
      <c r="B110" s="18"/>
      <c r="C110" s="18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8" t="e">
        <f>AVERAGE(julio[[#This Row],[1]:[31]])</f>
        <v>#DIV/0!</v>
      </c>
      <c r="AJ110" s="18"/>
      <c r="AK110" s="18"/>
    </row>
    <row r="111" spans="1:37" x14ac:dyDescent="0.25">
      <c r="A111" s="11"/>
      <c r="B111" s="18"/>
      <c r="C111" s="18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8" t="e">
        <f>AVERAGE(julio[[#This Row],[1]:[31]])</f>
        <v>#DIV/0!</v>
      </c>
      <c r="AJ111" s="18"/>
      <c r="AK111" s="18"/>
    </row>
    <row r="112" spans="1:37" x14ac:dyDescent="0.25">
      <c r="A112" s="11"/>
      <c r="B112" s="18"/>
      <c r="C112" s="18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8" t="e">
        <f>AVERAGE(julio[[#This Row],[1]:[31]])</f>
        <v>#DIV/0!</v>
      </c>
      <c r="AJ112" s="18"/>
      <c r="AK112" s="18"/>
    </row>
    <row r="113" spans="1:37" x14ac:dyDescent="0.25">
      <c r="A113" s="11"/>
      <c r="B113" s="18"/>
      <c r="C113" s="18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8" t="e">
        <f>AVERAGE(julio[[#This Row],[1]:[31]])</f>
        <v>#DIV/0!</v>
      </c>
      <c r="AJ113" s="18"/>
      <c r="AK113" s="18"/>
    </row>
    <row r="114" spans="1:37" x14ac:dyDescent="0.25">
      <c r="A114" s="11"/>
      <c r="B114" s="18"/>
      <c r="C114" s="18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8" t="e">
        <f>AVERAGE(julio[[#This Row],[1]:[31]])</f>
        <v>#DIV/0!</v>
      </c>
      <c r="AJ114" s="18"/>
      <c r="AK114" s="18"/>
    </row>
    <row r="115" spans="1:37" x14ac:dyDescent="0.25">
      <c r="A115" s="11"/>
      <c r="B115" s="18"/>
      <c r="C115" s="18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8" t="e">
        <f>AVERAGE(julio[[#This Row],[1]:[31]])</f>
        <v>#DIV/0!</v>
      </c>
      <c r="AJ115" s="18"/>
      <c r="AK115" s="18"/>
    </row>
    <row r="116" spans="1:37" x14ac:dyDescent="0.25">
      <c r="A116" s="11"/>
      <c r="B116" s="18"/>
      <c r="C116" s="18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8" t="e">
        <f>AVERAGE(julio[[#This Row],[1]:[31]])</f>
        <v>#DIV/0!</v>
      </c>
      <c r="AJ116" s="18"/>
      <c r="AK116" s="18"/>
    </row>
    <row r="117" spans="1:37" x14ac:dyDescent="0.25">
      <c r="A117" s="11"/>
      <c r="B117" s="18"/>
      <c r="C117" s="18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8" t="e">
        <f>AVERAGE(julio[[#This Row],[1]:[31]])</f>
        <v>#DIV/0!</v>
      </c>
      <c r="AJ117" s="18"/>
      <c r="AK117" s="18"/>
    </row>
    <row r="118" spans="1:37" x14ac:dyDescent="0.25">
      <c r="A118" s="11"/>
      <c r="B118" s="18"/>
      <c r="C118" s="18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8" t="e">
        <f>AVERAGE(julio[[#This Row],[1]:[31]])</f>
        <v>#DIV/0!</v>
      </c>
      <c r="AJ118" s="18"/>
      <c r="AK118" s="18"/>
    </row>
    <row r="119" spans="1:37" x14ac:dyDescent="0.25">
      <c r="A119" s="11"/>
      <c r="B119" s="18"/>
      <c r="C119" s="18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8" t="e">
        <f>AVERAGE(julio[[#This Row],[1]:[31]])</f>
        <v>#DIV/0!</v>
      </c>
      <c r="AJ119" s="18"/>
      <c r="AK119" s="18"/>
    </row>
    <row r="120" spans="1:37" x14ac:dyDescent="0.25">
      <c r="A120" s="11"/>
      <c r="B120" s="18"/>
      <c r="C120" s="18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8" t="e">
        <f>AVERAGE(julio[[#This Row],[1]:[31]])</f>
        <v>#DIV/0!</v>
      </c>
      <c r="AJ120" s="18"/>
      <c r="AK120" s="18"/>
    </row>
    <row r="121" spans="1:37" x14ac:dyDescent="0.25">
      <c r="A121" s="11"/>
      <c r="B121" s="18"/>
      <c r="C121" s="18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8" t="e">
        <f>AVERAGE(julio[[#This Row],[1]:[31]])</f>
        <v>#DIV/0!</v>
      </c>
      <c r="AJ121" s="18"/>
      <c r="AK121" s="18"/>
    </row>
    <row r="122" spans="1:37" x14ac:dyDescent="0.25">
      <c r="A122" s="11"/>
      <c r="B122" s="18"/>
      <c r="C122" s="18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8" t="e">
        <f>AVERAGE(julio[[#This Row],[1]:[31]])</f>
        <v>#DIV/0!</v>
      </c>
      <c r="AJ122" s="18"/>
      <c r="AK122" s="18"/>
    </row>
    <row r="123" spans="1:37" x14ac:dyDescent="0.25">
      <c r="A123" s="11"/>
      <c r="B123" s="18"/>
      <c r="C123" s="18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8" t="e">
        <f>AVERAGE(julio[[#This Row],[1]:[31]])</f>
        <v>#DIV/0!</v>
      </c>
      <c r="AJ123" s="18"/>
      <c r="AK123" s="18"/>
    </row>
    <row r="124" spans="1:37" x14ac:dyDescent="0.25">
      <c r="A124" s="11"/>
      <c r="B124" s="18"/>
      <c r="C124" s="18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8" t="e">
        <f>AVERAGE(julio[[#This Row],[1]:[31]])</f>
        <v>#DIV/0!</v>
      </c>
      <c r="AJ124" s="18"/>
      <c r="AK124" s="18"/>
    </row>
    <row r="125" spans="1:37" x14ac:dyDescent="0.25">
      <c r="A125" s="11"/>
      <c r="B125" s="18"/>
      <c r="C125" s="18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8" t="e">
        <f>AVERAGE(julio[[#This Row],[1]:[31]])</f>
        <v>#DIV/0!</v>
      </c>
      <c r="AJ125" s="18"/>
      <c r="AK125" s="18"/>
    </row>
    <row r="126" spans="1:37" x14ac:dyDescent="0.25">
      <c r="A126" s="11"/>
      <c r="B126" s="18"/>
      <c r="C126" s="18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8" t="e">
        <f>AVERAGE(julio[[#This Row],[1]:[31]])</f>
        <v>#DIV/0!</v>
      </c>
      <c r="AJ126" s="18"/>
      <c r="AK126" s="18"/>
    </row>
    <row r="127" spans="1:37" x14ac:dyDescent="0.25">
      <c r="A127" s="11"/>
      <c r="B127" s="18"/>
      <c r="C127" s="18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8" t="e">
        <f>AVERAGE(julio[[#This Row],[1]:[31]])</f>
        <v>#DIV/0!</v>
      </c>
      <c r="AJ127" s="18"/>
      <c r="AK127" s="18"/>
    </row>
    <row r="128" spans="1:37" x14ac:dyDescent="0.25">
      <c r="A128" s="11"/>
      <c r="B128" s="18"/>
      <c r="C128" s="18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8" t="e">
        <f>AVERAGE(julio[[#This Row],[1]:[31]])</f>
        <v>#DIV/0!</v>
      </c>
      <c r="AJ128" s="18"/>
      <c r="AK128" s="18"/>
    </row>
    <row r="129" spans="1:37" x14ac:dyDescent="0.25">
      <c r="A129" s="11"/>
      <c r="B129" s="18"/>
      <c r="C129" s="18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8" t="e">
        <f>AVERAGE(julio[[#This Row],[1]:[31]])</f>
        <v>#DIV/0!</v>
      </c>
      <c r="AJ129" s="18"/>
      <c r="AK129" s="18"/>
    </row>
    <row r="130" spans="1:37" x14ac:dyDescent="0.25">
      <c r="A130" s="11"/>
      <c r="B130" s="18"/>
      <c r="C130" s="18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8" t="e">
        <f>AVERAGE(julio[[#This Row],[1]:[31]])</f>
        <v>#DIV/0!</v>
      </c>
      <c r="AJ130" s="18"/>
      <c r="AK130" s="18"/>
    </row>
    <row r="131" spans="1:37" x14ac:dyDescent="0.25">
      <c r="A131" s="11"/>
      <c r="B131" s="18"/>
      <c r="C131" s="18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8" t="e">
        <f>AVERAGE(julio[[#This Row],[1]:[31]])</f>
        <v>#DIV/0!</v>
      </c>
      <c r="AJ131" s="18"/>
      <c r="AK131" s="18"/>
    </row>
    <row r="132" spans="1:37" x14ac:dyDescent="0.25">
      <c r="A132" s="11"/>
      <c r="B132" s="18"/>
      <c r="C132" s="18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8" t="e">
        <f>AVERAGE(julio[[#This Row],[1]:[31]])</f>
        <v>#DIV/0!</v>
      </c>
      <c r="AJ132" s="18"/>
      <c r="AK132" s="18"/>
    </row>
    <row r="133" spans="1:37" x14ac:dyDescent="0.25">
      <c r="A133" s="11"/>
      <c r="B133" s="18"/>
      <c r="C133" s="18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8" t="e">
        <f>AVERAGE(julio[[#This Row],[1]:[31]])</f>
        <v>#DIV/0!</v>
      </c>
      <c r="AJ133" s="18"/>
      <c r="AK133" s="18"/>
    </row>
    <row r="134" spans="1:37" x14ac:dyDescent="0.25">
      <c r="A134" s="11"/>
      <c r="B134" s="18"/>
      <c r="C134" s="18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8" t="e">
        <f>AVERAGE(julio[[#This Row],[1]:[31]])</f>
        <v>#DIV/0!</v>
      </c>
      <c r="AJ134" s="18"/>
      <c r="AK134" s="18"/>
    </row>
    <row r="135" spans="1:37" x14ac:dyDescent="0.25">
      <c r="A135" s="11"/>
      <c r="B135" s="18"/>
      <c r="C135" s="18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8" t="e">
        <f>AVERAGE(julio[[#This Row],[1]:[31]])</f>
        <v>#DIV/0!</v>
      </c>
      <c r="AJ135" s="18"/>
      <c r="AK135" s="18"/>
    </row>
    <row r="136" spans="1:37" x14ac:dyDescent="0.25">
      <c r="A136" s="11"/>
      <c r="B136" s="18"/>
      <c r="C136" s="18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8" t="e">
        <f>AVERAGE(julio[[#This Row],[1]:[31]])</f>
        <v>#DIV/0!</v>
      </c>
      <c r="AJ136" s="18"/>
      <c r="AK136" s="18"/>
    </row>
    <row r="137" spans="1:37" x14ac:dyDescent="0.25">
      <c r="A137" s="11"/>
      <c r="B137" s="18"/>
      <c r="C137" s="18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8" t="e">
        <f>AVERAGE(julio[[#This Row],[1]:[31]])</f>
        <v>#DIV/0!</v>
      </c>
      <c r="AJ137" s="18"/>
      <c r="AK137" s="18"/>
    </row>
    <row r="138" spans="1:37" x14ac:dyDescent="0.25">
      <c r="A138" s="11"/>
      <c r="B138" s="18"/>
      <c r="C138" s="18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8" t="e">
        <f>AVERAGE(julio[[#This Row],[1]:[31]])</f>
        <v>#DIV/0!</v>
      </c>
      <c r="AJ138" s="18"/>
      <c r="AK138" s="18"/>
    </row>
    <row r="139" spans="1:37" x14ac:dyDescent="0.25">
      <c r="A139" s="11"/>
      <c r="B139" s="18"/>
      <c r="C139" s="18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8" t="e">
        <f>AVERAGE(julio[[#This Row],[1]:[31]])</f>
        <v>#DIV/0!</v>
      </c>
      <c r="AJ139" s="18"/>
      <c r="AK139" s="18"/>
    </row>
    <row r="140" spans="1:37" x14ac:dyDescent="0.25">
      <c r="A140" s="11"/>
      <c r="B140" s="18"/>
      <c r="C140" s="18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8" t="e">
        <f>AVERAGE(julio[[#This Row],[1]:[31]])</f>
        <v>#DIV/0!</v>
      </c>
      <c r="AJ140" s="18"/>
      <c r="AK140" s="18"/>
    </row>
    <row r="141" spans="1:37" x14ac:dyDescent="0.25">
      <c r="A141" s="11"/>
      <c r="B141" s="18"/>
      <c r="C141" s="18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8" t="e">
        <f>AVERAGE(julio[[#This Row],[1]:[31]])</f>
        <v>#DIV/0!</v>
      </c>
      <c r="AJ141" s="18"/>
      <c r="AK141" s="18"/>
    </row>
    <row r="142" spans="1:37" x14ac:dyDescent="0.25">
      <c r="A142" s="11"/>
      <c r="B142" s="18"/>
      <c r="C142" s="18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8" t="e">
        <f>AVERAGE(julio[[#This Row],[1]:[31]])</f>
        <v>#DIV/0!</v>
      </c>
      <c r="AJ142" s="18"/>
      <c r="AK142" s="18"/>
    </row>
    <row r="143" spans="1:37" x14ac:dyDescent="0.25">
      <c r="A143" s="11"/>
      <c r="B143" s="18"/>
      <c r="C143" s="18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8" t="e">
        <f>AVERAGE(julio[[#This Row],[1]:[31]])</f>
        <v>#DIV/0!</v>
      </c>
      <c r="AJ143" s="18"/>
      <c r="AK143" s="18"/>
    </row>
    <row r="144" spans="1:37" x14ac:dyDescent="0.25">
      <c r="A144" s="11"/>
      <c r="B144" s="18"/>
      <c r="C144" s="18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8" t="e">
        <f>AVERAGE(julio[[#This Row],[1]:[31]])</f>
        <v>#DIV/0!</v>
      </c>
      <c r="AJ144" s="18"/>
      <c r="AK144" s="18"/>
    </row>
    <row r="145" spans="1:37" x14ac:dyDescent="0.25">
      <c r="A145" s="11"/>
      <c r="B145" s="18"/>
      <c r="C145" s="18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8" t="e">
        <f>AVERAGE(julio[[#This Row],[1]:[31]])</f>
        <v>#DIV/0!</v>
      </c>
      <c r="AJ145" s="18"/>
      <c r="AK145" s="18"/>
    </row>
    <row r="146" spans="1:37" x14ac:dyDescent="0.25">
      <c r="A146" s="11"/>
      <c r="B146" s="18"/>
      <c r="C146" s="18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8" t="e">
        <f>AVERAGE(julio[[#This Row],[1]:[31]])</f>
        <v>#DIV/0!</v>
      </c>
      <c r="AJ146" s="18"/>
      <c r="AK146" s="18"/>
    </row>
    <row r="147" spans="1:37" x14ac:dyDescent="0.25">
      <c r="A147" s="11"/>
      <c r="B147" s="18"/>
      <c r="C147" s="18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8" t="e">
        <f>AVERAGE(julio[[#This Row],[1]:[31]])</f>
        <v>#DIV/0!</v>
      </c>
      <c r="AJ147" s="18"/>
      <c r="AK147" s="18"/>
    </row>
    <row r="148" spans="1:37" x14ac:dyDescent="0.25">
      <c r="A148" s="11"/>
      <c r="B148" s="18"/>
      <c r="C148" s="18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8" t="e">
        <f>AVERAGE(julio[[#This Row],[1]:[31]])</f>
        <v>#DIV/0!</v>
      </c>
      <c r="AJ148" s="18"/>
      <c r="AK148" s="18"/>
    </row>
    <row r="149" spans="1:37" x14ac:dyDescent="0.25">
      <c r="A149" s="11"/>
      <c r="B149" s="18"/>
      <c r="C149" s="18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8" t="e">
        <f>AVERAGE(julio[[#This Row],[1]:[31]])</f>
        <v>#DIV/0!</v>
      </c>
      <c r="AJ149" s="18"/>
      <c r="AK149" s="18"/>
    </row>
    <row r="150" spans="1:37" x14ac:dyDescent="0.25">
      <c r="A150" s="11"/>
      <c r="B150" s="18"/>
      <c r="C150" s="18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8" t="e">
        <f>AVERAGE(julio[[#This Row],[1]:[31]])</f>
        <v>#DIV/0!</v>
      </c>
      <c r="AJ150" s="18"/>
      <c r="AK150" s="18"/>
    </row>
    <row r="151" spans="1:37" x14ac:dyDescent="0.25">
      <c r="A151" s="11"/>
      <c r="B151" s="18"/>
      <c r="C151" s="18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8" t="e">
        <f>AVERAGE(julio[[#This Row],[1]:[31]])</f>
        <v>#DIV/0!</v>
      </c>
      <c r="AJ151" s="18"/>
      <c r="AK151" s="18"/>
    </row>
    <row r="152" spans="1:37" x14ac:dyDescent="0.25">
      <c r="A152" s="11"/>
      <c r="B152" s="18"/>
      <c r="C152" s="18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8" t="e">
        <f>AVERAGE(julio[[#This Row],[1]:[31]])</f>
        <v>#DIV/0!</v>
      </c>
      <c r="AJ152" s="18"/>
      <c r="AK152" s="18"/>
    </row>
    <row r="153" spans="1:37" x14ac:dyDescent="0.25">
      <c r="A153" s="11"/>
      <c r="B153" s="18"/>
      <c r="C153" s="18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8" t="e">
        <f>AVERAGE(julio[[#This Row],[1]:[31]])</f>
        <v>#DIV/0!</v>
      </c>
      <c r="AJ153" s="18"/>
      <c r="AK153" s="18"/>
    </row>
    <row r="154" spans="1:37" x14ac:dyDescent="0.25">
      <c r="A154" s="11"/>
      <c r="B154" s="18"/>
      <c r="C154" s="18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8" t="e">
        <f>AVERAGE(julio[[#This Row],[1]:[31]])</f>
        <v>#DIV/0!</v>
      </c>
      <c r="AJ154" s="18"/>
      <c r="AK154" s="18"/>
    </row>
    <row r="155" spans="1:37" x14ac:dyDescent="0.25">
      <c r="A155" s="11"/>
      <c r="B155" s="18"/>
      <c r="C155" s="18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8" t="e">
        <f>AVERAGE(julio[[#This Row],[1]:[31]])</f>
        <v>#DIV/0!</v>
      </c>
      <c r="AJ155" s="18"/>
      <c r="AK155" s="18"/>
    </row>
    <row r="156" spans="1:37" x14ac:dyDescent="0.25">
      <c r="A156" s="11"/>
      <c r="B156" s="18"/>
      <c r="C156" s="18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8" t="e">
        <f>AVERAGE(julio[[#This Row],[1]:[31]])</f>
        <v>#DIV/0!</v>
      </c>
      <c r="AJ156" s="18"/>
      <c r="AK156" s="18"/>
    </row>
    <row r="157" spans="1:37" x14ac:dyDescent="0.25">
      <c r="A157" s="11"/>
      <c r="B157" s="18"/>
      <c r="C157" s="18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8" t="e">
        <f>AVERAGE(julio[[#This Row],[1]:[31]])</f>
        <v>#DIV/0!</v>
      </c>
      <c r="AJ157" s="18"/>
      <c r="AK157" s="18"/>
    </row>
    <row r="158" spans="1:37" x14ac:dyDescent="0.25">
      <c r="A158" s="11"/>
      <c r="B158" s="18"/>
      <c r="C158" s="18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8" t="e">
        <f>AVERAGE(julio[[#This Row],[1]:[31]])</f>
        <v>#DIV/0!</v>
      </c>
      <c r="AJ158" s="18"/>
      <c r="AK158" s="18"/>
    </row>
    <row r="159" spans="1:37" x14ac:dyDescent="0.25">
      <c r="A159" s="11"/>
      <c r="B159" s="18"/>
      <c r="C159" s="18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8" t="e">
        <f>AVERAGE(julio[[#This Row],[1]:[31]])</f>
        <v>#DIV/0!</v>
      </c>
      <c r="AJ159" s="18"/>
      <c r="AK159" s="18"/>
    </row>
    <row r="160" spans="1:37" x14ac:dyDescent="0.25">
      <c r="A160" s="11"/>
      <c r="B160" s="18"/>
      <c r="C160" s="18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8" t="e">
        <f>AVERAGE(julio[[#This Row],[1]:[31]])</f>
        <v>#DIV/0!</v>
      </c>
      <c r="AJ160" s="18"/>
      <c r="AK160" s="18"/>
    </row>
    <row r="161" spans="1:37" x14ac:dyDescent="0.25">
      <c r="A161" s="11"/>
      <c r="B161" s="18"/>
      <c r="C161" s="18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8" t="e">
        <f>AVERAGE(julio[[#This Row],[1]:[31]])</f>
        <v>#DIV/0!</v>
      </c>
      <c r="AJ161" s="18"/>
      <c r="AK161" s="18"/>
    </row>
    <row r="162" spans="1:37" x14ac:dyDescent="0.25">
      <c r="A162" s="11"/>
      <c r="B162" s="18"/>
      <c r="C162" s="18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8" t="e">
        <f>AVERAGE(julio[[#This Row],[1]:[31]])</f>
        <v>#DIV/0!</v>
      </c>
      <c r="AJ162" s="18"/>
      <c r="AK162" s="18"/>
    </row>
    <row r="163" spans="1:37" x14ac:dyDescent="0.25">
      <c r="A163" s="11"/>
      <c r="B163" s="18"/>
      <c r="C163" s="18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8" t="e">
        <f>AVERAGE(julio[[#This Row],[1]:[31]])</f>
        <v>#DIV/0!</v>
      </c>
      <c r="AJ163" s="18"/>
      <c r="AK163" s="18"/>
    </row>
    <row r="164" spans="1:37" x14ac:dyDescent="0.25">
      <c r="A164" s="11"/>
      <c r="B164" s="18"/>
      <c r="C164" s="18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8" t="e">
        <f>AVERAGE(julio[[#This Row],[1]:[31]])</f>
        <v>#DIV/0!</v>
      </c>
      <c r="AJ164" s="18"/>
      <c r="AK164" s="18"/>
    </row>
    <row r="165" spans="1:37" x14ac:dyDescent="0.25">
      <c r="A165" s="11"/>
      <c r="B165" s="18"/>
      <c r="C165" s="18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8" t="e">
        <f>AVERAGE(julio[[#This Row],[1]:[31]])</f>
        <v>#DIV/0!</v>
      </c>
      <c r="AJ165" s="18"/>
      <c r="AK165" s="18"/>
    </row>
    <row r="166" spans="1:37" x14ac:dyDescent="0.25">
      <c r="A166" s="11"/>
      <c r="B166" s="18"/>
      <c r="C166" s="18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8" t="e">
        <f>AVERAGE(julio[[#This Row],[1]:[31]])</f>
        <v>#DIV/0!</v>
      </c>
      <c r="AJ166" s="18"/>
      <c r="AK166" s="18"/>
    </row>
    <row r="167" spans="1:37" x14ac:dyDescent="0.25">
      <c r="A167" s="11"/>
      <c r="B167" s="18"/>
      <c r="C167" s="18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8" t="e">
        <f>AVERAGE(julio[[#This Row],[1]:[31]])</f>
        <v>#DIV/0!</v>
      </c>
      <c r="AJ167" s="18"/>
      <c r="AK167" s="18"/>
    </row>
    <row r="168" spans="1:37" x14ac:dyDescent="0.25">
      <c r="A168" s="11"/>
      <c r="B168" s="18"/>
      <c r="C168" s="18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8" t="e">
        <f>AVERAGE(julio[[#This Row],[1]:[31]])</f>
        <v>#DIV/0!</v>
      </c>
      <c r="AJ168" s="18"/>
      <c r="AK168" s="18"/>
    </row>
    <row r="169" spans="1:37" x14ac:dyDescent="0.25">
      <c r="A169" s="11"/>
      <c r="B169" s="18"/>
      <c r="C169" s="18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8" t="e">
        <f>AVERAGE(julio[[#This Row],[1]:[31]])</f>
        <v>#DIV/0!</v>
      </c>
      <c r="AJ169" s="18"/>
      <c r="AK169" s="18"/>
    </row>
    <row r="170" spans="1:37" x14ac:dyDescent="0.25">
      <c r="A170" s="11"/>
      <c r="B170" s="18"/>
      <c r="C170" s="18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8" t="e">
        <f>AVERAGE(julio[[#This Row],[1]:[31]])</f>
        <v>#DIV/0!</v>
      </c>
      <c r="AJ170" s="18"/>
      <c r="AK170" s="18"/>
    </row>
    <row r="171" spans="1:37" x14ac:dyDescent="0.25">
      <c r="A171" s="11"/>
      <c r="B171" s="18"/>
      <c r="C171" s="18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8" t="e">
        <f>AVERAGE(julio[[#This Row],[1]:[31]])</f>
        <v>#DIV/0!</v>
      </c>
      <c r="AJ171" s="18"/>
      <c r="AK171" s="18"/>
    </row>
    <row r="172" spans="1:37" x14ac:dyDescent="0.25">
      <c r="A172" s="11"/>
      <c r="B172" s="18"/>
      <c r="C172" s="18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8" t="e">
        <f>AVERAGE(julio[[#This Row],[1]:[31]])</f>
        <v>#DIV/0!</v>
      </c>
      <c r="AJ172" s="18"/>
      <c r="AK172" s="18"/>
    </row>
    <row r="173" spans="1:37" x14ac:dyDescent="0.25">
      <c r="A173" s="11"/>
      <c r="B173" s="18"/>
      <c r="C173" s="18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8" t="e">
        <f>AVERAGE(julio[[#This Row],[1]:[31]])</f>
        <v>#DIV/0!</v>
      </c>
      <c r="AJ173" s="18"/>
      <c r="AK173" s="18"/>
    </row>
    <row r="174" spans="1:37" x14ac:dyDescent="0.25">
      <c r="A174" s="11"/>
      <c r="B174" s="18"/>
      <c r="C174" s="18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8" t="e">
        <f>AVERAGE(julio[[#This Row],[1]:[31]])</f>
        <v>#DIV/0!</v>
      </c>
      <c r="AJ174" s="18"/>
      <c r="AK174" s="18"/>
    </row>
    <row r="175" spans="1:37" x14ac:dyDescent="0.25">
      <c r="A175" s="11"/>
      <c r="B175" s="18"/>
      <c r="C175" s="18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8" t="e">
        <f>AVERAGE(julio[[#This Row],[1]:[31]])</f>
        <v>#DIV/0!</v>
      </c>
      <c r="AJ175" s="18"/>
      <c r="AK175" s="18"/>
    </row>
    <row r="176" spans="1:37" x14ac:dyDescent="0.25">
      <c r="A176" s="11"/>
      <c r="B176" s="18"/>
      <c r="C176" s="18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8" t="e">
        <f>AVERAGE(julio[[#This Row],[1]:[31]])</f>
        <v>#DIV/0!</v>
      </c>
      <c r="AJ176" s="18"/>
      <c r="AK176" s="18"/>
    </row>
    <row r="177" spans="1:37" x14ac:dyDescent="0.25">
      <c r="A177" s="11"/>
      <c r="B177" s="18"/>
      <c r="C177" s="18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8" t="e">
        <f>AVERAGE(julio[[#This Row],[1]:[31]])</f>
        <v>#DIV/0!</v>
      </c>
      <c r="AJ177" s="18"/>
      <c r="AK177" s="18"/>
    </row>
    <row r="178" spans="1:37" x14ac:dyDescent="0.25">
      <c r="A178" s="11"/>
      <c r="B178" s="18"/>
      <c r="C178" s="18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8" t="e">
        <f>AVERAGE(julio[[#This Row],[1]:[31]])</f>
        <v>#DIV/0!</v>
      </c>
      <c r="AJ178" s="18"/>
      <c r="AK178" s="18"/>
    </row>
    <row r="179" spans="1:37" x14ac:dyDescent="0.25">
      <c r="A179" s="11"/>
      <c r="B179" s="18"/>
      <c r="C179" s="18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8" t="e">
        <f>AVERAGE(julio[[#This Row],[1]:[31]])</f>
        <v>#DIV/0!</v>
      </c>
      <c r="AJ179" s="18"/>
      <c r="AK179" s="18"/>
    </row>
    <row r="180" spans="1:37" x14ac:dyDescent="0.25">
      <c r="A180" s="11"/>
      <c r="B180" s="18"/>
      <c r="C180" s="18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8" t="e">
        <f>AVERAGE(julio[[#This Row],[1]:[31]])</f>
        <v>#DIV/0!</v>
      </c>
      <c r="AJ180" s="18"/>
      <c r="AK180" s="18"/>
    </row>
    <row r="181" spans="1:37" x14ac:dyDescent="0.25">
      <c r="A181" s="11"/>
      <c r="B181" s="18"/>
      <c r="C181" s="18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8" t="e">
        <f>AVERAGE(julio[[#This Row],[1]:[31]])</f>
        <v>#DIV/0!</v>
      </c>
      <c r="AJ181" s="18"/>
      <c r="AK181" s="18"/>
    </row>
    <row r="182" spans="1:37" x14ac:dyDescent="0.25">
      <c r="A182" s="11"/>
      <c r="B182" s="18"/>
      <c r="C182" s="18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8" t="e">
        <f>AVERAGE(julio[[#This Row],[1]:[31]])</f>
        <v>#DIV/0!</v>
      </c>
      <c r="AJ182" s="18"/>
      <c r="AK182" s="18"/>
    </row>
    <row r="183" spans="1:37" x14ac:dyDescent="0.25">
      <c r="A183" s="11"/>
      <c r="B183" s="18"/>
      <c r="C183" s="18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8" t="e">
        <f>AVERAGE(julio[[#This Row],[1]:[31]])</f>
        <v>#DIV/0!</v>
      </c>
      <c r="AJ183" s="18"/>
      <c r="AK183" s="18"/>
    </row>
    <row r="184" spans="1:37" x14ac:dyDescent="0.25">
      <c r="A184" s="11"/>
      <c r="B184" s="18"/>
      <c r="C184" s="18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8" t="e">
        <f>AVERAGE(julio[[#This Row],[1]:[31]])</f>
        <v>#DIV/0!</v>
      </c>
      <c r="AJ184" s="18"/>
      <c r="AK184" s="18"/>
    </row>
    <row r="185" spans="1:37" x14ac:dyDescent="0.25">
      <c r="A185" s="11"/>
      <c r="B185" s="18"/>
      <c r="C185" s="18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8" t="e">
        <f>AVERAGE(julio[[#This Row],[1]:[31]])</f>
        <v>#DIV/0!</v>
      </c>
      <c r="AJ185" s="18"/>
      <c r="AK185" s="18"/>
    </row>
    <row r="186" spans="1:37" x14ac:dyDescent="0.25">
      <c r="A186" s="11"/>
      <c r="B186" s="18"/>
      <c r="C186" s="18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8" t="e">
        <f>AVERAGE(julio[[#This Row],[1]:[31]])</f>
        <v>#DIV/0!</v>
      </c>
      <c r="AJ186" s="18"/>
      <c r="AK186" s="18"/>
    </row>
    <row r="187" spans="1:37" x14ac:dyDescent="0.25">
      <c r="A187" s="11"/>
      <c r="B187" s="18"/>
      <c r="C187" s="18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8" t="e">
        <f>AVERAGE(julio[[#This Row],[1]:[31]])</f>
        <v>#DIV/0!</v>
      </c>
      <c r="AJ187" s="18"/>
      <c r="AK187" s="18"/>
    </row>
    <row r="188" spans="1:37" x14ac:dyDescent="0.25">
      <c r="A188" s="11"/>
      <c r="B188" s="18"/>
      <c r="C188" s="18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8" t="e">
        <f>AVERAGE(julio[[#This Row],[1]:[31]])</f>
        <v>#DIV/0!</v>
      </c>
      <c r="AJ188" s="18"/>
      <c r="AK188" s="18"/>
    </row>
    <row r="189" spans="1:37" x14ac:dyDescent="0.25">
      <c r="A189" s="11"/>
      <c r="B189" s="18"/>
      <c r="C189" s="18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8" t="e">
        <f>AVERAGE(julio[[#This Row],[1]:[31]])</f>
        <v>#DIV/0!</v>
      </c>
      <c r="AJ189" s="18"/>
      <c r="AK189" s="18"/>
    </row>
    <row r="190" spans="1:37" x14ac:dyDescent="0.25">
      <c r="A190" s="11"/>
      <c r="B190" s="18"/>
      <c r="C190" s="18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8" t="e">
        <f>AVERAGE(julio[[#This Row],[1]:[31]])</f>
        <v>#DIV/0!</v>
      </c>
      <c r="AJ190" s="18"/>
      <c r="AK190" s="18"/>
    </row>
    <row r="191" spans="1:37" x14ac:dyDescent="0.25">
      <c r="A191" s="11"/>
      <c r="B191" s="18"/>
      <c r="C191" s="18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8" t="e">
        <f>AVERAGE(julio[[#This Row],[1]:[31]])</f>
        <v>#DIV/0!</v>
      </c>
      <c r="AJ191" s="18"/>
      <c r="AK191" s="18"/>
    </row>
    <row r="192" spans="1:37" x14ac:dyDescent="0.25">
      <c r="A192" s="11"/>
      <c r="B192" s="18"/>
      <c r="C192" s="18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8" t="e">
        <f>AVERAGE(julio[[#This Row],[1]:[31]])</f>
        <v>#DIV/0!</v>
      </c>
      <c r="AJ192" s="18"/>
      <c r="AK192" s="18"/>
    </row>
    <row r="193" spans="1:37" x14ac:dyDescent="0.25">
      <c r="A193" s="11"/>
      <c r="B193" s="18"/>
      <c r="C193" s="18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8" t="e">
        <f>AVERAGE(julio[[#This Row],[1]:[31]])</f>
        <v>#DIV/0!</v>
      </c>
      <c r="AJ193" s="18"/>
      <c r="AK193" s="18"/>
    </row>
    <row r="194" spans="1:37" x14ac:dyDescent="0.25">
      <c r="A194" s="11"/>
      <c r="B194" s="18"/>
      <c r="C194" s="18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8" t="e">
        <f>AVERAGE(julio[[#This Row],[1]:[31]])</f>
        <v>#DIV/0!</v>
      </c>
      <c r="AJ194" s="18"/>
      <c r="AK194" s="18"/>
    </row>
    <row r="195" spans="1:37" x14ac:dyDescent="0.25">
      <c r="A195" s="11"/>
      <c r="B195" s="18"/>
      <c r="C195" s="18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8" t="e">
        <f>AVERAGE(julio[[#This Row],[1]:[31]])</f>
        <v>#DIV/0!</v>
      </c>
      <c r="AJ195" s="18"/>
      <c r="AK195" s="18"/>
    </row>
    <row r="196" spans="1:37" x14ac:dyDescent="0.25">
      <c r="A196" s="11"/>
      <c r="B196" s="18"/>
      <c r="C196" s="18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8" t="e">
        <f>AVERAGE(julio[[#This Row],[1]:[31]])</f>
        <v>#DIV/0!</v>
      </c>
      <c r="AJ196" s="18"/>
      <c r="AK196" s="18"/>
    </row>
    <row r="197" spans="1:37" x14ac:dyDescent="0.25">
      <c r="A197" s="11"/>
      <c r="B197" s="18"/>
      <c r="C197" s="18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8" t="e">
        <f>AVERAGE(julio[[#This Row],[1]:[31]])</f>
        <v>#DIV/0!</v>
      </c>
      <c r="AJ197" s="18"/>
      <c r="AK197" s="18"/>
    </row>
    <row r="198" spans="1:37" x14ac:dyDescent="0.25">
      <c r="A198" s="11"/>
      <c r="B198" s="18"/>
      <c r="C198" s="18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8" t="e">
        <f>AVERAGE(julio[[#This Row],[1]:[31]])</f>
        <v>#DIV/0!</v>
      </c>
      <c r="AJ198" s="18"/>
      <c r="AK198" s="18"/>
    </row>
    <row r="199" spans="1:37" x14ac:dyDescent="0.25">
      <c r="A199" s="11"/>
      <c r="B199" s="18"/>
      <c r="C199" s="18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8" t="e">
        <f>AVERAGE(julio[[#This Row],[1]:[31]])</f>
        <v>#DIV/0!</v>
      </c>
      <c r="AJ199" s="18"/>
      <c r="AK199" s="18"/>
    </row>
    <row r="200" spans="1:37" x14ac:dyDescent="0.25">
      <c r="A200" s="11"/>
      <c r="B200" s="18"/>
      <c r="C200" s="18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8" t="e">
        <f>AVERAGE(julio[[#This Row],[1]:[31]])</f>
        <v>#DIV/0!</v>
      </c>
      <c r="AJ200" s="18"/>
      <c r="AK200" s="28"/>
    </row>
    <row r="201" spans="1:37" x14ac:dyDescent="0.2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7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26"/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51293D8C-749D-4377-A539-F422D1127A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3" id="{90E00794-23E3-4E57-8E43-3DC4E76897C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5" id="{C14DB97B-EBDF-4762-8B68-A9DCDDE32D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6" id="{8B567A69-7E1E-4E53-956B-DB7361C533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2" id="{73FD35E6-2DCE-499A-B9E7-8A54FB297F4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1" id="{CC38F915-E63F-4A40-B944-447B8CD2BE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26"/>
  <sheetViews>
    <sheetView tabSelected="1" topLeftCell="R1" zoomScale="90" zoomScaleNormal="90" workbookViewId="0">
      <selection activeCell="AJ3" sqref="AJ3:AK193"/>
    </sheetView>
  </sheetViews>
  <sheetFormatPr baseColWidth="10" defaultRowHeight="15" x14ac:dyDescent="0.25"/>
  <cols>
    <col min="1" max="1" width="23.5703125" customWidth="1"/>
    <col min="2" max="2" width="23.140625" customWidth="1"/>
    <col min="3" max="3" width="19.5703125" customWidth="1"/>
    <col min="4" max="4" width="6.42578125" customWidth="1"/>
    <col min="5" max="5" width="6.140625" customWidth="1"/>
    <col min="6" max="6" width="6" customWidth="1"/>
    <col min="7" max="7" width="5.85546875" customWidth="1"/>
    <col min="8" max="8" width="5.42578125" customWidth="1"/>
    <col min="9" max="10" width="4.5703125" customWidth="1"/>
    <col min="11" max="11" width="5.140625" customWidth="1"/>
    <col min="12" max="12" width="5" customWidth="1"/>
    <col min="13" max="13" width="6.140625" customWidth="1"/>
    <col min="14" max="14" width="5.85546875" customWidth="1"/>
    <col min="15" max="15" width="6.5703125" customWidth="1"/>
    <col min="16" max="16" width="6.7109375" customWidth="1"/>
    <col min="17" max="17" width="6.85546875" style="6" customWidth="1"/>
    <col min="18" max="18" width="6.140625" customWidth="1"/>
    <col min="19" max="19" width="6" customWidth="1"/>
    <col min="20" max="20" width="6.85546875" customWidth="1"/>
    <col min="21" max="21" width="5.5703125" customWidth="1"/>
    <col min="22" max="22" width="5.42578125" customWidth="1"/>
    <col min="23" max="23" width="6" customWidth="1"/>
    <col min="24" max="24" width="5.85546875" customWidth="1"/>
    <col min="25" max="25" width="5.28515625" customWidth="1"/>
    <col min="26" max="27" width="6" customWidth="1"/>
    <col min="28" max="28" width="6.7109375" customWidth="1"/>
    <col min="29" max="29" width="6" customWidth="1"/>
    <col min="30" max="30" width="6.28515625" customWidth="1"/>
    <col min="31" max="31" width="6.42578125" customWidth="1"/>
    <col min="32" max="32" width="5.28515625" customWidth="1"/>
    <col min="33" max="33" width="6.42578125" customWidth="1"/>
    <col min="34" max="34" width="5.28515625" customWidth="1"/>
    <col min="35" max="35" width="12" customWidth="1"/>
    <col min="36" max="36" width="9.140625" customWidth="1"/>
    <col min="37" max="37" width="94.5703125" customWidth="1"/>
  </cols>
  <sheetData>
    <row r="1" spans="1:37" x14ac:dyDescent="0.25">
      <c r="A1" s="30"/>
      <c r="B1" s="31" t="s">
        <v>0</v>
      </c>
      <c r="C1" s="32"/>
      <c r="D1" s="31">
        <f>SUBTOTAL(109,agosto[1])</f>
        <v>0</v>
      </c>
      <c r="E1" s="31">
        <f>SUBTOTAL(109,agosto[2])</f>
        <v>0</v>
      </c>
      <c r="F1" s="31">
        <f>SUBTOTAL(109,agosto[3])</f>
        <v>0</v>
      </c>
      <c r="G1" s="31">
        <f>SUBTOTAL(109,agosto[4])</f>
        <v>0</v>
      </c>
      <c r="H1" s="31">
        <f>SUBTOTAL(109,agosto[5])</f>
        <v>0</v>
      </c>
      <c r="I1" s="31">
        <f>SUBTOTAL(109,agosto[6])</f>
        <v>0</v>
      </c>
      <c r="J1" s="31">
        <f>SUBTOTAL(109,agosto[7])</f>
        <v>0</v>
      </c>
      <c r="K1" s="31">
        <f>SUBTOTAL(109,agosto[8])</f>
        <v>0</v>
      </c>
      <c r="L1" s="31">
        <f>SUBTOTAL(109,agosto[9])</f>
        <v>0</v>
      </c>
      <c r="M1" s="31">
        <f>SUBTOTAL(109,agosto[10])</f>
        <v>0</v>
      </c>
      <c r="N1" s="31">
        <f>SUBTOTAL(109,agosto[11])</f>
        <v>0</v>
      </c>
      <c r="O1" s="31">
        <f>SUBTOTAL(109,agosto[12])</f>
        <v>0</v>
      </c>
      <c r="P1" s="31">
        <f>SUBTOTAL(109,agosto[13])</f>
        <v>0</v>
      </c>
      <c r="Q1" s="31">
        <f>SUBTOTAL(109,agosto[14])</f>
        <v>0</v>
      </c>
      <c r="R1" s="31">
        <f>SUBTOTAL(109,agosto[15])</f>
        <v>0</v>
      </c>
      <c r="S1" s="31">
        <f>SUBTOTAL(109,agosto[16])</f>
        <v>0</v>
      </c>
      <c r="T1" s="31">
        <f>SUBTOTAL(109,agosto[17])</f>
        <v>0</v>
      </c>
      <c r="U1" s="31">
        <f>SUBTOTAL(109,agosto[18])</f>
        <v>0</v>
      </c>
      <c r="V1" s="31">
        <f>SUBTOTAL(109,agosto[19])</f>
        <v>0</v>
      </c>
      <c r="W1" s="31">
        <f>SUBTOTAL(109,agosto[20])</f>
        <v>0</v>
      </c>
      <c r="X1" s="31">
        <f>SUBTOTAL(109,agosto[21])</f>
        <v>0</v>
      </c>
      <c r="Y1" s="31">
        <f>SUBTOTAL(109,agosto[22])</f>
        <v>0</v>
      </c>
      <c r="Z1" s="31">
        <f>SUBTOTAL(109,agosto[23])</f>
        <v>0</v>
      </c>
      <c r="AA1" s="31">
        <f>SUBTOTAL(109,agosto[24])</f>
        <v>0</v>
      </c>
      <c r="AB1" s="31">
        <f>SUBTOTAL(109,agosto[25])</f>
        <v>0</v>
      </c>
      <c r="AC1" s="31">
        <f>SUBTOTAL(109,agosto[26])</f>
        <v>0</v>
      </c>
      <c r="AD1" s="31">
        <f>SUBTOTAL(109,agosto[27])</f>
        <v>0</v>
      </c>
      <c r="AE1" s="31">
        <f>SUBTOTAL(109,agosto[28])</f>
        <v>0</v>
      </c>
      <c r="AF1" s="31">
        <f>SUBTOTAL(109,agosto[29])</f>
        <v>0</v>
      </c>
      <c r="AG1" s="31">
        <f>SUBTOTAL(109,agosto[30])</f>
        <v>0</v>
      </c>
      <c r="AH1" s="31">
        <f>SUBTOTAL(109,agosto[31])</f>
        <v>0</v>
      </c>
      <c r="AI1" s="33" t="e">
        <f>SUBTOTAL(101,agosto[Fallas])</f>
        <v>#DIV/0!</v>
      </c>
      <c r="AJ1" s="34"/>
      <c r="AK1" s="34"/>
    </row>
    <row r="2" spans="1:37" ht="15.75" customHeight="1" x14ac:dyDescent="0.25">
      <c r="A2" s="35" t="s">
        <v>1</v>
      </c>
      <c r="B2" s="35" t="s">
        <v>2</v>
      </c>
      <c r="C2" s="36" t="s">
        <v>3</v>
      </c>
      <c r="D2" s="37" t="s">
        <v>4</v>
      </c>
      <c r="E2" s="37" t="s">
        <v>5</v>
      </c>
      <c r="F2" s="37" t="s">
        <v>6</v>
      </c>
      <c r="G2" s="38" t="s">
        <v>7</v>
      </c>
      <c r="H2" s="37" t="s">
        <v>8</v>
      </c>
      <c r="I2" s="37" t="s">
        <v>9</v>
      </c>
      <c r="J2" s="37" t="s">
        <v>10</v>
      </c>
      <c r="K2" s="37" t="s">
        <v>11</v>
      </c>
      <c r="L2" s="37" t="s">
        <v>12</v>
      </c>
      <c r="M2" s="37" t="s">
        <v>13</v>
      </c>
      <c r="N2" s="37" t="s">
        <v>14</v>
      </c>
      <c r="O2" s="37" t="s">
        <v>15</v>
      </c>
      <c r="P2" s="37" t="s">
        <v>16</v>
      </c>
      <c r="Q2" s="37" t="s">
        <v>17</v>
      </c>
      <c r="R2" s="37" t="s">
        <v>18</v>
      </c>
      <c r="S2" s="37" t="s">
        <v>19</v>
      </c>
      <c r="T2" s="37" t="s">
        <v>20</v>
      </c>
      <c r="U2" s="37" t="s">
        <v>21</v>
      </c>
      <c r="V2" s="37" t="s">
        <v>22</v>
      </c>
      <c r="W2" s="37" t="s">
        <v>23</v>
      </c>
      <c r="X2" s="37" t="s">
        <v>24</v>
      </c>
      <c r="Y2" s="37" t="s">
        <v>25</v>
      </c>
      <c r="Z2" s="37" t="s">
        <v>26</v>
      </c>
      <c r="AA2" s="37" t="s">
        <v>27</v>
      </c>
      <c r="AB2" s="37" t="s">
        <v>28</v>
      </c>
      <c r="AC2" s="37" t="s">
        <v>29</v>
      </c>
      <c r="AD2" s="37" t="s">
        <v>30</v>
      </c>
      <c r="AE2" s="37" t="s">
        <v>31</v>
      </c>
      <c r="AF2" s="37" t="s">
        <v>32</v>
      </c>
      <c r="AG2" s="37" t="s">
        <v>33</v>
      </c>
      <c r="AH2" s="37" t="s">
        <v>34</v>
      </c>
      <c r="AI2" s="39" t="s">
        <v>35</v>
      </c>
      <c r="AJ2" s="40" t="s">
        <v>36</v>
      </c>
      <c r="AK2" s="40" t="s">
        <v>37</v>
      </c>
    </row>
    <row r="3" spans="1:37" ht="15.75" customHeight="1" x14ac:dyDescent="0.25">
      <c r="A3" s="40"/>
      <c r="B3" s="41"/>
      <c r="C3" s="41"/>
      <c r="D3" s="42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2"/>
      <c r="S3" s="42"/>
      <c r="T3" s="43"/>
      <c r="U3" s="43"/>
      <c r="V3" s="43"/>
      <c r="W3" s="43"/>
      <c r="X3" s="44"/>
      <c r="Y3" s="44"/>
      <c r="Z3" s="42"/>
      <c r="AA3" s="42"/>
      <c r="AB3" s="42"/>
      <c r="AC3" s="42"/>
      <c r="AD3" s="42"/>
      <c r="AE3" s="42"/>
      <c r="AF3" s="44"/>
      <c r="AG3" s="42"/>
      <c r="AH3" s="42"/>
      <c r="AI3" s="45" t="e">
        <f>AVERAGE(agosto[[#This Row],[1]:[31]])</f>
        <v>#DIV/0!</v>
      </c>
      <c r="AJ3" s="46"/>
      <c r="AK3" s="34"/>
    </row>
    <row r="4" spans="1:37" ht="15.75" customHeight="1" x14ac:dyDescent="0.25">
      <c r="A4" s="47"/>
      <c r="B4" s="41"/>
      <c r="C4" s="41"/>
      <c r="D4" s="42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5" t="e">
        <f>AVERAGE(agosto[[#This Row],[1]:[31]])</f>
        <v>#DIV/0!</v>
      </c>
      <c r="AJ4" s="46"/>
      <c r="AK4" s="34"/>
    </row>
    <row r="5" spans="1:37" ht="15.75" customHeight="1" x14ac:dyDescent="0.25">
      <c r="A5" s="47"/>
      <c r="B5" s="48"/>
      <c r="C5" s="48"/>
      <c r="D5" s="42"/>
      <c r="E5" s="43"/>
      <c r="F5" s="43"/>
      <c r="G5" s="43"/>
      <c r="H5" s="43"/>
      <c r="I5" s="43"/>
      <c r="J5" s="43"/>
      <c r="K5" s="43"/>
      <c r="L5" s="43"/>
      <c r="M5" s="49"/>
      <c r="N5" s="49"/>
      <c r="O5" s="49"/>
      <c r="P5" s="49"/>
      <c r="Q5" s="44"/>
      <c r="R5" s="44"/>
      <c r="S5" s="42"/>
      <c r="T5" s="44"/>
      <c r="U5" s="44"/>
      <c r="V5" s="44"/>
      <c r="W5" s="43"/>
      <c r="X5" s="42"/>
      <c r="Y5" s="42"/>
      <c r="Z5" s="42"/>
      <c r="AA5" s="42"/>
      <c r="AB5" s="42"/>
      <c r="AC5" s="42"/>
      <c r="AD5" s="42"/>
      <c r="AE5" s="46"/>
      <c r="AF5" s="42"/>
      <c r="AG5" s="42"/>
      <c r="AH5" s="42"/>
      <c r="AI5" s="45" t="e">
        <f>AVERAGE(agosto[[#This Row],[1]:[31]])</f>
        <v>#DIV/0!</v>
      </c>
      <c r="AJ5" s="46"/>
      <c r="AK5" s="34"/>
    </row>
    <row r="6" spans="1:37" ht="15.75" customHeight="1" x14ac:dyDescent="0.25">
      <c r="A6" s="47"/>
      <c r="B6" s="48"/>
      <c r="C6" s="48"/>
      <c r="D6" s="42"/>
      <c r="E6" s="43"/>
      <c r="F6" s="43"/>
      <c r="G6" s="43"/>
      <c r="H6" s="43"/>
      <c r="I6" s="43"/>
      <c r="J6" s="43"/>
      <c r="K6" s="43"/>
      <c r="L6" s="43"/>
      <c r="M6" s="42"/>
      <c r="N6" s="42"/>
      <c r="O6" s="42"/>
      <c r="P6" s="42"/>
      <c r="Q6" s="43"/>
      <c r="R6" s="42"/>
      <c r="S6" s="42"/>
      <c r="T6" s="43"/>
      <c r="U6" s="43"/>
      <c r="V6" s="43"/>
      <c r="W6" s="43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5" t="e">
        <f>AVERAGE(agosto[[#This Row],[1]:[31]])</f>
        <v>#DIV/0!</v>
      </c>
      <c r="AJ6" s="46"/>
      <c r="AK6" s="34"/>
    </row>
    <row r="7" spans="1:37" ht="15.75" customHeight="1" x14ac:dyDescent="0.25">
      <c r="A7" s="40"/>
      <c r="B7" s="48"/>
      <c r="C7" s="48"/>
      <c r="D7" s="42"/>
      <c r="E7" s="43"/>
      <c r="F7" s="43"/>
      <c r="G7" s="43"/>
      <c r="H7" s="43"/>
      <c r="I7" s="43"/>
      <c r="J7" s="43"/>
      <c r="K7" s="43"/>
      <c r="L7" s="43"/>
      <c r="M7" s="42"/>
      <c r="N7" s="42"/>
      <c r="O7" s="42"/>
      <c r="P7" s="42"/>
      <c r="Q7" s="44"/>
      <c r="R7" s="42"/>
      <c r="S7" s="42"/>
      <c r="T7" s="43"/>
      <c r="U7" s="43"/>
      <c r="V7" s="43"/>
      <c r="W7" s="43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5" t="e">
        <f>AVERAGE(agosto[[#This Row],[1]:[31]])</f>
        <v>#DIV/0!</v>
      </c>
      <c r="AJ7" s="46"/>
      <c r="AK7" s="34"/>
    </row>
    <row r="8" spans="1:37" ht="15.75" customHeight="1" x14ac:dyDescent="0.25">
      <c r="A8" s="40"/>
      <c r="B8" s="41"/>
      <c r="C8" s="41"/>
      <c r="D8" s="42"/>
      <c r="E8" s="43"/>
      <c r="F8" s="43"/>
      <c r="G8" s="43"/>
      <c r="H8" s="43"/>
      <c r="I8" s="43"/>
      <c r="J8" s="43"/>
      <c r="K8" s="43"/>
      <c r="L8" s="43"/>
      <c r="M8" s="44"/>
      <c r="N8" s="44"/>
      <c r="O8" s="42"/>
      <c r="P8" s="42"/>
      <c r="Q8" s="43"/>
      <c r="R8" s="42"/>
      <c r="S8" s="42"/>
      <c r="T8" s="43"/>
      <c r="U8" s="43"/>
      <c r="V8" s="43"/>
      <c r="W8" s="43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5" t="e">
        <f>AVERAGE(agosto[[#This Row],[1]:[31]])</f>
        <v>#DIV/0!</v>
      </c>
      <c r="AJ8" s="46"/>
      <c r="AK8" s="34"/>
    </row>
    <row r="9" spans="1:37" s="6" customFormat="1" ht="15.75" customHeight="1" x14ac:dyDescent="0.25">
      <c r="A9" s="47"/>
      <c r="B9" s="48"/>
      <c r="C9" s="48"/>
      <c r="D9" s="42"/>
      <c r="E9" s="43"/>
      <c r="F9" s="43"/>
      <c r="G9" s="43"/>
      <c r="H9" s="43"/>
      <c r="I9" s="43"/>
      <c r="J9" s="43"/>
      <c r="K9" s="49"/>
      <c r="L9" s="49"/>
      <c r="M9" s="49"/>
      <c r="N9" s="43"/>
      <c r="O9" s="43"/>
      <c r="P9" s="49"/>
      <c r="Q9" s="43"/>
      <c r="R9" s="49"/>
      <c r="S9" s="43"/>
      <c r="T9" s="43"/>
      <c r="U9" s="43"/>
      <c r="V9" s="43"/>
      <c r="W9" s="44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5" t="e">
        <f>AVERAGE(agosto[[#This Row],[1]:[31]])</f>
        <v>#DIV/0!</v>
      </c>
      <c r="AJ9" s="50"/>
      <c r="AK9" s="50"/>
    </row>
    <row r="10" spans="1:37" ht="15.75" customHeight="1" x14ac:dyDescent="0.25">
      <c r="A10" s="40"/>
      <c r="B10" s="41"/>
      <c r="C10" s="41"/>
      <c r="D10" s="42"/>
      <c r="E10" s="42"/>
      <c r="F10" s="42"/>
      <c r="G10" s="42"/>
      <c r="H10" s="42"/>
      <c r="I10" s="42"/>
      <c r="J10" s="42"/>
      <c r="K10" s="43"/>
      <c r="L10" s="43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51" t="e">
        <f>AVERAGE(agosto[[#This Row],[1]:[31]])</f>
        <v>#DIV/0!</v>
      </c>
      <c r="AJ10" s="46"/>
      <c r="AK10" s="34"/>
    </row>
    <row r="11" spans="1:37" ht="15.75" customHeight="1" x14ac:dyDescent="0.25">
      <c r="A11" s="40"/>
      <c r="B11" s="41"/>
      <c r="C11" s="41"/>
      <c r="D11" s="42"/>
      <c r="E11" s="43"/>
      <c r="F11" s="43"/>
      <c r="G11" s="43"/>
      <c r="H11" s="43"/>
      <c r="I11" s="43"/>
      <c r="J11" s="43"/>
      <c r="K11" s="43"/>
      <c r="L11" s="43"/>
      <c r="M11" s="42"/>
      <c r="N11" s="42"/>
      <c r="O11" s="42"/>
      <c r="P11" s="42"/>
      <c r="Q11" s="44"/>
      <c r="R11" s="42"/>
      <c r="S11" s="44"/>
      <c r="T11" s="43"/>
      <c r="U11" s="43"/>
      <c r="V11" s="43"/>
      <c r="W11" s="43"/>
      <c r="X11" s="42"/>
      <c r="Y11" s="42"/>
      <c r="Z11" s="44"/>
      <c r="AA11" s="44"/>
      <c r="AB11" s="44"/>
      <c r="AC11" s="44"/>
      <c r="AD11" s="44"/>
      <c r="AE11" s="42"/>
      <c r="AF11" s="42"/>
      <c r="AG11" s="44"/>
      <c r="AH11" s="44"/>
      <c r="AI11" s="45" t="e">
        <f>AVERAGE(agosto[[#This Row],[1]:[31]])</f>
        <v>#DIV/0!</v>
      </c>
      <c r="AJ11" s="46"/>
      <c r="AK11" s="34"/>
    </row>
    <row r="12" spans="1:37" ht="15.75" customHeight="1" x14ac:dyDescent="0.25">
      <c r="A12" s="40"/>
      <c r="B12" s="41"/>
      <c r="C12" s="41"/>
      <c r="D12" s="42"/>
      <c r="E12" s="43"/>
      <c r="F12" s="43"/>
      <c r="G12" s="43"/>
      <c r="H12" s="43"/>
      <c r="I12" s="43"/>
      <c r="J12" s="43"/>
      <c r="K12" s="43"/>
      <c r="L12" s="43"/>
      <c r="M12" s="49"/>
      <c r="N12" s="43"/>
      <c r="O12" s="43"/>
      <c r="P12" s="43"/>
      <c r="Q12" s="43"/>
      <c r="R12" s="49"/>
      <c r="S12" s="43"/>
      <c r="T12" s="44"/>
      <c r="U12" s="44"/>
      <c r="V12" s="43"/>
      <c r="W12" s="44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5" t="e">
        <f>AVERAGE(agosto[[#This Row],[1]:[31]])</f>
        <v>#DIV/0!</v>
      </c>
      <c r="AJ12" s="46"/>
      <c r="AK12" s="34"/>
    </row>
    <row r="13" spans="1:37" ht="13.5" customHeight="1" x14ac:dyDescent="0.25">
      <c r="A13" s="40"/>
      <c r="B13" s="48"/>
      <c r="C13" s="48"/>
      <c r="D13" s="42"/>
      <c r="E13" s="43"/>
      <c r="F13" s="43"/>
      <c r="G13" s="43"/>
      <c r="H13" s="43"/>
      <c r="I13" s="43"/>
      <c r="J13" s="43"/>
      <c r="K13" s="43"/>
      <c r="L13" s="43"/>
      <c r="M13" s="42"/>
      <c r="N13" s="42"/>
      <c r="O13" s="42"/>
      <c r="P13" s="42"/>
      <c r="Q13" s="43"/>
      <c r="R13" s="42"/>
      <c r="S13" s="42"/>
      <c r="T13" s="43"/>
      <c r="U13" s="43"/>
      <c r="V13" s="43"/>
      <c r="W13" s="43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5" t="e">
        <f>AVERAGE(agosto[[#This Row],[1]:[31]])</f>
        <v>#DIV/0!</v>
      </c>
      <c r="AJ13" s="46"/>
      <c r="AK13" s="34"/>
    </row>
    <row r="14" spans="1:37" ht="15.75" customHeight="1" x14ac:dyDescent="0.25">
      <c r="A14" s="40"/>
      <c r="B14" s="41"/>
      <c r="C14" s="41"/>
      <c r="D14" s="42"/>
      <c r="E14" s="43"/>
      <c r="F14" s="43"/>
      <c r="G14" s="43"/>
      <c r="H14" s="43"/>
      <c r="I14" s="43"/>
      <c r="J14" s="43"/>
      <c r="K14" s="43"/>
      <c r="L14" s="43"/>
      <c r="M14" s="42"/>
      <c r="N14" s="42"/>
      <c r="O14" s="42"/>
      <c r="P14" s="42"/>
      <c r="Q14" s="44"/>
      <c r="R14" s="42"/>
      <c r="S14" s="42"/>
      <c r="T14" s="43"/>
      <c r="U14" s="43"/>
      <c r="V14" s="43"/>
      <c r="W14" s="43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5" t="e">
        <f>AVERAGE(agosto[[#This Row],[1]:[31]])</f>
        <v>#DIV/0!</v>
      </c>
      <c r="AJ14" s="46"/>
      <c r="AK14" s="34"/>
    </row>
    <row r="15" spans="1:37" ht="15.75" customHeight="1" x14ac:dyDescent="0.25">
      <c r="A15" s="40"/>
      <c r="B15" s="41"/>
      <c r="C15" s="41"/>
      <c r="D15" s="42"/>
      <c r="E15" s="43"/>
      <c r="F15" s="43"/>
      <c r="G15" s="43"/>
      <c r="H15" s="43"/>
      <c r="I15" s="43"/>
      <c r="J15" s="43"/>
      <c r="K15" s="43"/>
      <c r="L15" s="43"/>
      <c r="M15" s="49"/>
      <c r="N15" s="49"/>
      <c r="O15" s="49"/>
      <c r="P15" s="49"/>
      <c r="Q15" s="44"/>
      <c r="R15" s="49"/>
      <c r="S15" s="43"/>
      <c r="T15" s="44"/>
      <c r="U15" s="44"/>
      <c r="V15" s="44"/>
      <c r="W15" s="43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5" t="e">
        <f>AVERAGE(agosto[[#This Row],[1]:[31]])</f>
        <v>#DIV/0!</v>
      </c>
      <c r="AJ15" s="46"/>
      <c r="AK15" s="34"/>
    </row>
    <row r="16" spans="1:37" ht="15.75" customHeight="1" x14ac:dyDescent="0.25">
      <c r="A16" s="40"/>
      <c r="B16" s="41"/>
      <c r="C16" s="41"/>
      <c r="D16" s="42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2"/>
      <c r="S16" s="42"/>
      <c r="T16" s="43"/>
      <c r="U16" s="43"/>
      <c r="V16" s="43"/>
      <c r="W16" s="43"/>
      <c r="X16" s="44"/>
      <c r="Y16" s="44"/>
      <c r="Z16" s="42"/>
      <c r="AA16" s="42"/>
      <c r="AB16" s="42"/>
      <c r="AC16" s="42"/>
      <c r="AD16" s="42"/>
      <c r="AE16" s="42"/>
      <c r="AF16" s="44"/>
      <c r="AG16" s="42"/>
      <c r="AH16" s="42"/>
      <c r="AI16" s="45" t="e">
        <f>AVERAGE(agosto[[#This Row],[1]:[31]])</f>
        <v>#DIV/0!</v>
      </c>
      <c r="AJ16" s="46"/>
      <c r="AK16" s="34"/>
    </row>
    <row r="17" spans="1:37" ht="15.75" customHeight="1" x14ac:dyDescent="0.25">
      <c r="A17" s="40"/>
      <c r="B17" s="48"/>
      <c r="C17" s="48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4"/>
      <c r="S17" s="42"/>
      <c r="T17" s="43"/>
      <c r="U17" s="43"/>
      <c r="V17" s="43"/>
      <c r="W17" s="43"/>
      <c r="X17" s="44"/>
      <c r="Y17" s="44"/>
      <c r="Z17" s="44"/>
      <c r="AA17" s="42"/>
      <c r="AB17" s="42"/>
      <c r="AC17" s="42"/>
      <c r="AD17" s="42"/>
      <c r="AE17" s="42"/>
      <c r="AF17" s="44"/>
      <c r="AG17" s="42"/>
      <c r="AH17" s="42"/>
      <c r="AI17" s="45" t="e">
        <f>AVERAGE(agosto[[#This Row],[1]:[31]])</f>
        <v>#DIV/0!</v>
      </c>
      <c r="AJ17" s="46"/>
      <c r="AK17" s="34"/>
    </row>
    <row r="18" spans="1:37" ht="15.75" customHeight="1" x14ac:dyDescent="0.25">
      <c r="A18" s="40"/>
      <c r="B18" s="48"/>
      <c r="C18" s="48"/>
      <c r="D18" s="42"/>
      <c r="E18" s="43"/>
      <c r="F18" s="43"/>
      <c r="G18" s="43"/>
      <c r="H18" s="43"/>
      <c r="I18" s="43"/>
      <c r="J18" s="43"/>
      <c r="K18" s="43"/>
      <c r="L18" s="43"/>
      <c r="M18" s="42"/>
      <c r="N18" s="42"/>
      <c r="O18" s="42"/>
      <c r="P18" s="42"/>
      <c r="Q18" s="43"/>
      <c r="R18" s="42"/>
      <c r="S18" s="42"/>
      <c r="T18" s="43"/>
      <c r="U18" s="43"/>
      <c r="V18" s="43"/>
      <c r="W18" s="43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5" t="e">
        <f>AVERAGE(agosto[[#This Row],[1]:[31]])</f>
        <v>#DIV/0!</v>
      </c>
      <c r="AJ18" s="46"/>
      <c r="AK18" s="34"/>
    </row>
    <row r="19" spans="1:37" ht="15.75" customHeight="1" x14ac:dyDescent="0.25">
      <c r="A19" s="40"/>
      <c r="B19" s="48"/>
      <c r="C19" s="48"/>
      <c r="D19" s="42"/>
      <c r="E19" s="43"/>
      <c r="F19" s="43"/>
      <c r="G19" s="43"/>
      <c r="H19" s="43"/>
      <c r="I19" s="43"/>
      <c r="J19" s="43"/>
      <c r="K19" s="43"/>
      <c r="L19" s="43"/>
      <c r="M19" s="49"/>
      <c r="N19" s="49"/>
      <c r="O19" s="49"/>
      <c r="P19" s="49"/>
      <c r="Q19" s="44"/>
      <c r="R19" s="44"/>
      <c r="S19" s="42"/>
      <c r="T19" s="44"/>
      <c r="U19" s="44"/>
      <c r="V19" s="44"/>
      <c r="W19" s="43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5" t="e">
        <f>AVERAGE(agosto[[#This Row],[1]:[31]])</f>
        <v>#DIV/0!</v>
      </c>
      <c r="AJ19" s="46"/>
      <c r="AK19" s="34"/>
    </row>
    <row r="20" spans="1:37" ht="15.75" customHeight="1" x14ac:dyDescent="0.25">
      <c r="A20" s="40"/>
      <c r="B20" s="48"/>
      <c r="C20" s="48"/>
      <c r="D20" s="42"/>
      <c r="E20" s="43"/>
      <c r="F20" s="43"/>
      <c r="G20" s="43"/>
      <c r="H20" s="43"/>
      <c r="I20" s="43"/>
      <c r="J20" s="43"/>
      <c r="K20" s="49"/>
      <c r="L20" s="49"/>
      <c r="M20" s="43"/>
      <c r="N20" s="49"/>
      <c r="O20" s="49"/>
      <c r="P20" s="49"/>
      <c r="Q20" s="43"/>
      <c r="R20" s="44"/>
      <c r="S20" s="42"/>
      <c r="T20" s="44"/>
      <c r="U20" s="44"/>
      <c r="V20" s="44"/>
      <c r="W20" s="43"/>
      <c r="X20" s="44"/>
      <c r="Y20" s="44"/>
      <c r="Z20" s="44"/>
      <c r="AA20" s="44"/>
      <c r="AB20" s="44"/>
      <c r="AC20" s="44"/>
      <c r="AD20" s="44"/>
      <c r="AE20" s="42"/>
      <c r="AF20" s="44"/>
      <c r="AG20" s="42"/>
      <c r="AH20" s="42"/>
      <c r="AI20" s="45" t="e">
        <f>AVERAGE(agosto[[#This Row],[1]:[31]])</f>
        <v>#DIV/0!</v>
      </c>
      <c r="AJ20" s="46"/>
      <c r="AK20" s="34"/>
    </row>
    <row r="21" spans="1:37" ht="15.75" customHeight="1" x14ac:dyDescent="0.25">
      <c r="A21" s="47"/>
      <c r="B21" s="48"/>
      <c r="C21" s="48"/>
      <c r="D21" s="42"/>
      <c r="E21" s="43"/>
      <c r="F21" s="43"/>
      <c r="G21" s="43"/>
      <c r="H21" s="43"/>
      <c r="I21" s="43"/>
      <c r="J21" s="43"/>
      <c r="K21" s="43"/>
      <c r="L21" s="43"/>
      <c r="M21" s="44"/>
      <c r="N21" s="44"/>
      <c r="O21" s="44"/>
      <c r="P21" s="44"/>
      <c r="Q21" s="43"/>
      <c r="R21" s="44"/>
      <c r="S21" s="42"/>
      <c r="T21" s="43"/>
      <c r="U21" s="43"/>
      <c r="V21" s="43"/>
      <c r="W21" s="43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51" t="e">
        <f>AVERAGE(agosto[[#This Row],[1]:[31]])</f>
        <v>#DIV/0!</v>
      </c>
      <c r="AJ21" s="46"/>
      <c r="AK21" s="34"/>
    </row>
    <row r="22" spans="1:37" ht="15.75" customHeight="1" x14ac:dyDescent="0.25">
      <c r="A22" s="47"/>
      <c r="B22" s="48"/>
      <c r="C22" s="48"/>
      <c r="D22" s="42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51" t="e">
        <f>AVERAGE(agosto[[#This Row],[1]:[31]])</f>
        <v>#DIV/0!</v>
      </c>
      <c r="AJ22" s="46"/>
      <c r="AK22" s="34"/>
    </row>
    <row r="23" spans="1:37" ht="15.75" customHeight="1" x14ac:dyDescent="0.25">
      <c r="A23" s="47"/>
      <c r="B23" s="48"/>
      <c r="C23" s="48"/>
      <c r="D23" s="42"/>
      <c r="E23" s="43"/>
      <c r="F23" s="43"/>
      <c r="G23" s="43"/>
      <c r="H23" s="43"/>
      <c r="I23" s="43"/>
      <c r="J23" s="43"/>
      <c r="K23" s="43"/>
      <c r="L23" s="43"/>
      <c r="M23" s="49"/>
      <c r="N23" s="49"/>
      <c r="O23" s="43"/>
      <c r="P23" s="49"/>
      <c r="Q23" s="43"/>
      <c r="R23" s="42"/>
      <c r="S23" s="42"/>
      <c r="T23" s="43"/>
      <c r="U23" s="43"/>
      <c r="V23" s="43"/>
      <c r="W23" s="43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5" t="e">
        <f>AVERAGE(agosto[[#This Row],[1]:[31]])</f>
        <v>#DIV/0!</v>
      </c>
      <c r="AJ23" s="46"/>
      <c r="AK23" s="34"/>
    </row>
    <row r="24" spans="1:37" ht="15.75" customHeight="1" x14ac:dyDescent="0.25">
      <c r="A24" s="47"/>
      <c r="B24" s="41"/>
      <c r="C24" s="41"/>
      <c r="D24" s="42"/>
      <c r="E24" s="43"/>
      <c r="F24" s="43"/>
      <c r="G24" s="43"/>
      <c r="H24" s="43"/>
      <c r="I24" s="43"/>
      <c r="J24" s="43"/>
      <c r="K24" s="43"/>
      <c r="L24" s="43"/>
      <c r="M24" s="42"/>
      <c r="N24" s="44"/>
      <c r="O24" s="42"/>
      <c r="P24" s="42"/>
      <c r="Q24" s="43"/>
      <c r="R24" s="42"/>
      <c r="S24" s="42"/>
      <c r="T24" s="44"/>
      <c r="U24" s="44"/>
      <c r="V24" s="44"/>
      <c r="W24" s="43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5" t="e">
        <f>AVERAGE(agosto[[#This Row],[1]:[31]])</f>
        <v>#DIV/0!</v>
      </c>
      <c r="AJ24" s="46"/>
      <c r="AK24" s="34"/>
    </row>
    <row r="25" spans="1:37" ht="15.75" customHeight="1" x14ac:dyDescent="0.25">
      <c r="A25" s="47"/>
      <c r="B25" s="41"/>
      <c r="C25" s="41"/>
      <c r="D25" s="42"/>
      <c r="E25" s="43"/>
      <c r="F25" s="43"/>
      <c r="G25" s="43"/>
      <c r="H25" s="43"/>
      <c r="I25" s="43"/>
      <c r="J25" s="43"/>
      <c r="K25" s="43"/>
      <c r="L25" s="43"/>
      <c r="M25" s="42"/>
      <c r="N25" s="42"/>
      <c r="O25" s="42"/>
      <c r="P25" s="42"/>
      <c r="Q25" s="43"/>
      <c r="R25" s="42"/>
      <c r="S25" s="42"/>
      <c r="T25" s="43"/>
      <c r="U25" s="43"/>
      <c r="V25" s="43"/>
      <c r="W25" s="43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5" t="e">
        <f>AVERAGE(agosto[[#This Row],[1]:[31]])</f>
        <v>#DIV/0!</v>
      </c>
      <c r="AJ25" s="46"/>
      <c r="AK25" s="34"/>
    </row>
    <row r="26" spans="1:37" ht="15.75" customHeight="1" x14ac:dyDescent="0.25">
      <c r="A26" s="47"/>
      <c r="B26" s="41"/>
      <c r="C26" s="41"/>
      <c r="D26" s="42"/>
      <c r="E26" s="43"/>
      <c r="F26" s="43"/>
      <c r="G26" s="43"/>
      <c r="H26" s="43"/>
      <c r="I26" s="43"/>
      <c r="J26" s="43"/>
      <c r="K26" s="43"/>
      <c r="L26" s="43"/>
      <c r="M26" s="42"/>
      <c r="N26" s="42"/>
      <c r="O26" s="42"/>
      <c r="P26" s="42"/>
      <c r="Q26" s="43"/>
      <c r="R26" s="42"/>
      <c r="S26" s="42"/>
      <c r="T26" s="43"/>
      <c r="U26" s="43"/>
      <c r="V26" s="43"/>
      <c r="W26" s="43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51" t="e">
        <f>AVERAGE(agosto[[#This Row],[1]:[31]])</f>
        <v>#DIV/0!</v>
      </c>
      <c r="AJ26" s="46"/>
      <c r="AK26" s="34"/>
    </row>
    <row r="27" spans="1:37" ht="15.75" customHeight="1" x14ac:dyDescent="0.25">
      <c r="A27" s="47"/>
      <c r="B27" s="41"/>
      <c r="C27" s="41"/>
      <c r="D27" s="42"/>
      <c r="E27" s="43"/>
      <c r="F27" s="43"/>
      <c r="G27" s="43"/>
      <c r="H27" s="43"/>
      <c r="I27" s="43"/>
      <c r="J27" s="43"/>
      <c r="K27" s="43"/>
      <c r="L27" s="43"/>
      <c r="M27" s="42"/>
      <c r="N27" s="42"/>
      <c r="O27" s="42"/>
      <c r="P27" s="44"/>
      <c r="Q27" s="43"/>
      <c r="R27" s="42"/>
      <c r="S27" s="42"/>
      <c r="T27" s="44"/>
      <c r="U27" s="44"/>
      <c r="V27" s="44"/>
      <c r="W27" s="43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51" t="e">
        <f>AVERAGE(agosto[[#This Row],[1]:[31]])</f>
        <v>#DIV/0!</v>
      </c>
      <c r="AJ27" s="46"/>
      <c r="AK27" s="34"/>
    </row>
    <row r="28" spans="1:37" ht="15.75" customHeight="1" x14ac:dyDescent="0.25">
      <c r="A28" s="47"/>
      <c r="B28" s="41"/>
      <c r="C28" s="41"/>
      <c r="D28" s="42"/>
      <c r="E28" s="43"/>
      <c r="F28" s="43"/>
      <c r="G28" s="43"/>
      <c r="H28" s="43"/>
      <c r="I28" s="43"/>
      <c r="J28" s="43"/>
      <c r="K28" s="43"/>
      <c r="L28" s="43"/>
      <c r="M28" s="44"/>
      <c r="N28" s="44"/>
      <c r="O28" s="44"/>
      <c r="P28" s="44"/>
      <c r="Q28" s="43"/>
      <c r="R28" s="44"/>
      <c r="S28" s="42"/>
      <c r="T28" s="43"/>
      <c r="U28" s="43"/>
      <c r="V28" s="43"/>
      <c r="W28" s="43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51" t="e">
        <f>AVERAGE(agosto[[#This Row],[1]:[31]])</f>
        <v>#DIV/0!</v>
      </c>
      <c r="AJ28" s="46"/>
      <c r="AK28" s="34"/>
    </row>
    <row r="29" spans="1:37" ht="15.75" customHeight="1" x14ac:dyDescent="0.25">
      <c r="A29" s="47"/>
      <c r="B29" s="41"/>
      <c r="C29" s="41"/>
      <c r="D29" s="42"/>
      <c r="E29" s="43"/>
      <c r="F29" s="43"/>
      <c r="G29" s="43"/>
      <c r="H29" s="43"/>
      <c r="I29" s="43"/>
      <c r="J29" s="43"/>
      <c r="K29" s="43"/>
      <c r="L29" s="43"/>
      <c r="M29" s="42"/>
      <c r="N29" s="42"/>
      <c r="O29" s="42"/>
      <c r="P29" s="42"/>
      <c r="Q29" s="43"/>
      <c r="R29" s="42"/>
      <c r="S29" s="42"/>
      <c r="T29" s="43"/>
      <c r="U29" s="43"/>
      <c r="V29" s="43"/>
      <c r="W29" s="43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5" t="e">
        <f>AVERAGE(agosto[[#This Row],[1]:[31]])</f>
        <v>#DIV/0!</v>
      </c>
      <c r="AJ29" s="46"/>
      <c r="AK29" s="34"/>
    </row>
    <row r="30" spans="1:37" ht="15.75" customHeight="1" x14ac:dyDescent="0.25">
      <c r="A30" s="47"/>
      <c r="B30" s="41"/>
      <c r="C30" s="41"/>
      <c r="D30" s="42"/>
      <c r="E30" s="43"/>
      <c r="F30" s="43"/>
      <c r="G30" s="43"/>
      <c r="H30" s="43"/>
      <c r="I30" s="43"/>
      <c r="J30" s="43"/>
      <c r="K30" s="43"/>
      <c r="L30" s="43"/>
      <c r="M30" s="44"/>
      <c r="N30" s="42"/>
      <c r="O30" s="42"/>
      <c r="P30" s="42"/>
      <c r="Q30" s="43"/>
      <c r="R30" s="42"/>
      <c r="S30" s="42"/>
      <c r="T30" s="43"/>
      <c r="U30" s="43"/>
      <c r="V30" s="43"/>
      <c r="W30" s="43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5" t="e">
        <f>AVERAGE(agosto[[#This Row],[1]:[31]])</f>
        <v>#DIV/0!</v>
      </c>
      <c r="AJ30" s="46"/>
      <c r="AK30" s="34"/>
    </row>
    <row r="31" spans="1:37" ht="15.75" customHeight="1" x14ac:dyDescent="0.25">
      <c r="A31" s="47"/>
      <c r="B31" s="41"/>
      <c r="C31" s="41"/>
      <c r="D31" s="42"/>
      <c r="E31" s="43"/>
      <c r="F31" s="43"/>
      <c r="G31" s="43"/>
      <c r="H31" s="43"/>
      <c r="I31" s="43"/>
      <c r="J31" s="43"/>
      <c r="K31" s="43"/>
      <c r="L31" s="43"/>
      <c r="M31" s="44"/>
      <c r="N31" s="44"/>
      <c r="O31" s="44"/>
      <c r="P31" s="44"/>
      <c r="Q31" s="43"/>
      <c r="R31" s="44"/>
      <c r="S31" s="42"/>
      <c r="T31" s="43"/>
      <c r="U31" s="43"/>
      <c r="V31" s="43"/>
      <c r="W31" s="43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5" t="e">
        <f>AVERAGE(agosto[[#This Row],[1]:[31]])</f>
        <v>#DIV/0!</v>
      </c>
      <c r="AJ31" s="46"/>
      <c r="AK31" s="34"/>
    </row>
    <row r="32" spans="1:37" ht="15.75" customHeight="1" x14ac:dyDescent="0.25">
      <c r="A32" s="47"/>
      <c r="B32" s="41"/>
      <c r="C32" s="41"/>
      <c r="D32" s="42"/>
      <c r="E32" s="43"/>
      <c r="F32" s="43"/>
      <c r="G32" s="43"/>
      <c r="H32" s="43"/>
      <c r="I32" s="43"/>
      <c r="J32" s="43"/>
      <c r="K32" s="43"/>
      <c r="L32" s="43"/>
      <c r="M32" s="42"/>
      <c r="N32" s="42"/>
      <c r="O32" s="42"/>
      <c r="P32" s="42"/>
      <c r="Q32" s="43"/>
      <c r="R32" s="42"/>
      <c r="S32" s="42"/>
      <c r="T32" s="43"/>
      <c r="U32" s="43"/>
      <c r="V32" s="43"/>
      <c r="W32" s="43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5" t="e">
        <f>AVERAGE(agosto[[#This Row],[1]:[31]])</f>
        <v>#DIV/0!</v>
      </c>
      <c r="AJ32" s="46"/>
      <c r="AK32" s="34"/>
    </row>
    <row r="33" spans="1:37" ht="15.75" customHeight="1" x14ac:dyDescent="0.25">
      <c r="A33" s="47"/>
      <c r="B33" s="41"/>
      <c r="C33" s="41"/>
      <c r="D33" s="42"/>
      <c r="E33" s="43"/>
      <c r="F33" s="43"/>
      <c r="G33" s="43"/>
      <c r="H33" s="43"/>
      <c r="I33" s="43"/>
      <c r="J33" s="43"/>
      <c r="K33" s="43"/>
      <c r="L33" s="43"/>
      <c r="M33" s="42"/>
      <c r="N33" s="42"/>
      <c r="O33" s="42"/>
      <c r="P33" s="42"/>
      <c r="Q33" s="43"/>
      <c r="R33" s="42"/>
      <c r="S33" s="42"/>
      <c r="T33" s="43"/>
      <c r="U33" s="43"/>
      <c r="V33" s="43"/>
      <c r="W33" s="43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5" t="e">
        <f>AVERAGE(agosto[[#This Row],[1]:[31]])</f>
        <v>#DIV/0!</v>
      </c>
      <c r="AJ33" s="46"/>
      <c r="AK33" s="34"/>
    </row>
    <row r="34" spans="1:37" ht="15.75" customHeight="1" x14ac:dyDescent="0.25">
      <c r="A34" s="47"/>
      <c r="B34" s="41"/>
      <c r="C34" s="41"/>
      <c r="D34" s="42"/>
      <c r="E34" s="43"/>
      <c r="F34" s="43"/>
      <c r="G34" s="43"/>
      <c r="H34" s="43"/>
      <c r="I34" s="43"/>
      <c r="J34" s="43"/>
      <c r="K34" s="43"/>
      <c r="L34" s="43"/>
      <c r="M34" s="42"/>
      <c r="N34" s="42"/>
      <c r="O34" s="42"/>
      <c r="P34" s="42"/>
      <c r="Q34" s="43"/>
      <c r="R34" s="42"/>
      <c r="S34" s="42"/>
      <c r="T34" s="43"/>
      <c r="U34" s="43"/>
      <c r="V34" s="43"/>
      <c r="W34" s="43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51" t="e">
        <f>AVERAGE(agosto[[#This Row],[1]:[31]])</f>
        <v>#DIV/0!</v>
      </c>
      <c r="AJ34" s="46"/>
      <c r="AK34" s="34"/>
    </row>
    <row r="35" spans="1:37" ht="15.75" customHeight="1" x14ac:dyDescent="0.25">
      <c r="A35" s="47"/>
      <c r="B35" s="41"/>
      <c r="C35" s="41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51" t="e">
        <f>AVERAGE(agosto[[#This Row],[1]:[31]])</f>
        <v>#DIV/0!</v>
      </c>
      <c r="AJ35" s="46"/>
      <c r="AK35" s="34"/>
    </row>
    <row r="36" spans="1:37" ht="15.75" customHeight="1" x14ac:dyDescent="0.25">
      <c r="A36" s="47"/>
      <c r="B36" s="41"/>
      <c r="C36" s="41"/>
      <c r="D36" s="42"/>
      <c r="E36" s="43"/>
      <c r="F36" s="43"/>
      <c r="G36" s="43"/>
      <c r="H36" s="43"/>
      <c r="I36" s="43"/>
      <c r="J36" s="43"/>
      <c r="K36" s="43"/>
      <c r="L36" s="43"/>
      <c r="M36" s="44"/>
      <c r="N36" s="44"/>
      <c r="O36" s="44"/>
      <c r="P36" s="44"/>
      <c r="Q36" s="44"/>
      <c r="R36" s="44"/>
      <c r="S36" s="42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2"/>
      <c r="AF36" s="42"/>
      <c r="AG36" s="42"/>
      <c r="AH36" s="42"/>
      <c r="AI36" s="51" t="e">
        <f>AVERAGE(agosto[[#This Row],[1]:[31]])</f>
        <v>#DIV/0!</v>
      </c>
      <c r="AJ36" s="46"/>
      <c r="AK36" s="34"/>
    </row>
    <row r="37" spans="1:37" ht="15.75" customHeight="1" x14ac:dyDescent="0.25">
      <c r="A37" s="47"/>
      <c r="B37" s="41"/>
      <c r="C37" s="41"/>
      <c r="D37" s="42"/>
      <c r="E37" s="43"/>
      <c r="F37" s="43"/>
      <c r="G37" s="43"/>
      <c r="H37" s="43"/>
      <c r="I37" s="43"/>
      <c r="J37" s="43"/>
      <c r="K37" s="49"/>
      <c r="L37" s="49"/>
      <c r="M37" s="49"/>
      <c r="N37" s="49"/>
      <c r="O37" s="49"/>
      <c r="P37" s="49"/>
      <c r="Q37" s="44"/>
      <c r="R37" s="44"/>
      <c r="S37" s="44"/>
      <c r="T37" s="44"/>
      <c r="U37" s="44"/>
      <c r="V37" s="44"/>
      <c r="W37" s="43"/>
      <c r="X37" s="44"/>
      <c r="Y37" s="44"/>
      <c r="Z37" s="44"/>
      <c r="AA37" s="44"/>
      <c r="AB37" s="44"/>
      <c r="AC37" s="44"/>
      <c r="AD37" s="44"/>
      <c r="AE37" s="42"/>
      <c r="AF37" s="44"/>
      <c r="AG37" s="42"/>
      <c r="AH37" s="42"/>
      <c r="AI37" s="45" t="e">
        <f>AVERAGE(agosto[[#This Row],[1]:[31]])</f>
        <v>#DIV/0!</v>
      </c>
      <c r="AJ37" s="46"/>
      <c r="AK37" s="34"/>
    </row>
    <row r="38" spans="1:37" ht="15.75" customHeight="1" x14ac:dyDescent="0.25">
      <c r="A38" s="47"/>
      <c r="B38" s="41"/>
      <c r="C38" s="41"/>
      <c r="D38" s="42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4"/>
      <c r="U38" s="43"/>
      <c r="V38" s="43"/>
      <c r="W38" s="43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51" t="e">
        <f>AVERAGE(agosto[[#This Row],[1]:[31]])</f>
        <v>#DIV/0!</v>
      </c>
      <c r="AJ38" s="46"/>
      <c r="AK38" s="34"/>
    </row>
    <row r="39" spans="1:37" ht="15.75" customHeight="1" x14ac:dyDescent="0.25">
      <c r="A39" s="47"/>
      <c r="B39" s="41"/>
      <c r="C39" s="41"/>
      <c r="D39" s="42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2"/>
      <c r="S39" s="42"/>
      <c r="T39" s="43"/>
      <c r="U39" s="43"/>
      <c r="V39" s="43"/>
      <c r="W39" s="43"/>
      <c r="X39" s="44"/>
      <c r="Y39" s="44"/>
      <c r="Z39" s="44"/>
      <c r="AA39" s="44"/>
      <c r="AB39" s="42"/>
      <c r="AC39" s="42"/>
      <c r="AD39" s="42"/>
      <c r="AE39" s="42"/>
      <c r="AF39" s="44"/>
      <c r="AG39" s="42"/>
      <c r="AH39" s="42"/>
      <c r="AI39" s="45" t="e">
        <f>AVERAGE(agosto[[#This Row],[1]:[31]])</f>
        <v>#DIV/0!</v>
      </c>
      <c r="AJ39" s="46"/>
      <c r="AK39" s="34"/>
    </row>
    <row r="40" spans="1:37" ht="15.75" customHeight="1" x14ac:dyDescent="0.25">
      <c r="A40" s="40"/>
      <c r="B40" s="41"/>
      <c r="C40" s="41"/>
      <c r="D40" s="42"/>
      <c r="E40" s="43"/>
      <c r="F40" s="43"/>
      <c r="G40" s="43"/>
      <c r="H40" s="43"/>
      <c r="I40" s="43"/>
      <c r="J40" s="43"/>
      <c r="K40" s="43"/>
      <c r="L40" s="43"/>
      <c r="M40" s="49"/>
      <c r="N40" s="49"/>
      <c r="O40" s="49"/>
      <c r="P40" s="49"/>
      <c r="Q40" s="44"/>
      <c r="R40" s="49"/>
      <c r="S40" s="43"/>
      <c r="T40" s="44"/>
      <c r="U40" s="44"/>
      <c r="V40" s="44"/>
      <c r="W40" s="43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5" t="e">
        <f>AVERAGE(agosto[[#This Row],[1]:[31]])</f>
        <v>#DIV/0!</v>
      </c>
      <c r="AJ40" s="46"/>
      <c r="AK40" s="34"/>
    </row>
    <row r="41" spans="1:37" ht="15.75" customHeight="1" x14ac:dyDescent="0.25">
      <c r="A41" s="47"/>
      <c r="B41" s="41"/>
      <c r="C41" s="41"/>
      <c r="D41" s="42"/>
      <c r="E41" s="43"/>
      <c r="F41" s="43"/>
      <c r="G41" s="43"/>
      <c r="H41" s="43"/>
      <c r="I41" s="43"/>
      <c r="J41" s="43"/>
      <c r="K41" s="43"/>
      <c r="L41" s="43"/>
      <c r="M41" s="49"/>
      <c r="N41" s="49"/>
      <c r="O41" s="43"/>
      <c r="P41" s="49"/>
      <c r="Q41" s="43"/>
      <c r="R41" s="42"/>
      <c r="S41" s="42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2"/>
      <c r="AF41" s="42"/>
      <c r="AG41" s="42"/>
      <c r="AH41" s="42"/>
      <c r="AI41" s="45" t="e">
        <f>AVERAGE(agosto[[#This Row],[1]:[31]])</f>
        <v>#DIV/0!</v>
      </c>
      <c r="AJ41" s="46"/>
      <c r="AK41" s="34"/>
    </row>
    <row r="42" spans="1:37" ht="15.75" customHeight="1" x14ac:dyDescent="0.25">
      <c r="A42" s="47"/>
      <c r="B42" s="41"/>
      <c r="C42" s="41"/>
      <c r="D42" s="42"/>
      <c r="E42" s="43"/>
      <c r="F42" s="43"/>
      <c r="G42" s="43"/>
      <c r="H42" s="43"/>
      <c r="I42" s="43"/>
      <c r="J42" s="43"/>
      <c r="K42" s="43"/>
      <c r="L42" s="43"/>
      <c r="M42" s="44"/>
      <c r="N42" s="44"/>
      <c r="O42" s="44"/>
      <c r="P42" s="44"/>
      <c r="Q42" s="44"/>
      <c r="R42" s="44"/>
      <c r="S42" s="42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2"/>
      <c r="AF42" s="42"/>
      <c r="AG42" s="42"/>
      <c r="AH42" s="42"/>
      <c r="AI42" s="45" t="e">
        <f>AVERAGE(agosto[[#This Row],[1]:[31]])</f>
        <v>#DIV/0!</v>
      </c>
      <c r="AJ42" s="46"/>
      <c r="AK42" s="34"/>
    </row>
    <row r="43" spans="1:37" ht="15.75" customHeight="1" x14ac:dyDescent="0.25">
      <c r="A43" s="47"/>
      <c r="B43" s="41"/>
      <c r="C43" s="41"/>
      <c r="D43" s="42"/>
      <c r="E43" s="43"/>
      <c r="F43" s="43"/>
      <c r="G43" s="43"/>
      <c r="H43" s="43"/>
      <c r="I43" s="43"/>
      <c r="J43" s="43"/>
      <c r="K43" s="43"/>
      <c r="L43" s="43"/>
      <c r="M43" s="42"/>
      <c r="N43" s="42"/>
      <c r="O43" s="42"/>
      <c r="P43" s="42"/>
      <c r="Q43" s="43"/>
      <c r="R43" s="42"/>
      <c r="S43" s="42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2"/>
      <c r="AF43" s="42"/>
      <c r="AG43" s="42"/>
      <c r="AH43" s="42"/>
      <c r="AI43" s="45" t="e">
        <f>AVERAGE(agosto[[#This Row],[1]:[31]])</f>
        <v>#DIV/0!</v>
      </c>
      <c r="AJ43" s="46"/>
      <c r="AK43" s="34"/>
    </row>
    <row r="44" spans="1:37" ht="15.75" customHeight="1" x14ac:dyDescent="0.25">
      <c r="A44" s="47"/>
      <c r="B44" s="41"/>
      <c r="C44" s="41"/>
      <c r="D44" s="42"/>
      <c r="E44" s="43"/>
      <c r="F44" s="43"/>
      <c r="G44" s="43"/>
      <c r="H44" s="43"/>
      <c r="I44" s="43"/>
      <c r="J44" s="43"/>
      <c r="K44" s="43"/>
      <c r="L44" s="43"/>
      <c r="M44" s="44"/>
      <c r="N44" s="44"/>
      <c r="O44" s="44"/>
      <c r="P44" s="44"/>
      <c r="Q44" s="44"/>
      <c r="R44" s="44"/>
      <c r="S44" s="42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2"/>
      <c r="AF44" s="42"/>
      <c r="AG44" s="42"/>
      <c r="AH44" s="42"/>
      <c r="AI44" s="51" t="e">
        <f>AVERAGE(agosto[[#This Row],[1]:[31]])</f>
        <v>#DIV/0!</v>
      </c>
      <c r="AJ44" s="46"/>
      <c r="AK44" s="34"/>
    </row>
    <row r="45" spans="1:37" ht="15.75" customHeight="1" x14ac:dyDescent="0.25">
      <c r="A45" s="47"/>
      <c r="B45" s="48"/>
      <c r="C45" s="48"/>
      <c r="D45" s="42"/>
      <c r="E45" s="43"/>
      <c r="F45" s="43"/>
      <c r="G45" s="43"/>
      <c r="H45" s="43"/>
      <c r="I45" s="43"/>
      <c r="J45" s="43"/>
      <c r="K45" s="43"/>
      <c r="L45" s="43"/>
      <c r="M45" s="42"/>
      <c r="N45" s="42"/>
      <c r="O45" s="42"/>
      <c r="P45" s="42"/>
      <c r="Q45" s="43"/>
      <c r="R45" s="42"/>
      <c r="S45" s="42"/>
      <c r="T45" s="43"/>
      <c r="U45" s="43"/>
      <c r="V45" s="43"/>
      <c r="W45" s="43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5" t="e">
        <f>AVERAGE(agosto[[#This Row],[1]:[31]])</f>
        <v>#DIV/0!</v>
      </c>
      <c r="AJ45" s="46"/>
      <c r="AK45" s="34"/>
    </row>
    <row r="46" spans="1:37" ht="15.75" customHeight="1" x14ac:dyDescent="0.25">
      <c r="A46" s="47"/>
      <c r="B46" s="41"/>
      <c r="C46" s="41"/>
      <c r="D46" s="42"/>
      <c r="E46" s="43"/>
      <c r="F46" s="43"/>
      <c r="G46" s="43"/>
      <c r="H46" s="43"/>
      <c r="I46" s="43"/>
      <c r="J46" s="43"/>
      <c r="K46" s="43"/>
      <c r="L46" s="43"/>
      <c r="M46" s="44"/>
      <c r="N46" s="44"/>
      <c r="O46" s="44"/>
      <c r="P46" s="44"/>
      <c r="Q46" s="44"/>
      <c r="R46" s="44"/>
      <c r="S46" s="42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2"/>
      <c r="AF46" s="42"/>
      <c r="AG46" s="42"/>
      <c r="AH46" s="42"/>
      <c r="AI46" s="51" t="e">
        <f>AVERAGE(agosto[[#This Row],[1]:[31]])</f>
        <v>#DIV/0!</v>
      </c>
      <c r="AJ46" s="46"/>
      <c r="AK46" s="34"/>
    </row>
    <row r="47" spans="1:37" ht="15.75" customHeight="1" x14ac:dyDescent="0.25">
      <c r="A47" s="47"/>
      <c r="B47" s="41"/>
      <c r="C47" s="41"/>
      <c r="D47" s="42"/>
      <c r="E47" s="43"/>
      <c r="F47" s="43"/>
      <c r="G47" s="43"/>
      <c r="H47" s="43"/>
      <c r="I47" s="43"/>
      <c r="J47" s="43"/>
      <c r="K47" s="43"/>
      <c r="L47" s="43"/>
      <c r="M47" s="44"/>
      <c r="N47" s="44"/>
      <c r="O47" s="44"/>
      <c r="P47" s="44"/>
      <c r="Q47" s="44"/>
      <c r="R47" s="44"/>
      <c r="S47" s="42"/>
      <c r="T47" s="43"/>
      <c r="U47" s="43"/>
      <c r="V47" s="43"/>
      <c r="W47" s="43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5" t="e">
        <f>AVERAGE(agosto[[#This Row],[1]:[31]])</f>
        <v>#DIV/0!</v>
      </c>
      <c r="AJ47" s="46"/>
      <c r="AK47" s="34"/>
    </row>
    <row r="48" spans="1:37" ht="15.75" customHeight="1" x14ac:dyDescent="0.25">
      <c r="A48" s="47"/>
      <c r="B48" s="48"/>
      <c r="C48" s="48"/>
      <c r="D48" s="42"/>
      <c r="E48" s="43"/>
      <c r="F48" s="43"/>
      <c r="G48" s="43"/>
      <c r="H48" s="43"/>
      <c r="I48" s="43"/>
      <c r="J48" s="43"/>
      <c r="K48" s="43"/>
      <c r="L48" s="43"/>
      <c r="M48" s="44"/>
      <c r="N48" s="42"/>
      <c r="O48" s="42"/>
      <c r="P48" s="42"/>
      <c r="Q48" s="43"/>
      <c r="R48" s="42"/>
      <c r="S48" s="42"/>
      <c r="T48" s="44"/>
      <c r="U48" s="43"/>
      <c r="V48" s="43"/>
      <c r="W48" s="43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5" t="e">
        <f>AVERAGE(agosto[[#This Row],[1]:[31]])</f>
        <v>#DIV/0!</v>
      </c>
      <c r="AJ48" s="46"/>
      <c r="AK48" s="52"/>
    </row>
    <row r="49" spans="1:37" ht="15.75" customHeight="1" x14ac:dyDescent="0.25">
      <c r="A49" s="47"/>
      <c r="B49" s="41"/>
      <c r="C49" s="41"/>
      <c r="D49" s="42"/>
      <c r="E49" s="43"/>
      <c r="F49" s="43"/>
      <c r="G49" s="43"/>
      <c r="H49" s="43"/>
      <c r="I49" s="43"/>
      <c r="J49" s="43"/>
      <c r="K49" s="43"/>
      <c r="L49" s="43"/>
      <c r="M49" s="44"/>
      <c r="N49" s="44"/>
      <c r="O49" s="44"/>
      <c r="P49" s="44"/>
      <c r="Q49" s="44"/>
      <c r="R49" s="44"/>
      <c r="S49" s="42"/>
      <c r="T49" s="43"/>
      <c r="U49" s="43"/>
      <c r="V49" s="43"/>
      <c r="W49" s="43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5" t="e">
        <f>AVERAGE(agosto[[#This Row],[1]:[31]])</f>
        <v>#DIV/0!</v>
      </c>
      <c r="AJ49" s="46"/>
      <c r="AK49" s="34"/>
    </row>
    <row r="50" spans="1:37" ht="15.75" customHeight="1" x14ac:dyDescent="0.25">
      <c r="A50" s="40"/>
      <c r="B50" s="41"/>
      <c r="C50" s="41"/>
      <c r="D50" s="42"/>
      <c r="E50" s="43"/>
      <c r="F50" s="43"/>
      <c r="G50" s="43"/>
      <c r="H50" s="43"/>
      <c r="I50" s="43"/>
      <c r="J50" s="43"/>
      <c r="K50" s="43"/>
      <c r="L50" s="43"/>
      <c r="M50" s="42"/>
      <c r="N50" s="42"/>
      <c r="O50" s="42"/>
      <c r="P50" s="42"/>
      <c r="Q50" s="43"/>
      <c r="R50" s="42"/>
      <c r="S50" s="42"/>
      <c r="T50" s="43"/>
      <c r="U50" s="43"/>
      <c r="V50" s="43"/>
      <c r="W50" s="43"/>
      <c r="X50" s="42"/>
      <c r="Y50" s="42"/>
      <c r="Z50" s="42"/>
      <c r="AA50" s="42"/>
      <c r="AB50" s="44"/>
      <c r="AC50" s="44"/>
      <c r="AD50" s="44"/>
      <c r="AE50" s="42"/>
      <c r="AF50" s="42"/>
      <c r="AG50" s="42"/>
      <c r="AH50" s="42"/>
      <c r="AI50" s="45" t="e">
        <f>AVERAGE(agosto[[#This Row],[1]:[31]])</f>
        <v>#DIV/0!</v>
      </c>
      <c r="AJ50" s="46"/>
      <c r="AK50" s="34"/>
    </row>
    <row r="51" spans="1:37" ht="15.75" customHeight="1" x14ac:dyDescent="0.25">
      <c r="A51" s="34"/>
      <c r="B51" s="34"/>
      <c r="C51" s="34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34" t="e">
        <f>AVERAGE(agosto[[#This Row],[1]:[31]])</f>
        <v>#DIV/0!</v>
      </c>
      <c r="AJ51" s="34"/>
      <c r="AK51" s="34"/>
    </row>
    <row r="52" spans="1:37" ht="15.75" customHeight="1" x14ac:dyDescent="0.25">
      <c r="A52" s="34"/>
      <c r="B52" s="34"/>
      <c r="C52" s="34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34" t="e">
        <f>AVERAGE(agosto[[#This Row],[1]:[31]])</f>
        <v>#DIV/0!</v>
      </c>
      <c r="AJ52" s="34"/>
      <c r="AK52" s="34"/>
    </row>
    <row r="53" spans="1:37" ht="15.75" customHeight="1" x14ac:dyDescent="0.25">
      <c r="A53" s="34"/>
      <c r="B53" s="34"/>
      <c r="C53" s="34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34" t="e">
        <f>AVERAGE(agosto[[#This Row],[1]:[31]])</f>
        <v>#DIV/0!</v>
      </c>
      <c r="AJ53" s="34"/>
      <c r="AK53" s="34"/>
    </row>
    <row r="54" spans="1:37" ht="15.75" customHeight="1" x14ac:dyDescent="0.25">
      <c r="A54" s="34"/>
      <c r="B54" s="34"/>
      <c r="C54" s="34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34" t="e">
        <f>AVERAGE(agosto[[#This Row],[1]:[31]])</f>
        <v>#DIV/0!</v>
      </c>
      <c r="AJ54" s="34"/>
      <c r="AK54" s="34"/>
    </row>
    <row r="55" spans="1:37" ht="15.75" customHeight="1" x14ac:dyDescent="0.25">
      <c r="A55" s="34"/>
      <c r="B55" s="34"/>
      <c r="C55" s="34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34" t="e">
        <f>AVERAGE(agosto[[#This Row],[1]:[31]])</f>
        <v>#DIV/0!</v>
      </c>
      <c r="AJ55" s="34"/>
      <c r="AK55" s="34"/>
    </row>
    <row r="56" spans="1:37" ht="15.75" customHeight="1" x14ac:dyDescent="0.25">
      <c r="A56" s="34"/>
      <c r="B56" s="34"/>
      <c r="C56" s="34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34" t="e">
        <f>AVERAGE(agosto[[#This Row],[1]:[31]])</f>
        <v>#DIV/0!</v>
      </c>
      <c r="AJ56" s="34"/>
      <c r="AK56" s="34"/>
    </row>
    <row r="57" spans="1:37" ht="15.75" customHeight="1" x14ac:dyDescent="0.25">
      <c r="A57" s="34"/>
      <c r="B57" s="34"/>
      <c r="C57" s="34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34" t="e">
        <f>AVERAGE(agosto[[#This Row],[1]:[31]])</f>
        <v>#DIV/0!</v>
      </c>
      <c r="AJ57" s="34"/>
      <c r="AK57" s="34"/>
    </row>
    <row r="58" spans="1:37" ht="15.75" customHeight="1" x14ac:dyDescent="0.25">
      <c r="A58" s="34"/>
      <c r="B58" s="34"/>
      <c r="C58" s="34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34" t="e">
        <f>AVERAGE(agosto[[#This Row],[1]:[31]])</f>
        <v>#DIV/0!</v>
      </c>
      <c r="AJ58" s="34"/>
      <c r="AK58" s="34"/>
    </row>
    <row r="59" spans="1:37" ht="15.75" customHeight="1" x14ac:dyDescent="0.25">
      <c r="A59" s="34"/>
      <c r="B59" s="34"/>
      <c r="C59" s="34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34" t="e">
        <f>AVERAGE(agosto[[#This Row],[1]:[31]])</f>
        <v>#DIV/0!</v>
      </c>
      <c r="AJ59" s="34"/>
      <c r="AK59" s="34"/>
    </row>
    <row r="60" spans="1:37" ht="15.75" customHeight="1" x14ac:dyDescent="0.25">
      <c r="A60" s="34"/>
      <c r="B60" s="34"/>
      <c r="C60" s="34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34" t="e">
        <f>AVERAGE(agosto[[#This Row],[1]:[31]])</f>
        <v>#DIV/0!</v>
      </c>
      <c r="AJ60" s="34"/>
      <c r="AK60" s="34"/>
    </row>
    <row r="61" spans="1:37" ht="15.75" customHeight="1" x14ac:dyDescent="0.25">
      <c r="A61" s="34"/>
      <c r="B61" s="34"/>
      <c r="C61" s="34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34" t="e">
        <f>AVERAGE(agosto[[#This Row],[1]:[31]])</f>
        <v>#DIV/0!</v>
      </c>
      <c r="AJ61" s="34"/>
      <c r="AK61" s="34"/>
    </row>
    <row r="62" spans="1:37" ht="15.75" customHeight="1" x14ac:dyDescent="0.25">
      <c r="A62" s="34"/>
      <c r="B62" s="34"/>
      <c r="C62" s="34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34" t="e">
        <f>AVERAGE(agosto[[#This Row],[1]:[31]])</f>
        <v>#DIV/0!</v>
      </c>
      <c r="AJ62" s="34"/>
      <c r="AK62" s="34"/>
    </row>
    <row r="63" spans="1:37" ht="15.75" customHeight="1" x14ac:dyDescent="0.25">
      <c r="A63" s="34"/>
      <c r="B63" s="34"/>
      <c r="C63" s="34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34" t="e">
        <f>AVERAGE(agosto[[#This Row],[1]:[31]])</f>
        <v>#DIV/0!</v>
      </c>
      <c r="AJ63" s="34"/>
      <c r="AK63" s="34"/>
    </row>
    <row r="64" spans="1:37" ht="15.75" customHeight="1" x14ac:dyDescent="0.25">
      <c r="A64" s="34"/>
      <c r="B64" s="34"/>
      <c r="C64" s="34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34" t="e">
        <f>AVERAGE(agosto[[#This Row],[1]:[31]])</f>
        <v>#DIV/0!</v>
      </c>
      <c r="AJ64" s="34"/>
      <c r="AK64" s="34"/>
    </row>
    <row r="65" spans="1:37" ht="15.75" customHeight="1" x14ac:dyDescent="0.25">
      <c r="A65" s="34"/>
      <c r="B65" s="34"/>
      <c r="C65" s="34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34" t="e">
        <f>AVERAGE(agosto[[#This Row],[1]:[31]])</f>
        <v>#DIV/0!</v>
      </c>
      <c r="AJ65" s="34"/>
      <c r="AK65" s="34"/>
    </row>
    <row r="66" spans="1:37" ht="15.75" customHeight="1" x14ac:dyDescent="0.25">
      <c r="A66" s="34"/>
      <c r="B66" s="34"/>
      <c r="C66" s="34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34" t="e">
        <f>AVERAGE(agosto[[#This Row],[1]:[31]])</f>
        <v>#DIV/0!</v>
      </c>
      <c r="AJ66" s="34"/>
      <c r="AK66" s="34"/>
    </row>
    <row r="67" spans="1:37" ht="15.75" customHeight="1" x14ac:dyDescent="0.25">
      <c r="A67" s="34"/>
      <c r="B67" s="34"/>
      <c r="C67" s="34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34" t="e">
        <f>AVERAGE(agosto[[#This Row],[1]:[31]])</f>
        <v>#DIV/0!</v>
      </c>
      <c r="AJ67" s="34"/>
      <c r="AK67" s="34"/>
    </row>
    <row r="68" spans="1:37" ht="15.75" customHeight="1" x14ac:dyDescent="0.25">
      <c r="A68" s="34"/>
      <c r="B68" s="34"/>
      <c r="C68" s="34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34" t="e">
        <f>AVERAGE(agosto[[#This Row],[1]:[31]])</f>
        <v>#DIV/0!</v>
      </c>
      <c r="AJ68" s="34"/>
      <c r="AK68" s="34"/>
    </row>
    <row r="69" spans="1:37" ht="15.75" customHeight="1" x14ac:dyDescent="0.25">
      <c r="A69" s="34"/>
      <c r="B69" s="34"/>
      <c r="C69" s="34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34" t="e">
        <f>AVERAGE(agosto[[#This Row],[1]:[31]])</f>
        <v>#DIV/0!</v>
      </c>
      <c r="AJ69" s="34"/>
      <c r="AK69" s="34"/>
    </row>
    <row r="70" spans="1:37" ht="15.75" customHeight="1" x14ac:dyDescent="0.25">
      <c r="A70" s="34"/>
      <c r="B70" s="34"/>
      <c r="C70" s="34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34" t="e">
        <f>AVERAGE(agosto[[#This Row],[1]:[31]])</f>
        <v>#DIV/0!</v>
      </c>
      <c r="AJ70" s="34"/>
      <c r="AK70" s="34"/>
    </row>
    <row r="71" spans="1:37" ht="15.75" customHeight="1" x14ac:dyDescent="0.25">
      <c r="A71" s="34"/>
      <c r="B71" s="34"/>
      <c r="C71" s="34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34" t="e">
        <f>AVERAGE(agosto[[#This Row],[1]:[31]])</f>
        <v>#DIV/0!</v>
      </c>
      <c r="AJ71" s="34"/>
      <c r="AK71" s="34"/>
    </row>
    <row r="72" spans="1:37" ht="15.75" customHeight="1" x14ac:dyDescent="0.25">
      <c r="A72" s="34"/>
      <c r="B72" s="34"/>
      <c r="C72" s="34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34" t="e">
        <f>AVERAGE(agosto[[#This Row],[1]:[31]])</f>
        <v>#DIV/0!</v>
      </c>
      <c r="AJ72" s="34"/>
      <c r="AK72" s="34"/>
    </row>
    <row r="73" spans="1:37" x14ac:dyDescent="0.25">
      <c r="A73" s="34"/>
      <c r="B73" s="34"/>
      <c r="C73" s="34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34" t="e">
        <f>AVERAGE(agosto[[#This Row],[1]:[31]])</f>
        <v>#DIV/0!</v>
      </c>
      <c r="AJ73" s="34"/>
      <c r="AK73" s="34"/>
    </row>
    <row r="74" spans="1:37" x14ac:dyDescent="0.25">
      <c r="A74" s="34"/>
      <c r="B74" s="34"/>
      <c r="C74" s="34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34" t="e">
        <f>AVERAGE(agosto[[#This Row],[1]:[31]])</f>
        <v>#DIV/0!</v>
      </c>
      <c r="AJ74" s="34"/>
      <c r="AK74" s="34"/>
    </row>
    <row r="75" spans="1:37" x14ac:dyDescent="0.25">
      <c r="A75" s="34"/>
      <c r="B75" s="34"/>
      <c r="C75" s="34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34" t="e">
        <f>AVERAGE(agosto[[#This Row],[1]:[31]])</f>
        <v>#DIV/0!</v>
      </c>
      <c r="AJ75" s="34"/>
      <c r="AK75" s="34"/>
    </row>
    <row r="76" spans="1:37" x14ac:dyDescent="0.25">
      <c r="A76" s="34"/>
      <c r="B76" s="34"/>
      <c r="C76" s="34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34" t="e">
        <f>AVERAGE(agosto[[#This Row],[1]:[31]])</f>
        <v>#DIV/0!</v>
      </c>
      <c r="AJ76" s="34"/>
      <c r="AK76" s="34"/>
    </row>
    <row r="77" spans="1:37" x14ac:dyDescent="0.25">
      <c r="A77" s="34"/>
      <c r="B77" s="34"/>
      <c r="C77" s="34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34" t="e">
        <f>AVERAGE(agosto[[#This Row],[1]:[31]])</f>
        <v>#DIV/0!</v>
      </c>
      <c r="AJ77" s="34"/>
      <c r="AK77" s="34"/>
    </row>
    <row r="78" spans="1:37" x14ac:dyDescent="0.25">
      <c r="A78" s="34"/>
      <c r="B78" s="34"/>
      <c r="C78" s="34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34" t="e">
        <f>AVERAGE(agosto[[#This Row],[1]:[31]])</f>
        <v>#DIV/0!</v>
      </c>
      <c r="AJ78" s="34"/>
      <c r="AK78" s="34"/>
    </row>
    <row r="79" spans="1:37" x14ac:dyDescent="0.25">
      <c r="A79" s="34"/>
      <c r="B79" s="34"/>
      <c r="C79" s="34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34" t="e">
        <f>AVERAGE(agosto[[#This Row],[1]:[31]])</f>
        <v>#DIV/0!</v>
      </c>
      <c r="AJ79" s="34"/>
      <c r="AK79" s="34"/>
    </row>
    <row r="80" spans="1:37" x14ac:dyDescent="0.25">
      <c r="A80" s="34"/>
      <c r="B80" s="34"/>
      <c r="C80" s="34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34" t="e">
        <f>AVERAGE(agosto[[#This Row],[1]:[31]])</f>
        <v>#DIV/0!</v>
      </c>
      <c r="AJ80" s="34"/>
      <c r="AK80" s="34"/>
    </row>
    <row r="81" spans="1:37" x14ac:dyDescent="0.25">
      <c r="A81" s="34"/>
      <c r="B81" s="34"/>
      <c r="C81" s="34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34" t="e">
        <f>AVERAGE(agosto[[#This Row],[1]:[31]])</f>
        <v>#DIV/0!</v>
      </c>
      <c r="AJ81" s="34"/>
      <c r="AK81" s="34"/>
    </row>
    <row r="82" spans="1:37" x14ac:dyDescent="0.25">
      <c r="A82" s="34"/>
      <c r="B82" s="34"/>
      <c r="C82" s="34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34" t="e">
        <f>AVERAGE(agosto[[#This Row],[1]:[31]])</f>
        <v>#DIV/0!</v>
      </c>
      <c r="AJ82" s="34"/>
      <c r="AK82" s="34"/>
    </row>
    <row r="83" spans="1:37" x14ac:dyDescent="0.25">
      <c r="A83" s="34"/>
      <c r="B83" s="34"/>
      <c r="C83" s="34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34" t="e">
        <f>AVERAGE(agosto[[#This Row],[1]:[31]])</f>
        <v>#DIV/0!</v>
      </c>
      <c r="AJ83" s="34"/>
      <c r="AK83" s="34"/>
    </row>
    <row r="84" spans="1:37" x14ac:dyDescent="0.25">
      <c r="A84" s="34"/>
      <c r="B84" s="34"/>
      <c r="C84" s="34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34" t="e">
        <f>AVERAGE(agosto[[#This Row],[1]:[31]])</f>
        <v>#DIV/0!</v>
      </c>
      <c r="AJ84" s="34"/>
      <c r="AK84" s="34"/>
    </row>
    <row r="85" spans="1:37" x14ac:dyDescent="0.25">
      <c r="A85" s="34"/>
      <c r="B85" s="34"/>
      <c r="C85" s="34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34" t="e">
        <f>AVERAGE(agosto[[#This Row],[1]:[31]])</f>
        <v>#DIV/0!</v>
      </c>
      <c r="AJ85" s="34"/>
      <c r="AK85" s="34"/>
    </row>
    <row r="86" spans="1:37" x14ac:dyDescent="0.25">
      <c r="A86" s="34"/>
      <c r="B86" s="34"/>
      <c r="C86" s="34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34" t="e">
        <f>AVERAGE(agosto[[#This Row],[1]:[31]])</f>
        <v>#DIV/0!</v>
      </c>
      <c r="AJ86" s="34"/>
      <c r="AK86" s="34"/>
    </row>
    <row r="87" spans="1:37" x14ac:dyDescent="0.25">
      <c r="A87" s="34"/>
      <c r="B87" s="34"/>
      <c r="C87" s="34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34" t="e">
        <f>AVERAGE(agosto[[#This Row],[1]:[31]])</f>
        <v>#DIV/0!</v>
      </c>
      <c r="AJ87" s="34"/>
      <c r="AK87" s="34"/>
    </row>
    <row r="88" spans="1:37" x14ac:dyDescent="0.25">
      <c r="A88" s="34"/>
      <c r="B88" s="34"/>
      <c r="C88" s="34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34" t="e">
        <f>AVERAGE(agosto[[#This Row],[1]:[31]])</f>
        <v>#DIV/0!</v>
      </c>
      <c r="AJ88" s="34"/>
      <c r="AK88" s="34"/>
    </row>
    <row r="89" spans="1:37" x14ac:dyDescent="0.25">
      <c r="A89" s="34"/>
      <c r="B89" s="34"/>
      <c r="C89" s="34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34" t="e">
        <f>AVERAGE(agosto[[#This Row],[1]:[31]])</f>
        <v>#DIV/0!</v>
      </c>
      <c r="AJ89" s="34"/>
      <c r="AK89" s="34"/>
    </row>
    <row r="90" spans="1:37" x14ac:dyDescent="0.25">
      <c r="A90" s="34"/>
      <c r="B90" s="34"/>
      <c r="C90" s="34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34" t="e">
        <f>AVERAGE(agosto[[#This Row],[1]:[31]])</f>
        <v>#DIV/0!</v>
      </c>
      <c r="AJ90" s="34"/>
      <c r="AK90" s="34"/>
    </row>
    <row r="91" spans="1:37" x14ac:dyDescent="0.25">
      <c r="A91" s="34"/>
      <c r="B91" s="34"/>
      <c r="C91" s="34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34" t="e">
        <f>AVERAGE(agosto[[#This Row],[1]:[31]])</f>
        <v>#DIV/0!</v>
      </c>
      <c r="AJ91" s="34"/>
      <c r="AK91" s="34"/>
    </row>
    <row r="92" spans="1:37" x14ac:dyDescent="0.25">
      <c r="A92" s="34"/>
      <c r="B92" s="34"/>
      <c r="C92" s="34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34" t="e">
        <f>AVERAGE(agosto[[#This Row],[1]:[31]])</f>
        <v>#DIV/0!</v>
      </c>
      <c r="AJ92" s="34"/>
      <c r="AK92" s="34"/>
    </row>
    <row r="93" spans="1:37" x14ac:dyDescent="0.25">
      <c r="A93" s="34"/>
      <c r="B93" s="34"/>
      <c r="C93" s="34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34" t="e">
        <f>AVERAGE(agosto[[#This Row],[1]:[31]])</f>
        <v>#DIV/0!</v>
      </c>
      <c r="AJ93" s="34"/>
      <c r="AK93" s="34"/>
    </row>
    <row r="94" spans="1:37" x14ac:dyDescent="0.25">
      <c r="A94" s="34"/>
      <c r="B94" s="34"/>
      <c r="C94" s="34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34" t="e">
        <f>AVERAGE(agosto[[#This Row],[1]:[31]])</f>
        <v>#DIV/0!</v>
      </c>
      <c r="AJ94" s="34"/>
      <c r="AK94" s="34"/>
    </row>
    <row r="95" spans="1:37" x14ac:dyDescent="0.25">
      <c r="A95" s="34"/>
      <c r="B95" s="34"/>
      <c r="C95" s="34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34" t="e">
        <f>AVERAGE(agosto[[#This Row],[1]:[31]])</f>
        <v>#DIV/0!</v>
      </c>
      <c r="AJ95" s="34"/>
      <c r="AK95" s="34"/>
    </row>
    <row r="96" spans="1:37" x14ac:dyDescent="0.25">
      <c r="A96" s="34"/>
      <c r="B96" s="34"/>
      <c r="C96" s="34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34" t="e">
        <f>AVERAGE(agosto[[#This Row],[1]:[31]])</f>
        <v>#DIV/0!</v>
      </c>
      <c r="AJ96" s="34"/>
      <c r="AK96" s="34"/>
    </row>
    <row r="97" spans="1:37" x14ac:dyDescent="0.25">
      <c r="A97" s="34"/>
      <c r="B97" s="34"/>
      <c r="C97" s="34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34" t="e">
        <f>AVERAGE(agosto[[#This Row],[1]:[31]])</f>
        <v>#DIV/0!</v>
      </c>
      <c r="AJ97" s="34"/>
      <c r="AK97" s="34"/>
    </row>
    <row r="98" spans="1:37" x14ac:dyDescent="0.25">
      <c r="A98" s="34"/>
      <c r="B98" s="34"/>
      <c r="C98" s="34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34" t="e">
        <f>AVERAGE(agosto[[#This Row],[1]:[31]])</f>
        <v>#DIV/0!</v>
      </c>
      <c r="AJ98" s="34"/>
      <c r="AK98" s="34"/>
    </row>
    <row r="99" spans="1:37" x14ac:dyDescent="0.25">
      <c r="A99" s="34"/>
      <c r="B99" s="34"/>
      <c r="C99" s="34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34" t="e">
        <f>AVERAGE(agosto[[#This Row],[1]:[31]])</f>
        <v>#DIV/0!</v>
      </c>
      <c r="AJ99" s="34"/>
      <c r="AK99" s="34"/>
    </row>
    <row r="100" spans="1:37" x14ac:dyDescent="0.25">
      <c r="A100" s="34"/>
      <c r="B100" s="34"/>
      <c r="C100" s="34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34" t="e">
        <f>AVERAGE(agosto[[#This Row],[1]:[31]])</f>
        <v>#DIV/0!</v>
      </c>
      <c r="AJ100" s="34"/>
      <c r="AK100" s="34"/>
    </row>
    <row r="101" spans="1:37" x14ac:dyDescent="0.25">
      <c r="A101" s="34"/>
      <c r="B101" s="34"/>
      <c r="C101" s="34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34" t="e">
        <f>AVERAGE(agosto[[#This Row],[1]:[31]])</f>
        <v>#DIV/0!</v>
      </c>
      <c r="AJ101" s="34"/>
      <c r="AK101" s="34"/>
    </row>
    <row r="102" spans="1:37" x14ac:dyDescent="0.25">
      <c r="A102" s="34"/>
      <c r="B102" s="34"/>
      <c r="C102" s="34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34" t="e">
        <f>AVERAGE(agosto[[#This Row],[1]:[31]])</f>
        <v>#DIV/0!</v>
      </c>
      <c r="AJ102" s="34"/>
      <c r="AK102" s="34"/>
    </row>
    <row r="103" spans="1:37" x14ac:dyDescent="0.25">
      <c r="A103" s="34"/>
      <c r="B103" s="34"/>
      <c r="C103" s="34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34" t="e">
        <f>AVERAGE(agosto[[#This Row],[1]:[31]])</f>
        <v>#DIV/0!</v>
      </c>
      <c r="AJ103" s="34"/>
      <c r="AK103" s="34"/>
    </row>
    <row r="104" spans="1:37" x14ac:dyDescent="0.25">
      <c r="A104" s="34"/>
      <c r="B104" s="34"/>
      <c r="C104" s="34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34" t="e">
        <f>AVERAGE(agosto[[#This Row],[1]:[31]])</f>
        <v>#DIV/0!</v>
      </c>
      <c r="AJ104" s="34"/>
      <c r="AK104" s="34"/>
    </row>
    <row r="105" spans="1:37" x14ac:dyDescent="0.25">
      <c r="A105" s="34"/>
      <c r="B105" s="34"/>
      <c r="C105" s="34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34" t="e">
        <f>AVERAGE(agosto[[#This Row],[1]:[31]])</f>
        <v>#DIV/0!</v>
      </c>
      <c r="AJ105" s="34"/>
      <c r="AK105" s="34"/>
    </row>
    <row r="106" spans="1:37" x14ac:dyDescent="0.25">
      <c r="A106" s="34"/>
      <c r="B106" s="34"/>
      <c r="C106" s="34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34" t="e">
        <f>AVERAGE(agosto[[#This Row],[1]:[31]])</f>
        <v>#DIV/0!</v>
      </c>
      <c r="AJ106" s="34"/>
      <c r="AK106" s="34"/>
    </row>
    <row r="107" spans="1:37" x14ac:dyDescent="0.25">
      <c r="A107" s="34"/>
      <c r="B107" s="34"/>
      <c r="C107" s="34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34" t="e">
        <f>AVERAGE(agosto[[#This Row],[1]:[31]])</f>
        <v>#DIV/0!</v>
      </c>
      <c r="AJ107" s="34"/>
      <c r="AK107" s="34"/>
    </row>
    <row r="108" spans="1:37" x14ac:dyDescent="0.25">
      <c r="A108" s="34"/>
      <c r="B108" s="34"/>
      <c r="C108" s="34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34" t="e">
        <f>AVERAGE(agosto[[#This Row],[1]:[31]])</f>
        <v>#DIV/0!</v>
      </c>
      <c r="AJ108" s="34"/>
      <c r="AK108" s="34"/>
    </row>
    <row r="109" spans="1:37" x14ac:dyDescent="0.25">
      <c r="A109" s="34"/>
      <c r="B109" s="34"/>
      <c r="C109" s="34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34" t="e">
        <f>AVERAGE(agosto[[#This Row],[1]:[31]])</f>
        <v>#DIV/0!</v>
      </c>
      <c r="AJ109" s="34"/>
      <c r="AK109" s="34"/>
    </row>
    <row r="110" spans="1:37" x14ac:dyDescent="0.25">
      <c r="A110" s="34"/>
      <c r="B110" s="34"/>
      <c r="C110" s="34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34" t="e">
        <f>AVERAGE(agosto[[#This Row],[1]:[31]])</f>
        <v>#DIV/0!</v>
      </c>
      <c r="AJ110" s="34"/>
      <c r="AK110" s="34"/>
    </row>
    <row r="111" spans="1:37" x14ac:dyDescent="0.25">
      <c r="A111" s="34"/>
      <c r="B111" s="34"/>
      <c r="C111" s="34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34" t="e">
        <f>AVERAGE(agosto[[#This Row],[1]:[31]])</f>
        <v>#DIV/0!</v>
      </c>
      <c r="AJ111" s="34"/>
      <c r="AK111" s="34"/>
    </row>
    <row r="112" spans="1:37" x14ac:dyDescent="0.25">
      <c r="A112" s="34"/>
      <c r="B112" s="34"/>
      <c r="C112" s="34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34" t="e">
        <f>AVERAGE(agosto[[#This Row],[1]:[31]])</f>
        <v>#DIV/0!</v>
      </c>
      <c r="AJ112" s="34"/>
      <c r="AK112" s="34"/>
    </row>
    <row r="113" spans="1:37" x14ac:dyDescent="0.25">
      <c r="A113" s="34"/>
      <c r="B113" s="34"/>
      <c r="C113" s="34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34" t="e">
        <f>AVERAGE(agosto[[#This Row],[1]:[31]])</f>
        <v>#DIV/0!</v>
      </c>
      <c r="AJ113" s="34"/>
      <c r="AK113" s="34"/>
    </row>
    <row r="114" spans="1:37" x14ac:dyDescent="0.25">
      <c r="A114" s="34"/>
      <c r="B114" s="34"/>
      <c r="C114" s="34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34" t="e">
        <f>AVERAGE(agosto[[#This Row],[1]:[31]])</f>
        <v>#DIV/0!</v>
      </c>
      <c r="AJ114" s="34"/>
      <c r="AK114" s="34"/>
    </row>
    <row r="115" spans="1:37" x14ac:dyDescent="0.25">
      <c r="A115" s="34"/>
      <c r="B115" s="34"/>
      <c r="C115" s="34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34" t="e">
        <f>AVERAGE(agosto[[#This Row],[1]:[31]])</f>
        <v>#DIV/0!</v>
      </c>
      <c r="AJ115" s="34"/>
      <c r="AK115" s="34"/>
    </row>
    <row r="116" spans="1:37" x14ac:dyDescent="0.25">
      <c r="A116" s="34"/>
      <c r="B116" s="34"/>
      <c r="C116" s="34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34" t="e">
        <f>AVERAGE(agosto[[#This Row],[1]:[31]])</f>
        <v>#DIV/0!</v>
      </c>
      <c r="AJ116" s="34"/>
      <c r="AK116" s="34"/>
    </row>
    <row r="117" spans="1:37" x14ac:dyDescent="0.25">
      <c r="A117" s="34"/>
      <c r="B117" s="34"/>
      <c r="C117" s="34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34" t="e">
        <f>AVERAGE(agosto[[#This Row],[1]:[31]])</f>
        <v>#DIV/0!</v>
      </c>
      <c r="AJ117" s="34"/>
      <c r="AK117" s="34"/>
    </row>
    <row r="118" spans="1:37" x14ac:dyDescent="0.25">
      <c r="A118" s="34"/>
      <c r="B118" s="34"/>
      <c r="C118" s="34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34" t="e">
        <f>AVERAGE(agosto[[#This Row],[1]:[31]])</f>
        <v>#DIV/0!</v>
      </c>
      <c r="AJ118" s="34"/>
      <c r="AK118" s="34"/>
    </row>
    <row r="119" spans="1:37" x14ac:dyDescent="0.25">
      <c r="A119" s="34"/>
      <c r="B119" s="34"/>
      <c r="C119" s="34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34" t="e">
        <f>AVERAGE(agosto[[#This Row],[1]:[31]])</f>
        <v>#DIV/0!</v>
      </c>
      <c r="AJ119" s="34"/>
      <c r="AK119" s="34"/>
    </row>
    <row r="120" spans="1:37" x14ac:dyDescent="0.25">
      <c r="A120" s="34"/>
      <c r="B120" s="34"/>
      <c r="C120" s="34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34" t="e">
        <f>AVERAGE(agosto[[#This Row],[1]:[31]])</f>
        <v>#DIV/0!</v>
      </c>
      <c r="AJ120" s="34"/>
      <c r="AK120" s="34"/>
    </row>
    <row r="121" spans="1:37" x14ac:dyDescent="0.25">
      <c r="A121" s="34"/>
      <c r="B121" s="34"/>
      <c r="C121" s="34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34" t="e">
        <f>AVERAGE(agosto[[#This Row],[1]:[31]])</f>
        <v>#DIV/0!</v>
      </c>
      <c r="AJ121" s="34"/>
      <c r="AK121" s="34"/>
    </row>
    <row r="122" spans="1:37" x14ac:dyDescent="0.25">
      <c r="A122" s="34"/>
      <c r="B122" s="34"/>
      <c r="C122" s="34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34" t="e">
        <f>AVERAGE(agosto[[#This Row],[1]:[31]])</f>
        <v>#DIV/0!</v>
      </c>
      <c r="AJ122" s="34"/>
      <c r="AK122" s="34"/>
    </row>
    <row r="123" spans="1:37" x14ac:dyDescent="0.25">
      <c r="A123" s="34"/>
      <c r="B123" s="34"/>
      <c r="C123" s="34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34" t="e">
        <f>AVERAGE(agosto[[#This Row],[1]:[31]])</f>
        <v>#DIV/0!</v>
      </c>
      <c r="AJ123" s="34"/>
      <c r="AK123" s="34"/>
    </row>
    <row r="124" spans="1:37" x14ac:dyDescent="0.25">
      <c r="A124" s="34"/>
      <c r="B124" s="34"/>
      <c r="C124" s="34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34" t="e">
        <f>AVERAGE(agosto[[#This Row],[1]:[31]])</f>
        <v>#DIV/0!</v>
      </c>
      <c r="AJ124" s="34"/>
      <c r="AK124" s="34"/>
    </row>
    <row r="125" spans="1:37" x14ac:dyDescent="0.25">
      <c r="A125" s="34"/>
      <c r="B125" s="34"/>
      <c r="C125" s="34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34" t="e">
        <f>AVERAGE(agosto[[#This Row],[1]:[31]])</f>
        <v>#DIV/0!</v>
      </c>
      <c r="AJ125" s="34"/>
      <c r="AK125" s="34"/>
    </row>
    <row r="126" spans="1:37" x14ac:dyDescent="0.25">
      <c r="A126" s="34"/>
      <c r="B126" s="34"/>
      <c r="C126" s="34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34" t="e">
        <f>AVERAGE(agosto[[#This Row],[1]:[31]])</f>
        <v>#DIV/0!</v>
      </c>
      <c r="AJ126" s="34"/>
      <c r="AK126" s="34"/>
    </row>
    <row r="127" spans="1:37" x14ac:dyDescent="0.25">
      <c r="A127" s="34"/>
      <c r="B127" s="34"/>
      <c r="C127" s="34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34" t="e">
        <f>AVERAGE(agosto[[#This Row],[1]:[31]])</f>
        <v>#DIV/0!</v>
      </c>
      <c r="AJ127" s="34"/>
      <c r="AK127" s="34"/>
    </row>
    <row r="128" spans="1:37" x14ac:dyDescent="0.25">
      <c r="A128" s="34"/>
      <c r="B128" s="34"/>
      <c r="C128" s="34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34" t="e">
        <f>AVERAGE(agosto[[#This Row],[1]:[31]])</f>
        <v>#DIV/0!</v>
      </c>
      <c r="AJ128" s="34"/>
      <c r="AK128" s="34"/>
    </row>
    <row r="129" spans="1:37" x14ac:dyDescent="0.25">
      <c r="A129" s="34"/>
      <c r="B129" s="34"/>
      <c r="C129" s="34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34" t="e">
        <f>AVERAGE(agosto[[#This Row],[1]:[31]])</f>
        <v>#DIV/0!</v>
      </c>
      <c r="AJ129" s="34"/>
      <c r="AK129" s="34"/>
    </row>
    <row r="130" spans="1:37" x14ac:dyDescent="0.25">
      <c r="A130" s="34"/>
      <c r="B130" s="34"/>
      <c r="C130" s="34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34" t="e">
        <f>AVERAGE(agosto[[#This Row],[1]:[31]])</f>
        <v>#DIV/0!</v>
      </c>
      <c r="AJ130" s="34"/>
      <c r="AK130" s="34"/>
    </row>
    <row r="131" spans="1:37" x14ac:dyDescent="0.25">
      <c r="A131" s="34"/>
      <c r="B131" s="34"/>
      <c r="C131" s="34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34" t="e">
        <f>AVERAGE(agosto[[#This Row],[1]:[31]])</f>
        <v>#DIV/0!</v>
      </c>
      <c r="AJ131" s="34"/>
      <c r="AK131" s="34"/>
    </row>
    <row r="132" spans="1:37" x14ac:dyDescent="0.25">
      <c r="A132" s="34"/>
      <c r="B132" s="34"/>
      <c r="C132" s="34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34" t="e">
        <f>AVERAGE(agosto[[#This Row],[1]:[31]])</f>
        <v>#DIV/0!</v>
      </c>
      <c r="AJ132" s="34"/>
      <c r="AK132" s="34"/>
    </row>
    <row r="133" spans="1:37" x14ac:dyDescent="0.25">
      <c r="A133" s="34"/>
      <c r="B133" s="34"/>
      <c r="C133" s="34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34" t="e">
        <f>AVERAGE(agosto[[#This Row],[1]:[31]])</f>
        <v>#DIV/0!</v>
      </c>
      <c r="AJ133" s="34"/>
      <c r="AK133" s="34"/>
    </row>
    <row r="134" spans="1:37" x14ac:dyDescent="0.25">
      <c r="A134" s="34"/>
      <c r="B134" s="34"/>
      <c r="C134" s="34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34" t="e">
        <f>AVERAGE(agosto[[#This Row],[1]:[31]])</f>
        <v>#DIV/0!</v>
      </c>
      <c r="AJ134" s="34"/>
      <c r="AK134" s="34"/>
    </row>
    <row r="135" spans="1:37" x14ac:dyDescent="0.25">
      <c r="A135" s="34"/>
      <c r="B135" s="34"/>
      <c r="C135" s="34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34" t="e">
        <f>AVERAGE(agosto[[#This Row],[1]:[31]])</f>
        <v>#DIV/0!</v>
      </c>
      <c r="AJ135" s="34"/>
      <c r="AK135" s="34"/>
    </row>
    <row r="136" spans="1:37" x14ac:dyDescent="0.25">
      <c r="A136" s="34"/>
      <c r="B136" s="34"/>
      <c r="C136" s="34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34" t="e">
        <f>AVERAGE(agosto[[#This Row],[1]:[31]])</f>
        <v>#DIV/0!</v>
      </c>
      <c r="AJ136" s="34"/>
      <c r="AK136" s="34"/>
    </row>
    <row r="137" spans="1:37" x14ac:dyDescent="0.25">
      <c r="A137" s="34"/>
      <c r="B137" s="34"/>
      <c r="C137" s="34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34" t="e">
        <f>AVERAGE(agosto[[#This Row],[1]:[31]])</f>
        <v>#DIV/0!</v>
      </c>
      <c r="AJ137" s="34"/>
      <c r="AK137" s="34"/>
    </row>
    <row r="138" spans="1:37" x14ac:dyDescent="0.25">
      <c r="A138" s="34"/>
      <c r="B138" s="34"/>
      <c r="C138" s="34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34" t="e">
        <f>AVERAGE(agosto[[#This Row],[1]:[31]])</f>
        <v>#DIV/0!</v>
      </c>
      <c r="AJ138" s="34"/>
      <c r="AK138" s="34"/>
    </row>
    <row r="139" spans="1:37" x14ac:dyDescent="0.25">
      <c r="A139" s="34"/>
      <c r="B139" s="34"/>
      <c r="C139" s="34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34" t="e">
        <f>AVERAGE(agosto[[#This Row],[1]:[31]])</f>
        <v>#DIV/0!</v>
      </c>
      <c r="AJ139" s="34"/>
      <c r="AK139" s="34"/>
    </row>
    <row r="140" spans="1:37" x14ac:dyDescent="0.25">
      <c r="A140" s="34"/>
      <c r="B140" s="34"/>
      <c r="C140" s="34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34" t="e">
        <f>AVERAGE(agosto[[#This Row],[1]:[31]])</f>
        <v>#DIV/0!</v>
      </c>
      <c r="AJ140" s="34"/>
      <c r="AK140" s="34"/>
    </row>
    <row r="141" spans="1:37" x14ac:dyDescent="0.25">
      <c r="A141" s="34"/>
      <c r="B141" s="34"/>
      <c r="C141" s="34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34" t="e">
        <f>AVERAGE(agosto[[#This Row],[1]:[31]])</f>
        <v>#DIV/0!</v>
      </c>
      <c r="AJ141" s="34"/>
      <c r="AK141" s="34"/>
    </row>
    <row r="142" spans="1:37" x14ac:dyDescent="0.25">
      <c r="A142" s="34"/>
      <c r="B142" s="34"/>
      <c r="C142" s="34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34" t="e">
        <f>AVERAGE(agosto[[#This Row],[1]:[31]])</f>
        <v>#DIV/0!</v>
      </c>
      <c r="AJ142" s="34"/>
      <c r="AK142" s="34"/>
    </row>
    <row r="143" spans="1:37" x14ac:dyDescent="0.25">
      <c r="A143" s="34"/>
      <c r="B143" s="34"/>
      <c r="C143" s="34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34" t="e">
        <f>AVERAGE(agosto[[#This Row],[1]:[31]])</f>
        <v>#DIV/0!</v>
      </c>
      <c r="AJ143" s="34"/>
      <c r="AK143" s="34"/>
    </row>
    <row r="144" spans="1:37" x14ac:dyDescent="0.25">
      <c r="A144" s="34"/>
      <c r="B144" s="34"/>
      <c r="C144" s="34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34" t="e">
        <f>AVERAGE(agosto[[#This Row],[1]:[31]])</f>
        <v>#DIV/0!</v>
      </c>
      <c r="AJ144" s="34"/>
      <c r="AK144" s="34"/>
    </row>
    <row r="145" spans="1:37" x14ac:dyDescent="0.25">
      <c r="A145" s="34"/>
      <c r="B145" s="34"/>
      <c r="C145" s="34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34" t="e">
        <f>AVERAGE(agosto[[#This Row],[1]:[31]])</f>
        <v>#DIV/0!</v>
      </c>
      <c r="AJ145" s="34"/>
      <c r="AK145" s="34"/>
    </row>
    <row r="146" spans="1:37" x14ac:dyDescent="0.25">
      <c r="A146" s="34"/>
      <c r="B146" s="34"/>
      <c r="C146" s="34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34" t="e">
        <f>AVERAGE(agosto[[#This Row],[1]:[31]])</f>
        <v>#DIV/0!</v>
      </c>
      <c r="AJ146" s="34"/>
      <c r="AK146" s="34"/>
    </row>
    <row r="147" spans="1:37" x14ac:dyDescent="0.25">
      <c r="A147" s="34"/>
      <c r="B147" s="34"/>
      <c r="C147" s="34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34" t="e">
        <f>AVERAGE(agosto[[#This Row],[1]:[31]])</f>
        <v>#DIV/0!</v>
      </c>
      <c r="AJ147" s="34"/>
      <c r="AK147" s="34"/>
    </row>
    <row r="148" spans="1:37" x14ac:dyDescent="0.25">
      <c r="A148" s="34"/>
      <c r="B148" s="34"/>
      <c r="C148" s="34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34" t="e">
        <f>AVERAGE(agosto[[#This Row],[1]:[31]])</f>
        <v>#DIV/0!</v>
      </c>
      <c r="AJ148" s="34"/>
      <c r="AK148" s="34"/>
    </row>
    <row r="149" spans="1:37" x14ac:dyDescent="0.25">
      <c r="A149" s="34"/>
      <c r="B149" s="34"/>
      <c r="C149" s="34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34" t="e">
        <f>AVERAGE(agosto[[#This Row],[1]:[31]])</f>
        <v>#DIV/0!</v>
      </c>
      <c r="AJ149" s="34"/>
      <c r="AK149" s="34"/>
    </row>
    <row r="150" spans="1:37" x14ac:dyDescent="0.25">
      <c r="A150" s="34"/>
      <c r="B150" s="34"/>
      <c r="C150" s="34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34" t="e">
        <f>AVERAGE(agosto[[#This Row],[1]:[31]])</f>
        <v>#DIV/0!</v>
      </c>
      <c r="AJ150" s="34"/>
      <c r="AK150" s="34"/>
    </row>
    <row r="151" spans="1:37" x14ac:dyDescent="0.25">
      <c r="A151" s="34"/>
      <c r="B151" s="34"/>
      <c r="C151" s="34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34" t="e">
        <f>AVERAGE(agosto[[#This Row],[1]:[31]])</f>
        <v>#DIV/0!</v>
      </c>
      <c r="AJ151" s="34"/>
      <c r="AK151" s="34"/>
    </row>
    <row r="152" spans="1:37" x14ac:dyDescent="0.25">
      <c r="A152" s="34"/>
      <c r="B152" s="34"/>
      <c r="C152" s="34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34" t="e">
        <f>AVERAGE(agosto[[#This Row],[1]:[31]])</f>
        <v>#DIV/0!</v>
      </c>
      <c r="AJ152" s="34"/>
      <c r="AK152" s="34"/>
    </row>
    <row r="153" spans="1:37" x14ac:dyDescent="0.25">
      <c r="A153" s="34"/>
      <c r="B153" s="34"/>
      <c r="C153" s="34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34" t="e">
        <f>AVERAGE(agosto[[#This Row],[1]:[31]])</f>
        <v>#DIV/0!</v>
      </c>
      <c r="AJ153" s="34"/>
      <c r="AK153" s="34"/>
    </row>
    <row r="154" spans="1:37" x14ac:dyDescent="0.25">
      <c r="A154" s="34"/>
      <c r="B154" s="34"/>
      <c r="C154" s="34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34" t="e">
        <f>AVERAGE(agosto[[#This Row],[1]:[31]])</f>
        <v>#DIV/0!</v>
      </c>
      <c r="AJ154" s="34"/>
      <c r="AK154" s="34"/>
    </row>
    <row r="155" spans="1:37" x14ac:dyDescent="0.25">
      <c r="A155" s="34"/>
      <c r="B155" s="34"/>
      <c r="C155" s="34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34" t="e">
        <f>AVERAGE(agosto[[#This Row],[1]:[31]])</f>
        <v>#DIV/0!</v>
      </c>
      <c r="AJ155" s="34"/>
      <c r="AK155" s="34"/>
    </row>
    <row r="156" spans="1:37" x14ac:dyDescent="0.25">
      <c r="A156" s="34"/>
      <c r="B156" s="34"/>
      <c r="C156" s="34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34" t="e">
        <f>AVERAGE(agosto[[#This Row],[1]:[31]])</f>
        <v>#DIV/0!</v>
      </c>
      <c r="AJ156" s="34"/>
      <c r="AK156" s="34"/>
    </row>
    <row r="157" spans="1:37" x14ac:dyDescent="0.25">
      <c r="A157" s="34"/>
      <c r="B157" s="34"/>
      <c r="C157" s="34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34" t="e">
        <f>AVERAGE(agosto[[#This Row],[1]:[31]])</f>
        <v>#DIV/0!</v>
      </c>
      <c r="AJ157" s="34"/>
      <c r="AK157" s="34"/>
    </row>
    <row r="158" spans="1:37" x14ac:dyDescent="0.25">
      <c r="A158" s="34"/>
      <c r="B158" s="34"/>
      <c r="C158" s="34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34" t="e">
        <f>AVERAGE(agosto[[#This Row],[1]:[31]])</f>
        <v>#DIV/0!</v>
      </c>
      <c r="AJ158" s="34"/>
      <c r="AK158" s="34"/>
    </row>
    <row r="159" spans="1:37" x14ac:dyDescent="0.25">
      <c r="A159" s="34"/>
      <c r="B159" s="34"/>
      <c r="C159" s="34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34" t="e">
        <f>AVERAGE(agosto[[#This Row],[1]:[31]])</f>
        <v>#DIV/0!</v>
      </c>
      <c r="AJ159" s="34"/>
      <c r="AK159" s="34"/>
    </row>
    <row r="160" spans="1:37" x14ac:dyDescent="0.25">
      <c r="A160" s="34"/>
      <c r="B160" s="34"/>
      <c r="C160" s="34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34" t="e">
        <f>AVERAGE(agosto[[#This Row],[1]:[31]])</f>
        <v>#DIV/0!</v>
      </c>
      <c r="AJ160" s="34"/>
      <c r="AK160" s="34"/>
    </row>
    <row r="161" spans="1:37" x14ac:dyDescent="0.25">
      <c r="A161" s="34"/>
      <c r="B161" s="34"/>
      <c r="C161" s="34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34" t="e">
        <f>AVERAGE(agosto[[#This Row],[1]:[31]])</f>
        <v>#DIV/0!</v>
      </c>
      <c r="AJ161" s="34"/>
      <c r="AK161" s="34"/>
    </row>
    <row r="162" spans="1:37" x14ac:dyDescent="0.25">
      <c r="A162" s="34"/>
      <c r="B162" s="34"/>
      <c r="C162" s="34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34" t="e">
        <f>AVERAGE(agosto[[#This Row],[1]:[31]])</f>
        <v>#DIV/0!</v>
      </c>
      <c r="AJ162" s="34"/>
      <c r="AK162" s="34"/>
    </row>
    <row r="163" spans="1:37" x14ac:dyDescent="0.25">
      <c r="A163" s="34"/>
      <c r="B163" s="34"/>
      <c r="C163" s="34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34" t="e">
        <f>AVERAGE(agosto[[#This Row],[1]:[31]])</f>
        <v>#DIV/0!</v>
      </c>
      <c r="AJ163" s="34"/>
      <c r="AK163" s="34"/>
    </row>
    <row r="164" spans="1:37" x14ac:dyDescent="0.25">
      <c r="A164" s="34"/>
      <c r="B164" s="34"/>
      <c r="C164" s="34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34" t="e">
        <f>AVERAGE(agosto[[#This Row],[1]:[31]])</f>
        <v>#DIV/0!</v>
      </c>
      <c r="AJ164" s="34"/>
      <c r="AK164" s="34"/>
    </row>
    <row r="165" spans="1:37" x14ac:dyDescent="0.25">
      <c r="A165" s="34"/>
      <c r="B165" s="34"/>
      <c r="C165" s="34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34" t="e">
        <f>AVERAGE(agosto[[#This Row],[1]:[31]])</f>
        <v>#DIV/0!</v>
      </c>
      <c r="AJ165" s="34"/>
      <c r="AK165" s="34"/>
    </row>
    <row r="166" spans="1:37" x14ac:dyDescent="0.25">
      <c r="A166" s="34"/>
      <c r="B166" s="34"/>
      <c r="C166" s="34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34" t="e">
        <f>AVERAGE(agosto[[#This Row],[1]:[31]])</f>
        <v>#DIV/0!</v>
      </c>
      <c r="AJ166" s="34"/>
      <c r="AK166" s="34"/>
    </row>
    <row r="167" spans="1:37" x14ac:dyDescent="0.25">
      <c r="A167" s="34"/>
      <c r="B167" s="34"/>
      <c r="C167" s="34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34" t="e">
        <f>AVERAGE(agosto[[#This Row],[1]:[31]])</f>
        <v>#DIV/0!</v>
      </c>
      <c r="AJ167" s="34"/>
      <c r="AK167" s="34"/>
    </row>
    <row r="168" spans="1:37" x14ac:dyDescent="0.25">
      <c r="A168" s="34"/>
      <c r="B168" s="34"/>
      <c r="C168" s="34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34" t="e">
        <f>AVERAGE(agosto[[#This Row],[1]:[31]])</f>
        <v>#DIV/0!</v>
      </c>
      <c r="AJ168" s="34"/>
      <c r="AK168" s="34"/>
    </row>
    <row r="169" spans="1:37" x14ac:dyDescent="0.25">
      <c r="A169" s="34"/>
      <c r="B169" s="34"/>
      <c r="C169" s="34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34" t="e">
        <f>AVERAGE(agosto[[#This Row],[1]:[31]])</f>
        <v>#DIV/0!</v>
      </c>
      <c r="AJ169" s="34"/>
      <c r="AK169" s="34"/>
    </row>
    <row r="170" spans="1:37" x14ac:dyDescent="0.25">
      <c r="A170" s="34"/>
      <c r="B170" s="34"/>
      <c r="C170" s="34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34" t="e">
        <f>AVERAGE(agosto[[#This Row],[1]:[31]])</f>
        <v>#DIV/0!</v>
      </c>
      <c r="AJ170" s="34"/>
      <c r="AK170" s="34"/>
    </row>
    <row r="171" spans="1:37" x14ac:dyDescent="0.25">
      <c r="A171" s="34"/>
      <c r="B171" s="34"/>
      <c r="C171" s="34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34" t="e">
        <f>AVERAGE(agosto[[#This Row],[1]:[31]])</f>
        <v>#DIV/0!</v>
      </c>
      <c r="AJ171" s="34"/>
      <c r="AK171" s="34"/>
    </row>
    <row r="172" spans="1:37" x14ac:dyDescent="0.25">
      <c r="A172" s="34"/>
      <c r="B172" s="34"/>
      <c r="C172" s="34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34" t="e">
        <f>AVERAGE(agosto[[#This Row],[1]:[31]])</f>
        <v>#DIV/0!</v>
      </c>
      <c r="AJ172" s="34"/>
      <c r="AK172" s="34"/>
    </row>
    <row r="173" spans="1:37" x14ac:dyDescent="0.25">
      <c r="A173" s="34"/>
      <c r="B173" s="34"/>
      <c r="C173" s="34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34" t="e">
        <f>AVERAGE(agosto[[#This Row],[1]:[31]])</f>
        <v>#DIV/0!</v>
      </c>
      <c r="AJ173" s="34"/>
      <c r="AK173" s="34"/>
    </row>
    <row r="174" spans="1:37" x14ac:dyDescent="0.25">
      <c r="A174" s="34"/>
      <c r="B174" s="34"/>
      <c r="C174" s="34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34" t="e">
        <f>AVERAGE(agosto[[#This Row],[1]:[31]])</f>
        <v>#DIV/0!</v>
      </c>
      <c r="AJ174" s="34"/>
      <c r="AK174" s="34"/>
    </row>
    <row r="175" spans="1:37" x14ac:dyDescent="0.25">
      <c r="A175" s="34"/>
      <c r="B175" s="34"/>
      <c r="C175" s="34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34" t="e">
        <f>AVERAGE(agosto[[#This Row],[1]:[31]])</f>
        <v>#DIV/0!</v>
      </c>
      <c r="AJ175" s="34"/>
      <c r="AK175" s="34"/>
    </row>
    <row r="176" spans="1:37" x14ac:dyDescent="0.25">
      <c r="A176" s="34"/>
      <c r="B176" s="34"/>
      <c r="C176" s="34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34" t="e">
        <f>AVERAGE(agosto[[#This Row],[1]:[31]])</f>
        <v>#DIV/0!</v>
      </c>
      <c r="AJ176" s="34"/>
      <c r="AK176" s="34"/>
    </row>
    <row r="177" spans="1:37" x14ac:dyDescent="0.25">
      <c r="A177" s="34"/>
      <c r="B177" s="34"/>
      <c r="C177" s="34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34" t="e">
        <f>AVERAGE(agosto[[#This Row],[1]:[31]])</f>
        <v>#DIV/0!</v>
      </c>
      <c r="AJ177" s="34"/>
      <c r="AK177" s="34"/>
    </row>
    <row r="178" spans="1:37" x14ac:dyDescent="0.25">
      <c r="A178" s="34"/>
      <c r="B178" s="34"/>
      <c r="C178" s="34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34" t="e">
        <f>AVERAGE(agosto[[#This Row],[1]:[31]])</f>
        <v>#DIV/0!</v>
      </c>
      <c r="AJ178" s="34"/>
      <c r="AK178" s="34"/>
    </row>
    <row r="179" spans="1:37" x14ac:dyDescent="0.25">
      <c r="A179" s="34"/>
      <c r="B179" s="34"/>
      <c r="C179" s="34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34" t="e">
        <f>AVERAGE(agosto[[#This Row],[1]:[31]])</f>
        <v>#DIV/0!</v>
      </c>
      <c r="AJ179" s="34"/>
      <c r="AK179" s="34"/>
    </row>
    <row r="180" spans="1:37" x14ac:dyDescent="0.25">
      <c r="A180" s="34"/>
      <c r="B180" s="34"/>
      <c r="C180" s="34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34" t="e">
        <f>AVERAGE(agosto[[#This Row],[1]:[31]])</f>
        <v>#DIV/0!</v>
      </c>
      <c r="AJ180" s="34"/>
      <c r="AK180" s="34"/>
    </row>
    <row r="181" spans="1:37" x14ac:dyDescent="0.25">
      <c r="A181" s="34"/>
      <c r="B181" s="34"/>
      <c r="C181" s="34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34" t="e">
        <f>AVERAGE(agosto[[#This Row],[1]:[31]])</f>
        <v>#DIV/0!</v>
      </c>
      <c r="AJ181" s="34"/>
      <c r="AK181" s="34"/>
    </row>
    <row r="182" spans="1:37" x14ac:dyDescent="0.25">
      <c r="A182" s="34"/>
      <c r="B182" s="34"/>
      <c r="C182" s="34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34" t="e">
        <f>AVERAGE(agosto[[#This Row],[1]:[31]])</f>
        <v>#DIV/0!</v>
      </c>
      <c r="AJ182" s="34"/>
      <c r="AK182" s="34"/>
    </row>
    <row r="183" spans="1:37" x14ac:dyDescent="0.25">
      <c r="A183" s="34"/>
      <c r="B183" s="34"/>
      <c r="C183" s="34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34" t="e">
        <f>AVERAGE(agosto[[#This Row],[1]:[31]])</f>
        <v>#DIV/0!</v>
      </c>
      <c r="AJ183" s="34"/>
      <c r="AK183" s="34"/>
    </row>
    <row r="184" spans="1:37" x14ac:dyDescent="0.25">
      <c r="A184" s="34"/>
      <c r="B184" s="34"/>
      <c r="C184" s="34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34" t="e">
        <f>AVERAGE(agosto[[#This Row],[1]:[31]])</f>
        <v>#DIV/0!</v>
      </c>
      <c r="AJ184" s="34"/>
      <c r="AK184" s="34"/>
    </row>
    <row r="185" spans="1:37" x14ac:dyDescent="0.25">
      <c r="A185" s="34"/>
      <c r="B185" s="34"/>
      <c r="C185" s="34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34" t="e">
        <f>AVERAGE(agosto[[#This Row],[1]:[31]])</f>
        <v>#DIV/0!</v>
      </c>
      <c r="AJ185" s="34"/>
      <c r="AK185" s="34"/>
    </row>
    <row r="186" spans="1:37" x14ac:dyDescent="0.25">
      <c r="A186" s="34"/>
      <c r="B186" s="34"/>
      <c r="C186" s="34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34" t="e">
        <f>AVERAGE(agosto[[#This Row],[1]:[31]])</f>
        <v>#DIV/0!</v>
      </c>
      <c r="AJ186" s="34"/>
      <c r="AK186" s="34"/>
    </row>
    <row r="187" spans="1:37" x14ac:dyDescent="0.25">
      <c r="A187" s="34"/>
      <c r="B187" s="34"/>
      <c r="C187" s="34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34" t="e">
        <f>AVERAGE(agosto[[#This Row],[1]:[31]])</f>
        <v>#DIV/0!</v>
      </c>
      <c r="AJ187" s="34"/>
      <c r="AK187" s="34"/>
    </row>
    <row r="188" spans="1:37" x14ac:dyDescent="0.25">
      <c r="A188" s="34"/>
      <c r="B188" s="34"/>
      <c r="C188" s="34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34" t="e">
        <f>AVERAGE(agosto[[#This Row],[1]:[31]])</f>
        <v>#DIV/0!</v>
      </c>
      <c r="AJ188" s="34"/>
      <c r="AK188" s="34"/>
    </row>
    <row r="189" spans="1:37" x14ac:dyDescent="0.25">
      <c r="A189" s="34"/>
      <c r="B189" s="34"/>
      <c r="C189" s="34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34" t="e">
        <f>AVERAGE(agosto[[#This Row],[1]:[31]])</f>
        <v>#DIV/0!</v>
      </c>
      <c r="AJ189" s="34"/>
      <c r="AK189" s="34"/>
    </row>
    <row r="190" spans="1:37" x14ac:dyDescent="0.25">
      <c r="A190" s="34"/>
      <c r="B190" s="34"/>
      <c r="C190" s="34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34" t="e">
        <f>AVERAGE(agosto[[#This Row],[1]:[31]])</f>
        <v>#DIV/0!</v>
      </c>
      <c r="AJ190" s="34"/>
      <c r="AK190" s="34"/>
    </row>
    <row r="191" spans="1:37" x14ac:dyDescent="0.25">
      <c r="A191" s="34"/>
      <c r="B191" s="34"/>
      <c r="C191" s="34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34" t="e">
        <f>AVERAGE(agosto[[#This Row],[1]:[31]])</f>
        <v>#DIV/0!</v>
      </c>
      <c r="AJ191" s="34"/>
      <c r="AK191" s="34"/>
    </row>
    <row r="192" spans="1:37" x14ac:dyDescent="0.25">
      <c r="A192" s="34"/>
      <c r="B192" s="34"/>
      <c r="C192" s="34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34" t="e">
        <f>AVERAGE(agosto[[#This Row],[1]:[31]])</f>
        <v>#DIV/0!</v>
      </c>
      <c r="AJ192" s="34"/>
      <c r="AK192" s="34"/>
    </row>
    <row r="193" spans="1:37" x14ac:dyDescent="0.25">
      <c r="A193" s="34"/>
      <c r="B193" s="34"/>
      <c r="C193" s="34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34" t="e">
        <f>AVERAGE(agosto[[#This Row],[1]:[31]])</f>
        <v>#DIV/0!</v>
      </c>
      <c r="AJ193" s="34"/>
      <c r="AK193" s="34"/>
    </row>
    <row r="194" spans="1:37" x14ac:dyDescent="0.25">
      <c r="A194" s="34"/>
      <c r="B194" s="34"/>
      <c r="C194" s="34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34" t="e">
        <f>AVERAGE(agosto[[#This Row],[1]:[31]])</f>
        <v>#DIV/0!</v>
      </c>
      <c r="AJ194" s="34"/>
      <c r="AK194" s="34"/>
    </row>
    <row r="195" spans="1:37" x14ac:dyDescent="0.25">
      <c r="A195" s="34"/>
      <c r="B195" s="34"/>
      <c r="C195" s="34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34" t="e">
        <f>AVERAGE(agosto[[#This Row],[1]:[31]])</f>
        <v>#DIV/0!</v>
      </c>
      <c r="AJ195" s="34"/>
      <c r="AK195" s="34"/>
    </row>
    <row r="196" spans="1:37" x14ac:dyDescent="0.25">
      <c r="A196" s="34"/>
      <c r="B196" s="34"/>
      <c r="C196" s="34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34" t="e">
        <f>AVERAGE(agosto[[#This Row],[1]:[31]])</f>
        <v>#DIV/0!</v>
      </c>
      <c r="AJ196" s="34"/>
      <c r="AK196" s="34"/>
    </row>
    <row r="197" spans="1:37" x14ac:dyDescent="0.25">
      <c r="A197" s="34"/>
      <c r="B197" s="34"/>
      <c r="C197" s="34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34" t="e">
        <f>AVERAGE(agosto[[#This Row],[1]:[31]])</f>
        <v>#DIV/0!</v>
      </c>
      <c r="AJ197" s="34"/>
      <c r="AK197" s="34"/>
    </row>
    <row r="198" spans="1:37" x14ac:dyDescent="0.25">
      <c r="A198" s="34"/>
      <c r="B198" s="34"/>
      <c r="C198" s="34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34" t="e">
        <f>AVERAGE(agosto[[#This Row],[1]:[31]])</f>
        <v>#DIV/0!</v>
      </c>
      <c r="AJ198" s="34"/>
      <c r="AK198" s="34"/>
    </row>
    <row r="199" spans="1:37" x14ac:dyDescent="0.25">
      <c r="A199" s="34"/>
      <c r="B199" s="34"/>
      <c r="C199" s="34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34" t="e">
        <f>AVERAGE(agosto[[#This Row],[1]:[31]])</f>
        <v>#DIV/0!</v>
      </c>
      <c r="AJ199" s="34"/>
      <c r="AK199" s="34"/>
    </row>
    <row r="200" spans="1:37" x14ac:dyDescent="0.25">
      <c r="A200" s="34"/>
      <c r="B200" s="34"/>
      <c r="C200" s="34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34" t="e">
        <f>AVERAGE(agosto[[#This Row],[1]:[31]])</f>
        <v>#DIV/0!</v>
      </c>
      <c r="AJ200" s="34"/>
      <c r="AK200" s="34"/>
    </row>
    <row r="201" spans="1:37" x14ac:dyDescent="0.2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50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</row>
    <row r="202" spans="1:37" ht="15.75" x14ac:dyDescent="0.25">
      <c r="A202" s="1"/>
      <c r="C202" s="2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4"/>
    </row>
    <row r="203" spans="1:37" ht="15.75" x14ac:dyDescent="0.25">
      <c r="A203" s="1"/>
      <c r="C203" s="2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4"/>
    </row>
    <row r="204" spans="1:37" ht="15.75" x14ac:dyDescent="0.25">
      <c r="A204" s="1"/>
      <c r="C204" s="2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4"/>
    </row>
    <row r="205" spans="1:37" ht="15.75" x14ac:dyDescent="0.25">
      <c r="A205" s="1"/>
      <c r="C205" s="2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4"/>
    </row>
    <row r="206" spans="1:37" ht="15.75" x14ac:dyDescent="0.25">
      <c r="A206" s="1"/>
      <c r="C206" s="2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4"/>
    </row>
    <row r="207" spans="1:37" ht="15.75" x14ac:dyDescent="0.25">
      <c r="A207" s="1"/>
      <c r="C207" s="2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4"/>
    </row>
    <row r="208" spans="1:37" ht="15.75" x14ac:dyDescent="0.25">
      <c r="A208" s="1"/>
      <c r="C208" s="2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4"/>
    </row>
    <row r="209" spans="1:35" ht="15.75" x14ac:dyDescent="0.25">
      <c r="A209" s="1"/>
      <c r="C209" s="2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4"/>
    </row>
    <row r="210" spans="1:35" ht="15.75" x14ac:dyDescent="0.25">
      <c r="A210" s="1"/>
      <c r="C210" s="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4"/>
    </row>
    <row r="211" spans="1:35" ht="15.75" x14ac:dyDescent="0.25">
      <c r="A211" s="1"/>
      <c r="C211" s="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4"/>
    </row>
    <row r="212" spans="1:35" ht="15.75" x14ac:dyDescent="0.25">
      <c r="A212" s="1"/>
      <c r="C212" s="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4"/>
    </row>
    <row r="213" spans="1:35" ht="15.75" x14ac:dyDescent="0.25">
      <c r="A213" s="1"/>
      <c r="C213" s="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4"/>
    </row>
    <row r="214" spans="1:35" ht="15.75" x14ac:dyDescent="0.25">
      <c r="A214" s="1"/>
      <c r="C214" s="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4"/>
    </row>
    <row r="215" spans="1:35" ht="15.75" x14ac:dyDescent="0.25">
      <c r="A215" s="1"/>
      <c r="C215" s="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4"/>
    </row>
    <row r="216" spans="1:35" ht="15.75" x14ac:dyDescent="0.25">
      <c r="A216" s="1"/>
      <c r="C216" s="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4"/>
    </row>
    <row r="217" spans="1:35" ht="15.75" x14ac:dyDescent="0.25">
      <c r="A217" s="1"/>
      <c r="C217" s="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4"/>
    </row>
    <row r="218" spans="1:35" ht="15.75" x14ac:dyDescent="0.25">
      <c r="A218" s="1"/>
      <c r="C218" s="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4"/>
    </row>
    <row r="219" spans="1:35" ht="15.75" x14ac:dyDescent="0.25">
      <c r="A219" s="1"/>
      <c r="C219" s="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4"/>
    </row>
    <row r="220" spans="1:35" ht="15.75" x14ac:dyDescent="0.25">
      <c r="A220" s="1"/>
      <c r="C220" s="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4"/>
    </row>
    <row r="221" spans="1:35" ht="15.75" x14ac:dyDescent="0.25">
      <c r="A221" s="1"/>
      <c r="C221" s="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4"/>
    </row>
    <row r="222" spans="1:35" ht="15.75" x14ac:dyDescent="0.25">
      <c r="A222" s="1"/>
      <c r="B222" s="5"/>
      <c r="C222" s="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4"/>
    </row>
    <row r="223" spans="1:35" x14ac:dyDescent="0.25">
      <c r="Q223"/>
    </row>
    <row r="224" spans="1:35" x14ac:dyDescent="0.25">
      <c r="Q224"/>
    </row>
    <row r="225" spans="17:17" x14ac:dyDescent="0.25">
      <c r="Q225"/>
    </row>
    <row r="226" spans="17:17" x14ac:dyDescent="0.25">
      <c r="Q226"/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859" id="{6AE1E319-9A6D-4EFF-8094-50964413CA4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K44:L44</xm:sqref>
        </x14:conditionalFormatting>
        <x14:conditionalFormatting xmlns:xm="http://schemas.microsoft.com/office/excel/2006/main">
          <x14:cfRule type="iconSet" priority="1858" id="{197FFE8A-6E2E-4D3F-8BF6-DC216E25CD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K44:L44</xm:sqref>
        </x14:conditionalFormatting>
        <x14:conditionalFormatting xmlns:xm="http://schemas.microsoft.com/office/excel/2006/main">
          <x14:cfRule type="iconSet" priority="1860" id="{740674DF-D5AB-42E9-B2D1-362AADDF861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K44:L44</xm:sqref>
        </x14:conditionalFormatting>
        <x14:conditionalFormatting xmlns:xm="http://schemas.microsoft.com/office/excel/2006/main">
          <x14:cfRule type="iconSet" priority="1861" id="{995F65C6-B668-4C4F-8F75-DA53695A52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K44:L44</xm:sqref>
        </x14:conditionalFormatting>
        <x14:conditionalFormatting xmlns:xm="http://schemas.microsoft.com/office/excel/2006/main">
          <x14:cfRule type="iconSet" priority="1857" id="{D7F7AA79-8012-478F-AF73-E8499553DB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K44:L44</xm:sqref>
        </x14:conditionalFormatting>
        <x14:conditionalFormatting xmlns:xm="http://schemas.microsoft.com/office/excel/2006/main">
          <x14:cfRule type="iconSet" priority="1856" id="{B69D597E-302C-4D47-A085-83893F5E5B6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K44:L44</xm:sqref>
        </x14:conditionalFormatting>
        <x14:conditionalFormatting xmlns:xm="http://schemas.microsoft.com/office/excel/2006/main">
          <x14:cfRule type="iconSet" priority="1853" id="{07C14730-CD81-4FED-B678-629AFE9C7C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K42:L42</xm:sqref>
        </x14:conditionalFormatting>
        <x14:conditionalFormatting xmlns:xm="http://schemas.microsoft.com/office/excel/2006/main">
          <x14:cfRule type="iconSet" priority="1852" id="{68E56C2E-FE39-4628-A25A-6C98FEADB1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K42:L42</xm:sqref>
        </x14:conditionalFormatting>
        <x14:conditionalFormatting xmlns:xm="http://schemas.microsoft.com/office/excel/2006/main">
          <x14:cfRule type="iconSet" priority="1854" id="{45F147CF-E163-4CBC-A5C5-D23A34E830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K42:L42</xm:sqref>
        </x14:conditionalFormatting>
        <x14:conditionalFormatting xmlns:xm="http://schemas.microsoft.com/office/excel/2006/main">
          <x14:cfRule type="iconSet" priority="1855" id="{FD2C4667-9B58-4299-98ED-90C6E10A9B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K42:L42</xm:sqref>
        </x14:conditionalFormatting>
        <x14:conditionalFormatting xmlns:xm="http://schemas.microsoft.com/office/excel/2006/main">
          <x14:cfRule type="iconSet" priority="1851" id="{3EFDD563-6D32-4B01-B8FE-0571EA07DD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K42:L42</xm:sqref>
        </x14:conditionalFormatting>
        <x14:conditionalFormatting xmlns:xm="http://schemas.microsoft.com/office/excel/2006/main">
          <x14:cfRule type="iconSet" priority="1850" id="{3FA09C0A-95A8-4FAF-B145-B747819E5F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K42:L42</xm:sqref>
        </x14:conditionalFormatting>
        <x14:conditionalFormatting xmlns:xm="http://schemas.microsoft.com/office/excel/2006/main">
          <x14:cfRule type="iconSet" priority="1847" id="{C0916B4A-CB54-4CA7-8BD1-B43A4E93B07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X32:X34</xm:sqref>
        </x14:conditionalFormatting>
        <x14:conditionalFormatting xmlns:xm="http://schemas.microsoft.com/office/excel/2006/main">
          <x14:cfRule type="iconSet" priority="1841" id="{34ED1670-F9D6-4FD4-8D56-4291F07701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K43:L43</xm:sqref>
        </x14:conditionalFormatting>
        <x14:conditionalFormatting xmlns:xm="http://schemas.microsoft.com/office/excel/2006/main">
          <x14:cfRule type="iconSet" priority="1840" id="{3009E7F3-B77B-4C29-8C42-CEC1D27274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K43:L43</xm:sqref>
        </x14:conditionalFormatting>
        <x14:conditionalFormatting xmlns:xm="http://schemas.microsoft.com/office/excel/2006/main">
          <x14:cfRule type="iconSet" priority="1842" id="{2B4336BF-3551-4EA9-ABD7-A4AA984B47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K43:L43</xm:sqref>
        </x14:conditionalFormatting>
        <x14:conditionalFormatting xmlns:xm="http://schemas.microsoft.com/office/excel/2006/main">
          <x14:cfRule type="iconSet" priority="1843" id="{7651E81F-465B-41D6-8771-04EE42FEAD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K43:L43</xm:sqref>
        </x14:conditionalFormatting>
        <x14:conditionalFormatting xmlns:xm="http://schemas.microsoft.com/office/excel/2006/main">
          <x14:cfRule type="iconSet" priority="1839" id="{CB9148C1-3ADC-4730-8814-0AFE52EF45C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K43:L43</xm:sqref>
        </x14:conditionalFormatting>
        <x14:conditionalFormatting xmlns:xm="http://schemas.microsoft.com/office/excel/2006/main">
          <x14:cfRule type="iconSet" priority="1838" id="{E3F10E32-8B1B-466A-A20E-5C77EB2488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K43:L43</xm:sqref>
        </x14:conditionalFormatting>
        <x14:conditionalFormatting xmlns:xm="http://schemas.microsoft.com/office/excel/2006/main">
          <x14:cfRule type="iconSet" priority="1835" id="{5F8D1A28-F9C1-48DB-8D5E-132C7CD15A6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S43</xm:sqref>
        </x14:conditionalFormatting>
        <x14:conditionalFormatting xmlns:xm="http://schemas.microsoft.com/office/excel/2006/main">
          <x14:cfRule type="iconSet" priority="1834" id="{6A2373B0-7D45-45A8-96D8-7D8FCE2B08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S43</xm:sqref>
        </x14:conditionalFormatting>
        <x14:conditionalFormatting xmlns:xm="http://schemas.microsoft.com/office/excel/2006/main">
          <x14:cfRule type="iconSet" priority="1836" id="{FCB9686E-D548-4512-ACA1-5188F864A1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S43</xm:sqref>
        </x14:conditionalFormatting>
        <x14:conditionalFormatting xmlns:xm="http://schemas.microsoft.com/office/excel/2006/main">
          <x14:cfRule type="iconSet" priority="1837" id="{9883F7F0-C13C-407B-A81A-12E73A738F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S43</xm:sqref>
        </x14:conditionalFormatting>
        <x14:conditionalFormatting xmlns:xm="http://schemas.microsoft.com/office/excel/2006/main">
          <x14:cfRule type="iconSet" priority="1833" id="{C2A232AF-2F20-4D0E-9534-EE4DE9F5BC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S43</xm:sqref>
        </x14:conditionalFormatting>
        <x14:conditionalFormatting xmlns:xm="http://schemas.microsoft.com/office/excel/2006/main">
          <x14:cfRule type="iconSet" priority="1832" id="{5A9B6F36-E1E8-430A-8D2E-FAB59C287AE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S43</xm:sqref>
        </x14:conditionalFormatting>
        <x14:conditionalFormatting xmlns:xm="http://schemas.microsoft.com/office/excel/2006/main">
          <x14:cfRule type="iconSet" priority="1831" id="{A13D80E5-CAB9-4FDF-AB09-CDADEDF400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AE43</xm:sqref>
        </x14:conditionalFormatting>
        <x14:conditionalFormatting xmlns:xm="http://schemas.microsoft.com/office/excel/2006/main">
          <x14:cfRule type="iconSet" priority="1828" id="{25D0E25C-B48E-45C5-90E9-8950C249C8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J13</xm:sqref>
        </x14:conditionalFormatting>
        <x14:conditionalFormatting xmlns:xm="http://schemas.microsoft.com/office/excel/2006/main">
          <x14:cfRule type="iconSet" priority="1827" id="{6D8F2720-8495-4D28-BF09-ACA1F331DF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J13</xm:sqref>
        </x14:conditionalFormatting>
        <x14:conditionalFormatting xmlns:xm="http://schemas.microsoft.com/office/excel/2006/main">
          <x14:cfRule type="iconSet" priority="1829" id="{4F9C9258-BDD3-4703-AAAF-CB6417E807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J13</xm:sqref>
        </x14:conditionalFormatting>
        <x14:conditionalFormatting xmlns:xm="http://schemas.microsoft.com/office/excel/2006/main">
          <x14:cfRule type="iconSet" priority="1830" id="{B7A1A113-1AAC-4A6C-BD87-BB6F39FFE1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J13</xm:sqref>
        </x14:conditionalFormatting>
        <x14:conditionalFormatting xmlns:xm="http://schemas.microsoft.com/office/excel/2006/main">
          <x14:cfRule type="iconSet" priority="1826" id="{5434E94F-1945-47D6-A9DF-8AAC702040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J13</xm:sqref>
        </x14:conditionalFormatting>
        <x14:conditionalFormatting xmlns:xm="http://schemas.microsoft.com/office/excel/2006/main">
          <x14:cfRule type="iconSet" priority="1825" id="{EE45DAB1-8D55-4130-8576-A529EF74EE4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J13</xm:sqref>
        </x14:conditionalFormatting>
        <x14:conditionalFormatting xmlns:xm="http://schemas.microsoft.com/office/excel/2006/main">
          <x14:cfRule type="iconSet" priority="1822" id="{D3B60E6D-866F-4508-B497-2A6748C080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J14</xm:sqref>
        </x14:conditionalFormatting>
        <x14:conditionalFormatting xmlns:xm="http://schemas.microsoft.com/office/excel/2006/main">
          <x14:cfRule type="iconSet" priority="1821" id="{AB5A7319-2A78-4F2D-9D7E-641CA3B967F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J14</xm:sqref>
        </x14:conditionalFormatting>
        <x14:conditionalFormatting xmlns:xm="http://schemas.microsoft.com/office/excel/2006/main">
          <x14:cfRule type="iconSet" priority="1823" id="{B6339470-1318-4EBF-BB30-DBC9F4DDBC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J14</xm:sqref>
        </x14:conditionalFormatting>
        <x14:conditionalFormatting xmlns:xm="http://schemas.microsoft.com/office/excel/2006/main">
          <x14:cfRule type="iconSet" priority="1824" id="{FB78AB3F-E14A-4690-B900-C1A980CC9A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J14</xm:sqref>
        </x14:conditionalFormatting>
        <x14:conditionalFormatting xmlns:xm="http://schemas.microsoft.com/office/excel/2006/main">
          <x14:cfRule type="iconSet" priority="1820" id="{11540A76-990C-4AF2-864B-787F5DDFBE5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J14</xm:sqref>
        </x14:conditionalFormatting>
        <x14:conditionalFormatting xmlns:xm="http://schemas.microsoft.com/office/excel/2006/main">
          <x14:cfRule type="iconSet" priority="1819" id="{13E83F70-9A2F-4913-96B2-C789A88819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J14</xm:sqref>
        </x14:conditionalFormatting>
        <x14:conditionalFormatting xmlns:xm="http://schemas.microsoft.com/office/excel/2006/main">
          <x14:cfRule type="iconSet" priority="1816" id="{B9F75EDF-586C-42B3-8EE9-296AEDAF76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</xm:sqref>
        </x14:conditionalFormatting>
        <x14:conditionalFormatting xmlns:xm="http://schemas.microsoft.com/office/excel/2006/main">
          <x14:cfRule type="iconSet" priority="1815" id="{0622F681-1A5E-4EC5-B17F-8A9F3AF106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</xm:sqref>
        </x14:conditionalFormatting>
        <x14:conditionalFormatting xmlns:xm="http://schemas.microsoft.com/office/excel/2006/main">
          <x14:cfRule type="iconSet" priority="1817" id="{414AD066-F81F-472C-95FA-CA3B7D2A506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</xm:sqref>
        </x14:conditionalFormatting>
        <x14:conditionalFormatting xmlns:xm="http://schemas.microsoft.com/office/excel/2006/main">
          <x14:cfRule type="iconSet" priority="1818" id="{99195ABC-9E01-4EEF-9CC9-F996E9693C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</xm:sqref>
        </x14:conditionalFormatting>
        <x14:conditionalFormatting xmlns:xm="http://schemas.microsoft.com/office/excel/2006/main">
          <x14:cfRule type="iconSet" priority="1814" id="{5B4EFA70-48C1-4357-92C7-64BE0C941D1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</xm:sqref>
        </x14:conditionalFormatting>
        <x14:conditionalFormatting xmlns:xm="http://schemas.microsoft.com/office/excel/2006/main">
          <x14:cfRule type="iconSet" priority="1813" id="{5D798E31-142E-49E9-BBA7-4970BFDFC7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</xm:sqref>
        </x14:conditionalFormatting>
        <x14:conditionalFormatting xmlns:xm="http://schemas.microsoft.com/office/excel/2006/main">
          <x14:cfRule type="iconSet" priority="1810" id="{A684EF8A-80D5-4BE2-9C71-80C4CCA159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</xm:sqref>
        </x14:conditionalFormatting>
        <x14:conditionalFormatting xmlns:xm="http://schemas.microsoft.com/office/excel/2006/main">
          <x14:cfRule type="iconSet" priority="1809" id="{16662CED-DB0D-4BC4-B603-6AFA0397FB4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</xm:sqref>
        </x14:conditionalFormatting>
        <x14:conditionalFormatting xmlns:xm="http://schemas.microsoft.com/office/excel/2006/main">
          <x14:cfRule type="iconSet" priority="1811" id="{1213C65F-D314-4691-A6DF-78E4B7B436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</xm:sqref>
        </x14:conditionalFormatting>
        <x14:conditionalFormatting xmlns:xm="http://schemas.microsoft.com/office/excel/2006/main">
          <x14:cfRule type="iconSet" priority="1812" id="{F45C953F-2784-4422-A390-2EA6FE68AEA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</xm:sqref>
        </x14:conditionalFormatting>
        <x14:conditionalFormatting xmlns:xm="http://schemas.microsoft.com/office/excel/2006/main">
          <x14:cfRule type="iconSet" priority="1808" id="{AAFB70A0-2CB5-460B-81D9-9C278AE43A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</xm:sqref>
        </x14:conditionalFormatting>
        <x14:conditionalFormatting xmlns:xm="http://schemas.microsoft.com/office/excel/2006/main">
          <x14:cfRule type="iconSet" priority="1807" id="{47964C2E-24D4-4F9F-ABA0-5338743447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</xm:sqref>
        </x14:conditionalFormatting>
        <x14:conditionalFormatting xmlns:xm="http://schemas.microsoft.com/office/excel/2006/main">
          <x14:cfRule type="iconSet" priority="1804" id="{A8617FAC-6721-4D55-833F-4E5E7987CA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</xm:sqref>
        </x14:conditionalFormatting>
        <x14:conditionalFormatting xmlns:xm="http://schemas.microsoft.com/office/excel/2006/main">
          <x14:cfRule type="iconSet" priority="1803" id="{AA43D8E8-1F29-4372-BFA2-9949330091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</xm:sqref>
        </x14:conditionalFormatting>
        <x14:conditionalFormatting xmlns:xm="http://schemas.microsoft.com/office/excel/2006/main">
          <x14:cfRule type="iconSet" priority="1805" id="{C742F966-FA25-48E5-85EE-1CCE6050475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</xm:sqref>
        </x14:conditionalFormatting>
        <x14:conditionalFormatting xmlns:xm="http://schemas.microsoft.com/office/excel/2006/main">
          <x14:cfRule type="iconSet" priority="1806" id="{669C0BFF-8340-444A-A9B7-94370665AB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</xm:sqref>
        </x14:conditionalFormatting>
        <x14:conditionalFormatting xmlns:xm="http://schemas.microsoft.com/office/excel/2006/main">
          <x14:cfRule type="iconSet" priority="1802" id="{30BEA0C6-2989-4271-9715-DBF3551530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</xm:sqref>
        </x14:conditionalFormatting>
        <x14:conditionalFormatting xmlns:xm="http://schemas.microsoft.com/office/excel/2006/main">
          <x14:cfRule type="iconSet" priority="1801" id="{DD626A93-C915-4D73-9C0F-A2D62E915B7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</xm:sqref>
        </x14:conditionalFormatting>
        <x14:conditionalFormatting xmlns:xm="http://schemas.microsoft.com/office/excel/2006/main">
          <x14:cfRule type="iconSet" priority="1798" id="{991809B6-252C-4AA8-8F39-BD5DB98D3E0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</xm:sqref>
        </x14:conditionalFormatting>
        <x14:conditionalFormatting xmlns:xm="http://schemas.microsoft.com/office/excel/2006/main">
          <x14:cfRule type="iconSet" priority="1797" id="{74E11285-D735-4BDA-BC11-C482CC1CEA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</xm:sqref>
        </x14:conditionalFormatting>
        <x14:conditionalFormatting xmlns:xm="http://schemas.microsoft.com/office/excel/2006/main">
          <x14:cfRule type="iconSet" priority="1799" id="{B8AB64EE-6F2C-45C0-97AF-F6E5317EED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</xm:sqref>
        </x14:conditionalFormatting>
        <x14:conditionalFormatting xmlns:xm="http://schemas.microsoft.com/office/excel/2006/main">
          <x14:cfRule type="iconSet" priority="1800" id="{40958DFE-7D83-446A-90C1-ABF78018474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</xm:sqref>
        </x14:conditionalFormatting>
        <x14:conditionalFormatting xmlns:xm="http://schemas.microsoft.com/office/excel/2006/main">
          <x14:cfRule type="iconSet" priority="1796" id="{310AA270-2418-4DFD-B244-36C9C8DA89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</xm:sqref>
        </x14:conditionalFormatting>
        <x14:conditionalFormatting xmlns:xm="http://schemas.microsoft.com/office/excel/2006/main">
          <x14:cfRule type="iconSet" priority="1795" id="{BA448F4B-1C00-4846-BD67-DB39CE6431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</xm:sqref>
        </x14:conditionalFormatting>
        <x14:conditionalFormatting xmlns:xm="http://schemas.microsoft.com/office/excel/2006/main">
          <x14:cfRule type="iconSet" priority="1792" id="{5A90D126-6251-4B22-9941-4D76893AF0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791" id="{535A5B48-B956-4D9A-9105-BFC1E14470F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793" id="{8611D5F1-48CB-4A82-9DA3-4FB3BC1BF8E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794" id="{C2E452AA-8E14-43AC-9397-15192113E17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790" id="{ED054EB9-DB64-43A0-AE9B-15DD1BE34E6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789" id="{A871B8BC-E8FC-4002-B73C-B64187CB64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786" id="{6195698D-36B5-4E6B-A89A-18524C1238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M9:M10 N10:AH10</xm:sqref>
        </x14:conditionalFormatting>
        <x14:conditionalFormatting xmlns:xm="http://schemas.microsoft.com/office/excel/2006/main">
          <x14:cfRule type="iconSet" priority="1785" id="{69A708FC-774C-4323-A27D-A963DEBF5D3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M9:M10 N10:AH10</xm:sqref>
        </x14:conditionalFormatting>
        <x14:conditionalFormatting xmlns:xm="http://schemas.microsoft.com/office/excel/2006/main">
          <x14:cfRule type="iconSet" priority="1787" id="{B2CD4692-2F2A-457C-9D83-0286BAF0F26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M9:M10 N10:AH10</xm:sqref>
        </x14:conditionalFormatting>
        <x14:conditionalFormatting xmlns:xm="http://schemas.microsoft.com/office/excel/2006/main">
          <x14:cfRule type="iconSet" priority="1788" id="{D222B91C-FB30-415D-8BB7-18F0933014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M9:M10 N10:AH10</xm:sqref>
        </x14:conditionalFormatting>
        <x14:conditionalFormatting xmlns:xm="http://schemas.microsoft.com/office/excel/2006/main">
          <x14:cfRule type="iconSet" priority="1784" id="{022AE5BA-AEAF-464F-A9F8-1B8FEFC9E83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M9:M10 N10:AH10</xm:sqref>
        </x14:conditionalFormatting>
        <x14:conditionalFormatting xmlns:xm="http://schemas.microsoft.com/office/excel/2006/main">
          <x14:cfRule type="iconSet" priority="1783" id="{BEC3998F-251C-40E5-9D91-44463C41F3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M9:M10 N10:AH10</xm:sqref>
        </x14:conditionalFormatting>
        <x14:conditionalFormatting xmlns:xm="http://schemas.microsoft.com/office/excel/2006/main">
          <x14:cfRule type="iconSet" priority="1774" id="{A3E7552D-DA2F-4495-9BA0-EC2724AB47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M11</xm:sqref>
        </x14:conditionalFormatting>
        <x14:conditionalFormatting xmlns:xm="http://schemas.microsoft.com/office/excel/2006/main">
          <x14:cfRule type="iconSet" priority="1773" id="{48D81140-295E-4A74-8BDF-47295288072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M11</xm:sqref>
        </x14:conditionalFormatting>
        <x14:conditionalFormatting xmlns:xm="http://schemas.microsoft.com/office/excel/2006/main">
          <x14:cfRule type="iconSet" priority="1775" id="{AA9F8D38-9D0F-4E96-9A46-1BDC5EBBAC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M11</xm:sqref>
        </x14:conditionalFormatting>
        <x14:conditionalFormatting xmlns:xm="http://schemas.microsoft.com/office/excel/2006/main">
          <x14:cfRule type="iconSet" priority="1776" id="{788B8E00-216C-49AC-80E5-0654199522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M11</xm:sqref>
        </x14:conditionalFormatting>
        <x14:conditionalFormatting xmlns:xm="http://schemas.microsoft.com/office/excel/2006/main">
          <x14:cfRule type="iconSet" priority="1772" id="{5CFD08FB-ED69-4A74-8CAA-0456F04B54B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M11</xm:sqref>
        </x14:conditionalFormatting>
        <x14:conditionalFormatting xmlns:xm="http://schemas.microsoft.com/office/excel/2006/main">
          <x14:cfRule type="iconSet" priority="1771" id="{ABEDC6DA-5BE5-4789-94EE-1F5D3E09A4B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M11</xm:sqref>
        </x14:conditionalFormatting>
        <x14:conditionalFormatting xmlns:xm="http://schemas.microsoft.com/office/excel/2006/main">
          <x14:cfRule type="iconSet" priority="1768" id="{7F5E756F-B633-4749-8D22-C0D2E7E0051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</xm:sqref>
        </x14:conditionalFormatting>
        <x14:conditionalFormatting xmlns:xm="http://schemas.microsoft.com/office/excel/2006/main">
          <x14:cfRule type="iconSet" priority="1767" id="{E3E867E3-4D89-4489-A63F-3E5ABD1117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</xm:sqref>
        </x14:conditionalFormatting>
        <x14:conditionalFormatting xmlns:xm="http://schemas.microsoft.com/office/excel/2006/main">
          <x14:cfRule type="iconSet" priority="1769" id="{98E17A41-E5FF-4784-9D3A-C2DDCB3D8D3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</xm:sqref>
        </x14:conditionalFormatting>
        <x14:conditionalFormatting xmlns:xm="http://schemas.microsoft.com/office/excel/2006/main">
          <x14:cfRule type="iconSet" priority="1770" id="{38BF099B-6CFB-4337-9E52-1306ADC92C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</xm:sqref>
        </x14:conditionalFormatting>
        <x14:conditionalFormatting xmlns:xm="http://schemas.microsoft.com/office/excel/2006/main">
          <x14:cfRule type="iconSet" priority="1766" id="{C645B2D4-5FC4-4EC3-8AC2-57137C9010B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</xm:sqref>
        </x14:conditionalFormatting>
        <x14:conditionalFormatting xmlns:xm="http://schemas.microsoft.com/office/excel/2006/main">
          <x14:cfRule type="iconSet" priority="1765" id="{2A12ACD3-58D8-4265-8569-13F905D4A2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</xm:sqref>
        </x14:conditionalFormatting>
        <x14:conditionalFormatting xmlns:xm="http://schemas.microsoft.com/office/excel/2006/main">
          <x14:cfRule type="iconSet" priority="1762" id="{66BDC8E7-D88A-4B20-B708-909ABA8ED33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M13</xm:sqref>
        </x14:conditionalFormatting>
        <x14:conditionalFormatting xmlns:xm="http://schemas.microsoft.com/office/excel/2006/main">
          <x14:cfRule type="iconSet" priority="1761" id="{78EA19B9-BF17-4359-B81F-09E6DC72B2C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M13</xm:sqref>
        </x14:conditionalFormatting>
        <x14:conditionalFormatting xmlns:xm="http://schemas.microsoft.com/office/excel/2006/main">
          <x14:cfRule type="iconSet" priority="1763" id="{DFAAD23F-CFFC-4D5D-B906-6BD91383609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M13</xm:sqref>
        </x14:conditionalFormatting>
        <x14:conditionalFormatting xmlns:xm="http://schemas.microsoft.com/office/excel/2006/main">
          <x14:cfRule type="iconSet" priority="1764" id="{B87A045B-0614-42EE-9B17-786B0D6E047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M13</xm:sqref>
        </x14:conditionalFormatting>
        <x14:conditionalFormatting xmlns:xm="http://schemas.microsoft.com/office/excel/2006/main">
          <x14:cfRule type="iconSet" priority="1760" id="{495156FF-9854-4EF1-AA15-10F3824471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M13</xm:sqref>
        </x14:conditionalFormatting>
        <x14:conditionalFormatting xmlns:xm="http://schemas.microsoft.com/office/excel/2006/main">
          <x14:cfRule type="iconSet" priority="1759" id="{89B5226B-DA58-4835-ADE4-C7839C64D3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M13</xm:sqref>
        </x14:conditionalFormatting>
        <x14:conditionalFormatting xmlns:xm="http://schemas.microsoft.com/office/excel/2006/main">
          <x14:cfRule type="iconSet" priority="1756" id="{CF96060B-D164-42C7-AA29-D00F43CDFED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1755" id="{B84F51D6-6898-4289-99C7-12C5890144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1757" id="{1747B40D-DC3C-4A93-A5F3-C7A7F5425E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1758" id="{BD388379-1D6F-4D20-A937-90FDAC88A3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1754" id="{13A4D79A-488E-4E53-B0EC-FED6DB8657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1753" id="{13A13967-B872-411A-B1E8-80B8771AA4A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1750" id="{0035BD49-E508-47CD-9343-ACE2F91C564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1749" id="{3494F65D-B90A-4471-8757-735ED0F229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1751" id="{E42BE9E4-1EAC-4060-B5A9-3BB7272C98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1752" id="{9D0C20AF-D736-42B8-B02E-4D21A39203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1748" id="{950EA22C-0E77-4693-858A-68EBC99B664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1747" id="{9CEBE8EE-C24F-4A10-8A2C-3E8EEFFD5D1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1744" id="{99974429-9E9E-4A05-BE72-C2FB3FBF640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1743" id="{D27B4B2B-B4A3-49CD-9F99-C10AC12C01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1745" id="{171059E3-CF27-45DE-B6A2-23CACD2168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1746" id="{F0C5EAF7-0ACF-4C70-AC5D-2908D1B9C0A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1742" id="{C73F373C-AD80-4D7B-ACB0-E6E156E9C1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1741" id="{38A03E8F-54FC-4188-AB1D-16D1D62FB0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1738" id="{5A86E9D9-0687-496A-9764-20B69F5F3C5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1737" id="{F1809DE3-017C-4DCA-BD64-34D6F364BBC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1739" id="{3BC0EEC2-412B-4EB2-A29B-E762439013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1740" id="{71845C0C-03EF-474E-B92D-AC1A13617B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1736" id="{96F13727-BDD2-40A6-8714-CAA44D25C5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1735" id="{F3CCFF52-7C88-4264-A12F-85A582668EE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1732" id="{58911E72-7223-47AB-9F84-ECC2DC47A0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1731" id="{CCE24EC3-EBF6-41E3-970B-11A6958FFE1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1733" id="{D718C1E9-E8DA-4ECF-BAAB-7CCB8E4F0C6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1734" id="{54C19BB9-820E-4721-BF84-511BB53C06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1730" id="{40FB653B-CFCA-4334-AA20-53BD116322C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1729" id="{1CCB731B-332D-4043-BF81-64313E0857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1726" id="{EBEE403E-066F-4576-8682-81A1AC0C81B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1725" id="{9506779A-8DF0-4232-ABA2-9873CC42121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1727" id="{6E5E1BC9-076D-419B-80EA-3CB75951B2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1728" id="{4C45CCBE-43F2-4AD4-83CE-796A0E61D7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1724" id="{3C8D37C2-3BD3-4B20-8249-95EAF0448A6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1723" id="{E2E7E053-719A-44E9-A358-94E1A5FC65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1720" id="{4714148A-E48C-4936-B1AD-EB9E708588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1719" id="{09E89C78-BB35-45B2-932C-2B983C2FAA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1721" id="{42571C3B-A70F-4102-967B-01D6F9FAA4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1722" id="{92EFFD38-5C4F-4B4B-AB24-12D81958B0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1718" id="{83F14112-6934-4648-B3BD-5001DEB1E2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1717" id="{A94AE5CF-6B9E-4E4D-8C52-7C43A7203E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1714" id="{075EE149-6703-4C65-A464-C662095DA4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1713" id="{0B598707-817A-447E-BE62-2D0311252AB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1715" id="{BCD28CA8-0A21-4200-9ED1-F91FF53760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1716" id="{0F670E52-5976-4AAA-A747-BFE06870AF1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1712" id="{27CC1B03-36D7-4EE1-8977-506E796CD57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1711" id="{DBC06B67-FFD3-49B4-B079-1A3B54ABF3A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1708" id="{9130F7BD-260B-48CB-9D60-5F4913638E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1707" id="{8A2DFE89-24DF-4EDB-9472-BEC4826A0C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1709" id="{6E0D2249-1D93-4F9A-A34F-7005135352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1710" id="{2CA6B41D-15C7-4BD9-B118-91AE4E7B00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1706" id="{641D5044-3310-4E18-BA3C-3C6D0103496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1705" id="{00C3A1B5-572F-4D77-A8A4-9342659450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1702" id="{43F9A8BC-665E-425C-B79B-EEEEF86D34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1701" id="{2347D0BE-E8AF-4E1A-B3F5-A72DBA0B764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1703" id="{9456F003-E2DD-468B-B729-2419A5430D7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1704" id="{4D9E6C58-7779-4FC3-B0BA-6088A58C12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1700" id="{B7D84AFE-2A08-486D-8F70-81D475B953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1699" id="{9A7FFCAD-E551-4CEE-B82B-336B29121B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1696" id="{7468FA35-EB20-4D5D-B03B-DF28E2481E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1695" id="{3465E0E4-C870-44A0-BF71-45AD41B2BC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1697" id="{08BD1B98-C420-4895-ABD3-FEF80AF63F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1698" id="{95FDB21E-DD33-4AAE-841D-C6ACF168B1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1694" id="{E4F431C0-03EE-42BF-BD56-46B35564A1E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1693" id="{4C44C0B6-F279-4BE9-B028-83314666F5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1690" id="{72E2CE5B-8587-4638-A17E-20EC576FFE1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M25:M26</xm:sqref>
        </x14:conditionalFormatting>
        <x14:conditionalFormatting xmlns:xm="http://schemas.microsoft.com/office/excel/2006/main">
          <x14:cfRule type="iconSet" priority="1689" id="{1CAD3DE6-635D-4E90-8359-36BD94E381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M25:M26</xm:sqref>
        </x14:conditionalFormatting>
        <x14:conditionalFormatting xmlns:xm="http://schemas.microsoft.com/office/excel/2006/main">
          <x14:cfRule type="iconSet" priority="1691" id="{947FF09E-1D83-441E-B6D3-EA6882153C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M25:M26</xm:sqref>
        </x14:conditionalFormatting>
        <x14:conditionalFormatting xmlns:xm="http://schemas.microsoft.com/office/excel/2006/main">
          <x14:cfRule type="iconSet" priority="1692" id="{AC5BE12C-79F3-4E59-9238-17C018C0A5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M25:M26</xm:sqref>
        </x14:conditionalFormatting>
        <x14:conditionalFormatting xmlns:xm="http://schemas.microsoft.com/office/excel/2006/main">
          <x14:cfRule type="iconSet" priority="1688" id="{21930AEB-E555-45EB-A006-70A47E1DAE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M25:M26</xm:sqref>
        </x14:conditionalFormatting>
        <x14:conditionalFormatting xmlns:xm="http://schemas.microsoft.com/office/excel/2006/main">
          <x14:cfRule type="iconSet" priority="1687" id="{9543211F-7E62-4256-BF9D-8D6B1CBCDE4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M25:M26</xm:sqref>
        </x14:conditionalFormatting>
        <x14:conditionalFormatting xmlns:xm="http://schemas.microsoft.com/office/excel/2006/main">
          <x14:cfRule type="iconSet" priority="1684" id="{B5B9D97F-5273-4E12-8E34-E0BE83AEC0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1683" id="{C897A9E9-D6B3-49FA-A32D-CA3BF2744D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1685" id="{08E7AEB4-1399-43A1-B001-7AAF54CCEBF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1686" id="{CF0C7733-0A14-476D-9B5B-BF13C64540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1682" id="{CF1C2C9C-39E4-4934-A052-BD9F52E9C84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1681" id="{322CFB63-F4E8-43BB-8F64-9CB9FD36A8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1678" id="{975854CE-119C-4461-B925-BCFD34ECE29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1677" id="{9291AB66-0511-42D8-B0C4-23237C656AF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1679" id="{8685FE3A-E71A-4455-BEFB-EC40936EB0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1680" id="{D671D603-552C-41D8-AF79-263169678A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1676" id="{8D9D8C0D-7272-4A69-8D1E-3A18147F44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1675" id="{6CC12570-B076-4CE8-A97E-8F3527925EF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1672" id="{687D7499-922E-4A8F-84EC-F598F32E64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1671" id="{97DF1530-35F4-46C4-9830-DC9F4CAEBD0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1673" id="{8B2394EB-A705-47B2-B12F-F4A8250DCE2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1674" id="{A9FB9572-FF5F-4FE0-B080-5A9A69D5774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1670" id="{9D95721A-A387-464B-B1ED-1495C08D2A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1669" id="{2B46112F-D54C-437B-8668-CD5390F67C1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1666" id="{7A49EDA7-9773-4133-B975-FCA93B9FFD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1665" id="{8910855D-B97D-446E-9ED8-2F74F92C686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1667" id="{EDC8BF5B-12BF-4314-8BB6-68AB3AE367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1668" id="{CC89CA20-8357-4EB5-8BC5-C2F5CCDC0D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1664" id="{31A733B8-99D7-4ED1-BF77-A273F9B9CD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1663" id="{D0DD156F-E30A-402D-A96B-E59B52F1C2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1660" id="{449CACB6-8A3E-432C-966F-FB96AD0D27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1659" id="{7F650F22-7D95-4FCC-BF9E-F626BC6C17C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1661" id="{998A7317-607E-4C03-B489-D51B058037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1662" id="{721C5237-83AE-486C-80CF-B9DC71E07F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1658" id="{D81CDDE0-482C-4CCE-8161-6AA6184C40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1657" id="{E71F753F-C213-475F-BC56-9F00575E6B0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1654" id="{A46901BC-7A07-42A3-9A74-DBFD375563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1653" id="{CF1557AA-8C2D-4A36-9487-629E3C4B2F1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1655" id="{D88ABF00-88A1-4D6D-94E3-9C08C11BA58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1656" id="{7FEE4F14-FE5C-4D63-985D-283E6A9773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1652" id="{E230AF6B-A00F-4D31-9379-292A9B5075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1651" id="{61016BA8-868E-4F43-9955-DAAF2AF26C5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1648" id="{6E3BF55A-40E3-4734-8ACF-9AFD125183B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M33:M34</xm:sqref>
        </x14:conditionalFormatting>
        <x14:conditionalFormatting xmlns:xm="http://schemas.microsoft.com/office/excel/2006/main">
          <x14:cfRule type="iconSet" priority="1647" id="{C4DE2FB1-BC06-44E4-9812-79FA15CC0F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1649" id="{895BFE8D-894F-4D86-BF9F-4EFAF1DC3EA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1650" id="{CD6F0C3D-6F26-42EB-AB0C-2D71E9D3A56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1646" id="{64627D63-47E6-4FC8-956E-EB43A71F315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1645" id="{9862193F-8645-4E97-BF1B-D967833B01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1636" id="{22E3BF83-45CD-4A23-93ED-339441AEE8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635" id="{131B36FF-BD22-4A84-8441-2C65FC9453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637" id="{221B32AC-7B07-40E3-ADA5-9750C6F97CC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638" id="{6A06490C-478E-434C-B09E-C1056ACABB8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634" id="{0AE8A691-B1CD-4781-8C6E-3BB6D838D1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633" id="{48728862-A77A-438C-BF84-49A4A17D046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630" id="{1EFC68CC-BA3D-44A9-89F8-5B15954A4E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629" id="{1BFD67B5-3459-43D7-8EE3-8138932631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631" id="{CAFC697C-C54D-4588-B392-096EBD7D3A9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632" id="{FCC618D5-9324-4F08-B4D7-1D2701BB63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628" id="{9DBA421D-4BF7-4853-8910-E50CC605C74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627" id="{7BECB46E-5366-4765-8A11-4ABD8BF5EDB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624" id="{9623D1AB-19C4-4E09-B278-2F24916278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623" id="{BEFD6DC4-0C47-4F18-B373-F1958AA8730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625" id="{1E746EA5-61E9-42DF-90BA-29D5F3F64BF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626" id="{94DB680D-0330-4E80-9866-DC42A9E37F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622" id="{221B5AAC-4282-4A66-AA0E-6043A1C9118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621" id="{64AF651D-DF87-4D1E-B6CE-739256F458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618" id="{5B50C53E-03F9-4353-A378-0CE647C4E0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617" id="{28797DD3-4636-4B73-8482-4B5DD012FC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619" id="{DB7ABEDE-57E8-47D8-9B94-9E51250F1E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620" id="{E9C3DB22-33DC-4741-9CB6-41ABDE3F93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616" id="{87DE6383-524F-4BE2-9DD2-E7D1E9E88EC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615" id="{DF321E70-D046-454F-8EC6-8A24CD6A7FA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612" id="{80ABEBEE-7B02-4EB6-A095-AA72E34F56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611" id="{54A91A70-6B61-44D2-ABCE-15ECDE92B8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613" id="{697B6AD2-0BFF-4585-A894-8794BCBDDC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614" id="{9BA5A612-2CD5-4859-9713-B2EC488514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610" id="{CDEE627B-BF7D-4DAC-84C1-36541008778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609" id="{780B02A6-33C1-4864-940E-A30459CD495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606" id="{37DD4685-8E32-4666-9E1C-A17F61CE25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1605" id="{EBC0F623-0C2A-41BC-9552-663D740DCA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1607" id="{0725F8EB-1FD7-4EE4-A407-C578B92606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1608" id="{FFF628B8-BC1E-4531-993C-9EBC7F7C69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1604" id="{CB200E80-439B-44DF-9F12-07214E805F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1603" id="{D1753E19-79C7-40B0-8F32-3D12BD6C3A6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1600" id="{C29A188F-D8F5-45A7-848E-52F0A787A0B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599" id="{00FADFCC-F6D5-43EA-9961-1C4826A9A6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601" id="{F20E072E-01FE-42C6-BCC4-C68399BA35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602" id="{0CC25C9B-9EA1-4FEA-B15C-D20F97D32D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598" id="{E8A87082-8D69-47AA-9316-2585561246C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597" id="{03871603-AA4C-4066-B2CD-BEEFF8BAB6F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594" id="{B694C2C2-E579-4083-BD36-5A2CCA320F2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1593" id="{2A20AAAF-C718-4434-848B-DEA95FEF8B7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1595" id="{5B4D890B-59A5-4BDB-8D33-334C405BFC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1596" id="{AFC7F2C1-DD1B-4B1F-922C-631A41757B0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1592" id="{B94F2990-C2E3-4C83-A187-ED76F5A501F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1591" id="{7056D131-F5E1-4524-AC17-A0EA86B422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1588" id="{9F272395-CC66-436B-B4D7-DD1F52FA01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1587" id="{9975CB0E-F571-49CA-B84A-2BC920F8E1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1589" id="{A032826E-B9D0-4B6F-A09D-12B9FD7889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1590" id="{EA1E87CF-FDB8-44FD-B54B-8E11B45208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1586" id="{644CE1BB-8D00-43EE-B48E-9D66A0A0C8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1585" id="{E82C0AFF-7149-4A45-9F00-F10B33E6B0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1582" id="{D78BFC43-415B-4B88-B002-08656455457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1581" id="{7489CE4B-B76D-494E-9A32-5BCF34F6BE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1583" id="{E75E531B-C3B6-4919-A8B9-78634768E3C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1584" id="{24729513-0ABC-4878-BB3C-90A52C66B94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1580" id="{8064CEE4-D57D-4C6A-BA52-16045924BC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1579" id="{E5704C9E-13F2-4952-BD95-75D03A5D48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1576" id="{789430FF-BB09-404B-B4D0-41DE5B062EC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1575" id="{26F224C5-AA9C-43C3-9447-5166A3713EB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1577" id="{8DFCD115-0DDE-4A38-9D42-F7301C6D99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1578" id="{6CD0936B-9B2F-4702-8A5C-F914139608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1574" id="{BACB7148-7F7A-4299-9618-0DC490F57C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1573" id="{9528BB48-42DF-42BD-A2E6-D6C550D41E2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1570" id="{A2FABCCC-E5D5-4F06-B241-1A20A9D7D9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1569" id="{8300247C-D8AC-4142-A409-5E9234ACC3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1571" id="{522B6E5A-57B5-4DD8-9D02-1660E05801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1572" id="{A963C34F-5CFE-4444-8ED4-0CF8E65A35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1568" id="{7E42433A-33FE-44F7-927E-C2A281D07E5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1567" id="{1D32B6B8-1431-4BAA-BA91-0958694161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1564" id="{92577C2F-4DD9-4D8D-AA5F-91634F0B732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563" id="{7355E0F1-D39E-4D6C-8DE1-BE1908EE19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565" id="{8F8DCAE6-129E-4D7E-97A0-0B3DCB2ABB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566" id="{756F21C2-3FAB-4642-9BD4-4262F3A365B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562" id="{37D0A052-714E-4EFD-B524-7F7B5631FE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561" id="{F06C7377-A991-465C-8414-194F5865B2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558" id="{3506B374-19A0-4F5D-AD62-0EA5723325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557" id="{173A2427-4B54-4874-8211-1D4CE3E02FA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559" id="{CC01A86F-C51A-457B-8445-636D816431F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560" id="{4670698A-5D33-490D-909D-58BD4294F9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556" id="{D1921D62-BCBC-480F-99CF-7D7ED98E1FE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555" id="{353660E5-D0A4-4A4A-936D-F9332A0F97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552" id="{05E60816-A52C-4933-B516-48FC62ADAB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551" id="{C223BF01-99B5-4D88-B6FC-1D93D4FC73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553" id="{72CA4CDE-595C-4E93-AC39-1C4BD8F16E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554" id="{3076B320-F3B6-431F-B0E1-73DA0887A55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550" id="{532EFBD4-3A59-44FE-87AF-CC3A255556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549" id="{35F17842-5C09-4B03-ADCD-CDE50EE3085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546" id="{C23E9AE7-8B67-4054-9B7B-DE31AEC5916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</xm:sqref>
        </x14:conditionalFormatting>
        <x14:conditionalFormatting xmlns:xm="http://schemas.microsoft.com/office/excel/2006/main">
          <x14:cfRule type="iconSet" priority="1545" id="{72B33070-0740-472C-AC43-FDFF0BD183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</xm:sqref>
        </x14:conditionalFormatting>
        <x14:conditionalFormatting xmlns:xm="http://schemas.microsoft.com/office/excel/2006/main">
          <x14:cfRule type="iconSet" priority="1547" id="{4D2B12F7-F1E2-4826-A2F9-7147825EE45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</xm:sqref>
        </x14:conditionalFormatting>
        <x14:conditionalFormatting xmlns:xm="http://schemas.microsoft.com/office/excel/2006/main">
          <x14:cfRule type="iconSet" priority="1548" id="{911840B7-5C2D-4D09-AC29-E2F78086D9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</xm:sqref>
        </x14:conditionalFormatting>
        <x14:conditionalFormatting xmlns:xm="http://schemas.microsoft.com/office/excel/2006/main">
          <x14:cfRule type="iconSet" priority="1544" id="{9DE3B211-E768-4312-BFA5-A0BA4E90DA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</xm:sqref>
        </x14:conditionalFormatting>
        <x14:conditionalFormatting xmlns:xm="http://schemas.microsoft.com/office/excel/2006/main">
          <x14:cfRule type="iconSet" priority="1543" id="{28849521-482B-429B-B325-7164400B0F2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</xm:sqref>
        </x14:conditionalFormatting>
        <x14:conditionalFormatting xmlns:xm="http://schemas.microsoft.com/office/excel/2006/main">
          <x14:cfRule type="iconSet" priority="1540" id="{F609C81B-CF34-450B-9032-79481E62E8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</xm:sqref>
        </x14:conditionalFormatting>
        <x14:conditionalFormatting xmlns:xm="http://schemas.microsoft.com/office/excel/2006/main">
          <x14:cfRule type="iconSet" priority="1539" id="{5C0F324C-6F27-4B8A-A7C1-DFDAAA5583E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</xm:sqref>
        </x14:conditionalFormatting>
        <x14:conditionalFormatting xmlns:xm="http://schemas.microsoft.com/office/excel/2006/main">
          <x14:cfRule type="iconSet" priority="1541" id="{7B493165-B064-4124-9BD6-E140C0DC0C5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</xm:sqref>
        </x14:conditionalFormatting>
        <x14:conditionalFormatting xmlns:xm="http://schemas.microsoft.com/office/excel/2006/main">
          <x14:cfRule type="iconSet" priority="1542" id="{A8E1DF4D-DB48-48A2-B92A-AECB2B0DD9A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</xm:sqref>
        </x14:conditionalFormatting>
        <x14:conditionalFormatting xmlns:xm="http://schemas.microsoft.com/office/excel/2006/main">
          <x14:cfRule type="iconSet" priority="1538" id="{4E6F1CB4-A2E6-4035-BE88-AED2F4F345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</xm:sqref>
        </x14:conditionalFormatting>
        <x14:conditionalFormatting xmlns:xm="http://schemas.microsoft.com/office/excel/2006/main">
          <x14:cfRule type="iconSet" priority="1537" id="{F7943AA0-1D81-41FC-930F-3BCA70B5C56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</xm:sqref>
        </x14:conditionalFormatting>
        <x14:conditionalFormatting xmlns:xm="http://schemas.microsoft.com/office/excel/2006/main">
          <x14:cfRule type="iconSet" priority="1534" id="{EAD604D4-556D-4F80-8A50-33BADF87CE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</xm:sqref>
        </x14:conditionalFormatting>
        <x14:conditionalFormatting xmlns:xm="http://schemas.microsoft.com/office/excel/2006/main">
          <x14:cfRule type="iconSet" priority="1533" id="{DC6D1EFE-879D-436D-A590-F8FEB8F128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</xm:sqref>
        </x14:conditionalFormatting>
        <x14:conditionalFormatting xmlns:xm="http://schemas.microsoft.com/office/excel/2006/main">
          <x14:cfRule type="iconSet" priority="1535" id="{2B004096-4EC8-49B3-8AA2-3C1C958D68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</xm:sqref>
        </x14:conditionalFormatting>
        <x14:conditionalFormatting xmlns:xm="http://schemas.microsoft.com/office/excel/2006/main">
          <x14:cfRule type="iconSet" priority="1536" id="{F68A4A27-C77D-489A-86CE-6E07E48D70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</xm:sqref>
        </x14:conditionalFormatting>
        <x14:conditionalFormatting xmlns:xm="http://schemas.microsoft.com/office/excel/2006/main">
          <x14:cfRule type="iconSet" priority="1532" id="{71F2F4DC-EA5D-4990-A34A-9652CCE476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</xm:sqref>
        </x14:conditionalFormatting>
        <x14:conditionalFormatting xmlns:xm="http://schemas.microsoft.com/office/excel/2006/main">
          <x14:cfRule type="iconSet" priority="1531" id="{94461A2F-2CDA-4771-AFBA-1B946DE119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</xm:sqref>
        </x14:conditionalFormatting>
        <x14:conditionalFormatting xmlns:xm="http://schemas.microsoft.com/office/excel/2006/main">
          <x14:cfRule type="iconSet" priority="1528" id="{3A77A712-44E8-4BC0-A1ED-A43E21ACB2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527" id="{75F9B87B-BAAA-4D15-8454-FC5D5D33AC1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529" id="{AB4A2AF1-5627-493A-BDC5-C027F8E119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530" id="{084579EA-112F-49E3-BA24-B276E3B394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526" id="{08DCF2A6-EAE2-445D-99BD-87E9BB1AC6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525" id="{8897F402-E8E4-4A62-9AD4-92CFCC032E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522" id="{15B92A15-653D-405D-A7D2-D4BC72C52C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1521" id="{0019E111-D0F7-44E7-BE5B-EFB7887C30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1523" id="{3FCED828-722B-4CD3-81EF-13F181D326A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1524" id="{920C0D2B-D5B1-471D-90D8-A3FBE2D23D0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1520" id="{19DD62E9-588E-4F6C-AC2A-47E049D32A7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1519" id="{47854833-5DC5-4A49-AC53-1F2436CDE6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1516" id="{E11103FC-58C1-4523-A909-246627A0339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</xm:sqref>
        </x14:conditionalFormatting>
        <x14:conditionalFormatting xmlns:xm="http://schemas.microsoft.com/office/excel/2006/main">
          <x14:cfRule type="iconSet" priority="1515" id="{A718EDBF-E728-49F8-BB86-00EF58B99B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</xm:sqref>
        </x14:conditionalFormatting>
        <x14:conditionalFormatting xmlns:xm="http://schemas.microsoft.com/office/excel/2006/main">
          <x14:cfRule type="iconSet" priority="1517" id="{578FC91D-C760-484F-9D81-73C836065B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</xm:sqref>
        </x14:conditionalFormatting>
        <x14:conditionalFormatting xmlns:xm="http://schemas.microsoft.com/office/excel/2006/main">
          <x14:cfRule type="iconSet" priority="1518" id="{1E386568-DBD3-41ED-9D31-0470F48234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</xm:sqref>
        </x14:conditionalFormatting>
        <x14:conditionalFormatting xmlns:xm="http://schemas.microsoft.com/office/excel/2006/main">
          <x14:cfRule type="iconSet" priority="1514" id="{1352DEB6-C2C4-4D93-BDF8-5B2193391AF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</xm:sqref>
        </x14:conditionalFormatting>
        <x14:conditionalFormatting xmlns:xm="http://schemas.microsoft.com/office/excel/2006/main">
          <x14:cfRule type="iconSet" priority="1513" id="{32AF460F-AAC7-4EE4-9B58-6B099F1FD1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</xm:sqref>
        </x14:conditionalFormatting>
        <x14:conditionalFormatting xmlns:xm="http://schemas.microsoft.com/office/excel/2006/main">
          <x14:cfRule type="iconSet" priority="1510" id="{ACCC1913-6FB3-493B-94A0-1F01EA55BF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509" id="{DE41E2EE-92AA-466D-A13F-0E2B51BB37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511" id="{C67BDBFB-93EE-45BA-BAAD-6E5F190B31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512" id="{687C6CB3-5D33-446D-9658-154015F4FE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508" id="{CAD79626-FB25-494F-B23F-9EBA740167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507" id="{EE2AD53B-3CFE-4B4D-A645-382881486A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504" id="{27FD600A-B7EA-431E-8FF0-03CE747F69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503" id="{59A0837D-A7A0-4A0C-A40A-7271A209603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505" id="{A6B68390-D353-4A51-B046-2EE786F267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506" id="{156801DE-36B8-43CB-B08F-6D8B1CE253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502" id="{D7608DB0-5A48-4BCC-96B9-08599AD691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501" id="{65C4777B-3070-4379-9231-DA7A903147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498" id="{9C52ACA4-6C8A-4508-81CA-8D4099621C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497" id="{EEA56D5A-611F-4458-B143-35F0298893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499" id="{F38A1AAB-165F-40D7-AF9B-DE84DB6048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500" id="{4CFB480F-3300-45D4-80C7-6B41FB21263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496" id="{B8CD60FC-370A-4439-81FF-66BF8A2AFA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495" id="{59C7B040-9B8E-47BE-BDBD-1AA46123A86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492" id="{527EC5B9-E38A-4468-8EBD-3AC944209E1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1491" id="{C3E79E4D-1B7C-4244-9D44-574879A08A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1493" id="{E8584069-E2B4-4EB6-9DEA-9C0FAFF16A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1494" id="{9A3D21A8-2BA2-4540-8E5C-E827CB08FE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1490" id="{48927040-77C0-4F06-8ED9-077B812605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1489" id="{984C2D48-5368-4DDE-9E73-F2F35377BFF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1486" id="{04577F79-803B-4537-A0D5-9E28146517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</xm:sqref>
        </x14:conditionalFormatting>
        <x14:conditionalFormatting xmlns:xm="http://schemas.microsoft.com/office/excel/2006/main">
          <x14:cfRule type="iconSet" priority="1485" id="{165CA790-273C-4C5C-A31C-027D7927DF0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</xm:sqref>
        </x14:conditionalFormatting>
        <x14:conditionalFormatting xmlns:xm="http://schemas.microsoft.com/office/excel/2006/main">
          <x14:cfRule type="iconSet" priority="1487" id="{06884043-69FA-439E-8DC1-3E358966D9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</xm:sqref>
        </x14:conditionalFormatting>
        <x14:conditionalFormatting xmlns:xm="http://schemas.microsoft.com/office/excel/2006/main">
          <x14:cfRule type="iconSet" priority="1488" id="{C1B1CD14-1EF1-45E1-8B7F-45B19F2BA29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</xm:sqref>
        </x14:conditionalFormatting>
        <x14:conditionalFormatting xmlns:xm="http://schemas.microsoft.com/office/excel/2006/main">
          <x14:cfRule type="iconSet" priority="1484" id="{E6172244-5651-4841-92CE-DF50145E1E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</xm:sqref>
        </x14:conditionalFormatting>
        <x14:conditionalFormatting xmlns:xm="http://schemas.microsoft.com/office/excel/2006/main">
          <x14:cfRule type="iconSet" priority="1483" id="{84E7FBD5-A8FE-4398-8899-A882CB57FA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</xm:sqref>
        </x14:conditionalFormatting>
        <x14:conditionalFormatting xmlns:xm="http://schemas.microsoft.com/office/excel/2006/main">
          <x14:cfRule type="iconSet" priority="1480" id="{E9DBF6C1-6F81-40FD-8466-0839576BE32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</xm:sqref>
        </x14:conditionalFormatting>
        <x14:conditionalFormatting xmlns:xm="http://schemas.microsoft.com/office/excel/2006/main">
          <x14:cfRule type="iconSet" priority="1479" id="{64ED6824-3135-4D8F-9994-17688A04F16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</xm:sqref>
        </x14:conditionalFormatting>
        <x14:conditionalFormatting xmlns:xm="http://schemas.microsoft.com/office/excel/2006/main">
          <x14:cfRule type="iconSet" priority="1481" id="{62A9CCC7-AB37-46E9-9E57-EF03A954271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</xm:sqref>
        </x14:conditionalFormatting>
        <x14:conditionalFormatting xmlns:xm="http://schemas.microsoft.com/office/excel/2006/main">
          <x14:cfRule type="iconSet" priority="1482" id="{D9132ED9-AEAC-4039-B163-D3317C49CB3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</xm:sqref>
        </x14:conditionalFormatting>
        <x14:conditionalFormatting xmlns:xm="http://schemas.microsoft.com/office/excel/2006/main">
          <x14:cfRule type="iconSet" priority="1478" id="{FDF708DE-C6CC-4CF5-89FA-ACE4C2219A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</xm:sqref>
        </x14:conditionalFormatting>
        <x14:conditionalFormatting xmlns:xm="http://schemas.microsoft.com/office/excel/2006/main">
          <x14:cfRule type="iconSet" priority="1477" id="{27AEE3AB-552F-49A5-B25A-60F0C184E3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</xm:sqref>
        </x14:conditionalFormatting>
        <x14:conditionalFormatting xmlns:xm="http://schemas.microsoft.com/office/excel/2006/main">
          <x14:cfRule type="iconSet" priority="1474" id="{FD31393C-A14D-4D76-A846-E663D002C4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N28</xm:sqref>
        </x14:conditionalFormatting>
        <x14:conditionalFormatting xmlns:xm="http://schemas.microsoft.com/office/excel/2006/main">
          <x14:cfRule type="iconSet" priority="1473" id="{8FA102AF-5025-4650-8E6E-05BF7AEA036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N28</xm:sqref>
        </x14:conditionalFormatting>
        <x14:conditionalFormatting xmlns:xm="http://schemas.microsoft.com/office/excel/2006/main">
          <x14:cfRule type="iconSet" priority="1475" id="{69D907F0-47FC-46E3-9EAF-761A5D34528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N28</xm:sqref>
        </x14:conditionalFormatting>
        <x14:conditionalFormatting xmlns:xm="http://schemas.microsoft.com/office/excel/2006/main">
          <x14:cfRule type="iconSet" priority="1476" id="{D33E1811-0346-4A61-83BC-23533606D9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N28</xm:sqref>
        </x14:conditionalFormatting>
        <x14:conditionalFormatting xmlns:xm="http://schemas.microsoft.com/office/excel/2006/main">
          <x14:cfRule type="iconSet" priority="1472" id="{141642EA-8603-4BC9-8564-18ADBFB600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N28</xm:sqref>
        </x14:conditionalFormatting>
        <x14:conditionalFormatting xmlns:xm="http://schemas.microsoft.com/office/excel/2006/main">
          <x14:cfRule type="iconSet" priority="1471" id="{A2B5FA71-4019-4C6B-8366-46A2329BD0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N28</xm:sqref>
        </x14:conditionalFormatting>
        <x14:conditionalFormatting xmlns:xm="http://schemas.microsoft.com/office/excel/2006/main">
          <x14:cfRule type="iconSet" priority="1468" id="{58581C31-2A73-401D-9EB7-A52BDCA3C65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</xm:sqref>
        </x14:conditionalFormatting>
        <x14:conditionalFormatting xmlns:xm="http://schemas.microsoft.com/office/excel/2006/main">
          <x14:cfRule type="iconSet" priority="1467" id="{EAFFE49D-3FDF-444A-9BA1-B0BBD93CA20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</xm:sqref>
        </x14:conditionalFormatting>
        <x14:conditionalFormatting xmlns:xm="http://schemas.microsoft.com/office/excel/2006/main">
          <x14:cfRule type="iconSet" priority="1469" id="{F6F3D5A1-AF81-4E9D-B2D0-8E508A0332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</xm:sqref>
        </x14:conditionalFormatting>
        <x14:conditionalFormatting xmlns:xm="http://schemas.microsoft.com/office/excel/2006/main">
          <x14:cfRule type="iconSet" priority="1470" id="{0EDFD15A-F58A-4FAA-A664-E08D1191468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</xm:sqref>
        </x14:conditionalFormatting>
        <x14:conditionalFormatting xmlns:xm="http://schemas.microsoft.com/office/excel/2006/main">
          <x14:cfRule type="iconSet" priority="1466" id="{B50F380C-D2FB-490A-8049-7713197E90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</xm:sqref>
        </x14:conditionalFormatting>
        <x14:conditionalFormatting xmlns:xm="http://schemas.microsoft.com/office/excel/2006/main">
          <x14:cfRule type="iconSet" priority="1465" id="{ED79E781-C9E6-498D-B94C-3F1EF9A018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</xm:sqref>
        </x14:conditionalFormatting>
        <x14:conditionalFormatting xmlns:xm="http://schemas.microsoft.com/office/excel/2006/main">
          <x14:cfRule type="iconSet" priority="1462" id="{305E19B3-EB13-4555-ABC0-4724EE301A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N32</xm:sqref>
        </x14:conditionalFormatting>
        <x14:conditionalFormatting xmlns:xm="http://schemas.microsoft.com/office/excel/2006/main">
          <x14:cfRule type="iconSet" priority="1461" id="{1EEE2A56-32B5-4795-83FD-64A6DFB0CA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N32</xm:sqref>
        </x14:conditionalFormatting>
        <x14:conditionalFormatting xmlns:xm="http://schemas.microsoft.com/office/excel/2006/main">
          <x14:cfRule type="iconSet" priority="1463" id="{4556BB3A-26DA-43F0-9A7B-6D6A9454B2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N32</xm:sqref>
        </x14:conditionalFormatting>
        <x14:conditionalFormatting xmlns:xm="http://schemas.microsoft.com/office/excel/2006/main">
          <x14:cfRule type="iconSet" priority="1464" id="{32D65F51-4076-4E13-8DEF-1AB307B5D1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N32</xm:sqref>
        </x14:conditionalFormatting>
        <x14:conditionalFormatting xmlns:xm="http://schemas.microsoft.com/office/excel/2006/main">
          <x14:cfRule type="iconSet" priority="1460" id="{BCBCCA44-098D-41A4-94F4-58F2BE50B5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N32</xm:sqref>
        </x14:conditionalFormatting>
        <x14:conditionalFormatting xmlns:xm="http://schemas.microsoft.com/office/excel/2006/main">
          <x14:cfRule type="iconSet" priority="1459" id="{8686847F-99FA-49C2-BA78-9A226A9603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N32</xm:sqref>
        </x14:conditionalFormatting>
        <x14:conditionalFormatting xmlns:xm="http://schemas.microsoft.com/office/excel/2006/main">
          <x14:cfRule type="iconSet" priority="1456" id="{935856C4-F6B9-48DC-8BAC-56F1417D49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N33:N34</xm:sqref>
        </x14:conditionalFormatting>
        <x14:conditionalFormatting xmlns:xm="http://schemas.microsoft.com/office/excel/2006/main">
          <x14:cfRule type="iconSet" priority="1455" id="{B87F0ABC-74D1-4130-B36E-755AC912D3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N33</xm:sqref>
        </x14:conditionalFormatting>
        <x14:conditionalFormatting xmlns:xm="http://schemas.microsoft.com/office/excel/2006/main">
          <x14:cfRule type="iconSet" priority="1457" id="{8A5B685E-D9F7-4BE6-BCA2-8C811159D6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N33</xm:sqref>
        </x14:conditionalFormatting>
        <x14:conditionalFormatting xmlns:xm="http://schemas.microsoft.com/office/excel/2006/main">
          <x14:cfRule type="iconSet" priority="1458" id="{88912B05-1D3E-4D2F-AB7B-1B97FE3007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N33</xm:sqref>
        </x14:conditionalFormatting>
        <x14:conditionalFormatting xmlns:xm="http://schemas.microsoft.com/office/excel/2006/main">
          <x14:cfRule type="iconSet" priority="1454" id="{1E75B11F-F28C-4E21-A4B6-442C0150C4E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N33</xm:sqref>
        </x14:conditionalFormatting>
        <x14:conditionalFormatting xmlns:xm="http://schemas.microsoft.com/office/excel/2006/main">
          <x14:cfRule type="iconSet" priority="1453" id="{E704F90F-A2CE-45D2-9EAF-3CB8AEED21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N33</xm:sqref>
        </x14:conditionalFormatting>
        <x14:conditionalFormatting xmlns:xm="http://schemas.microsoft.com/office/excel/2006/main">
          <x14:cfRule type="iconSet" priority="1444" id="{7A75F765-049C-49ED-A65A-ACCAA09D2F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N36</xm:sqref>
        </x14:conditionalFormatting>
        <x14:conditionalFormatting xmlns:xm="http://schemas.microsoft.com/office/excel/2006/main">
          <x14:cfRule type="iconSet" priority="1443" id="{7265450B-ADC3-45EE-9DAC-B8E86100A86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N36</xm:sqref>
        </x14:conditionalFormatting>
        <x14:conditionalFormatting xmlns:xm="http://schemas.microsoft.com/office/excel/2006/main">
          <x14:cfRule type="iconSet" priority="1445" id="{E6664B8D-C70F-4BDC-B562-A48D0133E48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N36</xm:sqref>
        </x14:conditionalFormatting>
        <x14:conditionalFormatting xmlns:xm="http://schemas.microsoft.com/office/excel/2006/main">
          <x14:cfRule type="iconSet" priority="1446" id="{5D50E17E-2272-4380-A629-B2260FADC1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N36</xm:sqref>
        </x14:conditionalFormatting>
        <x14:conditionalFormatting xmlns:xm="http://schemas.microsoft.com/office/excel/2006/main">
          <x14:cfRule type="iconSet" priority="1442" id="{9CC013BB-4CD6-48B4-8F32-270867719F7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N36</xm:sqref>
        </x14:conditionalFormatting>
        <x14:conditionalFormatting xmlns:xm="http://schemas.microsoft.com/office/excel/2006/main">
          <x14:cfRule type="iconSet" priority="1441" id="{0A0E58DB-73E1-4442-A91A-DD94F0E743C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N36</xm:sqref>
        </x14:conditionalFormatting>
        <x14:conditionalFormatting xmlns:xm="http://schemas.microsoft.com/office/excel/2006/main">
          <x14:cfRule type="iconSet" priority="1438" id="{CAA6A6E0-0EE3-482B-88D9-924A39C99BC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1437" id="{4429A8FC-8117-488C-B3A2-AA9C2D2894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1439" id="{0D58B816-8DF3-4286-AAF0-D58BE286FE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1440" id="{F31AC86B-A632-4D5B-9878-EF339FA170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1436" id="{9EFF183C-B4A6-4AEB-AE93-1FDD4AD003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1435" id="{8F2D636F-6787-4503-80B5-2F63D110FB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1432" id="{3B355DD1-0BF3-4617-A954-07AEF3AD8F7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N31</xm:sqref>
        </x14:conditionalFormatting>
        <x14:conditionalFormatting xmlns:xm="http://schemas.microsoft.com/office/excel/2006/main">
          <x14:cfRule type="iconSet" priority="1431" id="{AE03EF87-12F8-4114-9E9F-F27B688872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N31</xm:sqref>
        </x14:conditionalFormatting>
        <x14:conditionalFormatting xmlns:xm="http://schemas.microsoft.com/office/excel/2006/main">
          <x14:cfRule type="iconSet" priority="1433" id="{486A6905-A8BC-41A5-811B-E552D5E306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N31</xm:sqref>
        </x14:conditionalFormatting>
        <x14:conditionalFormatting xmlns:xm="http://schemas.microsoft.com/office/excel/2006/main">
          <x14:cfRule type="iconSet" priority="1434" id="{4D12403A-EB08-4E6C-8A8C-AA9EE13E9C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N31</xm:sqref>
        </x14:conditionalFormatting>
        <x14:conditionalFormatting xmlns:xm="http://schemas.microsoft.com/office/excel/2006/main">
          <x14:cfRule type="iconSet" priority="1430" id="{9245805C-9FF3-4FC8-9DE7-52015B6825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N31</xm:sqref>
        </x14:conditionalFormatting>
        <x14:conditionalFormatting xmlns:xm="http://schemas.microsoft.com/office/excel/2006/main">
          <x14:cfRule type="iconSet" priority="1429" id="{3DC04053-8C13-496F-B346-DB7C9B6AC9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N31</xm:sqref>
        </x14:conditionalFormatting>
        <x14:conditionalFormatting xmlns:xm="http://schemas.microsoft.com/office/excel/2006/main">
          <x14:cfRule type="iconSet" priority="1426" id="{B3054E9D-BA74-4E79-8DFB-7DF3D09B1D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N25</xm:sqref>
        </x14:conditionalFormatting>
        <x14:conditionalFormatting xmlns:xm="http://schemas.microsoft.com/office/excel/2006/main">
          <x14:cfRule type="iconSet" priority="1425" id="{3629D25B-2D28-4810-A95F-780F83557A1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N25</xm:sqref>
        </x14:conditionalFormatting>
        <x14:conditionalFormatting xmlns:xm="http://schemas.microsoft.com/office/excel/2006/main">
          <x14:cfRule type="iconSet" priority="1427" id="{2C128166-E65F-4481-9C04-36C83CC5ED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N25</xm:sqref>
        </x14:conditionalFormatting>
        <x14:conditionalFormatting xmlns:xm="http://schemas.microsoft.com/office/excel/2006/main">
          <x14:cfRule type="iconSet" priority="1428" id="{6FA46C48-DFF9-4255-865F-BCBD4A4658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N25</xm:sqref>
        </x14:conditionalFormatting>
        <x14:conditionalFormatting xmlns:xm="http://schemas.microsoft.com/office/excel/2006/main">
          <x14:cfRule type="iconSet" priority="1424" id="{B9F105E6-7E88-48A5-8AD5-EF92E011336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N25</xm:sqref>
        </x14:conditionalFormatting>
        <x14:conditionalFormatting xmlns:xm="http://schemas.microsoft.com/office/excel/2006/main">
          <x14:cfRule type="iconSet" priority="1423" id="{76B1BDF6-25D8-4B57-BC1A-6C4DD4D69B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N25</xm:sqref>
        </x14:conditionalFormatting>
        <x14:conditionalFormatting xmlns:xm="http://schemas.microsoft.com/office/excel/2006/main">
          <x14:cfRule type="iconSet" priority="1420" id="{2F2DF05E-442A-4F2A-A382-DC03223A86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</xm:sqref>
        </x14:conditionalFormatting>
        <x14:conditionalFormatting xmlns:xm="http://schemas.microsoft.com/office/excel/2006/main">
          <x14:cfRule type="iconSet" priority="1419" id="{88BA1D02-46B2-427C-8AD2-0B64263394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</xm:sqref>
        </x14:conditionalFormatting>
        <x14:conditionalFormatting xmlns:xm="http://schemas.microsoft.com/office/excel/2006/main">
          <x14:cfRule type="iconSet" priority="1421" id="{38308D92-0C62-43D3-98AA-DE2FCF0EFF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</xm:sqref>
        </x14:conditionalFormatting>
        <x14:conditionalFormatting xmlns:xm="http://schemas.microsoft.com/office/excel/2006/main">
          <x14:cfRule type="iconSet" priority="1422" id="{7D512E53-1754-4779-86EC-7589423DD9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</xm:sqref>
        </x14:conditionalFormatting>
        <x14:conditionalFormatting xmlns:xm="http://schemas.microsoft.com/office/excel/2006/main">
          <x14:cfRule type="iconSet" priority="1418" id="{1DACACEF-C513-4D19-827F-C112C50204F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</xm:sqref>
        </x14:conditionalFormatting>
        <x14:conditionalFormatting xmlns:xm="http://schemas.microsoft.com/office/excel/2006/main">
          <x14:cfRule type="iconSet" priority="1417" id="{BEACE641-32F9-4D62-95C7-52CA1B31BE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</xm:sqref>
        </x14:conditionalFormatting>
        <x14:conditionalFormatting xmlns:xm="http://schemas.microsoft.com/office/excel/2006/main">
          <x14:cfRule type="iconSet" priority="1414" id="{74324996-7B5F-4FF2-A132-4EE68DFD9D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413" id="{CAE7B433-DE7B-4884-BDA5-994E8D5C47D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415" id="{6CD44818-1D4C-4F03-AC60-61547ED88E5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416" id="{F2075671-EA62-4352-A7AE-ECADBCCA591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412" id="{89C27A43-4B40-41F7-988F-820DDB840E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411" id="{AA2A85D7-3CA6-4ECC-9934-322E2AA278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408" id="{AF372E15-30E2-49AB-B3B0-550B09332A0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1407" id="{3A821FAB-EC10-4486-9CE9-821D4CA813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1409" id="{7DC342F9-5E5D-43F8-82B5-1E88B297A36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1410" id="{0CA51CDB-BD2F-432B-8644-EDC4593AE08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1406" id="{7599D421-714D-401B-B8E5-77CEF2E3BE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1405" id="{9E98F073-530C-44AD-9828-2503F5E0DCF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1402" id="{3AE42527-BDA4-4108-BF36-2CF648CCEAC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1401" id="{5A221AD9-F5C0-4019-A7C6-B1BA6EED48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1403" id="{0F049E35-B407-4D9D-BC43-F398CFBFBB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1404" id="{F16551A3-2C75-4AFE-9F13-7F61370CED0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1400" id="{05AAECEC-24D8-4F96-AB57-81499E2C47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1399" id="{EBF2825B-6EE9-4D72-AEC0-C68BBDA3A81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1396" id="{5A2CE6E5-77D1-495C-A568-D8F86D20BE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395" id="{2F1A7528-2D0D-4DF5-8303-DD5C02FA28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397" id="{68F6D753-85C1-46B1-B300-633D3EAE125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398" id="{7AD6E78F-CF15-41C6-8ADC-445B80A747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394" id="{03C1B2E9-4985-483D-9628-A09600108E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393" id="{5CE22C47-FA33-4FA3-BDA8-6C5F53D1D6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390" id="{7E7BB58F-F227-4E0C-9604-1486CC1D45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N13</xm:sqref>
        </x14:conditionalFormatting>
        <x14:conditionalFormatting xmlns:xm="http://schemas.microsoft.com/office/excel/2006/main">
          <x14:cfRule type="iconSet" priority="1389" id="{69F8CAE4-C4B3-4827-80FA-E9879B2ACDE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N13</xm:sqref>
        </x14:conditionalFormatting>
        <x14:conditionalFormatting xmlns:xm="http://schemas.microsoft.com/office/excel/2006/main">
          <x14:cfRule type="iconSet" priority="1391" id="{6D58F7F1-C985-442C-9B83-D43DE8E6B2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N13</xm:sqref>
        </x14:conditionalFormatting>
        <x14:conditionalFormatting xmlns:xm="http://schemas.microsoft.com/office/excel/2006/main">
          <x14:cfRule type="iconSet" priority="1392" id="{AEA7EEE6-49C1-4192-991D-502F7E0AA1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N13</xm:sqref>
        </x14:conditionalFormatting>
        <x14:conditionalFormatting xmlns:xm="http://schemas.microsoft.com/office/excel/2006/main">
          <x14:cfRule type="iconSet" priority="1388" id="{9FA7EC15-102A-4611-9E3A-D47B22BBF8C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N13</xm:sqref>
        </x14:conditionalFormatting>
        <x14:conditionalFormatting xmlns:xm="http://schemas.microsoft.com/office/excel/2006/main">
          <x14:cfRule type="iconSet" priority="1387" id="{0356F07B-AA0D-4FE5-A771-B8890F4C9E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N13</xm:sqref>
        </x14:conditionalFormatting>
        <x14:conditionalFormatting xmlns:xm="http://schemas.microsoft.com/office/excel/2006/main">
          <x14:cfRule type="iconSet" priority="1384" id="{EAB9D96E-0810-4649-8F53-FFDCC5B882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</xm:sqref>
        </x14:conditionalFormatting>
        <x14:conditionalFormatting xmlns:xm="http://schemas.microsoft.com/office/excel/2006/main">
          <x14:cfRule type="iconSet" priority="1383" id="{61B6D520-33D2-4753-9759-93C3D23F24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</xm:sqref>
        </x14:conditionalFormatting>
        <x14:conditionalFormatting xmlns:xm="http://schemas.microsoft.com/office/excel/2006/main">
          <x14:cfRule type="iconSet" priority="1385" id="{F4C58D5F-EC77-4B3A-BEC3-A6E1B36C4E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</xm:sqref>
        </x14:conditionalFormatting>
        <x14:conditionalFormatting xmlns:xm="http://schemas.microsoft.com/office/excel/2006/main">
          <x14:cfRule type="iconSet" priority="1386" id="{6421E6A8-B323-4A8C-9AB1-0AA2246F01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</xm:sqref>
        </x14:conditionalFormatting>
        <x14:conditionalFormatting xmlns:xm="http://schemas.microsoft.com/office/excel/2006/main">
          <x14:cfRule type="iconSet" priority="1382" id="{BFC2401B-08DE-4378-9634-3C934D6956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</xm:sqref>
        </x14:conditionalFormatting>
        <x14:conditionalFormatting xmlns:xm="http://schemas.microsoft.com/office/excel/2006/main">
          <x14:cfRule type="iconSet" priority="1381" id="{9424A5C2-0C5C-4897-AD1F-546D94A0D86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</xm:sqref>
        </x14:conditionalFormatting>
        <x14:conditionalFormatting xmlns:xm="http://schemas.microsoft.com/office/excel/2006/main">
          <x14:cfRule type="iconSet" priority="1378" id="{F4952CB5-2D97-4778-B049-DA6F37E4E7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N11</xm:sqref>
        </x14:conditionalFormatting>
        <x14:conditionalFormatting xmlns:xm="http://schemas.microsoft.com/office/excel/2006/main">
          <x14:cfRule type="iconSet" priority="1377" id="{91B09D37-F2E4-4A49-AA2C-AC425E8220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N11</xm:sqref>
        </x14:conditionalFormatting>
        <x14:conditionalFormatting xmlns:xm="http://schemas.microsoft.com/office/excel/2006/main">
          <x14:cfRule type="iconSet" priority="1379" id="{873DCC89-2A68-4189-9D66-13808A7933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N11</xm:sqref>
        </x14:conditionalFormatting>
        <x14:conditionalFormatting xmlns:xm="http://schemas.microsoft.com/office/excel/2006/main">
          <x14:cfRule type="iconSet" priority="1380" id="{4050853B-54C3-4385-8818-2C359E5603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N11</xm:sqref>
        </x14:conditionalFormatting>
        <x14:conditionalFormatting xmlns:xm="http://schemas.microsoft.com/office/excel/2006/main">
          <x14:cfRule type="iconSet" priority="1376" id="{D11A8404-136B-46D1-9382-AEA5F769243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N11</xm:sqref>
        </x14:conditionalFormatting>
        <x14:conditionalFormatting xmlns:xm="http://schemas.microsoft.com/office/excel/2006/main">
          <x14:cfRule type="iconSet" priority="1375" id="{FF30A6D3-10D0-4C02-B60A-6260F0A2D8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N11</xm:sqref>
        </x14:conditionalFormatting>
        <x14:conditionalFormatting xmlns:xm="http://schemas.microsoft.com/office/excel/2006/main">
          <x14:cfRule type="iconSet" priority="1366" id="{3079C3ED-4C4B-41C4-98C6-1E4555FB741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N9</xm:sqref>
        </x14:conditionalFormatting>
        <x14:conditionalFormatting xmlns:xm="http://schemas.microsoft.com/office/excel/2006/main">
          <x14:cfRule type="iconSet" priority="1365" id="{F6A0E31B-14BC-4F36-9111-5015F936E67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N9</xm:sqref>
        </x14:conditionalFormatting>
        <x14:conditionalFormatting xmlns:xm="http://schemas.microsoft.com/office/excel/2006/main">
          <x14:cfRule type="iconSet" priority="1367" id="{A4B63878-A9F6-4BBE-8163-645F9984C3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N9</xm:sqref>
        </x14:conditionalFormatting>
        <x14:conditionalFormatting xmlns:xm="http://schemas.microsoft.com/office/excel/2006/main">
          <x14:cfRule type="iconSet" priority="1368" id="{669E8654-07C2-4C45-9880-70DD6C3C5B6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N9</xm:sqref>
        </x14:conditionalFormatting>
        <x14:conditionalFormatting xmlns:xm="http://schemas.microsoft.com/office/excel/2006/main">
          <x14:cfRule type="iconSet" priority="1364" id="{209381EC-BE94-4CD5-8AF1-E028DA49996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N9</xm:sqref>
        </x14:conditionalFormatting>
        <x14:conditionalFormatting xmlns:xm="http://schemas.microsoft.com/office/excel/2006/main">
          <x14:cfRule type="iconSet" priority="1363" id="{EF3D7D36-562B-470E-8C42-04A742CEC74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N9</xm:sqref>
        </x14:conditionalFormatting>
        <x14:conditionalFormatting xmlns:xm="http://schemas.microsoft.com/office/excel/2006/main">
          <x14:cfRule type="iconSet" priority="1360" id="{1F61F9D6-8EDE-4155-B8B8-F4D827F2D6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1359" id="{B9835DBA-1F6A-4541-80C2-B3FD30CA742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1361" id="{8EF52737-C6D6-4268-BAD1-89FA59462EF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1362" id="{68FFF918-2EE9-45D7-BE9F-04DD3A1BD0F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1358" id="{9BB789C3-4DC8-4F9B-A701-B6041F8F32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1357" id="{451064BA-10CE-4EA5-8B2C-4046DB1773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1354" id="{AACFC988-12C1-44DB-B228-4EE29B4C30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1353" id="{CBFC17CC-9445-4EED-B4F5-EA2AC537A0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1355" id="{F7909A8A-6374-4AD3-B066-CE5F7E73F46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1356" id="{77900AB6-A6AA-4F44-AE82-371131124B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1352" id="{2851A4ED-C021-45E9-8994-BAF22286F9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1351" id="{8F728114-8FC2-46DC-A896-FA7884633E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1348" id="{5583A10D-73BD-445F-8BD6-1788BBF508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</xm:sqref>
        </x14:conditionalFormatting>
        <x14:conditionalFormatting xmlns:xm="http://schemas.microsoft.com/office/excel/2006/main">
          <x14:cfRule type="iconSet" priority="1347" id="{CFD5A259-9827-47E8-B4BD-50A4592B394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</xm:sqref>
        </x14:conditionalFormatting>
        <x14:conditionalFormatting xmlns:xm="http://schemas.microsoft.com/office/excel/2006/main">
          <x14:cfRule type="iconSet" priority="1349" id="{2CC49FE5-0684-4FCE-98A8-8CBB52B123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</xm:sqref>
        </x14:conditionalFormatting>
        <x14:conditionalFormatting xmlns:xm="http://schemas.microsoft.com/office/excel/2006/main">
          <x14:cfRule type="iconSet" priority="1350" id="{6D557A98-23CC-4FF6-87A0-E433660B82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</xm:sqref>
        </x14:conditionalFormatting>
        <x14:conditionalFormatting xmlns:xm="http://schemas.microsoft.com/office/excel/2006/main">
          <x14:cfRule type="iconSet" priority="1346" id="{37C5EB9F-D49A-48B5-9309-7DE30539230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</xm:sqref>
        </x14:conditionalFormatting>
        <x14:conditionalFormatting xmlns:xm="http://schemas.microsoft.com/office/excel/2006/main">
          <x14:cfRule type="iconSet" priority="1345" id="{D51BADF6-4792-4447-BE13-B872C89D80F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</xm:sqref>
        </x14:conditionalFormatting>
        <x14:conditionalFormatting xmlns:xm="http://schemas.microsoft.com/office/excel/2006/main">
          <x14:cfRule type="iconSet" priority="1342" id="{9CA523FA-CE46-4FC7-A80B-55EBCD35092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</xm:sqref>
        </x14:conditionalFormatting>
        <x14:conditionalFormatting xmlns:xm="http://schemas.microsoft.com/office/excel/2006/main">
          <x14:cfRule type="iconSet" priority="1341" id="{48A4AFD4-BC64-463C-B24F-989C4FC3D2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</xm:sqref>
        </x14:conditionalFormatting>
        <x14:conditionalFormatting xmlns:xm="http://schemas.microsoft.com/office/excel/2006/main">
          <x14:cfRule type="iconSet" priority="1343" id="{A0A7B7BC-C652-4C2E-8CC9-ADF108BAC61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</xm:sqref>
        </x14:conditionalFormatting>
        <x14:conditionalFormatting xmlns:xm="http://schemas.microsoft.com/office/excel/2006/main">
          <x14:cfRule type="iconSet" priority="1344" id="{0D6E72E4-8646-4ED5-85F0-0AE25B5A477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</xm:sqref>
        </x14:conditionalFormatting>
        <x14:conditionalFormatting xmlns:xm="http://schemas.microsoft.com/office/excel/2006/main">
          <x14:cfRule type="iconSet" priority="1340" id="{049515C9-ECE3-422B-AC49-FBC749A1D5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</xm:sqref>
        </x14:conditionalFormatting>
        <x14:conditionalFormatting xmlns:xm="http://schemas.microsoft.com/office/excel/2006/main">
          <x14:cfRule type="iconSet" priority="1339" id="{4BD27487-1F27-43C1-8266-477CE74138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</xm:sqref>
        </x14:conditionalFormatting>
        <x14:conditionalFormatting xmlns:xm="http://schemas.microsoft.com/office/excel/2006/main">
          <x14:cfRule type="iconSet" priority="1336" id="{DD974609-BA24-4333-BFE5-E6A35F2278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</xm:sqref>
        </x14:conditionalFormatting>
        <x14:conditionalFormatting xmlns:xm="http://schemas.microsoft.com/office/excel/2006/main">
          <x14:cfRule type="iconSet" priority="1335" id="{4FD0FCDB-C105-4E29-A543-41E10CC53A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</xm:sqref>
        </x14:conditionalFormatting>
        <x14:conditionalFormatting xmlns:xm="http://schemas.microsoft.com/office/excel/2006/main">
          <x14:cfRule type="iconSet" priority="1337" id="{3D3F1483-041B-4EFC-90E3-566F97EE29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</xm:sqref>
        </x14:conditionalFormatting>
        <x14:conditionalFormatting xmlns:xm="http://schemas.microsoft.com/office/excel/2006/main">
          <x14:cfRule type="iconSet" priority="1338" id="{D4763EE4-D17A-4689-A07D-C461616428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</xm:sqref>
        </x14:conditionalFormatting>
        <x14:conditionalFormatting xmlns:xm="http://schemas.microsoft.com/office/excel/2006/main">
          <x14:cfRule type="iconSet" priority="1334" id="{F26B22D6-FF0D-4BCB-8104-3C4B558F4A3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</xm:sqref>
        </x14:conditionalFormatting>
        <x14:conditionalFormatting xmlns:xm="http://schemas.microsoft.com/office/excel/2006/main">
          <x14:cfRule type="iconSet" priority="1333" id="{0791105F-C565-4824-8A36-796ED13FC03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</xm:sqref>
        </x14:conditionalFormatting>
        <x14:conditionalFormatting xmlns:xm="http://schemas.microsoft.com/office/excel/2006/main">
          <x14:cfRule type="iconSet" priority="1330" id="{08B6BF0F-FBA1-46DF-9A09-895CA09BE8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N50</xm:sqref>
        </x14:conditionalFormatting>
        <x14:conditionalFormatting xmlns:xm="http://schemas.microsoft.com/office/excel/2006/main">
          <x14:cfRule type="iconSet" priority="1329" id="{E8769B86-DCCE-4F04-8319-F2043708F4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N50</xm:sqref>
        </x14:conditionalFormatting>
        <x14:conditionalFormatting xmlns:xm="http://schemas.microsoft.com/office/excel/2006/main">
          <x14:cfRule type="iconSet" priority="1331" id="{6E01073C-EA7F-4D9A-B313-F03A7E3752C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N50</xm:sqref>
        </x14:conditionalFormatting>
        <x14:conditionalFormatting xmlns:xm="http://schemas.microsoft.com/office/excel/2006/main">
          <x14:cfRule type="iconSet" priority="1332" id="{27094FD2-77E2-4C21-B12D-0C340FD4EB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N50</xm:sqref>
        </x14:conditionalFormatting>
        <x14:conditionalFormatting xmlns:xm="http://schemas.microsoft.com/office/excel/2006/main">
          <x14:cfRule type="iconSet" priority="1328" id="{1CB315A0-9054-4FE2-A66D-C6436731D0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N50</xm:sqref>
        </x14:conditionalFormatting>
        <x14:conditionalFormatting xmlns:xm="http://schemas.microsoft.com/office/excel/2006/main">
          <x14:cfRule type="iconSet" priority="1327" id="{837A2439-158A-433F-B034-EF6F6304CE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N50</xm:sqref>
        </x14:conditionalFormatting>
        <x14:conditionalFormatting xmlns:xm="http://schemas.microsoft.com/office/excel/2006/main">
          <x14:cfRule type="iconSet" priority="1324" id="{D9D69643-E050-48B6-8629-35A051DD11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</xm:sqref>
        </x14:conditionalFormatting>
        <x14:conditionalFormatting xmlns:xm="http://schemas.microsoft.com/office/excel/2006/main">
          <x14:cfRule type="iconSet" priority="1323" id="{7D987724-EB7D-43DF-8FBD-FE26B6658E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</xm:sqref>
        </x14:conditionalFormatting>
        <x14:conditionalFormatting xmlns:xm="http://schemas.microsoft.com/office/excel/2006/main">
          <x14:cfRule type="iconSet" priority="1325" id="{EF091377-AA3E-4E2F-8901-5DDCA3CDF48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</xm:sqref>
        </x14:conditionalFormatting>
        <x14:conditionalFormatting xmlns:xm="http://schemas.microsoft.com/office/excel/2006/main">
          <x14:cfRule type="iconSet" priority="1326" id="{15D9AE79-0932-4C6B-8983-5CE507A584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</xm:sqref>
        </x14:conditionalFormatting>
        <x14:conditionalFormatting xmlns:xm="http://schemas.microsoft.com/office/excel/2006/main">
          <x14:cfRule type="iconSet" priority="1322" id="{4E3A9B49-57FB-49B0-9590-E4D5E37A1A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</xm:sqref>
        </x14:conditionalFormatting>
        <x14:conditionalFormatting xmlns:xm="http://schemas.microsoft.com/office/excel/2006/main">
          <x14:cfRule type="iconSet" priority="1321" id="{929B2C21-9474-4A16-B27E-3088FC4E5AC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</xm:sqref>
        </x14:conditionalFormatting>
        <x14:conditionalFormatting xmlns:xm="http://schemas.microsoft.com/office/excel/2006/main">
          <x14:cfRule type="iconSet" priority="1318" id="{B3080258-0696-4429-8B0F-63397B44D2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N48</xm:sqref>
        </x14:conditionalFormatting>
        <x14:conditionalFormatting xmlns:xm="http://schemas.microsoft.com/office/excel/2006/main">
          <x14:cfRule type="iconSet" priority="1317" id="{8B072D18-2EFD-4357-9E4F-792D298D5B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N48</xm:sqref>
        </x14:conditionalFormatting>
        <x14:conditionalFormatting xmlns:xm="http://schemas.microsoft.com/office/excel/2006/main">
          <x14:cfRule type="iconSet" priority="1319" id="{3191340F-5B0B-49A5-8E89-7B98BCD43D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N48</xm:sqref>
        </x14:conditionalFormatting>
        <x14:conditionalFormatting xmlns:xm="http://schemas.microsoft.com/office/excel/2006/main">
          <x14:cfRule type="iconSet" priority="1320" id="{C7A6EB08-D726-4636-972F-91F395C669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N48</xm:sqref>
        </x14:conditionalFormatting>
        <x14:conditionalFormatting xmlns:xm="http://schemas.microsoft.com/office/excel/2006/main">
          <x14:cfRule type="iconSet" priority="1316" id="{62FFC27D-158E-411C-B51D-E9E47745980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N48</xm:sqref>
        </x14:conditionalFormatting>
        <x14:conditionalFormatting xmlns:xm="http://schemas.microsoft.com/office/excel/2006/main">
          <x14:cfRule type="iconSet" priority="1315" id="{D835CDBB-E5D1-4085-B41A-69184E04A61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N48</xm:sqref>
        </x14:conditionalFormatting>
        <x14:conditionalFormatting xmlns:xm="http://schemas.microsoft.com/office/excel/2006/main">
          <x14:cfRule type="iconSet" priority="1312" id="{112254C1-5F0F-4344-B72B-E8FB8A4C44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N46</xm:sqref>
        </x14:conditionalFormatting>
        <x14:conditionalFormatting xmlns:xm="http://schemas.microsoft.com/office/excel/2006/main">
          <x14:cfRule type="iconSet" priority="1311" id="{9AFE63D3-C89D-491B-A3B2-9757C6A716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N46</xm:sqref>
        </x14:conditionalFormatting>
        <x14:conditionalFormatting xmlns:xm="http://schemas.microsoft.com/office/excel/2006/main">
          <x14:cfRule type="iconSet" priority="1313" id="{D5020FA1-8C0C-46EE-AE90-71146818AE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N46</xm:sqref>
        </x14:conditionalFormatting>
        <x14:conditionalFormatting xmlns:xm="http://schemas.microsoft.com/office/excel/2006/main">
          <x14:cfRule type="iconSet" priority="1314" id="{E207DF5C-421A-427A-85C1-97F2AA23D39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N46</xm:sqref>
        </x14:conditionalFormatting>
        <x14:conditionalFormatting xmlns:xm="http://schemas.microsoft.com/office/excel/2006/main">
          <x14:cfRule type="iconSet" priority="1310" id="{ED801C4F-BA1B-471D-B25B-4207B2A0562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N46</xm:sqref>
        </x14:conditionalFormatting>
        <x14:conditionalFormatting xmlns:xm="http://schemas.microsoft.com/office/excel/2006/main">
          <x14:cfRule type="iconSet" priority="1309" id="{562E9C2C-FB0F-4E31-80E2-F2E8C69093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N46</xm:sqref>
        </x14:conditionalFormatting>
        <x14:conditionalFormatting xmlns:xm="http://schemas.microsoft.com/office/excel/2006/main">
          <x14:cfRule type="iconSet" priority="1306" id="{7D762CEF-7F53-4189-9754-8325E93162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</xm:sqref>
        </x14:conditionalFormatting>
        <x14:conditionalFormatting xmlns:xm="http://schemas.microsoft.com/office/excel/2006/main">
          <x14:cfRule type="iconSet" priority="1305" id="{AD3BD09F-AFBD-4FDA-B34A-0443CAD4D70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</xm:sqref>
        </x14:conditionalFormatting>
        <x14:conditionalFormatting xmlns:xm="http://schemas.microsoft.com/office/excel/2006/main">
          <x14:cfRule type="iconSet" priority="1307" id="{DA565CAC-33FE-4838-96D9-608E552EB6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</xm:sqref>
        </x14:conditionalFormatting>
        <x14:conditionalFormatting xmlns:xm="http://schemas.microsoft.com/office/excel/2006/main">
          <x14:cfRule type="iconSet" priority="1308" id="{BE1847F9-18C6-44B5-A72C-730DB7180C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</xm:sqref>
        </x14:conditionalFormatting>
        <x14:conditionalFormatting xmlns:xm="http://schemas.microsoft.com/office/excel/2006/main">
          <x14:cfRule type="iconSet" priority="1304" id="{6E21D165-4CC9-4250-A78B-F0C68D9848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</xm:sqref>
        </x14:conditionalFormatting>
        <x14:conditionalFormatting xmlns:xm="http://schemas.microsoft.com/office/excel/2006/main">
          <x14:cfRule type="iconSet" priority="1303" id="{5CA10F54-7F84-4A1E-BA2F-4411EA8F67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</xm:sqref>
        </x14:conditionalFormatting>
        <x14:conditionalFormatting xmlns:xm="http://schemas.microsoft.com/office/excel/2006/main">
          <x14:cfRule type="iconSet" priority="1300" id="{28D8C798-DFDB-435A-A4C9-8C46D3E421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1299" id="{16EE4E76-F6EF-4D3E-9450-61C2E79249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1301" id="{7BEC6DF7-650F-4589-92CD-B3406BEEBE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1302" id="{D8DCFD33-A996-4C4D-9F6A-DF4493F6039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1298" id="{A06DAB1E-83A8-4077-87AF-B627BCEE09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1297" id="{89059E49-195E-4E6A-A607-9CC73787B4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1294" id="{CD732AF4-0BAC-4FF2-91D5-01A803ACFF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293" id="{1D809F5D-8692-4F69-82CD-0D6A28A7F2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295" id="{764B2C96-6A4A-40C8-974A-E9A107855E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296" id="{7019A51A-45C5-448B-BD40-9BEFAF3601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292" id="{EDBD3FFB-F1E7-4682-9490-332DEAFA294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291" id="{EA97006C-D87C-4483-A3FB-34C35E1D1F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288" id="{863DAD32-5694-4DAB-8CAC-A6C88D478E9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287" id="{DABCD8A2-052C-451A-9FAA-ECFF3A11F3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289" id="{1FC0686F-0161-4C0D-A251-281C1D9A675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290" id="{92701BCC-A38E-4817-A5A7-5BE3924D8F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286" id="{23A84F5B-BCC5-494C-A248-BDE47F0CE31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285" id="{51DDC6A1-22D2-4090-9F60-F601CC6886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282" id="{BDDE9C2A-79BC-4C25-8BC1-9659805E1E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</xm:sqref>
        </x14:conditionalFormatting>
        <x14:conditionalFormatting xmlns:xm="http://schemas.microsoft.com/office/excel/2006/main">
          <x14:cfRule type="iconSet" priority="1281" id="{66733BEC-E349-4CA6-AD2F-1BF947EBA2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</xm:sqref>
        </x14:conditionalFormatting>
        <x14:conditionalFormatting xmlns:xm="http://schemas.microsoft.com/office/excel/2006/main">
          <x14:cfRule type="iconSet" priority="1283" id="{026FDB3C-52ED-43C8-AF32-990B16A1FE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</xm:sqref>
        </x14:conditionalFormatting>
        <x14:conditionalFormatting xmlns:xm="http://schemas.microsoft.com/office/excel/2006/main">
          <x14:cfRule type="iconSet" priority="1284" id="{6F1F5D05-8161-425F-AAB3-95D11DC1AF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</xm:sqref>
        </x14:conditionalFormatting>
        <x14:conditionalFormatting xmlns:xm="http://schemas.microsoft.com/office/excel/2006/main">
          <x14:cfRule type="iconSet" priority="1280" id="{BDED8145-3189-4ADB-B7F1-A7C0869B6D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</xm:sqref>
        </x14:conditionalFormatting>
        <x14:conditionalFormatting xmlns:xm="http://schemas.microsoft.com/office/excel/2006/main">
          <x14:cfRule type="iconSet" priority="1279" id="{4CBF6810-71D5-41CC-9215-4A4AF87C95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</xm:sqref>
        </x14:conditionalFormatting>
        <x14:conditionalFormatting xmlns:xm="http://schemas.microsoft.com/office/excel/2006/main">
          <x14:cfRule type="iconSet" priority="1270" id="{14306F37-7145-4BB9-B6E6-082F478788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O23</xm:sqref>
        </x14:conditionalFormatting>
        <x14:conditionalFormatting xmlns:xm="http://schemas.microsoft.com/office/excel/2006/main">
          <x14:cfRule type="iconSet" priority="1269" id="{B79208CF-722C-4762-B454-5D20D593026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O23</xm:sqref>
        </x14:conditionalFormatting>
        <x14:conditionalFormatting xmlns:xm="http://schemas.microsoft.com/office/excel/2006/main">
          <x14:cfRule type="iconSet" priority="1271" id="{5F48FA23-3873-4803-8FCE-8C22B22CEB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O23</xm:sqref>
        </x14:conditionalFormatting>
        <x14:conditionalFormatting xmlns:xm="http://schemas.microsoft.com/office/excel/2006/main">
          <x14:cfRule type="iconSet" priority="1272" id="{6CAFD243-AF21-4783-8AE5-4B1FBB1A37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O23</xm:sqref>
        </x14:conditionalFormatting>
        <x14:conditionalFormatting xmlns:xm="http://schemas.microsoft.com/office/excel/2006/main">
          <x14:cfRule type="iconSet" priority="1268" id="{E41ED279-416A-4005-A8F7-24A08689E7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O23</xm:sqref>
        </x14:conditionalFormatting>
        <x14:conditionalFormatting xmlns:xm="http://schemas.microsoft.com/office/excel/2006/main">
          <x14:cfRule type="iconSet" priority="1267" id="{610C10D4-4741-40F8-B591-518B62473A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O23</xm:sqref>
        </x14:conditionalFormatting>
        <x14:conditionalFormatting xmlns:xm="http://schemas.microsoft.com/office/excel/2006/main">
          <x14:cfRule type="iconSet" priority="1264" id="{3A267AB2-11C9-4031-B102-FDD0445B3D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O24</xm:sqref>
        </x14:conditionalFormatting>
        <x14:conditionalFormatting xmlns:xm="http://schemas.microsoft.com/office/excel/2006/main">
          <x14:cfRule type="iconSet" priority="1263" id="{C6AB0E1D-A9AD-4634-90D9-8EC3A1ED95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O24</xm:sqref>
        </x14:conditionalFormatting>
        <x14:conditionalFormatting xmlns:xm="http://schemas.microsoft.com/office/excel/2006/main">
          <x14:cfRule type="iconSet" priority="1265" id="{3658D060-B257-456F-A282-5580D7B021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O24</xm:sqref>
        </x14:conditionalFormatting>
        <x14:conditionalFormatting xmlns:xm="http://schemas.microsoft.com/office/excel/2006/main">
          <x14:cfRule type="iconSet" priority="1266" id="{AF0DE98D-50CB-4055-8CE8-078D90E0F6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O24</xm:sqref>
        </x14:conditionalFormatting>
        <x14:conditionalFormatting xmlns:xm="http://schemas.microsoft.com/office/excel/2006/main">
          <x14:cfRule type="iconSet" priority="1262" id="{1B293009-3269-47A0-9D5F-70C4F2A21A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O24</xm:sqref>
        </x14:conditionalFormatting>
        <x14:conditionalFormatting xmlns:xm="http://schemas.microsoft.com/office/excel/2006/main">
          <x14:cfRule type="iconSet" priority="1261" id="{A0067D95-506B-479F-ACCD-C8ACCACF3F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O24</xm:sqref>
        </x14:conditionalFormatting>
        <x14:conditionalFormatting xmlns:xm="http://schemas.microsoft.com/office/excel/2006/main">
          <x14:cfRule type="iconSet" priority="1258" id="{FE7CD49B-BE0A-47E4-BF15-CB697476F57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O27</xm:sqref>
        </x14:conditionalFormatting>
        <x14:conditionalFormatting xmlns:xm="http://schemas.microsoft.com/office/excel/2006/main">
          <x14:cfRule type="iconSet" priority="1257" id="{D497EDCC-606D-44BD-B965-D4AD43501FF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O27</xm:sqref>
        </x14:conditionalFormatting>
        <x14:conditionalFormatting xmlns:xm="http://schemas.microsoft.com/office/excel/2006/main">
          <x14:cfRule type="iconSet" priority="1259" id="{C03898EE-4B57-45B8-B3D4-74E35C13A0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O27</xm:sqref>
        </x14:conditionalFormatting>
        <x14:conditionalFormatting xmlns:xm="http://schemas.microsoft.com/office/excel/2006/main">
          <x14:cfRule type="iconSet" priority="1260" id="{43016BD6-D987-4731-9910-5FF75A27D0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O27</xm:sqref>
        </x14:conditionalFormatting>
        <x14:conditionalFormatting xmlns:xm="http://schemas.microsoft.com/office/excel/2006/main">
          <x14:cfRule type="iconSet" priority="1256" id="{F6D59F6A-3C0A-4E46-95E7-572BA68C55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O27</xm:sqref>
        </x14:conditionalFormatting>
        <x14:conditionalFormatting xmlns:xm="http://schemas.microsoft.com/office/excel/2006/main">
          <x14:cfRule type="iconSet" priority="1255" id="{126A967C-A667-4E9E-857B-E0C7B683DA0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O27</xm:sqref>
        </x14:conditionalFormatting>
        <x14:conditionalFormatting xmlns:xm="http://schemas.microsoft.com/office/excel/2006/main">
          <x14:cfRule type="iconSet" priority="1252" id="{C96B1FF5-DD23-4791-B20F-48AD903AAF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O6</xm:sqref>
        </x14:conditionalFormatting>
        <x14:conditionalFormatting xmlns:xm="http://schemas.microsoft.com/office/excel/2006/main">
          <x14:cfRule type="iconSet" priority="1251" id="{CB547C5C-7602-4037-89CD-8C202D7F7E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O6</xm:sqref>
        </x14:conditionalFormatting>
        <x14:conditionalFormatting xmlns:xm="http://schemas.microsoft.com/office/excel/2006/main">
          <x14:cfRule type="iconSet" priority="1253" id="{C3EA3EF2-506F-450C-B2B3-C5F6C7806AF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O6</xm:sqref>
        </x14:conditionalFormatting>
        <x14:conditionalFormatting xmlns:xm="http://schemas.microsoft.com/office/excel/2006/main">
          <x14:cfRule type="iconSet" priority="1254" id="{CC8884F9-5473-4C1C-9574-2E4D9704A88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O6</xm:sqref>
        </x14:conditionalFormatting>
        <x14:conditionalFormatting xmlns:xm="http://schemas.microsoft.com/office/excel/2006/main">
          <x14:cfRule type="iconSet" priority="1250" id="{C93316BF-5F9C-4E60-8C09-337EA223718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O6</xm:sqref>
        </x14:conditionalFormatting>
        <x14:conditionalFormatting xmlns:xm="http://schemas.microsoft.com/office/excel/2006/main">
          <x14:cfRule type="iconSet" priority="1249" id="{A177DE08-6980-48F4-959E-A3A99BA55F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O6</xm:sqref>
        </x14:conditionalFormatting>
        <x14:conditionalFormatting xmlns:xm="http://schemas.microsoft.com/office/excel/2006/main">
          <x14:cfRule type="iconSet" priority="1246" id="{BD9F63D0-097A-42DA-87B8-ED6237DD292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</xm:sqref>
        </x14:conditionalFormatting>
        <x14:conditionalFormatting xmlns:xm="http://schemas.microsoft.com/office/excel/2006/main">
          <x14:cfRule type="iconSet" priority="1245" id="{24AD3399-0B0E-4EA5-9FB2-E9C00E7663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</xm:sqref>
        </x14:conditionalFormatting>
        <x14:conditionalFormatting xmlns:xm="http://schemas.microsoft.com/office/excel/2006/main">
          <x14:cfRule type="iconSet" priority="1247" id="{778D9AAD-43F9-460E-8358-E160CA0E498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</xm:sqref>
        </x14:conditionalFormatting>
        <x14:conditionalFormatting xmlns:xm="http://schemas.microsoft.com/office/excel/2006/main">
          <x14:cfRule type="iconSet" priority="1248" id="{275F9BB6-D83B-4B3F-83A4-AF5A0D76C4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</xm:sqref>
        </x14:conditionalFormatting>
        <x14:conditionalFormatting xmlns:xm="http://schemas.microsoft.com/office/excel/2006/main">
          <x14:cfRule type="iconSet" priority="1244" id="{143C02A1-1DCD-43F2-875B-D69A4AC16CE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</xm:sqref>
        </x14:conditionalFormatting>
        <x14:conditionalFormatting xmlns:xm="http://schemas.microsoft.com/office/excel/2006/main">
          <x14:cfRule type="iconSet" priority="1243" id="{BCF74317-C930-4BE7-BF20-3C9D0B9262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</xm:sqref>
        </x14:conditionalFormatting>
        <x14:conditionalFormatting xmlns:xm="http://schemas.microsoft.com/office/excel/2006/main">
          <x14:cfRule type="iconSet" priority="1240" id="{1E7FC0B1-5770-4C74-B683-68E9967E864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</xm:sqref>
        </x14:conditionalFormatting>
        <x14:conditionalFormatting xmlns:xm="http://schemas.microsoft.com/office/excel/2006/main">
          <x14:cfRule type="iconSet" priority="1239" id="{07DAC5FE-98A8-466F-80B5-AA100B670A4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</xm:sqref>
        </x14:conditionalFormatting>
        <x14:conditionalFormatting xmlns:xm="http://schemas.microsoft.com/office/excel/2006/main">
          <x14:cfRule type="iconSet" priority="1241" id="{2BC3A48C-A210-4650-99BA-E905FB29E4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</xm:sqref>
        </x14:conditionalFormatting>
        <x14:conditionalFormatting xmlns:xm="http://schemas.microsoft.com/office/excel/2006/main">
          <x14:cfRule type="iconSet" priority="1242" id="{3FAE29A2-7023-41B2-98A0-0BE320DA32D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</xm:sqref>
        </x14:conditionalFormatting>
        <x14:conditionalFormatting xmlns:xm="http://schemas.microsoft.com/office/excel/2006/main">
          <x14:cfRule type="iconSet" priority="1238" id="{045E6F7A-7470-4010-A240-C699BC5E91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</xm:sqref>
        </x14:conditionalFormatting>
        <x14:conditionalFormatting xmlns:xm="http://schemas.microsoft.com/office/excel/2006/main">
          <x14:cfRule type="iconSet" priority="1237" id="{7DEEAD98-2EF0-47F6-9FEA-C96012B050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</xm:sqref>
        </x14:conditionalFormatting>
        <x14:conditionalFormatting xmlns:xm="http://schemas.microsoft.com/office/excel/2006/main">
          <x14:cfRule type="iconSet" priority="1234" id="{E10C9EDD-E32A-4024-8526-8116961F70F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O15</xm:sqref>
        </x14:conditionalFormatting>
        <x14:conditionalFormatting xmlns:xm="http://schemas.microsoft.com/office/excel/2006/main">
          <x14:cfRule type="iconSet" priority="1233" id="{B4683170-C050-4CBC-9FFF-9C80F580E8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O15</xm:sqref>
        </x14:conditionalFormatting>
        <x14:conditionalFormatting xmlns:xm="http://schemas.microsoft.com/office/excel/2006/main">
          <x14:cfRule type="iconSet" priority="1235" id="{B3BC846F-ED47-4D98-B549-BED89C4C0D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O15</xm:sqref>
        </x14:conditionalFormatting>
        <x14:conditionalFormatting xmlns:xm="http://schemas.microsoft.com/office/excel/2006/main">
          <x14:cfRule type="iconSet" priority="1236" id="{919DA2E7-C84E-4E1A-BDF7-52366A4F42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O15</xm:sqref>
        </x14:conditionalFormatting>
        <x14:conditionalFormatting xmlns:xm="http://schemas.microsoft.com/office/excel/2006/main">
          <x14:cfRule type="iconSet" priority="1232" id="{1641A890-551E-48BF-AA10-18FA897B5E8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O15</xm:sqref>
        </x14:conditionalFormatting>
        <x14:conditionalFormatting xmlns:xm="http://schemas.microsoft.com/office/excel/2006/main">
          <x14:cfRule type="iconSet" priority="1231" id="{94A3C85F-00F7-4B93-A3C1-6B6D114CD2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O15</xm:sqref>
        </x14:conditionalFormatting>
        <x14:conditionalFormatting xmlns:xm="http://schemas.microsoft.com/office/excel/2006/main">
          <x14:cfRule type="iconSet" priority="1228" id="{360C887A-8FA2-4CCF-817E-0ADA45FCD3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O9 O11:O13</xm:sqref>
        </x14:conditionalFormatting>
        <x14:conditionalFormatting xmlns:xm="http://schemas.microsoft.com/office/excel/2006/main">
          <x14:cfRule type="iconSet" priority="1227" id="{B1A082C1-249C-4B83-A879-78E0D3410A4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O9 O11:O13</xm:sqref>
        </x14:conditionalFormatting>
        <x14:conditionalFormatting xmlns:xm="http://schemas.microsoft.com/office/excel/2006/main">
          <x14:cfRule type="iconSet" priority="1229" id="{4F2963D5-629F-407E-8EC9-8314EF52B6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O9 O11:O13</xm:sqref>
        </x14:conditionalFormatting>
        <x14:conditionalFormatting xmlns:xm="http://schemas.microsoft.com/office/excel/2006/main">
          <x14:cfRule type="iconSet" priority="1230" id="{FC1CEA1B-3A44-4DCF-890B-5F9B1CD059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O9 O11:O13</xm:sqref>
        </x14:conditionalFormatting>
        <x14:conditionalFormatting xmlns:xm="http://schemas.microsoft.com/office/excel/2006/main">
          <x14:cfRule type="iconSet" priority="1226" id="{0EDBD58A-4CAC-4246-B07C-5E454D4F2C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O9 O11:O13</xm:sqref>
        </x14:conditionalFormatting>
        <x14:conditionalFormatting xmlns:xm="http://schemas.microsoft.com/office/excel/2006/main">
          <x14:cfRule type="iconSet" priority="1225" id="{A0743DFC-A691-4EA9-A466-EF4B1995B14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O9 O11:O13</xm:sqref>
        </x14:conditionalFormatting>
        <x14:conditionalFormatting xmlns:xm="http://schemas.microsoft.com/office/excel/2006/main">
          <x14:cfRule type="iconSet" priority="1222" id="{DF9F2441-A133-4B85-AEF9-FB9477307DD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O16</xm:sqref>
        </x14:conditionalFormatting>
        <x14:conditionalFormatting xmlns:xm="http://schemas.microsoft.com/office/excel/2006/main">
          <x14:cfRule type="iconSet" priority="1221" id="{5B9AE190-384F-4989-9794-22DE778204E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O16</xm:sqref>
        </x14:conditionalFormatting>
        <x14:conditionalFormatting xmlns:xm="http://schemas.microsoft.com/office/excel/2006/main">
          <x14:cfRule type="iconSet" priority="1223" id="{448D3CF8-298E-4F49-965B-62484197E4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O16</xm:sqref>
        </x14:conditionalFormatting>
        <x14:conditionalFormatting xmlns:xm="http://schemas.microsoft.com/office/excel/2006/main">
          <x14:cfRule type="iconSet" priority="1224" id="{4CF8549F-B6F4-48C9-B4BB-EDB8A7A765C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O16</xm:sqref>
        </x14:conditionalFormatting>
        <x14:conditionalFormatting xmlns:xm="http://schemas.microsoft.com/office/excel/2006/main">
          <x14:cfRule type="iconSet" priority="1220" id="{4C5CA466-A663-49BF-B1FA-C10E1944C8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O16</xm:sqref>
        </x14:conditionalFormatting>
        <x14:conditionalFormatting xmlns:xm="http://schemas.microsoft.com/office/excel/2006/main">
          <x14:cfRule type="iconSet" priority="1219" id="{8F08CA85-A108-4FC7-9DD6-74A5428284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O16</xm:sqref>
        </x14:conditionalFormatting>
        <x14:conditionalFormatting xmlns:xm="http://schemas.microsoft.com/office/excel/2006/main">
          <x14:cfRule type="iconSet" priority="1216" id="{52C2229B-3F31-4B94-831D-D526584D2A5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O18</xm:sqref>
        </x14:conditionalFormatting>
        <x14:conditionalFormatting xmlns:xm="http://schemas.microsoft.com/office/excel/2006/main">
          <x14:cfRule type="iconSet" priority="1215" id="{C28D0336-00EE-4420-B19B-28FC69D63F9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O18</xm:sqref>
        </x14:conditionalFormatting>
        <x14:conditionalFormatting xmlns:xm="http://schemas.microsoft.com/office/excel/2006/main">
          <x14:cfRule type="iconSet" priority="1217" id="{E6C64F5A-9EA6-436F-8B0B-FC32FACC38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O18</xm:sqref>
        </x14:conditionalFormatting>
        <x14:conditionalFormatting xmlns:xm="http://schemas.microsoft.com/office/excel/2006/main">
          <x14:cfRule type="iconSet" priority="1218" id="{A4373A48-7444-448C-B879-D17B345775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O18</xm:sqref>
        </x14:conditionalFormatting>
        <x14:conditionalFormatting xmlns:xm="http://schemas.microsoft.com/office/excel/2006/main">
          <x14:cfRule type="iconSet" priority="1214" id="{100DAE45-2620-4FB4-9D9E-F6CA029FA15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O18</xm:sqref>
        </x14:conditionalFormatting>
        <x14:conditionalFormatting xmlns:xm="http://schemas.microsoft.com/office/excel/2006/main">
          <x14:cfRule type="iconSet" priority="1213" id="{F2C84E04-FC91-4753-BD66-67AE910164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O18</xm:sqref>
        </x14:conditionalFormatting>
        <x14:conditionalFormatting xmlns:xm="http://schemas.microsoft.com/office/excel/2006/main">
          <x14:cfRule type="iconSet" priority="1210" id="{A44FE7BA-50A8-46B2-94F5-3ECC9A2EED2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O19</xm:sqref>
        </x14:conditionalFormatting>
        <x14:conditionalFormatting xmlns:xm="http://schemas.microsoft.com/office/excel/2006/main">
          <x14:cfRule type="iconSet" priority="1209" id="{AB1E0F76-6ADF-4463-B016-75ABBEEFED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O19</xm:sqref>
        </x14:conditionalFormatting>
        <x14:conditionalFormatting xmlns:xm="http://schemas.microsoft.com/office/excel/2006/main">
          <x14:cfRule type="iconSet" priority="1211" id="{533FB164-6C47-4E8D-B21F-66B13E07B0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O19</xm:sqref>
        </x14:conditionalFormatting>
        <x14:conditionalFormatting xmlns:xm="http://schemas.microsoft.com/office/excel/2006/main">
          <x14:cfRule type="iconSet" priority="1212" id="{30578AE1-C105-4114-A315-6AB631B9B97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O19</xm:sqref>
        </x14:conditionalFormatting>
        <x14:conditionalFormatting xmlns:xm="http://schemas.microsoft.com/office/excel/2006/main">
          <x14:cfRule type="iconSet" priority="1208" id="{4DFEDCE9-2A38-40CF-971F-84D8F331217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O19</xm:sqref>
        </x14:conditionalFormatting>
        <x14:conditionalFormatting xmlns:xm="http://schemas.microsoft.com/office/excel/2006/main">
          <x14:cfRule type="iconSet" priority="1207" id="{F6DB9332-9CE5-4520-8E84-40DCB30290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O19</xm:sqref>
        </x14:conditionalFormatting>
        <x14:conditionalFormatting xmlns:xm="http://schemas.microsoft.com/office/excel/2006/main">
          <x14:cfRule type="iconSet" priority="1204" id="{1E6853A9-580C-493E-B4CE-4AD3BAFEAB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1203" id="{F03022A4-337A-4DA1-B9CE-E5F3204399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1205" id="{DFC6E0B0-8F81-4C8E-8433-13A38692CBB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1206" id="{87ACD8E8-6913-41AC-A64C-FD67D608A21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1202" id="{3B73D1AA-C818-494C-AE05-F94F7485BC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1201" id="{9D6D6415-E33E-4E51-9E7B-8E3C69C9B6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1198" id="{6250B6C9-1398-4AED-B312-D3EC072200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1197" id="{CF7B4DA3-B99B-4A9B-BE91-AFE2492DA3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1199" id="{3FADDA1E-0260-4628-A47E-10A1E5E682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1200" id="{B573FBC0-B380-4CE4-8ACC-65679E2FE8B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1196" id="{D4A6841F-D748-421B-939F-DBCE7242AD7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1195" id="{73272EFE-54C0-4289-BEC5-71858B455D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1192" id="{31A95AA3-164F-4F90-8260-207724E06C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191" id="{45FBF153-AA56-4AE3-B5F4-DA7D912A01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193" id="{8321D940-EC5F-44E0-A00C-B47494F775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194" id="{52113FFB-B2F6-4EFF-9D15-3CC2F023E33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190" id="{29D02629-EEA9-44B8-BD00-C4D93CC064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189" id="{C0405D00-6018-473E-AB14-FB2F631245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186" id="{09232D9A-B433-4BD8-B6E6-256D4CBE75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O25</xm:sqref>
        </x14:conditionalFormatting>
        <x14:conditionalFormatting xmlns:xm="http://schemas.microsoft.com/office/excel/2006/main">
          <x14:cfRule type="iconSet" priority="1185" id="{B61B7F94-A0BB-4ED2-B13C-CC1D2976ED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O25</xm:sqref>
        </x14:conditionalFormatting>
        <x14:conditionalFormatting xmlns:xm="http://schemas.microsoft.com/office/excel/2006/main">
          <x14:cfRule type="iconSet" priority="1187" id="{17421FC5-DC43-48C9-8EF3-76FEB0242F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O25</xm:sqref>
        </x14:conditionalFormatting>
        <x14:conditionalFormatting xmlns:xm="http://schemas.microsoft.com/office/excel/2006/main">
          <x14:cfRule type="iconSet" priority="1188" id="{6345023C-7537-4864-8C78-F871EDD7DC2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O25</xm:sqref>
        </x14:conditionalFormatting>
        <x14:conditionalFormatting xmlns:xm="http://schemas.microsoft.com/office/excel/2006/main">
          <x14:cfRule type="iconSet" priority="1184" id="{300DBB1D-54FB-429D-9913-6D22D005CE6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O25</xm:sqref>
        </x14:conditionalFormatting>
        <x14:conditionalFormatting xmlns:xm="http://schemas.microsoft.com/office/excel/2006/main">
          <x14:cfRule type="iconSet" priority="1183" id="{54E1BC81-169C-46EF-A2EC-F52C5254DA3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O25</xm:sqref>
        </x14:conditionalFormatting>
        <x14:conditionalFormatting xmlns:xm="http://schemas.microsoft.com/office/excel/2006/main">
          <x14:cfRule type="iconSet" priority="1180" id="{E390F058-34EA-4EAE-81DA-52B8D7838B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O26</xm:sqref>
        </x14:conditionalFormatting>
        <x14:conditionalFormatting xmlns:xm="http://schemas.microsoft.com/office/excel/2006/main">
          <x14:cfRule type="iconSet" priority="1179" id="{45E0704C-BEB7-4499-A266-8277115D16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O26</xm:sqref>
        </x14:conditionalFormatting>
        <x14:conditionalFormatting xmlns:xm="http://schemas.microsoft.com/office/excel/2006/main">
          <x14:cfRule type="iconSet" priority="1181" id="{33F21D35-8D41-4E48-9089-C12114E58B0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O26</xm:sqref>
        </x14:conditionalFormatting>
        <x14:conditionalFormatting xmlns:xm="http://schemas.microsoft.com/office/excel/2006/main">
          <x14:cfRule type="iconSet" priority="1182" id="{2FC65B4D-5700-417C-9767-5427100B8B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O26</xm:sqref>
        </x14:conditionalFormatting>
        <x14:conditionalFormatting xmlns:xm="http://schemas.microsoft.com/office/excel/2006/main">
          <x14:cfRule type="iconSet" priority="1178" id="{5B0C4888-27DE-47AA-9CC9-52DF5CBCE1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O26</xm:sqref>
        </x14:conditionalFormatting>
        <x14:conditionalFormatting xmlns:xm="http://schemas.microsoft.com/office/excel/2006/main">
          <x14:cfRule type="iconSet" priority="1177" id="{AFA18414-FAAD-40E7-8697-FB487FB651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O26</xm:sqref>
        </x14:conditionalFormatting>
        <x14:conditionalFormatting xmlns:xm="http://schemas.microsoft.com/office/excel/2006/main">
          <x14:cfRule type="iconSet" priority="1174" id="{9F30F26C-A909-4208-B727-C3EAE1E5F9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O31</xm:sqref>
        </x14:conditionalFormatting>
        <x14:conditionalFormatting xmlns:xm="http://schemas.microsoft.com/office/excel/2006/main">
          <x14:cfRule type="iconSet" priority="1173" id="{CAA8A3CE-C847-417E-B10C-B7343502F26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O31</xm:sqref>
        </x14:conditionalFormatting>
        <x14:conditionalFormatting xmlns:xm="http://schemas.microsoft.com/office/excel/2006/main">
          <x14:cfRule type="iconSet" priority="1175" id="{964BDF38-D4AD-4096-9A8C-832561B2F0A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O31</xm:sqref>
        </x14:conditionalFormatting>
        <x14:conditionalFormatting xmlns:xm="http://schemas.microsoft.com/office/excel/2006/main">
          <x14:cfRule type="iconSet" priority="1176" id="{F45BC21B-D068-439D-B7D9-E8F11C6754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O31</xm:sqref>
        </x14:conditionalFormatting>
        <x14:conditionalFormatting xmlns:xm="http://schemas.microsoft.com/office/excel/2006/main">
          <x14:cfRule type="iconSet" priority="1172" id="{A8C34AAE-A2E1-467F-917E-D6A4B56C4B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O31</xm:sqref>
        </x14:conditionalFormatting>
        <x14:conditionalFormatting xmlns:xm="http://schemas.microsoft.com/office/excel/2006/main">
          <x14:cfRule type="iconSet" priority="1171" id="{2F723B86-460E-415F-B11B-BDDAA5D3AF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O31</xm:sqref>
        </x14:conditionalFormatting>
        <x14:conditionalFormatting xmlns:xm="http://schemas.microsoft.com/office/excel/2006/main">
          <x14:cfRule type="iconSet" priority="1168" id="{AC2C317A-5104-4072-951E-A895269779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O28</xm:sqref>
        </x14:conditionalFormatting>
        <x14:conditionalFormatting xmlns:xm="http://schemas.microsoft.com/office/excel/2006/main">
          <x14:cfRule type="iconSet" priority="1167" id="{468C6436-F9EA-46DF-88E4-A1CEB74CB0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O28</xm:sqref>
        </x14:conditionalFormatting>
        <x14:conditionalFormatting xmlns:xm="http://schemas.microsoft.com/office/excel/2006/main">
          <x14:cfRule type="iconSet" priority="1169" id="{98B61BB8-5962-4552-94C4-0911485BB75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O28</xm:sqref>
        </x14:conditionalFormatting>
        <x14:conditionalFormatting xmlns:xm="http://schemas.microsoft.com/office/excel/2006/main">
          <x14:cfRule type="iconSet" priority="1170" id="{3ABF2B8D-48E9-4145-B186-81145EA55F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O28</xm:sqref>
        </x14:conditionalFormatting>
        <x14:conditionalFormatting xmlns:xm="http://schemas.microsoft.com/office/excel/2006/main">
          <x14:cfRule type="iconSet" priority="1166" id="{EC67493C-1ABA-455D-A561-27180AC85B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O28</xm:sqref>
        </x14:conditionalFormatting>
        <x14:conditionalFormatting xmlns:xm="http://schemas.microsoft.com/office/excel/2006/main">
          <x14:cfRule type="iconSet" priority="1165" id="{EC297CAB-098D-4C37-B41C-23C4CCC1D6C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O28</xm:sqref>
        </x14:conditionalFormatting>
        <x14:conditionalFormatting xmlns:xm="http://schemas.microsoft.com/office/excel/2006/main">
          <x14:cfRule type="iconSet" priority="1162" id="{0A951FDC-3023-47D1-B10B-31E824CF384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O30</xm:sqref>
        </x14:conditionalFormatting>
        <x14:conditionalFormatting xmlns:xm="http://schemas.microsoft.com/office/excel/2006/main">
          <x14:cfRule type="iconSet" priority="1161" id="{9A5ED984-E3EC-46CF-BA63-901B13DD1E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O30</xm:sqref>
        </x14:conditionalFormatting>
        <x14:conditionalFormatting xmlns:xm="http://schemas.microsoft.com/office/excel/2006/main">
          <x14:cfRule type="iconSet" priority="1163" id="{9C3257E1-C355-4AC1-9D0E-6A9F62A5C46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O30</xm:sqref>
        </x14:conditionalFormatting>
        <x14:conditionalFormatting xmlns:xm="http://schemas.microsoft.com/office/excel/2006/main">
          <x14:cfRule type="iconSet" priority="1164" id="{B6BFFD42-9DE9-4563-8977-B7FBC0A054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O30</xm:sqref>
        </x14:conditionalFormatting>
        <x14:conditionalFormatting xmlns:xm="http://schemas.microsoft.com/office/excel/2006/main">
          <x14:cfRule type="iconSet" priority="1160" id="{C0151120-8DF3-4DB2-935A-CD532F75E3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O30</xm:sqref>
        </x14:conditionalFormatting>
        <x14:conditionalFormatting xmlns:xm="http://schemas.microsoft.com/office/excel/2006/main">
          <x14:cfRule type="iconSet" priority="1159" id="{4EAD7D14-C133-4D94-B89F-9FBF47E05B4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O30</xm:sqref>
        </x14:conditionalFormatting>
        <x14:conditionalFormatting xmlns:xm="http://schemas.microsoft.com/office/excel/2006/main">
          <x14:cfRule type="iconSet" priority="1156" id="{FEFBCA6D-0F39-4FF8-8A07-A042E9F754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O29</xm:sqref>
        </x14:conditionalFormatting>
        <x14:conditionalFormatting xmlns:xm="http://schemas.microsoft.com/office/excel/2006/main">
          <x14:cfRule type="iconSet" priority="1155" id="{7E20F62E-1D11-4FF6-8BC4-9E50B1EEC6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O29</xm:sqref>
        </x14:conditionalFormatting>
        <x14:conditionalFormatting xmlns:xm="http://schemas.microsoft.com/office/excel/2006/main">
          <x14:cfRule type="iconSet" priority="1157" id="{C7DC22F4-C680-49E4-8B0A-472EDEB7A4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O29</xm:sqref>
        </x14:conditionalFormatting>
        <x14:conditionalFormatting xmlns:xm="http://schemas.microsoft.com/office/excel/2006/main">
          <x14:cfRule type="iconSet" priority="1158" id="{EE6774ED-416D-4993-8340-5E1159AED20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O29</xm:sqref>
        </x14:conditionalFormatting>
        <x14:conditionalFormatting xmlns:xm="http://schemas.microsoft.com/office/excel/2006/main">
          <x14:cfRule type="iconSet" priority="1154" id="{AF0F2F5B-BB25-4E67-A5D1-5F21DD2739C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O29</xm:sqref>
        </x14:conditionalFormatting>
        <x14:conditionalFormatting xmlns:xm="http://schemas.microsoft.com/office/excel/2006/main">
          <x14:cfRule type="iconSet" priority="1153" id="{8F49AD06-528B-48B7-8584-2E4980E6DE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O29</xm:sqref>
        </x14:conditionalFormatting>
        <x14:conditionalFormatting xmlns:xm="http://schemas.microsoft.com/office/excel/2006/main">
          <x14:cfRule type="iconSet" priority="1150" id="{84539305-E48D-495F-97AB-258C274340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O32</xm:sqref>
        </x14:conditionalFormatting>
        <x14:conditionalFormatting xmlns:xm="http://schemas.microsoft.com/office/excel/2006/main">
          <x14:cfRule type="iconSet" priority="1149" id="{E87CFF27-B39E-490D-A9CC-9D619ABF39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O32</xm:sqref>
        </x14:conditionalFormatting>
        <x14:conditionalFormatting xmlns:xm="http://schemas.microsoft.com/office/excel/2006/main">
          <x14:cfRule type="iconSet" priority="1151" id="{F267551E-2B33-4173-A4AD-BD7D5916C6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O32</xm:sqref>
        </x14:conditionalFormatting>
        <x14:conditionalFormatting xmlns:xm="http://schemas.microsoft.com/office/excel/2006/main">
          <x14:cfRule type="iconSet" priority="1152" id="{AEE4A55A-88FD-44A1-8568-ED38DCF0843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O32</xm:sqref>
        </x14:conditionalFormatting>
        <x14:conditionalFormatting xmlns:xm="http://schemas.microsoft.com/office/excel/2006/main">
          <x14:cfRule type="iconSet" priority="1148" id="{810371A4-99D6-480F-AE37-60930E3C03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O32</xm:sqref>
        </x14:conditionalFormatting>
        <x14:conditionalFormatting xmlns:xm="http://schemas.microsoft.com/office/excel/2006/main">
          <x14:cfRule type="iconSet" priority="1147" id="{E09BB7C2-97A1-48DC-A314-01185657EE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O32</xm:sqref>
        </x14:conditionalFormatting>
        <x14:conditionalFormatting xmlns:xm="http://schemas.microsoft.com/office/excel/2006/main">
          <x14:cfRule type="iconSet" priority="1144" id="{5048CC3D-5BB4-4FD5-9141-C28229C3CD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O33:O34</xm:sqref>
        </x14:conditionalFormatting>
        <x14:conditionalFormatting xmlns:xm="http://schemas.microsoft.com/office/excel/2006/main">
          <x14:cfRule type="iconSet" priority="1143" id="{ED3E3BF2-266F-4C50-95D1-8B812319F0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O33</xm:sqref>
        </x14:conditionalFormatting>
        <x14:conditionalFormatting xmlns:xm="http://schemas.microsoft.com/office/excel/2006/main">
          <x14:cfRule type="iconSet" priority="1145" id="{986726E0-238E-4285-983D-7BA4C6EC07E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O33</xm:sqref>
        </x14:conditionalFormatting>
        <x14:conditionalFormatting xmlns:xm="http://schemas.microsoft.com/office/excel/2006/main">
          <x14:cfRule type="iconSet" priority="1146" id="{1405888F-298E-40F1-A547-1D0465BB5F7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O33</xm:sqref>
        </x14:conditionalFormatting>
        <x14:conditionalFormatting xmlns:xm="http://schemas.microsoft.com/office/excel/2006/main">
          <x14:cfRule type="iconSet" priority="1142" id="{604EC3A2-A15B-4611-9198-2CBE36CD001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O33</xm:sqref>
        </x14:conditionalFormatting>
        <x14:conditionalFormatting xmlns:xm="http://schemas.microsoft.com/office/excel/2006/main">
          <x14:cfRule type="iconSet" priority="1141" id="{C2D0F302-344A-497D-9D42-B07AB11FB1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O33</xm:sqref>
        </x14:conditionalFormatting>
        <x14:conditionalFormatting xmlns:xm="http://schemas.microsoft.com/office/excel/2006/main">
          <x14:cfRule type="iconSet" priority="1132" id="{F3BDA7F6-45B3-4ACC-B484-C09B86C2D4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O36</xm:sqref>
        </x14:conditionalFormatting>
        <x14:conditionalFormatting xmlns:xm="http://schemas.microsoft.com/office/excel/2006/main">
          <x14:cfRule type="iconSet" priority="1131" id="{F4DDF15D-A1A7-4E15-ABB2-E1812D3819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O36</xm:sqref>
        </x14:conditionalFormatting>
        <x14:conditionalFormatting xmlns:xm="http://schemas.microsoft.com/office/excel/2006/main">
          <x14:cfRule type="iconSet" priority="1133" id="{03F5F280-5A25-4BF9-B855-A1A57E286A6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O36</xm:sqref>
        </x14:conditionalFormatting>
        <x14:conditionalFormatting xmlns:xm="http://schemas.microsoft.com/office/excel/2006/main">
          <x14:cfRule type="iconSet" priority="1134" id="{4B2400AE-1150-43FC-A60B-4F295980F8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O36</xm:sqref>
        </x14:conditionalFormatting>
        <x14:conditionalFormatting xmlns:xm="http://schemas.microsoft.com/office/excel/2006/main">
          <x14:cfRule type="iconSet" priority="1130" id="{21BC9808-221B-4738-AED2-854E4973F0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O36</xm:sqref>
        </x14:conditionalFormatting>
        <x14:conditionalFormatting xmlns:xm="http://schemas.microsoft.com/office/excel/2006/main">
          <x14:cfRule type="iconSet" priority="1129" id="{35E63701-63AB-41E3-978B-D60096FDC8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O36</xm:sqref>
        </x14:conditionalFormatting>
        <x14:conditionalFormatting xmlns:xm="http://schemas.microsoft.com/office/excel/2006/main">
          <x14:cfRule type="iconSet" priority="1126" id="{79421178-3D83-4A49-926C-8477A39705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O37</xm:sqref>
        </x14:conditionalFormatting>
        <x14:conditionalFormatting xmlns:xm="http://schemas.microsoft.com/office/excel/2006/main">
          <x14:cfRule type="iconSet" priority="1125" id="{6DBD4EED-8A9A-4EA7-8C80-81FEC9437F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O37</xm:sqref>
        </x14:conditionalFormatting>
        <x14:conditionalFormatting xmlns:xm="http://schemas.microsoft.com/office/excel/2006/main">
          <x14:cfRule type="iconSet" priority="1127" id="{98364710-8A28-4994-99B8-2B2C3DF39C5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O37</xm:sqref>
        </x14:conditionalFormatting>
        <x14:conditionalFormatting xmlns:xm="http://schemas.microsoft.com/office/excel/2006/main">
          <x14:cfRule type="iconSet" priority="1128" id="{7952B3F5-B8F0-46D0-B337-D3C9923416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O37</xm:sqref>
        </x14:conditionalFormatting>
        <x14:conditionalFormatting xmlns:xm="http://schemas.microsoft.com/office/excel/2006/main">
          <x14:cfRule type="iconSet" priority="1124" id="{DEC5F37F-F543-4D36-AF1E-45367F179DF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O37</xm:sqref>
        </x14:conditionalFormatting>
        <x14:conditionalFormatting xmlns:xm="http://schemas.microsoft.com/office/excel/2006/main">
          <x14:cfRule type="iconSet" priority="1123" id="{CCDA730C-4C37-4124-ABC5-121DF4DFE2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O37</xm:sqref>
        </x14:conditionalFormatting>
        <x14:conditionalFormatting xmlns:xm="http://schemas.microsoft.com/office/excel/2006/main">
          <x14:cfRule type="iconSet" priority="1120" id="{4A57A587-F1C3-4684-BD2A-7CEE43FA51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O38</xm:sqref>
        </x14:conditionalFormatting>
        <x14:conditionalFormatting xmlns:xm="http://schemas.microsoft.com/office/excel/2006/main">
          <x14:cfRule type="iconSet" priority="1119" id="{BB808DD4-6ED6-4E2F-84C2-D053F1BB3D0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O38</xm:sqref>
        </x14:conditionalFormatting>
        <x14:conditionalFormatting xmlns:xm="http://schemas.microsoft.com/office/excel/2006/main">
          <x14:cfRule type="iconSet" priority="1121" id="{0BFA1ED8-0ECE-430C-8CD7-8F003401D2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O38</xm:sqref>
        </x14:conditionalFormatting>
        <x14:conditionalFormatting xmlns:xm="http://schemas.microsoft.com/office/excel/2006/main">
          <x14:cfRule type="iconSet" priority="1122" id="{612098C9-BF56-4BE8-A559-28061D974D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O38</xm:sqref>
        </x14:conditionalFormatting>
        <x14:conditionalFormatting xmlns:xm="http://schemas.microsoft.com/office/excel/2006/main">
          <x14:cfRule type="iconSet" priority="1118" id="{51BCCCDF-E653-4C96-9C8A-E8A1A03B1A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O38</xm:sqref>
        </x14:conditionalFormatting>
        <x14:conditionalFormatting xmlns:xm="http://schemas.microsoft.com/office/excel/2006/main">
          <x14:cfRule type="iconSet" priority="1117" id="{D4894F80-F981-48A2-B519-31AA41D0DA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O38</xm:sqref>
        </x14:conditionalFormatting>
        <x14:conditionalFormatting xmlns:xm="http://schemas.microsoft.com/office/excel/2006/main">
          <x14:cfRule type="iconSet" priority="1114" id="{864D52DA-8863-452B-8FBE-431F19B282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O39</xm:sqref>
        </x14:conditionalFormatting>
        <x14:conditionalFormatting xmlns:xm="http://schemas.microsoft.com/office/excel/2006/main">
          <x14:cfRule type="iconSet" priority="1113" id="{00096C47-0ADE-4673-A360-39A87A84FE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O39</xm:sqref>
        </x14:conditionalFormatting>
        <x14:conditionalFormatting xmlns:xm="http://schemas.microsoft.com/office/excel/2006/main">
          <x14:cfRule type="iconSet" priority="1115" id="{7223919E-BE0D-49C9-A59C-2D1D404DD6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O39</xm:sqref>
        </x14:conditionalFormatting>
        <x14:conditionalFormatting xmlns:xm="http://schemas.microsoft.com/office/excel/2006/main">
          <x14:cfRule type="iconSet" priority="1116" id="{CF5EDC47-55AF-49BB-9722-8DBC485E6C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O39</xm:sqref>
        </x14:conditionalFormatting>
        <x14:conditionalFormatting xmlns:xm="http://schemas.microsoft.com/office/excel/2006/main">
          <x14:cfRule type="iconSet" priority="1112" id="{DE76FFA9-A3A2-4844-B8A1-C8843E4808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O39</xm:sqref>
        </x14:conditionalFormatting>
        <x14:conditionalFormatting xmlns:xm="http://schemas.microsoft.com/office/excel/2006/main">
          <x14:cfRule type="iconSet" priority="1111" id="{CD0DE5DD-1A4C-490F-A6CE-FA237D6402D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O39</xm:sqref>
        </x14:conditionalFormatting>
        <x14:conditionalFormatting xmlns:xm="http://schemas.microsoft.com/office/excel/2006/main">
          <x14:cfRule type="iconSet" priority="1108" id="{D6D8405D-4304-4A31-9F00-A38078A8B0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O40</xm:sqref>
        </x14:conditionalFormatting>
        <x14:conditionalFormatting xmlns:xm="http://schemas.microsoft.com/office/excel/2006/main">
          <x14:cfRule type="iconSet" priority="1107" id="{8896D776-9310-45B7-80C1-749DFE9B09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O40</xm:sqref>
        </x14:conditionalFormatting>
        <x14:conditionalFormatting xmlns:xm="http://schemas.microsoft.com/office/excel/2006/main">
          <x14:cfRule type="iconSet" priority="1109" id="{D00A5217-B639-4060-9BDA-B0B88FDE9E8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O40</xm:sqref>
        </x14:conditionalFormatting>
        <x14:conditionalFormatting xmlns:xm="http://schemas.microsoft.com/office/excel/2006/main">
          <x14:cfRule type="iconSet" priority="1110" id="{1C9BD34F-8F34-4584-BF7D-3D6CC7DC4D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O40</xm:sqref>
        </x14:conditionalFormatting>
        <x14:conditionalFormatting xmlns:xm="http://schemas.microsoft.com/office/excel/2006/main">
          <x14:cfRule type="iconSet" priority="1106" id="{29F728A4-3DC4-48D6-9B56-3306386D617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O40</xm:sqref>
        </x14:conditionalFormatting>
        <x14:conditionalFormatting xmlns:xm="http://schemas.microsoft.com/office/excel/2006/main">
          <x14:cfRule type="iconSet" priority="1105" id="{48D4CDB6-6F45-4B37-8136-378D4BB000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O40</xm:sqref>
        </x14:conditionalFormatting>
        <x14:conditionalFormatting xmlns:xm="http://schemas.microsoft.com/office/excel/2006/main">
          <x14:cfRule type="iconSet" priority="1102" id="{B5D0AED7-AAF5-4243-B9FD-857BAF0831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O41</xm:sqref>
        </x14:conditionalFormatting>
        <x14:conditionalFormatting xmlns:xm="http://schemas.microsoft.com/office/excel/2006/main">
          <x14:cfRule type="iconSet" priority="1101" id="{5B86F660-8093-459A-B3C0-1E8F0765FA7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O41</xm:sqref>
        </x14:conditionalFormatting>
        <x14:conditionalFormatting xmlns:xm="http://schemas.microsoft.com/office/excel/2006/main">
          <x14:cfRule type="iconSet" priority="1103" id="{D8A293D8-5480-4946-97D0-7B2278067B7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O41</xm:sqref>
        </x14:conditionalFormatting>
        <x14:conditionalFormatting xmlns:xm="http://schemas.microsoft.com/office/excel/2006/main">
          <x14:cfRule type="iconSet" priority="1104" id="{DB6FEDDD-37F8-4A9E-90D2-1F0D7DE63F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O41</xm:sqref>
        </x14:conditionalFormatting>
        <x14:conditionalFormatting xmlns:xm="http://schemas.microsoft.com/office/excel/2006/main">
          <x14:cfRule type="iconSet" priority="1100" id="{CB255B0A-A696-49D5-BA46-B64E5770F6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O41</xm:sqref>
        </x14:conditionalFormatting>
        <x14:conditionalFormatting xmlns:xm="http://schemas.microsoft.com/office/excel/2006/main">
          <x14:cfRule type="iconSet" priority="1099" id="{1EFF0692-5FED-484B-8C77-5F74A99C0F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O41</xm:sqref>
        </x14:conditionalFormatting>
        <x14:conditionalFormatting xmlns:xm="http://schemas.microsoft.com/office/excel/2006/main">
          <x14:cfRule type="iconSet" priority="1096" id="{2C1E47AB-5641-4B23-9454-C415577AB0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O42</xm:sqref>
        </x14:conditionalFormatting>
        <x14:conditionalFormatting xmlns:xm="http://schemas.microsoft.com/office/excel/2006/main">
          <x14:cfRule type="iconSet" priority="1095" id="{80C71D70-1F51-424C-9846-442C4AA5C85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O42</xm:sqref>
        </x14:conditionalFormatting>
        <x14:conditionalFormatting xmlns:xm="http://schemas.microsoft.com/office/excel/2006/main">
          <x14:cfRule type="iconSet" priority="1097" id="{75D4D11E-AE76-4E14-8060-B00234BF80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O42</xm:sqref>
        </x14:conditionalFormatting>
        <x14:conditionalFormatting xmlns:xm="http://schemas.microsoft.com/office/excel/2006/main">
          <x14:cfRule type="iconSet" priority="1098" id="{AD25D3B6-9297-437C-A682-32C4A64E9D5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O42</xm:sqref>
        </x14:conditionalFormatting>
        <x14:conditionalFormatting xmlns:xm="http://schemas.microsoft.com/office/excel/2006/main">
          <x14:cfRule type="iconSet" priority="1094" id="{85E48B3C-29E8-4095-9076-306A730597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O42</xm:sqref>
        </x14:conditionalFormatting>
        <x14:conditionalFormatting xmlns:xm="http://schemas.microsoft.com/office/excel/2006/main">
          <x14:cfRule type="iconSet" priority="1093" id="{192ED80A-96D7-495C-B2B1-F8AA8656162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O42</xm:sqref>
        </x14:conditionalFormatting>
        <x14:conditionalFormatting xmlns:xm="http://schemas.microsoft.com/office/excel/2006/main">
          <x14:cfRule type="iconSet" priority="1090" id="{70659848-B430-4BE9-912D-7E3A287395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O43</xm:sqref>
        </x14:conditionalFormatting>
        <x14:conditionalFormatting xmlns:xm="http://schemas.microsoft.com/office/excel/2006/main">
          <x14:cfRule type="iconSet" priority="1089" id="{03D80FE4-27AA-4E06-960B-6A5C74E59F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O43</xm:sqref>
        </x14:conditionalFormatting>
        <x14:conditionalFormatting xmlns:xm="http://schemas.microsoft.com/office/excel/2006/main">
          <x14:cfRule type="iconSet" priority="1091" id="{8D1FCC4C-765D-4CDB-A0F2-5B6743D821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O43</xm:sqref>
        </x14:conditionalFormatting>
        <x14:conditionalFormatting xmlns:xm="http://schemas.microsoft.com/office/excel/2006/main">
          <x14:cfRule type="iconSet" priority="1092" id="{D1DD816D-4DF9-45D4-82A2-29A45F416A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O43</xm:sqref>
        </x14:conditionalFormatting>
        <x14:conditionalFormatting xmlns:xm="http://schemas.microsoft.com/office/excel/2006/main">
          <x14:cfRule type="iconSet" priority="1088" id="{487A4CF0-4A5C-4C07-A388-D0442C33DE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O43</xm:sqref>
        </x14:conditionalFormatting>
        <x14:conditionalFormatting xmlns:xm="http://schemas.microsoft.com/office/excel/2006/main">
          <x14:cfRule type="iconSet" priority="1087" id="{9524A334-B411-426C-81F0-98FEFD79130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O43</xm:sqref>
        </x14:conditionalFormatting>
        <x14:conditionalFormatting xmlns:xm="http://schemas.microsoft.com/office/excel/2006/main">
          <x14:cfRule type="iconSet" priority="1084" id="{37BB0A2E-5DC4-4698-8293-C6E9C661F5A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O44</xm:sqref>
        </x14:conditionalFormatting>
        <x14:conditionalFormatting xmlns:xm="http://schemas.microsoft.com/office/excel/2006/main">
          <x14:cfRule type="iconSet" priority="1083" id="{E6F7447A-4A5A-414F-B94C-27091B98DD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O44</xm:sqref>
        </x14:conditionalFormatting>
        <x14:conditionalFormatting xmlns:xm="http://schemas.microsoft.com/office/excel/2006/main">
          <x14:cfRule type="iconSet" priority="1085" id="{44817BD0-FBDB-4AF0-9452-3BEBBFB497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O44</xm:sqref>
        </x14:conditionalFormatting>
        <x14:conditionalFormatting xmlns:xm="http://schemas.microsoft.com/office/excel/2006/main">
          <x14:cfRule type="iconSet" priority="1086" id="{7D585E54-46BB-43B0-9A3D-B601C5313D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O44</xm:sqref>
        </x14:conditionalFormatting>
        <x14:conditionalFormatting xmlns:xm="http://schemas.microsoft.com/office/excel/2006/main">
          <x14:cfRule type="iconSet" priority="1082" id="{FBF5CC9A-1A48-43BA-8CE9-B3442ED29C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O44</xm:sqref>
        </x14:conditionalFormatting>
        <x14:conditionalFormatting xmlns:xm="http://schemas.microsoft.com/office/excel/2006/main">
          <x14:cfRule type="iconSet" priority="1081" id="{EECE4412-1BE5-4CCB-9A56-CF2BC142B9C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O44</xm:sqref>
        </x14:conditionalFormatting>
        <x14:conditionalFormatting xmlns:xm="http://schemas.microsoft.com/office/excel/2006/main">
          <x14:cfRule type="iconSet" priority="1078" id="{30C85A03-356B-4B76-9947-72FC251FCB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O45</xm:sqref>
        </x14:conditionalFormatting>
        <x14:conditionalFormatting xmlns:xm="http://schemas.microsoft.com/office/excel/2006/main">
          <x14:cfRule type="iconSet" priority="1077" id="{B1370FEA-156E-4953-B0D5-F53C445D987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O45</xm:sqref>
        </x14:conditionalFormatting>
        <x14:conditionalFormatting xmlns:xm="http://schemas.microsoft.com/office/excel/2006/main">
          <x14:cfRule type="iconSet" priority="1079" id="{0A325D79-5849-4418-BDAF-04C8B217096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O45</xm:sqref>
        </x14:conditionalFormatting>
        <x14:conditionalFormatting xmlns:xm="http://schemas.microsoft.com/office/excel/2006/main">
          <x14:cfRule type="iconSet" priority="1080" id="{1E3A3257-4A5F-4538-A522-D22B6DDD308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O45</xm:sqref>
        </x14:conditionalFormatting>
        <x14:conditionalFormatting xmlns:xm="http://schemas.microsoft.com/office/excel/2006/main">
          <x14:cfRule type="iconSet" priority="1076" id="{0B94B5EA-B76C-44DE-A25B-ACE1AE2535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O45</xm:sqref>
        </x14:conditionalFormatting>
        <x14:conditionalFormatting xmlns:xm="http://schemas.microsoft.com/office/excel/2006/main">
          <x14:cfRule type="iconSet" priority="1075" id="{3AF4539D-60F1-4D5F-A5B5-15BCAA61A3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O45</xm:sqref>
        </x14:conditionalFormatting>
        <x14:conditionalFormatting xmlns:xm="http://schemas.microsoft.com/office/excel/2006/main">
          <x14:cfRule type="iconSet" priority="1072" id="{8A204169-E8F3-4969-9B25-4D9F44D9B3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O46</xm:sqref>
        </x14:conditionalFormatting>
        <x14:conditionalFormatting xmlns:xm="http://schemas.microsoft.com/office/excel/2006/main">
          <x14:cfRule type="iconSet" priority="1071" id="{AC46F655-FC3C-48A0-A599-474E2E43565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O46</xm:sqref>
        </x14:conditionalFormatting>
        <x14:conditionalFormatting xmlns:xm="http://schemas.microsoft.com/office/excel/2006/main">
          <x14:cfRule type="iconSet" priority="1073" id="{5E438198-1D55-4505-8755-30287A7769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O46</xm:sqref>
        </x14:conditionalFormatting>
        <x14:conditionalFormatting xmlns:xm="http://schemas.microsoft.com/office/excel/2006/main">
          <x14:cfRule type="iconSet" priority="1074" id="{72E3E3B8-E64E-4D31-8AC9-B0B2AEF43BA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O46</xm:sqref>
        </x14:conditionalFormatting>
        <x14:conditionalFormatting xmlns:xm="http://schemas.microsoft.com/office/excel/2006/main">
          <x14:cfRule type="iconSet" priority="1070" id="{C092D514-FBAD-4565-831B-29922D8AE8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O46</xm:sqref>
        </x14:conditionalFormatting>
        <x14:conditionalFormatting xmlns:xm="http://schemas.microsoft.com/office/excel/2006/main">
          <x14:cfRule type="iconSet" priority="1069" id="{1E355071-046D-40E0-9699-B93E53DB42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O46</xm:sqref>
        </x14:conditionalFormatting>
        <x14:conditionalFormatting xmlns:xm="http://schemas.microsoft.com/office/excel/2006/main">
          <x14:cfRule type="iconSet" priority="1066" id="{B1B89A1F-A1A4-4DE6-A7B1-867CC303A9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O48</xm:sqref>
        </x14:conditionalFormatting>
        <x14:conditionalFormatting xmlns:xm="http://schemas.microsoft.com/office/excel/2006/main">
          <x14:cfRule type="iconSet" priority="1065" id="{731F97D7-81C2-4122-83F0-8DF408DBC4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O48</xm:sqref>
        </x14:conditionalFormatting>
        <x14:conditionalFormatting xmlns:xm="http://schemas.microsoft.com/office/excel/2006/main">
          <x14:cfRule type="iconSet" priority="1067" id="{AA2959F6-9594-4CB6-9E8E-F1B5832D8D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O48</xm:sqref>
        </x14:conditionalFormatting>
        <x14:conditionalFormatting xmlns:xm="http://schemas.microsoft.com/office/excel/2006/main">
          <x14:cfRule type="iconSet" priority="1068" id="{B4AFEB48-0B2B-44D2-8070-D5EB45B7D1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O48</xm:sqref>
        </x14:conditionalFormatting>
        <x14:conditionalFormatting xmlns:xm="http://schemas.microsoft.com/office/excel/2006/main">
          <x14:cfRule type="iconSet" priority="1064" id="{21292224-5A20-4EAF-B995-F3F96160BB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O48</xm:sqref>
        </x14:conditionalFormatting>
        <x14:conditionalFormatting xmlns:xm="http://schemas.microsoft.com/office/excel/2006/main">
          <x14:cfRule type="iconSet" priority="1063" id="{35C0A3EC-E0AA-4AA1-B681-5862FF20D8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O48</xm:sqref>
        </x14:conditionalFormatting>
        <x14:conditionalFormatting xmlns:xm="http://schemas.microsoft.com/office/excel/2006/main">
          <x14:cfRule type="iconSet" priority="1060" id="{96817903-27A8-4BD7-90BB-B4B2D7CB7CB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O49</xm:sqref>
        </x14:conditionalFormatting>
        <x14:conditionalFormatting xmlns:xm="http://schemas.microsoft.com/office/excel/2006/main">
          <x14:cfRule type="iconSet" priority="1059" id="{AF2B5B39-BC01-4454-A52E-CAA99ED8AA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O49</xm:sqref>
        </x14:conditionalFormatting>
        <x14:conditionalFormatting xmlns:xm="http://schemas.microsoft.com/office/excel/2006/main">
          <x14:cfRule type="iconSet" priority="1061" id="{17AE6C95-6B3E-4481-897E-90CCF5DCA67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O49</xm:sqref>
        </x14:conditionalFormatting>
        <x14:conditionalFormatting xmlns:xm="http://schemas.microsoft.com/office/excel/2006/main">
          <x14:cfRule type="iconSet" priority="1062" id="{56D8A003-E790-4FF8-887E-C11E839BFCB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O49</xm:sqref>
        </x14:conditionalFormatting>
        <x14:conditionalFormatting xmlns:xm="http://schemas.microsoft.com/office/excel/2006/main">
          <x14:cfRule type="iconSet" priority="1058" id="{A4172D15-8B1E-4A63-8350-C36D740985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O49</xm:sqref>
        </x14:conditionalFormatting>
        <x14:conditionalFormatting xmlns:xm="http://schemas.microsoft.com/office/excel/2006/main">
          <x14:cfRule type="iconSet" priority="1057" id="{16C050DA-9E2E-4C5E-85BF-B818B80080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O49</xm:sqref>
        </x14:conditionalFormatting>
        <x14:conditionalFormatting xmlns:xm="http://schemas.microsoft.com/office/excel/2006/main">
          <x14:cfRule type="iconSet" priority="1054" id="{32265DF0-45EB-44CA-9891-3159D56BDF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O50</xm:sqref>
        </x14:conditionalFormatting>
        <x14:conditionalFormatting xmlns:xm="http://schemas.microsoft.com/office/excel/2006/main">
          <x14:cfRule type="iconSet" priority="1053" id="{C807303C-8FEA-443D-A181-630501C98C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O50</xm:sqref>
        </x14:conditionalFormatting>
        <x14:conditionalFormatting xmlns:xm="http://schemas.microsoft.com/office/excel/2006/main">
          <x14:cfRule type="iconSet" priority="1055" id="{4EDCC821-63D1-4611-942F-1880EFC101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O50</xm:sqref>
        </x14:conditionalFormatting>
        <x14:conditionalFormatting xmlns:xm="http://schemas.microsoft.com/office/excel/2006/main">
          <x14:cfRule type="iconSet" priority="1056" id="{201958FF-A51E-4B28-A8C0-4494FD366A9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O50</xm:sqref>
        </x14:conditionalFormatting>
        <x14:conditionalFormatting xmlns:xm="http://schemas.microsoft.com/office/excel/2006/main">
          <x14:cfRule type="iconSet" priority="1052" id="{2155B3A0-51F1-4C64-9A96-6D41D0D795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O50</xm:sqref>
        </x14:conditionalFormatting>
        <x14:conditionalFormatting xmlns:xm="http://schemas.microsoft.com/office/excel/2006/main">
          <x14:cfRule type="iconSet" priority="1051" id="{558AC4E5-6E68-4EE5-8622-0811D4F942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O50</xm:sqref>
        </x14:conditionalFormatting>
        <x14:conditionalFormatting xmlns:xm="http://schemas.microsoft.com/office/excel/2006/main">
          <x14:cfRule type="iconSet" priority="1042" id="{86410DC9-E57A-49E8-84FF-8DB4B89C2BC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O47</xm:sqref>
        </x14:conditionalFormatting>
        <x14:conditionalFormatting xmlns:xm="http://schemas.microsoft.com/office/excel/2006/main">
          <x14:cfRule type="iconSet" priority="1041" id="{702DCCD2-EB1C-493A-A159-B4042E8F0AB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O47</xm:sqref>
        </x14:conditionalFormatting>
        <x14:conditionalFormatting xmlns:xm="http://schemas.microsoft.com/office/excel/2006/main">
          <x14:cfRule type="iconSet" priority="1043" id="{EE1B207B-8B76-42CB-B3F2-F9FDC525465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O47</xm:sqref>
        </x14:conditionalFormatting>
        <x14:conditionalFormatting xmlns:xm="http://schemas.microsoft.com/office/excel/2006/main">
          <x14:cfRule type="iconSet" priority="1044" id="{0C125B43-5713-484D-820B-0E6F6C2F606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O47</xm:sqref>
        </x14:conditionalFormatting>
        <x14:conditionalFormatting xmlns:xm="http://schemas.microsoft.com/office/excel/2006/main">
          <x14:cfRule type="iconSet" priority="1040" id="{7A2F6619-06D1-4979-952D-2836C6D07C8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O47</xm:sqref>
        </x14:conditionalFormatting>
        <x14:conditionalFormatting xmlns:xm="http://schemas.microsoft.com/office/excel/2006/main">
          <x14:cfRule type="iconSet" priority="1039" id="{2023D62A-224E-41B1-8131-E80FE4FD1D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O47</xm:sqref>
        </x14:conditionalFormatting>
        <x14:conditionalFormatting xmlns:xm="http://schemas.microsoft.com/office/excel/2006/main">
          <x14:cfRule type="iconSet" priority="1036" id="{F559B480-B410-44F5-8057-E425CD75CA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O7</xm:sqref>
        </x14:conditionalFormatting>
        <x14:conditionalFormatting xmlns:xm="http://schemas.microsoft.com/office/excel/2006/main">
          <x14:cfRule type="iconSet" priority="1035" id="{7CF0C59E-7419-4849-A221-6598ACA260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O7</xm:sqref>
        </x14:conditionalFormatting>
        <x14:conditionalFormatting xmlns:xm="http://schemas.microsoft.com/office/excel/2006/main">
          <x14:cfRule type="iconSet" priority="1037" id="{6A4ED44E-8CD4-4403-ACA5-ABDE9F3DC93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O7</xm:sqref>
        </x14:conditionalFormatting>
        <x14:conditionalFormatting xmlns:xm="http://schemas.microsoft.com/office/excel/2006/main">
          <x14:cfRule type="iconSet" priority="1038" id="{E5FE5A49-C75F-4C84-B389-AEEFE6AF4C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O7</xm:sqref>
        </x14:conditionalFormatting>
        <x14:conditionalFormatting xmlns:xm="http://schemas.microsoft.com/office/excel/2006/main">
          <x14:cfRule type="iconSet" priority="1034" id="{0A33C420-1D71-4DDF-BAAE-7859E20620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O7</xm:sqref>
        </x14:conditionalFormatting>
        <x14:conditionalFormatting xmlns:xm="http://schemas.microsoft.com/office/excel/2006/main">
          <x14:cfRule type="iconSet" priority="1033" id="{43B1EEE3-73FD-4D26-BC04-A26CA1FA706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O7</xm:sqref>
        </x14:conditionalFormatting>
        <x14:conditionalFormatting xmlns:xm="http://schemas.microsoft.com/office/excel/2006/main">
          <x14:cfRule type="iconSet" priority="1030" id="{21E158B1-2A20-4EAF-8739-CA77E80225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O8</xm:sqref>
        </x14:conditionalFormatting>
        <x14:conditionalFormatting xmlns:xm="http://schemas.microsoft.com/office/excel/2006/main">
          <x14:cfRule type="iconSet" priority="1029" id="{B7FD572E-72C9-4A12-8517-88710C7445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O8</xm:sqref>
        </x14:conditionalFormatting>
        <x14:conditionalFormatting xmlns:xm="http://schemas.microsoft.com/office/excel/2006/main">
          <x14:cfRule type="iconSet" priority="1031" id="{9777C620-9B1A-40FE-9E86-8B7A21A2B6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O8</xm:sqref>
        </x14:conditionalFormatting>
        <x14:conditionalFormatting xmlns:xm="http://schemas.microsoft.com/office/excel/2006/main">
          <x14:cfRule type="iconSet" priority="1032" id="{12D801AE-069D-4E16-90FE-AFED3A35307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O8</xm:sqref>
        </x14:conditionalFormatting>
        <x14:conditionalFormatting xmlns:xm="http://schemas.microsoft.com/office/excel/2006/main">
          <x14:cfRule type="iconSet" priority="1028" id="{AD681DEB-1BB4-4AFA-9DDF-407B217321D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O8</xm:sqref>
        </x14:conditionalFormatting>
        <x14:conditionalFormatting xmlns:xm="http://schemas.microsoft.com/office/excel/2006/main">
          <x14:cfRule type="iconSet" priority="1027" id="{02AD1710-0192-47B4-A51C-FE0109FD80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O8</xm:sqref>
        </x14:conditionalFormatting>
        <x14:conditionalFormatting xmlns:xm="http://schemas.microsoft.com/office/excel/2006/main">
          <x14:cfRule type="iconSet" priority="1024" id="{77BFD96A-F272-4A65-8B84-996986D8513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O14</xm:sqref>
        </x14:conditionalFormatting>
        <x14:conditionalFormatting xmlns:xm="http://schemas.microsoft.com/office/excel/2006/main">
          <x14:cfRule type="iconSet" priority="1023" id="{7CDBCD7D-70BE-4233-BCAC-546B1F6D78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O14</xm:sqref>
        </x14:conditionalFormatting>
        <x14:conditionalFormatting xmlns:xm="http://schemas.microsoft.com/office/excel/2006/main">
          <x14:cfRule type="iconSet" priority="1025" id="{280ABB64-6583-4A03-B9FD-455A8DCCE7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O14</xm:sqref>
        </x14:conditionalFormatting>
        <x14:conditionalFormatting xmlns:xm="http://schemas.microsoft.com/office/excel/2006/main">
          <x14:cfRule type="iconSet" priority="1026" id="{9D71284F-008C-441F-98E9-7F5FEBE0A5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O14</xm:sqref>
        </x14:conditionalFormatting>
        <x14:conditionalFormatting xmlns:xm="http://schemas.microsoft.com/office/excel/2006/main">
          <x14:cfRule type="iconSet" priority="1022" id="{2B89C188-B386-44E8-AEA6-A130730BB7F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O14</xm:sqref>
        </x14:conditionalFormatting>
        <x14:conditionalFormatting xmlns:xm="http://schemas.microsoft.com/office/excel/2006/main">
          <x14:cfRule type="iconSet" priority="1021" id="{09CD52B4-CA50-4740-8732-FC59B1EC9C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O14</xm:sqref>
        </x14:conditionalFormatting>
        <x14:conditionalFormatting xmlns:xm="http://schemas.microsoft.com/office/excel/2006/main">
          <x14:cfRule type="iconSet" priority="1018" id="{DED67E78-3867-43CE-9AE6-1830770393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O17</xm:sqref>
        </x14:conditionalFormatting>
        <x14:conditionalFormatting xmlns:xm="http://schemas.microsoft.com/office/excel/2006/main">
          <x14:cfRule type="iconSet" priority="1017" id="{44AD7EAD-AD94-42F7-B346-A24F013F8A8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O17</xm:sqref>
        </x14:conditionalFormatting>
        <x14:conditionalFormatting xmlns:xm="http://schemas.microsoft.com/office/excel/2006/main">
          <x14:cfRule type="iconSet" priority="1019" id="{DAB3FCBB-E1AC-448F-86CF-D50A2CBE86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O17</xm:sqref>
        </x14:conditionalFormatting>
        <x14:conditionalFormatting xmlns:xm="http://schemas.microsoft.com/office/excel/2006/main">
          <x14:cfRule type="iconSet" priority="1020" id="{A81C9629-E605-43E9-BD2B-72A1AFA01C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O17</xm:sqref>
        </x14:conditionalFormatting>
        <x14:conditionalFormatting xmlns:xm="http://schemas.microsoft.com/office/excel/2006/main">
          <x14:cfRule type="iconSet" priority="1016" id="{FF5D4092-718C-4AC1-9493-BBFBDD07370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O17</xm:sqref>
        </x14:conditionalFormatting>
        <x14:conditionalFormatting xmlns:xm="http://schemas.microsoft.com/office/excel/2006/main">
          <x14:cfRule type="iconSet" priority="1015" id="{A23531F3-B8D8-4B02-A84C-3561E2391A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O17</xm:sqref>
        </x14:conditionalFormatting>
        <x14:conditionalFormatting xmlns:xm="http://schemas.microsoft.com/office/excel/2006/main">
          <x14:cfRule type="iconSet" priority="1012" id="{94998BF6-7ABE-438C-8FB8-BD9C6958CCF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P26</xm:sqref>
        </x14:conditionalFormatting>
        <x14:conditionalFormatting xmlns:xm="http://schemas.microsoft.com/office/excel/2006/main">
          <x14:cfRule type="iconSet" priority="1011" id="{DE760601-6E36-46A1-A340-454CFB82874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P26</xm:sqref>
        </x14:conditionalFormatting>
        <x14:conditionalFormatting xmlns:xm="http://schemas.microsoft.com/office/excel/2006/main">
          <x14:cfRule type="iconSet" priority="1013" id="{7DE061FC-A629-4464-B44E-AC1C39FE3EC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P26</xm:sqref>
        </x14:conditionalFormatting>
        <x14:conditionalFormatting xmlns:xm="http://schemas.microsoft.com/office/excel/2006/main">
          <x14:cfRule type="iconSet" priority="1014" id="{A72B1AB8-90BB-4C0C-9C22-FE9792C7310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P26</xm:sqref>
        </x14:conditionalFormatting>
        <x14:conditionalFormatting xmlns:xm="http://schemas.microsoft.com/office/excel/2006/main">
          <x14:cfRule type="iconSet" priority="1010" id="{47F13626-7985-466E-A986-CFD487F102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P26</xm:sqref>
        </x14:conditionalFormatting>
        <x14:conditionalFormatting xmlns:xm="http://schemas.microsoft.com/office/excel/2006/main">
          <x14:cfRule type="iconSet" priority="1009" id="{CA5029C4-C0A4-4954-8C7A-3A18EC8F55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P26</xm:sqref>
        </x14:conditionalFormatting>
        <x14:conditionalFormatting xmlns:xm="http://schemas.microsoft.com/office/excel/2006/main">
          <x14:cfRule type="iconSet" priority="1006" id="{D9E9DC0A-2B60-450A-BCC6-333191964F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P40</xm:sqref>
        </x14:conditionalFormatting>
        <x14:conditionalFormatting xmlns:xm="http://schemas.microsoft.com/office/excel/2006/main">
          <x14:cfRule type="iconSet" priority="1005" id="{4AAA2AE6-6F65-4ACD-8C67-2B320F233F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P40</xm:sqref>
        </x14:conditionalFormatting>
        <x14:conditionalFormatting xmlns:xm="http://schemas.microsoft.com/office/excel/2006/main">
          <x14:cfRule type="iconSet" priority="1007" id="{BA4A6784-57A9-4BEF-8559-A90E4E14DC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P40</xm:sqref>
        </x14:conditionalFormatting>
        <x14:conditionalFormatting xmlns:xm="http://schemas.microsoft.com/office/excel/2006/main">
          <x14:cfRule type="iconSet" priority="1008" id="{09E3B4FA-AC36-4123-A222-25FE979E5C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P40</xm:sqref>
        </x14:conditionalFormatting>
        <x14:conditionalFormatting xmlns:xm="http://schemas.microsoft.com/office/excel/2006/main">
          <x14:cfRule type="iconSet" priority="1004" id="{5F8C3C79-D37F-4E84-913C-E629116307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P40</xm:sqref>
        </x14:conditionalFormatting>
        <x14:conditionalFormatting xmlns:xm="http://schemas.microsoft.com/office/excel/2006/main">
          <x14:cfRule type="iconSet" priority="1003" id="{51F5496F-A29C-4122-9A77-29F0A6A0EC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P40</xm:sqref>
        </x14:conditionalFormatting>
        <x14:conditionalFormatting xmlns:xm="http://schemas.microsoft.com/office/excel/2006/main">
          <x14:cfRule type="iconSet" priority="1000" id="{41C4BBBF-416A-4E92-B761-588E16F22D1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P49</xm:sqref>
        </x14:conditionalFormatting>
        <x14:conditionalFormatting xmlns:xm="http://schemas.microsoft.com/office/excel/2006/main">
          <x14:cfRule type="iconSet" priority="999" id="{C7DEC06E-1F5A-44C3-9681-0698364F575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P49</xm:sqref>
        </x14:conditionalFormatting>
        <x14:conditionalFormatting xmlns:xm="http://schemas.microsoft.com/office/excel/2006/main">
          <x14:cfRule type="iconSet" priority="1001" id="{97FA6540-62AB-4B2A-BAA9-BD04EFC2D5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P49</xm:sqref>
        </x14:conditionalFormatting>
        <x14:conditionalFormatting xmlns:xm="http://schemas.microsoft.com/office/excel/2006/main">
          <x14:cfRule type="iconSet" priority="1002" id="{D7339F7B-5CD9-4F29-BA9F-EFA0E67312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P49</xm:sqref>
        </x14:conditionalFormatting>
        <x14:conditionalFormatting xmlns:xm="http://schemas.microsoft.com/office/excel/2006/main">
          <x14:cfRule type="iconSet" priority="998" id="{E0009930-D4EA-49FE-88D0-CD8F2AE5F6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P49</xm:sqref>
        </x14:conditionalFormatting>
        <x14:conditionalFormatting xmlns:xm="http://schemas.microsoft.com/office/excel/2006/main">
          <x14:cfRule type="iconSet" priority="997" id="{46B70567-8B04-4485-8538-3B828E40A5C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P49</xm:sqref>
        </x14:conditionalFormatting>
        <x14:conditionalFormatting xmlns:xm="http://schemas.microsoft.com/office/excel/2006/main">
          <x14:cfRule type="iconSet" priority="994" id="{6DDE07BD-BD68-4136-BC5D-9406FE09E97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</xm:sqref>
        </x14:conditionalFormatting>
        <x14:conditionalFormatting xmlns:xm="http://schemas.microsoft.com/office/excel/2006/main">
          <x14:cfRule type="iconSet" priority="993" id="{4AEBE228-3B24-4C1B-B205-3834280EFE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</xm:sqref>
        </x14:conditionalFormatting>
        <x14:conditionalFormatting xmlns:xm="http://schemas.microsoft.com/office/excel/2006/main">
          <x14:cfRule type="iconSet" priority="995" id="{27AFFCDF-3A08-4F05-BF2C-1E45CABA26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</xm:sqref>
        </x14:conditionalFormatting>
        <x14:conditionalFormatting xmlns:xm="http://schemas.microsoft.com/office/excel/2006/main">
          <x14:cfRule type="iconSet" priority="996" id="{F96837E4-8069-4871-B065-9D46ADD4A63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</xm:sqref>
        </x14:conditionalFormatting>
        <x14:conditionalFormatting xmlns:xm="http://schemas.microsoft.com/office/excel/2006/main">
          <x14:cfRule type="iconSet" priority="992" id="{7BCA2A76-8F2E-406F-94D0-A60301AF1A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</xm:sqref>
        </x14:conditionalFormatting>
        <x14:conditionalFormatting xmlns:xm="http://schemas.microsoft.com/office/excel/2006/main">
          <x14:cfRule type="iconSet" priority="991" id="{DBCFC7B1-93E5-429F-9FBC-19A91C8BC0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</xm:sqref>
        </x14:conditionalFormatting>
        <x14:conditionalFormatting xmlns:xm="http://schemas.microsoft.com/office/excel/2006/main">
          <x14:cfRule type="iconSet" priority="988" id="{C3EDECDF-7F7D-4E74-B818-CE6DDE88DE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</xm:sqref>
        </x14:conditionalFormatting>
        <x14:conditionalFormatting xmlns:xm="http://schemas.microsoft.com/office/excel/2006/main">
          <x14:cfRule type="iconSet" priority="987" id="{3A66C5F2-9C80-4B1A-A7E5-EFFDD21472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</xm:sqref>
        </x14:conditionalFormatting>
        <x14:conditionalFormatting xmlns:xm="http://schemas.microsoft.com/office/excel/2006/main">
          <x14:cfRule type="iconSet" priority="989" id="{2493B8BB-E058-454F-A010-B6DFF71A8C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</xm:sqref>
        </x14:conditionalFormatting>
        <x14:conditionalFormatting xmlns:xm="http://schemas.microsoft.com/office/excel/2006/main">
          <x14:cfRule type="iconSet" priority="990" id="{7B53748D-2C29-46D8-A2D0-4284F9E9D8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</xm:sqref>
        </x14:conditionalFormatting>
        <x14:conditionalFormatting xmlns:xm="http://schemas.microsoft.com/office/excel/2006/main">
          <x14:cfRule type="iconSet" priority="986" id="{42A0CFB1-7BCA-45BB-9125-B13233A535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</xm:sqref>
        </x14:conditionalFormatting>
        <x14:conditionalFormatting xmlns:xm="http://schemas.microsoft.com/office/excel/2006/main">
          <x14:cfRule type="iconSet" priority="985" id="{8C75C2F5-48FF-4413-9E51-374196DE0C1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</xm:sqref>
        </x14:conditionalFormatting>
        <x14:conditionalFormatting xmlns:xm="http://schemas.microsoft.com/office/excel/2006/main">
          <x14:cfRule type="iconSet" priority="982" id="{39F23FE3-6728-4A9A-80CA-DA752710852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P6</xm:sqref>
        </x14:conditionalFormatting>
        <x14:conditionalFormatting xmlns:xm="http://schemas.microsoft.com/office/excel/2006/main">
          <x14:cfRule type="iconSet" priority="981" id="{872002B4-A4D0-4DC2-8A90-12BD4DF17D4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P6</xm:sqref>
        </x14:conditionalFormatting>
        <x14:conditionalFormatting xmlns:xm="http://schemas.microsoft.com/office/excel/2006/main">
          <x14:cfRule type="iconSet" priority="983" id="{D5A644D3-2B52-466D-A839-43159C41A05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P6</xm:sqref>
        </x14:conditionalFormatting>
        <x14:conditionalFormatting xmlns:xm="http://schemas.microsoft.com/office/excel/2006/main">
          <x14:cfRule type="iconSet" priority="984" id="{15DAC8F6-3FFC-4FAE-8DC3-42AE7D55795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P6</xm:sqref>
        </x14:conditionalFormatting>
        <x14:conditionalFormatting xmlns:xm="http://schemas.microsoft.com/office/excel/2006/main">
          <x14:cfRule type="iconSet" priority="980" id="{C81FE594-53A2-4092-833F-D0DCCCFDC2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P6</xm:sqref>
        </x14:conditionalFormatting>
        <x14:conditionalFormatting xmlns:xm="http://schemas.microsoft.com/office/excel/2006/main">
          <x14:cfRule type="iconSet" priority="979" id="{1CEF2AE7-3E48-4964-962C-102FAD7D70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P6</xm:sqref>
        </x14:conditionalFormatting>
        <x14:conditionalFormatting xmlns:xm="http://schemas.microsoft.com/office/excel/2006/main">
          <x14:cfRule type="iconSet" priority="976" id="{CA073B5A-2CBD-4183-BD96-96FCF76B31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P7</xm:sqref>
        </x14:conditionalFormatting>
        <x14:conditionalFormatting xmlns:xm="http://schemas.microsoft.com/office/excel/2006/main">
          <x14:cfRule type="iconSet" priority="975" id="{69D12361-B1C4-425C-81CA-37041E1F79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P7</xm:sqref>
        </x14:conditionalFormatting>
        <x14:conditionalFormatting xmlns:xm="http://schemas.microsoft.com/office/excel/2006/main">
          <x14:cfRule type="iconSet" priority="977" id="{35ACF2AC-8FB0-46CD-864E-264B51B620F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P7</xm:sqref>
        </x14:conditionalFormatting>
        <x14:conditionalFormatting xmlns:xm="http://schemas.microsoft.com/office/excel/2006/main">
          <x14:cfRule type="iconSet" priority="978" id="{7E025B3E-A9D2-45F2-8B64-BFC960DA637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P7</xm:sqref>
        </x14:conditionalFormatting>
        <x14:conditionalFormatting xmlns:xm="http://schemas.microsoft.com/office/excel/2006/main">
          <x14:cfRule type="iconSet" priority="974" id="{9993E0A8-5449-48AB-A987-49965EBAD7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P7</xm:sqref>
        </x14:conditionalFormatting>
        <x14:conditionalFormatting xmlns:xm="http://schemas.microsoft.com/office/excel/2006/main">
          <x14:cfRule type="iconSet" priority="973" id="{950D8CC1-D26A-4605-9B5B-AAA52E4ED91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P7</xm:sqref>
        </x14:conditionalFormatting>
        <x14:conditionalFormatting xmlns:xm="http://schemas.microsoft.com/office/excel/2006/main">
          <x14:cfRule type="iconSet" priority="970" id="{57D47BC7-5C53-4914-A8E9-3C5EBF97B56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P8</xm:sqref>
        </x14:conditionalFormatting>
        <x14:conditionalFormatting xmlns:xm="http://schemas.microsoft.com/office/excel/2006/main">
          <x14:cfRule type="iconSet" priority="969" id="{BD218394-E433-4974-9805-DD35DB6E00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P8</xm:sqref>
        </x14:conditionalFormatting>
        <x14:conditionalFormatting xmlns:xm="http://schemas.microsoft.com/office/excel/2006/main">
          <x14:cfRule type="iconSet" priority="971" id="{5B49A121-9A03-436C-86B9-FE6A2DF37C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P8</xm:sqref>
        </x14:conditionalFormatting>
        <x14:conditionalFormatting xmlns:xm="http://schemas.microsoft.com/office/excel/2006/main">
          <x14:cfRule type="iconSet" priority="972" id="{8AF88D58-F460-44CF-ADC9-2AFC9CCC93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P8</xm:sqref>
        </x14:conditionalFormatting>
        <x14:conditionalFormatting xmlns:xm="http://schemas.microsoft.com/office/excel/2006/main">
          <x14:cfRule type="iconSet" priority="968" id="{E9678866-0D29-438F-8127-0DEDBD91F6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P8</xm:sqref>
        </x14:conditionalFormatting>
        <x14:conditionalFormatting xmlns:xm="http://schemas.microsoft.com/office/excel/2006/main">
          <x14:cfRule type="iconSet" priority="967" id="{656D0883-F5A8-4000-905B-336EA50FF85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P8</xm:sqref>
        </x14:conditionalFormatting>
        <x14:conditionalFormatting xmlns:xm="http://schemas.microsoft.com/office/excel/2006/main">
          <x14:cfRule type="iconSet" priority="964" id="{39DF6C79-AFF4-4B3E-8517-717E7792B9A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P9 P11:P13</xm:sqref>
        </x14:conditionalFormatting>
        <x14:conditionalFormatting xmlns:xm="http://schemas.microsoft.com/office/excel/2006/main">
          <x14:cfRule type="iconSet" priority="963" id="{4B3E216D-EB5B-425C-9EA8-FAA7AC1F92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P9 P11:P13</xm:sqref>
        </x14:conditionalFormatting>
        <x14:conditionalFormatting xmlns:xm="http://schemas.microsoft.com/office/excel/2006/main">
          <x14:cfRule type="iconSet" priority="965" id="{4BFC650F-6F5F-4B1E-8DF2-1B41A3F0C6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P9 P11:P13</xm:sqref>
        </x14:conditionalFormatting>
        <x14:conditionalFormatting xmlns:xm="http://schemas.microsoft.com/office/excel/2006/main">
          <x14:cfRule type="iconSet" priority="966" id="{CD1F5690-D394-44B6-B993-20335380F87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P9 P11:P13</xm:sqref>
        </x14:conditionalFormatting>
        <x14:conditionalFormatting xmlns:xm="http://schemas.microsoft.com/office/excel/2006/main">
          <x14:cfRule type="iconSet" priority="962" id="{7E88E52F-210F-4839-8916-3BA74E3686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P9 P11:P13</xm:sqref>
        </x14:conditionalFormatting>
        <x14:conditionalFormatting xmlns:xm="http://schemas.microsoft.com/office/excel/2006/main">
          <x14:cfRule type="iconSet" priority="961" id="{77BF6E3A-6752-42F6-B253-F1F4121290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P9 P11:P13</xm:sqref>
        </x14:conditionalFormatting>
        <x14:conditionalFormatting xmlns:xm="http://schemas.microsoft.com/office/excel/2006/main">
          <x14:cfRule type="iconSet" priority="958" id="{07A768A8-77AA-4B5C-AC72-42E11CE16B5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957" id="{5A60441B-35E0-4949-A6B1-FD9685FB9D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959" id="{65BAC402-A28B-43A8-9C01-63D1B7CF60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960" id="{8A028FBD-3DF2-4A42-A77C-8FEE70DD88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956" id="{24720C75-E247-4951-BE13-1216517EE31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955" id="{4F4AD241-69D8-4192-92B9-B6778181E0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952" id="{CD04D4D3-1D51-4318-898A-7453B64D72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951" id="{A4A6C454-1B4E-4EE6-8F62-1E43DD6437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953" id="{44C36DFB-F32C-43D3-B976-23E6E7F7C22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954" id="{DE9AEF3F-9857-438A-929A-3EEF963308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950" id="{1586AA15-A29C-4ED5-B90F-90B395693E4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949" id="{CF9A1FFB-E864-4896-97F0-2101A2566F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946" id="{AABBEDA4-29DC-482D-A56A-DF5DA35118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945" id="{ABFE634B-A2A8-42ED-9C96-8423413D667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947" id="{466B0B36-06BA-447E-A1D0-05BD9F95C83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948" id="{3F04750B-6957-4B8D-93A7-DD0E92E594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944" id="{F7686E6F-07B1-434F-835E-EC37D0CC86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943" id="{45B181DE-0954-484D-B333-B4554203032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940" id="{CBC4D9AC-D24F-4AA8-8575-BB45FAC7D96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P17</xm:sqref>
        </x14:conditionalFormatting>
        <x14:conditionalFormatting xmlns:xm="http://schemas.microsoft.com/office/excel/2006/main">
          <x14:cfRule type="iconSet" priority="939" id="{AF7EEBA2-9D19-4B0F-95B3-443032EA953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P17</xm:sqref>
        </x14:conditionalFormatting>
        <x14:conditionalFormatting xmlns:xm="http://schemas.microsoft.com/office/excel/2006/main">
          <x14:cfRule type="iconSet" priority="941" id="{B4435BD4-9A29-4705-BDEB-DFD5CB7B6D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P17</xm:sqref>
        </x14:conditionalFormatting>
        <x14:conditionalFormatting xmlns:xm="http://schemas.microsoft.com/office/excel/2006/main">
          <x14:cfRule type="iconSet" priority="942" id="{BA10323C-EDD1-4905-AE40-0DC43783ED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P17</xm:sqref>
        </x14:conditionalFormatting>
        <x14:conditionalFormatting xmlns:xm="http://schemas.microsoft.com/office/excel/2006/main">
          <x14:cfRule type="iconSet" priority="938" id="{5DF89C6A-F03B-462D-B248-36F4178572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P17</xm:sqref>
        </x14:conditionalFormatting>
        <x14:conditionalFormatting xmlns:xm="http://schemas.microsoft.com/office/excel/2006/main">
          <x14:cfRule type="iconSet" priority="937" id="{2DC917EF-92D6-4F1A-9FC5-9B1F41A12A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P17</xm:sqref>
        </x14:conditionalFormatting>
        <x14:conditionalFormatting xmlns:xm="http://schemas.microsoft.com/office/excel/2006/main">
          <x14:cfRule type="iconSet" priority="934" id="{525943D4-2D15-423F-BD4E-94C14085777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P18</xm:sqref>
        </x14:conditionalFormatting>
        <x14:conditionalFormatting xmlns:xm="http://schemas.microsoft.com/office/excel/2006/main">
          <x14:cfRule type="iconSet" priority="933" id="{399E5A59-02B8-416F-BD7F-3F5FFF58741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P18</xm:sqref>
        </x14:conditionalFormatting>
        <x14:conditionalFormatting xmlns:xm="http://schemas.microsoft.com/office/excel/2006/main">
          <x14:cfRule type="iconSet" priority="935" id="{16B338DF-6AC5-42D6-AB4A-C09601276D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P18</xm:sqref>
        </x14:conditionalFormatting>
        <x14:conditionalFormatting xmlns:xm="http://schemas.microsoft.com/office/excel/2006/main">
          <x14:cfRule type="iconSet" priority="936" id="{F0F5A28A-BC73-46A7-93D1-A326753E763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P18</xm:sqref>
        </x14:conditionalFormatting>
        <x14:conditionalFormatting xmlns:xm="http://schemas.microsoft.com/office/excel/2006/main">
          <x14:cfRule type="iconSet" priority="932" id="{444C966E-7CE7-4E2D-BBF1-493AA28BDE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P18</xm:sqref>
        </x14:conditionalFormatting>
        <x14:conditionalFormatting xmlns:xm="http://schemas.microsoft.com/office/excel/2006/main">
          <x14:cfRule type="iconSet" priority="931" id="{9F47B3B3-942C-499B-8ECE-1D04EA3364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P18</xm:sqref>
        </x14:conditionalFormatting>
        <x14:conditionalFormatting xmlns:xm="http://schemas.microsoft.com/office/excel/2006/main">
          <x14:cfRule type="iconSet" priority="928" id="{9489C2BA-6295-4481-B09E-FA471C8CF2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P19</xm:sqref>
        </x14:conditionalFormatting>
        <x14:conditionalFormatting xmlns:xm="http://schemas.microsoft.com/office/excel/2006/main">
          <x14:cfRule type="iconSet" priority="927" id="{9754CB65-44E9-43EE-BBB0-51E57AC146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P19</xm:sqref>
        </x14:conditionalFormatting>
        <x14:conditionalFormatting xmlns:xm="http://schemas.microsoft.com/office/excel/2006/main">
          <x14:cfRule type="iconSet" priority="929" id="{83C0465B-11B8-496B-B907-A1FC924F31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P19</xm:sqref>
        </x14:conditionalFormatting>
        <x14:conditionalFormatting xmlns:xm="http://schemas.microsoft.com/office/excel/2006/main">
          <x14:cfRule type="iconSet" priority="930" id="{FAE0A333-EA5B-4CC2-AA69-32481F08B38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P19</xm:sqref>
        </x14:conditionalFormatting>
        <x14:conditionalFormatting xmlns:xm="http://schemas.microsoft.com/office/excel/2006/main">
          <x14:cfRule type="iconSet" priority="926" id="{BBE34782-1919-462E-B2D2-DEA2070386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P19</xm:sqref>
        </x14:conditionalFormatting>
        <x14:conditionalFormatting xmlns:xm="http://schemas.microsoft.com/office/excel/2006/main">
          <x14:cfRule type="iconSet" priority="925" id="{05590CAE-6C2D-429D-B87C-48CE6D09A51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P19</xm:sqref>
        </x14:conditionalFormatting>
        <x14:conditionalFormatting xmlns:xm="http://schemas.microsoft.com/office/excel/2006/main">
          <x14:cfRule type="iconSet" priority="922" id="{16DA10AD-E4BB-4B9F-B45C-53A208E5002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P20</xm:sqref>
        </x14:conditionalFormatting>
        <x14:conditionalFormatting xmlns:xm="http://schemas.microsoft.com/office/excel/2006/main">
          <x14:cfRule type="iconSet" priority="921" id="{D1153AD9-0122-4DB7-9EA6-32DDE235FE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P20</xm:sqref>
        </x14:conditionalFormatting>
        <x14:conditionalFormatting xmlns:xm="http://schemas.microsoft.com/office/excel/2006/main">
          <x14:cfRule type="iconSet" priority="923" id="{3142CA92-A4F7-4CC8-AC94-907DFBC84B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P20</xm:sqref>
        </x14:conditionalFormatting>
        <x14:conditionalFormatting xmlns:xm="http://schemas.microsoft.com/office/excel/2006/main">
          <x14:cfRule type="iconSet" priority="924" id="{8842488A-4C26-49C4-B293-3C1A4525FAB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P20</xm:sqref>
        </x14:conditionalFormatting>
        <x14:conditionalFormatting xmlns:xm="http://schemas.microsoft.com/office/excel/2006/main">
          <x14:cfRule type="iconSet" priority="920" id="{8E2E20B2-655E-4378-9066-E33A59CB12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P20</xm:sqref>
        </x14:conditionalFormatting>
        <x14:conditionalFormatting xmlns:xm="http://schemas.microsoft.com/office/excel/2006/main">
          <x14:cfRule type="iconSet" priority="919" id="{F7B1BCC2-F1C7-4ED7-821E-7AA53EA889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P20</xm:sqref>
        </x14:conditionalFormatting>
        <x14:conditionalFormatting xmlns:xm="http://schemas.microsoft.com/office/excel/2006/main">
          <x14:cfRule type="iconSet" priority="916" id="{085DBF57-B5BF-4CB3-98E0-E0298E2B566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P21</xm:sqref>
        </x14:conditionalFormatting>
        <x14:conditionalFormatting xmlns:xm="http://schemas.microsoft.com/office/excel/2006/main">
          <x14:cfRule type="iconSet" priority="915" id="{0D0FAEAC-33AF-4BA6-ADBE-573CD0A0C3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P21</xm:sqref>
        </x14:conditionalFormatting>
        <x14:conditionalFormatting xmlns:xm="http://schemas.microsoft.com/office/excel/2006/main">
          <x14:cfRule type="iconSet" priority="917" id="{7DD2DD7D-182F-48A5-942C-339F5B5404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P21</xm:sqref>
        </x14:conditionalFormatting>
        <x14:conditionalFormatting xmlns:xm="http://schemas.microsoft.com/office/excel/2006/main">
          <x14:cfRule type="iconSet" priority="918" id="{5BD506E1-69B3-4564-B345-D7AB8B3C9F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P21</xm:sqref>
        </x14:conditionalFormatting>
        <x14:conditionalFormatting xmlns:xm="http://schemas.microsoft.com/office/excel/2006/main">
          <x14:cfRule type="iconSet" priority="914" id="{536FBF61-5224-4696-B0C1-AC413336F97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P21</xm:sqref>
        </x14:conditionalFormatting>
        <x14:conditionalFormatting xmlns:xm="http://schemas.microsoft.com/office/excel/2006/main">
          <x14:cfRule type="iconSet" priority="913" id="{9B862A15-10EA-40C1-823D-F70B41DB91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P21</xm:sqref>
        </x14:conditionalFormatting>
        <x14:conditionalFormatting xmlns:xm="http://schemas.microsoft.com/office/excel/2006/main">
          <x14:cfRule type="iconSet" priority="910" id="{2F8C7CF6-2B35-4C87-8419-8A6AFECC4F7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P22</xm:sqref>
        </x14:conditionalFormatting>
        <x14:conditionalFormatting xmlns:xm="http://schemas.microsoft.com/office/excel/2006/main">
          <x14:cfRule type="iconSet" priority="909" id="{8E242756-BB5D-4F66-97E2-4AB630C796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P22</xm:sqref>
        </x14:conditionalFormatting>
        <x14:conditionalFormatting xmlns:xm="http://schemas.microsoft.com/office/excel/2006/main">
          <x14:cfRule type="iconSet" priority="911" id="{AAE1E7CE-A350-48BF-B076-A56EE233369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P22</xm:sqref>
        </x14:conditionalFormatting>
        <x14:conditionalFormatting xmlns:xm="http://schemas.microsoft.com/office/excel/2006/main">
          <x14:cfRule type="iconSet" priority="912" id="{400C3EC6-A12B-425C-A1F7-7DB967B8EE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P22</xm:sqref>
        </x14:conditionalFormatting>
        <x14:conditionalFormatting xmlns:xm="http://schemas.microsoft.com/office/excel/2006/main">
          <x14:cfRule type="iconSet" priority="908" id="{E2F53B6B-37A4-4504-AC50-B2A5BC4FA9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P22</xm:sqref>
        </x14:conditionalFormatting>
        <x14:conditionalFormatting xmlns:xm="http://schemas.microsoft.com/office/excel/2006/main">
          <x14:cfRule type="iconSet" priority="907" id="{820B4CA6-D8D9-424A-89C9-FDD0396972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P22</xm:sqref>
        </x14:conditionalFormatting>
        <x14:conditionalFormatting xmlns:xm="http://schemas.microsoft.com/office/excel/2006/main">
          <x14:cfRule type="iconSet" priority="904" id="{96D4AD03-7A9E-4427-85D1-267216086B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P23</xm:sqref>
        </x14:conditionalFormatting>
        <x14:conditionalFormatting xmlns:xm="http://schemas.microsoft.com/office/excel/2006/main">
          <x14:cfRule type="iconSet" priority="903" id="{87DBA47D-8030-4042-94EE-B410BAD65A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P23</xm:sqref>
        </x14:conditionalFormatting>
        <x14:conditionalFormatting xmlns:xm="http://schemas.microsoft.com/office/excel/2006/main">
          <x14:cfRule type="iconSet" priority="905" id="{ACD01FF6-7C25-4C17-A9C5-A47B8D1669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P23</xm:sqref>
        </x14:conditionalFormatting>
        <x14:conditionalFormatting xmlns:xm="http://schemas.microsoft.com/office/excel/2006/main">
          <x14:cfRule type="iconSet" priority="906" id="{B1CAD5B3-C9FC-4635-9D5C-9B013944733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P23</xm:sqref>
        </x14:conditionalFormatting>
        <x14:conditionalFormatting xmlns:xm="http://schemas.microsoft.com/office/excel/2006/main">
          <x14:cfRule type="iconSet" priority="902" id="{CD675317-D7CC-4D79-A4A5-6045EAA577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P23</xm:sqref>
        </x14:conditionalFormatting>
        <x14:conditionalFormatting xmlns:xm="http://schemas.microsoft.com/office/excel/2006/main">
          <x14:cfRule type="iconSet" priority="901" id="{6B5A713F-9AD2-41F0-A29E-8C86DB90466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P23</xm:sqref>
        </x14:conditionalFormatting>
        <x14:conditionalFormatting xmlns:xm="http://schemas.microsoft.com/office/excel/2006/main">
          <x14:cfRule type="iconSet" priority="898" id="{B8E047A8-8700-466A-A12B-4A886E6AD9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P24</xm:sqref>
        </x14:conditionalFormatting>
        <x14:conditionalFormatting xmlns:xm="http://schemas.microsoft.com/office/excel/2006/main">
          <x14:cfRule type="iconSet" priority="897" id="{672C7A93-4C84-4658-8B4E-DEECA4317F4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P24</xm:sqref>
        </x14:conditionalFormatting>
        <x14:conditionalFormatting xmlns:xm="http://schemas.microsoft.com/office/excel/2006/main">
          <x14:cfRule type="iconSet" priority="899" id="{FC123B93-4D80-40DA-B3B4-F78A3F4D84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P24</xm:sqref>
        </x14:conditionalFormatting>
        <x14:conditionalFormatting xmlns:xm="http://schemas.microsoft.com/office/excel/2006/main">
          <x14:cfRule type="iconSet" priority="900" id="{69D12D81-3BCA-4EF5-9BBD-8A63C6704B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P24</xm:sqref>
        </x14:conditionalFormatting>
        <x14:conditionalFormatting xmlns:xm="http://schemas.microsoft.com/office/excel/2006/main">
          <x14:cfRule type="iconSet" priority="896" id="{CA935773-99FE-477F-89F8-A31B3CFDF4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P24</xm:sqref>
        </x14:conditionalFormatting>
        <x14:conditionalFormatting xmlns:xm="http://schemas.microsoft.com/office/excel/2006/main">
          <x14:cfRule type="iconSet" priority="895" id="{A10DB9ED-3159-4579-B6CA-EA17FC3D0FC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P24</xm:sqref>
        </x14:conditionalFormatting>
        <x14:conditionalFormatting xmlns:xm="http://schemas.microsoft.com/office/excel/2006/main">
          <x14:cfRule type="iconSet" priority="892" id="{D5BEEF81-C05B-4242-9F59-859482C233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P25</xm:sqref>
        </x14:conditionalFormatting>
        <x14:conditionalFormatting xmlns:xm="http://schemas.microsoft.com/office/excel/2006/main">
          <x14:cfRule type="iconSet" priority="891" id="{33E1D5D5-A7EA-413B-9375-400AC03A3C3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P25</xm:sqref>
        </x14:conditionalFormatting>
        <x14:conditionalFormatting xmlns:xm="http://schemas.microsoft.com/office/excel/2006/main">
          <x14:cfRule type="iconSet" priority="893" id="{667DB52A-FFE2-41E3-82D0-21F6F65CAA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P25</xm:sqref>
        </x14:conditionalFormatting>
        <x14:conditionalFormatting xmlns:xm="http://schemas.microsoft.com/office/excel/2006/main">
          <x14:cfRule type="iconSet" priority="894" id="{4EE8A0B3-66F4-43DF-B168-480407CFD36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P25</xm:sqref>
        </x14:conditionalFormatting>
        <x14:conditionalFormatting xmlns:xm="http://schemas.microsoft.com/office/excel/2006/main">
          <x14:cfRule type="iconSet" priority="890" id="{A0BD4B21-23AF-42E8-8C98-069AB4CA49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P25</xm:sqref>
        </x14:conditionalFormatting>
        <x14:conditionalFormatting xmlns:xm="http://schemas.microsoft.com/office/excel/2006/main">
          <x14:cfRule type="iconSet" priority="889" id="{AC29FF87-C95E-4833-B37C-66826361E50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P25</xm:sqref>
        </x14:conditionalFormatting>
        <x14:conditionalFormatting xmlns:xm="http://schemas.microsoft.com/office/excel/2006/main">
          <x14:cfRule type="iconSet" priority="886" id="{48B80855-347A-4DCF-8535-E78338178D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885" id="{6D88893E-0302-48CC-BCB2-AC3467122F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887" id="{37E91FEB-6620-4843-BC08-B6BD53253B7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888" id="{18540B51-175E-4148-8EF2-F19DF99DFA6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884" id="{B5F5EC4C-8797-4A3B-8E3F-A2C9A20A780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883" id="{65B5954B-6153-4846-8A5A-A3B8D8BEDB7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880" id="{45A39825-B07B-47CC-A0C5-C227FBFDC4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P29</xm:sqref>
        </x14:conditionalFormatting>
        <x14:conditionalFormatting xmlns:xm="http://schemas.microsoft.com/office/excel/2006/main">
          <x14:cfRule type="iconSet" priority="879" id="{0BE38FA7-8F2D-48D1-93EF-F25C8B17F40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P29</xm:sqref>
        </x14:conditionalFormatting>
        <x14:conditionalFormatting xmlns:xm="http://schemas.microsoft.com/office/excel/2006/main">
          <x14:cfRule type="iconSet" priority="881" id="{29FAED51-CF7C-4E54-94ED-A1F9ED260B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P29</xm:sqref>
        </x14:conditionalFormatting>
        <x14:conditionalFormatting xmlns:xm="http://schemas.microsoft.com/office/excel/2006/main">
          <x14:cfRule type="iconSet" priority="882" id="{A26FCCE1-0FB1-46F5-95D2-D2DA8ED9E5E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P29</xm:sqref>
        </x14:conditionalFormatting>
        <x14:conditionalFormatting xmlns:xm="http://schemas.microsoft.com/office/excel/2006/main">
          <x14:cfRule type="iconSet" priority="878" id="{0EBA4909-10CD-4413-82A9-FB1C11272A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P29</xm:sqref>
        </x14:conditionalFormatting>
        <x14:conditionalFormatting xmlns:xm="http://schemas.microsoft.com/office/excel/2006/main">
          <x14:cfRule type="iconSet" priority="877" id="{3266F6C2-CED6-44E5-BC69-1068C6C382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P29</xm:sqref>
        </x14:conditionalFormatting>
        <x14:conditionalFormatting xmlns:xm="http://schemas.microsoft.com/office/excel/2006/main">
          <x14:cfRule type="iconSet" priority="874" id="{5C401141-2406-4517-BB25-217494553E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P28</xm:sqref>
        </x14:conditionalFormatting>
        <x14:conditionalFormatting xmlns:xm="http://schemas.microsoft.com/office/excel/2006/main">
          <x14:cfRule type="iconSet" priority="873" id="{55B3F1B8-1073-45B9-8742-2E6E59041F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P28</xm:sqref>
        </x14:conditionalFormatting>
        <x14:conditionalFormatting xmlns:xm="http://schemas.microsoft.com/office/excel/2006/main">
          <x14:cfRule type="iconSet" priority="875" id="{BEC79BA4-9A85-4893-8466-0B10A37D68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P28</xm:sqref>
        </x14:conditionalFormatting>
        <x14:conditionalFormatting xmlns:xm="http://schemas.microsoft.com/office/excel/2006/main">
          <x14:cfRule type="iconSet" priority="876" id="{C4497957-9291-4897-A734-88597FD254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P28</xm:sqref>
        </x14:conditionalFormatting>
        <x14:conditionalFormatting xmlns:xm="http://schemas.microsoft.com/office/excel/2006/main">
          <x14:cfRule type="iconSet" priority="872" id="{36FF5A96-0D20-4E51-BB13-7B7174A88D1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P28</xm:sqref>
        </x14:conditionalFormatting>
        <x14:conditionalFormatting xmlns:xm="http://schemas.microsoft.com/office/excel/2006/main">
          <x14:cfRule type="iconSet" priority="871" id="{A3F8F907-D500-4052-AAB2-25D0F503D8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P28</xm:sqref>
        </x14:conditionalFormatting>
        <x14:conditionalFormatting xmlns:xm="http://schemas.microsoft.com/office/excel/2006/main">
          <x14:cfRule type="iconSet" priority="868" id="{D0C4478C-830E-41E1-A3CB-787FE578E9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P27</xm:sqref>
        </x14:conditionalFormatting>
        <x14:conditionalFormatting xmlns:xm="http://schemas.microsoft.com/office/excel/2006/main">
          <x14:cfRule type="iconSet" priority="867" id="{1B725C0A-59B4-4ADC-B6A6-610551EBC9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P27</xm:sqref>
        </x14:conditionalFormatting>
        <x14:conditionalFormatting xmlns:xm="http://schemas.microsoft.com/office/excel/2006/main">
          <x14:cfRule type="iconSet" priority="869" id="{1508B86D-326A-4462-AE65-69E8283AB9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P27</xm:sqref>
        </x14:conditionalFormatting>
        <x14:conditionalFormatting xmlns:xm="http://schemas.microsoft.com/office/excel/2006/main">
          <x14:cfRule type="iconSet" priority="870" id="{F5D0CA7A-3253-44E6-9154-4218ADFB37D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P27</xm:sqref>
        </x14:conditionalFormatting>
        <x14:conditionalFormatting xmlns:xm="http://schemas.microsoft.com/office/excel/2006/main">
          <x14:cfRule type="iconSet" priority="866" id="{760600A4-D604-422B-9A44-E803C17AFC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P27</xm:sqref>
        </x14:conditionalFormatting>
        <x14:conditionalFormatting xmlns:xm="http://schemas.microsoft.com/office/excel/2006/main">
          <x14:cfRule type="iconSet" priority="865" id="{DAD3988C-3B70-46BB-A325-38BD69B600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P27</xm:sqref>
        </x14:conditionalFormatting>
        <x14:conditionalFormatting xmlns:xm="http://schemas.microsoft.com/office/excel/2006/main">
          <x14:cfRule type="iconSet" priority="862" id="{C343C697-4C6D-44BD-876C-EF084DCFA0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P31</xm:sqref>
        </x14:conditionalFormatting>
        <x14:conditionalFormatting xmlns:xm="http://schemas.microsoft.com/office/excel/2006/main">
          <x14:cfRule type="iconSet" priority="861" id="{8E9E2C8F-5165-4B73-805E-64B8FB6F73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P31</xm:sqref>
        </x14:conditionalFormatting>
        <x14:conditionalFormatting xmlns:xm="http://schemas.microsoft.com/office/excel/2006/main">
          <x14:cfRule type="iconSet" priority="863" id="{F4D2798C-398C-4C3E-8561-CDEF5BF039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P31</xm:sqref>
        </x14:conditionalFormatting>
        <x14:conditionalFormatting xmlns:xm="http://schemas.microsoft.com/office/excel/2006/main">
          <x14:cfRule type="iconSet" priority="864" id="{5DBC515C-79DD-4B6A-B242-3D90FF81CB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P31</xm:sqref>
        </x14:conditionalFormatting>
        <x14:conditionalFormatting xmlns:xm="http://schemas.microsoft.com/office/excel/2006/main">
          <x14:cfRule type="iconSet" priority="860" id="{58F72FF8-E503-4D6A-AF12-6B2D14B5019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P31</xm:sqref>
        </x14:conditionalFormatting>
        <x14:conditionalFormatting xmlns:xm="http://schemas.microsoft.com/office/excel/2006/main">
          <x14:cfRule type="iconSet" priority="859" id="{A8F43370-DA40-41F1-92FA-5876CD75B9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P31</xm:sqref>
        </x14:conditionalFormatting>
        <x14:conditionalFormatting xmlns:xm="http://schemas.microsoft.com/office/excel/2006/main">
          <x14:cfRule type="iconSet" priority="856" id="{8EEF2A5D-35A6-4AA7-BF37-C155F7E93E1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P32</xm:sqref>
        </x14:conditionalFormatting>
        <x14:conditionalFormatting xmlns:xm="http://schemas.microsoft.com/office/excel/2006/main">
          <x14:cfRule type="iconSet" priority="855" id="{7B353454-BAE5-44F8-A97B-A441E13822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P32</xm:sqref>
        </x14:conditionalFormatting>
        <x14:conditionalFormatting xmlns:xm="http://schemas.microsoft.com/office/excel/2006/main">
          <x14:cfRule type="iconSet" priority="857" id="{A8FBE51A-B5B8-463A-B293-80A111F1A0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P32</xm:sqref>
        </x14:conditionalFormatting>
        <x14:conditionalFormatting xmlns:xm="http://schemas.microsoft.com/office/excel/2006/main">
          <x14:cfRule type="iconSet" priority="858" id="{37D3E2EB-E7B5-4E4C-9388-473826AE9E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P32</xm:sqref>
        </x14:conditionalFormatting>
        <x14:conditionalFormatting xmlns:xm="http://schemas.microsoft.com/office/excel/2006/main">
          <x14:cfRule type="iconSet" priority="854" id="{07961F40-D996-4CFC-8169-AFD12CB716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P32</xm:sqref>
        </x14:conditionalFormatting>
        <x14:conditionalFormatting xmlns:xm="http://schemas.microsoft.com/office/excel/2006/main">
          <x14:cfRule type="iconSet" priority="853" id="{782D8557-FB97-4DFE-BEE6-2BDE1F55F8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P32</xm:sqref>
        </x14:conditionalFormatting>
        <x14:conditionalFormatting xmlns:xm="http://schemas.microsoft.com/office/excel/2006/main">
          <x14:cfRule type="iconSet" priority="850" id="{3C7F858B-FCA9-47C4-9C9C-0D2E143E14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P33:P34</xm:sqref>
        </x14:conditionalFormatting>
        <x14:conditionalFormatting xmlns:xm="http://schemas.microsoft.com/office/excel/2006/main">
          <x14:cfRule type="iconSet" priority="849" id="{7668CF8B-88F4-49B1-AE3B-7F6A826FAD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P33</xm:sqref>
        </x14:conditionalFormatting>
        <x14:conditionalFormatting xmlns:xm="http://schemas.microsoft.com/office/excel/2006/main">
          <x14:cfRule type="iconSet" priority="851" id="{6733E937-16E8-46BC-80A8-9C262BC221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P33</xm:sqref>
        </x14:conditionalFormatting>
        <x14:conditionalFormatting xmlns:xm="http://schemas.microsoft.com/office/excel/2006/main">
          <x14:cfRule type="iconSet" priority="852" id="{1F2337B2-AFFE-454B-BEFA-03FAD497475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P33</xm:sqref>
        </x14:conditionalFormatting>
        <x14:conditionalFormatting xmlns:xm="http://schemas.microsoft.com/office/excel/2006/main">
          <x14:cfRule type="iconSet" priority="848" id="{ECEC6DA9-76E2-41F7-8927-F166749981B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P33</xm:sqref>
        </x14:conditionalFormatting>
        <x14:conditionalFormatting xmlns:xm="http://schemas.microsoft.com/office/excel/2006/main">
          <x14:cfRule type="iconSet" priority="847" id="{19B5E3B1-5816-41CD-B3CD-62282CF50A6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P33</xm:sqref>
        </x14:conditionalFormatting>
        <x14:conditionalFormatting xmlns:xm="http://schemas.microsoft.com/office/excel/2006/main">
          <x14:cfRule type="iconSet" priority="838" id="{128E05F7-D8AF-44D4-AF74-D26522098C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P36</xm:sqref>
        </x14:conditionalFormatting>
        <x14:conditionalFormatting xmlns:xm="http://schemas.microsoft.com/office/excel/2006/main">
          <x14:cfRule type="iconSet" priority="837" id="{5B93D1E8-17A6-4EF8-9B81-716612B305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P36</xm:sqref>
        </x14:conditionalFormatting>
        <x14:conditionalFormatting xmlns:xm="http://schemas.microsoft.com/office/excel/2006/main">
          <x14:cfRule type="iconSet" priority="839" id="{FBA2F018-0519-4729-94F5-2E4A2288AAC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P36</xm:sqref>
        </x14:conditionalFormatting>
        <x14:conditionalFormatting xmlns:xm="http://schemas.microsoft.com/office/excel/2006/main">
          <x14:cfRule type="iconSet" priority="840" id="{682339A9-5099-4281-8112-14A26ED9B7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P36</xm:sqref>
        </x14:conditionalFormatting>
        <x14:conditionalFormatting xmlns:xm="http://schemas.microsoft.com/office/excel/2006/main">
          <x14:cfRule type="iconSet" priority="836" id="{EE28F1F2-62C0-47EE-977E-E70DB7EE80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P36</xm:sqref>
        </x14:conditionalFormatting>
        <x14:conditionalFormatting xmlns:xm="http://schemas.microsoft.com/office/excel/2006/main">
          <x14:cfRule type="iconSet" priority="835" id="{756A341B-224D-4F8D-8312-0BAC75554D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P36</xm:sqref>
        </x14:conditionalFormatting>
        <x14:conditionalFormatting xmlns:xm="http://schemas.microsoft.com/office/excel/2006/main">
          <x14:cfRule type="iconSet" priority="832" id="{92508188-C229-4C7D-B634-5911037FA4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P37</xm:sqref>
        </x14:conditionalFormatting>
        <x14:conditionalFormatting xmlns:xm="http://schemas.microsoft.com/office/excel/2006/main">
          <x14:cfRule type="iconSet" priority="831" id="{BCCFED91-D4C2-4F06-B60A-A80E2F0E980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P37</xm:sqref>
        </x14:conditionalFormatting>
        <x14:conditionalFormatting xmlns:xm="http://schemas.microsoft.com/office/excel/2006/main">
          <x14:cfRule type="iconSet" priority="833" id="{15B58B8E-B64C-4B85-B68E-114F05C1CAB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P37</xm:sqref>
        </x14:conditionalFormatting>
        <x14:conditionalFormatting xmlns:xm="http://schemas.microsoft.com/office/excel/2006/main">
          <x14:cfRule type="iconSet" priority="834" id="{6D13B113-CAAD-4701-B821-982CD0DBEA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P37</xm:sqref>
        </x14:conditionalFormatting>
        <x14:conditionalFormatting xmlns:xm="http://schemas.microsoft.com/office/excel/2006/main">
          <x14:cfRule type="iconSet" priority="830" id="{9D275D7D-B3F8-42F8-A4D0-C65EAFD0E96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P37</xm:sqref>
        </x14:conditionalFormatting>
        <x14:conditionalFormatting xmlns:xm="http://schemas.microsoft.com/office/excel/2006/main">
          <x14:cfRule type="iconSet" priority="829" id="{C508D2B2-061A-476A-8E13-3DC9CCBA23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P37</xm:sqref>
        </x14:conditionalFormatting>
        <x14:conditionalFormatting xmlns:xm="http://schemas.microsoft.com/office/excel/2006/main">
          <x14:cfRule type="iconSet" priority="826" id="{BDACB75B-711B-40EB-846D-1ABBC40AA2C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P38</xm:sqref>
        </x14:conditionalFormatting>
        <x14:conditionalFormatting xmlns:xm="http://schemas.microsoft.com/office/excel/2006/main">
          <x14:cfRule type="iconSet" priority="825" id="{130B17E7-2F7D-4853-93D9-B98EF6EA36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P38</xm:sqref>
        </x14:conditionalFormatting>
        <x14:conditionalFormatting xmlns:xm="http://schemas.microsoft.com/office/excel/2006/main">
          <x14:cfRule type="iconSet" priority="827" id="{783B7C9D-9730-4237-A7D1-0DADD55D4E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P38</xm:sqref>
        </x14:conditionalFormatting>
        <x14:conditionalFormatting xmlns:xm="http://schemas.microsoft.com/office/excel/2006/main">
          <x14:cfRule type="iconSet" priority="828" id="{E3D80C21-4B98-46EC-9647-E400EA5E39C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P38</xm:sqref>
        </x14:conditionalFormatting>
        <x14:conditionalFormatting xmlns:xm="http://schemas.microsoft.com/office/excel/2006/main">
          <x14:cfRule type="iconSet" priority="824" id="{4A24363C-418D-4ECE-B407-B874D6E24C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P38</xm:sqref>
        </x14:conditionalFormatting>
        <x14:conditionalFormatting xmlns:xm="http://schemas.microsoft.com/office/excel/2006/main">
          <x14:cfRule type="iconSet" priority="823" id="{2894DAC3-F661-4FCB-BF86-D950441A75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P38</xm:sqref>
        </x14:conditionalFormatting>
        <x14:conditionalFormatting xmlns:xm="http://schemas.microsoft.com/office/excel/2006/main">
          <x14:cfRule type="iconSet" priority="820" id="{7A789C48-5F4E-4B59-A8CA-F614DEBBF40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P39</xm:sqref>
        </x14:conditionalFormatting>
        <x14:conditionalFormatting xmlns:xm="http://schemas.microsoft.com/office/excel/2006/main">
          <x14:cfRule type="iconSet" priority="819" id="{C51C8C17-FDB1-437C-84E8-7C127A64F0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P39</xm:sqref>
        </x14:conditionalFormatting>
        <x14:conditionalFormatting xmlns:xm="http://schemas.microsoft.com/office/excel/2006/main">
          <x14:cfRule type="iconSet" priority="821" id="{7903FD06-20AD-4E7B-94C8-08B8B706A1B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P39</xm:sqref>
        </x14:conditionalFormatting>
        <x14:conditionalFormatting xmlns:xm="http://schemas.microsoft.com/office/excel/2006/main">
          <x14:cfRule type="iconSet" priority="822" id="{60099F07-EA12-442B-84BB-C233F725CA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P39</xm:sqref>
        </x14:conditionalFormatting>
        <x14:conditionalFormatting xmlns:xm="http://schemas.microsoft.com/office/excel/2006/main">
          <x14:cfRule type="iconSet" priority="818" id="{65EF93FB-DADD-48B0-9F2A-3412BBAE96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P39</xm:sqref>
        </x14:conditionalFormatting>
        <x14:conditionalFormatting xmlns:xm="http://schemas.microsoft.com/office/excel/2006/main">
          <x14:cfRule type="iconSet" priority="817" id="{747137F3-D9FE-435A-997D-A44095CE20C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P39</xm:sqref>
        </x14:conditionalFormatting>
        <x14:conditionalFormatting xmlns:xm="http://schemas.microsoft.com/office/excel/2006/main">
          <x14:cfRule type="iconSet" priority="814" id="{74D86E2B-1DA3-4B8E-AA1E-BED4277603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P45</xm:sqref>
        </x14:conditionalFormatting>
        <x14:conditionalFormatting xmlns:xm="http://schemas.microsoft.com/office/excel/2006/main">
          <x14:cfRule type="iconSet" priority="813" id="{271DC51A-D3DB-44EE-9F6B-A319D93A27D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P45</xm:sqref>
        </x14:conditionalFormatting>
        <x14:conditionalFormatting xmlns:xm="http://schemas.microsoft.com/office/excel/2006/main">
          <x14:cfRule type="iconSet" priority="815" id="{2AF8C412-441E-4CC2-9047-7DC5985FF4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P45</xm:sqref>
        </x14:conditionalFormatting>
        <x14:conditionalFormatting xmlns:xm="http://schemas.microsoft.com/office/excel/2006/main">
          <x14:cfRule type="iconSet" priority="816" id="{43807E4C-F880-4515-8658-F434A7BF5E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P45</xm:sqref>
        </x14:conditionalFormatting>
        <x14:conditionalFormatting xmlns:xm="http://schemas.microsoft.com/office/excel/2006/main">
          <x14:cfRule type="iconSet" priority="812" id="{936C5815-CC6B-4C41-900D-E66DB80CE8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P45</xm:sqref>
        </x14:conditionalFormatting>
        <x14:conditionalFormatting xmlns:xm="http://schemas.microsoft.com/office/excel/2006/main">
          <x14:cfRule type="iconSet" priority="811" id="{83663957-F084-4ACA-A2D3-D3A92ECA6F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P45</xm:sqref>
        </x14:conditionalFormatting>
        <x14:conditionalFormatting xmlns:xm="http://schemas.microsoft.com/office/excel/2006/main">
          <x14:cfRule type="iconSet" priority="808" id="{4D29393A-4F62-4975-A31E-30D658E147C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P46</xm:sqref>
        </x14:conditionalFormatting>
        <x14:conditionalFormatting xmlns:xm="http://schemas.microsoft.com/office/excel/2006/main">
          <x14:cfRule type="iconSet" priority="807" id="{31BCF113-9191-47B0-8250-99244A21834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P46</xm:sqref>
        </x14:conditionalFormatting>
        <x14:conditionalFormatting xmlns:xm="http://schemas.microsoft.com/office/excel/2006/main">
          <x14:cfRule type="iconSet" priority="809" id="{D60479F2-8CA2-4291-85C5-284E449A73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P46</xm:sqref>
        </x14:conditionalFormatting>
        <x14:conditionalFormatting xmlns:xm="http://schemas.microsoft.com/office/excel/2006/main">
          <x14:cfRule type="iconSet" priority="810" id="{01BB8ECC-ADA0-4DF2-B77B-E12D057A40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P46</xm:sqref>
        </x14:conditionalFormatting>
        <x14:conditionalFormatting xmlns:xm="http://schemas.microsoft.com/office/excel/2006/main">
          <x14:cfRule type="iconSet" priority="806" id="{EB23CB62-FFE4-4552-91F7-7B2FC48E97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P46</xm:sqref>
        </x14:conditionalFormatting>
        <x14:conditionalFormatting xmlns:xm="http://schemas.microsoft.com/office/excel/2006/main">
          <x14:cfRule type="iconSet" priority="805" id="{2EC89532-EF6D-4297-8214-AFA6350CF8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P46</xm:sqref>
        </x14:conditionalFormatting>
        <x14:conditionalFormatting xmlns:xm="http://schemas.microsoft.com/office/excel/2006/main">
          <x14:cfRule type="iconSet" priority="802" id="{0101617C-37E7-40FE-AFAC-03AC7F8FB8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P48</xm:sqref>
        </x14:conditionalFormatting>
        <x14:conditionalFormatting xmlns:xm="http://schemas.microsoft.com/office/excel/2006/main">
          <x14:cfRule type="iconSet" priority="801" id="{4F35B0CC-B511-411F-A6D6-E9ECADC2C8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P48</xm:sqref>
        </x14:conditionalFormatting>
        <x14:conditionalFormatting xmlns:xm="http://schemas.microsoft.com/office/excel/2006/main">
          <x14:cfRule type="iconSet" priority="803" id="{6DC17AB4-CF6C-418B-8AB7-9CD553C27E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P48</xm:sqref>
        </x14:conditionalFormatting>
        <x14:conditionalFormatting xmlns:xm="http://schemas.microsoft.com/office/excel/2006/main">
          <x14:cfRule type="iconSet" priority="804" id="{395D8F92-0362-427E-AC21-FE3CB41CC3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P48</xm:sqref>
        </x14:conditionalFormatting>
        <x14:conditionalFormatting xmlns:xm="http://schemas.microsoft.com/office/excel/2006/main">
          <x14:cfRule type="iconSet" priority="800" id="{C8A6AF5F-82A5-4407-B418-C9CA162C59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P48</xm:sqref>
        </x14:conditionalFormatting>
        <x14:conditionalFormatting xmlns:xm="http://schemas.microsoft.com/office/excel/2006/main">
          <x14:cfRule type="iconSet" priority="799" id="{6BCBF7BF-CA87-45F5-9032-DA88E95CD7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P48</xm:sqref>
        </x14:conditionalFormatting>
        <x14:conditionalFormatting xmlns:xm="http://schemas.microsoft.com/office/excel/2006/main">
          <x14:cfRule type="iconSet" priority="796" id="{65BB7F8D-02E4-4901-ABD2-EDEBCB8F71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P47</xm:sqref>
        </x14:conditionalFormatting>
        <x14:conditionalFormatting xmlns:xm="http://schemas.microsoft.com/office/excel/2006/main">
          <x14:cfRule type="iconSet" priority="795" id="{C3B9CFE5-D0BB-4667-9607-86D8B7A7828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P47</xm:sqref>
        </x14:conditionalFormatting>
        <x14:conditionalFormatting xmlns:xm="http://schemas.microsoft.com/office/excel/2006/main">
          <x14:cfRule type="iconSet" priority="797" id="{66AC9ED1-6696-4D5B-B8CE-D7E90978916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P47</xm:sqref>
        </x14:conditionalFormatting>
        <x14:conditionalFormatting xmlns:xm="http://schemas.microsoft.com/office/excel/2006/main">
          <x14:cfRule type="iconSet" priority="798" id="{7A6896F5-EA17-4BA7-8090-853B9C8CEA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P47</xm:sqref>
        </x14:conditionalFormatting>
        <x14:conditionalFormatting xmlns:xm="http://schemas.microsoft.com/office/excel/2006/main">
          <x14:cfRule type="iconSet" priority="794" id="{079A6686-BBED-4197-9E25-41ECF310B4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P47</xm:sqref>
        </x14:conditionalFormatting>
        <x14:conditionalFormatting xmlns:xm="http://schemas.microsoft.com/office/excel/2006/main">
          <x14:cfRule type="iconSet" priority="793" id="{840774FF-34A2-419B-9046-09D904CD5D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P47</xm:sqref>
        </x14:conditionalFormatting>
        <x14:conditionalFormatting xmlns:xm="http://schemas.microsoft.com/office/excel/2006/main">
          <x14:cfRule type="iconSet" priority="790" id="{8C526474-7A57-422B-B12D-481CFE97FA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P50</xm:sqref>
        </x14:conditionalFormatting>
        <x14:conditionalFormatting xmlns:xm="http://schemas.microsoft.com/office/excel/2006/main">
          <x14:cfRule type="iconSet" priority="789" id="{8795BB06-1832-469E-B988-3444288AB9B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P50</xm:sqref>
        </x14:conditionalFormatting>
        <x14:conditionalFormatting xmlns:xm="http://schemas.microsoft.com/office/excel/2006/main">
          <x14:cfRule type="iconSet" priority="791" id="{19AABF11-7F1B-405F-AC3B-35CB4B5ACB2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P50</xm:sqref>
        </x14:conditionalFormatting>
        <x14:conditionalFormatting xmlns:xm="http://schemas.microsoft.com/office/excel/2006/main">
          <x14:cfRule type="iconSet" priority="792" id="{32A7AD6D-559D-4E42-B351-982BA5F425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P50</xm:sqref>
        </x14:conditionalFormatting>
        <x14:conditionalFormatting xmlns:xm="http://schemas.microsoft.com/office/excel/2006/main">
          <x14:cfRule type="iconSet" priority="788" id="{C0B50BD7-6BBC-4768-8CD8-A0082505B1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P50</xm:sqref>
        </x14:conditionalFormatting>
        <x14:conditionalFormatting xmlns:xm="http://schemas.microsoft.com/office/excel/2006/main">
          <x14:cfRule type="iconSet" priority="787" id="{B7CD1E3D-E01F-4EF9-8C93-D2DC91884F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P50</xm:sqref>
        </x14:conditionalFormatting>
        <x14:conditionalFormatting xmlns:xm="http://schemas.microsoft.com/office/excel/2006/main">
          <x14:cfRule type="iconSet" priority="778" id="{D1D2ACD9-EEB5-4B72-8314-EB817F18C50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P41</xm:sqref>
        </x14:conditionalFormatting>
        <x14:conditionalFormatting xmlns:xm="http://schemas.microsoft.com/office/excel/2006/main">
          <x14:cfRule type="iconSet" priority="777" id="{DB18A66C-5548-46B1-A9AD-ADAC9A65E97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P41</xm:sqref>
        </x14:conditionalFormatting>
        <x14:conditionalFormatting xmlns:xm="http://schemas.microsoft.com/office/excel/2006/main">
          <x14:cfRule type="iconSet" priority="779" id="{E3187A7C-A6D0-4B1B-BE5D-44B802945A8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P41</xm:sqref>
        </x14:conditionalFormatting>
        <x14:conditionalFormatting xmlns:xm="http://schemas.microsoft.com/office/excel/2006/main">
          <x14:cfRule type="iconSet" priority="780" id="{516833CE-C983-46B1-BCA1-804D0358E74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P41</xm:sqref>
        </x14:conditionalFormatting>
        <x14:conditionalFormatting xmlns:xm="http://schemas.microsoft.com/office/excel/2006/main">
          <x14:cfRule type="iconSet" priority="776" id="{92B0B18E-E57B-4223-9FCF-A4D10CC780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P41</xm:sqref>
        </x14:conditionalFormatting>
        <x14:conditionalFormatting xmlns:xm="http://schemas.microsoft.com/office/excel/2006/main">
          <x14:cfRule type="iconSet" priority="775" id="{3B7EED5C-4F61-4DCF-97E1-78418211CD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P41</xm:sqref>
        </x14:conditionalFormatting>
        <x14:conditionalFormatting xmlns:xm="http://schemas.microsoft.com/office/excel/2006/main">
          <x14:cfRule type="iconSet" priority="772" id="{E964E3D8-629A-4953-A384-792739FCEA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P44</xm:sqref>
        </x14:conditionalFormatting>
        <x14:conditionalFormatting xmlns:xm="http://schemas.microsoft.com/office/excel/2006/main">
          <x14:cfRule type="iconSet" priority="771" id="{6BEE91B1-3E49-49C0-8278-F0AA9E2726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P44</xm:sqref>
        </x14:conditionalFormatting>
        <x14:conditionalFormatting xmlns:xm="http://schemas.microsoft.com/office/excel/2006/main">
          <x14:cfRule type="iconSet" priority="773" id="{814F1E17-F753-490D-B8F0-55515476E7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P44</xm:sqref>
        </x14:conditionalFormatting>
        <x14:conditionalFormatting xmlns:xm="http://schemas.microsoft.com/office/excel/2006/main">
          <x14:cfRule type="iconSet" priority="774" id="{35AA298B-AAFA-45F0-98FB-5686576009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P44</xm:sqref>
        </x14:conditionalFormatting>
        <x14:conditionalFormatting xmlns:xm="http://schemas.microsoft.com/office/excel/2006/main">
          <x14:cfRule type="iconSet" priority="770" id="{3924FC86-CEA4-4FA1-B3EF-8663A058D3F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P44</xm:sqref>
        </x14:conditionalFormatting>
        <x14:conditionalFormatting xmlns:xm="http://schemas.microsoft.com/office/excel/2006/main">
          <x14:cfRule type="iconSet" priority="769" id="{8D07C897-FA31-4CEA-9DDE-0BE04FB612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P44</xm:sqref>
        </x14:conditionalFormatting>
        <x14:conditionalFormatting xmlns:xm="http://schemas.microsoft.com/office/excel/2006/main">
          <x14:cfRule type="iconSet" priority="766" id="{523DA568-0774-464A-A520-C080E05E39C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P43</xm:sqref>
        </x14:conditionalFormatting>
        <x14:conditionalFormatting xmlns:xm="http://schemas.microsoft.com/office/excel/2006/main">
          <x14:cfRule type="iconSet" priority="765" id="{92806BB9-DA77-4689-B9BF-B92B54902C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P43</xm:sqref>
        </x14:conditionalFormatting>
        <x14:conditionalFormatting xmlns:xm="http://schemas.microsoft.com/office/excel/2006/main">
          <x14:cfRule type="iconSet" priority="767" id="{49088C77-098C-4248-B662-8F6D69E887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P43</xm:sqref>
        </x14:conditionalFormatting>
        <x14:conditionalFormatting xmlns:xm="http://schemas.microsoft.com/office/excel/2006/main">
          <x14:cfRule type="iconSet" priority="768" id="{FC93D21D-72D9-4917-B99D-B8BB9AF890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P43</xm:sqref>
        </x14:conditionalFormatting>
        <x14:conditionalFormatting xmlns:xm="http://schemas.microsoft.com/office/excel/2006/main">
          <x14:cfRule type="iconSet" priority="764" id="{01DA1BB9-68E5-453D-9390-07577AF2BA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P43</xm:sqref>
        </x14:conditionalFormatting>
        <x14:conditionalFormatting xmlns:xm="http://schemas.microsoft.com/office/excel/2006/main">
          <x14:cfRule type="iconSet" priority="763" id="{7AB56079-5BBA-4C6F-B3F7-F3E5F6D40F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P43</xm:sqref>
        </x14:conditionalFormatting>
        <x14:conditionalFormatting xmlns:xm="http://schemas.microsoft.com/office/excel/2006/main">
          <x14:cfRule type="iconSet" priority="760" id="{D7383B6B-D3C4-4300-98C6-7AE802AE742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P42</xm:sqref>
        </x14:conditionalFormatting>
        <x14:conditionalFormatting xmlns:xm="http://schemas.microsoft.com/office/excel/2006/main">
          <x14:cfRule type="iconSet" priority="759" id="{1F20A74A-AA4B-4E02-96FC-CA74F4DB37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P42</xm:sqref>
        </x14:conditionalFormatting>
        <x14:conditionalFormatting xmlns:xm="http://schemas.microsoft.com/office/excel/2006/main">
          <x14:cfRule type="iconSet" priority="761" id="{CEF5AE5C-1940-4399-A7E9-ED672A30CC1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P42</xm:sqref>
        </x14:conditionalFormatting>
        <x14:conditionalFormatting xmlns:xm="http://schemas.microsoft.com/office/excel/2006/main">
          <x14:cfRule type="iconSet" priority="762" id="{AF355DFE-1865-44C9-A4A3-2C344F7D03B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P42</xm:sqref>
        </x14:conditionalFormatting>
        <x14:conditionalFormatting xmlns:xm="http://schemas.microsoft.com/office/excel/2006/main">
          <x14:cfRule type="iconSet" priority="758" id="{0B97E8E8-E226-46C2-9623-2B9AAAA7A1C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P42</xm:sqref>
        </x14:conditionalFormatting>
        <x14:conditionalFormatting xmlns:xm="http://schemas.microsoft.com/office/excel/2006/main">
          <x14:cfRule type="iconSet" priority="757" id="{38727873-77AE-471E-A088-2125C88CFA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P42</xm:sqref>
        </x14:conditionalFormatting>
        <x14:conditionalFormatting xmlns:xm="http://schemas.microsoft.com/office/excel/2006/main">
          <x14:cfRule type="iconSet" priority="754" id="{F6044C0E-67C1-48FE-9105-BED065A7FA8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R31</xm:sqref>
        </x14:conditionalFormatting>
        <x14:conditionalFormatting xmlns:xm="http://schemas.microsoft.com/office/excel/2006/main">
          <x14:cfRule type="iconSet" priority="753" id="{19CA7513-1887-4C76-B17E-CFFB7FFBC6F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R31</xm:sqref>
        </x14:conditionalFormatting>
        <x14:conditionalFormatting xmlns:xm="http://schemas.microsoft.com/office/excel/2006/main">
          <x14:cfRule type="iconSet" priority="755" id="{5ADD3157-5162-4E88-9DB9-C42B394B26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R31</xm:sqref>
        </x14:conditionalFormatting>
        <x14:conditionalFormatting xmlns:xm="http://schemas.microsoft.com/office/excel/2006/main">
          <x14:cfRule type="iconSet" priority="756" id="{C9F53BA6-04F0-4638-AA56-C60EF641CBC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R31</xm:sqref>
        </x14:conditionalFormatting>
        <x14:conditionalFormatting xmlns:xm="http://schemas.microsoft.com/office/excel/2006/main">
          <x14:cfRule type="iconSet" priority="752" id="{2DC9FB2E-C8CD-45B9-BCCB-B23FD660F3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R31</xm:sqref>
        </x14:conditionalFormatting>
        <x14:conditionalFormatting xmlns:xm="http://schemas.microsoft.com/office/excel/2006/main">
          <x14:cfRule type="iconSet" priority="751" id="{35387493-7600-4B7A-84E5-58999557B77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R31</xm:sqref>
        </x14:conditionalFormatting>
        <x14:conditionalFormatting xmlns:xm="http://schemas.microsoft.com/office/excel/2006/main">
          <x14:cfRule type="iconSet" priority="748" id="{B35AE58C-9A4A-4866-99A0-D33A186F3D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R29</xm:sqref>
        </x14:conditionalFormatting>
        <x14:conditionalFormatting xmlns:xm="http://schemas.microsoft.com/office/excel/2006/main">
          <x14:cfRule type="iconSet" priority="747" id="{14F3E278-06CC-4D94-AF6A-E604F3A833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R29</xm:sqref>
        </x14:conditionalFormatting>
        <x14:conditionalFormatting xmlns:xm="http://schemas.microsoft.com/office/excel/2006/main">
          <x14:cfRule type="iconSet" priority="749" id="{9A3F11D2-42A6-43E8-8D36-A40CF58A2C6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R29</xm:sqref>
        </x14:conditionalFormatting>
        <x14:conditionalFormatting xmlns:xm="http://schemas.microsoft.com/office/excel/2006/main">
          <x14:cfRule type="iconSet" priority="750" id="{7659BC45-CD03-40B1-9AB9-6DA4745B490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R29</xm:sqref>
        </x14:conditionalFormatting>
        <x14:conditionalFormatting xmlns:xm="http://schemas.microsoft.com/office/excel/2006/main">
          <x14:cfRule type="iconSet" priority="746" id="{2088C39B-1319-4963-8AED-1F58A09298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R29</xm:sqref>
        </x14:conditionalFormatting>
        <x14:conditionalFormatting xmlns:xm="http://schemas.microsoft.com/office/excel/2006/main">
          <x14:cfRule type="iconSet" priority="745" id="{397BBB8B-6D67-4F61-867B-6E29FE10B0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R29</xm:sqref>
        </x14:conditionalFormatting>
        <x14:conditionalFormatting xmlns:xm="http://schemas.microsoft.com/office/excel/2006/main">
          <x14:cfRule type="iconSet" priority="742" id="{D872F625-1B86-4173-89D6-74E4734CD5D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R28</xm:sqref>
        </x14:conditionalFormatting>
        <x14:conditionalFormatting xmlns:xm="http://schemas.microsoft.com/office/excel/2006/main">
          <x14:cfRule type="iconSet" priority="741" id="{300E80EC-A661-4406-B225-72FB503BFD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R28</xm:sqref>
        </x14:conditionalFormatting>
        <x14:conditionalFormatting xmlns:xm="http://schemas.microsoft.com/office/excel/2006/main">
          <x14:cfRule type="iconSet" priority="743" id="{F1846408-8FE5-4795-AA76-7AFCB228023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R28</xm:sqref>
        </x14:conditionalFormatting>
        <x14:conditionalFormatting xmlns:xm="http://schemas.microsoft.com/office/excel/2006/main">
          <x14:cfRule type="iconSet" priority="744" id="{8830521E-50F7-4D45-AD60-35E5EF5D4D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R28</xm:sqref>
        </x14:conditionalFormatting>
        <x14:conditionalFormatting xmlns:xm="http://schemas.microsoft.com/office/excel/2006/main">
          <x14:cfRule type="iconSet" priority="740" id="{A22D1FC2-842B-4A93-B696-590EDA968AB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R28</xm:sqref>
        </x14:conditionalFormatting>
        <x14:conditionalFormatting xmlns:xm="http://schemas.microsoft.com/office/excel/2006/main">
          <x14:cfRule type="iconSet" priority="739" id="{A2789667-EBF7-4A31-9492-2E54FA57F2C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R28</xm:sqref>
        </x14:conditionalFormatting>
        <x14:conditionalFormatting xmlns:xm="http://schemas.microsoft.com/office/excel/2006/main">
          <x14:cfRule type="iconSet" priority="736" id="{98946FCC-81BC-4372-8CB5-23DE2F9F21B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R30</xm:sqref>
        </x14:conditionalFormatting>
        <x14:conditionalFormatting xmlns:xm="http://schemas.microsoft.com/office/excel/2006/main">
          <x14:cfRule type="iconSet" priority="735" id="{E86C578E-140F-4FD0-BF44-2430D63282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R30</xm:sqref>
        </x14:conditionalFormatting>
        <x14:conditionalFormatting xmlns:xm="http://schemas.microsoft.com/office/excel/2006/main">
          <x14:cfRule type="iconSet" priority="737" id="{64E78F96-9B20-462F-98BB-BAB2A04E54D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R30</xm:sqref>
        </x14:conditionalFormatting>
        <x14:conditionalFormatting xmlns:xm="http://schemas.microsoft.com/office/excel/2006/main">
          <x14:cfRule type="iconSet" priority="738" id="{3CFF4862-53EB-4053-9CEC-7432FE36C60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R30</xm:sqref>
        </x14:conditionalFormatting>
        <x14:conditionalFormatting xmlns:xm="http://schemas.microsoft.com/office/excel/2006/main">
          <x14:cfRule type="iconSet" priority="734" id="{230ADE31-FB3F-4A66-BB28-A5D0602AA9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R30</xm:sqref>
        </x14:conditionalFormatting>
        <x14:conditionalFormatting xmlns:xm="http://schemas.microsoft.com/office/excel/2006/main">
          <x14:cfRule type="iconSet" priority="733" id="{A569E519-B35A-4435-9F46-CC636441152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R30</xm:sqref>
        </x14:conditionalFormatting>
        <x14:conditionalFormatting xmlns:xm="http://schemas.microsoft.com/office/excel/2006/main">
          <x14:cfRule type="iconSet" priority="730" id="{E0F87889-A003-4B20-8232-4835CA4E9C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R42</xm:sqref>
        </x14:conditionalFormatting>
        <x14:conditionalFormatting xmlns:xm="http://schemas.microsoft.com/office/excel/2006/main">
          <x14:cfRule type="iconSet" priority="729" id="{FC03C3FE-40F2-40B0-BB37-0E2A7E6762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R42</xm:sqref>
        </x14:conditionalFormatting>
        <x14:conditionalFormatting xmlns:xm="http://schemas.microsoft.com/office/excel/2006/main">
          <x14:cfRule type="iconSet" priority="731" id="{3F518B42-BF6E-42B8-9337-79AE24D3C1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R42</xm:sqref>
        </x14:conditionalFormatting>
        <x14:conditionalFormatting xmlns:xm="http://schemas.microsoft.com/office/excel/2006/main">
          <x14:cfRule type="iconSet" priority="732" id="{9FA99BA7-38FB-4157-B5EE-052D875E60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R42</xm:sqref>
        </x14:conditionalFormatting>
        <x14:conditionalFormatting xmlns:xm="http://schemas.microsoft.com/office/excel/2006/main">
          <x14:cfRule type="iconSet" priority="728" id="{92A471AC-EC2E-4F7A-9458-7F35734D2C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R42</xm:sqref>
        </x14:conditionalFormatting>
        <x14:conditionalFormatting xmlns:xm="http://schemas.microsoft.com/office/excel/2006/main">
          <x14:cfRule type="iconSet" priority="727" id="{6FECA76C-EF93-404F-9125-A4CD93B241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R42</xm:sqref>
        </x14:conditionalFormatting>
        <x14:conditionalFormatting xmlns:xm="http://schemas.microsoft.com/office/excel/2006/main">
          <x14:cfRule type="iconSet" priority="724" id="{809FF67F-AFD7-45A1-A9F4-5458A0D44C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R7</xm:sqref>
        </x14:conditionalFormatting>
        <x14:conditionalFormatting xmlns:xm="http://schemas.microsoft.com/office/excel/2006/main">
          <x14:cfRule type="iconSet" priority="723" id="{15D9DF36-7D1F-45B2-B1AD-C0606C1863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R7</xm:sqref>
        </x14:conditionalFormatting>
        <x14:conditionalFormatting xmlns:xm="http://schemas.microsoft.com/office/excel/2006/main">
          <x14:cfRule type="iconSet" priority="725" id="{68F60949-9811-4423-91DD-D3ED7022B5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R7</xm:sqref>
        </x14:conditionalFormatting>
        <x14:conditionalFormatting xmlns:xm="http://schemas.microsoft.com/office/excel/2006/main">
          <x14:cfRule type="iconSet" priority="726" id="{A9393B14-083A-43D2-A914-7340084F28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R7</xm:sqref>
        </x14:conditionalFormatting>
        <x14:conditionalFormatting xmlns:xm="http://schemas.microsoft.com/office/excel/2006/main">
          <x14:cfRule type="iconSet" priority="722" id="{847BEF5E-5550-4A11-A87C-177206D59C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R7</xm:sqref>
        </x14:conditionalFormatting>
        <x14:conditionalFormatting xmlns:xm="http://schemas.microsoft.com/office/excel/2006/main">
          <x14:cfRule type="iconSet" priority="721" id="{E93ABCE1-D428-468D-8A02-31A65DC2BD6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R7</xm:sqref>
        </x14:conditionalFormatting>
        <x14:conditionalFormatting xmlns:xm="http://schemas.microsoft.com/office/excel/2006/main">
          <x14:cfRule type="iconSet" priority="718" id="{89A4E4CA-3CA2-4A26-AFFD-FFFAFD91DB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R8</xm:sqref>
        </x14:conditionalFormatting>
        <x14:conditionalFormatting xmlns:xm="http://schemas.microsoft.com/office/excel/2006/main">
          <x14:cfRule type="iconSet" priority="717" id="{3A0031E4-E2F6-4E5E-929B-CA08AAC91B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R8</xm:sqref>
        </x14:conditionalFormatting>
        <x14:conditionalFormatting xmlns:xm="http://schemas.microsoft.com/office/excel/2006/main">
          <x14:cfRule type="iconSet" priority="719" id="{6115142E-FB08-4336-AFD0-E2E6D176D9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R8</xm:sqref>
        </x14:conditionalFormatting>
        <x14:conditionalFormatting xmlns:xm="http://schemas.microsoft.com/office/excel/2006/main">
          <x14:cfRule type="iconSet" priority="720" id="{C31116D6-4C36-4651-8F98-A15144A9EC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R8</xm:sqref>
        </x14:conditionalFormatting>
        <x14:conditionalFormatting xmlns:xm="http://schemas.microsoft.com/office/excel/2006/main">
          <x14:cfRule type="iconSet" priority="716" id="{1FD946B6-F69B-4A5B-9BA9-22625F064E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R8</xm:sqref>
        </x14:conditionalFormatting>
        <x14:conditionalFormatting xmlns:xm="http://schemas.microsoft.com/office/excel/2006/main">
          <x14:cfRule type="iconSet" priority="715" id="{CAE5580A-5DD6-498C-B23D-50813189F07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R8</xm:sqref>
        </x14:conditionalFormatting>
        <x14:conditionalFormatting xmlns:xm="http://schemas.microsoft.com/office/excel/2006/main">
          <x14:cfRule type="iconSet" priority="712" id="{49D1B619-5D50-48F5-8CF1-76A6FDCBC7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R14</xm:sqref>
        </x14:conditionalFormatting>
        <x14:conditionalFormatting xmlns:xm="http://schemas.microsoft.com/office/excel/2006/main">
          <x14:cfRule type="iconSet" priority="711" id="{FDB7AB31-EED4-4C11-AEFA-BEEBD16DB7D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R14</xm:sqref>
        </x14:conditionalFormatting>
        <x14:conditionalFormatting xmlns:xm="http://schemas.microsoft.com/office/excel/2006/main">
          <x14:cfRule type="iconSet" priority="713" id="{B76D4832-3E60-491A-8ED3-683C11AE653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R14</xm:sqref>
        </x14:conditionalFormatting>
        <x14:conditionalFormatting xmlns:xm="http://schemas.microsoft.com/office/excel/2006/main">
          <x14:cfRule type="iconSet" priority="714" id="{65D1B903-988B-4783-9913-5B7448712D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R14</xm:sqref>
        </x14:conditionalFormatting>
        <x14:conditionalFormatting xmlns:xm="http://schemas.microsoft.com/office/excel/2006/main">
          <x14:cfRule type="iconSet" priority="710" id="{7B191B96-5B68-49A2-BC3A-BD2F1793D8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R14</xm:sqref>
        </x14:conditionalFormatting>
        <x14:conditionalFormatting xmlns:xm="http://schemas.microsoft.com/office/excel/2006/main">
          <x14:cfRule type="iconSet" priority="709" id="{659DDE80-4CA0-44EE-83ED-FC5A83A15C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R14</xm:sqref>
        </x14:conditionalFormatting>
        <x14:conditionalFormatting xmlns:xm="http://schemas.microsoft.com/office/excel/2006/main">
          <x14:cfRule type="iconSet" priority="706" id="{487F7721-298C-452A-9CEF-B0323FCE08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R17</xm:sqref>
        </x14:conditionalFormatting>
        <x14:conditionalFormatting xmlns:xm="http://schemas.microsoft.com/office/excel/2006/main">
          <x14:cfRule type="iconSet" priority="705" id="{A69882FB-B462-4F86-986F-932756C6E5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R17</xm:sqref>
        </x14:conditionalFormatting>
        <x14:conditionalFormatting xmlns:xm="http://schemas.microsoft.com/office/excel/2006/main">
          <x14:cfRule type="iconSet" priority="707" id="{07EA1B98-86BE-485B-8281-577297D807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R17</xm:sqref>
        </x14:conditionalFormatting>
        <x14:conditionalFormatting xmlns:xm="http://schemas.microsoft.com/office/excel/2006/main">
          <x14:cfRule type="iconSet" priority="708" id="{AFE60C32-70F3-4346-9E43-D5D66ED256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R17</xm:sqref>
        </x14:conditionalFormatting>
        <x14:conditionalFormatting xmlns:xm="http://schemas.microsoft.com/office/excel/2006/main">
          <x14:cfRule type="iconSet" priority="704" id="{114C093A-F97E-4FEE-B09E-2400199173F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R17</xm:sqref>
        </x14:conditionalFormatting>
        <x14:conditionalFormatting xmlns:xm="http://schemas.microsoft.com/office/excel/2006/main">
          <x14:cfRule type="iconSet" priority="703" id="{DDFDE04D-520A-419D-9A8B-765969222E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R17</xm:sqref>
        </x14:conditionalFormatting>
        <x14:conditionalFormatting xmlns:xm="http://schemas.microsoft.com/office/excel/2006/main">
          <x14:cfRule type="iconSet" priority="700" id="{749B129D-33F5-4DA7-A9E9-B7581AB1ACC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R18</xm:sqref>
        </x14:conditionalFormatting>
        <x14:conditionalFormatting xmlns:xm="http://schemas.microsoft.com/office/excel/2006/main">
          <x14:cfRule type="iconSet" priority="699" id="{57286B1B-FBF1-4739-A886-A8919053653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R18</xm:sqref>
        </x14:conditionalFormatting>
        <x14:conditionalFormatting xmlns:xm="http://schemas.microsoft.com/office/excel/2006/main">
          <x14:cfRule type="iconSet" priority="701" id="{4C0F735E-E3A5-46C7-A2FF-E7C748A45E7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R18</xm:sqref>
        </x14:conditionalFormatting>
        <x14:conditionalFormatting xmlns:xm="http://schemas.microsoft.com/office/excel/2006/main">
          <x14:cfRule type="iconSet" priority="702" id="{07D43929-8B4B-4A8C-B2BA-25CC75EFA4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R18</xm:sqref>
        </x14:conditionalFormatting>
        <x14:conditionalFormatting xmlns:xm="http://schemas.microsoft.com/office/excel/2006/main">
          <x14:cfRule type="iconSet" priority="698" id="{42BCA7B3-D33F-475B-B68E-E996BF1892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R18</xm:sqref>
        </x14:conditionalFormatting>
        <x14:conditionalFormatting xmlns:xm="http://schemas.microsoft.com/office/excel/2006/main">
          <x14:cfRule type="iconSet" priority="697" id="{185B9B23-A733-46A5-BCA6-6CA849EB5A9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R18</xm:sqref>
        </x14:conditionalFormatting>
        <x14:conditionalFormatting xmlns:xm="http://schemas.microsoft.com/office/excel/2006/main">
          <x14:cfRule type="iconSet" priority="694" id="{5454CE0D-3434-40D6-BD4C-4703AA7A7AF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R19</xm:sqref>
        </x14:conditionalFormatting>
        <x14:conditionalFormatting xmlns:xm="http://schemas.microsoft.com/office/excel/2006/main">
          <x14:cfRule type="iconSet" priority="693" id="{8ECB2C6F-7096-4858-899F-0D32ABF415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R19</xm:sqref>
        </x14:conditionalFormatting>
        <x14:conditionalFormatting xmlns:xm="http://schemas.microsoft.com/office/excel/2006/main">
          <x14:cfRule type="iconSet" priority="695" id="{20749D96-E0AB-4B10-95A3-6547491C47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R19</xm:sqref>
        </x14:conditionalFormatting>
        <x14:conditionalFormatting xmlns:xm="http://schemas.microsoft.com/office/excel/2006/main">
          <x14:cfRule type="iconSet" priority="696" id="{B0DC40B0-13CC-414A-B925-FB25B38F98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R19</xm:sqref>
        </x14:conditionalFormatting>
        <x14:conditionalFormatting xmlns:xm="http://schemas.microsoft.com/office/excel/2006/main">
          <x14:cfRule type="iconSet" priority="692" id="{620B415D-13E1-47FC-9F48-464E40180C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R19</xm:sqref>
        </x14:conditionalFormatting>
        <x14:conditionalFormatting xmlns:xm="http://schemas.microsoft.com/office/excel/2006/main">
          <x14:cfRule type="iconSet" priority="691" id="{235B0E83-3425-4188-9DAA-4E51A05832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R19</xm:sqref>
        </x14:conditionalFormatting>
        <x14:conditionalFormatting xmlns:xm="http://schemas.microsoft.com/office/excel/2006/main">
          <x14:cfRule type="iconSet" priority="688" id="{BA2A338A-8BE4-44F7-9649-82C8BE8DD66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R20:R27</xm:sqref>
        </x14:conditionalFormatting>
        <x14:conditionalFormatting xmlns:xm="http://schemas.microsoft.com/office/excel/2006/main">
          <x14:cfRule type="iconSet" priority="687" id="{9C3CDE67-0E7E-4D59-850A-30543E6DC54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R20:R27</xm:sqref>
        </x14:conditionalFormatting>
        <x14:conditionalFormatting xmlns:xm="http://schemas.microsoft.com/office/excel/2006/main">
          <x14:cfRule type="iconSet" priority="689" id="{B8173439-617E-451F-B9EC-520DD50616E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R20:R27</xm:sqref>
        </x14:conditionalFormatting>
        <x14:conditionalFormatting xmlns:xm="http://schemas.microsoft.com/office/excel/2006/main">
          <x14:cfRule type="iconSet" priority="690" id="{D4C2C4B0-AC1B-4383-BF3B-110D6E8317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R20:R27</xm:sqref>
        </x14:conditionalFormatting>
        <x14:conditionalFormatting xmlns:xm="http://schemas.microsoft.com/office/excel/2006/main">
          <x14:cfRule type="iconSet" priority="686" id="{B83E44E2-9531-43C5-A584-DCE2CF3278A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R20:R27</xm:sqref>
        </x14:conditionalFormatting>
        <x14:conditionalFormatting xmlns:xm="http://schemas.microsoft.com/office/excel/2006/main">
          <x14:cfRule type="iconSet" priority="685" id="{E65A75DD-3047-4C8C-B465-AD7CCBC0BEF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R20:R27</xm:sqref>
        </x14:conditionalFormatting>
        <x14:conditionalFormatting xmlns:xm="http://schemas.microsoft.com/office/excel/2006/main">
          <x14:cfRule type="iconSet" priority="682" id="{AFB17175-EF37-4A51-8B6A-336FDCE3B47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R15:R16</xm:sqref>
        </x14:conditionalFormatting>
        <x14:conditionalFormatting xmlns:xm="http://schemas.microsoft.com/office/excel/2006/main">
          <x14:cfRule type="iconSet" priority="681" id="{96263830-ACA4-4616-BE46-BFB3FE47CC4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R15:R16</xm:sqref>
        </x14:conditionalFormatting>
        <x14:conditionalFormatting xmlns:xm="http://schemas.microsoft.com/office/excel/2006/main">
          <x14:cfRule type="iconSet" priority="683" id="{2ACC3D8D-F922-44A8-8BC6-50CE0A8243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R15:R16</xm:sqref>
        </x14:conditionalFormatting>
        <x14:conditionalFormatting xmlns:xm="http://schemas.microsoft.com/office/excel/2006/main">
          <x14:cfRule type="iconSet" priority="684" id="{2E354F1D-73C3-41FC-9BE5-72ED2BF1CA9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R15:R16</xm:sqref>
        </x14:conditionalFormatting>
        <x14:conditionalFormatting xmlns:xm="http://schemas.microsoft.com/office/excel/2006/main">
          <x14:cfRule type="iconSet" priority="680" id="{A743BD75-88B7-4C09-ABAA-BE04BFE9744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R15:R16</xm:sqref>
        </x14:conditionalFormatting>
        <x14:conditionalFormatting xmlns:xm="http://schemas.microsoft.com/office/excel/2006/main">
          <x14:cfRule type="iconSet" priority="679" id="{4C58A4C2-5D52-4FB7-9E56-63FC4C8BB7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R15:R16</xm:sqref>
        </x14:conditionalFormatting>
        <x14:conditionalFormatting xmlns:xm="http://schemas.microsoft.com/office/excel/2006/main">
          <x14:cfRule type="iconSet" priority="676" id="{BAFF4D20-176B-4264-8AD2-5139AA069E9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R9 R11:R13</xm:sqref>
        </x14:conditionalFormatting>
        <x14:conditionalFormatting xmlns:xm="http://schemas.microsoft.com/office/excel/2006/main">
          <x14:cfRule type="iconSet" priority="675" id="{EC4321FE-B878-4BB2-9A2C-43D877BA0C7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R9 R11:R13</xm:sqref>
        </x14:conditionalFormatting>
        <x14:conditionalFormatting xmlns:xm="http://schemas.microsoft.com/office/excel/2006/main">
          <x14:cfRule type="iconSet" priority="677" id="{EA4DAA96-27E8-4F99-B670-A70E71EBC8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R9 R11:R13</xm:sqref>
        </x14:conditionalFormatting>
        <x14:conditionalFormatting xmlns:xm="http://schemas.microsoft.com/office/excel/2006/main">
          <x14:cfRule type="iconSet" priority="678" id="{52A3CE75-8D00-4C11-BDCD-53083752B5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R9 R11:R13</xm:sqref>
        </x14:conditionalFormatting>
        <x14:conditionalFormatting xmlns:xm="http://schemas.microsoft.com/office/excel/2006/main">
          <x14:cfRule type="iconSet" priority="674" id="{E714202B-BF9A-4C5C-A1C1-0B4FDE13F7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R9 R11:R13</xm:sqref>
        </x14:conditionalFormatting>
        <x14:conditionalFormatting xmlns:xm="http://schemas.microsoft.com/office/excel/2006/main">
          <x14:cfRule type="iconSet" priority="673" id="{27EFE69B-27A0-4326-A909-B55C9129F8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R9 R11:R13</xm:sqref>
        </x14:conditionalFormatting>
        <x14:conditionalFormatting xmlns:xm="http://schemas.microsoft.com/office/excel/2006/main">
          <x14:cfRule type="iconSet" priority="670" id="{DCB6828F-9D2A-4FEB-B3DF-7F138C26B3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 R5:R6</xm:sqref>
        </x14:conditionalFormatting>
        <x14:conditionalFormatting xmlns:xm="http://schemas.microsoft.com/office/excel/2006/main">
          <x14:cfRule type="iconSet" priority="669" id="{5B8DA028-C9EB-4834-A62E-51E1D6ECC5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</xm:sqref>
        </x14:conditionalFormatting>
        <x14:conditionalFormatting xmlns:xm="http://schemas.microsoft.com/office/excel/2006/main">
          <x14:cfRule type="iconSet" priority="671" id="{78DABAB3-D58C-4F1A-9D4D-9BBC76F844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</xm:sqref>
        </x14:conditionalFormatting>
        <x14:conditionalFormatting xmlns:xm="http://schemas.microsoft.com/office/excel/2006/main">
          <x14:cfRule type="iconSet" priority="672" id="{0E84449D-75EF-47CA-96CA-DC61520C3D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</xm:sqref>
        </x14:conditionalFormatting>
        <x14:conditionalFormatting xmlns:xm="http://schemas.microsoft.com/office/excel/2006/main">
          <x14:cfRule type="iconSet" priority="668" id="{5C8BA35D-8296-48F9-82B0-0D8B3A17CE5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</xm:sqref>
        </x14:conditionalFormatting>
        <x14:conditionalFormatting xmlns:xm="http://schemas.microsoft.com/office/excel/2006/main">
          <x14:cfRule type="iconSet" priority="667" id="{0B428AA3-779E-4E9D-B92E-1C61C03D016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</xm:sqref>
        </x14:conditionalFormatting>
        <x14:conditionalFormatting xmlns:xm="http://schemas.microsoft.com/office/excel/2006/main">
          <x14:cfRule type="iconSet" priority="658" id="{C2A2C13A-6E5C-4C65-BB37-4777BC1F23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R33:R34</xm:sqref>
        </x14:conditionalFormatting>
        <x14:conditionalFormatting xmlns:xm="http://schemas.microsoft.com/office/excel/2006/main">
          <x14:cfRule type="iconSet" priority="657" id="{DC0510B7-5ED1-4B1B-A152-DF9AC652D8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R33</xm:sqref>
        </x14:conditionalFormatting>
        <x14:conditionalFormatting xmlns:xm="http://schemas.microsoft.com/office/excel/2006/main">
          <x14:cfRule type="iconSet" priority="659" id="{B2F544B8-87FF-4953-8454-352E062698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R33</xm:sqref>
        </x14:conditionalFormatting>
        <x14:conditionalFormatting xmlns:xm="http://schemas.microsoft.com/office/excel/2006/main">
          <x14:cfRule type="iconSet" priority="660" id="{4B4B737F-E2D3-4B68-A5BA-E6DAB37908B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R33</xm:sqref>
        </x14:conditionalFormatting>
        <x14:conditionalFormatting xmlns:xm="http://schemas.microsoft.com/office/excel/2006/main">
          <x14:cfRule type="iconSet" priority="656" id="{421D9C29-A39D-490B-8EB9-8E01F817B5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R33</xm:sqref>
        </x14:conditionalFormatting>
        <x14:conditionalFormatting xmlns:xm="http://schemas.microsoft.com/office/excel/2006/main">
          <x14:cfRule type="iconSet" priority="655" id="{3215732D-9991-4E72-9709-C183997A01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R33</xm:sqref>
        </x14:conditionalFormatting>
        <x14:conditionalFormatting xmlns:xm="http://schemas.microsoft.com/office/excel/2006/main">
          <x14:cfRule type="iconSet" priority="652" id="{2BD8C76F-F0EB-4B99-80C5-D8D066F6A8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R32</xm:sqref>
        </x14:conditionalFormatting>
        <x14:conditionalFormatting xmlns:xm="http://schemas.microsoft.com/office/excel/2006/main">
          <x14:cfRule type="iconSet" priority="651" id="{12BB9A1C-E005-4F40-AC84-C83E4AFC9B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R32</xm:sqref>
        </x14:conditionalFormatting>
        <x14:conditionalFormatting xmlns:xm="http://schemas.microsoft.com/office/excel/2006/main">
          <x14:cfRule type="iconSet" priority="653" id="{9DD74DAB-3749-48B2-9C61-0DF87998CF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R32</xm:sqref>
        </x14:conditionalFormatting>
        <x14:conditionalFormatting xmlns:xm="http://schemas.microsoft.com/office/excel/2006/main">
          <x14:cfRule type="iconSet" priority="654" id="{A228BD02-7E13-4EA2-8FD0-2053DD92CB6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R32</xm:sqref>
        </x14:conditionalFormatting>
        <x14:conditionalFormatting xmlns:xm="http://schemas.microsoft.com/office/excel/2006/main">
          <x14:cfRule type="iconSet" priority="650" id="{4EED476D-BC4B-4E5B-B2E1-2BC080D3801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R32</xm:sqref>
        </x14:conditionalFormatting>
        <x14:conditionalFormatting xmlns:xm="http://schemas.microsoft.com/office/excel/2006/main">
          <x14:cfRule type="iconSet" priority="649" id="{BF76129E-BA00-4D3D-9062-34EC2F0AED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R32</xm:sqref>
        </x14:conditionalFormatting>
        <x14:conditionalFormatting xmlns:xm="http://schemas.microsoft.com/office/excel/2006/main">
          <x14:cfRule type="iconSet" priority="646" id="{C98B76EB-49BD-4449-B7DE-68C9081B60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R36</xm:sqref>
        </x14:conditionalFormatting>
        <x14:conditionalFormatting xmlns:xm="http://schemas.microsoft.com/office/excel/2006/main">
          <x14:cfRule type="iconSet" priority="645" id="{E9AB3ED4-21F9-4B28-B06E-79516F7A04C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R36</xm:sqref>
        </x14:conditionalFormatting>
        <x14:conditionalFormatting xmlns:xm="http://schemas.microsoft.com/office/excel/2006/main">
          <x14:cfRule type="iconSet" priority="647" id="{E7BAC9CA-85DA-4D8A-87A3-48DA1F2945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R36</xm:sqref>
        </x14:conditionalFormatting>
        <x14:conditionalFormatting xmlns:xm="http://schemas.microsoft.com/office/excel/2006/main">
          <x14:cfRule type="iconSet" priority="648" id="{83DE57AC-768B-4D3D-93DD-46B32C744A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R36</xm:sqref>
        </x14:conditionalFormatting>
        <x14:conditionalFormatting xmlns:xm="http://schemas.microsoft.com/office/excel/2006/main">
          <x14:cfRule type="iconSet" priority="644" id="{8E403F38-DE72-4B76-AF36-8B5A9E9E136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R36</xm:sqref>
        </x14:conditionalFormatting>
        <x14:conditionalFormatting xmlns:xm="http://schemas.microsoft.com/office/excel/2006/main">
          <x14:cfRule type="iconSet" priority="643" id="{F9892FD4-DC75-45F2-AEBF-777571D276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R36</xm:sqref>
        </x14:conditionalFormatting>
        <x14:conditionalFormatting xmlns:xm="http://schemas.microsoft.com/office/excel/2006/main">
          <x14:cfRule type="iconSet" priority="640" id="{888FFF4F-41A3-47A7-9EF9-5C7A34430CA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R37</xm:sqref>
        </x14:conditionalFormatting>
        <x14:conditionalFormatting xmlns:xm="http://schemas.microsoft.com/office/excel/2006/main">
          <x14:cfRule type="iconSet" priority="639" id="{F2EC5856-EB1C-4E05-A7CB-0DD0B10460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R37</xm:sqref>
        </x14:conditionalFormatting>
        <x14:conditionalFormatting xmlns:xm="http://schemas.microsoft.com/office/excel/2006/main">
          <x14:cfRule type="iconSet" priority="641" id="{D1C22553-054C-49C2-9C79-DB2E60F8E4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R37</xm:sqref>
        </x14:conditionalFormatting>
        <x14:conditionalFormatting xmlns:xm="http://schemas.microsoft.com/office/excel/2006/main">
          <x14:cfRule type="iconSet" priority="642" id="{3D1F9225-A5E7-44FC-BE4E-B11F951C95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R37</xm:sqref>
        </x14:conditionalFormatting>
        <x14:conditionalFormatting xmlns:xm="http://schemas.microsoft.com/office/excel/2006/main">
          <x14:cfRule type="iconSet" priority="638" id="{6E591609-EBFB-4CD0-A43D-861D5680E42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R37</xm:sqref>
        </x14:conditionalFormatting>
        <x14:conditionalFormatting xmlns:xm="http://schemas.microsoft.com/office/excel/2006/main">
          <x14:cfRule type="iconSet" priority="637" id="{80E276D5-9553-4DE9-977B-46CB1703A2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R37</xm:sqref>
        </x14:conditionalFormatting>
        <x14:conditionalFormatting xmlns:xm="http://schemas.microsoft.com/office/excel/2006/main">
          <x14:cfRule type="iconSet" priority="634" id="{22DC01E0-D0F2-47BC-B90A-B0F2A2CCA1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R38</xm:sqref>
        </x14:conditionalFormatting>
        <x14:conditionalFormatting xmlns:xm="http://schemas.microsoft.com/office/excel/2006/main">
          <x14:cfRule type="iconSet" priority="633" id="{E3B84894-3BEE-4A93-8158-D5C058EC15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R38</xm:sqref>
        </x14:conditionalFormatting>
        <x14:conditionalFormatting xmlns:xm="http://schemas.microsoft.com/office/excel/2006/main">
          <x14:cfRule type="iconSet" priority="635" id="{3A2DB3F4-B237-4607-9F3C-F1F6B20814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R38</xm:sqref>
        </x14:conditionalFormatting>
        <x14:conditionalFormatting xmlns:xm="http://schemas.microsoft.com/office/excel/2006/main">
          <x14:cfRule type="iconSet" priority="636" id="{E69EE7EC-14CE-4C8C-8829-566B247DB28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R38</xm:sqref>
        </x14:conditionalFormatting>
        <x14:conditionalFormatting xmlns:xm="http://schemas.microsoft.com/office/excel/2006/main">
          <x14:cfRule type="iconSet" priority="632" id="{69B54D97-BAE5-408D-A382-498B768475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R38</xm:sqref>
        </x14:conditionalFormatting>
        <x14:conditionalFormatting xmlns:xm="http://schemas.microsoft.com/office/excel/2006/main">
          <x14:cfRule type="iconSet" priority="631" id="{105FA7BD-EF94-485B-BACF-338A3D3100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R38</xm:sqref>
        </x14:conditionalFormatting>
        <x14:conditionalFormatting xmlns:xm="http://schemas.microsoft.com/office/excel/2006/main">
          <x14:cfRule type="iconSet" priority="628" id="{4DE947B3-EBF4-4395-A6C9-DF62EAB791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R39</xm:sqref>
        </x14:conditionalFormatting>
        <x14:conditionalFormatting xmlns:xm="http://schemas.microsoft.com/office/excel/2006/main">
          <x14:cfRule type="iconSet" priority="627" id="{F2834643-99BE-4619-80E4-6D2CE78EF9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R39</xm:sqref>
        </x14:conditionalFormatting>
        <x14:conditionalFormatting xmlns:xm="http://schemas.microsoft.com/office/excel/2006/main">
          <x14:cfRule type="iconSet" priority="629" id="{A3DBD039-D905-4BEE-8036-0BFFC413971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R39</xm:sqref>
        </x14:conditionalFormatting>
        <x14:conditionalFormatting xmlns:xm="http://schemas.microsoft.com/office/excel/2006/main">
          <x14:cfRule type="iconSet" priority="630" id="{150938F8-D9D7-4198-B3F6-FC3EDA4236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R39</xm:sqref>
        </x14:conditionalFormatting>
        <x14:conditionalFormatting xmlns:xm="http://schemas.microsoft.com/office/excel/2006/main">
          <x14:cfRule type="iconSet" priority="626" id="{5CBD475D-D54D-4847-BF68-EC072D60CD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R39</xm:sqref>
        </x14:conditionalFormatting>
        <x14:conditionalFormatting xmlns:xm="http://schemas.microsoft.com/office/excel/2006/main">
          <x14:cfRule type="iconSet" priority="625" id="{760E13D1-ABCF-44B6-B7AA-10C39F959B9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R39</xm:sqref>
        </x14:conditionalFormatting>
        <x14:conditionalFormatting xmlns:xm="http://schemas.microsoft.com/office/excel/2006/main">
          <x14:cfRule type="iconSet" priority="622" id="{D842A7AF-17F6-46CC-A65A-4A17452838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R41</xm:sqref>
        </x14:conditionalFormatting>
        <x14:conditionalFormatting xmlns:xm="http://schemas.microsoft.com/office/excel/2006/main">
          <x14:cfRule type="iconSet" priority="621" id="{B9EEC301-541D-427C-8FFD-F3D85D7FED3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R41</xm:sqref>
        </x14:conditionalFormatting>
        <x14:conditionalFormatting xmlns:xm="http://schemas.microsoft.com/office/excel/2006/main">
          <x14:cfRule type="iconSet" priority="623" id="{688FE82E-3F09-4C22-A50E-6BF87DFD01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R41</xm:sqref>
        </x14:conditionalFormatting>
        <x14:conditionalFormatting xmlns:xm="http://schemas.microsoft.com/office/excel/2006/main">
          <x14:cfRule type="iconSet" priority="624" id="{33F592BC-A91E-40CE-A265-94A1AAED7F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R41</xm:sqref>
        </x14:conditionalFormatting>
        <x14:conditionalFormatting xmlns:xm="http://schemas.microsoft.com/office/excel/2006/main">
          <x14:cfRule type="iconSet" priority="620" id="{EE2A8044-52FA-4397-80BC-43E38DD150B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R41</xm:sqref>
        </x14:conditionalFormatting>
        <x14:conditionalFormatting xmlns:xm="http://schemas.microsoft.com/office/excel/2006/main">
          <x14:cfRule type="iconSet" priority="619" id="{C1966F33-6F18-43F9-B901-F92F0531DE9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R41</xm:sqref>
        </x14:conditionalFormatting>
        <x14:conditionalFormatting xmlns:xm="http://schemas.microsoft.com/office/excel/2006/main">
          <x14:cfRule type="iconSet" priority="616" id="{C439AE8A-EA3E-4988-9109-29EC440427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R40</xm:sqref>
        </x14:conditionalFormatting>
        <x14:conditionalFormatting xmlns:xm="http://schemas.microsoft.com/office/excel/2006/main">
          <x14:cfRule type="iconSet" priority="615" id="{5926BED2-3CFA-4E89-B42B-E0ADDB2F5A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R40</xm:sqref>
        </x14:conditionalFormatting>
        <x14:conditionalFormatting xmlns:xm="http://schemas.microsoft.com/office/excel/2006/main">
          <x14:cfRule type="iconSet" priority="617" id="{332DD88E-9915-4EBC-9D52-18D57F95DE7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R40</xm:sqref>
        </x14:conditionalFormatting>
        <x14:conditionalFormatting xmlns:xm="http://schemas.microsoft.com/office/excel/2006/main">
          <x14:cfRule type="iconSet" priority="618" id="{B11E9ACF-A4CB-4AE3-8A36-9C67BB1929E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R40</xm:sqref>
        </x14:conditionalFormatting>
        <x14:conditionalFormatting xmlns:xm="http://schemas.microsoft.com/office/excel/2006/main">
          <x14:cfRule type="iconSet" priority="614" id="{DE6616E6-82D0-4E6E-AA65-3D2B06E519A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R40</xm:sqref>
        </x14:conditionalFormatting>
        <x14:conditionalFormatting xmlns:xm="http://schemas.microsoft.com/office/excel/2006/main">
          <x14:cfRule type="iconSet" priority="613" id="{252A75D2-CB03-4F03-82F2-1889A6EE1A6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R40</xm:sqref>
        </x14:conditionalFormatting>
        <x14:conditionalFormatting xmlns:xm="http://schemas.microsoft.com/office/excel/2006/main">
          <x14:cfRule type="iconSet" priority="610" id="{D85B316B-EB23-4F1E-BDFF-16D21892E3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R49</xm:sqref>
        </x14:conditionalFormatting>
        <x14:conditionalFormatting xmlns:xm="http://schemas.microsoft.com/office/excel/2006/main">
          <x14:cfRule type="iconSet" priority="609" id="{02178B2E-B12A-4FD4-BD8F-8A7A12C739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R49</xm:sqref>
        </x14:conditionalFormatting>
        <x14:conditionalFormatting xmlns:xm="http://schemas.microsoft.com/office/excel/2006/main">
          <x14:cfRule type="iconSet" priority="611" id="{73D65151-1C85-45FE-A2D1-3112E24A216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R49</xm:sqref>
        </x14:conditionalFormatting>
        <x14:conditionalFormatting xmlns:xm="http://schemas.microsoft.com/office/excel/2006/main">
          <x14:cfRule type="iconSet" priority="612" id="{1F043126-2E94-4365-B5EB-9D3E195AA93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R49</xm:sqref>
        </x14:conditionalFormatting>
        <x14:conditionalFormatting xmlns:xm="http://schemas.microsoft.com/office/excel/2006/main">
          <x14:cfRule type="iconSet" priority="608" id="{878AB39E-703C-432D-A019-A0A293B074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R49</xm:sqref>
        </x14:conditionalFormatting>
        <x14:conditionalFormatting xmlns:xm="http://schemas.microsoft.com/office/excel/2006/main">
          <x14:cfRule type="iconSet" priority="607" id="{9D07826A-31B4-4A82-96F4-4B8544C2B1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R49</xm:sqref>
        </x14:conditionalFormatting>
        <x14:conditionalFormatting xmlns:xm="http://schemas.microsoft.com/office/excel/2006/main">
          <x14:cfRule type="iconSet" priority="604" id="{D10DC1DB-C7AB-49AC-ABBC-5703150A60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R46</xm:sqref>
        </x14:conditionalFormatting>
        <x14:conditionalFormatting xmlns:xm="http://schemas.microsoft.com/office/excel/2006/main">
          <x14:cfRule type="iconSet" priority="603" id="{C62E1DF9-5877-4192-ACFF-B35595BF0E1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R46</xm:sqref>
        </x14:conditionalFormatting>
        <x14:conditionalFormatting xmlns:xm="http://schemas.microsoft.com/office/excel/2006/main">
          <x14:cfRule type="iconSet" priority="605" id="{39F10CF2-BE17-4F9E-92D5-C1DED54C62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R46</xm:sqref>
        </x14:conditionalFormatting>
        <x14:conditionalFormatting xmlns:xm="http://schemas.microsoft.com/office/excel/2006/main">
          <x14:cfRule type="iconSet" priority="606" id="{77A19F8C-F93B-46D8-86F0-9CC8D719FE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R46</xm:sqref>
        </x14:conditionalFormatting>
        <x14:conditionalFormatting xmlns:xm="http://schemas.microsoft.com/office/excel/2006/main">
          <x14:cfRule type="iconSet" priority="602" id="{384790EE-F78D-4981-9398-97D65273AC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R46</xm:sqref>
        </x14:conditionalFormatting>
        <x14:conditionalFormatting xmlns:xm="http://schemas.microsoft.com/office/excel/2006/main">
          <x14:cfRule type="iconSet" priority="601" id="{7287F604-BB94-409B-AE6E-A5394E86AA7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R46</xm:sqref>
        </x14:conditionalFormatting>
        <x14:conditionalFormatting xmlns:xm="http://schemas.microsoft.com/office/excel/2006/main">
          <x14:cfRule type="iconSet" priority="598" id="{20D9A89E-0B1F-4792-9D28-636703600E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R45</xm:sqref>
        </x14:conditionalFormatting>
        <x14:conditionalFormatting xmlns:xm="http://schemas.microsoft.com/office/excel/2006/main">
          <x14:cfRule type="iconSet" priority="597" id="{049D8953-01E2-4C31-A115-74D01FD56E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R45</xm:sqref>
        </x14:conditionalFormatting>
        <x14:conditionalFormatting xmlns:xm="http://schemas.microsoft.com/office/excel/2006/main">
          <x14:cfRule type="iconSet" priority="599" id="{530B0F9C-9C13-41AD-96C7-5EEBB0B62B9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R45</xm:sqref>
        </x14:conditionalFormatting>
        <x14:conditionalFormatting xmlns:xm="http://schemas.microsoft.com/office/excel/2006/main">
          <x14:cfRule type="iconSet" priority="600" id="{56436AF6-9D15-4F16-9D9B-961E41D566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R45</xm:sqref>
        </x14:conditionalFormatting>
        <x14:conditionalFormatting xmlns:xm="http://schemas.microsoft.com/office/excel/2006/main">
          <x14:cfRule type="iconSet" priority="596" id="{39F7AE83-97F8-4F5A-A5B6-94E18B0438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R45</xm:sqref>
        </x14:conditionalFormatting>
        <x14:conditionalFormatting xmlns:xm="http://schemas.microsoft.com/office/excel/2006/main">
          <x14:cfRule type="iconSet" priority="595" id="{12E61E1B-0A44-4ADE-A3A4-FB4FA6B4839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R45</xm:sqref>
        </x14:conditionalFormatting>
        <x14:conditionalFormatting xmlns:xm="http://schemas.microsoft.com/office/excel/2006/main">
          <x14:cfRule type="iconSet" priority="592" id="{084A7401-E30D-4575-A1E9-8A3F8D1EF0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R44</xm:sqref>
        </x14:conditionalFormatting>
        <x14:conditionalFormatting xmlns:xm="http://schemas.microsoft.com/office/excel/2006/main">
          <x14:cfRule type="iconSet" priority="591" id="{8F4A5C39-6216-4E5F-9E91-F260971EE35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R44</xm:sqref>
        </x14:conditionalFormatting>
        <x14:conditionalFormatting xmlns:xm="http://schemas.microsoft.com/office/excel/2006/main">
          <x14:cfRule type="iconSet" priority="593" id="{3E501168-77C5-45BC-98EF-82CFB6E5C1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R44</xm:sqref>
        </x14:conditionalFormatting>
        <x14:conditionalFormatting xmlns:xm="http://schemas.microsoft.com/office/excel/2006/main">
          <x14:cfRule type="iconSet" priority="594" id="{DF81B4F4-6F8C-4FF8-9111-3AE9628B803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R44</xm:sqref>
        </x14:conditionalFormatting>
        <x14:conditionalFormatting xmlns:xm="http://schemas.microsoft.com/office/excel/2006/main">
          <x14:cfRule type="iconSet" priority="590" id="{ACFD0E64-9429-4E6F-A746-95587BE127B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R44</xm:sqref>
        </x14:conditionalFormatting>
        <x14:conditionalFormatting xmlns:xm="http://schemas.microsoft.com/office/excel/2006/main">
          <x14:cfRule type="iconSet" priority="589" id="{F694FF00-BC13-48A0-85EC-8BB1ADC09B9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R44</xm:sqref>
        </x14:conditionalFormatting>
        <x14:conditionalFormatting xmlns:xm="http://schemas.microsoft.com/office/excel/2006/main">
          <x14:cfRule type="iconSet" priority="586" id="{42027E29-314E-44DE-A393-6F8EDDA51F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R43</xm:sqref>
        </x14:conditionalFormatting>
        <x14:conditionalFormatting xmlns:xm="http://schemas.microsoft.com/office/excel/2006/main">
          <x14:cfRule type="iconSet" priority="585" id="{079F1197-8DEB-48A9-97D7-57D25A609E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R43</xm:sqref>
        </x14:conditionalFormatting>
        <x14:conditionalFormatting xmlns:xm="http://schemas.microsoft.com/office/excel/2006/main">
          <x14:cfRule type="iconSet" priority="587" id="{427AD076-89B7-40B6-B146-11338F47705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R43</xm:sqref>
        </x14:conditionalFormatting>
        <x14:conditionalFormatting xmlns:xm="http://schemas.microsoft.com/office/excel/2006/main">
          <x14:cfRule type="iconSet" priority="588" id="{61B6DDCD-84FB-4F7A-80E7-023B084728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R43</xm:sqref>
        </x14:conditionalFormatting>
        <x14:conditionalFormatting xmlns:xm="http://schemas.microsoft.com/office/excel/2006/main">
          <x14:cfRule type="iconSet" priority="584" id="{35E2B309-90EA-4E91-B95D-D1750EE460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R43</xm:sqref>
        </x14:conditionalFormatting>
        <x14:conditionalFormatting xmlns:xm="http://schemas.microsoft.com/office/excel/2006/main">
          <x14:cfRule type="iconSet" priority="583" id="{8469F982-10CE-4FE2-828F-B8B76C9298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R43</xm:sqref>
        </x14:conditionalFormatting>
        <x14:conditionalFormatting xmlns:xm="http://schemas.microsoft.com/office/excel/2006/main">
          <x14:cfRule type="iconSet" priority="580" id="{58879713-6996-4948-8605-4027E4104E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R48</xm:sqref>
        </x14:conditionalFormatting>
        <x14:conditionalFormatting xmlns:xm="http://schemas.microsoft.com/office/excel/2006/main">
          <x14:cfRule type="iconSet" priority="579" id="{6985EB33-61E7-41C2-B9CA-85B0608CAC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R48</xm:sqref>
        </x14:conditionalFormatting>
        <x14:conditionalFormatting xmlns:xm="http://schemas.microsoft.com/office/excel/2006/main">
          <x14:cfRule type="iconSet" priority="581" id="{D2037303-4DF6-493D-9975-8EC9CA49F8D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R48</xm:sqref>
        </x14:conditionalFormatting>
        <x14:conditionalFormatting xmlns:xm="http://schemas.microsoft.com/office/excel/2006/main">
          <x14:cfRule type="iconSet" priority="582" id="{38E00A58-CE5C-4350-A8D7-75A33FFF1CE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R48</xm:sqref>
        </x14:conditionalFormatting>
        <x14:conditionalFormatting xmlns:xm="http://schemas.microsoft.com/office/excel/2006/main">
          <x14:cfRule type="iconSet" priority="578" id="{57B51253-BA2F-426E-BEE3-DFAE6A36D6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R48</xm:sqref>
        </x14:conditionalFormatting>
        <x14:conditionalFormatting xmlns:xm="http://schemas.microsoft.com/office/excel/2006/main">
          <x14:cfRule type="iconSet" priority="577" id="{8CFFCE1D-C61F-4CB0-A824-E511857C433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R48</xm:sqref>
        </x14:conditionalFormatting>
        <x14:conditionalFormatting xmlns:xm="http://schemas.microsoft.com/office/excel/2006/main">
          <x14:cfRule type="iconSet" priority="568" id="{328C5F64-D765-4EF4-BB20-C75887077C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R50</xm:sqref>
        </x14:conditionalFormatting>
        <x14:conditionalFormatting xmlns:xm="http://schemas.microsoft.com/office/excel/2006/main">
          <x14:cfRule type="iconSet" priority="567" id="{C0A99BEF-4361-4571-BB0E-A15176CBCF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R50</xm:sqref>
        </x14:conditionalFormatting>
        <x14:conditionalFormatting xmlns:xm="http://schemas.microsoft.com/office/excel/2006/main">
          <x14:cfRule type="iconSet" priority="569" id="{3AAD2FBC-E7AA-4555-8DF7-F0711E26B9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R50</xm:sqref>
        </x14:conditionalFormatting>
        <x14:conditionalFormatting xmlns:xm="http://schemas.microsoft.com/office/excel/2006/main">
          <x14:cfRule type="iconSet" priority="570" id="{D91B0718-21DA-4096-9909-B9B8F70062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R50</xm:sqref>
        </x14:conditionalFormatting>
        <x14:conditionalFormatting xmlns:xm="http://schemas.microsoft.com/office/excel/2006/main">
          <x14:cfRule type="iconSet" priority="566" id="{615BFD0C-F70C-43DA-86D2-FBE82ACF0A1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R50</xm:sqref>
        </x14:conditionalFormatting>
        <x14:conditionalFormatting xmlns:xm="http://schemas.microsoft.com/office/excel/2006/main">
          <x14:cfRule type="iconSet" priority="565" id="{79286B72-F34C-43ED-8681-C21E5E10F7F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R50</xm:sqref>
        </x14:conditionalFormatting>
        <x14:conditionalFormatting xmlns:xm="http://schemas.microsoft.com/office/excel/2006/main">
          <x14:cfRule type="iconSet" priority="562" id="{20FD0EE2-C3DD-46DC-A5E3-10C257C5EEF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R47</xm:sqref>
        </x14:conditionalFormatting>
        <x14:conditionalFormatting xmlns:xm="http://schemas.microsoft.com/office/excel/2006/main">
          <x14:cfRule type="iconSet" priority="561" id="{A18BD8F8-3C54-4FE1-88EE-B9CC071119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R47</xm:sqref>
        </x14:conditionalFormatting>
        <x14:conditionalFormatting xmlns:xm="http://schemas.microsoft.com/office/excel/2006/main">
          <x14:cfRule type="iconSet" priority="563" id="{07503C8B-1158-4DDD-B99F-3D8D3AA0931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R47</xm:sqref>
        </x14:conditionalFormatting>
        <x14:conditionalFormatting xmlns:xm="http://schemas.microsoft.com/office/excel/2006/main">
          <x14:cfRule type="iconSet" priority="564" id="{0EF99D77-8456-4B00-AA8F-E67501CB46E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R47</xm:sqref>
        </x14:conditionalFormatting>
        <x14:conditionalFormatting xmlns:xm="http://schemas.microsoft.com/office/excel/2006/main">
          <x14:cfRule type="iconSet" priority="560" id="{F33ADCF7-FEC1-4382-996E-7085A8BAFB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R47</xm:sqref>
        </x14:conditionalFormatting>
        <x14:conditionalFormatting xmlns:xm="http://schemas.microsoft.com/office/excel/2006/main">
          <x14:cfRule type="iconSet" priority="559" id="{637A952C-E18F-40AA-A9B6-F8F60BFBA06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R47</xm:sqref>
        </x14:conditionalFormatting>
        <x14:conditionalFormatting xmlns:xm="http://schemas.microsoft.com/office/excel/2006/main">
          <x14:cfRule type="iconSet" priority="556" id="{37371E66-4901-4853-85D8-FF1AD7DFFA4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S44</xm:sqref>
        </x14:conditionalFormatting>
        <x14:conditionalFormatting xmlns:xm="http://schemas.microsoft.com/office/excel/2006/main">
          <x14:cfRule type="iconSet" priority="555" id="{D36487B0-2AC9-4787-B570-991F2A2BAB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S44</xm:sqref>
        </x14:conditionalFormatting>
        <x14:conditionalFormatting xmlns:xm="http://schemas.microsoft.com/office/excel/2006/main">
          <x14:cfRule type="iconSet" priority="557" id="{BB3C65BE-8822-4087-809D-C3EDD0B1775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S44</xm:sqref>
        </x14:conditionalFormatting>
        <x14:conditionalFormatting xmlns:xm="http://schemas.microsoft.com/office/excel/2006/main">
          <x14:cfRule type="iconSet" priority="558" id="{113D9E4F-76AB-438B-8238-B993A1040C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S44</xm:sqref>
        </x14:conditionalFormatting>
        <x14:conditionalFormatting xmlns:xm="http://schemas.microsoft.com/office/excel/2006/main">
          <x14:cfRule type="iconSet" priority="554" id="{5F2DE65B-75D1-4B70-80BD-A84286C6BCA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S44</xm:sqref>
        </x14:conditionalFormatting>
        <x14:conditionalFormatting xmlns:xm="http://schemas.microsoft.com/office/excel/2006/main">
          <x14:cfRule type="iconSet" priority="553" id="{002A5A26-23E6-4AB4-9A6B-91A08936BA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S44</xm:sqref>
        </x14:conditionalFormatting>
        <x14:conditionalFormatting xmlns:xm="http://schemas.microsoft.com/office/excel/2006/main">
          <x14:cfRule type="iconSet" priority="550" id="{779FFD70-0BD3-4206-904B-9E49F9E735F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S45</xm:sqref>
        </x14:conditionalFormatting>
        <x14:conditionalFormatting xmlns:xm="http://schemas.microsoft.com/office/excel/2006/main">
          <x14:cfRule type="iconSet" priority="549" id="{7C01A898-DE28-44A2-BA16-BF093953661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S45</xm:sqref>
        </x14:conditionalFormatting>
        <x14:conditionalFormatting xmlns:xm="http://schemas.microsoft.com/office/excel/2006/main">
          <x14:cfRule type="iconSet" priority="551" id="{167A0F92-B6D4-4720-A4B1-43F96A9611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S45</xm:sqref>
        </x14:conditionalFormatting>
        <x14:conditionalFormatting xmlns:xm="http://schemas.microsoft.com/office/excel/2006/main">
          <x14:cfRule type="iconSet" priority="552" id="{71B0B4A0-EB67-4ED6-900F-E7BA5903712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S45</xm:sqref>
        </x14:conditionalFormatting>
        <x14:conditionalFormatting xmlns:xm="http://schemas.microsoft.com/office/excel/2006/main">
          <x14:cfRule type="iconSet" priority="548" id="{5367E4F3-EAFE-476D-9519-03DFD365F84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S45</xm:sqref>
        </x14:conditionalFormatting>
        <x14:conditionalFormatting xmlns:xm="http://schemas.microsoft.com/office/excel/2006/main">
          <x14:cfRule type="iconSet" priority="547" id="{BC7F64D5-A1BA-48CF-8C01-036434BCF0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S45</xm:sqref>
        </x14:conditionalFormatting>
        <x14:conditionalFormatting xmlns:xm="http://schemas.microsoft.com/office/excel/2006/main">
          <x14:cfRule type="iconSet" priority="544" id="{D30FE775-240A-495F-A28F-6BDE7F8D7F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S49</xm:sqref>
        </x14:conditionalFormatting>
        <x14:conditionalFormatting xmlns:xm="http://schemas.microsoft.com/office/excel/2006/main">
          <x14:cfRule type="iconSet" priority="543" id="{4F5348D7-D860-49D7-A638-DC86F34DB1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S49</xm:sqref>
        </x14:conditionalFormatting>
        <x14:conditionalFormatting xmlns:xm="http://schemas.microsoft.com/office/excel/2006/main">
          <x14:cfRule type="iconSet" priority="545" id="{F143CEFF-D8F2-427D-877A-098F9F2C9A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S49</xm:sqref>
        </x14:conditionalFormatting>
        <x14:conditionalFormatting xmlns:xm="http://schemas.microsoft.com/office/excel/2006/main">
          <x14:cfRule type="iconSet" priority="546" id="{D07B8914-8ED1-4E32-B758-9ED36DB13F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S49</xm:sqref>
        </x14:conditionalFormatting>
        <x14:conditionalFormatting xmlns:xm="http://schemas.microsoft.com/office/excel/2006/main">
          <x14:cfRule type="iconSet" priority="542" id="{BAF8D760-192F-4324-8F49-269B51EADC0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S49</xm:sqref>
        </x14:conditionalFormatting>
        <x14:conditionalFormatting xmlns:xm="http://schemas.microsoft.com/office/excel/2006/main">
          <x14:cfRule type="iconSet" priority="541" id="{C5ABE12A-2E40-4A19-B670-1971F1D44DC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S49</xm:sqref>
        </x14:conditionalFormatting>
        <x14:conditionalFormatting xmlns:xm="http://schemas.microsoft.com/office/excel/2006/main">
          <x14:cfRule type="iconSet" priority="538" id="{6371705B-B507-4E44-9C53-9E7B4812898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S50</xm:sqref>
        </x14:conditionalFormatting>
        <x14:conditionalFormatting xmlns:xm="http://schemas.microsoft.com/office/excel/2006/main">
          <x14:cfRule type="iconSet" priority="537" id="{98D6F2BC-C909-4FEC-8C5B-155817CF1E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S50</xm:sqref>
        </x14:conditionalFormatting>
        <x14:conditionalFormatting xmlns:xm="http://schemas.microsoft.com/office/excel/2006/main">
          <x14:cfRule type="iconSet" priority="539" id="{3EA269E7-7C45-4CF2-AC9F-B270FAB237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S50</xm:sqref>
        </x14:conditionalFormatting>
        <x14:conditionalFormatting xmlns:xm="http://schemas.microsoft.com/office/excel/2006/main">
          <x14:cfRule type="iconSet" priority="540" id="{04560721-8A29-4688-8D65-7541955285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S50</xm:sqref>
        </x14:conditionalFormatting>
        <x14:conditionalFormatting xmlns:xm="http://schemas.microsoft.com/office/excel/2006/main">
          <x14:cfRule type="iconSet" priority="536" id="{6D91D931-0AD0-4F3C-A664-EFFD746EBB0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S50</xm:sqref>
        </x14:conditionalFormatting>
        <x14:conditionalFormatting xmlns:xm="http://schemas.microsoft.com/office/excel/2006/main">
          <x14:cfRule type="iconSet" priority="535" id="{B6430D52-76C7-4BF4-B2F5-D308778BB31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S50</xm:sqref>
        </x14:conditionalFormatting>
        <x14:conditionalFormatting xmlns:xm="http://schemas.microsoft.com/office/excel/2006/main">
          <x14:cfRule type="iconSet" priority="526" id="{9BC4952A-65CC-41CD-B87F-C476108B874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</xm:sqref>
        </x14:conditionalFormatting>
        <x14:conditionalFormatting xmlns:xm="http://schemas.microsoft.com/office/excel/2006/main">
          <x14:cfRule type="iconSet" priority="525" id="{20E6E921-0C6C-43D4-A7C3-E9AEAE92B9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</xm:sqref>
        </x14:conditionalFormatting>
        <x14:conditionalFormatting xmlns:xm="http://schemas.microsoft.com/office/excel/2006/main">
          <x14:cfRule type="iconSet" priority="527" id="{8AF304B8-AB04-429F-8CAB-F622BB769F7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</xm:sqref>
        </x14:conditionalFormatting>
        <x14:conditionalFormatting xmlns:xm="http://schemas.microsoft.com/office/excel/2006/main">
          <x14:cfRule type="iconSet" priority="528" id="{27279627-8868-4B8D-A081-7B554B06E7C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</xm:sqref>
        </x14:conditionalFormatting>
        <x14:conditionalFormatting xmlns:xm="http://schemas.microsoft.com/office/excel/2006/main">
          <x14:cfRule type="iconSet" priority="524" id="{C3E7B455-188F-4496-80FA-4CEFF85B07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</xm:sqref>
        </x14:conditionalFormatting>
        <x14:conditionalFormatting xmlns:xm="http://schemas.microsoft.com/office/excel/2006/main">
          <x14:cfRule type="iconSet" priority="523" id="{3B3D0755-12C1-48DA-846C-F74D6D8580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</xm:sqref>
        </x14:conditionalFormatting>
        <x14:conditionalFormatting xmlns:xm="http://schemas.microsoft.com/office/excel/2006/main">
          <x14:cfRule type="iconSet" priority="520" id="{F7F26B25-C06A-4610-8AFB-44D331B981B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</xm:sqref>
        </x14:conditionalFormatting>
        <x14:conditionalFormatting xmlns:xm="http://schemas.microsoft.com/office/excel/2006/main">
          <x14:cfRule type="iconSet" priority="519" id="{898D4801-D761-4E25-8CEC-77300E46561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</xm:sqref>
        </x14:conditionalFormatting>
        <x14:conditionalFormatting xmlns:xm="http://schemas.microsoft.com/office/excel/2006/main">
          <x14:cfRule type="iconSet" priority="521" id="{188E974B-440A-4E2C-ABA4-20742EEF408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</xm:sqref>
        </x14:conditionalFormatting>
        <x14:conditionalFormatting xmlns:xm="http://schemas.microsoft.com/office/excel/2006/main">
          <x14:cfRule type="iconSet" priority="522" id="{A9A4C2D7-ECBE-4FD6-956C-E9027C08103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</xm:sqref>
        </x14:conditionalFormatting>
        <x14:conditionalFormatting xmlns:xm="http://schemas.microsoft.com/office/excel/2006/main">
          <x14:cfRule type="iconSet" priority="518" id="{F91F844F-9865-41A7-8320-4C833C7F22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</xm:sqref>
        </x14:conditionalFormatting>
        <x14:conditionalFormatting xmlns:xm="http://schemas.microsoft.com/office/excel/2006/main">
          <x14:cfRule type="iconSet" priority="517" id="{ED8310E4-F2BF-48BF-8D37-1D8AA75B4E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</xm:sqref>
        </x14:conditionalFormatting>
        <x14:conditionalFormatting xmlns:xm="http://schemas.microsoft.com/office/excel/2006/main">
          <x14:cfRule type="iconSet" priority="514" id="{80C639C3-FCBE-4244-AA28-6E17403F2C6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</xm:sqref>
        </x14:conditionalFormatting>
        <x14:conditionalFormatting xmlns:xm="http://schemas.microsoft.com/office/excel/2006/main">
          <x14:cfRule type="iconSet" priority="513" id="{1E1B8BD3-5E96-4C7F-BDD1-524C25B8694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</xm:sqref>
        </x14:conditionalFormatting>
        <x14:conditionalFormatting xmlns:xm="http://schemas.microsoft.com/office/excel/2006/main">
          <x14:cfRule type="iconSet" priority="515" id="{23F79C29-A7C9-4C90-BCB0-81640CBE635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</xm:sqref>
        </x14:conditionalFormatting>
        <x14:conditionalFormatting xmlns:xm="http://schemas.microsoft.com/office/excel/2006/main">
          <x14:cfRule type="iconSet" priority="516" id="{8ACAD14A-5121-4D02-BED5-964F9D7FB1D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</xm:sqref>
        </x14:conditionalFormatting>
        <x14:conditionalFormatting xmlns:xm="http://schemas.microsoft.com/office/excel/2006/main">
          <x14:cfRule type="iconSet" priority="512" id="{73C921CF-A98E-4431-B572-8300C68CE4A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</xm:sqref>
        </x14:conditionalFormatting>
        <x14:conditionalFormatting xmlns:xm="http://schemas.microsoft.com/office/excel/2006/main">
          <x14:cfRule type="iconSet" priority="511" id="{47107388-CDB6-4129-92F8-99362EDDE0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</xm:sqref>
        </x14:conditionalFormatting>
        <x14:conditionalFormatting xmlns:xm="http://schemas.microsoft.com/office/excel/2006/main">
          <x14:cfRule type="iconSet" priority="508" id="{27BBCAD4-A95F-4CCE-9C8F-578DE8A0035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</xm:sqref>
        </x14:conditionalFormatting>
        <x14:conditionalFormatting xmlns:xm="http://schemas.microsoft.com/office/excel/2006/main">
          <x14:cfRule type="iconSet" priority="507" id="{73CE9BBD-392B-4848-BE76-0E46AE4009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</xm:sqref>
        </x14:conditionalFormatting>
        <x14:conditionalFormatting xmlns:xm="http://schemas.microsoft.com/office/excel/2006/main">
          <x14:cfRule type="iconSet" priority="509" id="{5B9ABA41-FD3E-4084-A17C-B6FC5D0F44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</xm:sqref>
        </x14:conditionalFormatting>
        <x14:conditionalFormatting xmlns:xm="http://schemas.microsoft.com/office/excel/2006/main">
          <x14:cfRule type="iconSet" priority="510" id="{1101B443-E89E-4314-89AD-1DC68AFF562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</xm:sqref>
        </x14:conditionalFormatting>
        <x14:conditionalFormatting xmlns:xm="http://schemas.microsoft.com/office/excel/2006/main">
          <x14:cfRule type="iconSet" priority="506" id="{84B2444C-1247-4497-AD34-62FF7B423AF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</xm:sqref>
        </x14:conditionalFormatting>
        <x14:conditionalFormatting xmlns:xm="http://schemas.microsoft.com/office/excel/2006/main">
          <x14:cfRule type="iconSet" priority="505" id="{12F1C7E1-FE9F-40D5-B31D-C6D940BFE0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AB3</xm:sqref>
        </x14:conditionalFormatting>
        <x14:conditionalFormatting xmlns:xm="http://schemas.microsoft.com/office/excel/2006/main">
          <x14:cfRule type="iconSet" priority="502" id="{2DE8653B-68A5-499B-AD0F-D60B605B70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AC3:AD3</xm:sqref>
        </x14:conditionalFormatting>
        <x14:conditionalFormatting xmlns:xm="http://schemas.microsoft.com/office/excel/2006/main">
          <x14:cfRule type="iconSet" priority="501" id="{5B1B9837-F49B-4F4C-8AFB-4E1BA8CDF97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AC3:AD3</xm:sqref>
        </x14:conditionalFormatting>
        <x14:conditionalFormatting xmlns:xm="http://schemas.microsoft.com/office/excel/2006/main">
          <x14:cfRule type="iconSet" priority="503" id="{D5198950-45FE-47A5-9039-B44701A2C7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AC3:AD3</xm:sqref>
        </x14:conditionalFormatting>
        <x14:conditionalFormatting xmlns:xm="http://schemas.microsoft.com/office/excel/2006/main">
          <x14:cfRule type="iconSet" priority="504" id="{D37643B9-0CA4-4D7E-85A1-43DB987B44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AC3:AD3</xm:sqref>
        </x14:conditionalFormatting>
        <x14:conditionalFormatting xmlns:xm="http://schemas.microsoft.com/office/excel/2006/main">
          <x14:cfRule type="iconSet" priority="500" id="{0AB73E4D-ABFE-4713-A2D8-B4D38253D8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AC3:AD3</xm:sqref>
        </x14:conditionalFormatting>
        <x14:conditionalFormatting xmlns:xm="http://schemas.microsoft.com/office/excel/2006/main">
          <x14:cfRule type="iconSet" priority="499" id="{FA409D1F-3D3B-436D-95B8-978BD4A8E70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AC3:AD3</xm:sqref>
        </x14:conditionalFormatting>
        <x14:conditionalFormatting xmlns:xm="http://schemas.microsoft.com/office/excel/2006/main">
          <x14:cfRule type="iconSet" priority="496" id="{B081C1C7-7D40-4ACE-9806-63BA5904B6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</xm:sqref>
        </x14:conditionalFormatting>
        <x14:conditionalFormatting xmlns:xm="http://schemas.microsoft.com/office/excel/2006/main">
          <x14:cfRule type="iconSet" priority="495" id="{64F642D9-ADD5-4C3A-972D-918C4AFA23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</xm:sqref>
        </x14:conditionalFormatting>
        <x14:conditionalFormatting xmlns:xm="http://schemas.microsoft.com/office/excel/2006/main">
          <x14:cfRule type="iconSet" priority="497" id="{69025DA0-9C04-4AB4-A45F-EE9D5C6CD23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</xm:sqref>
        </x14:conditionalFormatting>
        <x14:conditionalFormatting xmlns:xm="http://schemas.microsoft.com/office/excel/2006/main">
          <x14:cfRule type="iconSet" priority="498" id="{0319F97D-95DE-4A0A-96CB-CB0DCDC8B60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</xm:sqref>
        </x14:conditionalFormatting>
        <x14:conditionalFormatting xmlns:xm="http://schemas.microsoft.com/office/excel/2006/main">
          <x14:cfRule type="iconSet" priority="494" id="{1987711F-3F43-4518-92F7-695AABDE3F6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</xm:sqref>
        </x14:conditionalFormatting>
        <x14:conditionalFormatting xmlns:xm="http://schemas.microsoft.com/office/excel/2006/main">
          <x14:cfRule type="iconSet" priority="493" id="{8B495D7C-EE64-401E-9C4C-D5CAE281C40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AG3</xm:sqref>
        </x14:conditionalFormatting>
        <x14:conditionalFormatting xmlns:xm="http://schemas.microsoft.com/office/excel/2006/main">
          <x14:cfRule type="iconSet" priority="490" id="{021B9949-E496-42BA-8A3F-2C4B5B1B749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</xm:sqref>
        </x14:conditionalFormatting>
        <x14:conditionalFormatting xmlns:xm="http://schemas.microsoft.com/office/excel/2006/main">
          <x14:cfRule type="iconSet" priority="489" id="{BB3DD9F6-8331-4871-A8C1-2E8E516EAB2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</xm:sqref>
        </x14:conditionalFormatting>
        <x14:conditionalFormatting xmlns:xm="http://schemas.microsoft.com/office/excel/2006/main">
          <x14:cfRule type="iconSet" priority="491" id="{49E385D1-7D16-40CA-9707-E6104018E7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</xm:sqref>
        </x14:conditionalFormatting>
        <x14:conditionalFormatting xmlns:xm="http://schemas.microsoft.com/office/excel/2006/main">
          <x14:cfRule type="iconSet" priority="492" id="{51075B4C-B435-43EF-9892-8390E4F61A7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</xm:sqref>
        </x14:conditionalFormatting>
        <x14:conditionalFormatting xmlns:xm="http://schemas.microsoft.com/office/excel/2006/main">
          <x14:cfRule type="iconSet" priority="488" id="{10B7D491-0EAA-4D87-ADD4-0EFA89EE1B6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</xm:sqref>
        </x14:conditionalFormatting>
        <x14:conditionalFormatting xmlns:xm="http://schemas.microsoft.com/office/excel/2006/main">
          <x14:cfRule type="iconSet" priority="487" id="{29148CBA-13E0-4A2B-BA0D-BC24470B71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AH3</xm:sqref>
        </x14:conditionalFormatting>
        <x14:conditionalFormatting xmlns:xm="http://schemas.microsoft.com/office/excel/2006/main">
          <x14:cfRule type="iconSet" priority="484" id="{FFBF2009-002F-4196-A1B0-7F749D72C4F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Z4</xm:sqref>
        </x14:conditionalFormatting>
        <x14:conditionalFormatting xmlns:xm="http://schemas.microsoft.com/office/excel/2006/main">
          <x14:cfRule type="iconSet" priority="483" id="{6809C833-B442-425E-9856-06EF1BE9D83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Z4</xm:sqref>
        </x14:conditionalFormatting>
        <x14:conditionalFormatting xmlns:xm="http://schemas.microsoft.com/office/excel/2006/main">
          <x14:cfRule type="iconSet" priority="485" id="{CB00AACA-BB38-48C9-B68E-635CE92CA5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Z4</xm:sqref>
        </x14:conditionalFormatting>
        <x14:conditionalFormatting xmlns:xm="http://schemas.microsoft.com/office/excel/2006/main">
          <x14:cfRule type="iconSet" priority="486" id="{7DD903C8-92CC-4161-B724-42C0D5A2BA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Z4</xm:sqref>
        </x14:conditionalFormatting>
        <x14:conditionalFormatting xmlns:xm="http://schemas.microsoft.com/office/excel/2006/main">
          <x14:cfRule type="iconSet" priority="482" id="{12B1FC0A-4311-4AD7-BB5D-781E4808D9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Z4</xm:sqref>
        </x14:conditionalFormatting>
        <x14:conditionalFormatting xmlns:xm="http://schemas.microsoft.com/office/excel/2006/main">
          <x14:cfRule type="iconSet" priority="481" id="{792F123F-D945-4030-9606-FB1B00679E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Z4</xm:sqref>
        </x14:conditionalFormatting>
        <x14:conditionalFormatting xmlns:xm="http://schemas.microsoft.com/office/excel/2006/main">
          <x14:cfRule type="iconSet" priority="478" id="{F11D98F0-054F-4CF9-B739-E1EF2B5654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AA4</xm:sqref>
        </x14:conditionalFormatting>
        <x14:conditionalFormatting xmlns:xm="http://schemas.microsoft.com/office/excel/2006/main">
          <x14:cfRule type="iconSet" priority="477" id="{468FD527-6B53-4C79-831A-866A99C967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AA4</xm:sqref>
        </x14:conditionalFormatting>
        <x14:conditionalFormatting xmlns:xm="http://schemas.microsoft.com/office/excel/2006/main">
          <x14:cfRule type="iconSet" priority="479" id="{6312367B-5E24-40D1-8BF8-FB6E405FE8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AA4</xm:sqref>
        </x14:conditionalFormatting>
        <x14:conditionalFormatting xmlns:xm="http://schemas.microsoft.com/office/excel/2006/main">
          <x14:cfRule type="iconSet" priority="480" id="{6F8C98B5-9868-41E0-B37B-8A8269FB9D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AA4</xm:sqref>
        </x14:conditionalFormatting>
        <x14:conditionalFormatting xmlns:xm="http://schemas.microsoft.com/office/excel/2006/main">
          <x14:cfRule type="iconSet" priority="476" id="{28B64A6D-0B1B-4A6A-8380-7E8A21DE04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AA4</xm:sqref>
        </x14:conditionalFormatting>
        <x14:conditionalFormatting xmlns:xm="http://schemas.microsoft.com/office/excel/2006/main">
          <x14:cfRule type="iconSet" priority="475" id="{A8DB4869-3385-4522-87AC-91BC805116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AA4</xm:sqref>
        </x14:conditionalFormatting>
        <x14:conditionalFormatting xmlns:xm="http://schemas.microsoft.com/office/excel/2006/main">
          <x14:cfRule type="iconSet" priority="472" id="{C7B4C7FF-566B-42C3-8629-3F83382AE3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AB4</xm:sqref>
        </x14:conditionalFormatting>
        <x14:conditionalFormatting xmlns:xm="http://schemas.microsoft.com/office/excel/2006/main">
          <x14:cfRule type="iconSet" priority="471" id="{1025BC4B-A0FB-47AC-9A55-5982A9D1AF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AB4</xm:sqref>
        </x14:conditionalFormatting>
        <x14:conditionalFormatting xmlns:xm="http://schemas.microsoft.com/office/excel/2006/main">
          <x14:cfRule type="iconSet" priority="473" id="{4105D419-7FF8-46B4-8971-E9940FF456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AB4</xm:sqref>
        </x14:conditionalFormatting>
        <x14:conditionalFormatting xmlns:xm="http://schemas.microsoft.com/office/excel/2006/main">
          <x14:cfRule type="iconSet" priority="474" id="{D26099FD-C556-4894-867F-2F18C0B927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AB4</xm:sqref>
        </x14:conditionalFormatting>
        <x14:conditionalFormatting xmlns:xm="http://schemas.microsoft.com/office/excel/2006/main">
          <x14:cfRule type="iconSet" priority="470" id="{C2515FD7-29B8-4555-9D65-8DF96885300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AB4</xm:sqref>
        </x14:conditionalFormatting>
        <x14:conditionalFormatting xmlns:xm="http://schemas.microsoft.com/office/excel/2006/main">
          <x14:cfRule type="iconSet" priority="469" id="{72A253E0-D0A9-4CB5-B251-1901162E653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AB4</xm:sqref>
        </x14:conditionalFormatting>
        <x14:conditionalFormatting xmlns:xm="http://schemas.microsoft.com/office/excel/2006/main">
          <x14:cfRule type="iconSet" priority="466" id="{A7B7552C-8EF4-4BB1-BE35-13065CAF1D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AC4:AH4</xm:sqref>
        </x14:conditionalFormatting>
        <x14:conditionalFormatting xmlns:xm="http://schemas.microsoft.com/office/excel/2006/main">
          <x14:cfRule type="iconSet" priority="465" id="{201F1F8D-573F-4A1A-A8F1-5719E79A7D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AC4:AH4</xm:sqref>
        </x14:conditionalFormatting>
        <x14:conditionalFormatting xmlns:xm="http://schemas.microsoft.com/office/excel/2006/main">
          <x14:cfRule type="iconSet" priority="467" id="{F87C43A3-15E0-4ADF-8E15-20997E469A5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AC4:AH4</xm:sqref>
        </x14:conditionalFormatting>
        <x14:conditionalFormatting xmlns:xm="http://schemas.microsoft.com/office/excel/2006/main">
          <x14:cfRule type="iconSet" priority="468" id="{76EA3997-78D1-46D3-82D8-FF7C2BB1B6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AC4:AH4</xm:sqref>
        </x14:conditionalFormatting>
        <x14:conditionalFormatting xmlns:xm="http://schemas.microsoft.com/office/excel/2006/main">
          <x14:cfRule type="iconSet" priority="464" id="{0DE988AD-FC33-44C2-8968-A0E06B522B7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AC4:AH4</xm:sqref>
        </x14:conditionalFormatting>
        <x14:conditionalFormatting xmlns:xm="http://schemas.microsoft.com/office/excel/2006/main">
          <x14:cfRule type="iconSet" priority="463" id="{C93CAB25-A2E4-4677-90FC-1D633DD31F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AC4:AH4</xm:sqref>
        </x14:conditionalFormatting>
        <x14:conditionalFormatting xmlns:xm="http://schemas.microsoft.com/office/excel/2006/main">
          <x14:cfRule type="iconSet" priority="460" id="{FA4FE787-6674-48A7-924A-458256D1E5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AC6:AD6</xm:sqref>
        </x14:conditionalFormatting>
        <x14:conditionalFormatting xmlns:xm="http://schemas.microsoft.com/office/excel/2006/main">
          <x14:cfRule type="iconSet" priority="459" id="{03E58E82-5C45-4F2D-B1F1-5E2EA9F46AF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AC6:AD6</xm:sqref>
        </x14:conditionalFormatting>
        <x14:conditionalFormatting xmlns:xm="http://schemas.microsoft.com/office/excel/2006/main">
          <x14:cfRule type="iconSet" priority="461" id="{6609CF9B-BEB6-4A8C-857D-0002DD59AE5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AC6:AD6</xm:sqref>
        </x14:conditionalFormatting>
        <x14:conditionalFormatting xmlns:xm="http://schemas.microsoft.com/office/excel/2006/main">
          <x14:cfRule type="iconSet" priority="462" id="{33A100C9-489F-4A50-9B25-79A8C65B8CE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AC6:AD6</xm:sqref>
        </x14:conditionalFormatting>
        <x14:conditionalFormatting xmlns:xm="http://schemas.microsoft.com/office/excel/2006/main">
          <x14:cfRule type="iconSet" priority="458" id="{4F957FF7-47F8-4C6B-8907-FDEF3DA957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AC6:AD6</xm:sqref>
        </x14:conditionalFormatting>
        <x14:conditionalFormatting xmlns:xm="http://schemas.microsoft.com/office/excel/2006/main">
          <x14:cfRule type="iconSet" priority="457" id="{F53F9E3C-EE2A-4876-8271-AA9D97A6F2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AC6:AD6</xm:sqref>
        </x14:conditionalFormatting>
        <x14:conditionalFormatting xmlns:xm="http://schemas.microsoft.com/office/excel/2006/main">
          <x14:cfRule type="iconSet" priority="454" id="{8BA9A979-E23F-4994-8F09-B135361C1F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AB6</xm:sqref>
        </x14:conditionalFormatting>
        <x14:conditionalFormatting xmlns:xm="http://schemas.microsoft.com/office/excel/2006/main">
          <x14:cfRule type="iconSet" priority="453" id="{A2E8AEAD-FC67-4C96-AFF5-7F68DDBA6A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AB6</xm:sqref>
        </x14:conditionalFormatting>
        <x14:conditionalFormatting xmlns:xm="http://schemas.microsoft.com/office/excel/2006/main">
          <x14:cfRule type="iconSet" priority="455" id="{A4A85280-1E6A-4F5D-B2F4-BCC5094277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AB6</xm:sqref>
        </x14:conditionalFormatting>
        <x14:conditionalFormatting xmlns:xm="http://schemas.microsoft.com/office/excel/2006/main">
          <x14:cfRule type="iconSet" priority="456" id="{133AB9AE-298D-4D70-AEAB-5CCB5DAA2B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AB6</xm:sqref>
        </x14:conditionalFormatting>
        <x14:conditionalFormatting xmlns:xm="http://schemas.microsoft.com/office/excel/2006/main">
          <x14:cfRule type="iconSet" priority="452" id="{68724ABD-4790-41AA-A34C-54809C16FB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AB6</xm:sqref>
        </x14:conditionalFormatting>
        <x14:conditionalFormatting xmlns:xm="http://schemas.microsoft.com/office/excel/2006/main">
          <x14:cfRule type="iconSet" priority="451" id="{2F975646-ED14-4BAA-9A20-FEF6DA706E0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AB6</xm:sqref>
        </x14:conditionalFormatting>
        <x14:conditionalFormatting xmlns:xm="http://schemas.microsoft.com/office/excel/2006/main">
          <x14:cfRule type="iconSet" priority="448" id="{95080896-603D-4702-8940-DD96755A33E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S6</xm:sqref>
        </x14:conditionalFormatting>
        <x14:conditionalFormatting xmlns:xm="http://schemas.microsoft.com/office/excel/2006/main">
          <x14:cfRule type="iconSet" priority="447" id="{E372394B-8467-4AD3-BA7A-5614AE4BF66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S6</xm:sqref>
        </x14:conditionalFormatting>
        <x14:conditionalFormatting xmlns:xm="http://schemas.microsoft.com/office/excel/2006/main">
          <x14:cfRule type="iconSet" priority="449" id="{340A2485-66D1-4EAE-9F61-50BABBCC8B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S6</xm:sqref>
        </x14:conditionalFormatting>
        <x14:conditionalFormatting xmlns:xm="http://schemas.microsoft.com/office/excel/2006/main">
          <x14:cfRule type="iconSet" priority="450" id="{69CD6638-C79A-449D-BDA6-1C65F3D0E70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S6</xm:sqref>
        </x14:conditionalFormatting>
        <x14:conditionalFormatting xmlns:xm="http://schemas.microsoft.com/office/excel/2006/main">
          <x14:cfRule type="iconSet" priority="446" id="{1C66AFBF-4D54-4B33-8916-B08067CA844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S6</xm:sqref>
        </x14:conditionalFormatting>
        <x14:conditionalFormatting xmlns:xm="http://schemas.microsoft.com/office/excel/2006/main">
          <x14:cfRule type="iconSet" priority="445" id="{FB755117-EA2A-496C-A798-07C3ADA4D0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S6</xm:sqref>
        </x14:conditionalFormatting>
        <x14:conditionalFormatting xmlns:xm="http://schemas.microsoft.com/office/excel/2006/main">
          <x14:cfRule type="iconSet" priority="442" id="{6578FC02-62E1-440E-B2A1-3A5BBE84E06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Z6</xm:sqref>
        </x14:conditionalFormatting>
        <x14:conditionalFormatting xmlns:xm="http://schemas.microsoft.com/office/excel/2006/main">
          <x14:cfRule type="iconSet" priority="441" id="{0D2D7A93-F50E-4928-9553-C03D20A4FF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Z6</xm:sqref>
        </x14:conditionalFormatting>
        <x14:conditionalFormatting xmlns:xm="http://schemas.microsoft.com/office/excel/2006/main">
          <x14:cfRule type="iconSet" priority="443" id="{D7EFC763-7E30-4825-BD99-61B0194379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Z6</xm:sqref>
        </x14:conditionalFormatting>
        <x14:conditionalFormatting xmlns:xm="http://schemas.microsoft.com/office/excel/2006/main">
          <x14:cfRule type="iconSet" priority="444" id="{480BFF25-97C6-4CC9-A511-8392AF2578E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Z6</xm:sqref>
        </x14:conditionalFormatting>
        <x14:conditionalFormatting xmlns:xm="http://schemas.microsoft.com/office/excel/2006/main">
          <x14:cfRule type="iconSet" priority="440" id="{58F71B6D-52D5-433D-89A0-EFB28B22696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Z6</xm:sqref>
        </x14:conditionalFormatting>
        <x14:conditionalFormatting xmlns:xm="http://schemas.microsoft.com/office/excel/2006/main">
          <x14:cfRule type="iconSet" priority="439" id="{A4542856-B350-43D4-ADA1-F605B95138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Z6</xm:sqref>
        </x14:conditionalFormatting>
        <x14:conditionalFormatting xmlns:xm="http://schemas.microsoft.com/office/excel/2006/main">
          <x14:cfRule type="iconSet" priority="436" id="{F782BEAE-D626-4865-A3D5-9B1FD3E43C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AA6</xm:sqref>
        </x14:conditionalFormatting>
        <x14:conditionalFormatting xmlns:xm="http://schemas.microsoft.com/office/excel/2006/main">
          <x14:cfRule type="iconSet" priority="435" id="{8281E88A-5BD8-43DE-A2BF-807B0BF80E0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AA6</xm:sqref>
        </x14:conditionalFormatting>
        <x14:conditionalFormatting xmlns:xm="http://schemas.microsoft.com/office/excel/2006/main">
          <x14:cfRule type="iconSet" priority="437" id="{D4EB6DBB-748B-452C-9A1E-9F5F4284E5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AA6</xm:sqref>
        </x14:conditionalFormatting>
        <x14:conditionalFormatting xmlns:xm="http://schemas.microsoft.com/office/excel/2006/main">
          <x14:cfRule type="iconSet" priority="438" id="{BF20476B-8D78-411F-89D7-B56FB37B43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AA6</xm:sqref>
        </x14:conditionalFormatting>
        <x14:conditionalFormatting xmlns:xm="http://schemas.microsoft.com/office/excel/2006/main">
          <x14:cfRule type="iconSet" priority="434" id="{4C53462E-4317-4E94-91CD-4EBE6BDE264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AA6</xm:sqref>
        </x14:conditionalFormatting>
        <x14:conditionalFormatting xmlns:xm="http://schemas.microsoft.com/office/excel/2006/main">
          <x14:cfRule type="iconSet" priority="433" id="{B1B66ABE-E37C-4862-985E-D5C40BA3B1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AA6</xm:sqref>
        </x14:conditionalFormatting>
        <x14:conditionalFormatting xmlns:xm="http://schemas.microsoft.com/office/excel/2006/main">
          <x14:cfRule type="iconSet" priority="430" id="{5940130D-F3DF-46FE-9A24-7C009651D7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AG6</xm:sqref>
        </x14:conditionalFormatting>
        <x14:conditionalFormatting xmlns:xm="http://schemas.microsoft.com/office/excel/2006/main">
          <x14:cfRule type="iconSet" priority="429" id="{3B7B27AB-03B9-4E01-BD4A-4BC8EC021E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AG6</xm:sqref>
        </x14:conditionalFormatting>
        <x14:conditionalFormatting xmlns:xm="http://schemas.microsoft.com/office/excel/2006/main">
          <x14:cfRule type="iconSet" priority="431" id="{6869D9D2-D6F6-47E7-A1BA-070B6E5EB3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AG6</xm:sqref>
        </x14:conditionalFormatting>
        <x14:conditionalFormatting xmlns:xm="http://schemas.microsoft.com/office/excel/2006/main">
          <x14:cfRule type="iconSet" priority="432" id="{371E0847-7FE9-48A2-9743-23BB9926422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AG6</xm:sqref>
        </x14:conditionalFormatting>
        <x14:conditionalFormatting xmlns:xm="http://schemas.microsoft.com/office/excel/2006/main">
          <x14:cfRule type="iconSet" priority="428" id="{B30567DB-1EAF-44AD-BA1B-1D83ED0015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AG6</xm:sqref>
        </x14:conditionalFormatting>
        <x14:conditionalFormatting xmlns:xm="http://schemas.microsoft.com/office/excel/2006/main">
          <x14:cfRule type="iconSet" priority="427" id="{277A19E1-E019-4F81-B222-522AED2DA43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AG6</xm:sqref>
        </x14:conditionalFormatting>
        <x14:conditionalFormatting xmlns:xm="http://schemas.microsoft.com/office/excel/2006/main">
          <x14:cfRule type="iconSet" priority="424" id="{9645444B-EFCA-41F8-9B82-887B124B83F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AH6</xm:sqref>
        </x14:conditionalFormatting>
        <x14:conditionalFormatting xmlns:xm="http://schemas.microsoft.com/office/excel/2006/main">
          <x14:cfRule type="iconSet" priority="423" id="{6D2CFC9A-C184-4B1E-8923-CD645D0EB81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AH6</xm:sqref>
        </x14:conditionalFormatting>
        <x14:conditionalFormatting xmlns:xm="http://schemas.microsoft.com/office/excel/2006/main">
          <x14:cfRule type="iconSet" priority="425" id="{F2596540-BD00-4138-8104-B2076EC29A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AH6</xm:sqref>
        </x14:conditionalFormatting>
        <x14:conditionalFormatting xmlns:xm="http://schemas.microsoft.com/office/excel/2006/main">
          <x14:cfRule type="iconSet" priority="426" id="{01E04D9C-148A-4D92-87C3-0C16BA1D9D4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AH6</xm:sqref>
        </x14:conditionalFormatting>
        <x14:conditionalFormatting xmlns:xm="http://schemas.microsoft.com/office/excel/2006/main">
          <x14:cfRule type="iconSet" priority="422" id="{3938AE9A-8F02-4A3D-8817-CF25C7EA78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AH6</xm:sqref>
        </x14:conditionalFormatting>
        <x14:conditionalFormatting xmlns:xm="http://schemas.microsoft.com/office/excel/2006/main">
          <x14:cfRule type="iconSet" priority="421" id="{143678BF-A655-4EC1-BD5D-18BA8DD229F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AH6</xm:sqref>
        </x14:conditionalFormatting>
        <x14:conditionalFormatting xmlns:xm="http://schemas.microsoft.com/office/excel/2006/main">
          <x14:cfRule type="iconSet" priority="419" id="{A80F3CB1-05F8-41C2-B232-34C99DEDAB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Z37:AA40</xm:sqref>
        </x14:conditionalFormatting>
        <x14:conditionalFormatting xmlns:xm="http://schemas.microsoft.com/office/excel/2006/main">
          <x14:cfRule type="iconSet" priority="420" id="{152F56B5-81F9-4942-A7C9-842FD29E43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Z37:AA40</xm:sqref>
        </x14:conditionalFormatting>
        <x14:conditionalFormatting xmlns:xm="http://schemas.microsoft.com/office/excel/2006/main">
          <x14:cfRule type="iconSet" priority="410" id="{1DA75345-E9FD-430B-9B87-638B889327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</xm:sqref>
        </x14:conditionalFormatting>
        <x14:conditionalFormatting xmlns:xm="http://schemas.microsoft.com/office/excel/2006/main">
          <x14:cfRule type="iconSet" priority="409" id="{E413FADD-0514-4399-96F8-1D3265CA6E6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</xm:sqref>
        </x14:conditionalFormatting>
        <x14:conditionalFormatting xmlns:xm="http://schemas.microsoft.com/office/excel/2006/main">
          <x14:cfRule type="iconSet" priority="411" id="{2E10FCF0-ADD1-449C-8D91-588D6FDF854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</xm:sqref>
        </x14:conditionalFormatting>
        <x14:conditionalFormatting xmlns:xm="http://schemas.microsoft.com/office/excel/2006/main">
          <x14:cfRule type="iconSet" priority="412" id="{B14A75B0-E066-4E1F-B3B6-01E751B7B0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</xm:sqref>
        </x14:conditionalFormatting>
        <x14:conditionalFormatting xmlns:xm="http://schemas.microsoft.com/office/excel/2006/main">
          <x14:cfRule type="iconSet" priority="408" id="{5544204A-6EAF-4DBF-939B-46D428A7FC7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</xm:sqref>
        </x14:conditionalFormatting>
        <x14:conditionalFormatting xmlns:xm="http://schemas.microsoft.com/office/excel/2006/main">
          <x14:cfRule type="iconSet" priority="407" id="{1A7F3AB0-753C-43C2-AA44-4488E52E0FC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</xm:sqref>
        </x14:conditionalFormatting>
        <x14:conditionalFormatting xmlns:xm="http://schemas.microsoft.com/office/excel/2006/main">
          <x14:cfRule type="iconSet" priority="404" id="{361ABBB8-FB2C-47A5-ADC5-BD465ED951B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</xm:sqref>
        </x14:conditionalFormatting>
        <x14:conditionalFormatting xmlns:xm="http://schemas.microsoft.com/office/excel/2006/main">
          <x14:cfRule type="iconSet" priority="403" id="{ED771EC1-E24C-4CA7-B9AE-1D394EE7F1C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</xm:sqref>
        </x14:conditionalFormatting>
        <x14:conditionalFormatting xmlns:xm="http://schemas.microsoft.com/office/excel/2006/main">
          <x14:cfRule type="iconSet" priority="405" id="{708A9DCE-6F50-4ACD-A934-487DD84C9D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</xm:sqref>
        </x14:conditionalFormatting>
        <x14:conditionalFormatting xmlns:xm="http://schemas.microsoft.com/office/excel/2006/main">
          <x14:cfRule type="iconSet" priority="406" id="{1B286203-E123-4F44-BE9E-765671A197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</xm:sqref>
        </x14:conditionalFormatting>
        <x14:conditionalFormatting xmlns:xm="http://schemas.microsoft.com/office/excel/2006/main">
          <x14:cfRule type="iconSet" priority="402" id="{F2164A09-D40C-4ABE-93C1-71C7F2BFA8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</xm:sqref>
        </x14:conditionalFormatting>
        <x14:conditionalFormatting xmlns:xm="http://schemas.microsoft.com/office/excel/2006/main">
          <x14:cfRule type="iconSet" priority="401" id="{F8ADA4E9-1861-4A3D-A7BC-F5CA16AF55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</xm:sqref>
        </x14:conditionalFormatting>
        <x14:conditionalFormatting xmlns:xm="http://schemas.microsoft.com/office/excel/2006/main">
          <x14:cfRule type="iconSet" priority="392" id="{2319EA0C-8549-4088-9258-7D07B9C464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Q50</xm:sqref>
        </x14:conditionalFormatting>
        <x14:conditionalFormatting xmlns:xm="http://schemas.microsoft.com/office/excel/2006/main">
          <x14:cfRule type="iconSet" priority="391" id="{B2E06F67-EBCF-45CA-9B46-78A51CDDDE0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Q50</xm:sqref>
        </x14:conditionalFormatting>
        <x14:conditionalFormatting xmlns:xm="http://schemas.microsoft.com/office/excel/2006/main">
          <x14:cfRule type="iconSet" priority="393" id="{2A005596-7D77-4817-A98C-FB902F0C58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Q50</xm:sqref>
        </x14:conditionalFormatting>
        <x14:conditionalFormatting xmlns:xm="http://schemas.microsoft.com/office/excel/2006/main">
          <x14:cfRule type="iconSet" priority="394" id="{E9371FEE-193C-4FC0-863D-CE66FE9648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Q50</xm:sqref>
        </x14:conditionalFormatting>
        <x14:conditionalFormatting xmlns:xm="http://schemas.microsoft.com/office/excel/2006/main">
          <x14:cfRule type="iconSet" priority="390" id="{97D71E6E-07D7-43FC-AA0C-54B2CA60150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Q50</xm:sqref>
        </x14:conditionalFormatting>
        <x14:conditionalFormatting xmlns:xm="http://schemas.microsoft.com/office/excel/2006/main">
          <x14:cfRule type="iconSet" priority="389" id="{ECBFB051-8B25-453C-BECF-4A02B7746F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Q50</xm:sqref>
        </x14:conditionalFormatting>
        <x14:conditionalFormatting xmlns:xm="http://schemas.microsoft.com/office/excel/2006/main">
          <x14:cfRule type="iconSet" priority="386" id="{8F73EE06-6543-4187-9E91-8F2119E313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Q49</xm:sqref>
        </x14:conditionalFormatting>
        <x14:conditionalFormatting xmlns:xm="http://schemas.microsoft.com/office/excel/2006/main">
          <x14:cfRule type="iconSet" priority="385" id="{F84F676F-9D4C-44CA-9935-EE3ECC346D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Q49</xm:sqref>
        </x14:conditionalFormatting>
        <x14:conditionalFormatting xmlns:xm="http://schemas.microsoft.com/office/excel/2006/main">
          <x14:cfRule type="iconSet" priority="387" id="{139A0792-623C-49DB-94F3-2926BF4F62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Q49</xm:sqref>
        </x14:conditionalFormatting>
        <x14:conditionalFormatting xmlns:xm="http://schemas.microsoft.com/office/excel/2006/main">
          <x14:cfRule type="iconSet" priority="388" id="{A302DCF2-2C9F-4AAC-B611-80ABEC259A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Q49</xm:sqref>
        </x14:conditionalFormatting>
        <x14:conditionalFormatting xmlns:xm="http://schemas.microsoft.com/office/excel/2006/main">
          <x14:cfRule type="iconSet" priority="384" id="{33E7955B-BDB8-459C-8184-4B1AE5EFBC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Q49</xm:sqref>
        </x14:conditionalFormatting>
        <x14:conditionalFormatting xmlns:xm="http://schemas.microsoft.com/office/excel/2006/main">
          <x14:cfRule type="iconSet" priority="383" id="{46C3B676-43B4-40C9-A898-F798F9432C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Q49</xm:sqref>
        </x14:conditionalFormatting>
        <x14:conditionalFormatting xmlns:xm="http://schemas.microsoft.com/office/excel/2006/main">
          <x14:cfRule type="iconSet" priority="380" id="{8CFD884C-E5E1-4A43-905D-89C1A1FEF5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Q48</xm:sqref>
        </x14:conditionalFormatting>
        <x14:conditionalFormatting xmlns:xm="http://schemas.microsoft.com/office/excel/2006/main">
          <x14:cfRule type="iconSet" priority="379" id="{A68C1ED3-60E9-4645-9E78-9F1C849667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Q48</xm:sqref>
        </x14:conditionalFormatting>
        <x14:conditionalFormatting xmlns:xm="http://schemas.microsoft.com/office/excel/2006/main">
          <x14:cfRule type="iconSet" priority="381" id="{6129308C-4B4D-49CF-B03F-192FA1F6C0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Q48</xm:sqref>
        </x14:conditionalFormatting>
        <x14:conditionalFormatting xmlns:xm="http://schemas.microsoft.com/office/excel/2006/main">
          <x14:cfRule type="iconSet" priority="382" id="{7BCED2A6-4013-460F-AFF2-DD6B5607A1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Q48</xm:sqref>
        </x14:conditionalFormatting>
        <x14:conditionalFormatting xmlns:xm="http://schemas.microsoft.com/office/excel/2006/main">
          <x14:cfRule type="iconSet" priority="378" id="{990311E7-541A-4926-8262-52599F3DC11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Q48</xm:sqref>
        </x14:conditionalFormatting>
        <x14:conditionalFormatting xmlns:xm="http://schemas.microsoft.com/office/excel/2006/main">
          <x14:cfRule type="iconSet" priority="377" id="{3EFEBB9B-A4D9-4EFF-947C-6742A90B90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Q48</xm:sqref>
        </x14:conditionalFormatting>
        <x14:conditionalFormatting xmlns:xm="http://schemas.microsoft.com/office/excel/2006/main">
          <x14:cfRule type="iconSet" priority="374" id="{C3AE8A56-1025-4BF0-A62C-B034EB9F5C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Q47</xm:sqref>
        </x14:conditionalFormatting>
        <x14:conditionalFormatting xmlns:xm="http://schemas.microsoft.com/office/excel/2006/main">
          <x14:cfRule type="iconSet" priority="373" id="{AFBEFBD8-7438-4E39-94AB-89E1EB82815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Q47</xm:sqref>
        </x14:conditionalFormatting>
        <x14:conditionalFormatting xmlns:xm="http://schemas.microsoft.com/office/excel/2006/main">
          <x14:cfRule type="iconSet" priority="375" id="{9AC5C15F-CDEA-4011-97C2-54E775E572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Q47</xm:sqref>
        </x14:conditionalFormatting>
        <x14:conditionalFormatting xmlns:xm="http://schemas.microsoft.com/office/excel/2006/main">
          <x14:cfRule type="iconSet" priority="376" id="{01CB2478-BE5D-485F-A5DD-E70FB571745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Q47</xm:sqref>
        </x14:conditionalFormatting>
        <x14:conditionalFormatting xmlns:xm="http://schemas.microsoft.com/office/excel/2006/main">
          <x14:cfRule type="iconSet" priority="372" id="{74276797-3DB1-4AA4-BF9E-341086F0DCF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Q47</xm:sqref>
        </x14:conditionalFormatting>
        <x14:conditionalFormatting xmlns:xm="http://schemas.microsoft.com/office/excel/2006/main">
          <x14:cfRule type="iconSet" priority="371" id="{F256FD51-BC4B-470D-AAFE-A30583708AA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Q47</xm:sqref>
        </x14:conditionalFormatting>
        <x14:conditionalFormatting xmlns:xm="http://schemas.microsoft.com/office/excel/2006/main">
          <x14:cfRule type="iconSet" priority="368" id="{25F088AC-8FA0-40EE-A5E0-416E3453328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Q46</xm:sqref>
        </x14:conditionalFormatting>
        <x14:conditionalFormatting xmlns:xm="http://schemas.microsoft.com/office/excel/2006/main">
          <x14:cfRule type="iconSet" priority="367" id="{79535981-E94A-488D-985F-B60AF393565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Q46</xm:sqref>
        </x14:conditionalFormatting>
        <x14:conditionalFormatting xmlns:xm="http://schemas.microsoft.com/office/excel/2006/main">
          <x14:cfRule type="iconSet" priority="369" id="{B87EEFFC-E2F1-4C93-B422-6F70C2672D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Q46</xm:sqref>
        </x14:conditionalFormatting>
        <x14:conditionalFormatting xmlns:xm="http://schemas.microsoft.com/office/excel/2006/main">
          <x14:cfRule type="iconSet" priority="370" id="{2D95EFE6-80FE-4B41-A9A1-41D1B7B8FF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Q46</xm:sqref>
        </x14:conditionalFormatting>
        <x14:conditionalFormatting xmlns:xm="http://schemas.microsoft.com/office/excel/2006/main">
          <x14:cfRule type="iconSet" priority="366" id="{0B4771C9-35B7-4642-86B4-E756599107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Q46</xm:sqref>
        </x14:conditionalFormatting>
        <x14:conditionalFormatting xmlns:xm="http://schemas.microsoft.com/office/excel/2006/main">
          <x14:cfRule type="iconSet" priority="365" id="{CC9349DD-C5AA-4C3F-98B4-69C0DC50C7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Q46</xm:sqref>
        </x14:conditionalFormatting>
        <x14:conditionalFormatting xmlns:xm="http://schemas.microsoft.com/office/excel/2006/main">
          <x14:cfRule type="iconSet" priority="362" id="{D329A0FC-3FFF-4E6A-ABFA-55C9EB1095A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Q45</xm:sqref>
        </x14:conditionalFormatting>
        <x14:conditionalFormatting xmlns:xm="http://schemas.microsoft.com/office/excel/2006/main">
          <x14:cfRule type="iconSet" priority="361" id="{CFDB2EA0-9FA3-4CBF-84A8-238F818BD0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Q45</xm:sqref>
        </x14:conditionalFormatting>
        <x14:conditionalFormatting xmlns:xm="http://schemas.microsoft.com/office/excel/2006/main">
          <x14:cfRule type="iconSet" priority="363" id="{B4FF02EF-2C5F-4A5E-8AF9-8ED4636DEA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Q45</xm:sqref>
        </x14:conditionalFormatting>
        <x14:conditionalFormatting xmlns:xm="http://schemas.microsoft.com/office/excel/2006/main">
          <x14:cfRule type="iconSet" priority="364" id="{3D5A1A1B-AEA1-4792-AD1D-A3A4E37EB57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Q45</xm:sqref>
        </x14:conditionalFormatting>
        <x14:conditionalFormatting xmlns:xm="http://schemas.microsoft.com/office/excel/2006/main">
          <x14:cfRule type="iconSet" priority="360" id="{31C4068F-9566-46C4-B93B-87DFF275FF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Q45</xm:sqref>
        </x14:conditionalFormatting>
        <x14:conditionalFormatting xmlns:xm="http://schemas.microsoft.com/office/excel/2006/main">
          <x14:cfRule type="iconSet" priority="359" id="{247882DA-69E2-402C-A947-0A53CA3CBB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Q45</xm:sqref>
        </x14:conditionalFormatting>
        <x14:conditionalFormatting xmlns:xm="http://schemas.microsoft.com/office/excel/2006/main">
          <x14:cfRule type="iconSet" priority="356" id="{D748B477-318A-49A7-B7A8-5B30FBFB31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Q44</xm:sqref>
        </x14:conditionalFormatting>
        <x14:conditionalFormatting xmlns:xm="http://schemas.microsoft.com/office/excel/2006/main">
          <x14:cfRule type="iconSet" priority="355" id="{C547CF06-654E-4A4A-A31B-0A8CC9E59BF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Q44</xm:sqref>
        </x14:conditionalFormatting>
        <x14:conditionalFormatting xmlns:xm="http://schemas.microsoft.com/office/excel/2006/main">
          <x14:cfRule type="iconSet" priority="357" id="{6696BF31-9E35-48EA-BE6A-EC2FEE1E8E2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Q44</xm:sqref>
        </x14:conditionalFormatting>
        <x14:conditionalFormatting xmlns:xm="http://schemas.microsoft.com/office/excel/2006/main">
          <x14:cfRule type="iconSet" priority="358" id="{0306ACA2-B013-4E59-8CE4-9CA08DAC80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Q44</xm:sqref>
        </x14:conditionalFormatting>
        <x14:conditionalFormatting xmlns:xm="http://schemas.microsoft.com/office/excel/2006/main">
          <x14:cfRule type="iconSet" priority="354" id="{B940D730-571A-4723-9A12-CDA1B5250D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Q44</xm:sqref>
        </x14:conditionalFormatting>
        <x14:conditionalFormatting xmlns:xm="http://schemas.microsoft.com/office/excel/2006/main">
          <x14:cfRule type="iconSet" priority="353" id="{CD7084CE-45B0-454C-BFF1-EAC0C983F40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Q44</xm:sqref>
        </x14:conditionalFormatting>
        <x14:conditionalFormatting xmlns:xm="http://schemas.microsoft.com/office/excel/2006/main">
          <x14:cfRule type="iconSet" priority="350" id="{43B51790-2FFA-4752-9594-093A31FA8C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Q43</xm:sqref>
        </x14:conditionalFormatting>
        <x14:conditionalFormatting xmlns:xm="http://schemas.microsoft.com/office/excel/2006/main">
          <x14:cfRule type="iconSet" priority="349" id="{AE2325BB-4E5E-405F-B390-1E8F90D522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Q43</xm:sqref>
        </x14:conditionalFormatting>
        <x14:conditionalFormatting xmlns:xm="http://schemas.microsoft.com/office/excel/2006/main">
          <x14:cfRule type="iconSet" priority="351" id="{7F49A7E3-9031-4AD9-8E0D-E5DEDE8AEE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Q43</xm:sqref>
        </x14:conditionalFormatting>
        <x14:conditionalFormatting xmlns:xm="http://schemas.microsoft.com/office/excel/2006/main">
          <x14:cfRule type="iconSet" priority="352" id="{D5DC8024-04D8-48A5-899F-669323B8A9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Q43</xm:sqref>
        </x14:conditionalFormatting>
        <x14:conditionalFormatting xmlns:xm="http://schemas.microsoft.com/office/excel/2006/main">
          <x14:cfRule type="iconSet" priority="348" id="{29532A9B-05E2-43C2-800B-EA8F65BC7B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Q43</xm:sqref>
        </x14:conditionalFormatting>
        <x14:conditionalFormatting xmlns:xm="http://schemas.microsoft.com/office/excel/2006/main">
          <x14:cfRule type="iconSet" priority="347" id="{A837259E-1E7E-4F16-86B4-474065D142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Q43</xm:sqref>
        </x14:conditionalFormatting>
        <x14:conditionalFormatting xmlns:xm="http://schemas.microsoft.com/office/excel/2006/main">
          <x14:cfRule type="iconSet" priority="344" id="{79AD585A-AF6E-4192-AFB4-D70E64410F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Q42</xm:sqref>
        </x14:conditionalFormatting>
        <x14:conditionalFormatting xmlns:xm="http://schemas.microsoft.com/office/excel/2006/main">
          <x14:cfRule type="iconSet" priority="343" id="{171AE666-98A5-4750-BCA8-BEC463AB3B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Q42</xm:sqref>
        </x14:conditionalFormatting>
        <x14:conditionalFormatting xmlns:xm="http://schemas.microsoft.com/office/excel/2006/main">
          <x14:cfRule type="iconSet" priority="345" id="{B5DDC963-49B7-4A46-AE0C-53692FF7B5B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Q42</xm:sqref>
        </x14:conditionalFormatting>
        <x14:conditionalFormatting xmlns:xm="http://schemas.microsoft.com/office/excel/2006/main">
          <x14:cfRule type="iconSet" priority="346" id="{36126461-432D-4015-8CDE-9F454A34EF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Q42</xm:sqref>
        </x14:conditionalFormatting>
        <x14:conditionalFormatting xmlns:xm="http://schemas.microsoft.com/office/excel/2006/main">
          <x14:cfRule type="iconSet" priority="342" id="{6C66F49A-45B3-4459-9E8B-C83A74823D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Q42</xm:sqref>
        </x14:conditionalFormatting>
        <x14:conditionalFormatting xmlns:xm="http://schemas.microsoft.com/office/excel/2006/main">
          <x14:cfRule type="iconSet" priority="341" id="{37580A2B-A36C-4853-B0E6-49A0E194C05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Q42</xm:sqref>
        </x14:conditionalFormatting>
        <x14:conditionalFormatting xmlns:xm="http://schemas.microsoft.com/office/excel/2006/main">
          <x14:cfRule type="iconSet" priority="338" id="{018C0635-C150-483F-8421-C8E2B4B3574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Q41</xm:sqref>
        </x14:conditionalFormatting>
        <x14:conditionalFormatting xmlns:xm="http://schemas.microsoft.com/office/excel/2006/main">
          <x14:cfRule type="iconSet" priority="337" id="{D28469E9-F607-48CA-919C-9B5DABF4F6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Q41</xm:sqref>
        </x14:conditionalFormatting>
        <x14:conditionalFormatting xmlns:xm="http://schemas.microsoft.com/office/excel/2006/main">
          <x14:cfRule type="iconSet" priority="339" id="{9766B2C1-0151-4CB0-88D5-590372260B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Q41</xm:sqref>
        </x14:conditionalFormatting>
        <x14:conditionalFormatting xmlns:xm="http://schemas.microsoft.com/office/excel/2006/main">
          <x14:cfRule type="iconSet" priority="340" id="{34E25A6D-1E07-4014-9D3F-EC538B6B4AE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Q41</xm:sqref>
        </x14:conditionalFormatting>
        <x14:conditionalFormatting xmlns:xm="http://schemas.microsoft.com/office/excel/2006/main">
          <x14:cfRule type="iconSet" priority="336" id="{4B7CFD5E-DF66-4AC4-B17F-DCAB4377AC0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Q41</xm:sqref>
        </x14:conditionalFormatting>
        <x14:conditionalFormatting xmlns:xm="http://schemas.microsoft.com/office/excel/2006/main">
          <x14:cfRule type="iconSet" priority="335" id="{B52F4C26-BA4C-4DCE-99D6-B8A5EDC6F08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Q41</xm:sqref>
        </x14:conditionalFormatting>
        <x14:conditionalFormatting xmlns:xm="http://schemas.microsoft.com/office/excel/2006/main">
          <x14:cfRule type="iconSet" priority="332" id="{EB8EABAC-3473-466E-9547-0A02FDB5B7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Q40</xm:sqref>
        </x14:conditionalFormatting>
        <x14:conditionalFormatting xmlns:xm="http://schemas.microsoft.com/office/excel/2006/main">
          <x14:cfRule type="iconSet" priority="331" id="{843D6FF1-1B31-4421-AAFB-9623743ECE4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Q40</xm:sqref>
        </x14:conditionalFormatting>
        <x14:conditionalFormatting xmlns:xm="http://schemas.microsoft.com/office/excel/2006/main">
          <x14:cfRule type="iconSet" priority="333" id="{1615431E-AD4C-4933-9EB1-CE91815084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Q40</xm:sqref>
        </x14:conditionalFormatting>
        <x14:conditionalFormatting xmlns:xm="http://schemas.microsoft.com/office/excel/2006/main">
          <x14:cfRule type="iconSet" priority="334" id="{CAAF251F-6E88-48AB-B98A-8089BC95DD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Q40</xm:sqref>
        </x14:conditionalFormatting>
        <x14:conditionalFormatting xmlns:xm="http://schemas.microsoft.com/office/excel/2006/main">
          <x14:cfRule type="iconSet" priority="330" id="{CF088068-13DC-431B-A806-67B4E442B9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Q40</xm:sqref>
        </x14:conditionalFormatting>
        <x14:conditionalFormatting xmlns:xm="http://schemas.microsoft.com/office/excel/2006/main">
          <x14:cfRule type="iconSet" priority="329" id="{9C20A51B-8347-4D28-9C1A-1A9B2D7C7BB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Q40</xm:sqref>
        </x14:conditionalFormatting>
        <x14:conditionalFormatting xmlns:xm="http://schemas.microsoft.com/office/excel/2006/main">
          <x14:cfRule type="iconSet" priority="326" id="{A1ABB612-49DC-4E60-90C9-B69D8A5623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Q39</xm:sqref>
        </x14:conditionalFormatting>
        <x14:conditionalFormatting xmlns:xm="http://schemas.microsoft.com/office/excel/2006/main">
          <x14:cfRule type="iconSet" priority="325" id="{F243CC31-715E-426D-AB79-136CCA9AEA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Q39</xm:sqref>
        </x14:conditionalFormatting>
        <x14:conditionalFormatting xmlns:xm="http://schemas.microsoft.com/office/excel/2006/main">
          <x14:cfRule type="iconSet" priority="327" id="{F2B06E6C-6C70-4663-A1B1-BBD956BA10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Q39</xm:sqref>
        </x14:conditionalFormatting>
        <x14:conditionalFormatting xmlns:xm="http://schemas.microsoft.com/office/excel/2006/main">
          <x14:cfRule type="iconSet" priority="328" id="{F6A96063-10EE-47B8-8B66-CC6BDCD5D80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Q39</xm:sqref>
        </x14:conditionalFormatting>
        <x14:conditionalFormatting xmlns:xm="http://schemas.microsoft.com/office/excel/2006/main">
          <x14:cfRule type="iconSet" priority="324" id="{7F771393-B057-46B5-B16A-4CA41A47928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Q39</xm:sqref>
        </x14:conditionalFormatting>
        <x14:conditionalFormatting xmlns:xm="http://schemas.microsoft.com/office/excel/2006/main">
          <x14:cfRule type="iconSet" priority="323" id="{52A2183E-A489-4186-ABBA-9ACE6A0F994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Q39</xm:sqref>
        </x14:conditionalFormatting>
        <x14:conditionalFormatting xmlns:xm="http://schemas.microsoft.com/office/excel/2006/main">
          <x14:cfRule type="iconSet" priority="320" id="{FBAF03DE-55C3-4BE4-BF05-E99E1FA720A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Q38</xm:sqref>
        </x14:conditionalFormatting>
        <x14:conditionalFormatting xmlns:xm="http://schemas.microsoft.com/office/excel/2006/main">
          <x14:cfRule type="iconSet" priority="319" id="{6BBE4FB5-C639-4FA3-BC70-0232583A2E1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Q38</xm:sqref>
        </x14:conditionalFormatting>
        <x14:conditionalFormatting xmlns:xm="http://schemas.microsoft.com/office/excel/2006/main">
          <x14:cfRule type="iconSet" priority="321" id="{87080B52-2BEB-408E-A5C9-A1808FC9FF9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Q38</xm:sqref>
        </x14:conditionalFormatting>
        <x14:conditionalFormatting xmlns:xm="http://schemas.microsoft.com/office/excel/2006/main">
          <x14:cfRule type="iconSet" priority="322" id="{431B5052-0013-4628-8968-94F6C4FBEF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Q38</xm:sqref>
        </x14:conditionalFormatting>
        <x14:conditionalFormatting xmlns:xm="http://schemas.microsoft.com/office/excel/2006/main">
          <x14:cfRule type="iconSet" priority="318" id="{28EBBBE0-0828-4698-8E7B-0B7890FC68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Q38</xm:sqref>
        </x14:conditionalFormatting>
        <x14:conditionalFormatting xmlns:xm="http://schemas.microsoft.com/office/excel/2006/main">
          <x14:cfRule type="iconSet" priority="317" id="{50749424-5CCD-4809-81B7-F0E808AFD6A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Q38</xm:sqref>
        </x14:conditionalFormatting>
        <x14:conditionalFormatting xmlns:xm="http://schemas.microsoft.com/office/excel/2006/main">
          <x14:cfRule type="iconSet" priority="314" id="{F19FA990-9996-4569-B561-87B5587EE1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Q37</xm:sqref>
        </x14:conditionalFormatting>
        <x14:conditionalFormatting xmlns:xm="http://schemas.microsoft.com/office/excel/2006/main">
          <x14:cfRule type="iconSet" priority="313" id="{9594D135-8A7E-45AC-BB7D-A7F5A066285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Q37</xm:sqref>
        </x14:conditionalFormatting>
        <x14:conditionalFormatting xmlns:xm="http://schemas.microsoft.com/office/excel/2006/main">
          <x14:cfRule type="iconSet" priority="315" id="{E7F2EDE1-9B3A-4359-9220-BA0C8991F49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Q37</xm:sqref>
        </x14:conditionalFormatting>
        <x14:conditionalFormatting xmlns:xm="http://schemas.microsoft.com/office/excel/2006/main">
          <x14:cfRule type="iconSet" priority="316" id="{2DD821D6-C0FA-48A2-AC63-87E4833324B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Q37</xm:sqref>
        </x14:conditionalFormatting>
        <x14:conditionalFormatting xmlns:xm="http://schemas.microsoft.com/office/excel/2006/main">
          <x14:cfRule type="iconSet" priority="312" id="{3445CD5F-06BB-4047-B4A4-75CF884F747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Q37</xm:sqref>
        </x14:conditionalFormatting>
        <x14:conditionalFormatting xmlns:xm="http://schemas.microsoft.com/office/excel/2006/main">
          <x14:cfRule type="iconSet" priority="311" id="{836E3383-EAEA-4202-B87C-63AAF6109A9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Q37</xm:sqref>
        </x14:conditionalFormatting>
        <x14:conditionalFormatting xmlns:xm="http://schemas.microsoft.com/office/excel/2006/main">
          <x14:cfRule type="iconSet" priority="308" id="{95EB9AE2-2BBD-4756-8EBD-CB7011559E9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Q36</xm:sqref>
        </x14:conditionalFormatting>
        <x14:conditionalFormatting xmlns:xm="http://schemas.microsoft.com/office/excel/2006/main">
          <x14:cfRule type="iconSet" priority="307" id="{4D85E680-D704-4285-8F34-D01C431C1D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Q36</xm:sqref>
        </x14:conditionalFormatting>
        <x14:conditionalFormatting xmlns:xm="http://schemas.microsoft.com/office/excel/2006/main">
          <x14:cfRule type="iconSet" priority="309" id="{CB43E71A-796F-41CC-9964-63D1AFB66F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Q36</xm:sqref>
        </x14:conditionalFormatting>
        <x14:conditionalFormatting xmlns:xm="http://schemas.microsoft.com/office/excel/2006/main">
          <x14:cfRule type="iconSet" priority="310" id="{D854D63D-A1F3-4349-8C0F-30C88166DD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Q36</xm:sqref>
        </x14:conditionalFormatting>
        <x14:conditionalFormatting xmlns:xm="http://schemas.microsoft.com/office/excel/2006/main">
          <x14:cfRule type="iconSet" priority="306" id="{C7EEC398-5472-4D17-85F7-E4F8743AA4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Q36</xm:sqref>
        </x14:conditionalFormatting>
        <x14:conditionalFormatting xmlns:xm="http://schemas.microsoft.com/office/excel/2006/main">
          <x14:cfRule type="iconSet" priority="305" id="{63751B87-E3FC-4F90-AF7E-20D36F2FF5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Q36</xm:sqref>
        </x14:conditionalFormatting>
        <x14:conditionalFormatting xmlns:xm="http://schemas.microsoft.com/office/excel/2006/main">
          <x14:cfRule type="iconSet" priority="302" id="{C40999A2-3301-4643-80CB-87E8AF3324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Q31:Q34</xm:sqref>
        </x14:conditionalFormatting>
        <x14:conditionalFormatting xmlns:xm="http://schemas.microsoft.com/office/excel/2006/main">
          <x14:cfRule type="iconSet" priority="301" id="{6475232F-61A9-494B-A5CA-6DD96EF841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Q31:Q34</xm:sqref>
        </x14:conditionalFormatting>
        <x14:conditionalFormatting xmlns:xm="http://schemas.microsoft.com/office/excel/2006/main">
          <x14:cfRule type="iconSet" priority="303" id="{7A2FEE5C-D535-4F49-9C01-8D38C47915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Q31:Q34</xm:sqref>
        </x14:conditionalFormatting>
        <x14:conditionalFormatting xmlns:xm="http://schemas.microsoft.com/office/excel/2006/main">
          <x14:cfRule type="iconSet" priority="304" id="{BCFE1D63-5BBA-422C-B2EC-23DF032BCD6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Q31:Q34</xm:sqref>
        </x14:conditionalFormatting>
        <x14:conditionalFormatting xmlns:xm="http://schemas.microsoft.com/office/excel/2006/main">
          <x14:cfRule type="iconSet" priority="300" id="{42DFD390-BB9F-44D2-98D9-69FCCBF1A50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Q31:Q34</xm:sqref>
        </x14:conditionalFormatting>
        <x14:conditionalFormatting xmlns:xm="http://schemas.microsoft.com/office/excel/2006/main">
          <x14:cfRule type="iconSet" priority="299" id="{24D07EFC-2A2F-41C2-8006-831C8AE604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Q31:Q34</xm:sqref>
        </x14:conditionalFormatting>
        <x14:conditionalFormatting xmlns:xm="http://schemas.microsoft.com/office/excel/2006/main">
          <x14:cfRule type="iconSet" priority="296" id="{A7CA8A6A-8504-4CC3-8358-AA9513C8C7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Q27:Q30</xm:sqref>
        </x14:conditionalFormatting>
        <x14:conditionalFormatting xmlns:xm="http://schemas.microsoft.com/office/excel/2006/main">
          <x14:cfRule type="iconSet" priority="295" id="{F3F9CC59-C3C8-429D-9750-3A4D654BF0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Q27:Q30</xm:sqref>
        </x14:conditionalFormatting>
        <x14:conditionalFormatting xmlns:xm="http://schemas.microsoft.com/office/excel/2006/main">
          <x14:cfRule type="iconSet" priority="297" id="{4649C3DB-11C6-4B36-BCC7-9AFDA731F0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Q27:Q30</xm:sqref>
        </x14:conditionalFormatting>
        <x14:conditionalFormatting xmlns:xm="http://schemas.microsoft.com/office/excel/2006/main">
          <x14:cfRule type="iconSet" priority="298" id="{99F4AFCD-9A88-4AF8-9632-4FA39531CF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Q27:Q30</xm:sqref>
        </x14:conditionalFormatting>
        <x14:conditionalFormatting xmlns:xm="http://schemas.microsoft.com/office/excel/2006/main">
          <x14:cfRule type="iconSet" priority="294" id="{EB185068-4409-43E6-A126-A62F0CB4102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Q27:Q30</xm:sqref>
        </x14:conditionalFormatting>
        <x14:conditionalFormatting xmlns:xm="http://schemas.microsoft.com/office/excel/2006/main">
          <x14:cfRule type="iconSet" priority="293" id="{8926BB35-8454-43C4-99F3-08C4B8A63EE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Q27:Q30</xm:sqref>
        </x14:conditionalFormatting>
        <x14:conditionalFormatting xmlns:xm="http://schemas.microsoft.com/office/excel/2006/main">
          <x14:cfRule type="iconSet" priority="290" id="{DF088972-24E7-4EE3-BAA0-69953AC4AC3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Q21 Q23:Q26</xm:sqref>
        </x14:conditionalFormatting>
        <x14:conditionalFormatting xmlns:xm="http://schemas.microsoft.com/office/excel/2006/main">
          <x14:cfRule type="iconSet" priority="289" id="{15CAD20C-7780-4FBC-AD1D-7200C1D73D0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Q21</xm:sqref>
        </x14:conditionalFormatting>
        <x14:conditionalFormatting xmlns:xm="http://schemas.microsoft.com/office/excel/2006/main">
          <x14:cfRule type="iconSet" priority="291" id="{64069CFB-720F-4B4C-B961-4C63F0575BE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Q21</xm:sqref>
        </x14:conditionalFormatting>
        <x14:conditionalFormatting xmlns:xm="http://schemas.microsoft.com/office/excel/2006/main">
          <x14:cfRule type="iconSet" priority="292" id="{B5668BEE-F16F-439D-A187-18D23685B5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Q21</xm:sqref>
        </x14:conditionalFormatting>
        <x14:conditionalFormatting xmlns:xm="http://schemas.microsoft.com/office/excel/2006/main">
          <x14:cfRule type="iconSet" priority="288" id="{25E5E155-47A9-4BF5-8075-9CBE8C9989C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Q21</xm:sqref>
        </x14:conditionalFormatting>
        <x14:conditionalFormatting xmlns:xm="http://schemas.microsoft.com/office/excel/2006/main">
          <x14:cfRule type="iconSet" priority="287" id="{FF126401-B613-4BBF-8F98-BBB472E3E9C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Q21</xm:sqref>
        </x14:conditionalFormatting>
        <x14:conditionalFormatting xmlns:xm="http://schemas.microsoft.com/office/excel/2006/main">
          <x14:cfRule type="iconSet" priority="284" id="{F8281F05-93B6-4464-B927-C48D0BB369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Q20</xm:sqref>
        </x14:conditionalFormatting>
        <x14:conditionalFormatting xmlns:xm="http://schemas.microsoft.com/office/excel/2006/main">
          <x14:cfRule type="iconSet" priority="283" id="{EF1022AC-C300-4FF4-BC57-74638B73AC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Q20</xm:sqref>
        </x14:conditionalFormatting>
        <x14:conditionalFormatting xmlns:xm="http://schemas.microsoft.com/office/excel/2006/main">
          <x14:cfRule type="iconSet" priority="285" id="{29E5ADEB-1F65-4F10-8F7C-BA8DFA3742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Q20</xm:sqref>
        </x14:conditionalFormatting>
        <x14:conditionalFormatting xmlns:xm="http://schemas.microsoft.com/office/excel/2006/main">
          <x14:cfRule type="iconSet" priority="286" id="{279EAF0C-4255-43CC-A5F7-BCA32D136D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Q20</xm:sqref>
        </x14:conditionalFormatting>
        <x14:conditionalFormatting xmlns:xm="http://schemas.microsoft.com/office/excel/2006/main">
          <x14:cfRule type="iconSet" priority="282" id="{329FB4DE-28BE-4EC5-974E-6BAC809FA4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Q20</xm:sqref>
        </x14:conditionalFormatting>
        <x14:conditionalFormatting xmlns:xm="http://schemas.microsoft.com/office/excel/2006/main">
          <x14:cfRule type="iconSet" priority="281" id="{E637BF8E-5E7A-433C-9E90-C4661D5222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Q20</xm:sqref>
        </x14:conditionalFormatting>
        <x14:conditionalFormatting xmlns:xm="http://schemas.microsoft.com/office/excel/2006/main">
          <x14:cfRule type="iconSet" priority="278" id="{1E3D0688-76BC-4993-ABCA-751FD57EA9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Q19</xm:sqref>
        </x14:conditionalFormatting>
        <x14:conditionalFormatting xmlns:xm="http://schemas.microsoft.com/office/excel/2006/main">
          <x14:cfRule type="iconSet" priority="277" id="{0A7BDDA7-E9E7-49D2-B3C1-53F9E7AF29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Q19</xm:sqref>
        </x14:conditionalFormatting>
        <x14:conditionalFormatting xmlns:xm="http://schemas.microsoft.com/office/excel/2006/main">
          <x14:cfRule type="iconSet" priority="279" id="{B9F32EC9-EFAB-460A-B139-2688BC0921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Q19</xm:sqref>
        </x14:conditionalFormatting>
        <x14:conditionalFormatting xmlns:xm="http://schemas.microsoft.com/office/excel/2006/main">
          <x14:cfRule type="iconSet" priority="280" id="{71E98C1D-F71D-40A7-AD3A-C4AA53A0F0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Q19</xm:sqref>
        </x14:conditionalFormatting>
        <x14:conditionalFormatting xmlns:xm="http://schemas.microsoft.com/office/excel/2006/main">
          <x14:cfRule type="iconSet" priority="276" id="{32DD6846-FA27-4883-A006-04A1D19AC4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Q19</xm:sqref>
        </x14:conditionalFormatting>
        <x14:conditionalFormatting xmlns:xm="http://schemas.microsoft.com/office/excel/2006/main">
          <x14:cfRule type="iconSet" priority="275" id="{EA3EF45E-8222-481A-8B00-5561F400A28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Q19</xm:sqref>
        </x14:conditionalFormatting>
        <x14:conditionalFormatting xmlns:xm="http://schemas.microsoft.com/office/excel/2006/main">
          <x14:cfRule type="iconSet" priority="272" id="{C8E145F0-B197-4C0F-9012-040DCCC64F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Q18</xm:sqref>
        </x14:conditionalFormatting>
        <x14:conditionalFormatting xmlns:xm="http://schemas.microsoft.com/office/excel/2006/main">
          <x14:cfRule type="iconSet" priority="271" id="{900FA686-0F8C-48A8-B598-771CE04B45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Q18</xm:sqref>
        </x14:conditionalFormatting>
        <x14:conditionalFormatting xmlns:xm="http://schemas.microsoft.com/office/excel/2006/main">
          <x14:cfRule type="iconSet" priority="273" id="{331F8620-F72B-4310-AF2D-BF11EA57291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Q18</xm:sqref>
        </x14:conditionalFormatting>
        <x14:conditionalFormatting xmlns:xm="http://schemas.microsoft.com/office/excel/2006/main">
          <x14:cfRule type="iconSet" priority="274" id="{8E7D175D-8703-4435-9E9F-E4C403C9667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Q18</xm:sqref>
        </x14:conditionalFormatting>
        <x14:conditionalFormatting xmlns:xm="http://schemas.microsoft.com/office/excel/2006/main">
          <x14:cfRule type="iconSet" priority="270" id="{BF330FF4-93B5-4197-B680-4F44DA88FE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Q18</xm:sqref>
        </x14:conditionalFormatting>
        <x14:conditionalFormatting xmlns:xm="http://schemas.microsoft.com/office/excel/2006/main">
          <x14:cfRule type="iconSet" priority="269" id="{205DDF5C-C7FE-4A3C-8A8B-9EB1DBD2F16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Q18</xm:sqref>
        </x14:conditionalFormatting>
        <x14:conditionalFormatting xmlns:xm="http://schemas.microsoft.com/office/excel/2006/main">
          <x14:cfRule type="iconSet" priority="266" id="{1F0B6728-EF7F-4D48-BE65-CE8B8694D22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Q22</xm:sqref>
        </x14:conditionalFormatting>
        <x14:conditionalFormatting xmlns:xm="http://schemas.microsoft.com/office/excel/2006/main">
          <x14:cfRule type="iconSet" priority="265" id="{264BF269-EF67-427F-805B-59D3B4624F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Q22</xm:sqref>
        </x14:conditionalFormatting>
        <x14:conditionalFormatting xmlns:xm="http://schemas.microsoft.com/office/excel/2006/main">
          <x14:cfRule type="iconSet" priority="267" id="{F02B627F-06D3-4D1D-AF9C-D8D2D5A038A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Q22</xm:sqref>
        </x14:conditionalFormatting>
        <x14:conditionalFormatting xmlns:xm="http://schemas.microsoft.com/office/excel/2006/main">
          <x14:cfRule type="iconSet" priority="268" id="{EF7B5F08-D00C-4B89-A14A-D7004908ED4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Q22</xm:sqref>
        </x14:conditionalFormatting>
        <x14:conditionalFormatting xmlns:xm="http://schemas.microsoft.com/office/excel/2006/main">
          <x14:cfRule type="iconSet" priority="264" id="{40ED957A-CE80-4071-B7A2-55CC0431278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Q22</xm:sqref>
        </x14:conditionalFormatting>
        <x14:conditionalFormatting xmlns:xm="http://schemas.microsoft.com/office/excel/2006/main">
          <x14:cfRule type="iconSet" priority="263" id="{B116EB61-80C0-4E4F-9C81-A04CF85BEB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Q22</xm:sqref>
        </x14:conditionalFormatting>
        <x14:conditionalFormatting xmlns:xm="http://schemas.microsoft.com/office/excel/2006/main">
          <x14:cfRule type="iconSet" priority="260" id="{D2B59D7D-3C49-4E7E-9C09-D3278200F5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Q17</xm:sqref>
        </x14:conditionalFormatting>
        <x14:conditionalFormatting xmlns:xm="http://schemas.microsoft.com/office/excel/2006/main">
          <x14:cfRule type="iconSet" priority="259" id="{561F10C9-B12B-4334-AFAD-3D4349AFFF7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Q17</xm:sqref>
        </x14:conditionalFormatting>
        <x14:conditionalFormatting xmlns:xm="http://schemas.microsoft.com/office/excel/2006/main">
          <x14:cfRule type="iconSet" priority="261" id="{854309B3-5C28-4C7A-A17B-BE921FC6743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Q17</xm:sqref>
        </x14:conditionalFormatting>
        <x14:conditionalFormatting xmlns:xm="http://schemas.microsoft.com/office/excel/2006/main">
          <x14:cfRule type="iconSet" priority="262" id="{A8241FDB-C951-4B50-98DC-9A2F54D06B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Q17</xm:sqref>
        </x14:conditionalFormatting>
        <x14:conditionalFormatting xmlns:xm="http://schemas.microsoft.com/office/excel/2006/main">
          <x14:cfRule type="iconSet" priority="258" id="{1A3D2690-CC00-45E2-8C79-DCEBF64C10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Q17</xm:sqref>
        </x14:conditionalFormatting>
        <x14:conditionalFormatting xmlns:xm="http://schemas.microsoft.com/office/excel/2006/main">
          <x14:cfRule type="iconSet" priority="257" id="{558099D6-60AD-454F-9320-00A3CECF111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Q17</xm:sqref>
        </x14:conditionalFormatting>
        <x14:conditionalFormatting xmlns:xm="http://schemas.microsoft.com/office/excel/2006/main">
          <x14:cfRule type="iconSet" priority="254" id="{03474103-1723-42A9-9CFE-F1F46C0B4B4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Q14:Q15</xm:sqref>
        </x14:conditionalFormatting>
        <x14:conditionalFormatting xmlns:xm="http://schemas.microsoft.com/office/excel/2006/main">
          <x14:cfRule type="iconSet" priority="253" id="{8073B2D2-70FB-4A52-B793-840FCAD9E9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Q14:Q15</xm:sqref>
        </x14:conditionalFormatting>
        <x14:conditionalFormatting xmlns:xm="http://schemas.microsoft.com/office/excel/2006/main">
          <x14:cfRule type="iconSet" priority="255" id="{CE2B68A4-3E40-490D-B748-98C55DBB74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Q14:Q15</xm:sqref>
        </x14:conditionalFormatting>
        <x14:conditionalFormatting xmlns:xm="http://schemas.microsoft.com/office/excel/2006/main">
          <x14:cfRule type="iconSet" priority="256" id="{B5FE0FE8-F5DB-492C-87D1-BBEC390A3E1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Q14:Q15</xm:sqref>
        </x14:conditionalFormatting>
        <x14:conditionalFormatting xmlns:xm="http://schemas.microsoft.com/office/excel/2006/main">
          <x14:cfRule type="iconSet" priority="252" id="{F185856D-ADF0-489A-9878-69DA271756A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Q14:Q15</xm:sqref>
        </x14:conditionalFormatting>
        <x14:conditionalFormatting xmlns:xm="http://schemas.microsoft.com/office/excel/2006/main">
          <x14:cfRule type="iconSet" priority="251" id="{46930D0A-66A3-4676-9CF2-FBCAEBFF65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Q14:Q15</xm:sqref>
        </x14:conditionalFormatting>
        <x14:conditionalFormatting xmlns:xm="http://schemas.microsoft.com/office/excel/2006/main">
          <x14:cfRule type="iconSet" priority="248" id="{68869A0A-F216-440B-B887-25EE396D4C1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Q16</xm:sqref>
        </x14:conditionalFormatting>
        <x14:conditionalFormatting xmlns:xm="http://schemas.microsoft.com/office/excel/2006/main">
          <x14:cfRule type="iconSet" priority="247" id="{D3CEAAD6-4265-400E-8886-B9C5410FC5D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Q16</xm:sqref>
        </x14:conditionalFormatting>
        <x14:conditionalFormatting xmlns:xm="http://schemas.microsoft.com/office/excel/2006/main">
          <x14:cfRule type="iconSet" priority="249" id="{C17C636A-5EE9-4A55-AE36-33DCC53F4D6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Q16</xm:sqref>
        </x14:conditionalFormatting>
        <x14:conditionalFormatting xmlns:xm="http://schemas.microsoft.com/office/excel/2006/main">
          <x14:cfRule type="iconSet" priority="250" id="{1252328C-3171-4F9B-A60E-FE290CE2EC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Q16</xm:sqref>
        </x14:conditionalFormatting>
        <x14:conditionalFormatting xmlns:xm="http://schemas.microsoft.com/office/excel/2006/main">
          <x14:cfRule type="iconSet" priority="246" id="{AE7B8FEE-A5E0-4C4A-9F53-B8C9330476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Q16</xm:sqref>
        </x14:conditionalFormatting>
        <x14:conditionalFormatting xmlns:xm="http://schemas.microsoft.com/office/excel/2006/main">
          <x14:cfRule type="iconSet" priority="245" id="{E0046E17-D884-46CE-B05A-F3BADE9766C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Q16</xm:sqref>
        </x14:conditionalFormatting>
        <x14:conditionalFormatting xmlns:xm="http://schemas.microsoft.com/office/excel/2006/main">
          <x14:cfRule type="iconSet" priority="242" id="{4ACB3EDD-A40C-42DF-BDA5-B14761CF645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Q13</xm:sqref>
        </x14:conditionalFormatting>
        <x14:conditionalFormatting xmlns:xm="http://schemas.microsoft.com/office/excel/2006/main">
          <x14:cfRule type="iconSet" priority="241" id="{6C518B44-6852-4001-A134-517678BC70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Q13</xm:sqref>
        </x14:conditionalFormatting>
        <x14:conditionalFormatting xmlns:xm="http://schemas.microsoft.com/office/excel/2006/main">
          <x14:cfRule type="iconSet" priority="243" id="{552E4171-1028-42A5-A405-AF858F3B31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Q13</xm:sqref>
        </x14:conditionalFormatting>
        <x14:conditionalFormatting xmlns:xm="http://schemas.microsoft.com/office/excel/2006/main">
          <x14:cfRule type="iconSet" priority="244" id="{599516B1-8199-49AD-8370-BD365C495A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Q13</xm:sqref>
        </x14:conditionalFormatting>
        <x14:conditionalFormatting xmlns:xm="http://schemas.microsoft.com/office/excel/2006/main">
          <x14:cfRule type="iconSet" priority="240" id="{A40E0F39-8C63-453F-9142-9526BAE154C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Q13</xm:sqref>
        </x14:conditionalFormatting>
        <x14:conditionalFormatting xmlns:xm="http://schemas.microsoft.com/office/excel/2006/main">
          <x14:cfRule type="iconSet" priority="239" id="{B999C9C9-9015-47F5-A084-1EE13F89F4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Q13</xm:sqref>
        </x14:conditionalFormatting>
        <x14:conditionalFormatting xmlns:xm="http://schemas.microsoft.com/office/excel/2006/main">
          <x14:cfRule type="iconSet" priority="236" id="{53676647-1E57-4404-804A-77DC349DEE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Q12</xm:sqref>
        </x14:conditionalFormatting>
        <x14:conditionalFormatting xmlns:xm="http://schemas.microsoft.com/office/excel/2006/main">
          <x14:cfRule type="iconSet" priority="235" id="{17E3121F-972F-43A5-B0D6-1B6153CAAEE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Q12</xm:sqref>
        </x14:conditionalFormatting>
        <x14:conditionalFormatting xmlns:xm="http://schemas.microsoft.com/office/excel/2006/main">
          <x14:cfRule type="iconSet" priority="237" id="{7E4C7A88-C0F0-454D-9047-5050E926CE9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Q12</xm:sqref>
        </x14:conditionalFormatting>
        <x14:conditionalFormatting xmlns:xm="http://schemas.microsoft.com/office/excel/2006/main">
          <x14:cfRule type="iconSet" priority="238" id="{037AAB73-A965-4E75-BEC9-2083035D8DF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Q12</xm:sqref>
        </x14:conditionalFormatting>
        <x14:conditionalFormatting xmlns:xm="http://schemas.microsoft.com/office/excel/2006/main">
          <x14:cfRule type="iconSet" priority="234" id="{2BF63062-2263-4F1D-9B6F-20A3BB16C0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Q12</xm:sqref>
        </x14:conditionalFormatting>
        <x14:conditionalFormatting xmlns:xm="http://schemas.microsoft.com/office/excel/2006/main">
          <x14:cfRule type="iconSet" priority="233" id="{46E41959-232A-4903-A316-5D321F3E199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Q12</xm:sqref>
        </x14:conditionalFormatting>
        <x14:conditionalFormatting xmlns:xm="http://schemas.microsoft.com/office/excel/2006/main">
          <x14:cfRule type="iconSet" priority="230" id="{756DD09F-27AE-438D-9403-8C17F11964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Q11</xm:sqref>
        </x14:conditionalFormatting>
        <x14:conditionalFormatting xmlns:xm="http://schemas.microsoft.com/office/excel/2006/main">
          <x14:cfRule type="iconSet" priority="229" id="{B753EAC1-B2A6-458D-BE3D-74BA300F8E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Q11</xm:sqref>
        </x14:conditionalFormatting>
        <x14:conditionalFormatting xmlns:xm="http://schemas.microsoft.com/office/excel/2006/main">
          <x14:cfRule type="iconSet" priority="231" id="{A62D26D2-2950-47E2-84A4-D0C866EDCF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Q11</xm:sqref>
        </x14:conditionalFormatting>
        <x14:conditionalFormatting xmlns:xm="http://schemas.microsoft.com/office/excel/2006/main">
          <x14:cfRule type="iconSet" priority="232" id="{E775BC70-95BF-4E60-A553-0B995E9250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Q11</xm:sqref>
        </x14:conditionalFormatting>
        <x14:conditionalFormatting xmlns:xm="http://schemas.microsoft.com/office/excel/2006/main">
          <x14:cfRule type="iconSet" priority="228" id="{00112A55-1BEF-437F-A303-FACC313C7E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Q11</xm:sqref>
        </x14:conditionalFormatting>
        <x14:conditionalFormatting xmlns:xm="http://schemas.microsoft.com/office/excel/2006/main">
          <x14:cfRule type="iconSet" priority="227" id="{D6E228B9-0EF6-4D35-AEB2-7363DC0B60B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Q11</xm:sqref>
        </x14:conditionalFormatting>
        <x14:conditionalFormatting xmlns:xm="http://schemas.microsoft.com/office/excel/2006/main">
          <x14:cfRule type="iconSet" priority="218" id="{2592E416-4CC0-41D7-89DE-0C0D7D4C6F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Q9</xm:sqref>
        </x14:conditionalFormatting>
        <x14:conditionalFormatting xmlns:xm="http://schemas.microsoft.com/office/excel/2006/main">
          <x14:cfRule type="iconSet" priority="217" id="{C3249A09-1A00-4601-81D4-0CC64FC81C8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Q9</xm:sqref>
        </x14:conditionalFormatting>
        <x14:conditionalFormatting xmlns:xm="http://schemas.microsoft.com/office/excel/2006/main">
          <x14:cfRule type="iconSet" priority="219" id="{754C00D3-A49C-4833-BC48-FE886CC8D8E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Q9</xm:sqref>
        </x14:conditionalFormatting>
        <x14:conditionalFormatting xmlns:xm="http://schemas.microsoft.com/office/excel/2006/main">
          <x14:cfRule type="iconSet" priority="220" id="{23C90014-716D-4E12-B263-A603ADE412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Q9</xm:sqref>
        </x14:conditionalFormatting>
        <x14:conditionalFormatting xmlns:xm="http://schemas.microsoft.com/office/excel/2006/main">
          <x14:cfRule type="iconSet" priority="216" id="{FC102890-6B07-4816-80C6-9CA3DB7A99C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Q9</xm:sqref>
        </x14:conditionalFormatting>
        <x14:conditionalFormatting xmlns:xm="http://schemas.microsoft.com/office/excel/2006/main">
          <x14:cfRule type="iconSet" priority="215" id="{62B335F5-ECB9-4CF3-805A-43D4181EA45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Q9</xm:sqref>
        </x14:conditionalFormatting>
        <x14:conditionalFormatting xmlns:xm="http://schemas.microsoft.com/office/excel/2006/main">
          <x14:cfRule type="iconSet" priority="212" id="{485B6560-84FD-4F86-9FDF-239DC02AD8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Q8</xm:sqref>
        </x14:conditionalFormatting>
        <x14:conditionalFormatting xmlns:xm="http://schemas.microsoft.com/office/excel/2006/main">
          <x14:cfRule type="iconSet" priority="211" id="{914C59A9-7E0C-4E4E-BE95-BB6F790806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Q8</xm:sqref>
        </x14:conditionalFormatting>
        <x14:conditionalFormatting xmlns:xm="http://schemas.microsoft.com/office/excel/2006/main">
          <x14:cfRule type="iconSet" priority="213" id="{97F6A019-B74D-4F49-A98B-2E8D4CF0448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Q8</xm:sqref>
        </x14:conditionalFormatting>
        <x14:conditionalFormatting xmlns:xm="http://schemas.microsoft.com/office/excel/2006/main">
          <x14:cfRule type="iconSet" priority="214" id="{FC6068A5-3918-4C44-84DF-73CA870E36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Q8</xm:sqref>
        </x14:conditionalFormatting>
        <x14:conditionalFormatting xmlns:xm="http://schemas.microsoft.com/office/excel/2006/main">
          <x14:cfRule type="iconSet" priority="210" id="{AD0F6385-FAE1-44B8-8949-F6EBC0613D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Q8</xm:sqref>
        </x14:conditionalFormatting>
        <x14:conditionalFormatting xmlns:xm="http://schemas.microsoft.com/office/excel/2006/main">
          <x14:cfRule type="iconSet" priority="209" id="{94245F37-949B-4908-B14E-6AF9077B877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Q8</xm:sqref>
        </x14:conditionalFormatting>
        <x14:conditionalFormatting xmlns:xm="http://schemas.microsoft.com/office/excel/2006/main">
          <x14:cfRule type="iconSet" priority="206" id="{C4FC3E2C-169E-4823-95D4-B37523E1D6B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Q6</xm:sqref>
        </x14:conditionalFormatting>
        <x14:conditionalFormatting xmlns:xm="http://schemas.microsoft.com/office/excel/2006/main">
          <x14:cfRule type="iconSet" priority="205" id="{438B1B3E-7911-4EB6-8111-0AC674307F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Q6</xm:sqref>
        </x14:conditionalFormatting>
        <x14:conditionalFormatting xmlns:xm="http://schemas.microsoft.com/office/excel/2006/main">
          <x14:cfRule type="iconSet" priority="207" id="{24530059-1032-412D-9D45-42AE56C0C16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Q6</xm:sqref>
        </x14:conditionalFormatting>
        <x14:conditionalFormatting xmlns:xm="http://schemas.microsoft.com/office/excel/2006/main">
          <x14:cfRule type="iconSet" priority="208" id="{CA28D938-9D04-4A29-B12F-48C5346E82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Q6</xm:sqref>
        </x14:conditionalFormatting>
        <x14:conditionalFormatting xmlns:xm="http://schemas.microsoft.com/office/excel/2006/main">
          <x14:cfRule type="iconSet" priority="204" id="{12458C9B-B59B-4114-95F0-27F46E40B6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Q6</xm:sqref>
        </x14:conditionalFormatting>
        <x14:conditionalFormatting xmlns:xm="http://schemas.microsoft.com/office/excel/2006/main">
          <x14:cfRule type="iconSet" priority="203" id="{B44B432B-B603-468A-A582-FF86FFD968F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Q6</xm:sqref>
        </x14:conditionalFormatting>
        <x14:conditionalFormatting xmlns:xm="http://schemas.microsoft.com/office/excel/2006/main">
          <x14:cfRule type="iconSet" priority="200" id="{952459D4-65FF-485F-BCFD-0AFD46690F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Q7</xm:sqref>
        </x14:conditionalFormatting>
        <x14:conditionalFormatting xmlns:xm="http://schemas.microsoft.com/office/excel/2006/main">
          <x14:cfRule type="iconSet" priority="199" id="{34C93C89-1FC1-4E1E-B4BE-77AD195842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Q7</xm:sqref>
        </x14:conditionalFormatting>
        <x14:conditionalFormatting xmlns:xm="http://schemas.microsoft.com/office/excel/2006/main">
          <x14:cfRule type="iconSet" priority="201" id="{453A1750-E667-416D-ADC8-69BE729ACD5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Q7</xm:sqref>
        </x14:conditionalFormatting>
        <x14:conditionalFormatting xmlns:xm="http://schemas.microsoft.com/office/excel/2006/main">
          <x14:cfRule type="iconSet" priority="202" id="{8E9C8E21-9CBB-407B-BB90-0A2B6A98BD0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Q7</xm:sqref>
        </x14:conditionalFormatting>
        <x14:conditionalFormatting xmlns:xm="http://schemas.microsoft.com/office/excel/2006/main">
          <x14:cfRule type="iconSet" priority="198" id="{A0C47044-1075-4FF5-950C-3C27999084C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Q7</xm:sqref>
        </x14:conditionalFormatting>
        <x14:conditionalFormatting xmlns:xm="http://schemas.microsoft.com/office/excel/2006/main">
          <x14:cfRule type="iconSet" priority="197" id="{C2CDADED-44CB-4F92-B4A7-C43D858272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Q7</xm:sqref>
        </x14:conditionalFormatting>
        <x14:conditionalFormatting xmlns:xm="http://schemas.microsoft.com/office/excel/2006/main">
          <x14:cfRule type="iconSet" priority="194" id="{52B924B6-3263-4140-AFC0-BE253682F6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T3:V3 U4:V4</xm:sqref>
        </x14:conditionalFormatting>
        <x14:conditionalFormatting xmlns:xm="http://schemas.microsoft.com/office/excel/2006/main">
          <x14:cfRule type="iconSet" priority="193" id="{9A4B3A47-5EAF-40D5-BFC9-2E6BBDCDEB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T3:V3</xm:sqref>
        </x14:conditionalFormatting>
        <x14:conditionalFormatting xmlns:xm="http://schemas.microsoft.com/office/excel/2006/main">
          <x14:cfRule type="iconSet" priority="195" id="{F7685BB2-C4C5-4437-B349-2F0E0425FDB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T3:V3</xm:sqref>
        </x14:conditionalFormatting>
        <x14:conditionalFormatting xmlns:xm="http://schemas.microsoft.com/office/excel/2006/main">
          <x14:cfRule type="iconSet" priority="196" id="{6CE8616D-7DE0-4C24-94D7-4E7F7D62F1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T3:V3</xm:sqref>
        </x14:conditionalFormatting>
        <x14:conditionalFormatting xmlns:xm="http://schemas.microsoft.com/office/excel/2006/main">
          <x14:cfRule type="iconSet" priority="192" id="{80046E71-64B0-4EAE-B75E-24E323D82E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T3:V3</xm:sqref>
        </x14:conditionalFormatting>
        <x14:conditionalFormatting xmlns:xm="http://schemas.microsoft.com/office/excel/2006/main">
          <x14:cfRule type="iconSet" priority="191" id="{CBD46DB8-DF15-4A63-99BB-CFDC92719F3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T3:V3</xm:sqref>
        </x14:conditionalFormatting>
        <x14:conditionalFormatting xmlns:xm="http://schemas.microsoft.com/office/excel/2006/main">
          <x14:cfRule type="iconSet" priority="188" id="{B3E2C8AC-D4BA-43FA-9F88-5F38A08ADB9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T5:V5</xm:sqref>
        </x14:conditionalFormatting>
        <x14:conditionalFormatting xmlns:xm="http://schemas.microsoft.com/office/excel/2006/main">
          <x14:cfRule type="iconSet" priority="187" id="{FB79D22C-ADB5-41D1-A521-3A6DE8B384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T5:V5</xm:sqref>
        </x14:conditionalFormatting>
        <x14:conditionalFormatting xmlns:xm="http://schemas.microsoft.com/office/excel/2006/main">
          <x14:cfRule type="iconSet" priority="189" id="{12B5E899-639C-48D6-A99E-0E1026AB2C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T5:V5</xm:sqref>
        </x14:conditionalFormatting>
        <x14:conditionalFormatting xmlns:xm="http://schemas.microsoft.com/office/excel/2006/main">
          <x14:cfRule type="iconSet" priority="190" id="{1B23654E-5C6A-41DB-9F46-6BCC7F2243A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T5:V5</xm:sqref>
        </x14:conditionalFormatting>
        <x14:conditionalFormatting xmlns:xm="http://schemas.microsoft.com/office/excel/2006/main">
          <x14:cfRule type="iconSet" priority="186" id="{C2FD952A-9F27-41C9-A77B-B26B5A18F0C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T5:V5</xm:sqref>
        </x14:conditionalFormatting>
        <x14:conditionalFormatting xmlns:xm="http://schemas.microsoft.com/office/excel/2006/main">
          <x14:cfRule type="iconSet" priority="185" id="{BCBFB819-14B4-4E01-812F-02096DF87C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T5:V5</xm:sqref>
        </x14:conditionalFormatting>
        <x14:conditionalFormatting xmlns:xm="http://schemas.microsoft.com/office/excel/2006/main">
          <x14:cfRule type="iconSet" priority="182" id="{5C08416B-C44B-4B38-9415-218757E11E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F4:T4</xm:sqref>
        </x14:conditionalFormatting>
        <x14:conditionalFormatting xmlns:xm="http://schemas.microsoft.com/office/excel/2006/main">
          <x14:cfRule type="iconSet" priority="181" id="{B57D4543-4128-4AF3-B30A-B9C925C83C2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F4:T4</xm:sqref>
        </x14:conditionalFormatting>
        <x14:conditionalFormatting xmlns:xm="http://schemas.microsoft.com/office/excel/2006/main">
          <x14:cfRule type="iconSet" priority="183" id="{14817444-F0AB-4F2D-92EA-6629583A85B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F4:T4</xm:sqref>
        </x14:conditionalFormatting>
        <x14:conditionalFormatting xmlns:xm="http://schemas.microsoft.com/office/excel/2006/main">
          <x14:cfRule type="iconSet" priority="184" id="{FF5CF483-1C3F-4F0D-BCE2-38E47E4B91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F4:T4</xm:sqref>
        </x14:conditionalFormatting>
        <x14:conditionalFormatting xmlns:xm="http://schemas.microsoft.com/office/excel/2006/main">
          <x14:cfRule type="iconSet" priority="180" id="{7D782781-F3CD-466F-B844-AA7E51D0CFA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F4:T4</xm:sqref>
        </x14:conditionalFormatting>
        <x14:conditionalFormatting xmlns:xm="http://schemas.microsoft.com/office/excel/2006/main">
          <x14:cfRule type="iconSet" priority="179" id="{B78024FC-32F9-43CE-B9B9-FCF8614D33E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F4:T4</xm:sqref>
        </x14:conditionalFormatting>
        <x14:conditionalFormatting xmlns:xm="http://schemas.microsoft.com/office/excel/2006/main">
          <x14:cfRule type="iconSet" priority="176" id="{52120394-C3E7-4BDA-95E8-6366534CED5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T6:V6 U7:V9 V12 U11:V11</xm:sqref>
        </x14:conditionalFormatting>
        <x14:conditionalFormatting xmlns:xm="http://schemas.microsoft.com/office/excel/2006/main">
          <x14:cfRule type="iconSet" priority="175" id="{55D894E6-3BD3-4C15-979E-768323CC346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T6:V6</xm:sqref>
        </x14:conditionalFormatting>
        <x14:conditionalFormatting xmlns:xm="http://schemas.microsoft.com/office/excel/2006/main">
          <x14:cfRule type="iconSet" priority="177" id="{7BB89A1C-64A0-4632-AE0C-E8CC5B73B1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T6:V6</xm:sqref>
        </x14:conditionalFormatting>
        <x14:conditionalFormatting xmlns:xm="http://schemas.microsoft.com/office/excel/2006/main">
          <x14:cfRule type="iconSet" priority="178" id="{BD57ADD8-4309-4A48-9A1B-8DCBACC37F5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T6:V6</xm:sqref>
        </x14:conditionalFormatting>
        <x14:conditionalFormatting xmlns:xm="http://schemas.microsoft.com/office/excel/2006/main">
          <x14:cfRule type="iconSet" priority="174" id="{5780287B-6CBF-4D86-AD53-09CEB8409C2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T6:V6</xm:sqref>
        </x14:conditionalFormatting>
        <x14:conditionalFormatting xmlns:xm="http://schemas.microsoft.com/office/excel/2006/main">
          <x14:cfRule type="iconSet" priority="173" id="{5BC1075D-0D6D-40E2-8493-76FE765B3D8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T6:V6</xm:sqref>
        </x14:conditionalFormatting>
        <x14:conditionalFormatting xmlns:xm="http://schemas.microsoft.com/office/excel/2006/main">
          <x14:cfRule type="iconSet" priority="170" id="{722D1895-8D64-4751-A9E2-C68157A2010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T7:T9 T11</xm:sqref>
        </x14:conditionalFormatting>
        <x14:conditionalFormatting xmlns:xm="http://schemas.microsoft.com/office/excel/2006/main">
          <x14:cfRule type="iconSet" priority="169" id="{E65D498F-D54F-423C-91CE-6D05850554A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T7:T9 T11</xm:sqref>
        </x14:conditionalFormatting>
        <x14:conditionalFormatting xmlns:xm="http://schemas.microsoft.com/office/excel/2006/main">
          <x14:cfRule type="iconSet" priority="171" id="{F2BE15DA-24FF-4A4B-B82C-6605F68970A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T7:T9 T11</xm:sqref>
        </x14:conditionalFormatting>
        <x14:conditionalFormatting xmlns:xm="http://schemas.microsoft.com/office/excel/2006/main">
          <x14:cfRule type="iconSet" priority="172" id="{AA4E6223-C796-4624-BEE3-2E76FB3058B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T7:T9 T11</xm:sqref>
        </x14:conditionalFormatting>
        <x14:conditionalFormatting xmlns:xm="http://schemas.microsoft.com/office/excel/2006/main">
          <x14:cfRule type="iconSet" priority="168" id="{F7E2C937-A3A7-4907-88A8-EB4BC231F1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T7:T9 T11</xm:sqref>
        </x14:conditionalFormatting>
        <x14:conditionalFormatting xmlns:xm="http://schemas.microsoft.com/office/excel/2006/main">
          <x14:cfRule type="iconSet" priority="167" id="{AE921FCC-47F5-429F-BDAD-482AFA3EF5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T7:T9 T11</xm:sqref>
        </x14:conditionalFormatting>
        <x14:conditionalFormatting xmlns:xm="http://schemas.microsoft.com/office/excel/2006/main">
          <x14:cfRule type="iconSet" priority="164" id="{6765AD03-3081-45A9-9B14-03C901A130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T12:U12</xm:sqref>
        </x14:conditionalFormatting>
        <x14:conditionalFormatting xmlns:xm="http://schemas.microsoft.com/office/excel/2006/main">
          <x14:cfRule type="iconSet" priority="163" id="{27B90ACC-DEE9-4F59-BE0D-128DDE9B8ED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T12:U12</xm:sqref>
        </x14:conditionalFormatting>
        <x14:conditionalFormatting xmlns:xm="http://schemas.microsoft.com/office/excel/2006/main">
          <x14:cfRule type="iconSet" priority="165" id="{232CFE6E-F4BC-430A-B7B0-68C33608CC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T12:U12</xm:sqref>
        </x14:conditionalFormatting>
        <x14:conditionalFormatting xmlns:xm="http://schemas.microsoft.com/office/excel/2006/main">
          <x14:cfRule type="iconSet" priority="166" id="{1DEFA5BC-E428-401C-A4D6-9A17B4AD5D0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T12:U12</xm:sqref>
        </x14:conditionalFormatting>
        <x14:conditionalFormatting xmlns:xm="http://schemas.microsoft.com/office/excel/2006/main">
          <x14:cfRule type="iconSet" priority="162" id="{98D4616A-54EC-462C-9EB4-BB60F934911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T12:U12</xm:sqref>
        </x14:conditionalFormatting>
        <x14:conditionalFormatting xmlns:xm="http://schemas.microsoft.com/office/excel/2006/main">
          <x14:cfRule type="iconSet" priority="161" id="{01AF3EA4-0260-44B9-AF27-A0D62EDB985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T12:U12</xm:sqref>
        </x14:conditionalFormatting>
        <x14:conditionalFormatting xmlns:xm="http://schemas.microsoft.com/office/excel/2006/main">
          <x14:cfRule type="iconSet" priority="158" id="{9071974E-D448-42ED-B171-796D228F6D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T13:V14</xm:sqref>
        </x14:conditionalFormatting>
        <x14:conditionalFormatting xmlns:xm="http://schemas.microsoft.com/office/excel/2006/main">
          <x14:cfRule type="iconSet" priority="157" id="{90F7C9CB-F9F0-41A6-BEE0-9D9F0A82E96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T13:V14</xm:sqref>
        </x14:conditionalFormatting>
        <x14:conditionalFormatting xmlns:xm="http://schemas.microsoft.com/office/excel/2006/main">
          <x14:cfRule type="iconSet" priority="159" id="{6EB5A737-A722-4D33-A227-BAAE3CCB3C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T13:V14</xm:sqref>
        </x14:conditionalFormatting>
        <x14:conditionalFormatting xmlns:xm="http://schemas.microsoft.com/office/excel/2006/main">
          <x14:cfRule type="iconSet" priority="160" id="{74E3AA14-3F35-4336-8285-A125EABDD93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T13:V14</xm:sqref>
        </x14:conditionalFormatting>
        <x14:conditionalFormatting xmlns:xm="http://schemas.microsoft.com/office/excel/2006/main">
          <x14:cfRule type="iconSet" priority="156" id="{9CF3DBC1-7ED8-4D0C-B3ED-E1D557F5CB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T13:V14</xm:sqref>
        </x14:conditionalFormatting>
        <x14:conditionalFormatting xmlns:xm="http://schemas.microsoft.com/office/excel/2006/main">
          <x14:cfRule type="iconSet" priority="155" id="{BFD8EE5D-406D-4AAA-BDEE-7E4479A2F57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T13:V14</xm:sqref>
        </x14:conditionalFormatting>
        <x14:conditionalFormatting xmlns:xm="http://schemas.microsoft.com/office/excel/2006/main">
          <x14:cfRule type="iconSet" priority="152" id="{27C54DC6-8A90-4655-AD51-7F24C413783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T15:V15</xm:sqref>
        </x14:conditionalFormatting>
        <x14:conditionalFormatting xmlns:xm="http://schemas.microsoft.com/office/excel/2006/main">
          <x14:cfRule type="iconSet" priority="151" id="{C41661B9-C50F-4B5A-BD5E-07640159F3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T15:V15</xm:sqref>
        </x14:conditionalFormatting>
        <x14:conditionalFormatting xmlns:xm="http://schemas.microsoft.com/office/excel/2006/main">
          <x14:cfRule type="iconSet" priority="153" id="{E1BB2B97-CC9A-4F7E-B857-C8F6F019D32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T15:V15</xm:sqref>
        </x14:conditionalFormatting>
        <x14:conditionalFormatting xmlns:xm="http://schemas.microsoft.com/office/excel/2006/main">
          <x14:cfRule type="iconSet" priority="154" id="{8C974865-0517-4095-9D12-9042DF890FB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T15:V15</xm:sqref>
        </x14:conditionalFormatting>
        <x14:conditionalFormatting xmlns:xm="http://schemas.microsoft.com/office/excel/2006/main">
          <x14:cfRule type="iconSet" priority="150" id="{C2E42AC4-D153-4C01-992F-7C3514AEEE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T15:V15</xm:sqref>
        </x14:conditionalFormatting>
        <x14:conditionalFormatting xmlns:xm="http://schemas.microsoft.com/office/excel/2006/main">
          <x14:cfRule type="iconSet" priority="149" id="{5BCAF5CC-957F-440D-B763-56CA84B4CF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T15:V15</xm:sqref>
        </x14:conditionalFormatting>
        <x14:conditionalFormatting xmlns:xm="http://schemas.microsoft.com/office/excel/2006/main">
          <x14:cfRule type="iconSet" priority="146" id="{58ACDFEF-2A10-4526-9C55-685289BA29F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T16:V18</xm:sqref>
        </x14:conditionalFormatting>
        <x14:conditionalFormatting xmlns:xm="http://schemas.microsoft.com/office/excel/2006/main">
          <x14:cfRule type="iconSet" priority="145" id="{7B522245-C528-46E9-98C6-ECAC556879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T16:V18</xm:sqref>
        </x14:conditionalFormatting>
        <x14:conditionalFormatting xmlns:xm="http://schemas.microsoft.com/office/excel/2006/main">
          <x14:cfRule type="iconSet" priority="147" id="{8E6760C8-481E-4CBA-809D-E1B614E9B2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T16:V18</xm:sqref>
        </x14:conditionalFormatting>
        <x14:conditionalFormatting xmlns:xm="http://schemas.microsoft.com/office/excel/2006/main">
          <x14:cfRule type="iconSet" priority="148" id="{DB8EDE68-8DC2-4A9B-A964-997B44AAE09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T16:V18</xm:sqref>
        </x14:conditionalFormatting>
        <x14:conditionalFormatting xmlns:xm="http://schemas.microsoft.com/office/excel/2006/main">
          <x14:cfRule type="iconSet" priority="144" id="{82253AA9-A1B9-43AD-BAB0-DF537B63312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T16:V18</xm:sqref>
        </x14:conditionalFormatting>
        <x14:conditionalFormatting xmlns:xm="http://schemas.microsoft.com/office/excel/2006/main">
          <x14:cfRule type="iconSet" priority="143" id="{FF1D8C87-1B11-42B5-9371-409D888DF1B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T16:V18</xm:sqref>
        </x14:conditionalFormatting>
        <x14:conditionalFormatting xmlns:xm="http://schemas.microsoft.com/office/excel/2006/main">
          <x14:cfRule type="iconSet" priority="140" id="{2DF5C0DB-6BA5-42D7-AFA6-6CB948B799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T19:V20</xm:sqref>
        </x14:conditionalFormatting>
        <x14:conditionalFormatting xmlns:xm="http://schemas.microsoft.com/office/excel/2006/main">
          <x14:cfRule type="iconSet" priority="139" id="{2833090B-858A-4445-A421-05772D6B00B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T19:V20</xm:sqref>
        </x14:conditionalFormatting>
        <x14:conditionalFormatting xmlns:xm="http://schemas.microsoft.com/office/excel/2006/main">
          <x14:cfRule type="iconSet" priority="141" id="{E6A61D4C-56BD-4283-AE9D-A47E39D256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T19:V20</xm:sqref>
        </x14:conditionalFormatting>
        <x14:conditionalFormatting xmlns:xm="http://schemas.microsoft.com/office/excel/2006/main">
          <x14:cfRule type="iconSet" priority="142" id="{3440B113-6CD4-40F6-AA17-9629F28685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T19:V20</xm:sqref>
        </x14:conditionalFormatting>
        <x14:conditionalFormatting xmlns:xm="http://schemas.microsoft.com/office/excel/2006/main">
          <x14:cfRule type="iconSet" priority="138" id="{A25C1F35-F25C-43BD-A743-5A2068C180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T19:V20</xm:sqref>
        </x14:conditionalFormatting>
        <x14:conditionalFormatting xmlns:xm="http://schemas.microsoft.com/office/excel/2006/main">
          <x14:cfRule type="iconSet" priority="137" id="{294A7574-D1C6-4EF8-8E4F-AEF8C93CEC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T19:V20</xm:sqref>
        </x14:conditionalFormatting>
        <x14:conditionalFormatting xmlns:xm="http://schemas.microsoft.com/office/excel/2006/main">
          <x14:cfRule type="iconSet" priority="134" id="{707BB2CB-C688-4CC9-85B4-2904EB662B1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T21:V23</xm:sqref>
        </x14:conditionalFormatting>
        <x14:conditionalFormatting xmlns:xm="http://schemas.microsoft.com/office/excel/2006/main">
          <x14:cfRule type="iconSet" priority="133" id="{8C48E9F5-D2BA-45F4-B275-FBF74F270D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T21:V23</xm:sqref>
        </x14:conditionalFormatting>
        <x14:conditionalFormatting xmlns:xm="http://schemas.microsoft.com/office/excel/2006/main">
          <x14:cfRule type="iconSet" priority="135" id="{907406DE-E8AE-4D9A-AB17-056EA77D596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T21:V23</xm:sqref>
        </x14:conditionalFormatting>
        <x14:conditionalFormatting xmlns:xm="http://schemas.microsoft.com/office/excel/2006/main">
          <x14:cfRule type="iconSet" priority="136" id="{A4C01FA9-0BE9-46FA-A4D5-F0A24BBFC5F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T21:V23</xm:sqref>
        </x14:conditionalFormatting>
        <x14:conditionalFormatting xmlns:xm="http://schemas.microsoft.com/office/excel/2006/main">
          <x14:cfRule type="iconSet" priority="132" id="{E0FA1A53-1B2B-4854-B650-45AA1B4DFB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T21:V23</xm:sqref>
        </x14:conditionalFormatting>
        <x14:conditionalFormatting xmlns:xm="http://schemas.microsoft.com/office/excel/2006/main">
          <x14:cfRule type="iconSet" priority="131" id="{FA868085-5AC3-4969-B059-8EB3E92EEA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T21:V23</xm:sqref>
        </x14:conditionalFormatting>
        <x14:conditionalFormatting xmlns:xm="http://schemas.microsoft.com/office/excel/2006/main">
          <x14:cfRule type="iconSet" priority="128" id="{B63CB678-B9D8-46AD-9750-F765BCDAF80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T24:V24</xm:sqref>
        </x14:conditionalFormatting>
        <x14:conditionalFormatting xmlns:xm="http://schemas.microsoft.com/office/excel/2006/main">
          <x14:cfRule type="iconSet" priority="127" id="{3F0F7A91-7B1A-44CC-B6CA-3097D486D57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T24:V24</xm:sqref>
        </x14:conditionalFormatting>
        <x14:conditionalFormatting xmlns:xm="http://schemas.microsoft.com/office/excel/2006/main">
          <x14:cfRule type="iconSet" priority="129" id="{AC6A69CD-9667-4702-A5B5-9E74A1D2B5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T24:V24</xm:sqref>
        </x14:conditionalFormatting>
        <x14:conditionalFormatting xmlns:xm="http://schemas.microsoft.com/office/excel/2006/main">
          <x14:cfRule type="iconSet" priority="130" id="{809FCBFE-DB5E-4802-98E5-974DFD542F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T24:V24</xm:sqref>
        </x14:conditionalFormatting>
        <x14:conditionalFormatting xmlns:xm="http://schemas.microsoft.com/office/excel/2006/main">
          <x14:cfRule type="iconSet" priority="126" id="{F8E5CC62-0DC1-4501-B89B-381976ED4EA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T24:V24</xm:sqref>
        </x14:conditionalFormatting>
        <x14:conditionalFormatting xmlns:xm="http://schemas.microsoft.com/office/excel/2006/main">
          <x14:cfRule type="iconSet" priority="125" id="{B86F22BF-AE40-483A-B8EB-78D88C1D60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T24:V24</xm:sqref>
        </x14:conditionalFormatting>
        <x14:conditionalFormatting xmlns:xm="http://schemas.microsoft.com/office/excel/2006/main">
          <x14:cfRule type="iconSet" priority="122" id="{C975A85C-17DF-460B-A851-6D241214D7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T25:V26</xm:sqref>
        </x14:conditionalFormatting>
        <x14:conditionalFormatting xmlns:xm="http://schemas.microsoft.com/office/excel/2006/main">
          <x14:cfRule type="iconSet" priority="121" id="{2F1EE6CE-843F-4702-96E7-2FF07CCB79A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T25:V26</xm:sqref>
        </x14:conditionalFormatting>
        <x14:conditionalFormatting xmlns:xm="http://schemas.microsoft.com/office/excel/2006/main">
          <x14:cfRule type="iconSet" priority="123" id="{85CCB5B2-D51D-417F-9DD1-54FD6AE2141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T25:V26</xm:sqref>
        </x14:conditionalFormatting>
        <x14:conditionalFormatting xmlns:xm="http://schemas.microsoft.com/office/excel/2006/main">
          <x14:cfRule type="iconSet" priority="124" id="{89BA6D90-7993-42E4-AF69-69EFF8AF5C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T25:V26</xm:sqref>
        </x14:conditionalFormatting>
        <x14:conditionalFormatting xmlns:xm="http://schemas.microsoft.com/office/excel/2006/main">
          <x14:cfRule type="iconSet" priority="120" id="{E738EB6D-F87B-413B-99BD-F10EF9E8598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T25:V26</xm:sqref>
        </x14:conditionalFormatting>
        <x14:conditionalFormatting xmlns:xm="http://schemas.microsoft.com/office/excel/2006/main">
          <x14:cfRule type="iconSet" priority="119" id="{8F323611-D7E5-4C6F-8CB8-63D890266B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T25:V26</xm:sqref>
        </x14:conditionalFormatting>
        <x14:conditionalFormatting xmlns:xm="http://schemas.microsoft.com/office/excel/2006/main">
          <x14:cfRule type="iconSet" priority="116" id="{8920A671-6DF8-4F8B-ADBA-7B6B03F2CC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T27:V27</xm:sqref>
        </x14:conditionalFormatting>
        <x14:conditionalFormatting xmlns:xm="http://schemas.microsoft.com/office/excel/2006/main">
          <x14:cfRule type="iconSet" priority="115" id="{5114A775-8568-483E-843E-C2FF49F2BB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T27:V27</xm:sqref>
        </x14:conditionalFormatting>
        <x14:conditionalFormatting xmlns:xm="http://schemas.microsoft.com/office/excel/2006/main">
          <x14:cfRule type="iconSet" priority="117" id="{6A911A5D-8577-4CC5-8EAA-F493DCA7E1A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T27:V27</xm:sqref>
        </x14:conditionalFormatting>
        <x14:conditionalFormatting xmlns:xm="http://schemas.microsoft.com/office/excel/2006/main">
          <x14:cfRule type="iconSet" priority="118" id="{5F0FEBD8-A84F-414E-A7AF-DF76B9059DE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T27:V27</xm:sqref>
        </x14:conditionalFormatting>
        <x14:conditionalFormatting xmlns:xm="http://schemas.microsoft.com/office/excel/2006/main">
          <x14:cfRule type="iconSet" priority="114" id="{0EA8E0D9-E878-4A81-8250-0DA98A3936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T27:V27</xm:sqref>
        </x14:conditionalFormatting>
        <x14:conditionalFormatting xmlns:xm="http://schemas.microsoft.com/office/excel/2006/main">
          <x14:cfRule type="iconSet" priority="113" id="{60DD97EF-238A-475C-92A1-8473DC8ADF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T27:V27</xm:sqref>
        </x14:conditionalFormatting>
        <x14:conditionalFormatting xmlns:xm="http://schemas.microsoft.com/office/excel/2006/main">
          <x14:cfRule type="iconSet" priority="110" id="{8793D4CC-F237-4D84-85D6-00B4CF4A09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T28:V28</xm:sqref>
        </x14:conditionalFormatting>
        <x14:conditionalFormatting xmlns:xm="http://schemas.microsoft.com/office/excel/2006/main">
          <x14:cfRule type="iconSet" priority="109" id="{BE02A7A1-2E46-46CE-B7DD-8D8623AA3B9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T28:V28</xm:sqref>
        </x14:conditionalFormatting>
        <x14:conditionalFormatting xmlns:xm="http://schemas.microsoft.com/office/excel/2006/main">
          <x14:cfRule type="iconSet" priority="111" id="{9DD9EA71-3B9D-4239-A828-C4A595D945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T28:V28</xm:sqref>
        </x14:conditionalFormatting>
        <x14:conditionalFormatting xmlns:xm="http://schemas.microsoft.com/office/excel/2006/main">
          <x14:cfRule type="iconSet" priority="112" id="{7778D9E0-47C5-4F5A-B10A-2AABB564322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T28:V28</xm:sqref>
        </x14:conditionalFormatting>
        <x14:conditionalFormatting xmlns:xm="http://schemas.microsoft.com/office/excel/2006/main">
          <x14:cfRule type="iconSet" priority="108" id="{E71D9001-B459-42B6-86AE-BABCF7C96E7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T28:V28</xm:sqref>
        </x14:conditionalFormatting>
        <x14:conditionalFormatting xmlns:xm="http://schemas.microsoft.com/office/excel/2006/main">
          <x14:cfRule type="iconSet" priority="107" id="{080DD4DC-283D-4A6A-B925-E79B6864E8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T28:V28</xm:sqref>
        </x14:conditionalFormatting>
        <x14:conditionalFormatting xmlns:xm="http://schemas.microsoft.com/office/excel/2006/main">
          <x14:cfRule type="iconSet" priority="104" id="{B9DB1680-769B-48C2-946D-52A7BCE91EF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T29:V30</xm:sqref>
        </x14:conditionalFormatting>
        <x14:conditionalFormatting xmlns:xm="http://schemas.microsoft.com/office/excel/2006/main">
          <x14:cfRule type="iconSet" priority="103" id="{AB798151-E029-4969-8A03-C3AF570644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T29:V30</xm:sqref>
        </x14:conditionalFormatting>
        <x14:conditionalFormatting xmlns:xm="http://schemas.microsoft.com/office/excel/2006/main">
          <x14:cfRule type="iconSet" priority="105" id="{954C4934-58BB-4D9F-A53F-CA2517F9556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T29:V30</xm:sqref>
        </x14:conditionalFormatting>
        <x14:conditionalFormatting xmlns:xm="http://schemas.microsoft.com/office/excel/2006/main">
          <x14:cfRule type="iconSet" priority="106" id="{0126B088-CAE8-4CDE-A311-C5AA122E15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T29:V30</xm:sqref>
        </x14:conditionalFormatting>
        <x14:conditionalFormatting xmlns:xm="http://schemas.microsoft.com/office/excel/2006/main">
          <x14:cfRule type="iconSet" priority="102" id="{77279B5E-BD24-4BD1-B729-38AF6F0C367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T29:V30</xm:sqref>
        </x14:conditionalFormatting>
        <x14:conditionalFormatting xmlns:xm="http://schemas.microsoft.com/office/excel/2006/main">
          <x14:cfRule type="iconSet" priority="101" id="{B9B921AC-EB8E-46D4-8964-8F27C024316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T29:V30</xm:sqref>
        </x14:conditionalFormatting>
        <x14:conditionalFormatting xmlns:xm="http://schemas.microsoft.com/office/excel/2006/main">
          <x14:cfRule type="iconSet" priority="98" id="{69ECDD83-598C-43BE-9DEF-D4FBB044062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T31:V34</xm:sqref>
        </x14:conditionalFormatting>
        <x14:conditionalFormatting xmlns:xm="http://schemas.microsoft.com/office/excel/2006/main">
          <x14:cfRule type="iconSet" priority="97" id="{B0FDB724-D39D-450B-BAE4-A66C01B0804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T31:U34</xm:sqref>
        </x14:conditionalFormatting>
        <x14:conditionalFormatting xmlns:xm="http://schemas.microsoft.com/office/excel/2006/main">
          <x14:cfRule type="iconSet" priority="99" id="{7EBA4CF7-49D4-43EF-9DB4-44C3C56547A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T31:U34</xm:sqref>
        </x14:conditionalFormatting>
        <x14:conditionalFormatting xmlns:xm="http://schemas.microsoft.com/office/excel/2006/main">
          <x14:cfRule type="iconSet" priority="100" id="{70692C89-26F8-4906-8D8F-D58E13FA243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T31:U34</xm:sqref>
        </x14:conditionalFormatting>
        <x14:conditionalFormatting xmlns:xm="http://schemas.microsoft.com/office/excel/2006/main">
          <x14:cfRule type="iconSet" priority="96" id="{153BA247-6D71-4B97-9646-F2AD69DE33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T31:U34</xm:sqref>
        </x14:conditionalFormatting>
        <x14:conditionalFormatting xmlns:xm="http://schemas.microsoft.com/office/excel/2006/main">
          <x14:cfRule type="iconSet" priority="95" id="{FD4CC470-DDFC-4007-9114-EADC7279972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T31:U34</xm:sqref>
        </x14:conditionalFormatting>
        <x14:conditionalFormatting xmlns:xm="http://schemas.microsoft.com/office/excel/2006/main">
          <x14:cfRule type="iconSet" priority="92" id="{DBF359F8-5FE0-43CC-B69C-1F597525D4F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T36:T38 U37:V37 U36:AD36</xm:sqref>
        </x14:conditionalFormatting>
        <x14:conditionalFormatting xmlns:xm="http://schemas.microsoft.com/office/excel/2006/main">
          <x14:cfRule type="iconSet" priority="91" id="{5E48EFF1-2E15-43DC-9E23-1B48CF6F07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T36:T38 U36:AD36</xm:sqref>
        </x14:conditionalFormatting>
        <x14:conditionalFormatting xmlns:xm="http://schemas.microsoft.com/office/excel/2006/main">
          <x14:cfRule type="iconSet" priority="93" id="{B9B12844-1B13-45FE-B058-B213D6342B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T36:T38</xm:sqref>
        </x14:conditionalFormatting>
        <x14:conditionalFormatting xmlns:xm="http://schemas.microsoft.com/office/excel/2006/main">
          <x14:cfRule type="iconSet" priority="94" id="{A06B03BF-5592-42D1-AC5C-A46891A75DB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T36:T38</xm:sqref>
        </x14:conditionalFormatting>
        <x14:conditionalFormatting xmlns:xm="http://schemas.microsoft.com/office/excel/2006/main">
          <x14:cfRule type="iconSet" priority="90" id="{8A76BE3C-59A5-42DE-B6AA-17310BB561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T36:T38</xm:sqref>
        </x14:conditionalFormatting>
        <x14:conditionalFormatting xmlns:xm="http://schemas.microsoft.com/office/excel/2006/main">
          <x14:cfRule type="iconSet" priority="89" id="{03B46013-C4D2-48F6-B661-6DE0CF158C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T36:T38</xm:sqref>
        </x14:conditionalFormatting>
        <x14:conditionalFormatting xmlns:xm="http://schemas.microsoft.com/office/excel/2006/main">
          <x14:cfRule type="iconSet" priority="86" id="{18D1787F-235D-416C-A61E-86A65FF8485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U38:V38 T39:V39</xm:sqref>
        </x14:conditionalFormatting>
        <x14:conditionalFormatting xmlns:xm="http://schemas.microsoft.com/office/excel/2006/main">
          <x14:cfRule type="iconSet" priority="85" id="{68659457-7DE3-4A61-9E17-CB32BC6DAE3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U38:V38</xm:sqref>
        </x14:conditionalFormatting>
        <x14:conditionalFormatting xmlns:xm="http://schemas.microsoft.com/office/excel/2006/main">
          <x14:cfRule type="iconSet" priority="87" id="{621960DE-7718-4B4A-BB31-773643A81F0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U38:V38</xm:sqref>
        </x14:conditionalFormatting>
        <x14:conditionalFormatting xmlns:xm="http://schemas.microsoft.com/office/excel/2006/main">
          <x14:cfRule type="iconSet" priority="88" id="{2F9ADF37-AB0C-4EF0-9FDD-239D5BFA18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U38:V38</xm:sqref>
        </x14:conditionalFormatting>
        <x14:conditionalFormatting xmlns:xm="http://schemas.microsoft.com/office/excel/2006/main">
          <x14:cfRule type="iconSet" priority="84" id="{AC8BD175-828E-4942-A19C-BC8A01B737D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U38:V38</xm:sqref>
        </x14:conditionalFormatting>
        <x14:conditionalFormatting xmlns:xm="http://schemas.microsoft.com/office/excel/2006/main">
          <x14:cfRule type="iconSet" priority="83" id="{F7A8D9CA-D6D3-4E04-8FF4-B77EF07DE01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U38:V38</xm:sqref>
        </x14:conditionalFormatting>
        <x14:conditionalFormatting xmlns:xm="http://schemas.microsoft.com/office/excel/2006/main">
          <x14:cfRule type="iconSet" priority="80" id="{CDE1BB57-3FAA-4E05-93ED-1D4F8812F3A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T40:V40 T41:AD44</xm:sqref>
        </x14:conditionalFormatting>
        <x14:conditionalFormatting xmlns:xm="http://schemas.microsoft.com/office/excel/2006/main">
          <x14:cfRule type="iconSet" priority="79" id="{774EB164-82CF-49CC-8B10-E1DAD3E7F0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T40:V40</xm:sqref>
        </x14:conditionalFormatting>
        <x14:conditionalFormatting xmlns:xm="http://schemas.microsoft.com/office/excel/2006/main">
          <x14:cfRule type="iconSet" priority="81" id="{9CD10415-BB30-4FEA-AE38-F56D97C2CF8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T40:V40</xm:sqref>
        </x14:conditionalFormatting>
        <x14:conditionalFormatting xmlns:xm="http://schemas.microsoft.com/office/excel/2006/main">
          <x14:cfRule type="iconSet" priority="82" id="{4F098D12-3C7E-4390-B9C7-012F6FD1BD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T40:V40</xm:sqref>
        </x14:conditionalFormatting>
        <x14:conditionalFormatting xmlns:xm="http://schemas.microsoft.com/office/excel/2006/main">
          <x14:cfRule type="iconSet" priority="78" id="{79DB6DEC-76BD-40E5-87C7-B5CF3EF6DE1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T40:V40</xm:sqref>
        </x14:conditionalFormatting>
        <x14:conditionalFormatting xmlns:xm="http://schemas.microsoft.com/office/excel/2006/main">
          <x14:cfRule type="iconSet" priority="77" id="{78B7DE5E-2B03-40F1-9904-3C0A4EBBB87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T40:V40</xm:sqref>
        </x14:conditionalFormatting>
        <x14:conditionalFormatting xmlns:xm="http://schemas.microsoft.com/office/excel/2006/main">
          <x14:cfRule type="iconSet" priority="74" id="{318AD6AF-8C30-49D9-B0EE-3C6E494613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T45:V45</xm:sqref>
        </x14:conditionalFormatting>
        <x14:conditionalFormatting xmlns:xm="http://schemas.microsoft.com/office/excel/2006/main">
          <x14:cfRule type="iconSet" priority="73" id="{F7B1CED0-F8D9-489B-9613-64B9008FFA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T45:V45</xm:sqref>
        </x14:conditionalFormatting>
        <x14:conditionalFormatting xmlns:xm="http://schemas.microsoft.com/office/excel/2006/main">
          <x14:cfRule type="iconSet" priority="75" id="{F03CC818-62D6-4E53-9BAB-01817601F77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T45:V45</xm:sqref>
        </x14:conditionalFormatting>
        <x14:conditionalFormatting xmlns:xm="http://schemas.microsoft.com/office/excel/2006/main">
          <x14:cfRule type="iconSet" priority="76" id="{6E5AEBCE-FD4B-446C-A241-713CD71F5E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T45:V45</xm:sqref>
        </x14:conditionalFormatting>
        <x14:conditionalFormatting xmlns:xm="http://schemas.microsoft.com/office/excel/2006/main">
          <x14:cfRule type="iconSet" priority="72" id="{5B0100B3-2415-4C4C-B97E-B21362E761C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T45:V45</xm:sqref>
        </x14:conditionalFormatting>
        <x14:conditionalFormatting xmlns:xm="http://schemas.microsoft.com/office/excel/2006/main">
          <x14:cfRule type="iconSet" priority="71" id="{E4E0ACB0-215D-472E-9454-281B604EA3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T45:V45</xm:sqref>
        </x14:conditionalFormatting>
        <x14:conditionalFormatting xmlns:xm="http://schemas.microsoft.com/office/excel/2006/main">
          <x14:cfRule type="iconSet" priority="68" id="{D8F9BE71-770C-45E9-BDDB-6B4EF2B463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T46:AD46</xm:sqref>
        </x14:conditionalFormatting>
        <x14:conditionalFormatting xmlns:xm="http://schemas.microsoft.com/office/excel/2006/main">
          <x14:cfRule type="iconSet" priority="67" id="{4D700783-79D4-4A33-9EE8-32BC267701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T46:AD46</xm:sqref>
        </x14:conditionalFormatting>
        <x14:conditionalFormatting xmlns:xm="http://schemas.microsoft.com/office/excel/2006/main">
          <x14:cfRule type="iconSet" priority="69" id="{155BEACB-D4F9-4231-BE88-BF7E0A383BE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T46:AD46</xm:sqref>
        </x14:conditionalFormatting>
        <x14:conditionalFormatting xmlns:xm="http://schemas.microsoft.com/office/excel/2006/main">
          <x14:cfRule type="iconSet" priority="70" id="{51F60856-9560-48A3-A22C-A6BB6E4502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T46:AD46</xm:sqref>
        </x14:conditionalFormatting>
        <x14:conditionalFormatting xmlns:xm="http://schemas.microsoft.com/office/excel/2006/main">
          <x14:cfRule type="iconSet" priority="66" id="{6B7A0563-0FD2-4329-AF76-0C22B47495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T46:AD46</xm:sqref>
        </x14:conditionalFormatting>
        <x14:conditionalFormatting xmlns:xm="http://schemas.microsoft.com/office/excel/2006/main">
          <x14:cfRule type="iconSet" priority="65" id="{F2DDE452-9D96-44F9-8015-FEBBCE18B2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T46:AD46</xm:sqref>
        </x14:conditionalFormatting>
        <x14:conditionalFormatting xmlns:xm="http://schemas.microsoft.com/office/excel/2006/main">
          <x14:cfRule type="iconSet" priority="62" id="{397B2C23-D369-4AF7-8AA8-8F6607ACA74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T47:V47 U48:V48</xm:sqref>
        </x14:conditionalFormatting>
        <x14:conditionalFormatting xmlns:xm="http://schemas.microsoft.com/office/excel/2006/main">
          <x14:cfRule type="iconSet" priority="61" id="{0626A51F-E7BB-4408-88E9-3C6D83FD1E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T47:V47</xm:sqref>
        </x14:conditionalFormatting>
        <x14:conditionalFormatting xmlns:xm="http://schemas.microsoft.com/office/excel/2006/main">
          <x14:cfRule type="iconSet" priority="63" id="{E27A5474-4643-400C-ACF8-0249CD9C594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T47:V47</xm:sqref>
        </x14:conditionalFormatting>
        <x14:conditionalFormatting xmlns:xm="http://schemas.microsoft.com/office/excel/2006/main">
          <x14:cfRule type="iconSet" priority="64" id="{711B5E53-D8FF-4B38-8103-73D2A3DA26F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T47:V47</xm:sqref>
        </x14:conditionalFormatting>
        <x14:conditionalFormatting xmlns:xm="http://schemas.microsoft.com/office/excel/2006/main">
          <x14:cfRule type="iconSet" priority="60" id="{EE950842-5706-4781-B081-659C878A45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T47:V47</xm:sqref>
        </x14:conditionalFormatting>
        <x14:conditionalFormatting xmlns:xm="http://schemas.microsoft.com/office/excel/2006/main">
          <x14:cfRule type="iconSet" priority="59" id="{B9B70CFA-F060-447A-B240-A1589DAC21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T47:V47</xm:sqref>
        </x14:conditionalFormatting>
        <x14:conditionalFormatting xmlns:xm="http://schemas.microsoft.com/office/excel/2006/main">
          <x14:cfRule type="iconSet" priority="55" id="{0E78FD02-770C-4A43-86DC-7FA244134F7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T49:V50 D51:AH200</xm:sqref>
        </x14:conditionalFormatting>
        <x14:conditionalFormatting xmlns:xm="http://schemas.microsoft.com/office/excel/2006/main">
          <x14:cfRule type="iconSet" priority="57" id="{38A7AA75-6E9E-4709-B582-5F67B120E6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T49:V50 D51:AH200</xm:sqref>
        </x14:conditionalFormatting>
        <x14:conditionalFormatting xmlns:xm="http://schemas.microsoft.com/office/excel/2006/main">
          <x14:cfRule type="iconSet" priority="58" id="{4D96FCE0-DE76-43F6-BB1E-185884C2B4D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T49:V50 D51:AH200</xm:sqref>
        </x14:conditionalFormatting>
        <x14:conditionalFormatting xmlns:xm="http://schemas.microsoft.com/office/excel/2006/main">
          <x14:cfRule type="iconSet" priority="54" id="{B336C33D-EFCF-4E39-AD03-1567EEF892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T49:V50 D51:AH200</xm:sqref>
        </x14:conditionalFormatting>
        <x14:conditionalFormatting xmlns:xm="http://schemas.microsoft.com/office/excel/2006/main">
          <x14:cfRule type="iconSet" priority="53" id="{192848C4-33B7-4C86-9470-8C8E165B05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T49:V50 D51:AH200</xm:sqref>
        </x14:conditionalFormatting>
        <x14:conditionalFormatting xmlns:xm="http://schemas.microsoft.com/office/excel/2006/main">
          <x14:cfRule type="iconSet" priority="50" id="{52B91EEF-5FDC-4561-91D6-46F8E147719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T49:V50 D51:AH200</xm:sqref>
        </x14:conditionalFormatting>
        <x14:conditionalFormatting xmlns:xm="http://schemas.microsoft.com/office/excel/2006/main">
          <x14:cfRule type="iconSet" priority="51" id="{39341272-1E42-4904-90E5-9C9BEB2DBE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T49:V50 D51:AH200</xm:sqref>
        </x14:conditionalFormatting>
        <x14:conditionalFormatting xmlns:xm="http://schemas.microsoft.com/office/excel/2006/main">
          <x14:cfRule type="iconSet" priority="52" id="{1A203D26-B8AF-4036-BB91-ECA0EF3C8B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T49:V50 D51:AH200</xm:sqref>
        </x14:conditionalFormatting>
        <x14:conditionalFormatting xmlns:xm="http://schemas.microsoft.com/office/excel/2006/main">
          <x14:cfRule type="iconSet" priority="49" id="{7A1F4AC7-71F2-4E7F-B237-B18A318109B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T49:V50 D51:AH200</xm:sqref>
        </x14:conditionalFormatting>
        <x14:conditionalFormatting xmlns:xm="http://schemas.microsoft.com/office/excel/2006/main">
          <x14:cfRule type="iconSet" priority="48" id="{E9AFDDBA-A8EF-4943-B98A-42057E1798F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T49:V50 D51:AH200</xm:sqref>
        </x14:conditionalFormatting>
        <x14:conditionalFormatting xmlns:xm="http://schemas.microsoft.com/office/excel/2006/main">
          <x14:cfRule type="iconSet" priority="39" id="{73033349-77B0-40A9-B3C6-F751AF66146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AF32:AF34</xm:sqref>
        </x14:conditionalFormatting>
        <x14:conditionalFormatting xmlns:xm="http://schemas.microsoft.com/office/excel/2006/main">
          <x14:cfRule type="iconSet" priority="33" id="{694682C2-3C2B-4F8E-A5B4-B5A23C35CB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AF36</xm:sqref>
        </x14:conditionalFormatting>
        <x14:conditionalFormatting xmlns:xm="http://schemas.microsoft.com/office/excel/2006/main">
          <x14:cfRule type="iconSet" priority="32" id="{EFD14C35-0ED4-4E65-8308-9A28B478F1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AF36</xm:sqref>
        </x14:conditionalFormatting>
        <x14:conditionalFormatting xmlns:xm="http://schemas.microsoft.com/office/excel/2006/main">
          <x14:cfRule type="iconSet" priority="34" id="{BADF9938-C2CE-4ADA-8FB1-5A116327940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AF36</xm:sqref>
        </x14:conditionalFormatting>
        <x14:conditionalFormatting xmlns:xm="http://schemas.microsoft.com/office/excel/2006/main">
          <x14:cfRule type="iconSet" priority="35" id="{A9DEE3F9-80A2-4439-B490-0109DAAF2BD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AF36</xm:sqref>
        </x14:conditionalFormatting>
        <x14:conditionalFormatting xmlns:xm="http://schemas.microsoft.com/office/excel/2006/main">
          <x14:cfRule type="iconSet" priority="31" id="{B7B248EE-4B2F-46E6-89AF-8A571965020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AF36</xm:sqref>
        </x14:conditionalFormatting>
        <x14:conditionalFormatting xmlns:xm="http://schemas.microsoft.com/office/excel/2006/main">
          <x14:cfRule type="iconSet" priority="30" id="{1FFF6E09-F663-4B7A-B1B4-174D5C35ED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AF36</xm:sqref>
        </x14:conditionalFormatting>
        <x14:conditionalFormatting xmlns:xm="http://schemas.microsoft.com/office/excel/2006/main">
          <x14:cfRule type="iconSet" priority="27" id="{B4ADF0EC-D47A-4195-884E-FA53BCB01B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AF43:AF44</xm:sqref>
        </x14:conditionalFormatting>
        <x14:conditionalFormatting xmlns:xm="http://schemas.microsoft.com/office/excel/2006/main">
          <x14:cfRule type="iconSet" priority="26" id="{FB0D60F3-058B-4CB1-81DE-51C10F9E2B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AF43</xm:sqref>
        </x14:conditionalFormatting>
        <x14:conditionalFormatting xmlns:xm="http://schemas.microsoft.com/office/excel/2006/main">
          <x14:cfRule type="iconSet" priority="28" id="{35D011A2-328A-4001-8C2E-E1B29E887B5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AF43</xm:sqref>
        </x14:conditionalFormatting>
        <x14:conditionalFormatting xmlns:xm="http://schemas.microsoft.com/office/excel/2006/main">
          <x14:cfRule type="iconSet" priority="29" id="{CB5B17D0-B22F-49DA-A46D-368C275AE96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AF43</xm:sqref>
        </x14:conditionalFormatting>
        <x14:conditionalFormatting xmlns:xm="http://schemas.microsoft.com/office/excel/2006/main">
          <x14:cfRule type="iconSet" priority="25" id="{F63CC3F6-3733-427F-8D05-C654C64E729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AF43</xm:sqref>
        </x14:conditionalFormatting>
        <x14:conditionalFormatting xmlns:xm="http://schemas.microsoft.com/office/excel/2006/main">
          <x14:cfRule type="iconSet" priority="24" id="{BC711A57-DDB0-407D-831A-46647EE1614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AF43</xm:sqref>
        </x14:conditionalFormatting>
        <x14:conditionalFormatting xmlns:xm="http://schemas.microsoft.com/office/excel/2006/main">
          <x14:cfRule type="iconSet" priority="21" id="{2A06C532-DD6F-4A7C-B00C-B64F70EFF4C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W12</xm:sqref>
        </x14:conditionalFormatting>
        <x14:conditionalFormatting xmlns:xm="http://schemas.microsoft.com/office/excel/2006/main">
          <x14:cfRule type="iconSet" priority="20" id="{0F76E511-9466-4EEB-B748-A03AE8501A1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W12</xm:sqref>
        </x14:conditionalFormatting>
        <x14:conditionalFormatting xmlns:xm="http://schemas.microsoft.com/office/excel/2006/main">
          <x14:cfRule type="iconSet" priority="22" id="{A0927737-A171-4DED-B4C3-D793A10B5D9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W12</xm:sqref>
        </x14:conditionalFormatting>
        <x14:conditionalFormatting xmlns:xm="http://schemas.microsoft.com/office/excel/2006/main">
          <x14:cfRule type="iconSet" priority="23" id="{5A88B6E1-359F-4F24-90F0-0A907D790E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W12</xm:sqref>
        </x14:conditionalFormatting>
        <x14:conditionalFormatting xmlns:xm="http://schemas.microsoft.com/office/excel/2006/main">
          <x14:cfRule type="iconSet" priority="19" id="{DBF44EE2-D5B9-4743-9B73-892B7BF9405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W12</xm:sqref>
        </x14:conditionalFormatting>
        <x14:conditionalFormatting xmlns:xm="http://schemas.microsoft.com/office/excel/2006/main">
          <x14:cfRule type="iconSet" priority="18" id="{C87B6EE3-F767-4E72-888F-EB015E764C9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W12</xm:sqref>
        </x14:conditionalFormatting>
        <x14:conditionalFormatting xmlns:xm="http://schemas.microsoft.com/office/excel/2006/main">
          <x14:cfRule type="iconSet" priority="15" id="{41A2F75A-6524-40F7-93B4-198A36A5CF2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W9</xm:sqref>
        </x14:conditionalFormatting>
        <x14:conditionalFormatting xmlns:xm="http://schemas.microsoft.com/office/excel/2006/main">
          <x14:cfRule type="iconSet" priority="14" id="{DA56CAAA-3553-4B45-AA52-3ECBDAFD1A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W9</xm:sqref>
        </x14:conditionalFormatting>
        <x14:conditionalFormatting xmlns:xm="http://schemas.microsoft.com/office/excel/2006/main">
          <x14:cfRule type="iconSet" priority="16" id="{D9E32774-0496-4F1C-AD87-F469950EF4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W9</xm:sqref>
        </x14:conditionalFormatting>
        <x14:conditionalFormatting xmlns:xm="http://schemas.microsoft.com/office/excel/2006/main">
          <x14:cfRule type="iconSet" priority="17" id="{C885829B-9517-45CF-A3B8-FD9A17E5503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W9</xm:sqref>
        </x14:conditionalFormatting>
        <x14:conditionalFormatting xmlns:xm="http://schemas.microsoft.com/office/excel/2006/main">
          <x14:cfRule type="iconSet" priority="13" id="{80909BFC-9949-41A1-BF07-1BCBE0F692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W9</xm:sqref>
        </x14:conditionalFormatting>
        <x14:conditionalFormatting xmlns:xm="http://schemas.microsoft.com/office/excel/2006/main">
          <x14:cfRule type="iconSet" priority="12" id="{05140A43-A3D3-47DF-8921-20F5A87DAB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W9</xm:sqref>
        </x14:conditionalFormatting>
        <x14:conditionalFormatting xmlns:xm="http://schemas.microsoft.com/office/excel/2006/main">
          <x14:cfRule type="iconSet" priority="10" id="{9F0A5720-4444-48D8-A93D-D9C0F1AE993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Y37:Y40</xm:sqref>
        </x14:conditionalFormatting>
        <x14:conditionalFormatting xmlns:xm="http://schemas.microsoft.com/office/excel/2006/main">
          <x14:cfRule type="iconSet" priority="11" id="{55DA8F9D-CCA2-48A9-89D6-24EE20389F1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Y37:Y40</xm:sqref>
        </x14:conditionalFormatting>
        <x14:conditionalFormatting xmlns:xm="http://schemas.microsoft.com/office/excel/2006/main">
          <x14:cfRule type="iconSet" priority="7" id="{A45F6858-A6B0-4DD0-92C2-E9684B5A2FC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Y32:Y34</xm:sqref>
        </x14:conditionalFormatting>
        <x14:conditionalFormatting xmlns:xm="http://schemas.microsoft.com/office/excel/2006/main">
          <x14:cfRule type="iconSet" priority="1863" id="{88BFC3AB-F088-4A2D-AFCA-AFF1E5E1EC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K45:L50</xm:sqref>
        </x14:conditionalFormatting>
        <x14:conditionalFormatting xmlns:xm="http://schemas.microsoft.com/office/excel/2006/main">
          <x14:cfRule type="iconSet" priority="1864" id="{F222C10F-9D97-4DBD-BF05-41509B8090F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Z37:AA40 Z45:AA45 Z47:AA50</xm:sqref>
        </x14:conditionalFormatting>
        <x14:conditionalFormatting xmlns:xm="http://schemas.microsoft.com/office/excel/2006/main">
          <x14:cfRule type="iconSet" priority="1865" id="{EA307FCD-5DBE-436B-9D06-F6367E7243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T48</xm:sqref>
        </x14:conditionalFormatting>
        <x14:conditionalFormatting xmlns:xm="http://schemas.microsoft.com/office/excel/2006/main">
          <x14:cfRule type="iconSet" priority="1866" id="{34B4B5E5-97FB-421B-8A64-0B7F96E583F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T47:V48</xm:sqref>
        </x14:conditionalFormatting>
        <x14:conditionalFormatting xmlns:xm="http://schemas.microsoft.com/office/excel/2006/main">
          <x14:cfRule type="iconSet" priority="1867" id="{10F07C06-984B-408B-95E1-CC523B8803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AF45:AF50 AF3 AF37:AF42 AF5:AF9 AF11:AF31</xm:sqref>
        </x14:conditionalFormatting>
        <x14:conditionalFormatting xmlns:xm="http://schemas.microsoft.com/office/excel/2006/main">
          <x14:cfRule type="iconSet" priority="1868" id="{18BBCC30-B41B-4292-8DB7-7ADBEA149CC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AF45:AF50</xm:sqref>
        </x14:conditionalFormatting>
        <x14:conditionalFormatting xmlns:xm="http://schemas.microsoft.com/office/excel/2006/main">
          <x14:cfRule type="iconSet" priority="1870" id="{1400F2EE-ED73-4F5A-8EAC-08E8A30FD1B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E202:AH222 J15:J34 F3:J3 F5:J9 F11:I34 J11:J12 F36:J50</xm:sqref>
        </x14:conditionalFormatting>
        <x14:conditionalFormatting xmlns:xm="http://schemas.microsoft.com/office/excel/2006/main">
          <x14:cfRule type="iconSet" priority="2332" id="{4D9A67D4-5837-4DC4-9F35-EFD15BDBBBC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T49:V50 D51:AH200</xm:sqref>
        </x14:conditionalFormatting>
        <x14:conditionalFormatting xmlns:xm="http://schemas.microsoft.com/office/excel/2006/main">
          <x14:cfRule type="iconSet" priority="2333" id="{88FF8E06-623C-48F0-BCA0-7B4A8EFA31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 K3:L3 S5 AG7:AH9 S7:S9 S46:S48 AG5:AH5 X37:X40 X45 X3:X9 X47:X50 AE3 Z7:AD9 Z5:AD5 AB45:AD45 AB37:AD40 AB47:AD50 AE5:AE9 K5:L9 K11:L34 X11:X31 S11:S34 Z11:AE34 AG11:AH34 AG36:AH50 S36:S42 AE36:AE50 K36:L41</xm:sqref>
        </x14:conditionalFormatting>
        <x14:conditionalFormatting xmlns:xm="http://schemas.microsoft.com/office/excel/2006/main">
          <x14:cfRule type="iconSet" priority="2353" id="{C8A54C9E-942D-483F-BF18-24FA5E4C48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Y37:Y40 Y45 Y3:Y9 Y47:Y50 Y11:Y31</xm:sqref>
        </x14:conditionalFormatting>
        <x14:conditionalFormatting xmlns:xm="http://schemas.microsoft.com/office/excel/2006/main">
          <x14:cfRule type="iconSet" priority="2361" id="{7337B349-F947-4CFB-AC0B-477AE130804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W3:W8 W11 W13:W34 W45 W37:W40 W47:W50</xm:sqref>
        </x14:conditionalFormatting>
        <x14:conditionalFormatting xmlns:xm="http://schemas.microsoft.com/office/excel/2006/main">
          <x14:cfRule type="iconSet" priority="2367" id="{C78086E5-68CF-405B-97E9-D8F58A83413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D3:E9 D11:E34 D10:J10 D36:E50 D35:AH35</xm:sqref>
        </x14:conditionalFormatting>
        <x14:conditionalFormatting xmlns:xm="http://schemas.microsoft.com/office/excel/2006/main">
          <x14:cfRule type="iconSet" priority="2" id="{4EBA6688-BF61-431E-B1BD-063A5131C07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K10</xm:sqref>
        </x14:conditionalFormatting>
        <x14:conditionalFormatting xmlns:xm="http://schemas.microsoft.com/office/excel/2006/main">
          <x14:cfRule type="iconSet" priority="1" id="{A008EAE1-F868-4872-8572-8C67E64AE9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L10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1"/>
  <sheetViews>
    <sheetView zoomScale="90" zoomScaleNormal="90" workbookViewId="0">
      <selection activeCell="A4" sqref="A4"/>
    </sheetView>
  </sheetViews>
  <sheetFormatPr baseColWidth="10" defaultRowHeight="15" x14ac:dyDescent="0.25"/>
  <cols>
    <col min="1" max="1" width="23.5703125" customWidth="1"/>
    <col min="2" max="2" width="23.140625" customWidth="1"/>
    <col min="3" max="3" width="19.5703125" customWidth="1"/>
    <col min="4" max="4" width="6.42578125" customWidth="1"/>
    <col min="5" max="5" width="6.140625" customWidth="1"/>
    <col min="6" max="6" width="6" customWidth="1"/>
    <col min="7" max="7" width="5.85546875" customWidth="1"/>
    <col min="8" max="8" width="5.42578125" customWidth="1"/>
    <col min="9" max="10" width="4.5703125" customWidth="1"/>
    <col min="11" max="11" width="5.140625" customWidth="1"/>
    <col min="12" max="12" width="5" customWidth="1"/>
    <col min="13" max="13" width="6.140625" customWidth="1"/>
    <col min="14" max="14" width="5.85546875" customWidth="1"/>
    <col min="15" max="15" width="6.5703125" customWidth="1"/>
    <col min="16" max="16" width="6.7109375" customWidth="1"/>
    <col min="17" max="17" width="6.85546875" style="6" customWidth="1"/>
    <col min="18" max="18" width="6.140625" customWidth="1"/>
    <col min="19" max="19" width="6" customWidth="1"/>
    <col min="20" max="20" width="6.85546875" customWidth="1"/>
    <col min="21" max="21" width="5.5703125" customWidth="1"/>
    <col min="22" max="22" width="5.42578125" customWidth="1"/>
    <col min="23" max="23" width="6" customWidth="1"/>
    <col min="24" max="24" width="5.85546875" customWidth="1"/>
    <col min="25" max="25" width="5.28515625" customWidth="1"/>
    <col min="26" max="27" width="6" customWidth="1"/>
    <col min="28" max="28" width="6.7109375" customWidth="1"/>
    <col min="29" max="29" width="6" customWidth="1"/>
    <col min="30" max="30" width="6.28515625" customWidth="1"/>
    <col min="31" max="31" width="6.42578125" customWidth="1"/>
    <col min="32" max="32" width="5.28515625" customWidth="1"/>
    <col min="33" max="33" width="6.42578125" customWidth="1"/>
    <col min="34" max="34" width="5.28515625" customWidth="1"/>
    <col min="35" max="35" width="12" customWidth="1"/>
  </cols>
  <sheetData>
    <row r="1" spans="1:37" x14ac:dyDescent="0.25">
      <c r="A1" s="7"/>
      <c r="B1" s="8" t="s">
        <v>0</v>
      </c>
      <c r="C1" s="9"/>
      <c r="D1" s="8">
        <f>SUBTOTAL(109,septiembre[1])</f>
        <v>0</v>
      </c>
      <c r="E1" s="8">
        <f>SUBTOTAL(109,septiembre[2])</f>
        <v>0</v>
      </c>
      <c r="F1" s="8">
        <f>SUBTOTAL(109,septiembre[3])</f>
        <v>0</v>
      </c>
      <c r="G1" s="8">
        <f>SUBTOTAL(109,septiembre[4])</f>
        <v>0</v>
      </c>
      <c r="H1" s="8">
        <f>SUBTOTAL(109,septiembre[5])</f>
        <v>0</v>
      </c>
      <c r="I1" s="8">
        <f>SUBTOTAL(109,septiembre[6])</f>
        <v>0</v>
      </c>
      <c r="J1" s="8">
        <f>SUBTOTAL(109,septiembre[7])</f>
        <v>0</v>
      </c>
      <c r="K1" s="8">
        <f>SUBTOTAL(109,septiembre[8])</f>
        <v>0</v>
      </c>
      <c r="L1" s="8">
        <f>SUBTOTAL(109,septiembre[9])</f>
        <v>0</v>
      </c>
      <c r="M1" s="8">
        <f>SUBTOTAL(109,septiembre[10])</f>
        <v>0</v>
      </c>
      <c r="N1" s="8">
        <f>SUBTOTAL(109,septiembre[11])</f>
        <v>0</v>
      </c>
      <c r="O1" s="8">
        <f>SUBTOTAL(109,septiembre[12])</f>
        <v>0</v>
      </c>
      <c r="P1" s="8">
        <f>SUBTOTAL(109,septiembre[13])</f>
        <v>0</v>
      </c>
      <c r="Q1" s="8">
        <f>SUBTOTAL(109,septiembre[14])</f>
        <v>0</v>
      </c>
      <c r="R1" s="8">
        <f>SUBTOTAL(109,septiembre[15])</f>
        <v>0</v>
      </c>
      <c r="S1" s="8">
        <f>SUBTOTAL(109,septiembre[16])</f>
        <v>0</v>
      </c>
      <c r="T1" s="8">
        <f>SUBTOTAL(109,septiembre[17])</f>
        <v>0</v>
      </c>
      <c r="U1" s="8">
        <f>SUBTOTAL(109,septiembre[18])</f>
        <v>0</v>
      </c>
      <c r="V1" s="8">
        <f>SUBTOTAL(109,septiembre[19])</f>
        <v>0</v>
      </c>
      <c r="W1" s="8">
        <f>SUBTOTAL(109,septiembre[20])</f>
        <v>0</v>
      </c>
      <c r="X1" s="8">
        <f>SUBTOTAL(109,septiembre[21])</f>
        <v>0</v>
      </c>
      <c r="Y1" s="8">
        <f>SUBTOTAL(109,septiembre[22])</f>
        <v>0</v>
      </c>
      <c r="Z1" s="8">
        <f>SUBTOTAL(109,septiembre[23])</f>
        <v>0</v>
      </c>
      <c r="AA1" s="8">
        <f>SUBTOTAL(109,septiembre[24])</f>
        <v>0</v>
      </c>
      <c r="AB1" s="8">
        <f>SUBTOTAL(109,septiembre[25])</f>
        <v>0</v>
      </c>
      <c r="AC1" s="8">
        <f>SUBTOTAL(109,septiembre[26])</f>
        <v>0</v>
      </c>
      <c r="AD1" s="8">
        <f>SUBTOTAL(109,septiembre[27])</f>
        <v>0</v>
      </c>
      <c r="AE1" s="8">
        <f>SUBTOTAL(109,septiembre[28])</f>
        <v>0</v>
      </c>
      <c r="AF1" s="8">
        <f>SUBTOTAL(109,septiembre[29])</f>
        <v>0</v>
      </c>
      <c r="AG1" s="8">
        <f>SUBTOTAL(109,septiembre[30])</f>
        <v>0</v>
      </c>
      <c r="AH1" s="8">
        <f>SUBTOTAL(109,septiembre[31])</f>
        <v>0</v>
      </c>
      <c r="AI1" s="10" t="e">
        <f>SUBTOTAL(101,septiembre[Fallas])</f>
        <v>#DIV/0!</v>
      </c>
      <c r="AJ1" s="18"/>
    </row>
    <row r="2" spans="1:37" ht="15.75" customHeight="1" x14ac:dyDescent="0.25">
      <c r="A2" s="19" t="s">
        <v>1</v>
      </c>
      <c r="B2" s="19" t="s">
        <v>2</v>
      </c>
      <c r="C2" s="20" t="s">
        <v>3</v>
      </c>
      <c r="D2" s="21" t="s">
        <v>4</v>
      </c>
      <c r="E2" s="21" t="s">
        <v>5</v>
      </c>
      <c r="F2" s="21" t="s">
        <v>6</v>
      </c>
      <c r="G2" s="22" t="s">
        <v>7</v>
      </c>
      <c r="H2" s="21" t="s">
        <v>8</v>
      </c>
      <c r="I2" s="21" t="s">
        <v>9</v>
      </c>
      <c r="J2" s="21" t="s">
        <v>10</v>
      </c>
      <c r="K2" s="21" t="s">
        <v>11</v>
      </c>
      <c r="L2" s="21" t="s">
        <v>12</v>
      </c>
      <c r="M2" s="21" t="s">
        <v>13</v>
      </c>
      <c r="N2" s="21" t="s">
        <v>14</v>
      </c>
      <c r="O2" s="21" t="s">
        <v>15</v>
      </c>
      <c r="P2" s="21" t="s">
        <v>16</v>
      </c>
      <c r="Q2" s="21" t="s">
        <v>17</v>
      </c>
      <c r="R2" s="21" t="s">
        <v>18</v>
      </c>
      <c r="S2" s="21" t="s">
        <v>19</v>
      </c>
      <c r="T2" s="21" t="s">
        <v>20</v>
      </c>
      <c r="U2" s="21" t="s">
        <v>21</v>
      </c>
      <c r="V2" s="21" t="s">
        <v>22</v>
      </c>
      <c r="W2" s="21" t="s">
        <v>23</v>
      </c>
      <c r="X2" s="21" t="s">
        <v>24</v>
      </c>
      <c r="Y2" s="21" t="s">
        <v>25</v>
      </c>
      <c r="Z2" s="21" t="s">
        <v>26</v>
      </c>
      <c r="AA2" s="21" t="s">
        <v>27</v>
      </c>
      <c r="AB2" s="21" t="s">
        <v>28</v>
      </c>
      <c r="AC2" s="21" t="s">
        <v>29</v>
      </c>
      <c r="AD2" s="21" t="s">
        <v>30</v>
      </c>
      <c r="AE2" s="21" t="s">
        <v>31</v>
      </c>
      <c r="AF2" s="21" t="s">
        <v>32</v>
      </c>
      <c r="AG2" s="21" t="s">
        <v>33</v>
      </c>
      <c r="AH2" s="21" t="s">
        <v>34</v>
      </c>
      <c r="AI2" s="23" t="s">
        <v>35</v>
      </c>
      <c r="AJ2" s="11" t="s">
        <v>36</v>
      </c>
      <c r="AK2" s="29" t="s">
        <v>37</v>
      </c>
    </row>
    <row r="3" spans="1:37" ht="15.75" customHeight="1" x14ac:dyDescent="0.25">
      <c r="A3" s="11"/>
      <c r="B3" s="12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24" t="e">
        <f>AVERAGE(septiembre[[#This Row],[1]:[31]])</f>
        <v>#DIV/0!</v>
      </c>
      <c r="AJ3" s="14"/>
      <c r="AK3" s="27"/>
    </row>
    <row r="4" spans="1:37" ht="15.75" customHeight="1" x14ac:dyDescent="0.25">
      <c r="A4" s="15"/>
      <c r="B4" s="12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24" t="e">
        <f>AVERAGE(septiembre[[#This Row],[1]:[31]])</f>
        <v>#DIV/0!</v>
      </c>
      <c r="AJ4" s="14"/>
      <c r="AK4" s="18"/>
    </row>
    <row r="5" spans="1:37" ht="15.75" customHeight="1" x14ac:dyDescent="0.25">
      <c r="A5" s="15"/>
      <c r="B5" s="16"/>
      <c r="C5" s="16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24" t="e">
        <f>AVERAGE(septiembre[[#This Row],[1]:[31]])</f>
        <v>#DIV/0!</v>
      </c>
      <c r="AJ5" s="14"/>
      <c r="AK5" s="18"/>
    </row>
    <row r="6" spans="1:37" ht="15.75" customHeight="1" x14ac:dyDescent="0.25">
      <c r="A6" s="15"/>
      <c r="B6" s="16"/>
      <c r="C6" s="16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24" t="e">
        <f>AVERAGE(septiembre[[#This Row],[1]:[31]])</f>
        <v>#DIV/0!</v>
      </c>
      <c r="AJ6" s="14"/>
      <c r="AK6" s="18"/>
    </row>
    <row r="7" spans="1:37" ht="15.75" customHeight="1" x14ac:dyDescent="0.25">
      <c r="A7" s="11"/>
      <c r="B7" s="16"/>
      <c r="C7" s="16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24" t="e">
        <f>AVERAGE(septiembre[[#This Row],[1]:[31]])</f>
        <v>#DIV/0!</v>
      </c>
      <c r="AJ7" s="14"/>
      <c r="AK7" s="18"/>
    </row>
    <row r="8" spans="1:37" ht="15.75" customHeight="1" x14ac:dyDescent="0.25">
      <c r="A8" s="11"/>
      <c r="B8" s="12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24" t="e">
        <f>AVERAGE(septiembre[[#This Row],[1]:[31]])</f>
        <v>#DIV/0!</v>
      </c>
      <c r="AJ8" s="14"/>
      <c r="AK8" s="18"/>
    </row>
    <row r="9" spans="1:37" s="6" customFormat="1" ht="15.75" customHeight="1" x14ac:dyDescent="0.25">
      <c r="A9" s="15"/>
      <c r="B9" s="16"/>
      <c r="C9" s="16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24" t="e">
        <f>AVERAGE(septiembre[[#This Row],[1]:[31]])</f>
        <v>#DIV/0!</v>
      </c>
      <c r="AJ9" s="17"/>
      <c r="AK9" s="17"/>
    </row>
    <row r="10" spans="1:37" ht="15.75" customHeight="1" x14ac:dyDescent="0.25">
      <c r="A10" s="11"/>
      <c r="B10" s="12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25" t="e">
        <f>AVERAGE(septiembre[[#This Row],[1]:[31]])</f>
        <v>#DIV/0!</v>
      </c>
      <c r="AJ10" s="14"/>
      <c r="AK10" s="18"/>
    </row>
    <row r="11" spans="1:37" ht="15.75" customHeight="1" x14ac:dyDescent="0.25">
      <c r="A11" s="11"/>
      <c r="B11" s="12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24" t="e">
        <f>AVERAGE(septiembre[[#This Row],[1]:[31]])</f>
        <v>#DIV/0!</v>
      </c>
      <c r="AJ11" s="14"/>
      <c r="AK11" s="18"/>
    </row>
    <row r="12" spans="1:37" ht="15.75" customHeight="1" x14ac:dyDescent="0.25">
      <c r="A12" s="11"/>
      <c r="B12" s="12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24" t="e">
        <f>AVERAGE(septiembre[[#This Row],[1]:[31]])</f>
        <v>#DIV/0!</v>
      </c>
      <c r="AJ12" s="14"/>
      <c r="AK12" s="18"/>
    </row>
    <row r="13" spans="1:37" ht="13.5" customHeight="1" x14ac:dyDescent="0.25">
      <c r="A13" s="11"/>
      <c r="B13" s="16"/>
      <c r="C13" s="1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24" t="e">
        <f>AVERAGE(septiembre[[#This Row],[1]:[31]])</f>
        <v>#DIV/0!</v>
      </c>
      <c r="AJ13" s="14"/>
      <c r="AK13" s="18"/>
    </row>
    <row r="14" spans="1:37" ht="15.75" customHeight="1" x14ac:dyDescent="0.25">
      <c r="A14" s="11"/>
      <c r="B14" s="12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24" t="e">
        <f>AVERAGE(septiembre[[#This Row],[1]:[31]])</f>
        <v>#DIV/0!</v>
      </c>
      <c r="AJ14" s="14"/>
      <c r="AK14" s="18"/>
    </row>
    <row r="15" spans="1:37" ht="15.75" customHeight="1" x14ac:dyDescent="0.25">
      <c r="A15" s="11"/>
      <c r="B15" s="12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24" t="e">
        <f>AVERAGE(septiembre[[#This Row],[1]:[31]])</f>
        <v>#DIV/0!</v>
      </c>
      <c r="AJ15" s="14"/>
      <c r="AK15" s="18"/>
    </row>
    <row r="16" spans="1:37" ht="15.75" customHeight="1" x14ac:dyDescent="0.25">
      <c r="A16" s="11"/>
      <c r="B16" s="12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24" t="e">
        <f>AVERAGE(septiembre[[#This Row],[1]:[31]])</f>
        <v>#DIV/0!</v>
      </c>
      <c r="AJ16" s="14"/>
      <c r="AK16" s="18"/>
    </row>
    <row r="17" spans="1:37" ht="15.75" customHeight="1" x14ac:dyDescent="0.25">
      <c r="A17" s="11"/>
      <c r="B17" s="16"/>
      <c r="C17" s="16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24" t="e">
        <f>AVERAGE(septiembre[[#This Row],[1]:[31]])</f>
        <v>#DIV/0!</v>
      </c>
      <c r="AJ17" s="14"/>
      <c r="AK17" s="18"/>
    </row>
    <row r="18" spans="1:37" ht="15.75" customHeight="1" x14ac:dyDescent="0.25">
      <c r="A18" s="11"/>
      <c r="B18" s="16"/>
      <c r="C18" s="16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24" t="e">
        <f>AVERAGE(septiembre[[#This Row],[1]:[31]])</f>
        <v>#DIV/0!</v>
      </c>
      <c r="AJ18" s="14"/>
      <c r="AK18" s="18"/>
    </row>
    <row r="19" spans="1:37" ht="15.75" customHeight="1" x14ac:dyDescent="0.25">
      <c r="A19" s="11"/>
      <c r="B19" s="16"/>
      <c r="C19" s="16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24" t="e">
        <f>AVERAGE(septiembre[[#This Row],[1]:[31]])</f>
        <v>#DIV/0!</v>
      </c>
      <c r="AJ19" s="14"/>
      <c r="AK19" s="18"/>
    </row>
    <row r="20" spans="1:37" ht="15.75" customHeight="1" x14ac:dyDescent="0.25">
      <c r="A20" s="11"/>
      <c r="B20" s="16"/>
      <c r="C20" s="16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24" t="e">
        <f>AVERAGE(septiembre[[#This Row],[1]:[31]])</f>
        <v>#DIV/0!</v>
      </c>
      <c r="AJ20" s="14"/>
      <c r="AK20" s="18"/>
    </row>
    <row r="21" spans="1:37" ht="15.75" customHeight="1" x14ac:dyDescent="0.25">
      <c r="A21" s="15"/>
      <c r="B21" s="16"/>
      <c r="C21" s="16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25" t="e">
        <f>AVERAGE(septiembre[[#This Row],[1]:[31]])</f>
        <v>#DIV/0!</v>
      </c>
      <c r="AJ21" s="14"/>
      <c r="AK21" s="18"/>
    </row>
    <row r="22" spans="1:37" ht="15.75" customHeight="1" x14ac:dyDescent="0.25">
      <c r="A22" s="15"/>
      <c r="B22" s="16"/>
      <c r="C22" s="16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25" t="e">
        <f>AVERAGE(septiembre[[#This Row],[1]:[31]])</f>
        <v>#DIV/0!</v>
      </c>
      <c r="AJ22" s="14"/>
      <c r="AK22" s="18"/>
    </row>
    <row r="23" spans="1:37" ht="15.75" customHeight="1" x14ac:dyDescent="0.25">
      <c r="A23" s="15"/>
      <c r="B23" s="16"/>
      <c r="C23" s="16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24" t="e">
        <f>AVERAGE(septiembre[[#This Row],[1]:[31]])</f>
        <v>#DIV/0!</v>
      </c>
      <c r="AJ23" s="14"/>
      <c r="AK23" s="18"/>
    </row>
    <row r="24" spans="1:37" ht="15.75" customHeight="1" x14ac:dyDescent="0.25">
      <c r="A24" s="15"/>
      <c r="B24" s="12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24" t="e">
        <f>AVERAGE(septiembre[[#This Row],[1]:[31]])</f>
        <v>#DIV/0!</v>
      </c>
      <c r="AJ24" s="14"/>
      <c r="AK24" s="18"/>
    </row>
    <row r="25" spans="1:37" ht="15.75" customHeight="1" x14ac:dyDescent="0.25">
      <c r="A25" s="15"/>
      <c r="B25" s="12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24" t="e">
        <f>AVERAGE(septiembre[[#This Row],[1]:[31]])</f>
        <v>#DIV/0!</v>
      </c>
      <c r="AJ25" s="14"/>
      <c r="AK25" s="18"/>
    </row>
    <row r="26" spans="1:37" ht="15.75" customHeight="1" x14ac:dyDescent="0.25">
      <c r="A26" s="15"/>
      <c r="B26" s="12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25" t="e">
        <f>AVERAGE(septiembre[[#This Row],[1]:[31]])</f>
        <v>#DIV/0!</v>
      </c>
      <c r="AJ26" s="14"/>
      <c r="AK26" s="18"/>
    </row>
    <row r="27" spans="1:37" ht="15.75" customHeight="1" x14ac:dyDescent="0.25">
      <c r="A27" s="15"/>
      <c r="B27" s="12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25" t="e">
        <f>AVERAGE(septiembre[[#This Row],[1]:[31]])</f>
        <v>#DIV/0!</v>
      </c>
      <c r="AJ27" s="14"/>
      <c r="AK27" s="18"/>
    </row>
    <row r="28" spans="1:37" ht="15.75" customHeight="1" x14ac:dyDescent="0.25">
      <c r="A28" s="15"/>
      <c r="B28" s="12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25" t="e">
        <f>AVERAGE(septiembre[[#This Row],[1]:[31]])</f>
        <v>#DIV/0!</v>
      </c>
      <c r="AJ28" s="14"/>
      <c r="AK28" s="18"/>
    </row>
    <row r="29" spans="1:37" ht="15.75" customHeight="1" x14ac:dyDescent="0.25">
      <c r="A29" s="15"/>
      <c r="B29" s="12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24" t="e">
        <f>AVERAGE(septiembre[[#This Row],[1]:[31]])</f>
        <v>#DIV/0!</v>
      </c>
      <c r="AJ29" s="14"/>
      <c r="AK29" s="18"/>
    </row>
    <row r="30" spans="1:37" ht="15.75" customHeight="1" x14ac:dyDescent="0.25">
      <c r="A30" s="15"/>
      <c r="B30" s="12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24" t="e">
        <f>AVERAGE(septiembre[[#This Row],[1]:[31]])</f>
        <v>#DIV/0!</v>
      </c>
      <c r="AJ30" s="14"/>
      <c r="AK30" s="18"/>
    </row>
    <row r="31" spans="1:37" ht="15.75" customHeight="1" x14ac:dyDescent="0.25">
      <c r="A31" s="15"/>
      <c r="B31" s="12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24" t="e">
        <f>AVERAGE(septiembre[[#This Row],[1]:[31]])</f>
        <v>#DIV/0!</v>
      </c>
      <c r="AJ31" s="14"/>
      <c r="AK31" s="18"/>
    </row>
    <row r="32" spans="1:37" ht="15.75" customHeight="1" x14ac:dyDescent="0.25">
      <c r="A32" s="15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24" t="e">
        <f>AVERAGE(septiembre[[#This Row],[1]:[31]])</f>
        <v>#DIV/0!</v>
      </c>
      <c r="AJ32" s="14"/>
      <c r="AK32" s="18"/>
    </row>
    <row r="33" spans="1:37" ht="15.75" customHeight="1" x14ac:dyDescent="0.25">
      <c r="A33" s="15"/>
      <c r="B33" s="12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24" t="e">
        <f>AVERAGE(septiembre[[#This Row],[1]:[31]])</f>
        <v>#DIV/0!</v>
      </c>
      <c r="AJ33" s="14"/>
      <c r="AK33" s="18"/>
    </row>
    <row r="34" spans="1:37" ht="15.75" customHeight="1" x14ac:dyDescent="0.25">
      <c r="A34" s="15"/>
      <c r="B34" s="12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25" t="e">
        <f>AVERAGE(septiembre[[#This Row],[1]:[31]])</f>
        <v>#DIV/0!</v>
      </c>
      <c r="AJ34" s="14"/>
      <c r="AK34" s="18"/>
    </row>
    <row r="35" spans="1:37" ht="15.75" customHeight="1" x14ac:dyDescent="0.25">
      <c r="A35" s="15"/>
      <c r="B35" s="12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25" t="e">
        <f>AVERAGE(septiembre[[#This Row],[1]:[31]])</f>
        <v>#DIV/0!</v>
      </c>
      <c r="AJ35" s="14"/>
      <c r="AK35" s="18"/>
    </row>
    <row r="36" spans="1:37" ht="15.75" customHeight="1" x14ac:dyDescent="0.25">
      <c r="A36" s="15"/>
      <c r="B36" s="12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25" t="e">
        <f>AVERAGE(septiembre[[#This Row],[1]:[31]])</f>
        <v>#DIV/0!</v>
      </c>
      <c r="AJ36" s="14"/>
      <c r="AK36" s="18"/>
    </row>
    <row r="37" spans="1:37" ht="15.75" customHeight="1" x14ac:dyDescent="0.25">
      <c r="A37" s="15"/>
      <c r="B37" s="12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24" t="e">
        <f>AVERAGE(septiembre[[#This Row],[1]:[31]])</f>
        <v>#DIV/0!</v>
      </c>
      <c r="AJ37" s="14"/>
      <c r="AK37" s="18"/>
    </row>
    <row r="38" spans="1:37" ht="15.75" customHeight="1" x14ac:dyDescent="0.25">
      <c r="A38" s="15"/>
      <c r="B38" s="12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25" t="e">
        <f>AVERAGE(septiembre[[#This Row],[1]:[31]])</f>
        <v>#DIV/0!</v>
      </c>
      <c r="AJ38" s="14"/>
      <c r="AK38" s="18"/>
    </row>
    <row r="39" spans="1:37" ht="15.75" customHeight="1" x14ac:dyDescent="0.25">
      <c r="A39" s="15"/>
      <c r="B39" s="12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24" t="e">
        <f>AVERAGE(septiembre[[#This Row],[1]:[31]])</f>
        <v>#DIV/0!</v>
      </c>
      <c r="AJ39" s="14"/>
      <c r="AK39" s="18"/>
    </row>
    <row r="40" spans="1:37" ht="15.75" customHeight="1" x14ac:dyDescent="0.25">
      <c r="A40" s="11"/>
      <c r="B40" s="12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24" t="e">
        <f>AVERAGE(septiembre[[#This Row],[1]:[31]])</f>
        <v>#DIV/0!</v>
      </c>
      <c r="AJ40" s="14"/>
      <c r="AK40" s="18"/>
    </row>
    <row r="41" spans="1:37" ht="15.75" customHeight="1" x14ac:dyDescent="0.25">
      <c r="A41" s="15"/>
      <c r="B41" s="12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24" t="e">
        <f>AVERAGE(septiembre[[#This Row],[1]:[31]])</f>
        <v>#DIV/0!</v>
      </c>
      <c r="AJ41" s="14"/>
      <c r="AK41" s="18"/>
    </row>
    <row r="42" spans="1:37" ht="15.75" customHeight="1" x14ac:dyDescent="0.25">
      <c r="A42" s="15"/>
      <c r="B42" s="12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24" t="e">
        <f>AVERAGE(septiembre[[#This Row],[1]:[31]])</f>
        <v>#DIV/0!</v>
      </c>
      <c r="AJ42" s="14"/>
      <c r="AK42" s="18"/>
    </row>
    <row r="43" spans="1:37" ht="15.75" customHeight="1" x14ac:dyDescent="0.25">
      <c r="A43" s="15"/>
      <c r="B43" s="12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24" t="e">
        <f>AVERAGE(septiembre[[#This Row],[1]:[31]])</f>
        <v>#DIV/0!</v>
      </c>
      <c r="AJ43" s="14"/>
      <c r="AK43" s="18"/>
    </row>
    <row r="44" spans="1:37" ht="15.75" customHeight="1" x14ac:dyDescent="0.25">
      <c r="A44" s="15"/>
      <c r="B44" s="12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25" t="e">
        <f>AVERAGE(septiembre[[#This Row],[1]:[31]])</f>
        <v>#DIV/0!</v>
      </c>
      <c r="AJ44" s="14"/>
      <c r="AK44" s="18"/>
    </row>
    <row r="45" spans="1:37" ht="15.75" customHeight="1" x14ac:dyDescent="0.25">
      <c r="A45" s="15"/>
      <c r="B45" s="16"/>
      <c r="C45" s="16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24" t="e">
        <f>AVERAGE(septiembre[[#This Row],[1]:[31]])</f>
        <v>#DIV/0!</v>
      </c>
      <c r="AJ45" s="14"/>
      <c r="AK45" s="18"/>
    </row>
    <row r="46" spans="1:37" ht="15.75" customHeight="1" x14ac:dyDescent="0.25">
      <c r="A46" s="15"/>
      <c r="B46" s="12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25" t="e">
        <f>AVERAGE(septiembre[[#This Row],[1]:[31]])</f>
        <v>#DIV/0!</v>
      </c>
      <c r="AJ46" s="14"/>
      <c r="AK46" s="18"/>
    </row>
    <row r="47" spans="1:37" ht="15.75" customHeight="1" x14ac:dyDescent="0.25">
      <c r="A47" s="15"/>
      <c r="B47" s="12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24" t="e">
        <f>AVERAGE(septiembre[[#This Row],[1]:[31]])</f>
        <v>#DIV/0!</v>
      </c>
      <c r="AJ47" s="14"/>
      <c r="AK47" s="18"/>
    </row>
    <row r="48" spans="1:37" ht="15.75" customHeight="1" x14ac:dyDescent="0.25">
      <c r="A48" s="15"/>
      <c r="B48" s="16"/>
      <c r="C48" s="16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24" t="e">
        <f>AVERAGE(septiembre[[#This Row],[1]:[31]])</f>
        <v>#DIV/0!</v>
      </c>
      <c r="AJ48" s="14"/>
      <c r="AK48" s="18"/>
    </row>
    <row r="49" spans="1:37" ht="15.75" customHeight="1" x14ac:dyDescent="0.25">
      <c r="A49" s="15"/>
      <c r="B49" s="12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24" t="e">
        <f>AVERAGE(septiembre[[#This Row],[1]:[31]])</f>
        <v>#DIV/0!</v>
      </c>
      <c r="AJ49" s="14"/>
      <c r="AK49" s="18"/>
    </row>
    <row r="50" spans="1:37" ht="15.75" customHeight="1" x14ac:dyDescent="0.25">
      <c r="A50" s="11"/>
      <c r="B50" s="12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24" t="e">
        <f>AVERAGE(septiembre[[#This Row],[1]:[31]])</f>
        <v>#DIV/0!</v>
      </c>
      <c r="AJ50" s="14"/>
      <c r="AK50" s="18"/>
    </row>
    <row r="51" spans="1:37" ht="15.75" customHeight="1" x14ac:dyDescent="0.25">
      <c r="A51" s="11"/>
      <c r="B51" s="18"/>
      <c r="C51" s="18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8" t="e">
        <f>AVERAGE(septiembre[[#This Row],[1]:[31]])</f>
        <v>#DIV/0!</v>
      </c>
      <c r="AJ51" s="18"/>
      <c r="AK51" s="18"/>
    </row>
    <row r="52" spans="1:37" ht="15.75" customHeight="1" x14ac:dyDescent="0.25">
      <c r="A52" s="11"/>
      <c r="B52" s="18"/>
      <c r="C52" s="18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8" t="e">
        <f>AVERAGE(septiembre[[#This Row],[1]:[31]])</f>
        <v>#DIV/0!</v>
      </c>
      <c r="AJ52" s="18"/>
      <c r="AK52" s="18"/>
    </row>
    <row r="53" spans="1:37" ht="15.75" customHeight="1" x14ac:dyDescent="0.25">
      <c r="A53" s="11"/>
      <c r="B53" s="18"/>
      <c r="C53" s="18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8" t="e">
        <f>AVERAGE(septiembre[[#This Row],[1]:[31]])</f>
        <v>#DIV/0!</v>
      </c>
      <c r="AJ53" s="18"/>
      <c r="AK53" s="18"/>
    </row>
    <row r="54" spans="1:37" ht="15.75" customHeight="1" x14ac:dyDescent="0.25">
      <c r="A54" s="11"/>
      <c r="B54" s="18"/>
      <c r="C54" s="18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8" t="e">
        <f>AVERAGE(septiembre[[#This Row],[1]:[31]])</f>
        <v>#DIV/0!</v>
      </c>
      <c r="AJ54" s="18"/>
      <c r="AK54" s="18"/>
    </row>
    <row r="55" spans="1:37" ht="15.75" customHeight="1" x14ac:dyDescent="0.25">
      <c r="A55" s="11"/>
      <c r="B55" s="18"/>
      <c r="C55" s="18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8" t="e">
        <f>AVERAGE(septiembre[[#This Row],[1]:[31]])</f>
        <v>#DIV/0!</v>
      </c>
      <c r="AJ55" s="18"/>
      <c r="AK55" s="18"/>
    </row>
    <row r="56" spans="1:37" ht="15.75" customHeight="1" x14ac:dyDescent="0.25">
      <c r="A56" s="11"/>
      <c r="B56" s="18"/>
      <c r="C56" s="18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8" t="e">
        <f>AVERAGE(septiembre[[#This Row],[1]:[31]])</f>
        <v>#DIV/0!</v>
      </c>
      <c r="AJ56" s="18"/>
      <c r="AK56" s="18"/>
    </row>
    <row r="57" spans="1:37" ht="15.75" customHeight="1" x14ac:dyDescent="0.25">
      <c r="A57" s="11"/>
      <c r="B57" s="18"/>
      <c r="C57" s="18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8" t="e">
        <f>AVERAGE(septiembre[[#This Row],[1]:[31]])</f>
        <v>#DIV/0!</v>
      </c>
      <c r="AJ57" s="18"/>
      <c r="AK57" s="18"/>
    </row>
    <row r="58" spans="1:37" ht="15.75" customHeight="1" x14ac:dyDescent="0.25">
      <c r="A58" s="11"/>
      <c r="B58" s="18"/>
      <c r="C58" s="18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8" t="e">
        <f>AVERAGE(septiembre[[#This Row],[1]:[31]])</f>
        <v>#DIV/0!</v>
      </c>
      <c r="AJ58" s="18"/>
      <c r="AK58" s="18"/>
    </row>
    <row r="59" spans="1:37" ht="15.75" customHeight="1" x14ac:dyDescent="0.25">
      <c r="A59" s="11"/>
      <c r="B59" s="18"/>
      <c r="C59" s="18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8" t="e">
        <f>AVERAGE(septiembre[[#This Row],[1]:[31]])</f>
        <v>#DIV/0!</v>
      </c>
      <c r="AJ59" s="18"/>
      <c r="AK59" s="18"/>
    </row>
    <row r="60" spans="1:37" ht="15.75" customHeight="1" x14ac:dyDescent="0.25">
      <c r="A60" s="11"/>
      <c r="B60" s="18"/>
      <c r="C60" s="18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8" t="e">
        <f>AVERAGE(septiembre[[#This Row],[1]:[31]])</f>
        <v>#DIV/0!</v>
      </c>
      <c r="AJ60" s="18"/>
      <c r="AK60" s="18"/>
    </row>
    <row r="61" spans="1:37" ht="15.75" customHeight="1" x14ac:dyDescent="0.25">
      <c r="A61" s="11"/>
      <c r="B61" s="18"/>
      <c r="C61" s="18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8" t="e">
        <f>AVERAGE(septiembre[[#This Row],[1]:[31]])</f>
        <v>#DIV/0!</v>
      </c>
      <c r="AJ61" s="18"/>
      <c r="AK61" s="18"/>
    </row>
    <row r="62" spans="1:37" ht="15.75" customHeight="1" x14ac:dyDescent="0.25">
      <c r="A62" s="11"/>
      <c r="B62" s="18"/>
      <c r="C62" s="18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8" t="e">
        <f>AVERAGE(septiembre[[#This Row],[1]:[31]])</f>
        <v>#DIV/0!</v>
      </c>
      <c r="AJ62" s="18"/>
      <c r="AK62" s="18"/>
    </row>
    <row r="63" spans="1:37" ht="15.75" customHeight="1" x14ac:dyDescent="0.25">
      <c r="A63" s="11"/>
      <c r="B63" s="18"/>
      <c r="C63" s="18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8" t="e">
        <f>AVERAGE(septiembre[[#This Row],[1]:[31]])</f>
        <v>#DIV/0!</v>
      </c>
      <c r="AJ63" s="18"/>
      <c r="AK63" s="18"/>
    </row>
    <row r="64" spans="1:37" ht="15.75" customHeight="1" x14ac:dyDescent="0.25">
      <c r="A64" s="11"/>
      <c r="B64" s="18"/>
      <c r="C64" s="18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8" t="e">
        <f>AVERAGE(septiembre[[#This Row],[1]:[31]])</f>
        <v>#DIV/0!</v>
      </c>
      <c r="AJ64" s="18"/>
      <c r="AK64" s="18"/>
    </row>
    <row r="65" spans="1:37" ht="15.75" customHeight="1" x14ac:dyDescent="0.25">
      <c r="A65" s="11"/>
      <c r="B65" s="18"/>
      <c r="C65" s="18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8" t="e">
        <f>AVERAGE(septiembre[[#This Row],[1]:[31]])</f>
        <v>#DIV/0!</v>
      </c>
      <c r="AJ65" s="18"/>
      <c r="AK65" s="18"/>
    </row>
    <row r="66" spans="1:37" ht="15.75" customHeight="1" x14ac:dyDescent="0.25">
      <c r="A66" s="11"/>
      <c r="B66" s="18"/>
      <c r="C66" s="18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8" t="e">
        <f>AVERAGE(septiembre[[#This Row],[1]:[31]])</f>
        <v>#DIV/0!</v>
      </c>
      <c r="AJ66" s="18"/>
      <c r="AK66" s="18"/>
    </row>
    <row r="67" spans="1:37" ht="15.75" customHeight="1" x14ac:dyDescent="0.25">
      <c r="A67" s="11"/>
      <c r="B67" s="18"/>
      <c r="C67" s="18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8" t="e">
        <f>AVERAGE(septiembre[[#This Row],[1]:[31]])</f>
        <v>#DIV/0!</v>
      </c>
      <c r="AJ67" s="18"/>
      <c r="AK67" s="18"/>
    </row>
    <row r="68" spans="1:37" ht="15.75" customHeight="1" x14ac:dyDescent="0.25">
      <c r="A68" s="11"/>
      <c r="B68" s="18"/>
      <c r="C68" s="18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8" t="e">
        <f>AVERAGE(septiembre[[#This Row],[1]:[31]])</f>
        <v>#DIV/0!</v>
      </c>
      <c r="AJ68" s="18"/>
      <c r="AK68" s="18"/>
    </row>
    <row r="69" spans="1:37" ht="15.75" customHeight="1" x14ac:dyDescent="0.25">
      <c r="A69" s="11"/>
      <c r="B69" s="18"/>
      <c r="C69" s="18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8" t="e">
        <f>AVERAGE(septiembre[[#This Row],[1]:[31]])</f>
        <v>#DIV/0!</v>
      </c>
      <c r="AJ69" s="18"/>
      <c r="AK69" s="18"/>
    </row>
    <row r="70" spans="1:37" ht="15.75" customHeight="1" x14ac:dyDescent="0.25">
      <c r="A70" s="11"/>
      <c r="B70" s="18"/>
      <c r="C70" s="18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8" t="e">
        <f>AVERAGE(septiembre[[#This Row],[1]:[31]])</f>
        <v>#DIV/0!</v>
      </c>
      <c r="AJ70" s="18"/>
      <c r="AK70" s="18"/>
    </row>
    <row r="71" spans="1:37" ht="15.75" customHeight="1" x14ac:dyDescent="0.25">
      <c r="A71" s="11"/>
      <c r="B71" s="18"/>
      <c r="C71" s="18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8" t="e">
        <f>AVERAGE(septiembre[[#This Row],[1]:[31]])</f>
        <v>#DIV/0!</v>
      </c>
      <c r="AJ71" s="18"/>
      <c r="AK71" s="18"/>
    </row>
    <row r="72" spans="1:37" ht="15.75" customHeight="1" x14ac:dyDescent="0.25">
      <c r="A72" s="11"/>
      <c r="B72" s="18"/>
      <c r="C72" s="18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8" t="e">
        <f>AVERAGE(septiembre[[#This Row],[1]:[31]])</f>
        <v>#DIV/0!</v>
      </c>
      <c r="AJ72" s="18"/>
      <c r="AK72" s="18"/>
    </row>
    <row r="73" spans="1:37" x14ac:dyDescent="0.25">
      <c r="A73" s="11"/>
      <c r="B73" s="18"/>
      <c r="C73" s="18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8" t="e">
        <f>AVERAGE(septiembre[[#This Row],[1]:[31]])</f>
        <v>#DIV/0!</v>
      </c>
      <c r="AJ73" s="18"/>
      <c r="AK73" s="18"/>
    </row>
    <row r="74" spans="1:37" x14ac:dyDescent="0.25">
      <c r="A74" s="11"/>
      <c r="B74" s="18"/>
      <c r="C74" s="18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8" t="e">
        <f>AVERAGE(septiembre[[#This Row],[1]:[31]])</f>
        <v>#DIV/0!</v>
      </c>
      <c r="AJ74" s="18"/>
      <c r="AK74" s="18"/>
    </row>
    <row r="75" spans="1:37" x14ac:dyDescent="0.25">
      <c r="A75" s="11"/>
      <c r="B75" s="18"/>
      <c r="C75" s="18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8" t="e">
        <f>AVERAGE(septiembre[[#This Row],[1]:[31]])</f>
        <v>#DIV/0!</v>
      </c>
      <c r="AJ75" s="18"/>
      <c r="AK75" s="18"/>
    </row>
    <row r="76" spans="1:37" x14ac:dyDescent="0.25">
      <c r="A76" s="11"/>
      <c r="B76" s="18"/>
      <c r="C76" s="18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8" t="e">
        <f>AVERAGE(septiembre[[#This Row],[1]:[31]])</f>
        <v>#DIV/0!</v>
      </c>
      <c r="AJ76" s="18"/>
      <c r="AK76" s="18"/>
    </row>
    <row r="77" spans="1:37" x14ac:dyDescent="0.25">
      <c r="A77" s="11"/>
      <c r="B77" s="18"/>
      <c r="C77" s="18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8" t="e">
        <f>AVERAGE(septiembre[[#This Row],[1]:[31]])</f>
        <v>#DIV/0!</v>
      </c>
      <c r="AJ77" s="18"/>
      <c r="AK77" s="18"/>
    </row>
    <row r="78" spans="1:37" x14ac:dyDescent="0.25">
      <c r="A78" s="11"/>
      <c r="B78" s="18"/>
      <c r="C78" s="18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8" t="e">
        <f>AVERAGE(septiembre[[#This Row],[1]:[31]])</f>
        <v>#DIV/0!</v>
      </c>
      <c r="AJ78" s="18"/>
      <c r="AK78" s="18"/>
    </row>
    <row r="79" spans="1:37" x14ac:dyDescent="0.25">
      <c r="A79" s="11"/>
      <c r="B79" s="18"/>
      <c r="C79" s="18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8" t="e">
        <f>AVERAGE(septiembre[[#This Row],[1]:[31]])</f>
        <v>#DIV/0!</v>
      </c>
      <c r="AJ79" s="18"/>
      <c r="AK79" s="18"/>
    </row>
    <row r="80" spans="1:37" x14ac:dyDescent="0.25">
      <c r="A80" s="11"/>
      <c r="B80" s="18"/>
      <c r="C80" s="18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8" t="e">
        <f>AVERAGE(septiembre[[#This Row],[1]:[31]])</f>
        <v>#DIV/0!</v>
      </c>
      <c r="AJ80" s="18"/>
      <c r="AK80" s="18"/>
    </row>
    <row r="81" spans="1:37" x14ac:dyDescent="0.25">
      <c r="A81" s="11"/>
      <c r="B81" s="18"/>
      <c r="C81" s="18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8" t="e">
        <f>AVERAGE(septiembre[[#This Row],[1]:[31]])</f>
        <v>#DIV/0!</v>
      </c>
      <c r="AJ81" s="18"/>
      <c r="AK81" s="18"/>
    </row>
    <row r="82" spans="1:37" x14ac:dyDescent="0.25">
      <c r="A82" s="11"/>
      <c r="B82" s="18"/>
      <c r="C82" s="18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8" t="e">
        <f>AVERAGE(septiembre[[#This Row],[1]:[31]])</f>
        <v>#DIV/0!</v>
      </c>
      <c r="AJ82" s="18"/>
      <c r="AK82" s="18"/>
    </row>
    <row r="83" spans="1:37" x14ac:dyDescent="0.25">
      <c r="A83" s="11"/>
      <c r="B83" s="18"/>
      <c r="C83" s="18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8" t="e">
        <f>AVERAGE(septiembre[[#This Row],[1]:[31]])</f>
        <v>#DIV/0!</v>
      </c>
      <c r="AJ83" s="18"/>
      <c r="AK83" s="18"/>
    </row>
    <row r="84" spans="1:37" x14ac:dyDescent="0.25">
      <c r="A84" s="11"/>
      <c r="B84" s="18"/>
      <c r="C84" s="18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8" t="e">
        <f>AVERAGE(septiembre[[#This Row],[1]:[31]])</f>
        <v>#DIV/0!</v>
      </c>
      <c r="AJ84" s="18"/>
      <c r="AK84" s="18"/>
    </row>
    <row r="85" spans="1:37" x14ac:dyDescent="0.25">
      <c r="A85" s="11"/>
      <c r="B85" s="18"/>
      <c r="C85" s="18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8" t="e">
        <f>AVERAGE(septiembre[[#This Row],[1]:[31]])</f>
        <v>#DIV/0!</v>
      </c>
      <c r="AJ85" s="18"/>
      <c r="AK85" s="18"/>
    </row>
    <row r="86" spans="1:37" x14ac:dyDescent="0.25">
      <c r="A86" s="11"/>
      <c r="B86" s="18"/>
      <c r="C86" s="18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8" t="e">
        <f>AVERAGE(septiembre[[#This Row],[1]:[31]])</f>
        <v>#DIV/0!</v>
      </c>
      <c r="AJ86" s="18"/>
      <c r="AK86" s="18"/>
    </row>
    <row r="87" spans="1:37" x14ac:dyDescent="0.25">
      <c r="A87" s="11"/>
      <c r="B87" s="18"/>
      <c r="C87" s="18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8" t="e">
        <f>AVERAGE(septiembre[[#This Row],[1]:[31]])</f>
        <v>#DIV/0!</v>
      </c>
      <c r="AJ87" s="18"/>
      <c r="AK87" s="18"/>
    </row>
    <row r="88" spans="1:37" x14ac:dyDescent="0.25">
      <c r="A88" s="11"/>
      <c r="B88" s="18"/>
      <c r="C88" s="18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8" t="e">
        <f>AVERAGE(septiembre[[#This Row],[1]:[31]])</f>
        <v>#DIV/0!</v>
      </c>
      <c r="AJ88" s="18"/>
      <c r="AK88" s="18"/>
    </row>
    <row r="89" spans="1:37" x14ac:dyDescent="0.25">
      <c r="A89" s="11"/>
      <c r="B89" s="18"/>
      <c r="C89" s="18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8" t="e">
        <f>AVERAGE(septiembre[[#This Row],[1]:[31]])</f>
        <v>#DIV/0!</v>
      </c>
      <c r="AJ89" s="18"/>
      <c r="AK89" s="18"/>
    </row>
    <row r="90" spans="1:37" x14ac:dyDescent="0.25">
      <c r="A90" s="11"/>
      <c r="B90" s="18"/>
      <c r="C90" s="18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8" t="e">
        <f>AVERAGE(septiembre[[#This Row],[1]:[31]])</f>
        <v>#DIV/0!</v>
      </c>
      <c r="AJ90" s="18"/>
      <c r="AK90" s="18"/>
    </row>
    <row r="91" spans="1:37" x14ac:dyDescent="0.25">
      <c r="A91" s="11"/>
      <c r="B91" s="18"/>
      <c r="C91" s="18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8" t="e">
        <f>AVERAGE(septiembre[[#This Row],[1]:[31]])</f>
        <v>#DIV/0!</v>
      </c>
      <c r="AJ91" s="18"/>
      <c r="AK91" s="18"/>
    </row>
    <row r="92" spans="1:37" x14ac:dyDescent="0.25">
      <c r="A92" s="11"/>
      <c r="B92" s="18"/>
      <c r="C92" s="18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8" t="e">
        <f>AVERAGE(septiembre[[#This Row],[1]:[31]])</f>
        <v>#DIV/0!</v>
      </c>
      <c r="AJ92" s="18"/>
      <c r="AK92" s="18"/>
    </row>
    <row r="93" spans="1:37" x14ac:dyDescent="0.25">
      <c r="A93" s="11"/>
      <c r="B93" s="18"/>
      <c r="C93" s="18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8" t="e">
        <f>AVERAGE(septiembre[[#This Row],[1]:[31]])</f>
        <v>#DIV/0!</v>
      </c>
      <c r="AJ93" s="18"/>
      <c r="AK93" s="18"/>
    </row>
    <row r="94" spans="1:37" x14ac:dyDescent="0.25">
      <c r="A94" s="11"/>
      <c r="B94" s="18"/>
      <c r="C94" s="18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8" t="e">
        <f>AVERAGE(septiembre[[#This Row],[1]:[31]])</f>
        <v>#DIV/0!</v>
      </c>
      <c r="AJ94" s="18"/>
      <c r="AK94" s="18"/>
    </row>
    <row r="95" spans="1:37" x14ac:dyDescent="0.25">
      <c r="A95" s="11"/>
      <c r="B95" s="18"/>
      <c r="C95" s="18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8" t="e">
        <f>AVERAGE(septiembre[[#This Row],[1]:[31]])</f>
        <v>#DIV/0!</v>
      </c>
      <c r="AJ95" s="18"/>
      <c r="AK95" s="18"/>
    </row>
    <row r="96" spans="1:37" x14ac:dyDescent="0.25">
      <c r="A96" s="11"/>
      <c r="B96" s="18"/>
      <c r="C96" s="18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8" t="e">
        <f>AVERAGE(septiembre[[#This Row],[1]:[31]])</f>
        <v>#DIV/0!</v>
      </c>
      <c r="AJ96" s="18"/>
      <c r="AK96" s="18"/>
    </row>
    <row r="97" spans="1:37" x14ac:dyDescent="0.25">
      <c r="A97" s="11"/>
      <c r="B97" s="18"/>
      <c r="C97" s="18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8" t="e">
        <f>AVERAGE(septiembre[[#This Row],[1]:[31]])</f>
        <v>#DIV/0!</v>
      </c>
      <c r="AJ97" s="18"/>
      <c r="AK97" s="18"/>
    </row>
    <row r="98" spans="1:37" x14ac:dyDescent="0.25">
      <c r="A98" s="11"/>
      <c r="B98" s="18"/>
      <c r="C98" s="18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8" t="e">
        <f>AVERAGE(septiembre[[#This Row],[1]:[31]])</f>
        <v>#DIV/0!</v>
      </c>
      <c r="AJ98" s="18"/>
      <c r="AK98" s="18"/>
    </row>
    <row r="99" spans="1:37" x14ac:dyDescent="0.25">
      <c r="A99" s="11"/>
      <c r="B99" s="18"/>
      <c r="C99" s="18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8" t="e">
        <f>AVERAGE(septiembre[[#This Row],[1]:[31]])</f>
        <v>#DIV/0!</v>
      </c>
      <c r="AJ99" s="18"/>
      <c r="AK99" s="18"/>
    </row>
    <row r="100" spans="1:37" x14ac:dyDescent="0.25">
      <c r="A100" s="11"/>
      <c r="B100" s="18"/>
      <c r="C100" s="18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8" t="e">
        <f>AVERAGE(septiembre[[#This Row],[1]:[31]])</f>
        <v>#DIV/0!</v>
      </c>
      <c r="AJ100" s="18"/>
      <c r="AK100" s="18"/>
    </row>
    <row r="101" spans="1:37" x14ac:dyDescent="0.25">
      <c r="A101" s="11"/>
      <c r="B101" s="18"/>
      <c r="C101" s="18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8" t="e">
        <f>AVERAGE(septiembre[[#This Row],[1]:[31]])</f>
        <v>#DIV/0!</v>
      </c>
      <c r="AJ101" s="18"/>
      <c r="AK101" s="18"/>
    </row>
    <row r="102" spans="1:37" x14ac:dyDescent="0.25">
      <c r="A102" s="11"/>
      <c r="B102" s="18"/>
      <c r="C102" s="18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8" t="e">
        <f>AVERAGE(septiembre[[#This Row],[1]:[31]])</f>
        <v>#DIV/0!</v>
      </c>
      <c r="AJ102" s="18"/>
      <c r="AK102" s="18"/>
    </row>
    <row r="103" spans="1:37" x14ac:dyDescent="0.25">
      <c r="A103" s="11"/>
      <c r="B103" s="18"/>
      <c r="C103" s="18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8" t="e">
        <f>AVERAGE(septiembre[[#This Row],[1]:[31]])</f>
        <v>#DIV/0!</v>
      </c>
      <c r="AJ103" s="18"/>
      <c r="AK103" s="18"/>
    </row>
    <row r="104" spans="1:37" x14ac:dyDescent="0.25">
      <c r="A104" s="11"/>
      <c r="B104" s="18"/>
      <c r="C104" s="18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8" t="e">
        <f>AVERAGE(septiembre[[#This Row],[1]:[31]])</f>
        <v>#DIV/0!</v>
      </c>
      <c r="AJ104" s="18"/>
      <c r="AK104" s="18"/>
    </row>
    <row r="105" spans="1:37" x14ac:dyDescent="0.25">
      <c r="A105" s="11"/>
      <c r="B105" s="18"/>
      <c r="C105" s="18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8" t="e">
        <f>AVERAGE(septiembre[[#This Row],[1]:[31]])</f>
        <v>#DIV/0!</v>
      </c>
      <c r="AJ105" s="18"/>
      <c r="AK105" s="18"/>
    </row>
    <row r="106" spans="1:37" x14ac:dyDescent="0.25">
      <c r="A106" s="11"/>
      <c r="B106" s="18"/>
      <c r="C106" s="18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8" t="e">
        <f>AVERAGE(septiembre[[#This Row],[1]:[31]])</f>
        <v>#DIV/0!</v>
      </c>
      <c r="AJ106" s="18"/>
      <c r="AK106" s="18"/>
    </row>
    <row r="107" spans="1:37" x14ac:dyDescent="0.25">
      <c r="A107" s="11"/>
      <c r="B107" s="18"/>
      <c r="C107" s="18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8" t="e">
        <f>AVERAGE(septiembre[[#This Row],[1]:[31]])</f>
        <v>#DIV/0!</v>
      </c>
      <c r="AJ107" s="18"/>
      <c r="AK107" s="18"/>
    </row>
    <row r="108" spans="1:37" x14ac:dyDescent="0.25">
      <c r="A108" s="11"/>
      <c r="B108" s="18"/>
      <c r="C108" s="18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8" t="e">
        <f>AVERAGE(septiembre[[#This Row],[1]:[31]])</f>
        <v>#DIV/0!</v>
      </c>
      <c r="AJ108" s="18"/>
      <c r="AK108" s="18"/>
    </row>
    <row r="109" spans="1:37" x14ac:dyDescent="0.25">
      <c r="A109" s="11"/>
      <c r="B109" s="18"/>
      <c r="C109" s="18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8" t="e">
        <f>AVERAGE(septiembre[[#This Row],[1]:[31]])</f>
        <v>#DIV/0!</v>
      </c>
      <c r="AJ109" s="18"/>
      <c r="AK109" s="18"/>
    </row>
    <row r="110" spans="1:37" x14ac:dyDescent="0.25">
      <c r="A110" s="11"/>
      <c r="B110" s="18"/>
      <c r="C110" s="18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8" t="e">
        <f>AVERAGE(septiembre[[#This Row],[1]:[31]])</f>
        <v>#DIV/0!</v>
      </c>
      <c r="AJ110" s="18"/>
      <c r="AK110" s="18"/>
    </row>
    <row r="111" spans="1:37" x14ac:dyDescent="0.25">
      <c r="A111" s="11"/>
      <c r="B111" s="18"/>
      <c r="C111" s="18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8" t="e">
        <f>AVERAGE(septiembre[[#This Row],[1]:[31]])</f>
        <v>#DIV/0!</v>
      </c>
      <c r="AJ111" s="18"/>
      <c r="AK111" s="18"/>
    </row>
    <row r="112" spans="1:37" x14ac:dyDescent="0.25">
      <c r="A112" s="11"/>
      <c r="B112" s="18"/>
      <c r="C112" s="18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8" t="e">
        <f>AVERAGE(septiembre[[#This Row],[1]:[31]])</f>
        <v>#DIV/0!</v>
      </c>
      <c r="AJ112" s="18"/>
      <c r="AK112" s="18"/>
    </row>
    <row r="113" spans="1:37" x14ac:dyDescent="0.25">
      <c r="A113" s="11"/>
      <c r="B113" s="18"/>
      <c r="C113" s="18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8" t="e">
        <f>AVERAGE(septiembre[[#This Row],[1]:[31]])</f>
        <v>#DIV/0!</v>
      </c>
      <c r="AJ113" s="18"/>
      <c r="AK113" s="18"/>
    </row>
    <row r="114" spans="1:37" x14ac:dyDescent="0.25">
      <c r="A114" s="11"/>
      <c r="B114" s="18"/>
      <c r="C114" s="18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8" t="e">
        <f>AVERAGE(septiembre[[#This Row],[1]:[31]])</f>
        <v>#DIV/0!</v>
      </c>
      <c r="AJ114" s="18"/>
      <c r="AK114" s="18"/>
    </row>
    <row r="115" spans="1:37" x14ac:dyDescent="0.25">
      <c r="A115" s="11"/>
      <c r="B115" s="18"/>
      <c r="C115" s="18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8" t="e">
        <f>AVERAGE(septiembre[[#This Row],[1]:[31]])</f>
        <v>#DIV/0!</v>
      </c>
      <c r="AJ115" s="18"/>
      <c r="AK115" s="18"/>
    </row>
    <row r="116" spans="1:37" x14ac:dyDescent="0.25">
      <c r="A116" s="11"/>
      <c r="B116" s="18"/>
      <c r="C116" s="18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8" t="e">
        <f>AVERAGE(septiembre[[#This Row],[1]:[31]])</f>
        <v>#DIV/0!</v>
      </c>
      <c r="AJ116" s="18"/>
      <c r="AK116" s="18"/>
    </row>
    <row r="117" spans="1:37" x14ac:dyDescent="0.25">
      <c r="A117" s="11"/>
      <c r="B117" s="18"/>
      <c r="C117" s="18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8" t="e">
        <f>AVERAGE(septiembre[[#This Row],[1]:[31]])</f>
        <v>#DIV/0!</v>
      </c>
      <c r="AJ117" s="18"/>
      <c r="AK117" s="18"/>
    </row>
    <row r="118" spans="1:37" x14ac:dyDescent="0.25">
      <c r="A118" s="11"/>
      <c r="B118" s="18"/>
      <c r="C118" s="18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8" t="e">
        <f>AVERAGE(septiembre[[#This Row],[1]:[31]])</f>
        <v>#DIV/0!</v>
      </c>
      <c r="AJ118" s="18"/>
      <c r="AK118" s="18"/>
    </row>
    <row r="119" spans="1:37" x14ac:dyDescent="0.25">
      <c r="A119" s="11"/>
      <c r="B119" s="18"/>
      <c r="C119" s="18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8" t="e">
        <f>AVERAGE(septiembre[[#This Row],[1]:[31]])</f>
        <v>#DIV/0!</v>
      </c>
      <c r="AJ119" s="18"/>
      <c r="AK119" s="18"/>
    </row>
    <row r="120" spans="1:37" x14ac:dyDescent="0.25">
      <c r="A120" s="11"/>
      <c r="B120" s="18"/>
      <c r="C120" s="18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8" t="e">
        <f>AVERAGE(septiembre[[#This Row],[1]:[31]])</f>
        <v>#DIV/0!</v>
      </c>
      <c r="AJ120" s="18"/>
      <c r="AK120" s="18"/>
    </row>
    <row r="121" spans="1:37" x14ac:dyDescent="0.25">
      <c r="A121" s="11"/>
      <c r="B121" s="18"/>
      <c r="C121" s="18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8" t="e">
        <f>AVERAGE(septiembre[[#This Row],[1]:[31]])</f>
        <v>#DIV/0!</v>
      </c>
      <c r="AJ121" s="18"/>
      <c r="AK121" s="18"/>
    </row>
    <row r="122" spans="1:37" x14ac:dyDescent="0.25">
      <c r="A122" s="11"/>
      <c r="B122" s="18"/>
      <c r="C122" s="18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8" t="e">
        <f>AVERAGE(septiembre[[#This Row],[1]:[31]])</f>
        <v>#DIV/0!</v>
      </c>
      <c r="AJ122" s="18"/>
      <c r="AK122" s="18"/>
    </row>
    <row r="123" spans="1:37" x14ac:dyDescent="0.25">
      <c r="A123" s="11"/>
      <c r="B123" s="18"/>
      <c r="C123" s="18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8" t="e">
        <f>AVERAGE(septiembre[[#This Row],[1]:[31]])</f>
        <v>#DIV/0!</v>
      </c>
      <c r="AJ123" s="18"/>
      <c r="AK123" s="18"/>
    </row>
    <row r="124" spans="1:37" x14ac:dyDescent="0.25">
      <c r="A124" s="11"/>
      <c r="B124" s="18"/>
      <c r="C124" s="18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8" t="e">
        <f>AVERAGE(septiembre[[#This Row],[1]:[31]])</f>
        <v>#DIV/0!</v>
      </c>
      <c r="AJ124" s="18"/>
      <c r="AK124" s="18"/>
    </row>
    <row r="125" spans="1:37" x14ac:dyDescent="0.25">
      <c r="A125" s="11"/>
      <c r="B125" s="18"/>
      <c r="C125" s="18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8" t="e">
        <f>AVERAGE(septiembre[[#This Row],[1]:[31]])</f>
        <v>#DIV/0!</v>
      </c>
      <c r="AJ125" s="18"/>
      <c r="AK125" s="18"/>
    </row>
    <row r="126" spans="1:37" x14ac:dyDescent="0.25">
      <c r="A126" s="11"/>
      <c r="B126" s="18"/>
      <c r="C126" s="18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8" t="e">
        <f>AVERAGE(septiembre[[#This Row],[1]:[31]])</f>
        <v>#DIV/0!</v>
      </c>
      <c r="AJ126" s="18"/>
      <c r="AK126" s="18"/>
    </row>
    <row r="127" spans="1:37" x14ac:dyDescent="0.25">
      <c r="A127" s="11"/>
      <c r="B127" s="18"/>
      <c r="C127" s="18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8" t="e">
        <f>AVERAGE(septiembre[[#This Row],[1]:[31]])</f>
        <v>#DIV/0!</v>
      </c>
      <c r="AJ127" s="18"/>
      <c r="AK127" s="18"/>
    </row>
    <row r="128" spans="1:37" x14ac:dyDescent="0.25">
      <c r="A128" s="11"/>
      <c r="B128" s="18"/>
      <c r="C128" s="18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8" t="e">
        <f>AVERAGE(septiembre[[#This Row],[1]:[31]])</f>
        <v>#DIV/0!</v>
      </c>
      <c r="AJ128" s="18"/>
      <c r="AK128" s="18"/>
    </row>
    <row r="129" spans="1:37" x14ac:dyDescent="0.25">
      <c r="A129" s="11"/>
      <c r="B129" s="18"/>
      <c r="C129" s="18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8" t="e">
        <f>AVERAGE(septiembre[[#This Row],[1]:[31]])</f>
        <v>#DIV/0!</v>
      </c>
      <c r="AJ129" s="18"/>
      <c r="AK129" s="18"/>
    </row>
    <row r="130" spans="1:37" x14ac:dyDescent="0.25">
      <c r="A130" s="11"/>
      <c r="B130" s="18"/>
      <c r="C130" s="18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8" t="e">
        <f>AVERAGE(septiembre[[#This Row],[1]:[31]])</f>
        <v>#DIV/0!</v>
      </c>
      <c r="AJ130" s="18"/>
      <c r="AK130" s="18"/>
    </row>
    <row r="131" spans="1:37" x14ac:dyDescent="0.25">
      <c r="A131" s="11"/>
      <c r="B131" s="18"/>
      <c r="C131" s="18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8" t="e">
        <f>AVERAGE(septiembre[[#This Row],[1]:[31]])</f>
        <v>#DIV/0!</v>
      </c>
      <c r="AJ131" s="18"/>
      <c r="AK131" s="18"/>
    </row>
    <row r="132" spans="1:37" x14ac:dyDescent="0.25">
      <c r="A132" s="11"/>
      <c r="B132" s="18"/>
      <c r="C132" s="18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8" t="e">
        <f>AVERAGE(septiembre[[#This Row],[1]:[31]])</f>
        <v>#DIV/0!</v>
      </c>
      <c r="AJ132" s="18"/>
      <c r="AK132" s="18"/>
    </row>
    <row r="133" spans="1:37" x14ac:dyDescent="0.25">
      <c r="A133" s="11"/>
      <c r="B133" s="18"/>
      <c r="C133" s="18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8" t="e">
        <f>AVERAGE(septiembre[[#This Row],[1]:[31]])</f>
        <v>#DIV/0!</v>
      </c>
      <c r="AJ133" s="18"/>
      <c r="AK133" s="18"/>
    </row>
    <row r="134" spans="1:37" x14ac:dyDescent="0.25">
      <c r="A134" s="11"/>
      <c r="B134" s="18"/>
      <c r="C134" s="18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8" t="e">
        <f>AVERAGE(septiembre[[#This Row],[1]:[31]])</f>
        <v>#DIV/0!</v>
      </c>
      <c r="AJ134" s="18"/>
      <c r="AK134" s="18"/>
    </row>
    <row r="135" spans="1:37" x14ac:dyDescent="0.25">
      <c r="A135" s="11"/>
      <c r="B135" s="18"/>
      <c r="C135" s="18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8" t="e">
        <f>AVERAGE(septiembre[[#This Row],[1]:[31]])</f>
        <v>#DIV/0!</v>
      </c>
      <c r="AJ135" s="18"/>
      <c r="AK135" s="18"/>
    </row>
    <row r="136" spans="1:37" x14ac:dyDescent="0.25">
      <c r="A136" s="11"/>
      <c r="B136" s="18"/>
      <c r="C136" s="18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8" t="e">
        <f>AVERAGE(septiembre[[#This Row],[1]:[31]])</f>
        <v>#DIV/0!</v>
      </c>
      <c r="AJ136" s="18"/>
      <c r="AK136" s="18"/>
    </row>
    <row r="137" spans="1:37" x14ac:dyDescent="0.25">
      <c r="A137" s="11"/>
      <c r="B137" s="18"/>
      <c r="C137" s="18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8" t="e">
        <f>AVERAGE(septiembre[[#This Row],[1]:[31]])</f>
        <v>#DIV/0!</v>
      </c>
      <c r="AJ137" s="18"/>
      <c r="AK137" s="18"/>
    </row>
    <row r="138" spans="1:37" x14ac:dyDescent="0.25">
      <c r="A138" s="11"/>
      <c r="B138" s="18"/>
      <c r="C138" s="18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8" t="e">
        <f>AVERAGE(septiembre[[#This Row],[1]:[31]])</f>
        <v>#DIV/0!</v>
      </c>
      <c r="AJ138" s="18"/>
      <c r="AK138" s="18"/>
    </row>
    <row r="139" spans="1:37" x14ac:dyDescent="0.25">
      <c r="A139" s="11"/>
      <c r="B139" s="18"/>
      <c r="C139" s="18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8" t="e">
        <f>AVERAGE(septiembre[[#This Row],[1]:[31]])</f>
        <v>#DIV/0!</v>
      </c>
      <c r="AJ139" s="18"/>
      <c r="AK139" s="18"/>
    </row>
    <row r="140" spans="1:37" x14ac:dyDescent="0.25">
      <c r="A140" s="11"/>
      <c r="B140" s="18"/>
      <c r="C140" s="18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8" t="e">
        <f>AVERAGE(septiembre[[#This Row],[1]:[31]])</f>
        <v>#DIV/0!</v>
      </c>
      <c r="AJ140" s="18"/>
      <c r="AK140" s="18"/>
    </row>
    <row r="141" spans="1:37" x14ac:dyDescent="0.25">
      <c r="A141" s="11"/>
      <c r="B141" s="18"/>
      <c r="C141" s="18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8" t="e">
        <f>AVERAGE(septiembre[[#This Row],[1]:[31]])</f>
        <v>#DIV/0!</v>
      </c>
      <c r="AJ141" s="18"/>
      <c r="AK141" s="18"/>
    </row>
    <row r="142" spans="1:37" x14ac:dyDescent="0.25">
      <c r="A142" s="11"/>
      <c r="B142" s="18"/>
      <c r="C142" s="18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8" t="e">
        <f>AVERAGE(septiembre[[#This Row],[1]:[31]])</f>
        <v>#DIV/0!</v>
      </c>
      <c r="AJ142" s="18"/>
      <c r="AK142" s="18"/>
    </row>
    <row r="143" spans="1:37" x14ac:dyDescent="0.25">
      <c r="A143" s="11"/>
      <c r="B143" s="18"/>
      <c r="C143" s="18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8" t="e">
        <f>AVERAGE(septiembre[[#This Row],[1]:[31]])</f>
        <v>#DIV/0!</v>
      </c>
      <c r="AJ143" s="18"/>
      <c r="AK143" s="18"/>
    </row>
    <row r="144" spans="1:37" x14ac:dyDescent="0.25">
      <c r="A144" s="11"/>
      <c r="B144" s="18"/>
      <c r="C144" s="18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8" t="e">
        <f>AVERAGE(septiembre[[#This Row],[1]:[31]])</f>
        <v>#DIV/0!</v>
      </c>
      <c r="AJ144" s="18"/>
      <c r="AK144" s="18"/>
    </row>
    <row r="145" spans="1:37" x14ac:dyDescent="0.25">
      <c r="A145" s="11"/>
      <c r="B145" s="18"/>
      <c r="C145" s="18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8" t="e">
        <f>AVERAGE(septiembre[[#This Row],[1]:[31]])</f>
        <v>#DIV/0!</v>
      </c>
      <c r="AJ145" s="18"/>
      <c r="AK145" s="18"/>
    </row>
    <row r="146" spans="1:37" x14ac:dyDescent="0.25">
      <c r="A146" s="11"/>
      <c r="B146" s="18"/>
      <c r="C146" s="18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8" t="e">
        <f>AVERAGE(septiembre[[#This Row],[1]:[31]])</f>
        <v>#DIV/0!</v>
      </c>
      <c r="AJ146" s="18"/>
      <c r="AK146" s="18"/>
    </row>
    <row r="147" spans="1:37" x14ac:dyDescent="0.25">
      <c r="A147" s="11"/>
      <c r="B147" s="18"/>
      <c r="C147" s="18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8" t="e">
        <f>AVERAGE(septiembre[[#This Row],[1]:[31]])</f>
        <v>#DIV/0!</v>
      </c>
      <c r="AJ147" s="18"/>
      <c r="AK147" s="18"/>
    </row>
    <row r="148" spans="1:37" x14ac:dyDescent="0.25">
      <c r="A148" s="11"/>
      <c r="B148" s="18"/>
      <c r="C148" s="18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8" t="e">
        <f>AVERAGE(septiembre[[#This Row],[1]:[31]])</f>
        <v>#DIV/0!</v>
      </c>
      <c r="AJ148" s="18"/>
      <c r="AK148" s="18"/>
    </row>
    <row r="149" spans="1:37" x14ac:dyDescent="0.25">
      <c r="A149" s="11"/>
      <c r="B149" s="18"/>
      <c r="C149" s="18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8" t="e">
        <f>AVERAGE(septiembre[[#This Row],[1]:[31]])</f>
        <v>#DIV/0!</v>
      </c>
      <c r="AJ149" s="18"/>
      <c r="AK149" s="18"/>
    </row>
    <row r="150" spans="1:37" x14ac:dyDescent="0.25">
      <c r="A150" s="11"/>
      <c r="B150" s="18"/>
      <c r="C150" s="18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8" t="e">
        <f>AVERAGE(septiembre[[#This Row],[1]:[31]])</f>
        <v>#DIV/0!</v>
      </c>
      <c r="AJ150" s="18"/>
      <c r="AK150" s="18"/>
    </row>
    <row r="151" spans="1:37" x14ac:dyDescent="0.25">
      <c r="A151" s="11"/>
      <c r="B151" s="18"/>
      <c r="C151" s="18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8" t="e">
        <f>AVERAGE(septiembre[[#This Row],[1]:[31]])</f>
        <v>#DIV/0!</v>
      </c>
      <c r="AJ151" s="18"/>
      <c r="AK151" s="18"/>
    </row>
    <row r="152" spans="1:37" x14ac:dyDescent="0.25">
      <c r="A152" s="11"/>
      <c r="B152" s="18"/>
      <c r="C152" s="18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8" t="e">
        <f>AVERAGE(septiembre[[#This Row],[1]:[31]])</f>
        <v>#DIV/0!</v>
      </c>
      <c r="AJ152" s="18"/>
      <c r="AK152" s="18"/>
    </row>
    <row r="153" spans="1:37" x14ac:dyDescent="0.25">
      <c r="A153" s="11"/>
      <c r="B153" s="18"/>
      <c r="C153" s="18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8" t="e">
        <f>AVERAGE(septiembre[[#This Row],[1]:[31]])</f>
        <v>#DIV/0!</v>
      </c>
      <c r="AJ153" s="18"/>
      <c r="AK153" s="18"/>
    </row>
    <row r="154" spans="1:37" x14ac:dyDescent="0.25">
      <c r="A154" s="11"/>
      <c r="B154" s="18"/>
      <c r="C154" s="18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8" t="e">
        <f>AVERAGE(septiembre[[#This Row],[1]:[31]])</f>
        <v>#DIV/0!</v>
      </c>
      <c r="AJ154" s="18"/>
      <c r="AK154" s="18"/>
    </row>
    <row r="155" spans="1:37" x14ac:dyDescent="0.25">
      <c r="A155" s="11"/>
      <c r="B155" s="18"/>
      <c r="C155" s="18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8" t="e">
        <f>AVERAGE(septiembre[[#This Row],[1]:[31]])</f>
        <v>#DIV/0!</v>
      </c>
      <c r="AJ155" s="18"/>
      <c r="AK155" s="18"/>
    </row>
    <row r="156" spans="1:37" x14ac:dyDescent="0.25">
      <c r="A156" s="11"/>
      <c r="B156" s="18"/>
      <c r="C156" s="18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8" t="e">
        <f>AVERAGE(septiembre[[#This Row],[1]:[31]])</f>
        <v>#DIV/0!</v>
      </c>
      <c r="AJ156" s="18"/>
      <c r="AK156" s="18"/>
    </row>
    <row r="157" spans="1:37" x14ac:dyDescent="0.25">
      <c r="A157" s="11"/>
      <c r="B157" s="18"/>
      <c r="C157" s="18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8" t="e">
        <f>AVERAGE(septiembre[[#This Row],[1]:[31]])</f>
        <v>#DIV/0!</v>
      </c>
      <c r="AJ157" s="18"/>
      <c r="AK157" s="18"/>
    </row>
    <row r="158" spans="1:37" x14ac:dyDescent="0.25">
      <c r="A158" s="11"/>
      <c r="B158" s="18"/>
      <c r="C158" s="18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8" t="e">
        <f>AVERAGE(septiembre[[#This Row],[1]:[31]])</f>
        <v>#DIV/0!</v>
      </c>
      <c r="AJ158" s="18"/>
      <c r="AK158" s="18"/>
    </row>
    <row r="159" spans="1:37" x14ac:dyDescent="0.25">
      <c r="A159" s="11"/>
      <c r="B159" s="18"/>
      <c r="C159" s="18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8" t="e">
        <f>AVERAGE(septiembre[[#This Row],[1]:[31]])</f>
        <v>#DIV/0!</v>
      </c>
      <c r="AJ159" s="18"/>
      <c r="AK159" s="18"/>
    </row>
    <row r="160" spans="1:37" x14ac:dyDescent="0.25">
      <c r="A160" s="11"/>
      <c r="B160" s="18"/>
      <c r="C160" s="18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8" t="e">
        <f>AVERAGE(septiembre[[#This Row],[1]:[31]])</f>
        <v>#DIV/0!</v>
      </c>
      <c r="AJ160" s="18"/>
      <c r="AK160" s="18"/>
    </row>
    <row r="161" spans="1:37" x14ac:dyDescent="0.25">
      <c r="A161" s="11"/>
      <c r="B161" s="18"/>
      <c r="C161" s="18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8" t="e">
        <f>AVERAGE(septiembre[[#This Row],[1]:[31]])</f>
        <v>#DIV/0!</v>
      </c>
      <c r="AJ161" s="18"/>
      <c r="AK161" s="18"/>
    </row>
    <row r="162" spans="1:37" x14ac:dyDescent="0.25">
      <c r="A162" s="11"/>
      <c r="B162" s="18"/>
      <c r="C162" s="18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8" t="e">
        <f>AVERAGE(septiembre[[#This Row],[1]:[31]])</f>
        <v>#DIV/0!</v>
      </c>
      <c r="AJ162" s="18"/>
      <c r="AK162" s="18"/>
    </row>
    <row r="163" spans="1:37" x14ac:dyDescent="0.25">
      <c r="A163" s="11"/>
      <c r="B163" s="18"/>
      <c r="C163" s="18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8" t="e">
        <f>AVERAGE(septiembre[[#This Row],[1]:[31]])</f>
        <v>#DIV/0!</v>
      </c>
      <c r="AJ163" s="18"/>
      <c r="AK163" s="18"/>
    </row>
    <row r="164" spans="1:37" x14ac:dyDescent="0.25">
      <c r="A164" s="11"/>
      <c r="B164" s="18"/>
      <c r="C164" s="18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8" t="e">
        <f>AVERAGE(septiembre[[#This Row],[1]:[31]])</f>
        <v>#DIV/0!</v>
      </c>
      <c r="AJ164" s="18"/>
      <c r="AK164" s="18"/>
    </row>
    <row r="165" spans="1:37" x14ac:dyDescent="0.25">
      <c r="A165" s="11"/>
      <c r="B165" s="18"/>
      <c r="C165" s="18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8" t="e">
        <f>AVERAGE(septiembre[[#This Row],[1]:[31]])</f>
        <v>#DIV/0!</v>
      </c>
      <c r="AJ165" s="18"/>
      <c r="AK165" s="18"/>
    </row>
    <row r="166" spans="1:37" x14ac:dyDescent="0.25">
      <c r="A166" s="11"/>
      <c r="B166" s="18"/>
      <c r="C166" s="18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8" t="e">
        <f>AVERAGE(septiembre[[#This Row],[1]:[31]])</f>
        <v>#DIV/0!</v>
      </c>
      <c r="AJ166" s="18"/>
      <c r="AK166" s="18"/>
    </row>
    <row r="167" spans="1:37" x14ac:dyDescent="0.25">
      <c r="A167" s="11"/>
      <c r="B167" s="18"/>
      <c r="C167" s="18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8" t="e">
        <f>AVERAGE(septiembre[[#This Row],[1]:[31]])</f>
        <v>#DIV/0!</v>
      </c>
      <c r="AJ167" s="18"/>
      <c r="AK167" s="18"/>
    </row>
    <row r="168" spans="1:37" x14ac:dyDescent="0.25">
      <c r="A168" s="11"/>
      <c r="B168" s="18"/>
      <c r="C168" s="18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8" t="e">
        <f>AVERAGE(septiembre[[#This Row],[1]:[31]])</f>
        <v>#DIV/0!</v>
      </c>
      <c r="AJ168" s="18"/>
      <c r="AK168" s="18"/>
    </row>
    <row r="169" spans="1:37" x14ac:dyDescent="0.25">
      <c r="A169" s="11"/>
      <c r="B169" s="18"/>
      <c r="C169" s="18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8" t="e">
        <f>AVERAGE(septiembre[[#This Row],[1]:[31]])</f>
        <v>#DIV/0!</v>
      </c>
      <c r="AJ169" s="18"/>
      <c r="AK169" s="18"/>
    </row>
    <row r="170" spans="1:37" x14ac:dyDescent="0.25">
      <c r="A170" s="11"/>
      <c r="B170" s="18"/>
      <c r="C170" s="18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8" t="e">
        <f>AVERAGE(septiembre[[#This Row],[1]:[31]])</f>
        <v>#DIV/0!</v>
      </c>
      <c r="AJ170" s="18"/>
      <c r="AK170" s="18"/>
    </row>
    <row r="171" spans="1:37" x14ac:dyDescent="0.25">
      <c r="A171" s="11"/>
      <c r="B171" s="18"/>
      <c r="C171" s="18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8" t="e">
        <f>AVERAGE(septiembre[[#This Row],[1]:[31]])</f>
        <v>#DIV/0!</v>
      </c>
      <c r="AJ171" s="18"/>
      <c r="AK171" s="18"/>
    </row>
    <row r="172" spans="1:37" x14ac:dyDescent="0.25">
      <c r="A172" s="11"/>
      <c r="B172" s="18"/>
      <c r="C172" s="18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8" t="e">
        <f>AVERAGE(septiembre[[#This Row],[1]:[31]])</f>
        <v>#DIV/0!</v>
      </c>
      <c r="AJ172" s="18"/>
      <c r="AK172" s="18"/>
    </row>
    <row r="173" spans="1:37" x14ac:dyDescent="0.25">
      <c r="A173" s="11"/>
      <c r="B173" s="18"/>
      <c r="C173" s="18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8" t="e">
        <f>AVERAGE(septiembre[[#This Row],[1]:[31]])</f>
        <v>#DIV/0!</v>
      </c>
      <c r="AJ173" s="18"/>
      <c r="AK173" s="18"/>
    </row>
    <row r="174" spans="1:37" x14ac:dyDescent="0.25">
      <c r="A174" s="11"/>
      <c r="B174" s="18"/>
      <c r="C174" s="18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8" t="e">
        <f>AVERAGE(septiembre[[#This Row],[1]:[31]])</f>
        <v>#DIV/0!</v>
      </c>
      <c r="AJ174" s="18"/>
      <c r="AK174" s="18"/>
    </row>
    <row r="175" spans="1:37" x14ac:dyDescent="0.25">
      <c r="A175" s="11"/>
      <c r="B175" s="18"/>
      <c r="C175" s="18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8" t="e">
        <f>AVERAGE(septiembre[[#This Row],[1]:[31]])</f>
        <v>#DIV/0!</v>
      </c>
      <c r="AJ175" s="18"/>
      <c r="AK175" s="18"/>
    </row>
    <row r="176" spans="1:37" x14ac:dyDescent="0.25">
      <c r="A176" s="11"/>
      <c r="B176" s="18"/>
      <c r="C176" s="18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8" t="e">
        <f>AVERAGE(septiembre[[#This Row],[1]:[31]])</f>
        <v>#DIV/0!</v>
      </c>
      <c r="AJ176" s="18"/>
      <c r="AK176" s="18"/>
    </row>
    <row r="177" spans="1:37" x14ac:dyDescent="0.25">
      <c r="A177" s="11"/>
      <c r="B177" s="18"/>
      <c r="C177" s="18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8" t="e">
        <f>AVERAGE(septiembre[[#This Row],[1]:[31]])</f>
        <v>#DIV/0!</v>
      </c>
      <c r="AJ177" s="18"/>
      <c r="AK177" s="18"/>
    </row>
    <row r="178" spans="1:37" x14ac:dyDescent="0.25">
      <c r="A178" s="11"/>
      <c r="B178" s="18"/>
      <c r="C178" s="18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8" t="e">
        <f>AVERAGE(septiembre[[#This Row],[1]:[31]])</f>
        <v>#DIV/0!</v>
      </c>
      <c r="AJ178" s="18"/>
      <c r="AK178" s="18"/>
    </row>
    <row r="179" spans="1:37" x14ac:dyDescent="0.25">
      <c r="A179" s="11"/>
      <c r="B179" s="18"/>
      <c r="C179" s="18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8" t="e">
        <f>AVERAGE(septiembre[[#This Row],[1]:[31]])</f>
        <v>#DIV/0!</v>
      </c>
      <c r="AJ179" s="18"/>
      <c r="AK179" s="18"/>
    </row>
    <row r="180" spans="1:37" x14ac:dyDescent="0.25">
      <c r="A180" s="11"/>
      <c r="B180" s="18"/>
      <c r="C180" s="18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8" t="e">
        <f>AVERAGE(septiembre[[#This Row],[1]:[31]])</f>
        <v>#DIV/0!</v>
      </c>
      <c r="AJ180" s="18"/>
      <c r="AK180" s="18"/>
    </row>
    <row r="181" spans="1:37" x14ac:dyDescent="0.25">
      <c r="A181" s="11"/>
      <c r="B181" s="18"/>
      <c r="C181" s="18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8" t="e">
        <f>AVERAGE(septiembre[[#This Row],[1]:[31]])</f>
        <v>#DIV/0!</v>
      </c>
      <c r="AJ181" s="18"/>
      <c r="AK181" s="18"/>
    </row>
    <row r="182" spans="1:37" x14ac:dyDescent="0.25">
      <c r="A182" s="11"/>
      <c r="B182" s="18"/>
      <c r="C182" s="18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8" t="e">
        <f>AVERAGE(septiembre[[#This Row],[1]:[31]])</f>
        <v>#DIV/0!</v>
      </c>
      <c r="AJ182" s="18"/>
      <c r="AK182" s="18"/>
    </row>
    <row r="183" spans="1:37" x14ac:dyDescent="0.25">
      <c r="A183" s="11"/>
      <c r="B183" s="18"/>
      <c r="C183" s="18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8" t="e">
        <f>AVERAGE(septiembre[[#This Row],[1]:[31]])</f>
        <v>#DIV/0!</v>
      </c>
      <c r="AJ183" s="18"/>
      <c r="AK183" s="18"/>
    </row>
    <row r="184" spans="1:37" x14ac:dyDescent="0.25">
      <c r="A184" s="11"/>
      <c r="B184" s="18"/>
      <c r="C184" s="18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8" t="e">
        <f>AVERAGE(septiembre[[#This Row],[1]:[31]])</f>
        <v>#DIV/0!</v>
      </c>
      <c r="AJ184" s="18"/>
      <c r="AK184" s="18"/>
    </row>
    <row r="185" spans="1:37" x14ac:dyDescent="0.25">
      <c r="A185" s="11"/>
      <c r="B185" s="18"/>
      <c r="C185" s="18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8" t="e">
        <f>AVERAGE(septiembre[[#This Row],[1]:[31]])</f>
        <v>#DIV/0!</v>
      </c>
      <c r="AJ185" s="18"/>
      <c r="AK185" s="18"/>
    </row>
    <row r="186" spans="1:37" x14ac:dyDescent="0.25">
      <c r="A186" s="11"/>
      <c r="B186" s="18"/>
      <c r="C186" s="18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8" t="e">
        <f>AVERAGE(septiembre[[#This Row],[1]:[31]])</f>
        <v>#DIV/0!</v>
      </c>
      <c r="AJ186" s="18"/>
      <c r="AK186" s="18"/>
    </row>
    <row r="187" spans="1:37" x14ac:dyDescent="0.25">
      <c r="A187" s="11"/>
      <c r="B187" s="18"/>
      <c r="C187" s="18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8" t="e">
        <f>AVERAGE(septiembre[[#This Row],[1]:[31]])</f>
        <v>#DIV/0!</v>
      </c>
      <c r="AJ187" s="18"/>
      <c r="AK187" s="18"/>
    </row>
    <row r="188" spans="1:37" x14ac:dyDescent="0.25">
      <c r="A188" s="11"/>
      <c r="B188" s="18"/>
      <c r="C188" s="18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8" t="e">
        <f>AVERAGE(septiembre[[#This Row],[1]:[31]])</f>
        <v>#DIV/0!</v>
      </c>
      <c r="AJ188" s="18"/>
      <c r="AK188" s="18"/>
    </row>
    <row r="189" spans="1:37" x14ac:dyDescent="0.25">
      <c r="A189" s="11"/>
      <c r="B189" s="18"/>
      <c r="C189" s="18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8" t="e">
        <f>AVERAGE(septiembre[[#This Row],[1]:[31]])</f>
        <v>#DIV/0!</v>
      </c>
      <c r="AJ189" s="18"/>
      <c r="AK189" s="18"/>
    </row>
    <row r="190" spans="1:37" x14ac:dyDescent="0.25">
      <c r="A190" s="11"/>
      <c r="B190" s="18"/>
      <c r="C190" s="18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8" t="e">
        <f>AVERAGE(septiembre[[#This Row],[1]:[31]])</f>
        <v>#DIV/0!</v>
      </c>
      <c r="AJ190" s="18"/>
      <c r="AK190" s="18"/>
    </row>
    <row r="191" spans="1:37" x14ac:dyDescent="0.25">
      <c r="A191" s="11"/>
      <c r="B191" s="18"/>
      <c r="C191" s="18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8" t="e">
        <f>AVERAGE(septiembre[[#This Row],[1]:[31]])</f>
        <v>#DIV/0!</v>
      </c>
      <c r="AJ191" s="18"/>
      <c r="AK191" s="18"/>
    </row>
    <row r="192" spans="1:37" x14ac:dyDescent="0.25">
      <c r="A192" s="11"/>
      <c r="B192" s="18"/>
      <c r="C192" s="18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8" t="e">
        <f>AVERAGE(septiembre[[#This Row],[1]:[31]])</f>
        <v>#DIV/0!</v>
      </c>
      <c r="AJ192" s="18"/>
      <c r="AK192" s="18"/>
    </row>
    <row r="193" spans="1:37" x14ac:dyDescent="0.25">
      <c r="A193" s="11"/>
      <c r="B193" s="18"/>
      <c r="C193" s="18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8" t="e">
        <f>AVERAGE(septiembre[[#This Row],[1]:[31]])</f>
        <v>#DIV/0!</v>
      </c>
      <c r="AJ193" s="18"/>
      <c r="AK193" s="18"/>
    </row>
    <row r="194" spans="1:37" x14ac:dyDescent="0.25">
      <c r="A194" s="11"/>
      <c r="B194" s="18"/>
      <c r="C194" s="18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8" t="e">
        <f>AVERAGE(septiembre[[#This Row],[1]:[31]])</f>
        <v>#DIV/0!</v>
      </c>
      <c r="AJ194" s="18"/>
      <c r="AK194" s="18"/>
    </row>
    <row r="195" spans="1:37" x14ac:dyDescent="0.25">
      <c r="A195" s="11"/>
      <c r="B195" s="18"/>
      <c r="C195" s="18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8" t="e">
        <f>AVERAGE(septiembre[[#This Row],[1]:[31]])</f>
        <v>#DIV/0!</v>
      </c>
      <c r="AJ195" s="18"/>
      <c r="AK195" s="18"/>
    </row>
    <row r="196" spans="1:37" x14ac:dyDescent="0.25">
      <c r="A196" s="11"/>
      <c r="B196" s="18"/>
      <c r="C196" s="18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8" t="e">
        <f>AVERAGE(septiembre[[#This Row],[1]:[31]])</f>
        <v>#DIV/0!</v>
      </c>
      <c r="AJ196" s="18"/>
      <c r="AK196" s="18"/>
    </row>
    <row r="197" spans="1:37" x14ac:dyDescent="0.25">
      <c r="A197" s="11"/>
      <c r="B197" s="18"/>
      <c r="C197" s="18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8" t="e">
        <f>AVERAGE(septiembre[[#This Row],[1]:[31]])</f>
        <v>#DIV/0!</v>
      </c>
      <c r="AJ197" s="18"/>
      <c r="AK197" s="18"/>
    </row>
    <row r="198" spans="1:37" x14ac:dyDescent="0.25">
      <c r="A198" s="11"/>
      <c r="B198" s="18"/>
      <c r="C198" s="18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8" t="e">
        <f>AVERAGE(septiembre[[#This Row],[1]:[31]])</f>
        <v>#DIV/0!</v>
      </c>
      <c r="AJ198" s="18"/>
      <c r="AK198" s="18"/>
    </row>
    <row r="199" spans="1:37" x14ac:dyDescent="0.25">
      <c r="A199" s="11"/>
      <c r="B199" s="18"/>
      <c r="C199" s="18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8" t="e">
        <f>AVERAGE(septiembre[[#This Row],[1]:[31]])</f>
        <v>#DIV/0!</v>
      </c>
      <c r="AJ199" s="18"/>
      <c r="AK199" s="18"/>
    </row>
    <row r="200" spans="1:37" x14ac:dyDescent="0.25">
      <c r="A200" s="11"/>
      <c r="B200" s="18"/>
      <c r="C200" s="18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8" t="e">
        <f>AVERAGE(septiembre[[#This Row],[1]:[31]])</f>
        <v>#DIV/0!</v>
      </c>
      <c r="AJ200" s="18"/>
      <c r="AK200" s="28"/>
    </row>
    <row r="201" spans="1:37" x14ac:dyDescent="0.2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7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26"/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53FE8398-AC59-42E7-B346-DB6EBF33DE2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3" id="{F9E62E00-B771-4DEA-8960-2EE73054C9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5" id="{6F124D72-9A34-47BE-A023-5C67A648080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6" id="{81CE0026-FBF2-43B9-8674-F87ED41721A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2" id="{E4BC73C0-A9DD-4552-954F-C1578A86FD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  <x14:conditionalFormatting xmlns:xm="http://schemas.microsoft.com/office/excel/2006/main">
          <x14:cfRule type="iconSet" priority="1" id="{AD71E65C-4882-44CE-9C8F-2F0AC3D68FC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D3:AH200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  <vt:lpstr>graficos Ene-Mar</vt:lpstr>
      <vt:lpstr>graficos Abr-Jun</vt:lpstr>
      <vt:lpstr>graficos Jul-Sep</vt:lpstr>
      <vt:lpstr>graficos Oct-Dic</vt:lpstr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DiseñoWebGTS</dc:creator>
  <cp:lastModifiedBy>acer</cp:lastModifiedBy>
  <dcterms:created xsi:type="dcterms:W3CDTF">2016-12-30T23:04:52Z</dcterms:created>
  <dcterms:modified xsi:type="dcterms:W3CDTF">2018-08-17T21:51:31Z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78773a16-ed39-4641-a730-49c3fc2e759a</vt:lpwstr>
  </property>
</Properties>
</file>