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pher\Documents\GitHub\moorella_yarrowia\mfa\moorella_co2_glc\"/>
    </mc:Choice>
  </mc:AlternateContent>
  <xr:revisionPtr revIDLastSave="0" documentId="13_ncr:1_{15284E39-C006-418A-B06D-BE29EFEDF1AA}" xr6:coauthVersionLast="32" xr6:coauthVersionMax="32" xr10:uidLastSave="{00000000-0000-0000-0000-000000000000}"/>
  <bookViews>
    <workbookView xWindow="-540" yWindow="-36" windowWidth="19320" windowHeight="8736" xr2:uid="{00000000-000D-0000-FFFF-FFFF00000000}"/>
  </bookViews>
  <sheets>
    <sheet name="100C" sheetId="1" r:id="rId1"/>
    <sheet name="net" sheetId="2" r:id="rId2"/>
    <sheet name="xch" sheetId="3" r:id="rId3"/>
    <sheet name="fmea" sheetId="4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  <c r="C5" i="2"/>
  <c r="B31" i="1" l="1"/>
  <c r="C31" i="1"/>
  <c r="D31" i="1"/>
  <c r="B32" i="1"/>
  <c r="C32" i="1"/>
  <c r="D32" i="1"/>
  <c r="B33" i="1"/>
  <c r="C33" i="1"/>
  <c r="D33" i="1"/>
  <c r="A8" i="2"/>
  <c r="A18" i="2"/>
  <c r="C17" i="2"/>
  <c r="A16" i="2"/>
  <c r="C15" i="2"/>
  <c r="A14" i="2"/>
  <c r="C13" i="2"/>
  <c r="A12" i="2"/>
  <c r="C11" i="2"/>
  <c r="A10" i="2"/>
  <c r="C9" i="2"/>
  <c r="C7" i="2"/>
  <c r="A2" i="2"/>
  <c r="C1" i="2"/>
  <c r="B1" i="4"/>
  <c r="C1" i="4" l="1"/>
  <c r="B27" i="1" l="1"/>
  <c r="C27" i="1"/>
  <c r="D27" i="1"/>
  <c r="B28" i="1"/>
  <c r="C28" i="1"/>
  <c r="D28" i="1"/>
  <c r="B29" i="1"/>
  <c r="C29" i="1"/>
  <c r="D29" i="1"/>
  <c r="B30" i="1"/>
  <c r="C30" i="1"/>
  <c r="D30" i="1"/>
  <c r="C26" i="1"/>
  <c r="D26" i="1"/>
  <c r="B26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C20" i="1"/>
  <c r="D20" i="1"/>
  <c r="E20" i="1"/>
  <c r="B20" i="1"/>
  <c r="B17" i="1"/>
  <c r="C17" i="1"/>
  <c r="D17" i="1"/>
  <c r="B18" i="1"/>
  <c r="C18" i="1"/>
  <c r="D18" i="1"/>
  <c r="B19" i="1"/>
  <c r="C19" i="1"/>
  <c r="D19" i="1"/>
  <c r="C16" i="1"/>
  <c r="D16" i="1"/>
  <c r="B16" i="1"/>
  <c r="B14" i="1"/>
  <c r="C14" i="1"/>
  <c r="D14" i="1"/>
  <c r="E14" i="1"/>
  <c r="B15" i="1"/>
  <c r="C15" i="1"/>
  <c r="D15" i="1"/>
  <c r="E15" i="1"/>
  <c r="C13" i="1"/>
  <c r="D13" i="1"/>
  <c r="E13" i="1"/>
  <c r="B13" i="1"/>
  <c r="B10" i="1"/>
  <c r="C10" i="1"/>
  <c r="D10" i="1"/>
  <c r="E10" i="1"/>
  <c r="B11" i="1"/>
  <c r="C11" i="1"/>
  <c r="D11" i="1"/>
  <c r="E11" i="1"/>
  <c r="B12" i="1"/>
  <c r="C12" i="1"/>
  <c r="D12" i="1"/>
  <c r="E12" i="1"/>
  <c r="C9" i="1"/>
  <c r="D9" i="1"/>
  <c r="E9" i="1"/>
  <c r="B9" i="1"/>
  <c r="B6" i="1"/>
  <c r="C6" i="1"/>
  <c r="D6" i="1"/>
  <c r="B7" i="1"/>
  <c r="C7" i="1"/>
  <c r="D7" i="1"/>
  <c r="B8" i="1"/>
  <c r="C8" i="1"/>
  <c r="D8" i="1"/>
  <c r="C5" i="1"/>
  <c r="D5" i="1"/>
  <c r="B5" i="1"/>
  <c r="B2" i="1"/>
  <c r="C2" i="1"/>
  <c r="D2" i="1"/>
  <c r="B3" i="1"/>
  <c r="C3" i="1"/>
  <c r="D3" i="1"/>
  <c r="B4" i="1"/>
  <c r="C4" i="1"/>
  <c r="D4" i="1"/>
  <c r="C1" i="1"/>
  <c r="D1" i="1"/>
  <c r="B1" i="1"/>
</calcChain>
</file>

<file path=xl/sharedStrings.xml><?xml version="1.0" encoding="utf-8"?>
<sst xmlns="http://schemas.openxmlformats.org/spreadsheetml/2006/main" count="82" uniqueCount="37">
  <si>
    <t>&amp;lt;=</t>
  </si>
  <si>
    <t>PYK</t>
  </si>
  <si>
    <t>pg3__100C</t>
  </si>
  <si>
    <t>pep__100C</t>
  </si>
  <si>
    <t>akg__100C</t>
  </si>
  <si>
    <t>oa__100C</t>
  </si>
  <si>
    <t>CO2_IN</t>
  </si>
  <si>
    <t>CS</t>
  </si>
  <si>
    <t>PPC</t>
  </si>
  <si>
    <t>PC</t>
  </si>
  <si>
    <t>AKGD</t>
  </si>
  <si>
    <t>MTHFR</t>
  </si>
  <si>
    <t>MTRCFSP</t>
  </si>
  <si>
    <t>pyr__100C</t>
  </si>
  <si>
    <t>ser__100C</t>
  </si>
  <si>
    <t>gly__100C</t>
  </si>
  <si>
    <t>PG3_IN</t>
  </si>
  <si>
    <t>PGM_ENO</t>
  </si>
  <si>
    <t>PFOR</t>
  </si>
  <si>
    <t>ACON_IDH</t>
  </si>
  <si>
    <t>FDH_FTHL</t>
  </si>
  <si>
    <t>PHGDH</t>
  </si>
  <si>
    <t>SHMT</t>
  </si>
  <si>
    <t>CO2_EX</t>
  </si>
  <si>
    <t>OA_EX</t>
  </si>
  <si>
    <t>AKG_EX</t>
  </si>
  <si>
    <t>ACCOA_EX</t>
  </si>
  <si>
    <t>GLY_EX</t>
  </si>
  <si>
    <t>SER_EX</t>
  </si>
  <si>
    <t>SUCCOA_EX</t>
  </si>
  <si>
    <t>accoa__100C</t>
  </si>
  <si>
    <t>CODH_ACS</t>
  </si>
  <si>
    <t>GCSB</t>
  </si>
  <si>
    <t>GCSA</t>
  </si>
  <si>
    <t>MTHFC_MTHFD</t>
  </si>
  <si>
    <t>PYR_EX</t>
  </si>
  <si>
    <t>CO2__100C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</si>
</sst>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/Documents/lab/manuscripts/Park%20et%20al%202017/figures/fig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M8">
            <v>0.48157430385016498</v>
          </cell>
          <cell r="N8">
            <v>0.43932819483574898</v>
          </cell>
          <cell r="O8">
            <v>0.42439017082028102</v>
          </cell>
          <cell r="P8">
            <v>0.44251932006144501</v>
          </cell>
        </row>
        <row r="9">
          <cell r="M9">
            <v>0.15583284196814101</v>
          </cell>
          <cell r="N9">
            <v>0.24747741552087299</v>
          </cell>
          <cell r="O9">
            <v>0.29716176135004002</v>
          </cell>
          <cell r="P9">
            <v>0.25877789176844701</v>
          </cell>
        </row>
        <row r="10">
          <cell r="M10">
            <v>0.36259285418169501</v>
          </cell>
          <cell r="N10">
            <v>0.31319438964337798</v>
          </cell>
          <cell r="O10">
            <v>0.27844806782967901</v>
          </cell>
          <cell r="P10">
            <v>0.29870278817010898</v>
          </cell>
        </row>
        <row r="17">
          <cell r="M17">
            <v>0.10174660381386572</v>
          </cell>
          <cell r="N17">
            <v>9.1920578726678692E-2</v>
          </cell>
          <cell r="O17">
            <v>6.1687331211109739E-2</v>
          </cell>
          <cell r="P17">
            <v>6.0359658742693612E-2</v>
          </cell>
        </row>
        <row r="18">
          <cell r="M18">
            <v>0.11343577205689245</v>
          </cell>
          <cell r="N18">
            <v>0.10999937525570262</v>
          </cell>
          <cell r="O18">
            <v>6.3685652561529582E-2</v>
          </cell>
          <cell r="P18">
            <v>5.9937194540456706E-2</v>
          </cell>
        </row>
        <row r="19">
          <cell r="M19">
            <v>0.36049621322351466</v>
          </cell>
          <cell r="N19">
            <v>0.36643371300367</v>
          </cell>
          <cell r="O19">
            <v>0.38233857174751001</v>
          </cell>
          <cell r="P19">
            <v>0.35280991897414066</v>
          </cell>
        </row>
        <row r="20">
          <cell r="M20">
            <v>0.20938742570885044</v>
          </cell>
          <cell r="N20">
            <v>0.22151029850163056</v>
          </cell>
          <cell r="O20">
            <v>0.22128102080241571</v>
          </cell>
          <cell r="P20">
            <v>0.28877593884187158</v>
          </cell>
        </row>
        <row r="21">
          <cell r="M21">
            <v>0.21058069567366405</v>
          </cell>
          <cell r="N21">
            <v>0.2057105026208576</v>
          </cell>
          <cell r="O21">
            <v>0.26695869853581855</v>
          </cell>
          <cell r="P21">
            <v>0.23417533206661534</v>
          </cell>
        </row>
        <row r="22">
          <cell r="M22">
            <v>4.3532895232126102E-3</v>
          </cell>
          <cell r="N22">
            <v>4.4255318914603308E-3</v>
          </cell>
          <cell r="O22">
            <v>4.0487251416162903E-3</v>
          </cell>
          <cell r="P22">
            <v>3.9419568342222181E-3</v>
          </cell>
        </row>
        <row r="25">
          <cell r="M25">
            <v>0.37735192916484328</v>
          </cell>
          <cell r="N25">
            <v>0.33612808047340842</v>
          </cell>
          <cell r="O25">
            <v>0.34123034997250073</v>
          </cell>
          <cell r="P25">
            <v>0.33405018616483467</v>
          </cell>
        </row>
        <row r="26">
          <cell r="M26">
            <v>0.20541865647867927</v>
          </cell>
          <cell r="N26">
            <v>0.13540354640360483</v>
          </cell>
          <cell r="O26">
            <v>7.915822971029543E-2</v>
          </cell>
          <cell r="P26">
            <v>9.2296937390766165E-2</v>
          </cell>
        </row>
        <row r="27">
          <cell r="M27">
            <v>0.28059937123162276</v>
          </cell>
          <cell r="N27">
            <v>0.34071009494635029</v>
          </cell>
          <cell r="O27">
            <v>0.34281038755722909</v>
          </cell>
          <cell r="P27">
            <v>0.32909418821098402</v>
          </cell>
        </row>
        <row r="28">
          <cell r="M28">
            <v>0.13663004312485463</v>
          </cell>
          <cell r="N28">
            <v>0.18775827817663648</v>
          </cell>
          <cell r="O28">
            <v>0.23680103275997477</v>
          </cell>
          <cell r="P28">
            <v>0.24455868823341514</v>
          </cell>
        </row>
        <row r="31">
          <cell r="N31">
            <v>0.12024298205572381</v>
          </cell>
          <cell r="O31">
            <v>0.10424269894583248</v>
          </cell>
          <cell r="P31">
            <v>0.10217721877419431</v>
          </cell>
        </row>
        <row r="32">
          <cell r="N32">
            <v>5.78846952550338E-2</v>
          </cell>
          <cell r="O32">
            <v>4.8308286463278519E-2</v>
          </cell>
          <cell r="P32">
            <v>5.1294064103589311E-2</v>
          </cell>
        </row>
        <row r="33">
          <cell r="N33">
            <v>0.30014792857177314</v>
          </cell>
          <cell r="O33">
            <v>0.27964276395379178</v>
          </cell>
          <cell r="P33">
            <v>0.28820120801948745</v>
          </cell>
        </row>
        <row r="34">
          <cell r="N34">
            <v>0.5136130807958551</v>
          </cell>
          <cell r="O34">
            <v>0.55838695635170721</v>
          </cell>
          <cell r="P34">
            <v>0.55089398116226607</v>
          </cell>
        </row>
        <row r="35">
          <cell r="N35">
            <v>8.1113133216141591E-3</v>
          </cell>
          <cell r="O35">
            <v>9.4192942853900709E-3</v>
          </cell>
          <cell r="P35">
            <v>7.433527940462703E-3</v>
          </cell>
        </row>
        <row r="39">
          <cell r="M39">
            <v>0</v>
          </cell>
          <cell r="N39">
            <v>0</v>
          </cell>
          <cell r="O39">
            <v>4.827529666236479E-2</v>
          </cell>
        </row>
        <row r="40">
          <cell r="M40">
            <v>0</v>
          </cell>
          <cell r="N40">
            <v>0</v>
          </cell>
          <cell r="O40">
            <v>2.6328737904804327E-2</v>
          </cell>
        </row>
        <row r="41">
          <cell r="M41">
            <v>0.10288608658259746</v>
          </cell>
          <cell r="N41">
            <v>0.19352033349096215</v>
          </cell>
          <cell r="O41">
            <v>0.20241347105727192</v>
          </cell>
        </row>
        <row r="42">
          <cell r="M42">
            <v>0.89711391341740254</v>
          </cell>
          <cell r="N42">
            <v>0.80647966650903791</v>
          </cell>
          <cell r="O42">
            <v>0.72298249437555895</v>
          </cell>
        </row>
        <row r="45">
          <cell r="N45">
            <v>2.5770841959131978E-2</v>
          </cell>
          <cell r="O45">
            <v>2.9897870567088543E-2</v>
          </cell>
          <cell r="P45">
            <v>3.7900005780656804E-2</v>
          </cell>
        </row>
        <row r="46">
          <cell r="N46">
            <v>0</v>
          </cell>
          <cell r="O46">
            <v>1.4028671903593521E-2</v>
          </cell>
          <cell r="P46">
            <v>1.8782120080260589E-2</v>
          </cell>
        </row>
        <row r="47">
          <cell r="N47">
            <v>8.1838678139123835E-2</v>
          </cell>
          <cell r="O47">
            <v>0.13613145550081746</v>
          </cell>
          <cell r="P47">
            <v>0.14924471888248064</v>
          </cell>
        </row>
        <row r="48">
          <cell r="N48">
            <v>0.89239047990174414</v>
          </cell>
          <cell r="O48">
            <v>0.81994200202850043</v>
          </cell>
          <cell r="P48">
            <v>0.79407315525660194</v>
          </cell>
        </row>
        <row r="51">
          <cell r="M51">
            <v>0.37350323489604159</v>
          </cell>
          <cell r="N51">
            <v>0.27745939513726769</v>
          </cell>
          <cell r="O51">
            <v>0.31345681483243792</v>
          </cell>
        </row>
        <row r="52">
          <cell r="M52">
            <v>9.0860450108395455E-2</v>
          </cell>
          <cell r="N52">
            <v>0.15347820789271135</v>
          </cell>
          <cell r="O52">
            <v>8.1065737365841536E-2</v>
          </cell>
        </row>
        <row r="53">
          <cell r="M53">
            <v>0.13756381984126131</v>
          </cell>
          <cell r="N53">
            <v>0.19015348241780067</v>
          </cell>
          <cell r="O53">
            <v>0.19151615072159581</v>
          </cell>
        </row>
        <row r="54">
          <cell r="M54">
            <v>0.3980724951543016</v>
          </cell>
          <cell r="N54">
            <v>0.37890891455222042</v>
          </cell>
          <cell r="O54">
            <v>0.41396129708012475</v>
          </cell>
        </row>
        <row r="57">
          <cell r="M57">
            <v>0.44027326266195521</v>
          </cell>
          <cell r="N57">
            <v>0.38884040507431394</v>
          </cell>
          <cell r="O57">
            <v>0.33965623885676482</v>
          </cell>
        </row>
        <row r="58">
          <cell r="M58">
            <v>0.38731185477724661</v>
          </cell>
          <cell r="N58">
            <v>0.4490372514833183</v>
          </cell>
          <cell r="O58">
            <v>0.35310361009634639</v>
          </cell>
        </row>
        <row r="59">
          <cell r="M59">
            <v>0.17241488256079818</v>
          </cell>
          <cell r="N59">
            <v>0.16212234344236781</v>
          </cell>
          <cell r="O59">
            <v>0.30724015104688879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/>
  </sheetViews>
  <sheetFormatPr defaultColWidth="8.88671875" defaultRowHeight="14.4" x14ac:dyDescent="0.3"/>
  <cols>
    <col min="1" max="1" width="11.5546875" bestFit="1" customWidth="1"/>
  </cols>
  <sheetData>
    <row r="1" spans="1:5" x14ac:dyDescent="0.3">
      <c r="A1" t="s">
        <v>2</v>
      </c>
      <c r="B1">
        <f>[1]Sheet1!N45</f>
        <v>2.5770841959131978E-2</v>
      </c>
      <c r="C1">
        <f>[1]Sheet1!O45</f>
        <v>2.9897870567088543E-2</v>
      </c>
      <c r="D1">
        <f>[1]Sheet1!P45</f>
        <v>3.7900005780656804E-2</v>
      </c>
    </row>
    <row r="2" spans="1:5" x14ac:dyDescent="0.3">
      <c r="B2">
        <f>[1]Sheet1!N46</f>
        <v>0</v>
      </c>
      <c r="C2">
        <f>[1]Sheet1!O46</f>
        <v>1.4028671903593521E-2</v>
      </c>
      <c r="D2">
        <f>[1]Sheet1!P46</f>
        <v>1.8782120080260589E-2</v>
      </c>
    </row>
    <row r="3" spans="1:5" x14ac:dyDescent="0.3">
      <c r="B3">
        <f>[1]Sheet1!N47</f>
        <v>8.1838678139123835E-2</v>
      </c>
      <c r="C3">
        <f>[1]Sheet1!O47</f>
        <v>0.13613145550081746</v>
      </c>
      <c r="D3">
        <f>[1]Sheet1!P47</f>
        <v>0.14924471888248064</v>
      </c>
    </row>
    <row r="4" spans="1:5" x14ac:dyDescent="0.3">
      <c r="B4">
        <f>[1]Sheet1!N48</f>
        <v>0.89239047990174414</v>
      </c>
      <c r="C4">
        <f>[1]Sheet1!O48</f>
        <v>0.81994200202850043</v>
      </c>
      <c r="D4">
        <f>[1]Sheet1!P48</f>
        <v>0.79407315525660194</v>
      </c>
    </row>
    <row r="5" spans="1:5" x14ac:dyDescent="0.3">
      <c r="A5" t="s">
        <v>3</v>
      </c>
      <c r="B5">
        <f>[1]Sheet1!M39</f>
        <v>0</v>
      </c>
      <c r="C5">
        <f>[1]Sheet1!N39</f>
        <v>0</v>
      </c>
      <c r="D5">
        <f>[1]Sheet1!O39</f>
        <v>4.827529666236479E-2</v>
      </c>
    </row>
    <row r="6" spans="1:5" x14ac:dyDescent="0.3">
      <c r="B6">
        <f>[1]Sheet1!M40</f>
        <v>0</v>
      </c>
      <c r="C6">
        <f>[1]Sheet1!N40</f>
        <v>0</v>
      </c>
      <c r="D6">
        <f>[1]Sheet1!O40</f>
        <v>2.6328737904804327E-2</v>
      </c>
    </row>
    <row r="7" spans="1:5" x14ac:dyDescent="0.3">
      <c r="B7">
        <f>[1]Sheet1!M41</f>
        <v>0.10288608658259746</v>
      </c>
      <c r="C7">
        <f>[1]Sheet1!N41</f>
        <v>0.19352033349096215</v>
      </c>
      <c r="D7">
        <f>[1]Sheet1!O41</f>
        <v>0.20241347105727192</v>
      </c>
    </row>
    <row r="8" spans="1:5" x14ac:dyDescent="0.3">
      <c r="B8">
        <f>[1]Sheet1!M42</f>
        <v>0.89711391341740254</v>
      </c>
      <c r="C8">
        <f>[1]Sheet1!N42</f>
        <v>0.80647966650903791</v>
      </c>
      <c r="D8">
        <f>[1]Sheet1!O42</f>
        <v>0.72298249437555895</v>
      </c>
    </row>
    <row r="9" spans="1:5" x14ac:dyDescent="0.3">
      <c r="A9" t="s">
        <v>13</v>
      </c>
      <c r="B9">
        <f>[1]Sheet1!M25</f>
        <v>0.37735192916484328</v>
      </c>
      <c r="C9">
        <f>[1]Sheet1!N25</f>
        <v>0.33612808047340842</v>
      </c>
      <c r="D9">
        <f>[1]Sheet1!O25</f>
        <v>0.34123034997250073</v>
      </c>
      <c r="E9">
        <f>[1]Sheet1!P25</f>
        <v>0.33405018616483467</v>
      </c>
    </row>
    <row r="10" spans="1:5" x14ac:dyDescent="0.3">
      <c r="B10">
        <f>[1]Sheet1!M26</f>
        <v>0.20541865647867927</v>
      </c>
      <c r="C10">
        <f>[1]Sheet1!N26</f>
        <v>0.13540354640360483</v>
      </c>
      <c r="D10">
        <f>[1]Sheet1!O26</f>
        <v>7.915822971029543E-2</v>
      </c>
      <c r="E10">
        <f>[1]Sheet1!P26</f>
        <v>9.2296937390766165E-2</v>
      </c>
    </row>
    <row r="11" spans="1:5" x14ac:dyDescent="0.3">
      <c r="B11">
        <f>[1]Sheet1!M27</f>
        <v>0.28059937123162276</v>
      </c>
      <c r="C11">
        <f>[1]Sheet1!N27</f>
        <v>0.34071009494635029</v>
      </c>
      <c r="D11">
        <f>[1]Sheet1!O27</f>
        <v>0.34281038755722909</v>
      </c>
      <c r="E11">
        <f>[1]Sheet1!P27</f>
        <v>0.32909418821098402</v>
      </c>
    </row>
    <row r="12" spans="1:5" x14ac:dyDescent="0.3">
      <c r="B12">
        <f>[1]Sheet1!M28</f>
        <v>0.13663004312485463</v>
      </c>
      <c r="C12">
        <f>[1]Sheet1!N28</f>
        <v>0.18775827817663648</v>
      </c>
      <c r="D12">
        <f>[1]Sheet1!O28</f>
        <v>0.23680103275997477</v>
      </c>
      <c r="E12">
        <f>[1]Sheet1!P28</f>
        <v>0.24455868823341514</v>
      </c>
    </row>
    <row r="13" spans="1:5" x14ac:dyDescent="0.3">
      <c r="A13" t="s">
        <v>30</v>
      </c>
      <c r="B13">
        <f>[1]Sheet1!M8</f>
        <v>0.48157430385016498</v>
      </c>
      <c r="C13">
        <f>[1]Sheet1!N8</f>
        <v>0.43932819483574898</v>
      </c>
      <c r="D13">
        <f>[1]Sheet1!O8</f>
        <v>0.42439017082028102</v>
      </c>
      <c r="E13">
        <f>[1]Sheet1!P8</f>
        <v>0.44251932006144501</v>
      </c>
    </row>
    <row r="14" spans="1:5" x14ac:dyDescent="0.3">
      <c r="B14">
        <f>[1]Sheet1!M9</f>
        <v>0.15583284196814101</v>
      </c>
      <c r="C14">
        <f>[1]Sheet1!N9</f>
        <v>0.24747741552087299</v>
      </c>
      <c r="D14">
        <f>[1]Sheet1!O9</f>
        <v>0.29716176135004002</v>
      </c>
      <c r="E14">
        <f>[1]Sheet1!P9</f>
        <v>0.25877789176844701</v>
      </c>
    </row>
    <row r="15" spans="1:5" x14ac:dyDescent="0.3">
      <c r="B15">
        <f>[1]Sheet1!M10</f>
        <v>0.36259285418169501</v>
      </c>
      <c r="C15">
        <f>[1]Sheet1!N10</f>
        <v>0.31319438964337798</v>
      </c>
      <c r="D15">
        <f>[1]Sheet1!O10</f>
        <v>0.27844806782967901</v>
      </c>
      <c r="E15">
        <f>[1]Sheet1!P10</f>
        <v>0.29870278817010898</v>
      </c>
    </row>
    <row r="16" spans="1:5" x14ac:dyDescent="0.3">
      <c r="A16" t="s">
        <v>14</v>
      </c>
      <c r="B16">
        <f>[1]Sheet1!M51</f>
        <v>0.37350323489604159</v>
      </c>
      <c r="C16">
        <f>[1]Sheet1!N51</f>
        <v>0.27745939513726769</v>
      </c>
      <c r="D16">
        <f>[1]Sheet1!O51</f>
        <v>0.31345681483243792</v>
      </c>
    </row>
    <row r="17" spans="1:5" x14ac:dyDescent="0.3">
      <c r="B17">
        <f>[1]Sheet1!M52</f>
        <v>9.0860450108395455E-2</v>
      </c>
      <c r="C17">
        <f>[1]Sheet1!N52</f>
        <v>0.15347820789271135</v>
      </c>
      <c r="D17">
        <f>[1]Sheet1!O52</f>
        <v>8.1065737365841536E-2</v>
      </c>
    </row>
    <row r="18" spans="1:5" x14ac:dyDescent="0.3">
      <c r="B18">
        <f>[1]Sheet1!M53</f>
        <v>0.13756381984126131</v>
      </c>
      <c r="C18">
        <f>[1]Sheet1!N53</f>
        <v>0.19015348241780067</v>
      </c>
      <c r="D18">
        <f>[1]Sheet1!O53</f>
        <v>0.19151615072159581</v>
      </c>
    </row>
    <row r="19" spans="1:5" x14ac:dyDescent="0.3">
      <c r="B19">
        <f>[1]Sheet1!M54</f>
        <v>0.3980724951543016</v>
      </c>
      <c r="C19">
        <f>[1]Sheet1!N54</f>
        <v>0.37890891455222042</v>
      </c>
      <c r="D19">
        <f>[1]Sheet1!O54</f>
        <v>0.41396129708012475</v>
      </c>
    </row>
    <row r="20" spans="1:5" x14ac:dyDescent="0.3">
      <c r="A20" t="s">
        <v>4</v>
      </c>
      <c r="B20">
        <f>[1]Sheet1!M17</f>
        <v>0.10174660381386572</v>
      </c>
      <c r="C20">
        <f>[1]Sheet1!N17</f>
        <v>9.1920578726678692E-2</v>
      </c>
      <c r="D20">
        <f>[1]Sheet1!O17</f>
        <v>6.1687331211109739E-2</v>
      </c>
      <c r="E20">
        <f>[1]Sheet1!P17</f>
        <v>6.0359658742693612E-2</v>
      </c>
    </row>
    <row r="21" spans="1:5" x14ac:dyDescent="0.3">
      <c r="B21">
        <f>[1]Sheet1!M18</f>
        <v>0.11343577205689245</v>
      </c>
      <c r="C21">
        <f>[1]Sheet1!N18</f>
        <v>0.10999937525570262</v>
      </c>
      <c r="D21">
        <f>[1]Sheet1!O18</f>
        <v>6.3685652561529582E-2</v>
      </c>
      <c r="E21">
        <f>[1]Sheet1!P18</f>
        <v>5.9937194540456706E-2</v>
      </c>
    </row>
    <row r="22" spans="1:5" x14ac:dyDescent="0.3">
      <c r="B22">
        <f>[1]Sheet1!M19</f>
        <v>0.36049621322351466</v>
      </c>
      <c r="C22">
        <f>[1]Sheet1!N19</f>
        <v>0.36643371300367</v>
      </c>
      <c r="D22">
        <f>[1]Sheet1!O19</f>
        <v>0.38233857174751001</v>
      </c>
      <c r="E22">
        <f>[1]Sheet1!P19</f>
        <v>0.35280991897414066</v>
      </c>
    </row>
    <row r="23" spans="1:5" x14ac:dyDescent="0.3">
      <c r="B23">
        <f>[1]Sheet1!M20</f>
        <v>0.20938742570885044</v>
      </c>
      <c r="C23">
        <f>[1]Sheet1!N20</f>
        <v>0.22151029850163056</v>
      </c>
      <c r="D23">
        <f>[1]Sheet1!O20</f>
        <v>0.22128102080241571</v>
      </c>
      <c r="E23">
        <f>[1]Sheet1!P20</f>
        <v>0.28877593884187158</v>
      </c>
    </row>
    <row r="24" spans="1:5" x14ac:dyDescent="0.3">
      <c r="B24">
        <f>[1]Sheet1!M21</f>
        <v>0.21058069567366405</v>
      </c>
      <c r="C24">
        <f>[1]Sheet1!N21</f>
        <v>0.2057105026208576</v>
      </c>
      <c r="D24">
        <f>[1]Sheet1!O21</f>
        <v>0.26695869853581855</v>
      </c>
      <c r="E24">
        <f>[1]Sheet1!P21</f>
        <v>0.23417533206661534</v>
      </c>
    </row>
    <row r="25" spans="1:5" x14ac:dyDescent="0.3">
      <c r="B25">
        <f>[1]Sheet1!M22</f>
        <v>4.3532895232126102E-3</v>
      </c>
      <c r="C25">
        <f>[1]Sheet1!N22</f>
        <v>4.4255318914603308E-3</v>
      </c>
      <c r="D25">
        <f>[1]Sheet1!O22</f>
        <v>4.0487251416162903E-3</v>
      </c>
      <c r="E25">
        <f>[1]Sheet1!P22</f>
        <v>3.9419568342222181E-3</v>
      </c>
    </row>
    <row r="26" spans="1:5" x14ac:dyDescent="0.3">
      <c r="A26" t="s">
        <v>5</v>
      </c>
      <c r="B26">
        <f>[1]Sheet1!N31</f>
        <v>0.12024298205572381</v>
      </c>
      <c r="C26">
        <f>[1]Sheet1!O31</f>
        <v>0.10424269894583248</v>
      </c>
      <c r="D26">
        <f>[1]Sheet1!P31</f>
        <v>0.10217721877419431</v>
      </c>
    </row>
    <row r="27" spans="1:5" x14ac:dyDescent="0.3">
      <c r="B27">
        <f>[1]Sheet1!N32</f>
        <v>5.78846952550338E-2</v>
      </c>
      <c r="C27">
        <f>[1]Sheet1!O32</f>
        <v>4.8308286463278519E-2</v>
      </c>
      <c r="D27">
        <f>[1]Sheet1!P32</f>
        <v>5.1294064103589311E-2</v>
      </c>
    </row>
    <row r="28" spans="1:5" x14ac:dyDescent="0.3">
      <c r="B28">
        <f>[1]Sheet1!N33</f>
        <v>0.30014792857177314</v>
      </c>
      <c r="C28">
        <f>[1]Sheet1!O33</f>
        <v>0.27964276395379178</v>
      </c>
      <c r="D28">
        <f>[1]Sheet1!P33</f>
        <v>0.28820120801948745</v>
      </c>
    </row>
    <row r="29" spans="1:5" x14ac:dyDescent="0.3">
      <c r="B29">
        <f>[1]Sheet1!N34</f>
        <v>0.5136130807958551</v>
      </c>
      <c r="C29">
        <f>[1]Sheet1!O34</f>
        <v>0.55838695635170721</v>
      </c>
      <c r="D29">
        <f>[1]Sheet1!P34</f>
        <v>0.55089398116226607</v>
      </c>
    </row>
    <row r="30" spans="1:5" x14ac:dyDescent="0.3">
      <c r="B30">
        <f>[1]Sheet1!N35</f>
        <v>8.1113133216141591E-3</v>
      </c>
      <c r="C30">
        <f>[1]Sheet1!O35</f>
        <v>9.4192942853900709E-3</v>
      </c>
      <c r="D30">
        <f>[1]Sheet1!P35</f>
        <v>7.433527940462703E-3</v>
      </c>
    </row>
    <row r="31" spans="1:5" x14ac:dyDescent="0.3">
      <c r="A31" t="s">
        <v>15</v>
      </c>
      <c r="B31">
        <f>[1]Sheet1!M57</f>
        <v>0.44027326266195521</v>
      </c>
      <c r="C31">
        <f>[1]Sheet1!N57</f>
        <v>0.38884040507431394</v>
      </c>
      <c r="D31">
        <f>[1]Sheet1!O57</f>
        <v>0.33965623885676482</v>
      </c>
    </row>
    <row r="32" spans="1:5" x14ac:dyDescent="0.3">
      <c r="B32">
        <f>[1]Sheet1!M58</f>
        <v>0.38731185477724661</v>
      </c>
      <c r="C32">
        <f>[1]Sheet1!N58</f>
        <v>0.4490372514833183</v>
      </c>
      <c r="D32">
        <f>[1]Sheet1!O58</f>
        <v>0.35310361009634639</v>
      </c>
    </row>
    <row r="33" spans="1:4" x14ac:dyDescent="0.3">
      <c r="B33">
        <f>[1]Sheet1!M59</f>
        <v>0.17241488256079818</v>
      </c>
      <c r="C33">
        <f>[1]Sheet1!N59</f>
        <v>0.16212234344236781</v>
      </c>
      <c r="D33">
        <f>[1]Sheet1!O59</f>
        <v>0.30724015104688879</v>
      </c>
    </row>
    <row r="34" spans="1:4" x14ac:dyDescent="0.3">
      <c r="A34" t="s">
        <v>36</v>
      </c>
      <c r="B34">
        <v>0.97266603989678602</v>
      </c>
      <c r="C34">
        <v>0.98905705739536098</v>
      </c>
      <c r="D34">
        <v>0.93528133627918797</v>
      </c>
    </row>
    <row r="35" spans="1:4" x14ac:dyDescent="0.3">
      <c r="B35">
        <v>2.73339601032145E-2</v>
      </c>
      <c r="C35">
        <v>1.09429426046388E-2</v>
      </c>
      <c r="D35">
        <v>6.4718663720811601E-2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ColWidth="8.88671875" defaultRowHeight="14.4" x14ac:dyDescent="0.3"/>
  <cols>
    <col min="1" max="1" width="10.33203125" customWidth="1"/>
    <col min="3" max="3" width="12" bestFit="1" customWidth="1"/>
  </cols>
  <sheetData>
    <row r="1" spans="1:3" x14ac:dyDescent="0.3">
      <c r="A1" t="s">
        <v>16</v>
      </c>
      <c r="B1" t="s">
        <v>0</v>
      </c>
      <c r="C1">
        <f>7.6898/4.0326*1.1</f>
        <v>2.0975995635570102</v>
      </c>
    </row>
    <row r="2" spans="1:3" x14ac:dyDescent="0.3">
      <c r="A2">
        <f>7.6898/4.0326*0.9</f>
        <v>1.7162178247284627</v>
      </c>
      <c r="B2" t="s">
        <v>0</v>
      </c>
      <c r="C2" t="s">
        <v>16</v>
      </c>
    </row>
    <row r="3" spans="1:3" x14ac:dyDescent="0.3">
      <c r="A3" t="s">
        <v>6</v>
      </c>
      <c r="B3" t="s">
        <v>0</v>
      </c>
      <c r="C3">
        <v>500</v>
      </c>
    </row>
    <row r="4" spans="1:3" x14ac:dyDescent="0.3">
      <c r="A4" t="s">
        <v>23</v>
      </c>
      <c r="B4" t="s">
        <v>0</v>
      </c>
      <c r="C4">
        <v>500</v>
      </c>
    </row>
    <row r="5" spans="1:3" x14ac:dyDescent="0.3">
      <c r="A5" t="s">
        <v>35</v>
      </c>
      <c r="B5" t="s">
        <v>0</v>
      </c>
      <c r="C5">
        <f>0.0263204880226157*1.1</f>
        <v>2.8952536824877272E-2</v>
      </c>
    </row>
    <row r="6" spans="1:3" x14ac:dyDescent="0.3">
      <c r="A6">
        <f>0.0263204880226157*0.9</f>
        <v>2.3688439220354129E-2</v>
      </c>
      <c r="B6" t="s">
        <v>0</v>
      </c>
      <c r="C6" t="s">
        <v>35</v>
      </c>
    </row>
    <row r="7" spans="1:3" x14ac:dyDescent="0.3">
      <c r="A7" t="s">
        <v>24</v>
      </c>
      <c r="B7" t="s">
        <v>0</v>
      </c>
      <c r="C7">
        <f>(6.275-5.9939+1.0959-1.1991)/4.0326*1.1</f>
        <v>4.852700490998374E-2</v>
      </c>
    </row>
    <row r="8" spans="1:3" x14ac:dyDescent="0.3">
      <c r="A8">
        <f>(6.275-5.9939+1.0959-1.1991)/4.0326*0.9</f>
        <v>3.9703913108168516E-2</v>
      </c>
      <c r="B8" t="s">
        <v>0</v>
      </c>
      <c r="C8" t="s">
        <v>24</v>
      </c>
    </row>
    <row r="9" spans="1:3" x14ac:dyDescent="0.3">
      <c r="A9" t="s">
        <v>25</v>
      </c>
      <c r="B9" t="s">
        <v>0</v>
      </c>
      <c r="C9">
        <f>0.1031/4.0326*1.1</f>
        <v>2.812329514457174E-2</v>
      </c>
    </row>
    <row r="10" spans="1:3" x14ac:dyDescent="0.3">
      <c r="A10">
        <f>0.1031/4.0326*0.9</f>
        <v>2.3009968754649605E-2</v>
      </c>
      <c r="B10" t="s">
        <v>0</v>
      </c>
      <c r="C10" t="s">
        <v>25</v>
      </c>
    </row>
    <row r="11" spans="1:3" x14ac:dyDescent="0.3">
      <c r="A11" t="s">
        <v>29</v>
      </c>
      <c r="B11" t="s">
        <v>0</v>
      </c>
      <c r="C11">
        <f>0.0001/4.0326*1.1</f>
        <v>2.7277686852154938E-5</v>
      </c>
    </row>
    <row r="12" spans="1:3" x14ac:dyDescent="0.3">
      <c r="A12">
        <f>0.0001/4.0326*0.9</f>
        <v>2.2318107424490404E-5</v>
      </c>
      <c r="B12" t="s">
        <v>0</v>
      </c>
      <c r="C12" t="s">
        <v>29</v>
      </c>
    </row>
    <row r="13" spans="1:3" x14ac:dyDescent="0.3">
      <c r="A13" t="s">
        <v>28</v>
      </c>
      <c r="B13" t="s">
        <v>0</v>
      </c>
      <c r="C13">
        <f>(1.341-1.3078)/4.0326*1.1</f>
        <v>9.0561920349154102E-3</v>
      </c>
    </row>
    <row r="14" spans="1:3" x14ac:dyDescent="0.3">
      <c r="A14">
        <f>(1.341-1.3078)/4.0326*0.9</f>
        <v>7.4096116649307901E-3</v>
      </c>
      <c r="B14" t="s">
        <v>0</v>
      </c>
      <c r="C14" t="s">
        <v>28</v>
      </c>
    </row>
    <row r="15" spans="1:3" x14ac:dyDescent="0.3">
      <c r="A15" t="s">
        <v>27</v>
      </c>
      <c r="B15" t="s">
        <v>0</v>
      </c>
      <c r="C15">
        <f>(1.3078-1.2466)/4.0326*1.1</f>
        <v>1.6693944353518862E-2</v>
      </c>
    </row>
    <row r="16" spans="1:3" x14ac:dyDescent="0.3">
      <c r="A16">
        <f>(1.3078-1.2466)/4.0326*0.9</f>
        <v>1.3658681743788158E-2</v>
      </c>
      <c r="B16" t="s">
        <v>0</v>
      </c>
      <c r="C16" t="s">
        <v>27</v>
      </c>
    </row>
    <row r="17" spans="1:3" x14ac:dyDescent="0.3">
      <c r="A17" t="s">
        <v>26</v>
      </c>
      <c r="B17" t="s">
        <v>0</v>
      </c>
      <c r="C17">
        <f>(4.6479+5.1296+0.5471-0.1031)/4.0326*1.1</f>
        <v>2.788188761593017</v>
      </c>
    </row>
    <row r="18" spans="1:3" x14ac:dyDescent="0.3">
      <c r="A18">
        <f>(4.6479+5.1296+0.5471-0.1031)/4.0326*0.9</f>
        <v>2.2812453503942867</v>
      </c>
      <c r="B18" t="s">
        <v>0</v>
      </c>
      <c r="C18" t="s">
        <v>26</v>
      </c>
    </row>
    <row r="19" spans="1:3" x14ac:dyDescent="0.3">
      <c r="A19">
        <v>0</v>
      </c>
      <c r="B19" t="s">
        <v>0</v>
      </c>
      <c r="C19" t="s">
        <v>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>
      <selection activeCell="A14" sqref="A14"/>
    </sheetView>
  </sheetViews>
  <sheetFormatPr defaultColWidth="8.88671875" defaultRowHeight="14.4" x14ac:dyDescent="0.3"/>
  <cols>
    <col min="1" max="1" width="20" bestFit="1" customWidth="1"/>
  </cols>
  <sheetData>
    <row r="1" spans="1:3" x14ac:dyDescent="0.3">
      <c r="A1" t="s">
        <v>17</v>
      </c>
      <c r="B1" t="s">
        <v>0</v>
      </c>
      <c r="C1">
        <v>50</v>
      </c>
    </row>
    <row r="2" spans="1:3" x14ac:dyDescent="0.3">
      <c r="A2" t="s">
        <v>1</v>
      </c>
      <c r="B2" t="s">
        <v>0</v>
      </c>
      <c r="C2">
        <v>50</v>
      </c>
    </row>
    <row r="3" spans="1:3" x14ac:dyDescent="0.3">
      <c r="A3" t="s">
        <v>8</v>
      </c>
      <c r="B3" t="s">
        <v>0</v>
      </c>
      <c r="C3">
        <v>50</v>
      </c>
    </row>
    <row r="4" spans="1:3" x14ac:dyDescent="0.3">
      <c r="A4" t="s">
        <v>9</v>
      </c>
      <c r="B4" t="s">
        <v>0</v>
      </c>
      <c r="C4">
        <v>50</v>
      </c>
    </row>
    <row r="5" spans="1:3" x14ac:dyDescent="0.3">
      <c r="A5" t="s">
        <v>18</v>
      </c>
      <c r="B5" t="s">
        <v>0</v>
      </c>
      <c r="C5">
        <v>50</v>
      </c>
    </row>
    <row r="6" spans="1:3" x14ac:dyDescent="0.3">
      <c r="A6" t="s">
        <v>7</v>
      </c>
      <c r="B6" t="s">
        <v>0</v>
      </c>
      <c r="C6">
        <v>50</v>
      </c>
    </row>
    <row r="7" spans="1:3" x14ac:dyDescent="0.3">
      <c r="A7" t="s">
        <v>19</v>
      </c>
      <c r="B7" t="s">
        <v>0</v>
      </c>
      <c r="C7">
        <v>50</v>
      </c>
    </row>
    <row r="8" spans="1:3" x14ac:dyDescent="0.3">
      <c r="A8" t="s">
        <v>10</v>
      </c>
      <c r="B8" t="s">
        <v>0</v>
      </c>
      <c r="C8">
        <v>50</v>
      </c>
    </row>
    <row r="9" spans="1:3" x14ac:dyDescent="0.3">
      <c r="A9" t="s">
        <v>21</v>
      </c>
      <c r="B9" t="s">
        <v>0</v>
      </c>
      <c r="C9">
        <v>50</v>
      </c>
    </row>
    <row r="10" spans="1:3" x14ac:dyDescent="0.3">
      <c r="A10" t="s">
        <v>22</v>
      </c>
      <c r="B10" t="s">
        <v>0</v>
      </c>
      <c r="C10">
        <v>50</v>
      </c>
    </row>
    <row r="11" spans="1:3" x14ac:dyDescent="0.3">
      <c r="A11" t="s">
        <v>33</v>
      </c>
      <c r="B11" t="s">
        <v>0</v>
      </c>
      <c r="C11">
        <v>50</v>
      </c>
    </row>
    <row r="12" spans="1:3" x14ac:dyDescent="0.3">
      <c r="A12" t="s">
        <v>32</v>
      </c>
      <c r="B12" t="s">
        <v>0</v>
      </c>
      <c r="C12">
        <v>50</v>
      </c>
    </row>
    <row r="13" spans="1:3" x14ac:dyDescent="0.3">
      <c r="A13" t="s">
        <v>20</v>
      </c>
      <c r="B13" t="s">
        <v>0</v>
      </c>
      <c r="C13">
        <v>50</v>
      </c>
    </row>
    <row r="14" spans="1:3" x14ac:dyDescent="0.3">
      <c r="A14" t="s">
        <v>34</v>
      </c>
      <c r="B14" t="s">
        <v>0</v>
      </c>
      <c r="C14">
        <v>50</v>
      </c>
    </row>
    <row r="15" spans="1:3" x14ac:dyDescent="0.3">
      <c r="A15" t="s">
        <v>11</v>
      </c>
      <c r="B15" t="s">
        <v>0</v>
      </c>
      <c r="C15">
        <v>50</v>
      </c>
    </row>
    <row r="16" spans="1:3" x14ac:dyDescent="0.3">
      <c r="A16" t="s">
        <v>12</v>
      </c>
      <c r="B16" t="s">
        <v>0</v>
      </c>
      <c r="C16">
        <v>50</v>
      </c>
    </row>
    <row r="17" spans="1:3" x14ac:dyDescent="0.3">
      <c r="A17" t="s">
        <v>31</v>
      </c>
      <c r="B17" t="s">
        <v>0</v>
      </c>
      <c r="C17">
        <v>50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/>
  </sheetViews>
  <sheetFormatPr defaultColWidth="8.88671875" defaultRowHeight="14.4" x14ac:dyDescent="0.3"/>
  <sheetData>
    <row r="1" spans="1:3" x14ac:dyDescent="0.3">
      <c r="A1" t="s">
        <v>16</v>
      </c>
      <c r="B1">
        <f>7.6898/4.0326</f>
        <v>1.9069086941427364</v>
      </c>
      <c r="C1" s="1">
        <f>0.01^2</f>
        <v>1E-4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100C</vt:lpstr>
      <vt:lpstr>net</vt:lpstr>
      <vt:lpstr>xch</vt:lpstr>
      <vt:lpstr>fmea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Park</dc:creator>
  <cp:lastModifiedBy>Jun Park</cp:lastModifiedBy>
  <dcterms:created xsi:type="dcterms:W3CDTF">2015-10-05T03:01:57Z</dcterms:created>
  <dcterms:modified xsi:type="dcterms:W3CDTF">2018-05-03T15:30:48Z</dcterms:modified>
</cp:coreProperties>
</file>