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pher\Documents\GitHub\mit\yarrowia\"/>
    </mc:Choice>
  </mc:AlternateContent>
  <xr:revisionPtr revIDLastSave="0" documentId="13_ncr:1_{4DEEE2F5-6BC9-4978-B666-5D7B8CF1982E}" xr6:coauthVersionLast="31" xr6:coauthVersionMax="31" xr10:uidLastSave="{00000000-0000-0000-0000-000000000000}"/>
  <bookViews>
    <workbookView xWindow="-540" yWindow="-30" windowWidth="19320" windowHeight="8565" activeTab="3" xr2:uid="{00000000-000D-0000-FFFF-FFFF00000000}"/>
  </bookViews>
  <sheets>
    <sheet name="13C_g" sheetId="1" r:id="rId1"/>
    <sheet name="13C_l" sheetId="20" r:id="rId2"/>
    <sheet name="net" sheetId="2" r:id="rId3"/>
    <sheet name="xch" sheetId="3" r:id="rId4"/>
    <sheet name="fmea" sheetId="4" r:id="rId5"/>
    <sheet name="biomass" sheetId="23" r:id="rId6"/>
    <sheet name="1_2_13Cfigures" sheetId="12" r:id="rId7"/>
    <sheet name="dG513_final" sheetId="21" r:id="rId8"/>
  </sheets>
  <externalReferences>
    <externalReference r:id="rId9"/>
  </externalReferences>
  <calcPr calcId="179017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5" i="23" l="1"/>
  <c r="M5" i="23" s="1"/>
  <c r="L7" i="23"/>
  <c r="M7" i="23" s="1"/>
  <c r="L6" i="23"/>
  <c r="M6" i="23" s="1"/>
  <c r="L4" i="23"/>
  <c r="M4" i="23" s="1"/>
  <c r="J4" i="23"/>
  <c r="L3" i="23"/>
  <c r="M3" i="23" s="1"/>
  <c r="L2" i="23"/>
  <c r="M2" i="23" s="1"/>
  <c r="O15" i="21" l="1"/>
  <c r="N15" i="21" s="1"/>
  <c r="L15" i="21"/>
  <c r="V20" i="21"/>
  <c r="V21" i="21"/>
  <c r="V22" i="21"/>
  <c r="V23" i="21"/>
  <c r="V24" i="21"/>
  <c r="V25" i="21"/>
  <c r="V26" i="21"/>
  <c r="V27" i="21"/>
  <c r="V28" i="21"/>
  <c r="V50" i="21"/>
  <c r="V51" i="21"/>
  <c r="V52" i="21"/>
  <c r="V53" i="21"/>
  <c r="V54" i="21"/>
  <c r="V55" i="21"/>
  <c r="V56" i="21"/>
  <c r="V57" i="21"/>
  <c r="V58" i="21"/>
  <c r="V59" i="21"/>
  <c r="V60" i="21"/>
  <c r="V61" i="21"/>
  <c r="O20" i="21"/>
  <c r="O21" i="21"/>
  <c r="O22" i="21"/>
  <c r="O23" i="21"/>
  <c r="O24" i="21"/>
  <c r="O25" i="21"/>
  <c r="O26" i="21"/>
  <c r="O27" i="21"/>
  <c r="O28" i="21"/>
  <c r="O50" i="21"/>
  <c r="O51" i="21"/>
  <c r="O52" i="21"/>
  <c r="O53" i="21"/>
  <c r="O54" i="21"/>
  <c r="O55" i="21"/>
  <c r="O56" i="21"/>
  <c r="O57" i="21"/>
  <c r="O58" i="21"/>
  <c r="O59" i="21"/>
  <c r="O60" i="21"/>
  <c r="O61" i="21"/>
  <c r="H20" i="21"/>
  <c r="H21" i="21"/>
  <c r="H22" i="21"/>
  <c r="H23" i="21"/>
  <c r="H24" i="21"/>
  <c r="H25" i="21"/>
  <c r="H26" i="21"/>
  <c r="H27" i="21"/>
  <c r="H28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D17" i="21"/>
  <c r="C17" i="21"/>
  <c r="D16" i="21"/>
  <c r="C16" i="21"/>
  <c r="D15" i="21"/>
  <c r="C15" i="21"/>
  <c r="D14" i="21"/>
  <c r="C14" i="21"/>
  <c r="K13" i="21"/>
  <c r="I13" i="21"/>
  <c r="H13" i="21"/>
  <c r="K12" i="21"/>
  <c r="I12" i="21"/>
  <c r="H12" i="21"/>
  <c r="K11" i="21"/>
  <c r="K18" i="21" s="1"/>
  <c r="I11" i="21"/>
  <c r="M7" i="21" s="1"/>
  <c r="H11" i="21"/>
  <c r="L7" i="21" s="1"/>
  <c r="K10" i="21"/>
  <c r="K17" i="21" s="1"/>
  <c r="I10" i="21"/>
  <c r="H10" i="21"/>
  <c r="K9" i="21"/>
  <c r="K16" i="21" s="1"/>
  <c r="I9" i="21"/>
  <c r="H9" i="21"/>
  <c r="I8" i="21"/>
  <c r="H8" i="21"/>
  <c r="I7" i="21"/>
  <c r="M5" i="21" s="1"/>
  <c r="H7" i="21"/>
  <c r="L5" i="21" s="1"/>
  <c r="I6" i="21"/>
  <c r="H6" i="21"/>
  <c r="I5" i="21"/>
  <c r="H5" i="21"/>
  <c r="I4" i="21"/>
  <c r="H4" i="21"/>
  <c r="I3" i="21"/>
  <c r="H3" i="21"/>
  <c r="M15" i="21" l="1"/>
  <c r="L16" i="21"/>
  <c r="I14" i="21"/>
  <c r="M3" i="21" s="1"/>
  <c r="H17" i="21"/>
  <c r="I15" i="21"/>
  <c r="M4" i="21" s="1"/>
  <c r="H14" i="21"/>
  <c r="L3" i="21" s="1"/>
  <c r="O9" i="21" s="1"/>
  <c r="H15" i="21"/>
  <c r="L4" i="21" s="1"/>
  <c r="I16" i="21"/>
  <c r="M6" i="21" s="1"/>
  <c r="I17" i="21"/>
  <c r="H16" i="21"/>
  <c r="L6" i="21" s="1"/>
  <c r="O16" i="21" l="1"/>
  <c r="L17" i="21"/>
  <c r="O17" i="21" s="1"/>
  <c r="M16" i="21"/>
  <c r="N16" i="21"/>
  <c r="N3" i="21"/>
  <c r="N4" i="21" s="1"/>
  <c r="N5" i="21" s="1"/>
  <c r="N6" i="21" s="1"/>
  <c r="N7" i="21" s="1"/>
  <c r="M9" i="21"/>
  <c r="L10" i="21"/>
  <c r="O10" i="21" s="1"/>
  <c r="N9" i="21"/>
  <c r="L18" i="21" l="1"/>
  <c r="O18" i="21" s="1"/>
  <c r="M17" i="21"/>
  <c r="N17" i="21"/>
  <c r="N10" i="21"/>
  <c r="M10" i="21"/>
  <c r="L11" i="21"/>
  <c r="O11" i="21" s="1"/>
  <c r="N18" i="21" l="1"/>
  <c r="M18" i="21"/>
  <c r="L19" i="21"/>
  <c r="O19" i="21" s="1"/>
  <c r="L12" i="21"/>
  <c r="O12" i="21" s="1"/>
  <c r="N11" i="21"/>
  <c r="M11" i="21"/>
  <c r="N19" i="21" l="1"/>
  <c r="M19" i="21"/>
  <c r="L13" i="21"/>
  <c r="O13" i="21" s="1"/>
  <c r="N12" i="21"/>
  <c r="M12" i="21"/>
  <c r="M13" i="21" l="1"/>
  <c r="N13" i="21"/>
  <c r="B2" i="12" l="1"/>
  <c r="C2" i="12"/>
  <c r="D2" i="12"/>
  <c r="B3" i="12"/>
  <c r="C3" i="12"/>
  <c r="D3" i="12"/>
  <c r="B4" i="12"/>
  <c r="C4" i="12"/>
  <c r="D4" i="12"/>
  <c r="B5" i="12"/>
  <c r="C5" i="12"/>
  <c r="D5" i="12"/>
  <c r="B6" i="12"/>
  <c r="C6" i="12"/>
  <c r="D6" i="12"/>
  <c r="B7" i="12"/>
  <c r="C7" i="12"/>
  <c r="D7" i="12"/>
  <c r="B8" i="12"/>
  <c r="C8" i="12"/>
  <c r="D8" i="12"/>
  <c r="B9" i="12"/>
  <c r="C9" i="12"/>
  <c r="D9" i="12"/>
  <c r="B10" i="12"/>
  <c r="C10" i="12"/>
  <c r="D10" i="12"/>
  <c r="B11" i="12"/>
  <c r="C11" i="12"/>
  <c r="D11" i="12"/>
  <c r="B12" i="12"/>
  <c r="C12" i="12"/>
  <c r="D12" i="12"/>
  <c r="B13" i="12"/>
  <c r="C13" i="12"/>
  <c r="D13" i="12"/>
  <c r="B14" i="12"/>
  <c r="C14" i="12"/>
  <c r="D14" i="12"/>
  <c r="B15" i="12"/>
  <c r="C15" i="12"/>
  <c r="D15" i="12"/>
  <c r="B16" i="12"/>
  <c r="C16" i="12"/>
  <c r="D16" i="12"/>
  <c r="B17" i="12"/>
  <c r="C17" i="12"/>
  <c r="D17" i="12"/>
  <c r="B18" i="12"/>
  <c r="C18" i="12"/>
  <c r="D18" i="12"/>
  <c r="B19" i="12"/>
  <c r="C19" i="12"/>
  <c r="D19" i="12"/>
  <c r="B20" i="12"/>
  <c r="C20" i="12"/>
  <c r="D20" i="12"/>
  <c r="B21" i="12"/>
  <c r="C21" i="12"/>
  <c r="D21" i="12"/>
  <c r="B22" i="12"/>
  <c r="C22" i="12"/>
  <c r="D22" i="12"/>
  <c r="B23" i="12"/>
  <c r="C23" i="12"/>
  <c r="D23" i="12"/>
  <c r="B24" i="12"/>
  <c r="C24" i="12"/>
  <c r="D24" i="12"/>
  <c r="B25" i="12"/>
  <c r="C25" i="12"/>
  <c r="D25" i="12"/>
  <c r="B26" i="12"/>
  <c r="C26" i="12"/>
  <c r="D26" i="12"/>
  <c r="B27" i="12"/>
  <c r="C27" i="12"/>
  <c r="D27" i="12"/>
  <c r="B28" i="12"/>
  <c r="C28" i="12"/>
  <c r="D28" i="12"/>
  <c r="B29" i="12"/>
  <c r="C29" i="12"/>
  <c r="D29" i="12"/>
  <c r="B30" i="12"/>
  <c r="C30" i="12"/>
  <c r="D30" i="12"/>
  <c r="B31" i="12"/>
  <c r="C31" i="12"/>
  <c r="D31" i="12"/>
  <c r="B32" i="12"/>
  <c r="C32" i="12"/>
  <c r="D32" i="12"/>
  <c r="B33" i="12"/>
  <c r="C33" i="12"/>
  <c r="D33" i="12"/>
  <c r="B34" i="12"/>
  <c r="C34" i="12"/>
  <c r="D34" i="12"/>
  <c r="B35" i="12"/>
  <c r="C35" i="12"/>
  <c r="D35" i="12"/>
  <c r="B36" i="12"/>
  <c r="C36" i="12"/>
  <c r="D36" i="12"/>
  <c r="B37" i="12"/>
  <c r="C37" i="12"/>
  <c r="D37" i="12"/>
  <c r="B38" i="12"/>
  <c r="C38" i="12"/>
  <c r="D38" i="12"/>
  <c r="B39" i="12"/>
  <c r="C39" i="12"/>
  <c r="D39" i="12"/>
  <c r="B40" i="12"/>
  <c r="C40" i="12"/>
  <c r="D40" i="12"/>
  <c r="B41" i="12"/>
  <c r="C41" i="12"/>
  <c r="D41" i="12"/>
  <c r="B42" i="12"/>
  <c r="C42" i="12"/>
  <c r="D42" i="12"/>
  <c r="B43" i="12"/>
  <c r="C43" i="12"/>
  <c r="D43" i="12"/>
  <c r="B44" i="12"/>
  <c r="C44" i="12"/>
  <c r="D44" i="12"/>
  <c r="B45" i="12"/>
  <c r="C45" i="12"/>
  <c r="D45" i="12"/>
  <c r="B46" i="12"/>
  <c r="C46" i="12"/>
  <c r="D46" i="12"/>
  <c r="B47" i="12"/>
  <c r="C47" i="12"/>
  <c r="D47" i="12"/>
  <c r="B48" i="12"/>
  <c r="C48" i="12"/>
  <c r="D48" i="12"/>
  <c r="B49" i="12"/>
  <c r="C49" i="12"/>
  <c r="D49" i="12"/>
  <c r="B50" i="12"/>
  <c r="C50" i="12"/>
  <c r="D50" i="12"/>
  <c r="B51" i="12"/>
  <c r="C51" i="12"/>
  <c r="D51" i="12"/>
  <c r="B52" i="12"/>
  <c r="C52" i="12"/>
  <c r="D52" i="12"/>
  <c r="B53" i="12"/>
  <c r="C53" i="12"/>
  <c r="D53" i="12"/>
  <c r="B54" i="12"/>
  <c r="C54" i="12"/>
  <c r="D54" i="12"/>
  <c r="B55" i="12"/>
  <c r="C55" i="12"/>
  <c r="D55" i="12"/>
  <c r="B56" i="12"/>
  <c r="C56" i="12"/>
  <c r="D56" i="12"/>
  <c r="B57" i="12"/>
  <c r="C57" i="12"/>
  <c r="D57" i="12"/>
  <c r="B58" i="12"/>
  <c r="C58" i="12"/>
  <c r="D58" i="12"/>
  <c r="B59" i="12"/>
  <c r="C59" i="12"/>
  <c r="D59" i="12"/>
  <c r="B60" i="12"/>
  <c r="C60" i="12"/>
  <c r="D60" i="12"/>
  <c r="B61" i="12"/>
  <c r="C61" i="12"/>
  <c r="D61" i="12"/>
  <c r="B62" i="12"/>
  <c r="C62" i="12"/>
  <c r="D62" i="12"/>
  <c r="B63" i="12"/>
  <c r="C63" i="12"/>
  <c r="D63" i="12"/>
  <c r="B64" i="12"/>
  <c r="C64" i="12"/>
  <c r="D64" i="12"/>
  <c r="B65" i="12"/>
  <c r="C65" i="12"/>
  <c r="D65" i="12"/>
  <c r="B66" i="12"/>
  <c r="C66" i="12"/>
  <c r="D66" i="12"/>
  <c r="B67" i="12"/>
  <c r="C67" i="12"/>
  <c r="D67" i="12"/>
  <c r="B68" i="12"/>
  <c r="C68" i="12"/>
  <c r="D68" i="12"/>
  <c r="B69" i="12"/>
  <c r="C69" i="12"/>
  <c r="D69" i="12"/>
  <c r="B70" i="12"/>
  <c r="C70" i="12"/>
  <c r="D70" i="12"/>
  <c r="B71" i="12"/>
  <c r="C71" i="12"/>
  <c r="D71" i="12"/>
  <c r="B72" i="12"/>
  <c r="C72" i="12"/>
  <c r="D72" i="12"/>
  <c r="B73" i="12"/>
  <c r="C73" i="12"/>
  <c r="D73" i="12"/>
  <c r="B74" i="12"/>
  <c r="C74" i="12"/>
  <c r="D74" i="12"/>
  <c r="B75" i="12"/>
  <c r="C75" i="12"/>
  <c r="D75" i="12"/>
  <c r="B76" i="12"/>
  <c r="C76" i="12"/>
  <c r="D76" i="12"/>
  <c r="B77" i="12"/>
  <c r="C77" i="12"/>
  <c r="D77" i="12"/>
  <c r="B78" i="12"/>
  <c r="C78" i="12"/>
  <c r="D78" i="12"/>
  <c r="B79" i="12"/>
  <c r="C79" i="12"/>
  <c r="D79" i="12"/>
  <c r="B80" i="12"/>
  <c r="C80" i="12"/>
  <c r="D80" i="12"/>
  <c r="B81" i="12"/>
  <c r="C81" i="12"/>
  <c r="D81" i="12"/>
  <c r="B82" i="12"/>
  <c r="C82" i="12"/>
  <c r="D82" i="12"/>
  <c r="B83" i="12"/>
  <c r="C83" i="12"/>
  <c r="D83" i="12"/>
  <c r="B84" i="12"/>
  <c r="C84" i="12"/>
  <c r="D84" i="12"/>
  <c r="B85" i="12"/>
  <c r="C85" i="12"/>
  <c r="D85" i="12"/>
  <c r="B86" i="12"/>
  <c r="C86" i="12"/>
  <c r="D86" i="12"/>
  <c r="B87" i="12"/>
  <c r="C87" i="12"/>
  <c r="D87" i="12"/>
  <c r="B88" i="12"/>
  <c r="C88" i="12"/>
  <c r="D88" i="12"/>
  <c r="B89" i="12"/>
  <c r="C89" i="12"/>
  <c r="D89" i="12"/>
  <c r="B90" i="12"/>
  <c r="C90" i="12"/>
  <c r="D90" i="12"/>
  <c r="B91" i="12"/>
  <c r="C91" i="12"/>
  <c r="D91" i="12"/>
  <c r="B92" i="12"/>
  <c r="C92" i="12"/>
  <c r="D92" i="12"/>
  <c r="B93" i="12"/>
  <c r="C93" i="12"/>
  <c r="D93" i="12"/>
  <c r="B94" i="12"/>
  <c r="C94" i="12"/>
  <c r="D94" i="12"/>
  <c r="B95" i="12"/>
  <c r="C95" i="12"/>
  <c r="D95" i="12"/>
  <c r="B96" i="12"/>
  <c r="C96" i="12"/>
  <c r="D96" i="12"/>
  <c r="C1" i="12"/>
  <c r="D1" i="12"/>
  <c r="B1" i="12"/>
  <c r="H31" i="12" l="1"/>
  <c r="H36" i="12" s="1"/>
  <c r="H32" i="12"/>
  <c r="G29" i="12"/>
  <c r="G30" i="12"/>
  <c r="G1" i="12"/>
  <c r="H1" i="12"/>
  <c r="H19" i="12"/>
  <c r="G19" i="12"/>
  <c r="H15" i="12"/>
  <c r="G15" i="12"/>
  <c r="H7" i="12"/>
  <c r="G7" i="12"/>
  <c r="H3" i="12"/>
  <c r="G3" i="12"/>
  <c r="H29" i="12"/>
  <c r="H35" i="12" s="1"/>
  <c r="G32" i="12"/>
  <c r="H30" i="12"/>
  <c r="G31" i="12"/>
  <c r="H20" i="12"/>
  <c r="G20" i="12"/>
  <c r="H16" i="12"/>
  <c r="G16" i="12"/>
  <c r="G4" i="12"/>
  <c r="H4" i="12"/>
  <c r="H21" i="12"/>
  <c r="G21" i="12"/>
  <c r="H17" i="12"/>
  <c r="G17" i="12"/>
  <c r="G5" i="12"/>
  <c r="H5" i="12"/>
  <c r="G18" i="12"/>
  <c r="H18" i="12"/>
  <c r="G6" i="12"/>
  <c r="H6" i="12"/>
  <c r="H2" i="12"/>
  <c r="G2" i="12"/>
</calcChain>
</file>

<file path=xl/sharedStrings.xml><?xml version="1.0" encoding="utf-8"?>
<sst xmlns="http://schemas.openxmlformats.org/spreadsheetml/2006/main" count="446" uniqueCount="189">
  <si>
    <t>&amp;lt;=</t>
  </si>
  <si>
    <t>PEP_EX</t>
  </si>
  <si>
    <t>E4P_EX</t>
  </si>
  <si>
    <t>R5P_EX</t>
  </si>
  <si>
    <t>G6P_EX</t>
  </si>
  <si>
    <t>DHAP_EX</t>
  </si>
  <si>
    <t>PG3_EX</t>
  </si>
  <si>
    <t>F6P_EX</t>
  </si>
  <si>
    <t>PGI</t>
  </si>
  <si>
    <t>PFK</t>
  </si>
  <si>
    <t>FBA</t>
  </si>
  <si>
    <t>TPI</t>
  </si>
  <si>
    <t>PGK</t>
  </si>
  <si>
    <t>PGM1</t>
  </si>
  <si>
    <t>ENO</t>
  </si>
  <si>
    <t>PYK</t>
  </si>
  <si>
    <t>G6PDH</t>
  </si>
  <si>
    <t>GND</t>
  </si>
  <si>
    <t>RPE</t>
  </si>
  <si>
    <t>RPI</t>
  </si>
  <si>
    <t>TKT1</t>
  </si>
  <si>
    <t>TAL</t>
  </si>
  <si>
    <t>TKT2</t>
  </si>
  <si>
    <t>PGM2</t>
  </si>
  <si>
    <t>GLC_IN</t>
  </si>
  <si>
    <t>PYR_EX</t>
  </si>
  <si>
    <t>PYR_IN</t>
  </si>
  <si>
    <t>R5P_IN</t>
  </si>
  <si>
    <t>NADPH_IN</t>
  </si>
  <si>
    <t>NADPH_EX</t>
  </si>
  <si>
    <t>SBA</t>
  </si>
  <si>
    <t>NADH_IN</t>
  </si>
  <si>
    <t>NADH_EX</t>
  </si>
  <si>
    <t>H_IN</t>
  </si>
  <si>
    <t>H_EX</t>
  </si>
  <si>
    <t>PGI_leak</t>
  </si>
  <si>
    <t>RPI_leak</t>
  </si>
  <si>
    <t>GAPD</t>
  </si>
  <si>
    <t>SBPASE</t>
  </si>
  <si>
    <t>EDD</t>
  </si>
  <si>
    <t>g6p__12C</t>
  </si>
  <si>
    <t>fbp__12C</t>
  </si>
  <si>
    <t>dhap__12C</t>
  </si>
  <si>
    <t>pg3__12C</t>
  </si>
  <si>
    <t>r5p__12C</t>
  </si>
  <si>
    <t>xu5p__12C</t>
  </si>
  <si>
    <t>s7p__12C</t>
  </si>
  <si>
    <t>pg6__12C</t>
  </si>
  <si>
    <t>CO2_IN</t>
  </si>
  <si>
    <t>CO2_EX</t>
  </si>
  <si>
    <t>EDA</t>
  </si>
  <si>
    <t>GLYCOGEN_IN</t>
  </si>
  <si>
    <t>DHAP</t>
  </si>
  <si>
    <t>M+0</t>
  </si>
  <si>
    <t>M+1</t>
  </si>
  <si>
    <t>M+2</t>
  </si>
  <si>
    <t>M+3</t>
  </si>
  <si>
    <t>'FBA&lt;-&gt;ENO'</t>
  </si>
  <si>
    <t>'FBA&lt;-&gt;TPI'</t>
  </si>
  <si>
    <t>'GAPDH&lt;-&gt;ENO'</t>
  </si>
  <si>
    <t>'GAPDH&lt;-&gt;PGK'</t>
  </si>
  <si>
    <t>'PGK&lt;-&gt;PGM1'</t>
  </si>
  <si>
    <t>'PGM12&lt;-&gt;ENO'</t>
  </si>
  <si>
    <t>'PGM12'</t>
  </si>
  <si>
    <t>'PGM2&lt;-&gt;ENO'</t>
  </si>
  <si>
    <t>dG_kJ_mol</t>
  </si>
  <si>
    <t>for_rev_ratio</t>
  </si>
  <si>
    <t>reverse</t>
  </si>
  <si>
    <t>forward</t>
  </si>
  <si>
    <t>exchange</t>
  </si>
  <si>
    <t>net</t>
  </si>
  <si>
    <t>Row</t>
  </si>
  <si>
    <t>Inf</t>
  </si>
  <si>
    <t>pg6__12C+6</t>
  </si>
  <si>
    <t>pg6__12C+5</t>
  </si>
  <si>
    <t>pg6__12C+4</t>
  </si>
  <si>
    <t>pg6__12C+3</t>
  </si>
  <si>
    <t>pg6__12C+2</t>
  </si>
  <si>
    <t>pg6__12C+1</t>
  </si>
  <si>
    <t>pg6__12C+0</t>
  </si>
  <si>
    <t>s7p__12C+7</t>
  </si>
  <si>
    <t>s7p__12C+6</t>
  </si>
  <si>
    <t>s7p__12C+5</t>
  </si>
  <si>
    <t>s7p__12C+4</t>
  </si>
  <si>
    <t>s7p__12C+3</t>
  </si>
  <si>
    <t>s7p__12C+2</t>
  </si>
  <si>
    <t>s7p__12C+1</t>
  </si>
  <si>
    <t>s7p__12C+0</t>
  </si>
  <si>
    <t>pg3__12C+3</t>
  </si>
  <si>
    <t>pg3__12C+2</t>
  </si>
  <si>
    <t>pg3__12C+1</t>
  </si>
  <si>
    <t>pg3__12C+0</t>
  </si>
  <si>
    <t>dhap__12C+3</t>
  </si>
  <si>
    <t>dhap__12C+2</t>
  </si>
  <si>
    <t>dhap__12C+1</t>
  </si>
  <si>
    <t>dhap__12C+0</t>
  </si>
  <si>
    <t>fbp__12C+6</t>
  </si>
  <si>
    <t>fbp__12C+5</t>
  </si>
  <si>
    <t>fbp__12C+4</t>
  </si>
  <si>
    <t>fbp__12C+3</t>
  </si>
  <si>
    <t>fbp__12C+2</t>
  </si>
  <si>
    <t>fbp__12C+1</t>
  </si>
  <si>
    <t>fbp__12C+0</t>
  </si>
  <si>
    <t>g6p__12C+6</t>
  </si>
  <si>
    <t>g6p__12C+5</t>
  </si>
  <si>
    <t>g6p__12C+4</t>
  </si>
  <si>
    <t>g6p__12C+3</t>
  </si>
  <si>
    <t>g6p__12C+2</t>
  </si>
  <si>
    <t>g6p__12C+1</t>
  </si>
  <si>
    <t>g6p__12C+0</t>
  </si>
  <si>
    <t>pg6__5H+6</t>
  </si>
  <si>
    <t>pg6__5H+5</t>
  </si>
  <si>
    <t>pg6__5H+4</t>
  </si>
  <si>
    <t>pg6__5H+3</t>
  </si>
  <si>
    <t>pg6__5H+2</t>
  </si>
  <si>
    <t>pg6__5H+1</t>
  </si>
  <si>
    <t>pg6__5H+0</t>
  </si>
  <si>
    <t>bpg23__5H+3</t>
  </si>
  <si>
    <t>bpg23__5H+2</t>
  </si>
  <si>
    <t>bpg23__5H+1</t>
  </si>
  <si>
    <t>bpg23__5H+0</t>
  </si>
  <si>
    <t>pg3__5H+3</t>
  </si>
  <si>
    <t>pg3__5H+2</t>
  </si>
  <si>
    <t>pg3__5H+1</t>
  </si>
  <si>
    <t>pg3__5H+0</t>
  </si>
  <si>
    <t>dhap__5H+4</t>
  </si>
  <si>
    <t>dhap__5H+3</t>
  </si>
  <si>
    <t>dhap__5H+2</t>
  </si>
  <si>
    <t>dhap__5H+1</t>
  </si>
  <si>
    <t>dhap__5H+0</t>
  </si>
  <si>
    <t>fbp__5H+7</t>
  </si>
  <si>
    <t>fbp__5H+6</t>
  </si>
  <si>
    <t>fbp__5H+5</t>
  </si>
  <si>
    <t>fbp__5H+4</t>
  </si>
  <si>
    <t>fbp__5H+3</t>
  </si>
  <si>
    <t>fbp__5H+2</t>
  </si>
  <si>
    <t>fbp__5H+1</t>
  </si>
  <si>
    <t>fbp__5H+0</t>
  </si>
  <si>
    <t>g6p__5H+7</t>
  </si>
  <si>
    <t>g6p__5H+6</t>
  </si>
  <si>
    <t>g6p__5H+5</t>
  </si>
  <si>
    <t>g6p__5H+4</t>
  </si>
  <si>
    <t>g6p__5H+3</t>
  </si>
  <si>
    <t>g6p__5H+2</t>
  </si>
  <si>
    <t>g6p__5H+1</t>
  </si>
  <si>
    <t>g6p__5H+0</t>
  </si>
  <si>
    <t>var_weighted_ssr</t>
  </si>
  <si>
    <t>variance</t>
  </si>
  <si>
    <t>abs_diff</t>
  </si>
  <si>
    <t>simulated</t>
  </si>
  <si>
    <t>measured</t>
  </si>
  <si>
    <t>GAPD-PGK</t>
  </si>
  <si>
    <t>PGM2-ENO</t>
  </si>
  <si>
    <t>M+4</t>
  </si>
  <si>
    <t>M+5</t>
  </si>
  <si>
    <t>M+6</t>
  </si>
  <si>
    <t>f6p__12C</t>
  </si>
  <si>
    <t>GLYCOGEN_IN2</t>
  </si>
  <si>
    <t>GLYCOGEN_IN1</t>
  </si>
  <si>
    <t>'GAPDH&lt;-&gt;PGM1'</t>
  </si>
  <si>
    <t>'PGI&lt;-&gt;PFK'</t>
  </si>
  <si>
    <t>'PGI&lt;-&gt;ENO'</t>
  </si>
  <si>
    <t>f6p__12C+6</t>
  </si>
  <si>
    <t>f6p__12C+5</t>
  </si>
  <si>
    <t>f6p__12C+4</t>
  </si>
  <si>
    <t>f6p__12C+3</t>
  </si>
  <si>
    <t>f6p__12C+2</t>
  </si>
  <si>
    <t>f6p__12C+1</t>
  </si>
  <si>
    <t>f6p__12C+0</t>
  </si>
  <si>
    <t>PGM-ENO</t>
  </si>
  <si>
    <t>f6p__5H+0</t>
  </si>
  <si>
    <t>f6p__5H+1</t>
  </si>
  <si>
    <t>f6p__5H+2</t>
  </si>
  <si>
    <t>f6p__5H+3</t>
  </si>
  <si>
    <t>f6p__5H+4</t>
  </si>
  <si>
    <t>f6p__5H+5</t>
  </si>
  <si>
    <t>f6p__5H+6</t>
  </si>
  <si>
    <t>f6p__5H+7</t>
  </si>
  <si>
    <t>PGI-PFK</t>
  </si>
  <si>
    <t>ccm_nh4_101</t>
  </si>
  <si>
    <t>PEP_IN</t>
  </si>
  <si>
    <t>GLUCONATE_IN</t>
  </si>
  <si>
    <t>pep__12C</t>
  </si>
  <si>
    <t>pyr__12C</t>
  </si>
  <si>
    <t>ecoli</t>
  </si>
  <si>
    <t>scerevisiae</t>
  </si>
  <si>
    <t>ratio</t>
  </si>
  <si>
    <t>yali growth phase</t>
  </si>
  <si>
    <t>G6PDH+GND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</si>
</sst>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60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2">
    <xf numFmtId="0" fontId="0" fillId="0" borderId="0" xfId="0"/>
    <xf numFmtId="0" fontId="3" fillId="0" borderId="0" xfId="0" applyFont="1"/>
    <xf numFmtId="11" fontId="0" fillId="0" borderId="0" xfId="0" applyNumberFormat="1"/>
    <xf numFmtId="0" fontId="0" fillId="2" borderId="0" xfId="0" applyFill="1"/>
    <xf numFmtId="9" fontId="0" fillId="0" borderId="0" xfId="59" applyFont="1"/>
    <xf numFmtId="0" fontId="5" fillId="0" borderId="0" xfId="0" applyFont="1"/>
    <xf numFmtId="0" fontId="0" fillId="0" borderId="0" xfId="0" applyFill="1"/>
    <xf numFmtId="0" fontId="5" fillId="2" borderId="0" xfId="0" applyFont="1" applyFill="1"/>
    <xf numFmtId="9" fontId="0" fillId="0" borderId="0" xfId="0" applyNumberFormat="1"/>
    <xf numFmtId="0" fontId="0" fillId="0" borderId="0" xfId="0" applyFont="1"/>
    <xf numFmtId="0" fontId="0" fillId="0" borderId="0" xfId="0" applyBorder="1"/>
    <xf numFmtId="11" fontId="0" fillId="0" borderId="0" xfId="0" applyNumberFormat="1" applyBorder="1"/>
  </cellXfs>
  <cellStyles count="60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Normal" xfId="0" builtinId="0"/>
    <cellStyle name="Percent" xfId="59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>
        <c:manualLayout>
          <c:layoutTarget val="inner"/>
          <c:xMode val="edge"/>
          <c:yMode val="edge"/>
          <c:x val="0.24099527559055117"/>
          <c:y val="5.1724628171478562E-2"/>
          <c:w val="0.74635816676761557"/>
          <c:h val="0.7634838874307378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'1_2_13Cfigures'!$G$28</c:f>
              <c:strCache>
                <c:ptCount val="1"/>
                <c:pt idx="0">
                  <c:v>DHAP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'1_2_13Cfigures'!$H$29:$H$32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plus>
            <c:minus>
              <c:numRef>
                <c:f>'1_2_13Cfigures'!$H$29:$H$32</c:f>
                <c:numCache>
                  <c:formatCode>General</c:formatCode>
                  <c:ptCount val="4"/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</c:numCache>
              </c:numRef>
            </c:minus>
            <c:spPr>
              <a:noFill/>
              <a:ln w="254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'1_2_13Cfigures'!$F$29:$F$32</c:f>
              <c:strCache>
                <c:ptCount val="4"/>
                <c:pt idx="0">
                  <c:v>M+0</c:v>
                </c:pt>
                <c:pt idx="1">
                  <c:v>M+1</c:v>
                </c:pt>
                <c:pt idx="2">
                  <c:v>M+2</c:v>
                </c:pt>
                <c:pt idx="3">
                  <c:v>M+3</c:v>
                </c:pt>
              </c:strCache>
            </c:strRef>
          </c:cat>
          <c:val>
            <c:numRef>
              <c:f>'1_2_13Cfigures'!$G$29:$G$32</c:f>
              <c:numCache>
                <c:formatCode>0%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A-45A0-998A-2D4D032D43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00218936"/>
        <c:axId val="500220904"/>
      </c:barChart>
      <c:catAx>
        <c:axId val="5002189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0220904"/>
        <c:crosses val="autoZero"/>
        <c:auto val="1"/>
        <c:lblAlgn val="ctr"/>
        <c:lblOffset val="100"/>
        <c:noMultiLvlLbl val="0"/>
      </c:catAx>
      <c:valAx>
        <c:axId val="500220904"/>
        <c:scaling>
          <c:orientation val="minMax"/>
          <c:max val="0.65000000000000013"/>
          <c:min val="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00218936"/>
        <c:crosses val="autoZero"/>
        <c:crossBetween val="between"/>
        <c:majorUnit val="0.2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'1_2_13Cfigures'!$F$35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'1_2_13Cfigures'!$H$36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'1_2_13Cfigures'!$H$36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Ref>
              <c:f>'1_2_13Cfigures'!$G$34</c:f>
              <c:strCache>
                <c:ptCount val="1"/>
                <c:pt idx="0">
                  <c:v>DHAP</c:v>
                </c:pt>
              </c:strCache>
            </c:strRef>
          </c:cat>
          <c:val>
            <c:numRef>
              <c:f>'1_2_13Cfigures'!$G$35</c:f>
              <c:numCache>
                <c:formatCode>General</c:formatCode>
                <c:ptCount val="1"/>
                <c:pt idx="0">
                  <c:v>0.37295658634609036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5-404F-A2F4-8FCF86393A41}"/>
            </c:ext>
          </c:extLst>
        </c:ser>
        <c:ser>
          <c:idx val="1"/>
          <c:order val="1"/>
          <c:tx>
            <c:strRef>
              <c:f>'1_2_13Cfigures'!$F$36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'1_2_13Cfigures'!$G$34</c:f>
              <c:strCache>
                <c:ptCount val="1"/>
                <c:pt idx="0">
                  <c:v>DHAP</c:v>
                </c:pt>
              </c:strCache>
            </c:strRef>
          </c:cat>
          <c:val>
            <c:numRef>
              <c:f>'1_2_13Cfigures'!$G$36</c:f>
              <c:numCache>
                <c:formatCode>General</c:formatCode>
                <c:ptCount val="1"/>
                <c:pt idx="0">
                  <c:v>0.60576651207180199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D5-404F-A2F4-8FCF86393A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22932056"/>
        <c:axId val="422934352"/>
      </c:barChart>
      <c:catAx>
        <c:axId val="422932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2934352"/>
        <c:crosses val="autoZero"/>
        <c:auto val="1"/>
        <c:lblAlgn val="ctr"/>
        <c:lblOffset val="100"/>
        <c:noMultiLvlLbl val="0"/>
      </c:catAx>
      <c:valAx>
        <c:axId val="422934352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29320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'1_2_13Cfigures'!$F$38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'1_2_13Cfigures'!$G$34</c:f>
              <c:strCache>
                <c:ptCount val="1"/>
                <c:pt idx="0">
                  <c:v>DHAP</c:v>
                </c:pt>
              </c:strCache>
            </c:strRef>
          </c:cat>
          <c:val>
            <c:numRef>
              <c:f>'1_2_13Cfigures'!$G$38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14-4CC0-83E3-F009FDAAF0C8}"/>
            </c:ext>
          </c:extLst>
        </c:ser>
        <c:ser>
          <c:idx val="1"/>
          <c:order val="1"/>
          <c:tx>
            <c:strRef>
              <c:f>'1_2_13Cfigures'!$F$39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'1_2_13Cfigures'!$G$34</c:f>
              <c:strCache>
                <c:ptCount val="1"/>
                <c:pt idx="0">
                  <c:v>DHAP</c:v>
                </c:pt>
              </c:strCache>
            </c:strRef>
          </c:cat>
          <c:val>
            <c:numRef>
              <c:f>'1_2_13Cfigures'!$G$39</c:f>
              <c:numCache>
                <c:formatCode>General</c:formatCode>
                <c:ptCount val="1"/>
                <c:pt idx="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14-4CC0-83E3-F009FDAAF0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22932056"/>
        <c:axId val="422934352"/>
      </c:barChart>
      <c:catAx>
        <c:axId val="422932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2934352"/>
        <c:crosses val="autoZero"/>
        <c:auto val="1"/>
        <c:lblAlgn val="ctr"/>
        <c:lblOffset val="100"/>
        <c:noMultiLvlLbl val="0"/>
      </c:catAx>
      <c:valAx>
        <c:axId val="422934352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29320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'1_2_13Cfigures'!$F$41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'1_2_13Cfigures'!$G$34</c:f>
              <c:strCache>
                <c:ptCount val="1"/>
                <c:pt idx="0">
                  <c:v>DHAP</c:v>
                </c:pt>
              </c:strCache>
            </c:strRef>
          </c:cat>
          <c:val>
            <c:numRef>
              <c:f>'1_2_13Cfigures'!$G$41</c:f>
              <c:numCache>
                <c:formatCode>General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B4-448F-8BA7-7E4415000A6B}"/>
            </c:ext>
          </c:extLst>
        </c:ser>
        <c:ser>
          <c:idx val="1"/>
          <c:order val="1"/>
          <c:tx>
            <c:strRef>
              <c:f>'1_2_13Cfigures'!$F$42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'1_2_13Cfigures'!$G$34</c:f>
              <c:strCache>
                <c:ptCount val="1"/>
                <c:pt idx="0">
                  <c:v>DHAP</c:v>
                </c:pt>
              </c:strCache>
            </c:strRef>
          </c:cat>
          <c:val>
            <c:numRef>
              <c:f>'1_2_13Cfigures'!$G$42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B4-448F-8BA7-7E4415000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22932056"/>
        <c:axId val="422934352"/>
      </c:barChart>
      <c:catAx>
        <c:axId val="422932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2934352"/>
        <c:crosses val="autoZero"/>
        <c:auto val="1"/>
        <c:lblAlgn val="ctr"/>
        <c:lblOffset val="100"/>
        <c:noMultiLvlLbl val="0"/>
      </c:catAx>
      <c:valAx>
        <c:axId val="422934352"/>
        <c:scaling>
          <c:orientation val="minMax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29320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'1_2_13Cfigures'!$F$35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'1_2_13Cfigures'!$H$1</c:f>
                <c:numCache>
                  <c:formatCode>General</c:formatCode>
                  <c:ptCount val="1"/>
                  <c:pt idx="0">
                    <c:v>7.8220345694244687E-6</c:v>
                  </c:pt>
                </c:numCache>
              </c:numRef>
            </c:plus>
            <c:minus>
              <c:numRef>
                <c:f>'1_2_13Cfigures'!$H$1</c:f>
                <c:numCache>
                  <c:formatCode>General</c:formatCode>
                  <c:ptCount val="1"/>
                  <c:pt idx="0">
                    <c:v>7.8220345694244687E-6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G6P</c:v>
              </c:pt>
            </c:strLit>
          </c:cat>
          <c:val>
            <c:numRef>
              <c:f>'1_2_13Cfigures'!$G$1</c:f>
              <c:numCache>
                <c:formatCode>0%</c:formatCode>
                <c:ptCount val="1"/>
                <c:pt idx="0">
                  <c:v>3.7823216644570449E-4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28-4E45-AD0C-E28770C6D69F}"/>
            </c:ext>
          </c:extLst>
        </c:ser>
        <c:ser>
          <c:idx val="1"/>
          <c:order val="1"/>
          <c:tx>
            <c:strRef>
              <c:f>'1_2_13Cfigures'!$F$36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'1_2_13Cfigures'!$H$3</c:f>
                <c:numCache>
                  <c:formatCode>General</c:formatCode>
                  <c:ptCount val="1"/>
                  <c:pt idx="0">
                    <c:v>5.2913657394809861E-3</c:v>
                  </c:pt>
                </c:numCache>
              </c:numRef>
            </c:plus>
            <c:minus>
              <c:numRef>
                <c:f>'1_2_13Cfigures'!$H$3</c:f>
                <c:numCache>
                  <c:formatCode>General</c:formatCode>
                  <c:ptCount val="1"/>
                  <c:pt idx="0">
                    <c:v>5.2913657394809861E-3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G6P</c:v>
              </c:pt>
            </c:strLit>
          </c:cat>
          <c:val>
            <c:numRef>
              <c:f>'1_2_13Cfigures'!$G$3</c:f>
              <c:numCache>
                <c:formatCode>0%</c:formatCode>
                <c:ptCount val="1"/>
                <c:pt idx="0">
                  <c:v>6.9712367464897937E-2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28-4E45-AD0C-E28770C6D69F}"/>
            </c:ext>
          </c:extLst>
        </c:ser>
        <c:ser>
          <c:idx val="2"/>
          <c:order val="2"/>
          <c:tx>
            <c:v>M+4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'1_2_13Cfigures'!$H$5</c:f>
                <c:numCache>
                  <c:formatCode>General</c:formatCode>
                  <c:ptCount val="1"/>
                  <c:pt idx="0">
                    <c:v>3.3563433790795767E-3</c:v>
                  </c:pt>
                </c:numCache>
              </c:numRef>
            </c:plus>
            <c:minus>
              <c:numRef>
                <c:f>'1_2_13Cfigures'!$H$5</c:f>
                <c:numCache>
                  <c:formatCode>General</c:formatCode>
                  <c:ptCount val="1"/>
                  <c:pt idx="0">
                    <c:v>3.3563433790795767E-3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G6P</c:v>
              </c:pt>
            </c:strLit>
          </c:cat>
          <c:val>
            <c:numRef>
              <c:f>'1_2_13Cfigures'!$G$5</c:f>
              <c:numCache>
                <c:formatCode>0%</c:formatCode>
                <c:ptCount val="1"/>
                <c:pt idx="0">
                  <c:v>5.4766741586213898E-2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D28-4E45-AD0C-E28770C6D6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22932056"/>
        <c:axId val="422934352"/>
      </c:barChart>
      <c:catAx>
        <c:axId val="422932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2934352"/>
        <c:crosses val="autoZero"/>
        <c:auto val="1"/>
        <c:lblAlgn val="ctr"/>
        <c:lblOffset val="100"/>
        <c:noMultiLvlLbl val="0"/>
      </c:catAx>
      <c:valAx>
        <c:axId val="422934352"/>
        <c:scaling>
          <c:orientation val="minMax"/>
          <c:max val="1"/>
          <c:min val="0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29320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'1_2_13Cfigures'!$F$35</c:f>
              <c:strCache>
                <c:ptCount val="1"/>
                <c:pt idx="0">
                  <c:v>M+0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'1_2_13Cfigures'!$H$15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'1_2_13Cfigures'!$H$15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FBP</c:v>
              </c:pt>
            </c:strLit>
          </c:cat>
          <c:val>
            <c:numRef>
              <c:f>'1_2_13Cfigures'!$G$15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78-4CFA-931F-2D824054E4DA}"/>
            </c:ext>
          </c:extLst>
        </c:ser>
        <c:ser>
          <c:idx val="1"/>
          <c:order val="1"/>
          <c:tx>
            <c:strRef>
              <c:f>'1_2_13Cfigures'!$F$36</c:f>
              <c:strCache>
                <c:ptCount val="1"/>
                <c:pt idx="0">
                  <c:v>M+2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'1_2_13Cfigures'!$H$17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'1_2_13Cfigures'!$H$17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FBP</c:v>
              </c:pt>
            </c:strLit>
          </c:cat>
          <c:val>
            <c:numRef>
              <c:f>'1_2_13Cfigures'!$G$17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F78-4CFA-931F-2D824054E4DA}"/>
            </c:ext>
          </c:extLst>
        </c:ser>
        <c:ser>
          <c:idx val="2"/>
          <c:order val="2"/>
          <c:tx>
            <c:v>M+4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'1_2_13Cfigures'!$H$19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plus>
            <c:minus>
              <c:numRef>
                <c:f>'1_2_13Cfigures'!$H$19</c:f>
                <c:numCache>
                  <c:formatCode>General</c:formatCode>
                  <c:ptCount val="1"/>
                  <c:pt idx="0">
                    <c:v>0</c:v>
                  </c:pt>
                </c:numCache>
              </c:numRef>
            </c:minus>
            <c:spPr>
              <a:noFill/>
              <a:ln w="3175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strLit>
              <c:ptCount val="1"/>
              <c:pt idx="0">
                <c:v>FBP</c:v>
              </c:pt>
            </c:strLit>
          </c:cat>
          <c:val>
            <c:numRef>
              <c:f>'1_2_13Cfigures'!$G$19</c:f>
              <c:numCache>
                <c:formatCode>0%</c:formatCode>
                <c:ptCount val="1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F78-4CFA-931F-2D824054E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100"/>
        <c:axId val="422932056"/>
        <c:axId val="422934352"/>
      </c:barChart>
      <c:catAx>
        <c:axId val="42293205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bg1">
                <a:lumMod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2934352"/>
        <c:crosses val="autoZero"/>
        <c:auto val="1"/>
        <c:lblAlgn val="ctr"/>
        <c:lblOffset val="100"/>
        <c:noMultiLvlLbl val="0"/>
      </c:catAx>
      <c:valAx>
        <c:axId val="422934352"/>
        <c:scaling>
          <c:orientation val="minMax"/>
          <c:max val="1"/>
        </c:scaling>
        <c:delete val="0"/>
        <c:axPos val="t"/>
        <c:numFmt formatCode="0%" sourceLinked="1"/>
        <c:majorTickMark val="in"/>
        <c:minorTickMark val="none"/>
        <c:tickLblPos val="nextTo"/>
        <c:spPr>
          <a:noFill/>
          <a:ln>
            <a:solidFill>
              <a:schemeClr val="bg1">
                <a:lumMod val="75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22932056"/>
        <c:crosses val="autoZero"/>
        <c:crossBetween val="between"/>
        <c:majorUnit val="0.25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6891962602458757"/>
          <c:y val="0.4159984522929942"/>
          <c:w val="0.61277806622982611"/>
          <c:h val="0.52774683613933371"/>
        </c:manualLayout>
      </c:layout>
      <c:stockChart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[1]dG513_final!$K$15:$K$19</c:f>
              <c:strCache>
                <c:ptCount val="5"/>
                <c:pt idx="0">
                  <c:v>PGI-PFK</c:v>
                </c:pt>
                <c:pt idx="1">
                  <c:v>FBA</c:v>
                </c:pt>
                <c:pt idx="2">
                  <c:v>TPI</c:v>
                </c:pt>
                <c:pt idx="3">
                  <c:v>GAPD-PGK</c:v>
                </c:pt>
                <c:pt idx="4">
                  <c:v>PGM-ENO</c:v>
                </c:pt>
              </c:strCache>
            </c:strRef>
          </c:cat>
          <c:val>
            <c:numRef>
              <c:f>dG513_final!$L$15:$L$19</c:f>
              <c:numCache>
                <c:formatCode>General</c:formatCode>
                <c:ptCount val="5"/>
                <c:pt idx="0">
                  <c:v>0</c:v>
                </c:pt>
                <c:pt idx="1">
                  <c:v>-9.1057284268394341</c:v>
                </c:pt>
                <c:pt idx="2">
                  <c:v>-11.58460109301361</c:v>
                </c:pt>
                <c:pt idx="3">
                  <c:v>-12.504143567972095</c:v>
                </c:pt>
                <c:pt idx="4">
                  <c:v>-16.829927775895779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75-4AC3-9AAB-780E4AACBD22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[1]dG513_final!$K$15:$K$19</c:f>
              <c:strCache>
                <c:ptCount val="5"/>
                <c:pt idx="0">
                  <c:v>PGI-PFK</c:v>
                </c:pt>
                <c:pt idx="1">
                  <c:v>FBA</c:v>
                </c:pt>
                <c:pt idx="2">
                  <c:v>TPI</c:v>
                </c:pt>
                <c:pt idx="3">
                  <c:v>GAPD-PGK</c:v>
                </c:pt>
                <c:pt idx="4">
                  <c:v>PGM-ENO</c:v>
                </c:pt>
              </c:strCache>
            </c:strRef>
          </c:cat>
          <c:val>
            <c:numRef>
              <c:f>dG513_final!$M$15:$M$19</c:f>
              <c:numCache>
                <c:formatCode>General</c:formatCode>
                <c:ptCount val="5"/>
                <c:pt idx="0">
                  <c:v>-9.7868947607264669</c:v>
                </c:pt>
                <c:pt idx="1">
                  <c:v>-11.660992598825517</c:v>
                </c:pt>
                <c:pt idx="2">
                  <c:v>-12.526889825530034</c:v>
                </c:pt>
                <c:pt idx="3">
                  <c:v>-18.772495171136882</c:v>
                </c:pt>
                <c:pt idx="4">
                  <c:v>-30.771089522490016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75-4AC3-9AAB-780E4AACBD22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[1]dG513_final!$K$15:$K$19</c:f>
              <c:strCache>
                <c:ptCount val="5"/>
                <c:pt idx="0">
                  <c:v>PGI-PFK</c:v>
                </c:pt>
                <c:pt idx="1">
                  <c:v>FBA</c:v>
                </c:pt>
                <c:pt idx="2">
                  <c:v>TPI</c:v>
                </c:pt>
                <c:pt idx="3">
                  <c:v>GAPD-PGK</c:v>
                </c:pt>
                <c:pt idx="4">
                  <c:v>PGM-ENO</c:v>
                </c:pt>
              </c:strCache>
            </c:strRef>
          </c:cat>
          <c:val>
            <c:numRef>
              <c:f>dG513_final!$N$15:$N$19</c:f>
              <c:numCache>
                <c:formatCode>General</c:formatCode>
                <c:ptCount val="5"/>
                <c:pt idx="0">
                  <c:v>-8.4245620929524012</c:v>
                </c:pt>
                <c:pt idx="1">
                  <c:v>-11.508209587201703</c:v>
                </c:pt>
                <c:pt idx="2">
                  <c:v>-12.481397310414156</c:v>
                </c:pt>
                <c:pt idx="3">
                  <c:v>-14.887360380654677</c:v>
                </c:pt>
                <c:pt idx="4">
                  <c:v>-25.522213476451093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575-4AC3-9AAB-780E4AACBD22}"/>
            </c:ext>
          </c:extLst>
        </c:ser>
        <c:ser>
          <c:idx val="3"/>
          <c:order val="3"/>
          <c:spPr>
            <a:ln w="25400" cap="rnd">
              <a:noFill/>
              <a:round/>
            </a:ln>
            <a:effectLst/>
          </c:spPr>
          <c:marker>
            <c:symbol val="none"/>
          </c:marker>
          <c:cat>
            <c:strRef>
              <c:f>[1]dG513_final!$K$15:$K$19</c:f>
              <c:strCache>
                <c:ptCount val="5"/>
                <c:pt idx="0">
                  <c:v>PGI-PFK</c:v>
                </c:pt>
                <c:pt idx="1">
                  <c:v>FBA</c:v>
                </c:pt>
                <c:pt idx="2">
                  <c:v>TPI</c:v>
                </c:pt>
                <c:pt idx="3">
                  <c:v>GAPD-PGK</c:v>
                </c:pt>
                <c:pt idx="4">
                  <c:v>PGM-ENO</c:v>
                </c:pt>
              </c:strCache>
            </c:strRef>
          </c:cat>
          <c:val>
            <c:numRef>
              <c:f>dG513_final!$O$15:$O$19</c:f>
              <c:numCache>
                <c:formatCode>General</c:formatCode>
                <c:ptCount val="5"/>
                <c:pt idx="0">
                  <c:v>-9.1057284268394341</c:v>
                </c:pt>
                <c:pt idx="1">
                  <c:v>-11.58460109301361</c:v>
                </c:pt>
                <c:pt idx="2">
                  <c:v>-12.504143567972095</c:v>
                </c:pt>
                <c:pt idx="3">
                  <c:v>-16.829927775895779</c:v>
                </c:pt>
                <c:pt idx="4">
                  <c:v>-28.146651499470554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575-4AC3-9AAB-780E4AACB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25400" cap="flat" cmpd="sng" algn="ctr">
              <a:solidFill>
                <a:schemeClr val="tx1"/>
              </a:solidFill>
              <a:round/>
            </a:ln>
            <a:effectLst/>
          </c:spPr>
        </c:hiLowLines>
        <c:upDownBars>
          <c:gapWidth val="150"/>
          <c:upBars>
            <c:spPr>
              <a:solidFill>
                <a:schemeClr val="lt1"/>
              </a:solidFill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upBars>
          <c:downBars>
            <c:spPr>
              <a:solidFill>
                <a:srgbClr val="00B050"/>
              </a:solidFill>
              <a:ln w="9525" cap="flat" cmpd="sng" algn="ctr">
                <a:noFill/>
                <a:round/>
              </a:ln>
              <a:effectLst/>
            </c:spPr>
          </c:downBars>
        </c:upDownBars>
        <c:axId val="598989648"/>
        <c:axId val="598988992"/>
      </c:stockChart>
      <c:catAx>
        <c:axId val="5989896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high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8988992"/>
        <c:crosses val="autoZero"/>
        <c:auto val="1"/>
        <c:lblAlgn val="ctr"/>
        <c:lblOffset val="100"/>
        <c:noMultiLvlLbl val="0"/>
      </c:catAx>
      <c:valAx>
        <c:axId val="59898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20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59898964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sz="2000">
          <a:solidFill>
            <a:sysClr val="windowText" lastClr="000000"/>
          </a:solidFill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238125</xdr:colOff>
      <xdr:row>22</xdr:row>
      <xdr:rowOff>0</xdr:rowOff>
    </xdr:from>
    <xdr:to>
      <xdr:col>14</xdr:col>
      <xdr:colOff>380292</xdr:colOff>
      <xdr:row>37</xdr:row>
      <xdr:rowOff>174320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B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95250</xdr:colOff>
      <xdr:row>38</xdr:row>
      <xdr:rowOff>142875</xdr:rowOff>
    </xdr:from>
    <xdr:to>
      <xdr:col>15</xdr:col>
      <xdr:colOff>400050</xdr:colOff>
      <xdr:row>49</xdr:row>
      <xdr:rowOff>47624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50</xdr:row>
      <xdr:rowOff>0</xdr:rowOff>
    </xdr:from>
    <xdr:to>
      <xdr:col>16</xdr:col>
      <xdr:colOff>304800</xdr:colOff>
      <xdr:row>60</xdr:row>
      <xdr:rowOff>95249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B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0</xdr:colOff>
      <xdr:row>61</xdr:row>
      <xdr:rowOff>0</xdr:rowOff>
    </xdr:from>
    <xdr:to>
      <xdr:col>15</xdr:col>
      <xdr:colOff>304800</xdr:colOff>
      <xdr:row>71</xdr:row>
      <xdr:rowOff>95249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B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0</xdr:row>
      <xdr:rowOff>0</xdr:rowOff>
    </xdr:from>
    <xdr:to>
      <xdr:col>17</xdr:col>
      <xdr:colOff>304800</xdr:colOff>
      <xdr:row>10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B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12</xdr:row>
      <xdr:rowOff>0</xdr:rowOff>
    </xdr:from>
    <xdr:to>
      <xdr:col>17</xdr:col>
      <xdr:colOff>304800</xdr:colOff>
      <xdr:row>22</xdr:row>
      <xdr:rowOff>95249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0000000-0008-0000-0B00-00000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28575</xdr:colOff>
      <xdr:row>0</xdr:row>
      <xdr:rowOff>76200</xdr:rowOff>
    </xdr:from>
    <xdr:to>
      <xdr:col>21</xdr:col>
      <xdr:colOff>303765</xdr:colOff>
      <xdr:row>17</xdr:row>
      <xdr:rowOff>37272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CE9DA19-BA97-465A-887D-8525696350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pher/Documents/GitHub/gibbs_energy/ec_nupshift/ec_ccm_ar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data"/>
      <sheetName val="all_data"/>
      <sheetName val="1_2_13C"/>
      <sheetName val="1D"/>
      <sheetName val="2D"/>
      <sheetName val="4D"/>
      <sheetName val="5D"/>
      <sheetName val="5D_ppp"/>
      <sheetName val="1_2_13C_xu5p"/>
      <sheetName val="5D_h6p"/>
      <sheetName val="net"/>
      <sheetName val="xch"/>
      <sheetName val="fmea"/>
      <sheetName val="fmea_"/>
      <sheetName val="1_2_13Cfigures"/>
      <sheetName val="5Dfigures"/>
      <sheetName val="dG513"/>
      <sheetName val="dG513_lowrev"/>
      <sheetName val="dG513_revpfk"/>
      <sheetName val="dG513_fin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>
        <row r="9">
          <cell r="K9" t="str">
            <v>FBA</v>
          </cell>
        </row>
      </sheetData>
      <sheetData sheetId="17"/>
      <sheetData sheetId="18"/>
      <sheetData sheetId="19">
        <row r="15">
          <cell r="K15" t="str">
            <v>PGI-PFK</v>
          </cell>
        </row>
        <row r="16">
          <cell r="K16" t="str">
            <v>FBA</v>
          </cell>
        </row>
        <row r="17">
          <cell r="K17" t="str">
            <v>TPI</v>
          </cell>
        </row>
        <row r="18">
          <cell r="K18" t="str">
            <v>GAPD-PGK</v>
          </cell>
        </row>
        <row r="19">
          <cell r="K19" t="str">
            <v>PGM-ENO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5B9BD5"/>
    </a:accent1>
    <a:accent2>
      <a:srgbClr val="ED7D31"/>
    </a:accent2>
    <a:accent3>
      <a:srgbClr val="A5A5A5"/>
    </a:accent3>
    <a:accent4>
      <a:srgbClr val="FFC000"/>
    </a:accent4>
    <a:accent5>
      <a:srgbClr val="4472C4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89"/>
  <sheetViews>
    <sheetView workbookViewId="0"/>
  </sheetViews>
  <sheetFormatPr defaultColWidth="8.85546875" defaultRowHeight="15" x14ac:dyDescent="0.25"/>
  <cols>
    <col min="1" max="1" width="11" bestFit="1" customWidth="1"/>
  </cols>
  <sheetData>
    <row r="1" spans="1:4" x14ac:dyDescent="0.25">
      <c r="A1" t="s">
        <v>40</v>
      </c>
      <c r="B1">
        <v>3.6262632813961607E-4</v>
      </c>
      <c r="C1">
        <v>3.8508849567223227E-4</v>
      </c>
      <c r="D1">
        <v>3.8698167552526507E-4</v>
      </c>
    </row>
    <row r="2" spans="1:4" x14ac:dyDescent="0.25">
      <c r="B2">
        <v>3.8238216077767742E-2</v>
      </c>
      <c r="C2">
        <v>3.287336819142575E-2</v>
      </c>
      <c r="D2">
        <v>3.2376266685060003E-2</v>
      </c>
    </row>
    <row r="3" spans="1:4" x14ac:dyDescent="0.25">
      <c r="B3">
        <v>7.9216050280843012E-2</v>
      </c>
      <c r="C3">
        <v>6.8992357386147091E-2</v>
      </c>
      <c r="D3">
        <v>6.0928694727703701E-2</v>
      </c>
    </row>
    <row r="4" spans="1:4" x14ac:dyDescent="0.25">
      <c r="B4">
        <v>0.22313525605837309</v>
      </c>
      <c r="C4">
        <v>0.21058432248188497</v>
      </c>
      <c r="D4">
        <v>0.22282661834197737</v>
      </c>
    </row>
    <row r="5" spans="1:4" x14ac:dyDescent="0.25">
      <c r="B5">
        <v>5.1958252518181126E-2</v>
      </c>
      <c r="C5">
        <v>6.145108218952005E-2</v>
      </c>
      <c r="D5">
        <v>5.0890890050940517E-2</v>
      </c>
    </row>
    <row r="6" spans="1:4" x14ac:dyDescent="0.25">
      <c r="B6">
        <v>0.10159962017461091</v>
      </c>
      <c r="C6">
        <v>0.11043532997510766</v>
      </c>
      <c r="D6">
        <v>0.11067620067618845</v>
      </c>
    </row>
    <row r="7" spans="1:4" x14ac:dyDescent="0.25">
      <c r="B7">
        <v>0.50548997856208455</v>
      </c>
      <c r="C7">
        <v>0.51527845128024241</v>
      </c>
      <c r="D7">
        <v>0.52191434784260471</v>
      </c>
    </row>
    <row r="8" spans="1:4" x14ac:dyDescent="0.25">
      <c r="B8">
        <v>0</v>
      </c>
      <c r="C8">
        <v>0</v>
      </c>
      <c r="D8">
        <v>0</v>
      </c>
    </row>
    <row r="9" spans="1:4" x14ac:dyDescent="0.25">
      <c r="B9">
        <v>0</v>
      </c>
      <c r="C9">
        <v>0</v>
      </c>
      <c r="D9">
        <v>0</v>
      </c>
    </row>
    <row r="10" spans="1:4" x14ac:dyDescent="0.25">
      <c r="B10">
        <v>0</v>
      </c>
      <c r="C10">
        <v>0</v>
      </c>
      <c r="D10">
        <v>0</v>
      </c>
    </row>
    <row r="11" spans="1:4" x14ac:dyDescent="0.25">
      <c r="B11">
        <v>0</v>
      </c>
      <c r="C11">
        <v>0</v>
      </c>
      <c r="D11">
        <v>0</v>
      </c>
    </row>
    <row r="12" spans="1:4" x14ac:dyDescent="0.25">
      <c r="B12">
        <v>0</v>
      </c>
      <c r="C12">
        <v>0</v>
      </c>
      <c r="D12">
        <v>0</v>
      </c>
    </row>
    <row r="13" spans="1:4" x14ac:dyDescent="0.25">
      <c r="B13">
        <v>0</v>
      </c>
      <c r="C13">
        <v>0</v>
      </c>
      <c r="D13">
        <v>0</v>
      </c>
    </row>
    <row r="14" spans="1:4" x14ac:dyDescent="0.25">
      <c r="B14">
        <v>0</v>
      </c>
      <c r="C14">
        <v>0</v>
      </c>
      <c r="D14">
        <v>0</v>
      </c>
    </row>
    <row r="15" spans="1:4" x14ac:dyDescent="0.25">
      <c r="A15" t="s">
        <v>156</v>
      </c>
      <c r="B15">
        <v>3.0641751863873943E-2</v>
      </c>
      <c r="C15">
        <v>1.760854274772981E-2</v>
      </c>
      <c r="D15">
        <v>1.9175504928108038E-2</v>
      </c>
    </row>
    <row r="16" spans="1:4" x14ac:dyDescent="0.25">
      <c r="B16">
        <v>1.4907388962959097E-2</v>
      </c>
      <c r="C16">
        <v>2.1551703108399822E-2</v>
      </c>
      <c r="D16">
        <v>1.3923918020895999E-2</v>
      </c>
    </row>
    <row r="17" spans="1:4" x14ac:dyDescent="0.25">
      <c r="B17">
        <v>6.6785550613637792E-2</v>
      </c>
      <c r="C17">
        <v>7.4866805340298118E-2</v>
      </c>
      <c r="D17">
        <v>8.2248730813388682E-2</v>
      </c>
    </row>
    <row r="18" spans="1:4" x14ac:dyDescent="0.25">
      <c r="B18">
        <v>0.23732597263209373</v>
      </c>
      <c r="C18">
        <v>0.21340498331255822</v>
      </c>
      <c r="D18">
        <v>0.1904432379936884</v>
      </c>
    </row>
    <row r="19" spans="1:4" x14ac:dyDescent="0.25">
      <c r="B19">
        <v>3.903907270061413E-2</v>
      </c>
      <c r="C19">
        <v>6.1083693292840698E-2</v>
      </c>
      <c r="D19">
        <v>7.119483339556075E-2</v>
      </c>
    </row>
    <row r="20" spans="1:4" x14ac:dyDescent="0.25">
      <c r="B20">
        <v>0.1028532088265787</v>
      </c>
      <c r="C20">
        <v>0.10824217371460571</v>
      </c>
      <c r="D20">
        <v>0.12250213366259056</v>
      </c>
    </row>
    <row r="21" spans="1:4" x14ac:dyDescent="0.25">
      <c r="B21">
        <v>0.50844705440024252</v>
      </c>
      <c r="C21">
        <v>0.5032420984835676</v>
      </c>
      <c r="D21">
        <v>0.50051164118576752</v>
      </c>
    </row>
    <row r="22" spans="1:4" x14ac:dyDescent="0.25">
      <c r="B22">
        <v>0</v>
      </c>
      <c r="C22">
        <v>0</v>
      </c>
      <c r="D22">
        <v>0</v>
      </c>
    </row>
    <row r="23" spans="1:4" x14ac:dyDescent="0.25">
      <c r="B23">
        <v>0</v>
      </c>
      <c r="C23">
        <v>0</v>
      </c>
      <c r="D23">
        <v>0</v>
      </c>
    </row>
    <row r="24" spans="1:4" x14ac:dyDescent="0.25">
      <c r="B24">
        <v>0</v>
      </c>
      <c r="C24">
        <v>0</v>
      </c>
      <c r="D24">
        <v>0</v>
      </c>
    </row>
    <row r="25" spans="1:4" x14ac:dyDescent="0.25">
      <c r="B25">
        <v>0</v>
      </c>
      <c r="C25">
        <v>0</v>
      </c>
      <c r="D25">
        <v>0</v>
      </c>
    </row>
    <row r="26" spans="1:4" x14ac:dyDescent="0.25">
      <c r="B26">
        <v>0</v>
      </c>
      <c r="C26">
        <v>0</v>
      </c>
      <c r="D26">
        <v>0</v>
      </c>
    </row>
    <row r="27" spans="1:4" x14ac:dyDescent="0.25">
      <c r="B27">
        <v>0</v>
      </c>
      <c r="C27">
        <v>0</v>
      </c>
      <c r="D27">
        <v>0</v>
      </c>
    </row>
    <row r="28" spans="1:4" x14ac:dyDescent="0.25">
      <c r="B28">
        <v>0</v>
      </c>
      <c r="C28">
        <v>0</v>
      </c>
      <c r="D28">
        <v>0</v>
      </c>
    </row>
    <row r="29" spans="1:4" x14ac:dyDescent="0.25">
      <c r="A29" t="s">
        <v>43</v>
      </c>
      <c r="B29">
        <v>0.60467002285578642</v>
      </c>
      <c r="C29">
        <v>0.62805780330089411</v>
      </c>
      <c r="D29">
        <v>0.57532559741565592</v>
      </c>
    </row>
    <row r="30" spans="1:4" x14ac:dyDescent="0.25">
      <c r="B30">
        <v>7.9559106893272932E-3</v>
      </c>
      <c r="C30">
        <v>5.8083908085747238E-3</v>
      </c>
      <c r="D30">
        <v>5.629915246823514E-3</v>
      </c>
    </row>
    <row r="31" spans="1:4" x14ac:dyDescent="0.25">
      <c r="B31">
        <v>5.2731431442153495E-5</v>
      </c>
      <c r="C31">
        <v>4.1012594523454326E-4</v>
      </c>
      <c r="D31">
        <v>4.1907826375205766E-4</v>
      </c>
    </row>
    <row r="32" spans="1:4" x14ac:dyDescent="0.25">
      <c r="B32">
        <v>0.38732133502344418</v>
      </c>
      <c r="C32">
        <v>0.36572367994529653</v>
      </c>
      <c r="D32">
        <v>0.41862540907376866</v>
      </c>
    </row>
    <row r="33" spans="1:4" x14ac:dyDescent="0.25">
      <c r="B33">
        <v>0</v>
      </c>
      <c r="C33">
        <v>0</v>
      </c>
      <c r="D33">
        <v>0</v>
      </c>
    </row>
    <row r="34" spans="1:4" x14ac:dyDescent="0.25">
      <c r="B34">
        <v>0</v>
      </c>
      <c r="C34">
        <v>0</v>
      </c>
      <c r="D34">
        <v>0</v>
      </c>
    </row>
    <row r="35" spans="1:4" x14ac:dyDescent="0.25">
      <c r="B35">
        <v>0</v>
      </c>
      <c r="C35">
        <v>0</v>
      </c>
      <c r="D35">
        <v>0</v>
      </c>
    </row>
    <row r="36" spans="1:4" x14ac:dyDescent="0.25">
      <c r="A36" t="s">
        <v>46</v>
      </c>
      <c r="B36">
        <v>3.4356455362411012E-3</v>
      </c>
      <c r="C36">
        <v>1.9138555332810338E-3</v>
      </c>
      <c r="D36">
        <v>2.5239200830985621E-3</v>
      </c>
    </row>
    <row r="37" spans="1:4" x14ac:dyDescent="0.25">
      <c r="B37">
        <v>8.3731699874047341E-3</v>
      </c>
      <c r="C37">
        <v>1.006481175293646E-2</v>
      </c>
      <c r="D37">
        <v>1.1017609874234318E-2</v>
      </c>
    </row>
    <row r="38" spans="1:4" x14ac:dyDescent="0.25">
      <c r="B38">
        <v>3.0803018862299764E-2</v>
      </c>
      <c r="C38">
        <v>2.8593194133863447E-2</v>
      </c>
      <c r="D38">
        <v>2.8492520842513344E-2</v>
      </c>
    </row>
    <row r="39" spans="1:4" x14ac:dyDescent="0.25">
      <c r="B39">
        <v>6.6192815356147724E-2</v>
      </c>
      <c r="C39">
        <v>6.4368868978614491E-2</v>
      </c>
      <c r="D39">
        <v>6.4881338403119784E-2</v>
      </c>
    </row>
    <row r="40" spans="1:4" x14ac:dyDescent="0.25">
      <c r="B40">
        <v>0.1405685699701523</v>
      </c>
      <c r="C40">
        <v>0.15281492045579595</v>
      </c>
      <c r="D40">
        <v>0.14114699913807197</v>
      </c>
    </row>
    <row r="41" spans="1:4" x14ac:dyDescent="0.25">
      <c r="B41">
        <v>6.3915285893193188E-2</v>
      </c>
      <c r="C41">
        <v>5.9333538195850882E-2</v>
      </c>
      <c r="D41">
        <v>6.0915009355546265E-2</v>
      </c>
    </row>
    <row r="42" spans="1:4" x14ac:dyDescent="0.25">
      <c r="B42">
        <v>0.139507977668722</v>
      </c>
      <c r="C42">
        <v>0.12482437824153589</v>
      </c>
      <c r="D42">
        <v>0.13856941238924389</v>
      </c>
    </row>
    <row r="43" spans="1:4" x14ac:dyDescent="0.25">
      <c r="B43">
        <v>0.54720351672583911</v>
      </c>
      <c r="C43">
        <v>0.55808643270812186</v>
      </c>
      <c r="D43">
        <v>0.5524531899141718</v>
      </c>
    </row>
    <row r="44" spans="1:4" x14ac:dyDescent="0.25">
      <c r="B44">
        <v>0</v>
      </c>
      <c r="C44">
        <v>0</v>
      </c>
      <c r="D44">
        <v>0</v>
      </c>
    </row>
    <row r="45" spans="1:4" x14ac:dyDescent="0.25">
      <c r="B45">
        <v>0</v>
      </c>
      <c r="C45">
        <v>0</v>
      </c>
      <c r="D45">
        <v>0</v>
      </c>
    </row>
    <row r="46" spans="1:4" x14ac:dyDescent="0.25">
      <c r="B46">
        <v>0</v>
      </c>
      <c r="C46">
        <v>0</v>
      </c>
      <c r="D46">
        <v>0</v>
      </c>
    </row>
    <row r="47" spans="1:4" x14ac:dyDescent="0.25">
      <c r="B47">
        <v>0</v>
      </c>
      <c r="C47">
        <v>0</v>
      </c>
      <c r="D47">
        <v>0</v>
      </c>
    </row>
    <row r="48" spans="1:4" x14ac:dyDescent="0.25">
      <c r="B48">
        <v>0</v>
      </c>
      <c r="C48">
        <v>0</v>
      </c>
      <c r="D48">
        <v>0</v>
      </c>
    </row>
    <row r="49" spans="1:4" x14ac:dyDescent="0.25">
      <c r="B49">
        <v>0</v>
      </c>
      <c r="C49">
        <v>0</v>
      </c>
      <c r="D49">
        <v>0</v>
      </c>
    </row>
    <row r="50" spans="1:4" x14ac:dyDescent="0.25">
      <c r="B50">
        <v>0</v>
      </c>
      <c r="C50">
        <v>0</v>
      </c>
      <c r="D50">
        <v>0</v>
      </c>
    </row>
    <row r="51" spans="1:4" x14ac:dyDescent="0.25">
      <c r="B51">
        <v>0</v>
      </c>
      <c r="C51">
        <v>0</v>
      </c>
      <c r="D51">
        <v>0</v>
      </c>
    </row>
    <row r="52" spans="1:4" x14ac:dyDescent="0.25">
      <c r="A52" t="s">
        <v>47</v>
      </c>
      <c r="B52">
        <v>2.206717474155687E-2</v>
      </c>
      <c r="C52">
        <v>8.616132554177619E-3</v>
      </c>
      <c r="D52">
        <v>4.4864798321182352E-4</v>
      </c>
    </row>
    <row r="53" spans="1:4" x14ac:dyDescent="0.25">
      <c r="B53">
        <v>3.0271346191307075E-2</v>
      </c>
      <c r="C53">
        <v>8.2679203316787259E-3</v>
      </c>
      <c r="D53">
        <v>1.8221166337754831E-2</v>
      </c>
    </row>
    <row r="54" spans="1:4" x14ac:dyDescent="0.25">
      <c r="B54">
        <v>6.6966651380373679E-2</v>
      </c>
      <c r="C54">
        <v>3.07649528138071E-2</v>
      </c>
      <c r="D54">
        <v>7.4967316128378494E-2</v>
      </c>
    </row>
    <row r="55" spans="1:4" x14ac:dyDescent="0.25">
      <c r="B55">
        <v>0.15386371223310322</v>
      </c>
      <c r="C55">
        <v>0.12560659999120291</v>
      </c>
      <c r="D55">
        <v>0.17655968703272662</v>
      </c>
    </row>
    <row r="56" spans="1:4" x14ac:dyDescent="0.25">
      <c r="B56">
        <v>3.9832108656034246E-2</v>
      </c>
      <c r="C56">
        <v>1.2234274704826621E-2</v>
      </c>
      <c r="D56">
        <v>3.6244888190243893E-2</v>
      </c>
    </row>
    <row r="57" spans="1:4" x14ac:dyDescent="0.25">
      <c r="B57">
        <v>0.14347323096185957</v>
      </c>
      <c r="C57">
        <v>0.10132871674368084</v>
      </c>
      <c r="D57">
        <v>0.16568338402217453</v>
      </c>
    </row>
    <row r="58" spans="1:4" x14ac:dyDescent="0.25">
      <c r="B58">
        <v>0.54352577583576522</v>
      </c>
      <c r="C58">
        <v>0.71318140286062615</v>
      </c>
      <c r="D58">
        <v>0.5278749103055097</v>
      </c>
    </row>
    <row r="59" spans="1:4" x14ac:dyDescent="0.25">
      <c r="B59">
        <v>0</v>
      </c>
      <c r="C59">
        <v>0</v>
      </c>
      <c r="D59">
        <v>0</v>
      </c>
    </row>
    <row r="60" spans="1:4" x14ac:dyDescent="0.25">
      <c r="B60">
        <v>0</v>
      </c>
      <c r="C60">
        <v>0</v>
      </c>
      <c r="D60">
        <v>0</v>
      </c>
    </row>
    <row r="61" spans="1:4" x14ac:dyDescent="0.25">
      <c r="B61">
        <v>0</v>
      </c>
      <c r="C61">
        <v>0</v>
      </c>
      <c r="D61">
        <v>0</v>
      </c>
    </row>
    <row r="62" spans="1:4" x14ac:dyDescent="0.25">
      <c r="B62">
        <v>0</v>
      </c>
      <c r="C62">
        <v>0</v>
      </c>
      <c r="D62">
        <v>0</v>
      </c>
    </row>
    <row r="63" spans="1:4" x14ac:dyDescent="0.25">
      <c r="B63">
        <v>0</v>
      </c>
      <c r="C63">
        <v>0</v>
      </c>
      <c r="D63">
        <v>0</v>
      </c>
    </row>
    <row r="64" spans="1:4" x14ac:dyDescent="0.25">
      <c r="B64">
        <v>0</v>
      </c>
      <c r="C64">
        <v>0</v>
      </c>
      <c r="D64">
        <v>0</v>
      </c>
    </row>
    <row r="65" spans="1:4" x14ac:dyDescent="0.25">
      <c r="A65" t="s">
        <v>44</v>
      </c>
      <c r="B65">
        <v>1.4756641306922199E-2</v>
      </c>
      <c r="C65">
        <v>1.7185541505243495E-2</v>
      </c>
      <c r="D65">
        <v>1.3642492466386271E-2</v>
      </c>
    </row>
    <row r="66" spans="1:4" x14ac:dyDescent="0.25">
      <c r="B66">
        <v>5.5327791394440481E-2</v>
      </c>
      <c r="C66">
        <v>5.3989449316789749E-2</v>
      </c>
      <c r="D66">
        <v>6.0291537209656514E-2</v>
      </c>
    </row>
    <row r="67" spans="1:4" x14ac:dyDescent="0.25">
      <c r="B67">
        <v>0.15877777095403733</v>
      </c>
      <c r="C67">
        <v>0.15853569513578872</v>
      </c>
      <c r="D67">
        <v>0.1570032395317488</v>
      </c>
    </row>
    <row r="68" spans="1:4" x14ac:dyDescent="0.25">
      <c r="B68">
        <v>1.5508797089273791E-2</v>
      </c>
      <c r="C68">
        <v>1.54481629934736E-2</v>
      </c>
      <c r="D68">
        <v>1.8607570293450369E-2</v>
      </c>
    </row>
    <row r="69" spans="1:4" x14ac:dyDescent="0.25">
      <c r="B69">
        <v>7.5478603784825085E-2</v>
      </c>
      <c r="C69">
        <v>6.6824781121335608E-2</v>
      </c>
      <c r="D69">
        <v>7.1251152835619808E-2</v>
      </c>
    </row>
    <row r="70" spans="1:4" x14ac:dyDescent="0.25">
      <c r="B70">
        <v>0.68015039547050116</v>
      </c>
      <c r="C70">
        <v>0.68801636992736892</v>
      </c>
      <c r="D70">
        <v>0.67920400766313827</v>
      </c>
    </row>
    <row r="71" spans="1:4" x14ac:dyDescent="0.25">
      <c r="B71">
        <v>0</v>
      </c>
      <c r="C71">
        <v>0</v>
      </c>
      <c r="D71">
        <v>0</v>
      </c>
    </row>
    <row r="72" spans="1:4" x14ac:dyDescent="0.25">
      <c r="B72">
        <v>0</v>
      </c>
      <c r="C72">
        <v>0</v>
      </c>
      <c r="D72">
        <v>0</v>
      </c>
    </row>
    <row r="73" spans="1:4" x14ac:dyDescent="0.25">
      <c r="B73">
        <v>0</v>
      </c>
      <c r="C73">
        <v>0</v>
      </c>
      <c r="D73">
        <v>0</v>
      </c>
    </row>
    <row r="74" spans="1:4" x14ac:dyDescent="0.25">
      <c r="B74">
        <v>0</v>
      </c>
      <c r="C74">
        <v>0</v>
      </c>
      <c r="D74">
        <v>0</v>
      </c>
    </row>
    <row r="75" spans="1:4" x14ac:dyDescent="0.25">
      <c r="B75">
        <v>0</v>
      </c>
      <c r="C75">
        <v>0</v>
      </c>
      <c r="D75">
        <v>0</v>
      </c>
    </row>
    <row r="76" spans="1:4" x14ac:dyDescent="0.25">
      <c r="B76">
        <v>0</v>
      </c>
      <c r="C76">
        <v>0</v>
      </c>
      <c r="D76">
        <v>0</v>
      </c>
    </row>
    <row r="77" spans="1:4" x14ac:dyDescent="0.25">
      <c r="A77" t="s">
        <v>182</v>
      </c>
      <c r="B77">
        <v>0.69923855330869267</v>
      </c>
      <c r="C77">
        <v>0.61684717173125703</v>
      </c>
      <c r="D77">
        <v>0.63474668206331375</v>
      </c>
    </row>
    <row r="78" spans="1:4" x14ac:dyDescent="0.25">
      <c r="B78">
        <v>6.4390415577679772E-3</v>
      </c>
      <c r="C78">
        <v>1.3445397944666976E-3</v>
      </c>
      <c r="D78">
        <v>1.0940709451196247E-2</v>
      </c>
    </row>
    <row r="79" spans="1:4" x14ac:dyDescent="0.25">
      <c r="B79">
        <v>1.5544807004381237E-2</v>
      </c>
      <c r="C79">
        <v>1.8438153358335353E-2</v>
      </c>
      <c r="D79">
        <v>2.3009553724297849E-2</v>
      </c>
    </row>
    <row r="80" spans="1:4" x14ac:dyDescent="0.25">
      <c r="B80">
        <v>0.27877759812915814</v>
      </c>
      <c r="C80">
        <v>0.36337013511594085</v>
      </c>
      <c r="D80">
        <v>0.3313030547611921</v>
      </c>
    </row>
    <row r="81" spans="1:4" x14ac:dyDescent="0.25">
      <c r="B81">
        <v>0</v>
      </c>
      <c r="C81">
        <v>0</v>
      </c>
      <c r="D81">
        <v>0</v>
      </c>
    </row>
    <row r="82" spans="1:4" x14ac:dyDescent="0.25">
      <c r="B82">
        <v>0</v>
      </c>
      <c r="C82">
        <v>0</v>
      </c>
      <c r="D82">
        <v>0</v>
      </c>
    </row>
    <row r="83" spans="1:4" x14ac:dyDescent="0.25">
      <c r="A83" t="s">
        <v>183</v>
      </c>
      <c r="B83">
        <v>0.81594647606992932</v>
      </c>
      <c r="C83">
        <v>0.77093460389458179</v>
      </c>
      <c r="D83">
        <v>0.78479568574854186</v>
      </c>
    </row>
    <row r="84" spans="1:4" x14ac:dyDescent="0.25">
      <c r="B84">
        <v>7.989536992443886E-3</v>
      </c>
      <c r="C84">
        <v>9.3178030127400707E-3</v>
      </c>
      <c r="D84">
        <v>9.0367902973955624E-3</v>
      </c>
    </row>
    <row r="85" spans="1:4" x14ac:dyDescent="0.25">
      <c r="B85">
        <v>1.7230749932555265E-4</v>
      </c>
      <c r="C85">
        <v>6.9426126769339377E-6</v>
      </c>
      <c r="D85">
        <v>2.2871936444224722E-4</v>
      </c>
    </row>
    <row r="86" spans="1:4" x14ac:dyDescent="0.25">
      <c r="B86">
        <v>0.17589167943830139</v>
      </c>
      <c r="C86">
        <v>0.21974065048000113</v>
      </c>
      <c r="D86">
        <v>0.20593880458962033</v>
      </c>
    </row>
    <row r="87" spans="1:4" x14ac:dyDescent="0.25">
      <c r="B87">
        <v>0</v>
      </c>
      <c r="C87">
        <v>0</v>
      </c>
      <c r="D87">
        <v>0</v>
      </c>
    </row>
    <row r="88" spans="1:4" x14ac:dyDescent="0.25">
      <c r="B88">
        <v>0</v>
      </c>
      <c r="C88">
        <v>0</v>
      </c>
      <c r="D88">
        <v>0</v>
      </c>
    </row>
    <row r="89" spans="1:4" x14ac:dyDescent="0.25">
      <c r="B89">
        <v>0</v>
      </c>
      <c r="C89">
        <v>0</v>
      </c>
      <c r="D89">
        <v>0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7533D-895A-4B45-87B7-F0AD2AAD7F1A}">
  <dimension ref="A1:D89"/>
  <sheetViews>
    <sheetView workbookViewId="0"/>
  </sheetViews>
  <sheetFormatPr defaultRowHeight="15" x14ac:dyDescent="0.25"/>
  <sheetData>
    <row r="1" spans="1:4" x14ac:dyDescent="0.25">
      <c r="A1" t="s">
        <v>40</v>
      </c>
      <c r="B1">
        <v>0.62035588940505004</v>
      </c>
      <c r="C1">
        <v>0.64432032607305412</v>
      </c>
      <c r="D1">
        <v>0.6301681148963737</v>
      </c>
    </row>
    <row r="2" spans="1:4" x14ac:dyDescent="0.25">
      <c r="B2">
        <v>0.16934962233021483</v>
      </c>
      <c r="C2">
        <v>0.16972005378405169</v>
      </c>
      <c r="D2">
        <v>0.17489238395997359</v>
      </c>
    </row>
    <row r="3" spans="1:4" x14ac:dyDescent="0.25">
      <c r="B3">
        <v>8.2220780730567294E-2</v>
      </c>
      <c r="C3">
        <v>7.6990220096169945E-2</v>
      </c>
      <c r="D3">
        <v>7.6872566730513056E-2</v>
      </c>
    </row>
    <row r="4" spans="1:4" x14ac:dyDescent="0.25">
      <c r="B4">
        <v>8.3215676586171405E-2</v>
      </c>
      <c r="C4">
        <v>6.8516473179946968E-2</v>
      </c>
      <c r="D4">
        <v>7.5980152675330564E-2</v>
      </c>
    </row>
    <row r="5" spans="1:4" x14ac:dyDescent="0.25">
      <c r="B5">
        <v>2.2678999810321482E-2</v>
      </c>
      <c r="C5">
        <v>2.0812235366675032E-2</v>
      </c>
      <c r="D5">
        <v>2.2420687905463751E-2</v>
      </c>
    </row>
    <row r="6" spans="1:4" x14ac:dyDescent="0.25">
      <c r="B6">
        <v>1.2096938850141955E-2</v>
      </c>
      <c r="C6">
        <v>1.0013123050981145E-2</v>
      </c>
      <c r="D6">
        <v>1.0243206114795671E-2</v>
      </c>
    </row>
    <row r="7" spans="1:4" x14ac:dyDescent="0.25">
      <c r="B7">
        <v>1.0082092287533028E-2</v>
      </c>
      <c r="C7">
        <v>9.6275684491210298E-3</v>
      </c>
      <c r="D7">
        <v>9.4228877175497622E-3</v>
      </c>
    </row>
    <row r="8" spans="1:4" x14ac:dyDescent="0.25">
      <c r="B8">
        <v>0</v>
      </c>
      <c r="C8">
        <v>0</v>
      </c>
      <c r="D8">
        <v>0</v>
      </c>
    </row>
    <row r="9" spans="1:4" x14ac:dyDescent="0.25">
      <c r="B9">
        <v>0</v>
      </c>
      <c r="C9">
        <v>0</v>
      </c>
      <c r="D9">
        <v>0</v>
      </c>
    </row>
    <row r="10" spans="1:4" x14ac:dyDescent="0.25">
      <c r="B10">
        <v>0</v>
      </c>
      <c r="C10">
        <v>0</v>
      </c>
      <c r="D10">
        <v>0</v>
      </c>
    </row>
    <row r="11" spans="1:4" x14ac:dyDescent="0.25">
      <c r="B11">
        <v>0</v>
      </c>
      <c r="C11">
        <v>0</v>
      </c>
      <c r="D11">
        <v>0</v>
      </c>
    </row>
    <row r="12" spans="1:4" x14ac:dyDescent="0.25">
      <c r="B12">
        <v>0</v>
      </c>
      <c r="C12">
        <v>0</v>
      </c>
      <c r="D12">
        <v>0</v>
      </c>
    </row>
    <row r="13" spans="1:4" x14ac:dyDescent="0.25">
      <c r="B13">
        <v>0</v>
      </c>
      <c r="C13">
        <v>0</v>
      </c>
      <c r="D13">
        <v>0</v>
      </c>
    </row>
    <row r="14" spans="1:4" x14ac:dyDescent="0.25">
      <c r="B14">
        <v>0</v>
      </c>
      <c r="C14">
        <v>0</v>
      </c>
      <c r="D14">
        <v>0</v>
      </c>
    </row>
    <row r="15" spans="1:4" x14ac:dyDescent="0.25">
      <c r="A15" t="s">
        <v>156</v>
      </c>
      <c r="B15">
        <v>0.62806832259932721</v>
      </c>
      <c r="C15">
        <v>0.64535726292003026</v>
      </c>
      <c r="D15">
        <v>0.65716240711194229</v>
      </c>
    </row>
    <row r="16" spans="1:4" x14ac:dyDescent="0.25">
      <c r="B16">
        <v>0.17312726948868423</v>
      </c>
      <c r="C16">
        <v>0.17072781371454587</v>
      </c>
      <c r="D16">
        <v>0.16335036924870106</v>
      </c>
    </row>
    <row r="17" spans="1:4" x14ac:dyDescent="0.25">
      <c r="B17">
        <v>7.96652120265154E-2</v>
      </c>
      <c r="C17">
        <v>6.9615192304714149E-2</v>
      </c>
      <c r="D17">
        <v>6.8753912332626538E-2</v>
      </c>
    </row>
    <row r="18" spans="1:4" x14ac:dyDescent="0.25">
      <c r="B18">
        <v>7.4367289112474047E-2</v>
      </c>
      <c r="C18">
        <v>7.1833639959782217E-2</v>
      </c>
      <c r="D18">
        <v>7.5270397517285911E-2</v>
      </c>
    </row>
    <row r="19" spans="1:4" x14ac:dyDescent="0.25">
      <c r="B19">
        <v>2.2181367705080599E-2</v>
      </c>
      <c r="C19">
        <v>2.3451503496924535E-2</v>
      </c>
      <c r="D19">
        <v>1.823529029825156E-2</v>
      </c>
    </row>
    <row r="20" spans="1:4" x14ac:dyDescent="0.25">
      <c r="B20">
        <v>1.256736644216328E-2</v>
      </c>
      <c r="C20">
        <v>1.035793928314009E-2</v>
      </c>
      <c r="D20">
        <v>1.0245967064959437E-2</v>
      </c>
    </row>
    <row r="21" spans="1:4" x14ac:dyDescent="0.25">
      <c r="B21">
        <v>1.0023172625755118E-2</v>
      </c>
      <c r="C21">
        <v>8.6566483208628496E-3</v>
      </c>
      <c r="D21">
        <v>6.9816564262331401E-3</v>
      </c>
    </row>
    <row r="22" spans="1:4" x14ac:dyDescent="0.25">
      <c r="B22">
        <v>0</v>
      </c>
      <c r="C22">
        <v>0</v>
      </c>
      <c r="D22">
        <v>0</v>
      </c>
    </row>
    <row r="23" spans="1:4" x14ac:dyDescent="0.25">
      <c r="B23">
        <v>0</v>
      </c>
      <c r="C23">
        <v>0</v>
      </c>
      <c r="D23">
        <v>0</v>
      </c>
    </row>
    <row r="24" spans="1:4" x14ac:dyDescent="0.25">
      <c r="B24">
        <v>0</v>
      </c>
      <c r="C24">
        <v>0</v>
      </c>
      <c r="D24">
        <v>0</v>
      </c>
    </row>
    <row r="25" spans="1:4" x14ac:dyDescent="0.25">
      <c r="B25">
        <v>0</v>
      </c>
      <c r="C25">
        <v>0</v>
      </c>
      <c r="D25">
        <v>0</v>
      </c>
    </row>
    <row r="26" spans="1:4" x14ac:dyDescent="0.25">
      <c r="B26">
        <v>0</v>
      </c>
      <c r="C26">
        <v>0</v>
      </c>
      <c r="D26">
        <v>0</v>
      </c>
    </row>
    <row r="27" spans="1:4" x14ac:dyDescent="0.25">
      <c r="B27">
        <v>0</v>
      </c>
      <c r="C27">
        <v>0</v>
      </c>
      <c r="D27">
        <v>0</v>
      </c>
    </row>
    <row r="28" spans="1:4" x14ac:dyDescent="0.25">
      <c r="B28">
        <v>0</v>
      </c>
      <c r="C28">
        <v>0</v>
      </c>
      <c r="D28">
        <v>0</v>
      </c>
    </row>
    <row r="29" spans="1:4" x14ac:dyDescent="0.25">
      <c r="A29" t="s">
        <v>43</v>
      </c>
      <c r="B29">
        <v>0.92726293743474231</v>
      </c>
      <c r="C29">
        <v>0.93199101998622425</v>
      </c>
      <c r="D29">
        <v>0.92930794523624616</v>
      </c>
    </row>
    <row r="30" spans="1:4" x14ac:dyDescent="0.25">
      <c r="B30">
        <v>1.478653972456636E-2</v>
      </c>
      <c r="C30">
        <v>1.4389535132942544E-2</v>
      </c>
      <c r="D30">
        <v>1.5307824187302272E-2</v>
      </c>
    </row>
    <row r="31" spans="1:4" x14ac:dyDescent="0.25">
      <c r="B31">
        <v>1.2355921803826376E-3</v>
      </c>
      <c r="C31">
        <v>1.3413140673993985E-3</v>
      </c>
      <c r="D31">
        <v>5.5336207539865938E-4</v>
      </c>
    </row>
    <row r="32" spans="1:4" x14ac:dyDescent="0.25">
      <c r="B32">
        <v>5.6714930660308721E-2</v>
      </c>
      <c r="C32">
        <v>5.2278130813433965E-2</v>
      </c>
      <c r="D32">
        <v>5.4830868501052815E-2</v>
      </c>
    </row>
    <row r="33" spans="1:4" x14ac:dyDescent="0.25">
      <c r="B33">
        <v>0</v>
      </c>
      <c r="C33">
        <v>0</v>
      </c>
      <c r="D33">
        <v>0</v>
      </c>
    </row>
    <row r="34" spans="1:4" x14ac:dyDescent="0.25">
      <c r="B34">
        <v>0</v>
      </c>
      <c r="C34">
        <v>0</v>
      </c>
      <c r="D34">
        <v>0</v>
      </c>
    </row>
    <row r="35" spans="1:4" x14ac:dyDescent="0.25">
      <c r="B35">
        <v>0</v>
      </c>
      <c r="C35">
        <v>0</v>
      </c>
      <c r="D35">
        <v>0</v>
      </c>
    </row>
    <row r="36" spans="1:4" x14ac:dyDescent="0.25">
      <c r="A36" t="s">
        <v>46</v>
      </c>
      <c r="B36">
        <v>0.53760009688870336</v>
      </c>
      <c r="C36">
        <v>0.53841987426731763</v>
      </c>
      <c r="D36">
        <v>0.53247971021640139</v>
      </c>
    </row>
    <row r="37" spans="1:4" x14ac:dyDescent="0.25">
      <c r="B37">
        <v>0.22170098179035794</v>
      </c>
      <c r="C37">
        <v>0.21755156483285731</v>
      </c>
      <c r="D37">
        <v>0.22198760378601715</v>
      </c>
    </row>
    <row r="38" spans="1:4" x14ac:dyDescent="0.25">
      <c r="B38">
        <v>9.4561778395907153E-2</v>
      </c>
      <c r="C38">
        <v>9.5973064413539338E-2</v>
      </c>
      <c r="D38">
        <v>0.10192218642854871</v>
      </c>
    </row>
    <row r="39" spans="1:4" x14ac:dyDescent="0.25">
      <c r="B39">
        <v>6.0056317467930567E-2</v>
      </c>
      <c r="C39">
        <v>5.9702265852831851E-2</v>
      </c>
      <c r="D39">
        <v>6.0112708996788042E-2</v>
      </c>
    </row>
    <row r="40" spans="1:4" x14ac:dyDescent="0.25">
      <c r="B40">
        <v>3.63454318276265E-2</v>
      </c>
      <c r="C40">
        <v>3.6844077838294256E-2</v>
      </c>
      <c r="D40">
        <v>3.5211638464507519E-2</v>
      </c>
    </row>
    <row r="41" spans="1:4" x14ac:dyDescent="0.25">
      <c r="B41">
        <v>2.5636235863791448E-2</v>
      </c>
      <c r="C41">
        <v>3.019240023944627E-2</v>
      </c>
      <c r="D41">
        <v>2.5615614993726991E-2</v>
      </c>
    </row>
    <row r="42" spans="1:4" x14ac:dyDescent="0.25">
      <c r="B42">
        <v>1.2747620508155224E-2</v>
      </c>
      <c r="C42">
        <v>1.0934304311727761E-2</v>
      </c>
      <c r="D42">
        <v>1.2864175409949769E-2</v>
      </c>
    </row>
    <row r="43" spans="1:4" x14ac:dyDescent="0.25">
      <c r="B43">
        <v>1.1351537257527909E-2</v>
      </c>
      <c r="C43">
        <v>1.0382448243985699E-2</v>
      </c>
      <c r="D43">
        <v>9.806361704060353E-3</v>
      </c>
    </row>
    <row r="44" spans="1:4" x14ac:dyDescent="0.25">
      <c r="B44">
        <v>0</v>
      </c>
      <c r="C44">
        <v>0</v>
      </c>
      <c r="D44">
        <v>0</v>
      </c>
    </row>
    <row r="45" spans="1:4" x14ac:dyDescent="0.25">
      <c r="B45">
        <v>0</v>
      </c>
      <c r="C45">
        <v>0</v>
      </c>
      <c r="D45">
        <v>0</v>
      </c>
    </row>
    <row r="46" spans="1:4" x14ac:dyDescent="0.25">
      <c r="B46">
        <v>0</v>
      </c>
      <c r="C46">
        <v>0</v>
      </c>
      <c r="D46">
        <v>0</v>
      </c>
    </row>
    <row r="47" spans="1:4" x14ac:dyDescent="0.25">
      <c r="B47">
        <v>0</v>
      </c>
      <c r="C47">
        <v>0</v>
      </c>
      <c r="D47">
        <v>0</v>
      </c>
    </row>
    <row r="48" spans="1:4" x14ac:dyDescent="0.25">
      <c r="B48">
        <v>0</v>
      </c>
      <c r="C48">
        <v>0</v>
      </c>
      <c r="D48">
        <v>0</v>
      </c>
    </row>
    <row r="49" spans="1:4" x14ac:dyDescent="0.25">
      <c r="B49">
        <v>0</v>
      </c>
      <c r="C49">
        <v>0</v>
      </c>
      <c r="D49">
        <v>0</v>
      </c>
    </row>
    <row r="50" spans="1:4" x14ac:dyDescent="0.25">
      <c r="B50">
        <v>0</v>
      </c>
      <c r="C50">
        <v>0</v>
      </c>
      <c r="D50">
        <v>0</v>
      </c>
    </row>
    <row r="51" spans="1:4" x14ac:dyDescent="0.25">
      <c r="B51">
        <v>0</v>
      </c>
      <c r="C51">
        <v>0</v>
      </c>
      <c r="D51">
        <v>0</v>
      </c>
    </row>
    <row r="52" spans="1:4" x14ac:dyDescent="0.25">
      <c r="A52" t="s">
        <v>47</v>
      </c>
      <c r="B52">
        <v>0.63332438647279254</v>
      </c>
      <c r="C52">
        <v>0.6345079174620003</v>
      </c>
      <c r="D52">
        <v>0.64206434493381837</v>
      </c>
    </row>
    <row r="53" spans="1:4" x14ac:dyDescent="0.25">
      <c r="B53">
        <v>0.16844298798703197</v>
      </c>
      <c r="C53">
        <v>0.16637139936806211</v>
      </c>
      <c r="D53">
        <v>0.17640288793027217</v>
      </c>
    </row>
    <row r="54" spans="1:4" x14ac:dyDescent="0.25">
      <c r="B54">
        <v>7.2229377336124445E-2</v>
      </c>
      <c r="C54">
        <v>6.5327866835656112E-2</v>
      </c>
      <c r="D54">
        <v>6.0500673756911386E-2</v>
      </c>
    </row>
    <row r="55" spans="1:4" x14ac:dyDescent="0.25">
      <c r="B55">
        <v>6.3113732447963283E-2</v>
      </c>
      <c r="C55">
        <v>4.5217865923902228E-2</v>
      </c>
      <c r="D55">
        <v>5.1299176604500341E-2</v>
      </c>
    </row>
    <row r="56" spans="1:4" x14ac:dyDescent="0.25">
      <c r="B56">
        <v>1.9696830834401061E-2</v>
      </c>
      <c r="C56">
        <v>1.0888402924017637E-2</v>
      </c>
      <c r="D56">
        <v>1.6190110286215028E-2</v>
      </c>
    </row>
    <row r="57" spans="1:4" x14ac:dyDescent="0.25">
      <c r="B57">
        <v>9.9959724207938604E-3</v>
      </c>
      <c r="C57">
        <v>3.1548534566184047E-4</v>
      </c>
      <c r="D57">
        <v>1.6390077785847314E-4</v>
      </c>
    </row>
    <row r="58" spans="1:4" x14ac:dyDescent="0.25">
      <c r="B58">
        <v>3.3196712500892706E-2</v>
      </c>
      <c r="C58">
        <v>7.7371062140699831E-2</v>
      </c>
      <c r="D58">
        <v>5.3378905710424231E-2</v>
      </c>
    </row>
    <row r="59" spans="1:4" x14ac:dyDescent="0.25">
      <c r="B59">
        <v>0</v>
      </c>
      <c r="C59">
        <v>0</v>
      </c>
      <c r="D59">
        <v>0</v>
      </c>
    </row>
    <row r="60" spans="1:4" x14ac:dyDescent="0.25">
      <c r="B60">
        <v>0</v>
      </c>
      <c r="C60">
        <v>0</v>
      </c>
      <c r="D60">
        <v>0</v>
      </c>
    </row>
    <row r="61" spans="1:4" x14ac:dyDescent="0.25">
      <c r="B61">
        <v>0</v>
      </c>
      <c r="C61">
        <v>0</v>
      </c>
      <c r="D61">
        <v>0</v>
      </c>
    </row>
    <row r="62" spans="1:4" x14ac:dyDescent="0.25">
      <c r="B62">
        <v>0</v>
      </c>
      <c r="C62">
        <v>0</v>
      </c>
      <c r="D62">
        <v>0</v>
      </c>
    </row>
    <row r="63" spans="1:4" x14ac:dyDescent="0.25">
      <c r="B63">
        <v>0</v>
      </c>
      <c r="C63">
        <v>0</v>
      </c>
      <c r="D63">
        <v>0</v>
      </c>
    </row>
    <row r="64" spans="1:4" x14ac:dyDescent="0.25">
      <c r="B64">
        <v>0</v>
      </c>
      <c r="C64">
        <v>0</v>
      </c>
      <c r="D64">
        <v>0</v>
      </c>
    </row>
    <row r="65" spans="1:4" x14ac:dyDescent="0.25">
      <c r="A65" t="s">
        <v>44</v>
      </c>
      <c r="B65">
        <v>0.66774686258418137</v>
      </c>
      <c r="C65">
        <v>0.66745084901144458</v>
      </c>
      <c r="D65">
        <v>0.67136325341579361</v>
      </c>
    </row>
    <row r="66" spans="1:4" x14ac:dyDescent="0.25">
      <c r="B66">
        <v>0.16106066695652668</v>
      </c>
      <c r="C66">
        <v>0.16225428215206866</v>
      </c>
      <c r="D66">
        <v>0.16565539247060831</v>
      </c>
    </row>
    <row r="67" spans="1:4" x14ac:dyDescent="0.25">
      <c r="B67">
        <v>8.0940744626315286E-2</v>
      </c>
      <c r="C67">
        <v>6.8461838922146495E-2</v>
      </c>
      <c r="D67">
        <v>6.4299948858481823E-2</v>
      </c>
    </row>
    <row r="68" spans="1:4" x14ac:dyDescent="0.25">
      <c r="B68">
        <v>4.2226518680165144E-2</v>
      </c>
      <c r="C68">
        <v>5.0162951432758632E-2</v>
      </c>
      <c r="D68">
        <v>4.869433100765929E-2</v>
      </c>
    </row>
    <row r="69" spans="1:4" x14ac:dyDescent="0.25">
      <c r="B69">
        <v>1.3412694852737848E-2</v>
      </c>
      <c r="C69">
        <v>1.1273667206296469E-2</v>
      </c>
      <c r="D69">
        <v>2.0751732196451215E-2</v>
      </c>
    </row>
    <row r="70" spans="1:4" x14ac:dyDescent="0.25">
      <c r="B70">
        <v>3.4612512300073547E-2</v>
      </c>
      <c r="C70">
        <v>4.0396411275285253E-2</v>
      </c>
      <c r="D70">
        <v>2.9235342051005572E-2</v>
      </c>
    </row>
    <row r="71" spans="1:4" x14ac:dyDescent="0.25">
      <c r="B71">
        <v>0</v>
      </c>
      <c r="C71">
        <v>0</v>
      </c>
      <c r="D71">
        <v>0</v>
      </c>
    </row>
    <row r="72" spans="1:4" x14ac:dyDescent="0.25">
      <c r="B72">
        <v>0</v>
      </c>
      <c r="C72">
        <v>0</v>
      </c>
      <c r="D72">
        <v>0</v>
      </c>
    </row>
    <row r="73" spans="1:4" x14ac:dyDescent="0.25">
      <c r="B73">
        <v>0</v>
      </c>
      <c r="C73">
        <v>0</v>
      </c>
      <c r="D73">
        <v>0</v>
      </c>
    </row>
    <row r="74" spans="1:4" x14ac:dyDescent="0.25">
      <c r="B74">
        <v>0</v>
      </c>
      <c r="C74">
        <v>0</v>
      </c>
      <c r="D74">
        <v>0</v>
      </c>
    </row>
    <row r="75" spans="1:4" x14ac:dyDescent="0.25">
      <c r="B75">
        <v>0</v>
      </c>
      <c r="C75">
        <v>0</v>
      </c>
      <c r="D75">
        <v>0</v>
      </c>
    </row>
    <row r="76" spans="1:4" x14ac:dyDescent="0.25">
      <c r="B76">
        <v>0</v>
      </c>
      <c r="C76">
        <v>0</v>
      </c>
      <c r="D76">
        <v>0</v>
      </c>
    </row>
    <row r="77" spans="1:4" x14ac:dyDescent="0.25">
      <c r="A77" t="s">
        <v>182</v>
      </c>
      <c r="B77">
        <v>0.92256183197845898</v>
      </c>
      <c r="C77">
        <v>0.9391723100622773</v>
      </c>
      <c r="D77">
        <v>0.92518663872992413</v>
      </c>
    </row>
    <row r="78" spans="1:4" x14ac:dyDescent="0.25">
      <c r="B78">
        <v>1.4287845326659759E-2</v>
      </c>
      <c r="C78">
        <v>8.7438950188224729E-3</v>
      </c>
      <c r="D78">
        <v>1.299881400117168E-2</v>
      </c>
    </row>
    <row r="79" spans="1:4" x14ac:dyDescent="0.25">
      <c r="B79">
        <v>3.5697633382627218E-3</v>
      </c>
      <c r="C79">
        <v>2.3274791660728355E-3</v>
      </c>
      <c r="D79">
        <v>1.9470964840685658E-4</v>
      </c>
    </row>
    <row r="80" spans="1:4" x14ac:dyDescent="0.25">
      <c r="B80">
        <v>5.9580559356618643E-2</v>
      </c>
      <c r="C80">
        <v>4.9756315752827421E-2</v>
      </c>
      <c r="D80">
        <v>6.1619837620497275E-2</v>
      </c>
    </row>
    <row r="81" spans="1:4" x14ac:dyDescent="0.25">
      <c r="B81">
        <v>0</v>
      </c>
      <c r="C81">
        <v>0</v>
      </c>
      <c r="D81">
        <v>0</v>
      </c>
    </row>
    <row r="82" spans="1:4" x14ac:dyDescent="0.25">
      <c r="B82">
        <v>0</v>
      </c>
      <c r="C82">
        <v>0</v>
      </c>
      <c r="D82">
        <v>0</v>
      </c>
    </row>
    <row r="83" spans="1:4" x14ac:dyDescent="0.25">
      <c r="A83" t="s">
        <v>183</v>
      </c>
      <c r="B83">
        <v>0.93734534694757365</v>
      </c>
      <c r="C83">
        <v>0.93670492233531955</v>
      </c>
      <c r="D83">
        <v>0.93530808652274133</v>
      </c>
    </row>
    <row r="84" spans="1:4" x14ac:dyDescent="0.25">
      <c r="B84">
        <v>1.1275702208796399E-2</v>
      </c>
      <c r="C84">
        <v>1.286379173675678E-2</v>
      </c>
      <c r="D84">
        <v>1.1893320103730617E-2</v>
      </c>
    </row>
    <row r="85" spans="1:4" x14ac:dyDescent="0.25">
      <c r="B85">
        <v>4.841022664005365E-3</v>
      </c>
      <c r="C85">
        <v>4.3635333808902249E-3</v>
      </c>
      <c r="D85">
        <v>4.6243723650589092E-3</v>
      </c>
    </row>
    <row r="86" spans="1:4" x14ac:dyDescent="0.25">
      <c r="B86">
        <v>4.6537928179624689E-2</v>
      </c>
      <c r="C86">
        <v>4.606775254703354E-2</v>
      </c>
      <c r="D86">
        <v>4.8174221008469124E-2</v>
      </c>
    </row>
    <row r="87" spans="1:4" x14ac:dyDescent="0.25">
      <c r="B87">
        <v>0</v>
      </c>
      <c r="C87">
        <v>0</v>
      </c>
      <c r="D87">
        <v>0</v>
      </c>
    </row>
    <row r="88" spans="1:4" x14ac:dyDescent="0.25">
      <c r="B88">
        <v>0</v>
      </c>
      <c r="C88">
        <v>0</v>
      </c>
      <c r="D88">
        <v>0</v>
      </c>
    </row>
    <row r="89" spans="1:4" x14ac:dyDescent="0.25">
      <c r="B89">
        <v>0</v>
      </c>
      <c r="C89">
        <v>0</v>
      </c>
      <c r="D89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35"/>
  <sheetViews>
    <sheetView workbookViewId="0"/>
  </sheetViews>
  <sheetFormatPr defaultColWidth="8.85546875" defaultRowHeight="15" x14ac:dyDescent="0.25"/>
  <cols>
    <col min="1" max="1" width="14.140625" bestFit="1" customWidth="1"/>
  </cols>
  <sheetData>
    <row r="1" spans="1:3" x14ac:dyDescent="0.25">
      <c r="A1" t="s">
        <v>24</v>
      </c>
      <c r="B1" t="s">
        <v>0</v>
      </c>
      <c r="C1" s="11">
        <v>1.0000000000000001E-5</v>
      </c>
    </row>
    <row r="2" spans="1:3" x14ac:dyDescent="0.25">
      <c r="A2" t="s">
        <v>17</v>
      </c>
      <c r="B2" t="s">
        <v>0</v>
      </c>
      <c r="C2">
        <v>20</v>
      </c>
    </row>
    <row r="3" spans="1:3" x14ac:dyDescent="0.25">
      <c r="A3" t="s">
        <v>180</v>
      </c>
      <c r="B3" t="s">
        <v>0</v>
      </c>
      <c r="C3">
        <v>20</v>
      </c>
    </row>
    <row r="4" spans="1:3" x14ac:dyDescent="0.25">
      <c r="A4" t="s">
        <v>181</v>
      </c>
      <c r="B4" t="s">
        <v>0</v>
      </c>
      <c r="C4">
        <v>5</v>
      </c>
    </row>
    <row r="5" spans="1:3" s="10" customFormat="1" x14ac:dyDescent="0.25">
      <c r="A5" s="10" t="s">
        <v>51</v>
      </c>
      <c r="B5" s="10" t="s">
        <v>0</v>
      </c>
      <c r="C5" s="11">
        <v>1.0000000000000001E-5</v>
      </c>
    </row>
    <row r="6" spans="1:3" x14ac:dyDescent="0.25">
      <c r="A6" t="s">
        <v>26</v>
      </c>
      <c r="B6" t="s">
        <v>0</v>
      </c>
      <c r="C6">
        <v>5</v>
      </c>
    </row>
    <row r="7" spans="1:3" x14ac:dyDescent="0.25">
      <c r="A7" t="s">
        <v>25</v>
      </c>
      <c r="B7" t="s">
        <v>0</v>
      </c>
      <c r="C7">
        <v>20</v>
      </c>
    </row>
    <row r="8" spans="1:3" x14ac:dyDescent="0.25">
      <c r="A8" t="s">
        <v>27</v>
      </c>
      <c r="B8" t="s">
        <v>0</v>
      </c>
      <c r="C8" s="11">
        <v>1.0000000000000001E-5</v>
      </c>
    </row>
    <row r="9" spans="1:3" x14ac:dyDescent="0.25">
      <c r="A9" t="s">
        <v>31</v>
      </c>
      <c r="B9" t="s">
        <v>0</v>
      </c>
      <c r="C9">
        <v>5</v>
      </c>
    </row>
    <row r="10" spans="1:3" x14ac:dyDescent="0.25">
      <c r="A10" t="s">
        <v>32</v>
      </c>
      <c r="B10" t="s">
        <v>0</v>
      </c>
      <c r="C10">
        <v>5</v>
      </c>
    </row>
    <row r="11" spans="1:3" x14ac:dyDescent="0.25">
      <c r="A11" t="s">
        <v>33</v>
      </c>
      <c r="B11" t="s">
        <v>0</v>
      </c>
      <c r="C11">
        <v>2000</v>
      </c>
    </row>
    <row r="12" spans="1:3" x14ac:dyDescent="0.25">
      <c r="A12" t="s">
        <v>34</v>
      </c>
      <c r="B12" t="s">
        <v>0</v>
      </c>
      <c r="C12">
        <v>2000</v>
      </c>
    </row>
    <row r="13" spans="1:3" x14ac:dyDescent="0.25">
      <c r="A13" t="s">
        <v>28</v>
      </c>
      <c r="B13" t="s">
        <v>0</v>
      </c>
      <c r="C13">
        <v>4</v>
      </c>
    </row>
    <row r="14" spans="1:3" x14ac:dyDescent="0.25">
      <c r="A14" t="s">
        <v>29</v>
      </c>
      <c r="B14" t="s">
        <v>0</v>
      </c>
      <c r="C14">
        <v>4</v>
      </c>
    </row>
    <row r="15" spans="1:3" x14ac:dyDescent="0.25">
      <c r="A15" t="s">
        <v>48</v>
      </c>
      <c r="B15" t="s">
        <v>0</v>
      </c>
      <c r="C15">
        <v>500</v>
      </c>
    </row>
    <row r="16" spans="1:3" x14ac:dyDescent="0.25">
      <c r="A16" t="s">
        <v>49</v>
      </c>
      <c r="B16" t="s">
        <v>0</v>
      </c>
      <c r="C16">
        <v>500</v>
      </c>
    </row>
    <row r="17" spans="1:3" x14ac:dyDescent="0.25">
      <c r="A17">
        <v>500</v>
      </c>
      <c r="B17" t="s">
        <v>0</v>
      </c>
      <c r="C17" t="s">
        <v>33</v>
      </c>
    </row>
    <row r="18" spans="1:3" x14ac:dyDescent="0.25">
      <c r="A18">
        <v>500</v>
      </c>
      <c r="B18" t="s">
        <v>0</v>
      </c>
      <c r="C18" t="s">
        <v>34</v>
      </c>
    </row>
    <row r="19" spans="1:3" x14ac:dyDescent="0.25">
      <c r="A19">
        <v>0</v>
      </c>
      <c r="B19" t="s">
        <v>0</v>
      </c>
      <c r="C19" t="s">
        <v>180</v>
      </c>
    </row>
    <row r="20" spans="1:3" x14ac:dyDescent="0.25">
      <c r="A20">
        <v>0</v>
      </c>
      <c r="B20" t="s">
        <v>0</v>
      </c>
      <c r="C20" t="s">
        <v>181</v>
      </c>
    </row>
    <row r="21" spans="1:3" x14ac:dyDescent="0.25">
      <c r="A21">
        <v>0</v>
      </c>
      <c r="B21" t="s">
        <v>0</v>
      </c>
      <c r="C21" t="s">
        <v>51</v>
      </c>
    </row>
    <row r="22" spans="1:3" x14ac:dyDescent="0.25">
      <c r="A22">
        <v>0</v>
      </c>
      <c r="B22" t="s">
        <v>0</v>
      </c>
      <c r="C22" t="s">
        <v>26</v>
      </c>
    </row>
    <row r="23" spans="1:3" x14ac:dyDescent="0.25">
      <c r="A23">
        <v>0</v>
      </c>
      <c r="B23" t="s">
        <v>0</v>
      </c>
      <c r="C23" t="s">
        <v>25</v>
      </c>
    </row>
    <row r="24" spans="1:3" x14ac:dyDescent="0.25">
      <c r="A24">
        <v>0</v>
      </c>
      <c r="B24" t="s">
        <v>0</v>
      </c>
      <c r="C24" t="s">
        <v>27</v>
      </c>
    </row>
    <row r="25" spans="1:3" x14ac:dyDescent="0.25">
      <c r="A25">
        <v>0</v>
      </c>
      <c r="B25" t="s">
        <v>0</v>
      </c>
      <c r="C25" t="s">
        <v>31</v>
      </c>
    </row>
    <row r="26" spans="1:3" x14ac:dyDescent="0.25">
      <c r="A26">
        <v>0</v>
      </c>
      <c r="B26" t="s">
        <v>0</v>
      </c>
      <c r="C26" t="s">
        <v>32</v>
      </c>
    </row>
    <row r="27" spans="1:3" x14ac:dyDescent="0.25">
      <c r="A27">
        <v>0</v>
      </c>
      <c r="B27" t="s">
        <v>0</v>
      </c>
      <c r="C27" t="s">
        <v>28</v>
      </c>
    </row>
    <row r="28" spans="1:3" x14ac:dyDescent="0.25">
      <c r="A28">
        <v>0</v>
      </c>
      <c r="B28" t="s">
        <v>0</v>
      </c>
      <c r="C28" t="s">
        <v>29</v>
      </c>
    </row>
    <row r="29" spans="1:3" x14ac:dyDescent="0.25">
      <c r="A29" t="s">
        <v>38</v>
      </c>
      <c r="B29" t="s">
        <v>0</v>
      </c>
      <c r="C29">
        <v>1</v>
      </c>
    </row>
    <row r="30" spans="1:3" x14ac:dyDescent="0.25">
      <c r="A30">
        <v>-1</v>
      </c>
      <c r="B30" t="s">
        <v>0</v>
      </c>
      <c r="C30" t="s">
        <v>38</v>
      </c>
    </row>
    <row r="31" spans="1:3" x14ac:dyDescent="0.25">
      <c r="A31" t="s">
        <v>2</v>
      </c>
      <c r="B31" t="s">
        <v>0</v>
      </c>
      <c r="C31" s="2">
        <v>1.0000000000000001E-5</v>
      </c>
    </row>
    <row r="32" spans="1:3" x14ac:dyDescent="0.25">
      <c r="A32" t="s">
        <v>4</v>
      </c>
      <c r="B32" t="s">
        <v>0</v>
      </c>
      <c r="C32" s="2">
        <v>1.0000000000000001E-5</v>
      </c>
    </row>
    <row r="33" spans="1:3" x14ac:dyDescent="0.25">
      <c r="A33" t="s">
        <v>3</v>
      </c>
      <c r="B33" t="s">
        <v>0</v>
      </c>
      <c r="C33" s="2">
        <v>1.0000000000000001E-5</v>
      </c>
    </row>
    <row r="34" spans="1:3" x14ac:dyDescent="0.25">
      <c r="A34" t="s">
        <v>6</v>
      </c>
      <c r="B34" t="s">
        <v>0</v>
      </c>
      <c r="C34" s="2">
        <v>1.0000000000000001E-5</v>
      </c>
    </row>
    <row r="35" spans="1:3" x14ac:dyDescent="0.25">
      <c r="A35" t="s">
        <v>7</v>
      </c>
      <c r="B35" t="s">
        <v>0</v>
      </c>
      <c r="C35" s="2">
        <v>1.0000000000000001E-5</v>
      </c>
    </row>
  </sheetData>
  <pageMargins left="0.7" right="0.7" top="0.75" bottom="0.75" header="0.3" footer="0.3"/>
  <pageSetup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38"/>
  <sheetViews>
    <sheetView tabSelected="1" workbookViewId="0">
      <selection activeCell="A11" sqref="A11"/>
    </sheetView>
  </sheetViews>
  <sheetFormatPr defaultColWidth="8.85546875" defaultRowHeight="15" x14ac:dyDescent="0.25"/>
  <sheetData>
    <row r="1" spans="1:3" x14ac:dyDescent="0.25">
      <c r="A1" t="s">
        <v>8</v>
      </c>
      <c r="B1" t="s">
        <v>0</v>
      </c>
      <c r="C1">
        <v>20</v>
      </c>
    </row>
    <row r="2" spans="1:3" x14ac:dyDescent="0.25">
      <c r="A2" t="s">
        <v>9</v>
      </c>
      <c r="B2" t="s">
        <v>0</v>
      </c>
      <c r="C2">
        <v>20</v>
      </c>
    </row>
    <row r="3" spans="1:3" x14ac:dyDescent="0.25">
      <c r="A3" t="s">
        <v>10</v>
      </c>
      <c r="B3" t="s">
        <v>0</v>
      </c>
      <c r="C3">
        <v>20</v>
      </c>
    </row>
    <row r="4" spans="1:3" x14ac:dyDescent="0.25">
      <c r="A4" t="s">
        <v>11</v>
      </c>
      <c r="B4" t="s">
        <v>0</v>
      </c>
      <c r="C4">
        <v>20</v>
      </c>
    </row>
    <row r="5" spans="1:3" x14ac:dyDescent="0.25">
      <c r="A5" s="3" t="s">
        <v>37</v>
      </c>
      <c r="B5" t="s">
        <v>0</v>
      </c>
      <c r="C5">
        <v>50</v>
      </c>
    </row>
    <row r="6" spans="1:3" x14ac:dyDescent="0.25">
      <c r="A6" t="s">
        <v>12</v>
      </c>
      <c r="B6" t="s">
        <v>0</v>
      </c>
      <c r="C6">
        <v>50</v>
      </c>
    </row>
    <row r="7" spans="1:3" x14ac:dyDescent="0.25">
      <c r="A7" t="s">
        <v>13</v>
      </c>
      <c r="B7" t="s">
        <v>0</v>
      </c>
      <c r="C7">
        <v>50</v>
      </c>
    </row>
    <row r="8" spans="1:3" x14ac:dyDescent="0.25">
      <c r="A8" t="s">
        <v>23</v>
      </c>
      <c r="B8" t="s">
        <v>0</v>
      </c>
      <c r="C8">
        <v>50</v>
      </c>
    </row>
    <row r="9" spans="1:3" x14ac:dyDescent="0.25">
      <c r="A9" t="s">
        <v>14</v>
      </c>
      <c r="B9" t="s">
        <v>0</v>
      </c>
      <c r="C9">
        <v>50</v>
      </c>
    </row>
    <row r="10" spans="1:3" x14ac:dyDescent="0.25">
      <c r="A10" t="s">
        <v>15</v>
      </c>
      <c r="B10" t="s">
        <v>0</v>
      </c>
      <c r="C10">
        <v>0.1</v>
      </c>
    </row>
    <row r="11" spans="1:3" x14ac:dyDescent="0.25">
      <c r="A11" t="s">
        <v>16</v>
      </c>
      <c r="B11" t="s">
        <v>0</v>
      </c>
      <c r="C11">
        <v>1</v>
      </c>
    </row>
    <row r="12" spans="1:3" x14ac:dyDescent="0.25">
      <c r="A12" t="s">
        <v>17</v>
      </c>
      <c r="B12" t="s">
        <v>0</v>
      </c>
      <c r="C12">
        <v>10</v>
      </c>
    </row>
    <row r="13" spans="1:3" x14ac:dyDescent="0.25">
      <c r="A13" t="s">
        <v>18</v>
      </c>
      <c r="B13" t="s">
        <v>0</v>
      </c>
      <c r="C13">
        <v>10</v>
      </c>
    </row>
    <row r="14" spans="1:3" x14ac:dyDescent="0.25">
      <c r="A14" t="s">
        <v>19</v>
      </c>
      <c r="B14" t="s">
        <v>0</v>
      </c>
      <c r="C14">
        <v>10</v>
      </c>
    </row>
    <row r="15" spans="1:3" x14ac:dyDescent="0.25">
      <c r="A15" t="s">
        <v>20</v>
      </c>
      <c r="B15" t="s">
        <v>0</v>
      </c>
      <c r="C15">
        <v>10</v>
      </c>
    </row>
    <row r="16" spans="1:3" x14ac:dyDescent="0.25">
      <c r="A16" t="s">
        <v>21</v>
      </c>
      <c r="B16" t="s">
        <v>0</v>
      </c>
      <c r="C16">
        <v>10</v>
      </c>
    </row>
    <row r="17" spans="1:3" x14ac:dyDescent="0.25">
      <c r="A17" t="s">
        <v>22</v>
      </c>
      <c r="B17" t="s">
        <v>0</v>
      </c>
      <c r="C17">
        <v>10</v>
      </c>
    </row>
    <row r="18" spans="1:3" x14ac:dyDescent="0.25">
      <c r="A18" t="s">
        <v>35</v>
      </c>
      <c r="B18" t="s">
        <v>0</v>
      </c>
      <c r="C18">
        <v>1</v>
      </c>
    </row>
    <row r="19" spans="1:3" x14ac:dyDescent="0.25">
      <c r="A19" t="s">
        <v>36</v>
      </c>
      <c r="B19" t="s">
        <v>0</v>
      </c>
      <c r="C19">
        <v>1</v>
      </c>
    </row>
    <row r="20" spans="1:3" x14ac:dyDescent="0.25">
      <c r="A20" s="2">
        <v>1.0000000000000001E-5</v>
      </c>
      <c r="B20" t="s">
        <v>0</v>
      </c>
      <c r="C20" t="s">
        <v>8</v>
      </c>
    </row>
    <row r="21" spans="1:3" x14ac:dyDescent="0.25">
      <c r="A21" s="2">
        <v>1.0000000000000001E-5</v>
      </c>
      <c r="B21" t="s">
        <v>0</v>
      </c>
      <c r="C21" t="s">
        <v>9</v>
      </c>
    </row>
    <row r="22" spans="1:3" x14ac:dyDescent="0.25">
      <c r="A22" s="2">
        <v>1.0000000000000001E-5</v>
      </c>
      <c r="B22" t="s">
        <v>0</v>
      </c>
      <c r="C22" t="s">
        <v>10</v>
      </c>
    </row>
    <row r="23" spans="1:3" x14ac:dyDescent="0.25">
      <c r="A23" s="2">
        <v>1.0000000000000001E-5</v>
      </c>
      <c r="B23" t="s">
        <v>0</v>
      </c>
      <c r="C23" t="s">
        <v>11</v>
      </c>
    </row>
    <row r="24" spans="1:3" x14ac:dyDescent="0.25">
      <c r="A24" s="2">
        <v>1.0000000000000001E-5</v>
      </c>
      <c r="B24" t="s">
        <v>0</v>
      </c>
      <c r="C24" s="3" t="s">
        <v>37</v>
      </c>
    </row>
    <row r="25" spans="1:3" x14ac:dyDescent="0.25">
      <c r="A25" s="2">
        <v>1.0000000000000001E-5</v>
      </c>
      <c r="B25" t="s">
        <v>0</v>
      </c>
      <c r="C25" t="s">
        <v>12</v>
      </c>
    </row>
    <row r="26" spans="1:3" x14ac:dyDescent="0.25">
      <c r="A26" s="2">
        <v>1.0000000000000001E-5</v>
      </c>
      <c r="B26" t="s">
        <v>0</v>
      </c>
      <c r="C26" t="s">
        <v>13</v>
      </c>
    </row>
    <row r="27" spans="1:3" x14ac:dyDescent="0.25">
      <c r="A27" s="2">
        <v>1.0000000000000001E-5</v>
      </c>
      <c r="B27" t="s">
        <v>0</v>
      </c>
      <c r="C27" t="s">
        <v>23</v>
      </c>
    </row>
    <row r="28" spans="1:3" x14ac:dyDescent="0.25">
      <c r="A28" s="2">
        <v>1.0000000000000001E-5</v>
      </c>
      <c r="B28" t="s">
        <v>0</v>
      </c>
      <c r="C28" t="s">
        <v>14</v>
      </c>
    </row>
    <row r="29" spans="1:3" x14ac:dyDescent="0.25">
      <c r="A29" s="2">
        <v>1.0000000000000001E-5</v>
      </c>
      <c r="B29" t="s">
        <v>0</v>
      </c>
      <c r="C29" t="s">
        <v>15</v>
      </c>
    </row>
    <row r="30" spans="1:3" x14ac:dyDescent="0.25">
      <c r="A30" s="2">
        <v>1.0000000000000001E-5</v>
      </c>
      <c r="B30" t="s">
        <v>0</v>
      </c>
      <c r="C30" t="s">
        <v>18</v>
      </c>
    </row>
    <row r="31" spans="1:3" x14ac:dyDescent="0.25">
      <c r="A31" s="2">
        <v>1.0000000000000001E-5</v>
      </c>
      <c r="B31" t="s">
        <v>0</v>
      </c>
      <c r="C31" t="s">
        <v>19</v>
      </c>
    </row>
    <row r="32" spans="1:3" x14ac:dyDescent="0.25">
      <c r="A32" s="2">
        <v>1.0000000000000001E-5</v>
      </c>
      <c r="B32" t="s">
        <v>0</v>
      </c>
      <c r="C32" t="s">
        <v>20</v>
      </c>
    </row>
    <row r="33" spans="1:3" x14ac:dyDescent="0.25">
      <c r="A33" s="2">
        <v>1.0000000000000001E-5</v>
      </c>
      <c r="B33" t="s">
        <v>0</v>
      </c>
      <c r="C33" t="s">
        <v>21</v>
      </c>
    </row>
    <row r="34" spans="1:3" x14ac:dyDescent="0.25">
      <c r="A34" s="2">
        <v>1.0000000000000001E-5</v>
      </c>
      <c r="B34" t="s">
        <v>0</v>
      </c>
      <c r="C34" t="s">
        <v>22</v>
      </c>
    </row>
    <row r="35" spans="1:3" x14ac:dyDescent="0.25">
      <c r="A35" t="s">
        <v>30</v>
      </c>
      <c r="B35" t="s">
        <v>0</v>
      </c>
      <c r="C35">
        <v>1</v>
      </c>
    </row>
    <row r="36" spans="1:3" x14ac:dyDescent="0.25">
      <c r="A36" s="3" t="s">
        <v>38</v>
      </c>
      <c r="B36" t="s">
        <v>0</v>
      </c>
      <c r="C36">
        <v>1</v>
      </c>
    </row>
    <row r="37" spans="1:3" x14ac:dyDescent="0.25">
      <c r="A37" s="2">
        <v>1.0000000000000001E-5</v>
      </c>
      <c r="B37" t="s">
        <v>0</v>
      </c>
      <c r="C37" t="s">
        <v>30</v>
      </c>
    </row>
    <row r="38" spans="1:3" x14ac:dyDescent="0.25">
      <c r="A38" s="2">
        <v>1.0000000000000001E-5</v>
      </c>
      <c r="B38" t="s">
        <v>0</v>
      </c>
      <c r="C38" s="3" t="s">
        <v>38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3"/>
  <sheetViews>
    <sheetView workbookViewId="0"/>
  </sheetViews>
  <sheetFormatPr defaultColWidth="8.85546875" defaultRowHeight="15" x14ac:dyDescent="0.25"/>
  <cols>
    <col min="1" max="1" width="14.28515625" bestFit="1" customWidth="1"/>
  </cols>
  <sheetData>
    <row r="1" spans="1:3" x14ac:dyDescent="0.25">
      <c r="A1" t="s">
        <v>181</v>
      </c>
      <c r="B1">
        <v>4.8861407224342103E-2</v>
      </c>
      <c r="C1">
        <v>2.9510555231880591E-5</v>
      </c>
    </row>
    <row r="2" spans="1:3" x14ac:dyDescent="0.25">
      <c r="A2" t="s">
        <v>5</v>
      </c>
      <c r="B2">
        <v>5.5315055315055317E-2</v>
      </c>
      <c r="C2">
        <v>2.2743887012325958E-5</v>
      </c>
    </row>
    <row r="3" spans="1:3" x14ac:dyDescent="0.25">
      <c r="A3" t="s">
        <v>188</v>
      </c>
      <c r="B3">
        <v>2.5887445887445888</v>
      </c>
      <c r="C3">
        <v>4.9814571089876802E-2</v>
      </c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30C33-D7BE-46E6-A4CB-6CD9350C5F88}">
  <dimension ref="A1:M17"/>
  <sheetViews>
    <sheetView workbookViewId="0">
      <selection activeCell="A12" sqref="A12:A17"/>
    </sheetView>
  </sheetViews>
  <sheetFormatPr defaultRowHeight="15" x14ac:dyDescent="0.25"/>
  <sheetData>
    <row r="1" spans="1:13" x14ac:dyDescent="0.25">
      <c r="B1" t="s">
        <v>184</v>
      </c>
      <c r="E1" t="s">
        <v>185</v>
      </c>
      <c r="L1" t="s">
        <v>185</v>
      </c>
      <c r="M1" t="s">
        <v>186</v>
      </c>
    </row>
    <row r="2" spans="1:13" x14ac:dyDescent="0.25">
      <c r="A2" t="s">
        <v>2</v>
      </c>
      <c r="B2">
        <v>2.5741617922123795E-2</v>
      </c>
      <c r="C2" s="2">
        <v>9.9999999999999995E-7</v>
      </c>
      <c r="E2">
        <v>2.6851689470553247E-3</v>
      </c>
      <c r="F2">
        <v>2.0454610350981559E-3</v>
      </c>
      <c r="G2">
        <v>5.6952052349791798E-4</v>
      </c>
      <c r="L2">
        <f>SUM(E2:G2)/2</f>
        <v>2.6500752528256992E-3</v>
      </c>
      <c r="M2">
        <f t="shared" ref="M2:M7" si="0">B2/L2</f>
        <v>9.7135422455178393</v>
      </c>
    </row>
    <row r="3" spans="1:13" x14ac:dyDescent="0.25">
      <c r="A3" t="s">
        <v>4</v>
      </c>
      <c r="B3" s="1">
        <v>1.4237620746488149E-2</v>
      </c>
      <c r="C3" s="2">
        <v>9.9999999999999995E-7</v>
      </c>
      <c r="E3">
        <v>3.4124767358715058E-2</v>
      </c>
      <c r="L3">
        <f>SUM(E3:G3)</f>
        <v>3.4124767358715058E-2</v>
      </c>
      <c r="M3">
        <f t="shared" si="0"/>
        <v>0.41722249991697102</v>
      </c>
    </row>
    <row r="4" spans="1:13" x14ac:dyDescent="0.25">
      <c r="A4" t="s">
        <v>3</v>
      </c>
      <c r="B4">
        <v>6.4219092642068806E-2</v>
      </c>
      <c r="C4" s="2">
        <v>9.9999999999999995E-7</v>
      </c>
      <c r="E4">
        <v>3.9706008328375969E-5</v>
      </c>
      <c r="F4">
        <v>1.9652468768590128E-3</v>
      </c>
      <c r="G4">
        <v>1.3295496728138014E-3</v>
      </c>
      <c r="H4">
        <v>2.1457287328970854E-3</v>
      </c>
      <c r="I4">
        <v>7.2192742415229041E-5</v>
      </c>
      <c r="J4">
        <f>0.000569520523497918/2</f>
        <v>2.8476026174895899E-4</v>
      </c>
      <c r="L4">
        <f>SUM(E4:J4)</f>
        <v>5.8371842950624628E-3</v>
      </c>
      <c r="M4">
        <f t="shared" si="0"/>
        <v>11.001724358161901</v>
      </c>
    </row>
    <row r="5" spans="1:13" x14ac:dyDescent="0.25">
      <c r="A5" t="s">
        <v>5</v>
      </c>
      <c r="B5">
        <v>8.959283220244009E-3</v>
      </c>
      <c r="C5" s="2">
        <v>9.9999999999999995E-7</v>
      </c>
      <c r="E5">
        <v>0.10679362751055835</v>
      </c>
      <c r="L5">
        <f>SUM(E5:G5)*32/5</f>
        <v>0.68347921606757345</v>
      </c>
      <c r="M5">
        <f t="shared" si="0"/>
        <v>1.3108347715079946E-2</v>
      </c>
    </row>
    <row r="6" spans="1:13" x14ac:dyDescent="0.25">
      <c r="A6" t="s">
        <v>6</v>
      </c>
      <c r="B6">
        <v>0.10594970225343464</v>
      </c>
      <c r="C6" s="2">
        <v>9.9999999999999995E-7</v>
      </c>
      <c r="E6">
        <v>3.7341094408090431E-3</v>
      </c>
      <c r="F6">
        <v>1.3235336109458656E-4</v>
      </c>
      <c r="L6">
        <f>SUM(E6:G6)</f>
        <v>3.8664628019036296E-3</v>
      </c>
      <c r="M6">
        <f t="shared" si="0"/>
        <v>27.402229810997003</v>
      </c>
    </row>
    <row r="7" spans="1:13" x14ac:dyDescent="0.25">
      <c r="A7" t="s">
        <v>7</v>
      </c>
      <c r="B7">
        <v>4.9241332082761947E-3</v>
      </c>
      <c r="C7" s="2">
        <v>9.9999999999999995E-7</v>
      </c>
      <c r="E7">
        <v>1.6201254610350987E-2</v>
      </c>
      <c r="F7">
        <v>2.0053539559785845E-8</v>
      </c>
      <c r="L7">
        <f>SUM(E7:G7)</f>
        <v>1.6201274663890545E-2</v>
      </c>
      <c r="M7">
        <f t="shared" si="0"/>
        <v>0.30393492551861484</v>
      </c>
    </row>
    <row r="11" spans="1:13" x14ac:dyDescent="0.25">
      <c r="B11" t="s">
        <v>187</v>
      </c>
    </row>
    <row r="12" spans="1:13" x14ac:dyDescent="0.25">
      <c r="A12" t="s">
        <v>2</v>
      </c>
      <c r="B12">
        <v>2.6500752528256992E-3</v>
      </c>
      <c r="C12">
        <v>9.9999999999999995E-7</v>
      </c>
    </row>
    <row r="13" spans="1:13" x14ac:dyDescent="0.25">
      <c r="A13" t="s">
        <v>4</v>
      </c>
      <c r="B13">
        <v>3.4124767358715058E-2</v>
      </c>
      <c r="C13">
        <v>9.9999999999999995E-7</v>
      </c>
    </row>
    <row r="14" spans="1:13" x14ac:dyDescent="0.25">
      <c r="A14" t="s">
        <v>3</v>
      </c>
      <c r="B14">
        <v>5.8371842950624628E-3</v>
      </c>
      <c r="C14">
        <v>9.9999999999999995E-7</v>
      </c>
    </row>
    <row r="15" spans="1:13" x14ac:dyDescent="0.25">
      <c r="A15" t="s">
        <v>5</v>
      </c>
      <c r="B15">
        <v>0.68347921606757345</v>
      </c>
      <c r="C15">
        <v>9.9999999999999995E-7</v>
      </c>
    </row>
    <row r="16" spans="1:13" x14ac:dyDescent="0.25">
      <c r="A16" t="s">
        <v>6</v>
      </c>
      <c r="B16">
        <v>3.8664628019036296E-3</v>
      </c>
      <c r="C16">
        <v>9.9999999999999995E-7</v>
      </c>
    </row>
    <row r="17" spans="1:3" x14ac:dyDescent="0.25">
      <c r="A17" t="s">
        <v>7</v>
      </c>
      <c r="B17">
        <v>1.6201274663890545E-2</v>
      </c>
      <c r="C17">
        <v>9.9999999999999995E-7</v>
      </c>
    </row>
  </sheetData>
  <pageMargins left="0.7" right="0.7" top="0.75" bottom="0.75" header="0.3" footer="0.3"/>
  <pageSetup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I96"/>
  <sheetViews>
    <sheetView zoomScaleNormal="100" workbookViewId="0"/>
  </sheetViews>
  <sheetFormatPr defaultRowHeight="15" x14ac:dyDescent="0.25"/>
  <sheetData>
    <row r="1" spans="1:9" x14ac:dyDescent="0.25">
      <c r="A1" t="s">
        <v>40</v>
      </c>
      <c r="B1">
        <f>'13C_g'!B1</f>
        <v>3.6262632813961607E-4</v>
      </c>
      <c r="C1">
        <f>'13C_g'!C1</f>
        <v>3.8508849567223227E-4</v>
      </c>
      <c r="D1">
        <f>'13C_g'!D1</f>
        <v>3.8698167552526507E-4</v>
      </c>
      <c r="F1" t="s">
        <v>53</v>
      </c>
      <c r="G1" s="4">
        <f>AVERAGE(B1:E1)</f>
        <v>3.7823216644570449E-4</v>
      </c>
      <c r="H1" s="4">
        <f>_xlfn.STDEV.S(B1:E1)/SQRT(COUNT(B1:E1))</f>
        <v>7.8220345694244687E-6</v>
      </c>
    </row>
    <row r="2" spans="1:9" x14ac:dyDescent="0.25">
      <c r="B2">
        <f>'13C_g'!B2</f>
        <v>3.8238216077767742E-2</v>
      </c>
      <c r="C2">
        <f>'13C_g'!C2</f>
        <v>3.287336819142575E-2</v>
      </c>
      <c r="D2">
        <f>'13C_g'!D2</f>
        <v>3.2376266685060003E-2</v>
      </c>
      <c r="F2" t="s">
        <v>54</v>
      </c>
      <c r="G2" s="4">
        <f>AVERAGE(B2:E2)</f>
        <v>3.4495950318084501E-2</v>
      </c>
      <c r="H2" s="4">
        <f>_xlfn.STDEV.S(B2:E2)/SQRT(COUNT(B2:E2))</f>
        <v>1.876627492691875E-3</v>
      </c>
    </row>
    <row r="3" spans="1:9" x14ac:dyDescent="0.25">
      <c r="B3">
        <f>'13C_g'!B3</f>
        <v>7.9216050280843012E-2</v>
      </c>
      <c r="C3">
        <f>'13C_g'!C3</f>
        <v>6.8992357386147091E-2</v>
      </c>
      <c r="D3">
        <f>'13C_g'!D3</f>
        <v>6.0928694727703701E-2</v>
      </c>
      <c r="F3" t="s">
        <v>55</v>
      </c>
      <c r="G3" s="4">
        <f>AVERAGE(B3:E3)</f>
        <v>6.9712367464897937E-2</v>
      </c>
      <c r="H3" s="4">
        <f>_xlfn.STDEV.S(B3:E3)/SQRT(COUNT(B3:E3))</f>
        <v>5.2913657394809861E-3</v>
      </c>
    </row>
    <row r="4" spans="1:9" x14ac:dyDescent="0.25">
      <c r="B4">
        <f>'13C_g'!B4</f>
        <v>0.22313525605837309</v>
      </c>
      <c r="C4">
        <f>'13C_g'!C4</f>
        <v>0.21058432248188497</v>
      </c>
      <c r="D4">
        <f>'13C_g'!D4</f>
        <v>0.22282661834197737</v>
      </c>
      <c r="F4" t="s">
        <v>56</v>
      </c>
      <c r="G4" s="4">
        <f>AVERAGE(B4:E4)</f>
        <v>0.2188487322940785</v>
      </c>
      <c r="H4" s="4">
        <f>_xlfn.STDEV.S(B4:E4)/SQRT(COUNT(B4:E4))</f>
        <v>4.1331653111509967E-3</v>
      </c>
    </row>
    <row r="5" spans="1:9" x14ac:dyDescent="0.25">
      <c r="B5">
        <f>'13C_g'!B5</f>
        <v>5.1958252518181126E-2</v>
      </c>
      <c r="C5">
        <f>'13C_g'!C5</f>
        <v>6.145108218952005E-2</v>
      </c>
      <c r="D5">
        <f>'13C_g'!D5</f>
        <v>5.0890890050940517E-2</v>
      </c>
      <c r="F5" t="s">
        <v>153</v>
      </c>
      <c r="G5" s="4">
        <f t="shared" ref="G5:G6" si="0">AVERAGE(B5:E5)</f>
        <v>5.4766741586213898E-2</v>
      </c>
      <c r="H5" s="4">
        <f t="shared" ref="H5:H6" si="1">_xlfn.STDEV.S(B5:E5)/SQRT(COUNT(B5:E5))</f>
        <v>3.3563433790795767E-3</v>
      </c>
    </row>
    <row r="6" spans="1:9" x14ac:dyDescent="0.25">
      <c r="B6">
        <f>'13C_g'!B6</f>
        <v>0.10159962017461091</v>
      </c>
      <c r="C6">
        <f>'13C_g'!C6</f>
        <v>0.11043532997510766</v>
      </c>
      <c r="D6">
        <f>'13C_g'!D6</f>
        <v>0.11067620067618845</v>
      </c>
      <c r="F6" t="s">
        <v>154</v>
      </c>
      <c r="G6" s="4">
        <f t="shared" si="0"/>
        <v>0.10757038360863568</v>
      </c>
      <c r="H6" s="4">
        <f t="shared" si="1"/>
        <v>2.9861913681965748E-3</v>
      </c>
    </row>
    <row r="7" spans="1:9" x14ac:dyDescent="0.25">
      <c r="B7">
        <f>'13C_g'!B7</f>
        <v>0.50548997856208455</v>
      </c>
      <c r="C7">
        <f>'13C_g'!C7</f>
        <v>0.51527845128024241</v>
      </c>
      <c r="D7">
        <f>'13C_g'!D7</f>
        <v>0.52191434784260471</v>
      </c>
      <c r="F7" t="s">
        <v>155</v>
      </c>
      <c r="G7" s="4">
        <f t="shared" ref="G7" si="2">AVERAGE(B7:E7)</f>
        <v>0.51422759256164385</v>
      </c>
      <c r="H7" s="4">
        <f t="shared" ref="H7" si="3">_xlfn.STDEV.S(B7:E7)/SQRT(COUNT(B7:E7))</f>
        <v>4.7703320848959934E-3</v>
      </c>
    </row>
    <row r="8" spans="1:9" x14ac:dyDescent="0.25">
      <c r="B8">
        <f>'13C_g'!B8</f>
        <v>0</v>
      </c>
      <c r="C8">
        <f>'13C_g'!C8</f>
        <v>0</v>
      </c>
      <c r="D8">
        <f>'13C_g'!D8</f>
        <v>0</v>
      </c>
    </row>
    <row r="9" spans="1:9" x14ac:dyDescent="0.25">
      <c r="B9">
        <f>'13C_g'!B9</f>
        <v>0</v>
      </c>
      <c r="C9">
        <f>'13C_g'!C9</f>
        <v>0</v>
      </c>
      <c r="D9">
        <f>'13C_g'!D9</f>
        <v>0</v>
      </c>
    </row>
    <row r="10" spans="1:9" x14ac:dyDescent="0.25">
      <c r="B10">
        <f>'13C_g'!B10</f>
        <v>0</v>
      </c>
      <c r="C10">
        <f>'13C_g'!C10</f>
        <v>0</v>
      </c>
      <c r="D10">
        <f>'13C_g'!D10</f>
        <v>0</v>
      </c>
      <c r="I10" s="8"/>
    </row>
    <row r="11" spans="1:9" x14ac:dyDescent="0.25">
      <c r="B11">
        <f>'13C_g'!B11</f>
        <v>0</v>
      </c>
      <c r="C11">
        <f>'13C_g'!C11</f>
        <v>0</v>
      </c>
      <c r="D11">
        <f>'13C_g'!D11</f>
        <v>0</v>
      </c>
    </row>
    <row r="12" spans="1:9" x14ac:dyDescent="0.25">
      <c r="B12">
        <f>'13C_g'!B12</f>
        <v>0</v>
      </c>
      <c r="C12">
        <f>'13C_g'!C12</f>
        <v>0</v>
      </c>
      <c r="D12">
        <f>'13C_g'!D12</f>
        <v>0</v>
      </c>
      <c r="I12" s="8"/>
    </row>
    <row r="13" spans="1:9" x14ac:dyDescent="0.25">
      <c r="B13">
        <f>'13C_g'!B13</f>
        <v>0</v>
      </c>
      <c r="C13">
        <f>'13C_g'!C13</f>
        <v>0</v>
      </c>
      <c r="D13">
        <f>'13C_g'!D13</f>
        <v>0</v>
      </c>
    </row>
    <row r="14" spans="1:9" x14ac:dyDescent="0.25">
      <c r="B14">
        <f>'13C_g'!B14</f>
        <v>0</v>
      </c>
      <c r="C14">
        <f>'13C_g'!C14</f>
        <v>0</v>
      </c>
      <c r="D14">
        <f>'13C_g'!D14</f>
        <v>0</v>
      </c>
      <c r="I14" s="8"/>
    </row>
    <row r="15" spans="1:9" x14ac:dyDescent="0.25">
      <c r="A15" t="s">
        <v>41</v>
      </c>
      <c r="B15" t="e">
        <f>'13C_g'!#REF!</f>
        <v>#REF!</v>
      </c>
      <c r="C15" t="e">
        <f>'13C_g'!#REF!</f>
        <v>#REF!</v>
      </c>
      <c r="D15" t="e">
        <f>'13C_g'!#REF!</f>
        <v>#REF!</v>
      </c>
      <c r="F15" t="s">
        <v>53</v>
      </c>
      <c r="G15" s="4" t="e">
        <f>AVERAGE(B15:E15)</f>
        <v>#REF!</v>
      </c>
      <c r="H15" s="4" t="e">
        <f>_xlfn.STDEV.S(B15:E15)/SQRT(COUNT(B15:E15))</f>
        <v>#REF!</v>
      </c>
    </row>
    <row r="16" spans="1:9" x14ac:dyDescent="0.25">
      <c r="B16" t="e">
        <f>'13C_g'!#REF!</f>
        <v>#REF!</v>
      </c>
      <c r="C16" t="e">
        <f>'13C_g'!#REF!</f>
        <v>#REF!</v>
      </c>
      <c r="D16" t="e">
        <f>'13C_g'!#REF!</f>
        <v>#REF!</v>
      </c>
      <c r="F16" t="s">
        <v>54</v>
      </c>
      <c r="G16" s="4" t="e">
        <f>AVERAGE(B16:E16)</f>
        <v>#REF!</v>
      </c>
      <c r="H16" s="4" t="e">
        <f>_xlfn.STDEV.S(B16:E16)/SQRT(COUNT(B16:E16))</f>
        <v>#REF!</v>
      </c>
    </row>
    <row r="17" spans="1:8" x14ac:dyDescent="0.25">
      <c r="B17" t="e">
        <f>'13C_g'!#REF!</f>
        <v>#REF!</v>
      </c>
      <c r="C17" t="e">
        <f>'13C_g'!#REF!</f>
        <v>#REF!</v>
      </c>
      <c r="D17" t="e">
        <f>'13C_g'!#REF!</f>
        <v>#REF!</v>
      </c>
      <c r="F17" t="s">
        <v>55</v>
      </c>
      <c r="G17" s="4" t="e">
        <f>AVERAGE(B17:E17)</f>
        <v>#REF!</v>
      </c>
      <c r="H17" s="4" t="e">
        <f>_xlfn.STDEV.S(B17:E17)/SQRT(COUNT(B17:E17))</f>
        <v>#REF!</v>
      </c>
    </row>
    <row r="18" spans="1:8" x14ac:dyDescent="0.25">
      <c r="B18" t="e">
        <f>'13C_g'!#REF!</f>
        <v>#REF!</v>
      </c>
      <c r="C18" t="e">
        <f>'13C_g'!#REF!</f>
        <v>#REF!</v>
      </c>
      <c r="D18" t="e">
        <f>'13C_g'!#REF!</f>
        <v>#REF!</v>
      </c>
      <c r="F18" t="s">
        <v>56</v>
      </c>
      <c r="G18" s="4" t="e">
        <f>AVERAGE(B18:E18)</f>
        <v>#REF!</v>
      </c>
      <c r="H18" s="4" t="e">
        <f>_xlfn.STDEV.S(B18:E18)/SQRT(COUNT(B18:E18))</f>
        <v>#REF!</v>
      </c>
    </row>
    <row r="19" spans="1:8" x14ac:dyDescent="0.25">
      <c r="B19" t="e">
        <f>'13C_g'!#REF!</f>
        <v>#REF!</v>
      </c>
      <c r="C19" t="e">
        <f>'13C_g'!#REF!</f>
        <v>#REF!</v>
      </c>
      <c r="D19" t="e">
        <f>'13C_g'!#REF!</f>
        <v>#REF!</v>
      </c>
      <c r="F19" t="s">
        <v>153</v>
      </c>
      <c r="G19" s="4" t="e">
        <f t="shared" ref="G19:G21" si="4">AVERAGE(B19:E19)</f>
        <v>#REF!</v>
      </c>
      <c r="H19" s="4" t="e">
        <f t="shared" ref="H19:H21" si="5">_xlfn.STDEV.S(B19:E19)/SQRT(COUNT(B19:E19))</f>
        <v>#REF!</v>
      </c>
    </row>
    <row r="20" spans="1:8" x14ac:dyDescent="0.25">
      <c r="B20" t="e">
        <f>'13C_g'!#REF!</f>
        <v>#REF!</v>
      </c>
      <c r="C20" t="e">
        <f>'13C_g'!#REF!</f>
        <v>#REF!</v>
      </c>
      <c r="D20" t="e">
        <f>'13C_g'!#REF!</f>
        <v>#REF!</v>
      </c>
      <c r="F20" t="s">
        <v>154</v>
      </c>
      <c r="G20" s="4" t="e">
        <f t="shared" si="4"/>
        <v>#REF!</v>
      </c>
      <c r="H20" s="4" t="e">
        <f t="shared" si="5"/>
        <v>#REF!</v>
      </c>
    </row>
    <row r="21" spans="1:8" x14ac:dyDescent="0.25">
      <c r="B21" t="e">
        <f>'13C_g'!#REF!</f>
        <v>#REF!</v>
      </c>
      <c r="C21" t="e">
        <f>'13C_g'!#REF!</f>
        <v>#REF!</v>
      </c>
      <c r="D21" t="e">
        <f>'13C_g'!#REF!</f>
        <v>#REF!</v>
      </c>
      <c r="F21" t="s">
        <v>155</v>
      </c>
      <c r="G21" s="4" t="e">
        <f t="shared" si="4"/>
        <v>#REF!</v>
      </c>
      <c r="H21" s="4" t="e">
        <f t="shared" si="5"/>
        <v>#REF!</v>
      </c>
    </row>
    <row r="22" spans="1:8" x14ac:dyDescent="0.25">
      <c r="B22" t="e">
        <f>'13C_g'!#REF!</f>
        <v>#REF!</v>
      </c>
      <c r="C22" t="e">
        <f>'13C_g'!#REF!</f>
        <v>#REF!</v>
      </c>
      <c r="D22" t="e">
        <f>'13C_g'!#REF!</f>
        <v>#REF!</v>
      </c>
    </row>
    <row r="23" spans="1:8" x14ac:dyDescent="0.25">
      <c r="B23" t="e">
        <f>'13C_g'!#REF!</f>
        <v>#REF!</v>
      </c>
      <c r="C23" t="e">
        <f>'13C_g'!#REF!</f>
        <v>#REF!</v>
      </c>
      <c r="D23" t="e">
        <f>'13C_g'!#REF!</f>
        <v>#REF!</v>
      </c>
    </row>
    <row r="24" spans="1:8" x14ac:dyDescent="0.25">
      <c r="B24" t="e">
        <f>'13C_g'!#REF!</f>
        <v>#REF!</v>
      </c>
      <c r="C24" t="e">
        <f>'13C_g'!#REF!</f>
        <v>#REF!</v>
      </c>
      <c r="D24" t="e">
        <f>'13C_g'!#REF!</f>
        <v>#REF!</v>
      </c>
    </row>
    <row r="25" spans="1:8" x14ac:dyDescent="0.25">
      <c r="B25" t="e">
        <f>'13C_g'!#REF!</f>
        <v>#REF!</v>
      </c>
      <c r="C25" t="e">
        <f>'13C_g'!#REF!</f>
        <v>#REF!</v>
      </c>
      <c r="D25" t="e">
        <f>'13C_g'!#REF!</f>
        <v>#REF!</v>
      </c>
    </row>
    <row r="26" spans="1:8" x14ac:dyDescent="0.25">
      <c r="B26" t="e">
        <f>'13C_g'!#REF!</f>
        <v>#REF!</v>
      </c>
      <c r="C26" t="e">
        <f>'13C_g'!#REF!</f>
        <v>#REF!</v>
      </c>
      <c r="D26" t="e">
        <f>'13C_g'!#REF!</f>
        <v>#REF!</v>
      </c>
    </row>
    <row r="27" spans="1:8" x14ac:dyDescent="0.25">
      <c r="B27" t="e">
        <f>'13C_g'!#REF!</f>
        <v>#REF!</v>
      </c>
      <c r="C27" t="e">
        <f>'13C_g'!#REF!</f>
        <v>#REF!</v>
      </c>
      <c r="D27" t="e">
        <f>'13C_g'!#REF!</f>
        <v>#REF!</v>
      </c>
    </row>
    <row r="28" spans="1:8" x14ac:dyDescent="0.25">
      <c r="B28" t="e">
        <f>'13C_g'!#REF!</f>
        <v>#REF!</v>
      </c>
      <c r="C28" t="e">
        <f>'13C_g'!#REF!</f>
        <v>#REF!</v>
      </c>
      <c r="D28" t="e">
        <f>'13C_g'!#REF!</f>
        <v>#REF!</v>
      </c>
      <c r="G28" t="s">
        <v>52</v>
      </c>
    </row>
    <row r="29" spans="1:8" x14ac:dyDescent="0.25">
      <c r="A29" t="s">
        <v>42</v>
      </c>
      <c r="B29" t="e">
        <f>'13C_g'!#REF!</f>
        <v>#REF!</v>
      </c>
      <c r="C29" t="e">
        <f>'13C_g'!#REF!</f>
        <v>#REF!</v>
      </c>
      <c r="D29" t="e">
        <f>'13C_g'!#REF!</f>
        <v>#REF!</v>
      </c>
      <c r="F29" t="s">
        <v>53</v>
      </c>
      <c r="G29" s="4" t="e">
        <f>AVERAGE(B29:E29)</f>
        <v>#REF!</v>
      </c>
      <c r="H29" s="4" t="e">
        <f>_xlfn.STDEV.S(B29:E29)/SQRT(COUNT(B29:E29))</f>
        <v>#REF!</v>
      </c>
    </row>
    <row r="30" spans="1:8" x14ac:dyDescent="0.25">
      <c r="B30" t="e">
        <f>'13C_g'!#REF!</f>
        <v>#REF!</v>
      </c>
      <c r="C30" t="e">
        <f>'13C_g'!#REF!</f>
        <v>#REF!</v>
      </c>
      <c r="D30" t="e">
        <f>'13C_g'!#REF!</f>
        <v>#REF!</v>
      </c>
      <c r="F30" t="s">
        <v>54</v>
      </c>
      <c r="G30" s="4" t="e">
        <f>AVERAGE(B30:E30)</f>
        <v>#REF!</v>
      </c>
      <c r="H30" s="4" t="e">
        <f>_xlfn.STDEV.S(B30:E30)/SQRT(COUNT(B30:E30))</f>
        <v>#REF!</v>
      </c>
    </row>
    <row r="31" spans="1:8" x14ac:dyDescent="0.25">
      <c r="B31" t="e">
        <f>'13C_g'!#REF!</f>
        <v>#REF!</v>
      </c>
      <c r="C31" t="e">
        <f>'13C_g'!#REF!</f>
        <v>#REF!</v>
      </c>
      <c r="D31" t="e">
        <f>'13C_g'!#REF!</f>
        <v>#REF!</v>
      </c>
      <c r="F31" t="s">
        <v>55</v>
      </c>
      <c r="G31" s="4" t="e">
        <f>AVERAGE(B31:E31)</f>
        <v>#REF!</v>
      </c>
      <c r="H31" s="4" t="e">
        <f>_xlfn.STDEV.S(B31:E31)/SQRT(COUNT(B31:E31))</f>
        <v>#REF!</v>
      </c>
    </row>
    <row r="32" spans="1:8" x14ac:dyDescent="0.25">
      <c r="B32" t="e">
        <f>'13C_g'!#REF!</f>
        <v>#REF!</v>
      </c>
      <c r="C32" t="e">
        <f>'13C_g'!#REF!</f>
        <v>#REF!</v>
      </c>
      <c r="D32" t="e">
        <f>'13C_g'!#REF!</f>
        <v>#REF!</v>
      </c>
      <c r="F32" t="s">
        <v>56</v>
      </c>
      <c r="G32" s="4" t="e">
        <f>AVERAGE(B32:E32)</f>
        <v>#REF!</v>
      </c>
      <c r="H32" s="4" t="e">
        <f>_xlfn.STDEV.S(B32:E32)/SQRT(COUNT(B32:E32))</f>
        <v>#REF!</v>
      </c>
    </row>
    <row r="33" spans="1:8" x14ac:dyDescent="0.25">
      <c r="B33" t="e">
        <f>'13C_g'!#REF!</f>
        <v>#REF!</v>
      </c>
      <c r="C33" t="e">
        <f>'13C_g'!#REF!</f>
        <v>#REF!</v>
      </c>
      <c r="D33" t="e">
        <f>'13C_g'!#REF!</f>
        <v>#REF!</v>
      </c>
    </row>
    <row r="34" spans="1:8" x14ac:dyDescent="0.25">
      <c r="B34" t="e">
        <f>'13C_g'!#REF!</f>
        <v>#REF!</v>
      </c>
      <c r="C34" t="e">
        <f>'13C_g'!#REF!</f>
        <v>#REF!</v>
      </c>
      <c r="D34" t="e">
        <f>'13C_g'!#REF!</f>
        <v>#REF!</v>
      </c>
      <c r="G34" t="s">
        <v>52</v>
      </c>
    </row>
    <row r="35" spans="1:8" x14ac:dyDescent="0.25">
      <c r="B35" t="e">
        <f>'13C_g'!#REF!</f>
        <v>#REF!</v>
      </c>
      <c r="C35" t="e">
        <f>'13C_g'!#REF!</f>
        <v>#REF!</v>
      </c>
      <c r="D35" t="e">
        <f>'13C_g'!#REF!</f>
        <v>#REF!</v>
      </c>
      <c r="F35" t="s">
        <v>53</v>
      </c>
      <c r="G35">
        <v>0.37295658634609036</v>
      </c>
      <c r="H35" s="8" t="e">
        <f>H29</f>
        <v>#REF!</v>
      </c>
    </row>
    <row r="36" spans="1:8" x14ac:dyDescent="0.25">
      <c r="B36" t="e">
        <f>'13C_g'!#REF!</f>
        <v>#REF!</v>
      </c>
      <c r="C36" t="e">
        <f>'13C_g'!#REF!</f>
        <v>#REF!</v>
      </c>
      <c r="D36" t="e">
        <f>'13C_g'!#REF!</f>
        <v>#REF!</v>
      </c>
      <c r="F36" t="s">
        <v>55</v>
      </c>
      <c r="G36">
        <v>0.60576651207180199</v>
      </c>
      <c r="H36" s="8" t="e">
        <f>H31</f>
        <v>#REF!</v>
      </c>
    </row>
    <row r="37" spans="1:8" x14ac:dyDescent="0.25">
      <c r="A37" t="s">
        <v>43</v>
      </c>
      <c r="B37">
        <f>'13C_g'!B29</f>
        <v>0.60467002285578642</v>
      </c>
      <c r="C37">
        <f>'13C_g'!C29</f>
        <v>0.62805780330089411</v>
      </c>
      <c r="D37">
        <f>'13C_g'!D29</f>
        <v>0.57532559741565592</v>
      </c>
    </row>
    <row r="38" spans="1:8" x14ac:dyDescent="0.25">
      <c r="B38">
        <f>'13C_g'!B30</f>
        <v>7.9559106893272932E-3</v>
      </c>
      <c r="C38">
        <f>'13C_g'!C30</f>
        <v>5.8083908085747238E-3</v>
      </c>
      <c r="D38">
        <f>'13C_g'!D30</f>
        <v>5.629915246823514E-3</v>
      </c>
      <c r="F38" t="s">
        <v>53</v>
      </c>
      <c r="G38">
        <v>0.5</v>
      </c>
    </row>
    <row r="39" spans="1:8" x14ac:dyDescent="0.25">
      <c r="B39">
        <f>'13C_g'!B31</f>
        <v>5.2731431442153495E-5</v>
      </c>
      <c r="C39">
        <f>'13C_g'!C31</f>
        <v>4.1012594523454326E-4</v>
      </c>
      <c r="D39">
        <f>'13C_g'!D31</f>
        <v>4.1907826375205766E-4</v>
      </c>
      <c r="F39" t="s">
        <v>55</v>
      </c>
      <c r="G39">
        <v>0.5</v>
      </c>
    </row>
    <row r="40" spans="1:8" x14ac:dyDescent="0.25">
      <c r="B40">
        <f>'13C_g'!B32</f>
        <v>0.38732133502344418</v>
      </c>
      <c r="C40">
        <f>'13C_g'!C32</f>
        <v>0.36572367994529653</v>
      </c>
      <c r="D40">
        <f>'13C_g'!D32</f>
        <v>0.41862540907376866</v>
      </c>
    </row>
    <row r="41" spans="1:8" x14ac:dyDescent="0.25">
      <c r="B41">
        <f>'13C_g'!B33</f>
        <v>0</v>
      </c>
      <c r="C41">
        <f>'13C_g'!C33</f>
        <v>0</v>
      </c>
      <c r="D41">
        <f>'13C_g'!D33</f>
        <v>0</v>
      </c>
      <c r="F41" t="s">
        <v>53</v>
      </c>
      <c r="G41">
        <v>0</v>
      </c>
    </row>
    <row r="42" spans="1:8" x14ac:dyDescent="0.25">
      <c r="B42">
        <f>'13C_g'!B34</f>
        <v>0</v>
      </c>
      <c r="C42">
        <f>'13C_g'!C34</f>
        <v>0</v>
      </c>
      <c r="D42">
        <f>'13C_g'!D34</f>
        <v>0</v>
      </c>
      <c r="F42" t="s">
        <v>55</v>
      </c>
      <c r="G42">
        <v>1</v>
      </c>
    </row>
    <row r="43" spans="1:8" x14ac:dyDescent="0.25">
      <c r="B43">
        <f>'13C_g'!B35</f>
        <v>0</v>
      </c>
      <c r="C43">
        <f>'13C_g'!C35</f>
        <v>0</v>
      </c>
      <c r="D43">
        <f>'13C_g'!D35</f>
        <v>0</v>
      </c>
    </row>
    <row r="44" spans="1:8" x14ac:dyDescent="0.25">
      <c r="A44" t="s">
        <v>44</v>
      </c>
      <c r="B44">
        <f>'13C_g'!B65</f>
        <v>1.4756641306922199E-2</v>
      </c>
      <c r="C44">
        <f>'13C_g'!C65</f>
        <v>1.7185541505243495E-2</v>
      </c>
      <c r="D44">
        <f>'13C_g'!D65</f>
        <v>1.3642492466386271E-2</v>
      </c>
    </row>
    <row r="45" spans="1:8" x14ac:dyDescent="0.25">
      <c r="B45">
        <f>'13C_g'!B66</f>
        <v>5.5327791394440481E-2</v>
      </c>
      <c r="C45">
        <f>'13C_g'!C66</f>
        <v>5.3989449316789749E-2</v>
      </c>
      <c r="D45">
        <f>'13C_g'!D66</f>
        <v>6.0291537209656514E-2</v>
      </c>
    </row>
    <row r="46" spans="1:8" x14ac:dyDescent="0.25">
      <c r="B46">
        <f>'13C_g'!B67</f>
        <v>0.15877777095403733</v>
      </c>
      <c r="C46">
        <f>'13C_g'!C67</f>
        <v>0.15853569513578872</v>
      </c>
      <c r="D46">
        <f>'13C_g'!D67</f>
        <v>0.1570032395317488</v>
      </c>
    </row>
    <row r="47" spans="1:8" x14ac:dyDescent="0.25">
      <c r="B47">
        <f>'13C_g'!B68</f>
        <v>1.5508797089273791E-2</v>
      </c>
      <c r="C47">
        <f>'13C_g'!C68</f>
        <v>1.54481629934736E-2</v>
      </c>
      <c r="D47">
        <f>'13C_g'!D68</f>
        <v>1.8607570293450369E-2</v>
      </c>
    </row>
    <row r="48" spans="1:8" x14ac:dyDescent="0.25">
      <c r="B48">
        <f>'13C_g'!B69</f>
        <v>7.5478603784825085E-2</v>
      </c>
      <c r="C48">
        <f>'13C_g'!C69</f>
        <v>6.6824781121335608E-2</v>
      </c>
      <c r="D48">
        <f>'13C_g'!D69</f>
        <v>7.1251152835619808E-2</v>
      </c>
    </row>
    <row r="49" spans="1:4" x14ac:dyDescent="0.25">
      <c r="B49">
        <f>'13C_g'!B70</f>
        <v>0.68015039547050116</v>
      </c>
      <c r="C49">
        <f>'13C_g'!C70</f>
        <v>0.68801636992736892</v>
      </c>
      <c r="D49">
        <f>'13C_g'!D70</f>
        <v>0.67920400766313827</v>
      </c>
    </row>
    <row r="50" spans="1:4" x14ac:dyDescent="0.25">
      <c r="B50">
        <f>'13C_g'!B71</f>
        <v>0</v>
      </c>
      <c r="C50">
        <f>'13C_g'!C71</f>
        <v>0</v>
      </c>
      <c r="D50">
        <f>'13C_g'!D71</f>
        <v>0</v>
      </c>
    </row>
    <row r="51" spans="1:4" x14ac:dyDescent="0.25">
      <c r="B51">
        <f>'13C_g'!B72</f>
        <v>0</v>
      </c>
      <c r="C51">
        <f>'13C_g'!C72</f>
        <v>0</v>
      </c>
      <c r="D51">
        <f>'13C_g'!D72</f>
        <v>0</v>
      </c>
    </row>
    <row r="52" spans="1:4" x14ac:dyDescent="0.25">
      <c r="B52">
        <f>'13C_g'!B73</f>
        <v>0</v>
      </c>
      <c r="C52">
        <f>'13C_g'!C73</f>
        <v>0</v>
      </c>
      <c r="D52">
        <f>'13C_g'!D73</f>
        <v>0</v>
      </c>
    </row>
    <row r="53" spans="1:4" x14ac:dyDescent="0.25">
      <c r="B53">
        <f>'13C_g'!B74</f>
        <v>0</v>
      </c>
      <c r="C53">
        <f>'13C_g'!C74</f>
        <v>0</v>
      </c>
      <c r="D53">
        <f>'13C_g'!D74</f>
        <v>0</v>
      </c>
    </row>
    <row r="54" spans="1:4" x14ac:dyDescent="0.25">
      <c r="B54">
        <f>'13C_g'!B75</f>
        <v>0</v>
      </c>
      <c r="C54">
        <f>'13C_g'!C75</f>
        <v>0</v>
      </c>
      <c r="D54">
        <f>'13C_g'!D75</f>
        <v>0</v>
      </c>
    </row>
    <row r="55" spans="1:4" x14ac:dyDescent="0.25">
      <c r="B55">
        <f>'13C_g'!B76</f>
        <v>0</v>
      </c>
      <c r="C55">
        <f>'13C_g'!C76</f>
        <v>0</v>
      </c>
      <c r="D55">
        <f>'13C_g'!D76</f>
        <v>0</v>
      </c>
    </row>
    <row r="56" spans="1:4" x14ac:dyDescent="0.25">
      <c r="A56" t="s">
        <v>45</v>
      </c>
      <c r="B56" t="e">
        <f>'13C_g'!#REF!</f>
        <v>#REF!</v>
      </c>
      <c r="C56" t="e">
        <f>'13C_g'!#REF!</f>
        <v>#REF!</v>
      </c>
      <c r="D56" t="e">
        <f>'13C_g'!#REF!</f>
        <v>#REF!</v>
      </c>
    </row>
    <row r="57" spans="1:4" x14ac:dyDescent="0.25">
      <c r="B57" t="e">
        <f>'13C_g'!#REF!</f>
        <v>#REF!</v>
      </c>
      <c r="C57" t="e">
        <f>'13C_g'!#REF!</f>
        <v>#REF!</v>
      </c>
      <c r="D57" t="e">
        <f>'13C_g'!#REF!</f>
        <v>#REF!</v>
      </c>
    </row>
    <row r="58" spans="1:4" x14ac:dyDescent="0.25">
      <c r="B58" t="e">
        <f>'13C_g'!#REF!</f>
        <v>#REF!</v>
      </c>
      <c r="C58" t="e">
        <f>'13C_g'!#REF!</f>
        <v>#REF!</v>
      </c>
      <c r="D58" t="e">
        <f>'13C_g'!#REF!</f>
        <v>#REF!</v>
      </c>
    </row>
    <row r="59" spans="1:4" x14ac:dyDescent="0.25">
      <c r="B59" t="e">
        <f>'13C_g'!#REF!</f>
        <v>#REF!</v>
      </c>
      <c r="C59" t="e">
        <f>'13C_g'!#REF!</f>
        <v>#REF!</v>
      </c>
      <c r="D59" t="e">
        <f>'13C_g'!#REF!</f>
        <v>#REF!</v>
      </c>
    </row>
    <row r="60" spans="1:4" x14ac:dyDescent="0.25">
      <c r="B60" t="e">
        <f>'13C_g'!#REF!</f>
        <v>#REF!</v>
      </c>
      <c r="C60" t="e">
        <f>'13C_g'!#REF!</f>
        <v>#REF!</v>
      </c>
      <c r="D60" t="e">
        <f>'13C_g'!#REF!</f>
        <v>#REF!</v>
      </c>
    </row>
    <row r="61" spans="1:4" x14ac:dyDescent="0.25">
      <c r="B61" t="e">
        <f>'13C_g'!#REF!</f>
        <v>#REF!</v>
      </c>
      <c r="C61" t="e">
        <f>'13C_g'!#REF!</f>
        <v>#REF!</v>
      </c>
      <c r="D61" t="e">
        <f>'13C_g'!#REF!</f>
        <v>#REF!</v>
      </c>
    </row>
    <row r="62" spans="1:4" x14ac:dyDescent="0.25">
      <c r="B62" t="e">
        <f>'13C_g'!#REF!</f>
        <v>#REF!</v>
      </c>
      <c r="C62" t="e">
        <f>'13C_g'!#REF!</f>
        <v>#REF!</v>
      </c>
      <c r="D62" t="e">
        <f>'13C_g'!#REF!</f>
        <v>#REF!</v>
      </c>
    </row>
    <row r="63" spans="1:4" x14ac:dyDescent="0.25">
      <c r="B63" t="e">
        <f>'13C_g'!#REF!</f>
        <v>#REF!</v>
      </c>
      <c r="C63" t="e">
        <f>'13C_g'!#REF!</f>
        <v>#REF!</v>
      </c>
      <c r="D63" t="e">
        <f>'13C_g'!#REF!</f>
        <v>#REF!</v>
      </c>
    </row>
    <row r="64" spans="1:4" x14ac:dyDescent="0.25">
      <c r="B64" t="e">
        <f>'13C_g'!#REF!</f>
        <v>#REF!</v>
      </c>
      <c r="C64" t="e">
        <f>'13C_g'!#REF!</f>
        <v>#REF!</v>
      </c>
      <c r="D64" t="e">
        <f>'13C_g'!#REF!</f>
        <v>#REF!</v>
      </c>
    </row>
    <row r="65" spans="1:4" x14ac:dyDescent="0.25">
      <c r="B65" t="e">
        <f>'13C_g'!#REF!</f>
        <v>#REF!</v>
      </c>
      <c r="C65" t="e">
        <f>'13C_g'!#REF!</f>
        <v>#REF!</v>
      </c>
      <c r="D65" t="e">
        <f>'13C_g'!#REF!</f>
        <v>#REF!</v>
      </c>
    </row>
    <row r="66" spans="1:4" x14ac:dyDescent="0.25">
      <c r="B66" t="e">
        <f>'13C_g'!#REF!</f>
        <v>#REF!</v>
      </c>
      <c r="C66" t="e">
        <f>'13C_g'!#REF!</f>
        <v>#REF!</v>
      </c>
      <c r="D66" t="e">
        <f>'13C_g'!#REF!</f>
        <v>#REF!</v>
      </c>
    </row>
    <row r="67" spans="1:4" x14ac:dyDescent="0.25">
      <c r="B67" t="e">
        <f>'13C_g'!#REF!</f>
        <v>#REF!</v>
      </c>
      <c r="C67" t="e">
        <f>'13C_g'!#REF!</f>
        <v>#REF!</v>
      </c>
      <c r="D67" t="e">
        <f>'13C_g'!#REF!</f>
        <v>#REF!</v>
      </c>
    </row>
    <row r="68" spans="1:4" x14ac:dyDescent="0.25">
      <c r="A68" t="s">
        <v>46</v>
      </c>
      <c r="B68">
        <f>'13C_g'!B36</f>
        <v>3.4356455362411012E-3</v>
      </c>
      <c r="C68">
        <f>'13C_g'!C36</f>
        <v>1.9138555332810338E-3</v>
      </c>
      <c r="D68">
        <f>'13C_g'!D36</f>
        <v>2.5239200830985621E-3</v>
      </c>
    </row>
    <row r="69" spans="1:4" x14ac:dyDescent="0.25">
      <c r="B69">
        <f>'13C_g'!B37</f>
        <v>8.3731699874047341E-3</v>
      </c>
      <c r="C69">
        <f>'13C_g'!C37</f>
        <v>1.006481175293646E-2</v>
      </c>
      <c r="D69">
        <f>'13C_g'!D37</f>
        <v>1.1017609874234318E-2</v>
      </c>
    </row>
    <row r="70" spans="1:4" x14ac:dyDescent="0.25">
      <c r="B70">
        <f>'13C_g'!B38</f>
        <v>3.0803018862299764E-2</v>
      </c>
      <c r="C70">
        <f>'13C_g'!C38</f>
        <v>2.8593194133863447E-2</v>
      </c>
      <c r="D70">
        <f>'13C_g'!D38</f>
        <v>2.8492520842513344E-2</v>
      </c>
    </row>
    <row r="71" spans="1:4" x14ac:dyDescent="0.25">
      <c r="B71">
        <f>'13C_g'!B39</f>
        <v>6.6192815356147724E-2</v>
      </c>
      <c r="C71">
        <f>'13C_g'!C39</f>
        <v>6.4368868978614491E-2</v>
      </c>
      <c r="D71">
        <f>'13C_g'!D39</f>
        <v>6.4881338403119784E-2</v>
      </c>
    </row>
    <row r="72" spans="1:4" x14ac:dyDescent="0.25">
      <c r="B72">
        <f>'13C_g'!B40</f>
        <v>0.1405685699701523</v>
      </c>
      <c r="C72">
        <f>'13C_g'!C40</f>
        <v>0.15281492045579595</v>
      </c>
      <c r="D72">
        <f>'13C_g'!D40</f>
        <v>0.14114699913807197</v>
      </c>
    </row>
    <row r="73" spans="1:4" x14ac:dyDescent="0.25">
      <c r="B73">
        <f>'13C_g'!B41</f>
        <v>6.3915285893193188E-2</v>
      </c>
      <c r="C73">
        <f>'13C_g'!C41</f>
        <v>5.9333538195850882E-2</v>
      </c>
      <c r="D73">
        <f>'13C_g'!D41</f>
        <v>6.0915009355546265E-2</v>
      </c>
    </row>
    <row r="74" spans="1:4" x14ac:dyDescent="0.25">
      <c r="B74">
        <f>'13C_g'!B42</f>
        <v>0.139507977668722</v>
      </c>
      <c r="C74">
        <f>'13C_g'!C42</f>
        <v>0.12482437824153589</v>
      </c>
      <c r="D74">
        <f>'13C_g'!D42</f>
        <v>0.13856941238924389</v>
      </c>
    </row>
    <row r="75" spans="1:4" x14ac:dyDescent="0.25">
      <c r="B75">
        <f>'13C_g'!B43</f>
        <v>0.54720351672583911</v>
      </c>
      <c r="C75">
        <f>'13C_g'!C43</f>
        <v>0.55808643270812186</v>
      </c>
      <c r="D75">
        <f>'13C_g'!D43</f>
        <v>0.5524531899141718</v>
      </c>
    </row>
    <row r="76" spans="1:4" x14ac:dyDescent="0.25">
      <c r="B76">
        <f>'13C_g'!B44</f>
        <v>0</v>
      </c>
      <c r="C76">
        <f>'13C_g'!C44</f>
        <v>0</v>
      </c>
      <c r="D76">
        <f>'13C_g'!D44</f>
        <v>0</v>
      </c>
    </row>
    <row r="77" spans="1:4" x14ac:dyDescent="0.25">
      <c r="B77">
        <f>'13C_g'!B45</f>
        <v>0</v>
      </c>
      <c r="C77">
        <f>'13C_g'!C45</f>
        <v>0</v>
      </c>
      <c r="D77">
        <f>'13C_g'!D45</f>
        <v>0</v>
      </c>
    </row>
    <row r="78" spans="1:4" x14ac:dyDescent="0.25">
      <c r="B78">
        <f>'13C_g'!B46</f>
        <v>0</v>
      </c>
      <c r="C78">
        <f>'13C_g'!C46</f>
        <v>0</v>
      </c>
      <c r="D78">
        <f>'13C_g'!D46</f>
        <v>0</v>
      </c>
    </row>
    <row r="79" spans="1:4" x14ac:dyDescent="0.25">
      <c r="B79">
        <f>'13C_g'!B47</f>
        <v>0</v>
      </c>
      <c r="C79">
        <f>'13C_g'!C47</f>
        <v>0</v>
      </c>
      <c r="D79">
        <f>'13C_g'!D47</f>
        <v>0</v>
      </c>
    </row>
    <row r="80" spans="1:4" x14ac:dyDescent="0.25">
      <c r="B80">
        <f>'13C_g'!B48</f>
        <v>0</v>
      </c>
      <c r="C80">
        <f>'13C_g'!C48</f>
        <v>0</v>
      </c>
      <c r="D80">
        <f>'13C_g'!D48</f>
        <v>0</v>
      </c>
    </row>
    <row r="81" spans="1:4" x14ac:dyDescent="0.25">
      <c r="B81">
        <f>'13C_g'!B49</f>
        <v>0</v>
      </c>
      <c r="C81">
        <f>'13C_g'!C49</f>
        <v>0</v>
      </c>
      <c r="D81">
        <f>'13C_g'!D49</f>
        <v>0</v>
      </c>
    </row>
    <row r="82" spans="1:4" x14ac:dyDescent="0.25">
      <c r="B82">
        <f>'13C_g'!B50</f>
        <v>0</v>
      </c>
      <c r="C82">
        <f>'13C_g'!C50</f>
        <v>0</v>
      </c>
      <c r="D82">
        <f>'13C_g'!D50</f>
        <v>0</v>
      </c>
    </row>
    <row r="83" spans="1:4" x14ac:dyDescent="0.25">
      <c r="B83">
        <f>'13C_g'!B51</f>
        <v>0</v>
      </c>
      <c r="C83">
        <f>'13C_g'!C51</f>
        <v>0</v>
      </c>
      <c r="D83">
        <f>'13C_g'!D51</f>
        <v>0</v>
      </c>
    </row>
    <row r="84" spans="1:4" x14ac:dyDescent="0.25">
      <c r="A84" t="s">
        <v>47</v>
      </c>
      <c r="B84">
        <f>'13C_g'!B52</f>
        <v>2.206717474155687E-2</v>
      </c>
      <c r="C84">
        <f>'13C_g'!C52</f>
        <v>8.616132554177619E-3</v>
      </c>
      <c r="D84">
        <f>'13C_g'!D52</f>
        <v>4.4864798321182352E-4</v>
      </c>
    </row>
    <row r="85" spans="1:4" x14ac:dyDescent="0.25">
      <c r="B85">
        <f>'13C_g'!B53</f>
        <v>3.0271346191307075E-2</v>
      </c>
      <c r="C85">
        <f>'13C_g'!C53</f>
        <v>8.2679203316787259E-3</v>
      </c>
      <c r="D85">
        <f>'13C_g'!D53</f>
        <v>1.8221166337754831E-2</v>
      </c>
    </row>
    <row r="86" spans="1:4" x14ac:dyDescent="0.25">
      <c r="B86">
        <f>'13C_g'!B54</f>
        <v>6.6966651380373679E-2</v>
      </c>
      <c r="C86">
        <f>'13C_g'!C54</f>
        <v>3.07649528138071E-2</v>
      </c>
      <c r="D86">
        <f>'13C_g'!D54</f>
        <v>7.4967316128378494E-2</v>
      </c>
    </row>
    <row r="87" spans="1:4" x14ac:dyDescent="0.25">
      <c r="B87">
        <f>'13C_g'!B55</f>
        <v>0.15386371223310322</v>
      </c>
      <c r="C87">
        <f>'13C_g'!C55</f>
        <v>0.12560659999120291</v>
      </c>
      <c r="D87">
        <f>'13C_g'!D55</f>
        <v>0.17655968703272662</v>
      </c>
    </row>
    <row r="88" spans="1:4" x14ac:dyDescent="0.25">
      <c r="B88">
        <f>'13C_g'!B56</f>
        <v>3.9832108656034246E-2</v>
      </c>
      <c r="C88">
        <f>'13C_g'!C56</f>
        <v>1.2234274704826621E-2</v>
      </c>
      <c r="D88">
        <f>'13C_g'!D56</f>
        <v>3.6244888190243893E-2</v>
      </c>
    </row>
    <row r="89" spans="1:4" x14ac:dyDescent="0.25">
      <c r="B89">
        <f>'13C_g'!B57</f>
        <v>0.14347323096185957</v>
      </c>
      <c r="C89">
        <f>'13C_g'!C57</f>
        <v>0.10132871674368084</v>
      </c>
      <c r="D89">
        <f>'13C_g'!D57</f>
        <v>0.16568338402217453</v>
      </c>
    </row>
    <row r="90" spans="1:4" x14ac:dyDescent="0.25">
      <c r="B90">
        <f>'13C_g'!B58</f>
        <v>0.54352577583576522</v>
      </c>
      <c r="C90">
        <f>'13C_g'!C58</f>
        <v>0.71318140286062615</v>
      </c>
      <c r="D90">
        <f>'13C_g'!D58</f>
        <v>0.5278749103055097</v>
      </c>
    </row>
    <row r="91" spans="1:4" x14ac:dyDescent="0.25">
      <c r="B91">
        <f>'13C_g'!B59</f>
        <v>0</v>
      </c>
      <c r="C91">
        <f>'13C_g'!C59</f>
        <v>0</v>
      </c>
      <c r="D91">
        <f>'13C_g'!D59</f>
        <v>0</v>
      </c>
    </row>
    <row r="92" spans="1:4" x14ac:dyDescent="0.25">
      <c r="B92">
        <f>'13C_g'!B60</f>
        <v>0</v>
      </c>
      <c r="C92">
        <f>'13C_g'!C60</f>
        <v>0</v>
      </c>
      <c r="D92">
        <f>'13C_g'!D60</f>
        <v>0</v>
      </c>
    </row>
    <row r="93" spans="1:4" x14ac:dyDescent="0.25">
      <c r="B93">
        <f>'13C_g'!B61</f>
        <v>0</v>
      </c>
      <c r="C93">
        <f>'13C_g'!C61</f>
        <v>0</v>
      </c>
      <c r="D93">
        <f>'13C_g'!D61</f>
        <v>0</v>
      </c>
    </row>
    <row r="94" spans="1:4" x14ac:dyDescent="0.25">
      <c r="B94">
        <f>'13C_g'!B62</f>
        <v>0</v>
      </c>
      <c r="C94">
        <f>'13C_g'!C62</f>
        <v>0</v>
      </c>
      <c r="D94">
        <f>'13C_g'!D62</f>
        <v>0</v>
      </c>
    </row>
    <row r="95" spans="1:4" x14ac:dyDescent="0.25">
      <c r="B95">
        <f>'13C_g'!B63</f>
        <v>0</v>
      </c>
      <c r="C95">
        <f>'13C_g'!C63</f>
        <v>0</v>
      </c>
      <c r="D95">
        <f>'13C_g'!D63</f>
        <v>0</v>
      </c>
    </row>
    <row r="96" spans="1:4" x14ac:dyDescent="0.25">
      <c r="B96">
        <f>'13C_g'!B64</f>
        <v>0</v>
      </c>
      <c r="C96">
        <f>'13C_g'!C64</f>
        <v>0</v>
      </c>
      <c r="D96">
        <f>'13C_g'!D64</f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995EC-52E7-440A-B541-6531E04D61EA}">
  <dimension ref="A1:V154"/>
  <sheetViews>
    <sheetView workbookViewId="0"/>
  </sheetViews>
  <sheetFormatPr defaultRowHeight="15" x14ac:dyDescent="0.25"/>
  <cols>
    <col min="2" max="2" width="14.85546875" bestFit="1" customWidth="1"/>
    <col min="11" max="11" width="10.5703125" customWidth="1"/>
  </cols>
  <sheetData>
    <row r="1" spans="1:15" x14ac:dyDescent="0.25">
      <c r="A1" t="s">
        <v>179</v>
      </c>
    </row>
    <row r="3" spans="1:15" x14ac:dyDescent="0.25">
      <c r="B3" s="3" t="s">
        <v>57</v>
      </c>
      <c r="C3" s="5">
        <v>-27.898178440924202</v>
      </c>
      <c r="D3" s="5">
        <v>-9.92526224351408</v>
      </c>
      <c r="E3">
        <v>46.951200674610902</v>
      </c>
      <c r="F3">
        <v>49969.7160714032</v>
      </c>
      <c r="H3" s="5">
        <f>AVERAGE(C3:D3)</f>
        <v>-18.911720342219141</v>
      </c>
      <c r="I3" s="5">
        <f>(D3-C3)/4</f>
        <v>4.4932290493525304</v>
      </c>
      <c r="K3" t="s">
        <v>10</v>
      </c>
      <c r="L3">
        <f>H14</f>
        <v>-2.4788726661741753</v>
      </c>
      <c r="M3">
        <f>I14</f>
        <v>7.6391505811907456E-2</v>
      </c>
      <c r="N3">
        <f>L3+N2</f>
        <v>-2.4788726661741753</v>
      </c>
    </row>
    <row r="4" spans="1:15" x14ac:dyDescent="0.25">
      <c r="B4" s="3" t="s">
        <v>58</v>
      </c>
      <c r="C4" s="5">
        <v>-3.5531573320759899</v>
      </c>
      <c r="D4" s="5">
        <v>-3.24017704219369</v>
      </c>
      <c r="E4">
        <v>3.5133525266603498</v>
      </c>
      <c r="F4">
        <v>3.96675102286033</v>
      </c>
      <c r="H4" s="5">
        <f>AVERAGE(C4:D4)</f>
        <v>-3.3966671871348399</v>
      </c>
      <c r="I4" s="5">
        <f t="shared" ref="I4:I17" si="0">(D4-C4)/4</f>
        <v>7.8245072470574994E-2</v>
      </c>
      <c r="K4" t="s">
        <v>11</v>
      </c>
      <c r="L4">
        <f>H15</f>
        <v>-0.91954247495848551</v>
      </c>
      <c r="M4">
        <f>I15</f>
        <v>2.2746257557939742E-2</v>
      </c>
      <c r="N4">
        <f t="shared" ref="N4:N7" si="1">L4+N3</f>
        <v>-3.3984151411326611</v>
      </c>
    </row>
    <row r="5" spans="1:15" x14ac:dyDescent="0.25">
      <c r="B5" s="3" t="s">
        <v>59</v>
      </c>
      <c r="C5" s="5">
        <v>-24.5119306801632</v>
      </c>
      <c r="D5" s="5">
        <v>-6.5084970949773204</v>
      </c>
      <c r="E5">
        <v>12.4791038747348</v>
      </c>
      <c r="F5">
        <v>13439.509597034999</v>
      </c>
      <c r="H5" s="5">
        <f t="shared" ref="H5:H17" si="2">AVERAGE(C5:D5)</f>
        <v>-15.510213887570259</v>
      </c>
      <c r="I5" s="5">
        <f t="shared" si="0"/>
        <v>4.5008583962964703</v>
      </c>
      <c r="K5" t="s">
        <v>151</v>
      </c>
      <c r="L5">
        <f>H7</f>
        <v>-4.3257842079236841</v>
      </c>
      <c r="M5">
        <f>I7</f>
        <v>1.9425673952411033</v>
      </c>
      <c r="N5">
        <f t="shared" si="1"/>
        <v>-7.7241993490563452</v>
      </c>
    </row>
    <row r="6" spans="1:15" x14ac:dyDescent="0.25">
      <c r="B6" s="3" t="s">
        <v>159</v>
      </c>
      <c r="C6" s="5">
        <v>-21.342373921761698</v>
      </c>
      <c r="D6" s="5">
        <v>-3.7169596001750498</v>
      </c>
      <c r="E6">
        <v>4.226910790682</v>
      </c>
      <c r="F6">
        <v>3931.47758055037</v>
      </c>
      <c r="H6" s="5">
        <f t="shared" si="2"/>
        <v>-12.529666760968373</v>
      </c>
      <c r="I6" s="5">
        <f t="shared" si="0"/>
        <v>4.4063535803966625</v>
      </c>
      <c r="K6" t="s">
        <v>13</v>
      </c>
      <c r="L6">
        <f>H16</f>
        <v>-8.2442405880096903</v>
      </c>
      <c r="M6">
        <f>I16</f>
        <v>2.4839652026380552</v>
      </c>
      <c r="N6">
        <f t="shared" si="1"/>
        <v>-15.968439937066035</v>
      </c>
    </row>
    <row r="7" spans="1:15" x14ac:dyDescent="0.25">
      <c r="B7" s="5" t="s">
        <v>60</v>
      </c>
      <c r="C7" s="5">
        <v>-8.2109189984058908</v>
      </c>
      <c r="D7" s="5">
        <v>-0.44064941744147701</v>
      </c>
      <c r="E7">
        <v>1.18635778902959</v>
      </c>
      <c r="F7">
        <v>24.149666335711199</v>
      </c>
      <c r="H7" s="5">
        <f t="shared" si="2"/>
        <v>-4.3257842079236841</v>
      </c>
      <c r="I7" s="5">
        <f t="shared" si="0"/>
        <v>1.9425673952411033</v>
      </c>
      <c r="K7" t="s">
        <v>152</v>
      </c>
      <c r="L7">
        <f>H11</f>
        <v>-3.3037458744011898</v>
      </c>
      <c r="M7">
        <f>I11</f>
        <v>0.29175013392696492</v>
      </c>
      <c r="N7">
        <f t="shared" si="1"/>
        <v>-19.272185811467224</v>
      </c>
    </row>
    <row r="8" spans="1:15" x14ac:dyDescent="0.25">
      <c r="B8" s="6" t="s">
        <v>61</v>
      </c>
      <c r="C8" s="9">
        <v>-21.081977690258</v>
      </c>
      <c r="D8" s="9">
        <v>-3.4967144918606099</v>
      </c>
      <c r="E8">
        <v>3.88086598371769</v>
      </c>
      <c r="F8">
        <v>3553.8490499057698</v>
      </c>
      <c r="H8" s="9">
        <f t="shared" si="2"/>
        <v>-12.289346091059304</v>
      </c>
      <c r="I8" s="9">
        <f t="shared" si="0"/>
        <v>4.396315799599348</v>
      </c>
    </row>
    <row r="9" spans="1:15" x14ac:dyDescent="0.25">
      <c r="B9" t="s">
        <v>62</v>
      </c>
      <c r="C9">
        <v>-16.565599769613701</v>
      </c>
      <c r="D9">
        <v>-6.0678476775358501</v>
      </c>
      <c r="E9">
        <v>10.5188367203644</v>
      </c>
      <c r="F9">
        <v>616.64486614559803</v>
      </c>
      <c r="H9">
        <f t="shared" si="2"/>
        <v>-11.316723723574775</v>
      </c>
      <c r="I9">
        <f t="shared" si="0"/>
        <v>2.6244380230194628</v>
      </c>
      <c r="K9" t="str">
        <f>K3</f>
        <v>FBA</v>
      </c>
      <c r="L9">
        <v>0</v>
      </c>
      <c r="M9">
        <f>O9-M3</f>
        <v>-2.5552641719860829</v>
      </c>
      <c r="N9">
        <f>O9+M3</f>
        <v>-2.4024811603622678</v>
      </c>
      <c r="O9">
        <f>L9+L3</f>
        <v>-2.4788726661741753</v>
      </c>
    </row>
    <row r="10" spans="1:15" x14ac:dyDescent="0.25">
      <c r="B10" s="3" t="s">
        <v>63</v>
      </c>
      <c r="C10" s="9">
        <v>-15.9472474928404</v>
      </c>
      <c r="D10" s="9">
        <v>-3.9787013946765701</v>
      </c>
      <c r="E10">
        <v>4.6784989107595703</v>
      </c>
      <c r="F10">
        <v>485.16572176800997</v>
      </c>
      <c r="H10" s="9">
        <f t="shared" si="2"/>
        <v>-9.9629744437584851</v>
      </c>
      <c r="I10" s="9">
        <f t="shared" si="0"/>
        <v>2.9921365245409577</v>
      </c>
      <c r="K10" t="str">
        <f t="shared" ref="K10:K13" si="3">K4</f>
        <v>TPI</v>
      </c>
      <c r="L10">
        <f>O9</f>
        <v>-2.4788726661741753</v>
      </c>
      <c r="M10">
        <f t="shared" ref="M10:M13" si="4">O10-M4</f>
        <v>-3.4211613986906007</v>
      </c>
      <c r="N10">
        <f t="shared" ref="N10:N13" si="5">O10+M4</f>
        <v>-3.3756688835747215</v>
      </c>
      <c r="O10">
        <f>L10+L4</f>
        <v>-3.3984151411326611</v>
      </c>
    </row>
    <row r="11" spans="1:15" x14ac:dyDescent="0.25">
      <c r="B11" s="7" t="s">
        <v>64</v>
      </c>
      <c r="C11" s="5">
        <v>-3.8872461422551199</v>
      </c>
      <c r="D11" s="5">
        <v>-2.7202456065472602</v>
      </c>
      <c r="E11">
        <v>2.87179274063149</v>
      </c>
      <c r="F11">
        <v>4.51547378691905</v>
      </c>
      <c r="H11" s="5">
        <f t="shared" si="2"/>
        <v>-3.3037458744011898</v>
      </c>
      <c r="I11" s="5">
        <f t="shared" si="0"/>
        <v>0.29175013392696492</v>
      </c>
      <c r="K11" t="str">
        <f t="shared" si="3"/>
        <v>GAPD-PGK</v>
      </c>
      <c r="L11">
        <f>O10</f>
        <v>-3.3984151411326611</v>
      </c>
      <c r="M11">
        <f t="shared" si="4"/>
        <v>-9.6667667442974476</v>
      </c>
      <c r="N11">
        <f t="shared" si="5"/>
        <v>-5.7816319538152419</v>
      </c>
      <c r="O11">
        <f t="shared" ref="O11:O13" si="6">L11+L5</f>
        <v>-7.7241993490563452</v>
      </c>
    </row>
    <row r="12" spans="1:15" x14ac:dyDescent="0.25">
      <c r="B12" s="3" t="s">
        <v>160</v>
      </c>
      <c r="C12" s="5">
        <v>-10.4680610946135</v>
      </c>
      <c r="D12" s="5">
        <v>-7.7433957590653701</v>
      </c>
      <c r="E12">
        <v>20.145092574752798</v>
      </c>
      <c r="F12">
        <v>57.951775571254103</v>
      </c>
      <c r="H12" s="5">
        <f t="shared" si="2"/>
        <v>-9.1057284268394341</v>
      </c>
      <c r="I12" s="5">
        <f t="shared" si="0"/>
        <v>0.6811663338870324</v>
      </c>
      <c r="K12" t="str">
        <f t="shared" si="3"/>
        <v>PGM1</v>
      </c>
      <c r="L12">
        <f>O11</f>
        <v>-7.7241993490563452</v>
      </c>
      <c r="M12">
        <f t="shared" si="4"/>
        <v>-18.452405139704091</v>
      </c>
      <c r="N12">
        <f t="shared" si="5"/>
        <v>-13.48447473442798</v>
      </c>
      <c r="O12">
        <f t="shared" si="6"/>
        <v>-15.968439937066035</v>
      </c>
    </row>
    <row r="13" spans="1:15" x14ac:dyDescent="0.25">
      <c r="B13" s="3" t="s">
        <v>161</v>
      </c>
      <c r="C13" s="5">
        <v>-36.625765293152099</v>
      </c>
      <c r="D13" s="5">
        <v>-18.580620554943899</v>
      </c>
      <c r="E13">
        <v>1347.1372055453801</v>
      </c>
      <c r="F13">
        <v>1474473.5563089401</v>
      </c>
      <c r="H13" s="5">
        <f t="shared" si="2"/>
        <v>-27.603192924047999</v>
      </c>
      <c r="I13" s="5">
        <f t="shared" si="0"/>
        <v>4.5112861845520502</v>
      </c>
      <c r="K13" t="str">
        <f t="shared" si="3"/>
        <v>PGM2-ENO</v>
      </c>
      <c r="L13">
        <f>O12</f>
        <v>-15.968439937066035</v>
      </c>
      <c r="M13">
        <f t="shared" si="4"/>
        <v>-19.563935945394189</v>
      </c>
      <c r="N13">
        <f t="shared" si="5"/>
        <v>-18.98043567754026</v>
      </c>
      <c r="O13">
        <f t="shared" si="6"/>
        <v>-19.272185811467224</v>
      </c>
    </row>
    <row r="14" spans="1:15" x14ac:dyDescent="0.25">
      <c r="B14" s="7" t="s">
        <v>10</v>
      </c>
      <c r="C14" s="5">
        <f>O31</f>
        <v>-2.63165567779799</v>
      </c>
      <c r="D14" s="5">
        <f>V31</f>
        <v>-2.3260896545503602</v>
      </c>
      <c r="H14" s="5">
        <f t="shared" si="2"/>
        <v>-2.4788726661741753</v>
      </c>
      <c r="I14" s="5">
        <f t="shared" si="0"/>
        <v>7.6391505811907456E-2</v>
      </c>
    </row>
    <row r="15" spans="1:15" x14ac:dyDescent="0.25">
      <c r="B15" s="7" t="s">
        <v>11</v>
      </c>
      <c r="C15" s="5">
        <f>O32</f>
        <v>-0.965034990074365</v>
      </c>
      <c r="D15" s="5">
        <f>V32</f>
        <v>-0.87404995984260603</v>
      </c>
      <c r="H15" s="5">
        <f t="shared" si="2"/>
        <v>-0.91954247495848551</v>
      </c>
      <c r="I15" s="5">
        <f t="shared" si="0"/>
        <v>2.2746257557939742E-2</v>
      </c>
      <c r="K15" t="s">
        <v>178</v>
      </c>
      <c r="L15">
        <f>O14</f>
        <v>0</v>
      </c>
      <c r="M15">
        <f>O15-I12</f>
        <v>-9.7868947607264669</v>
      </c>
      <c r="N15">
        <f>O15+I12</f>
        <v>-8.4245620929524012</v>
      </c>
      <c r="O15">
        <f>L15+H12</f>
        <v>-9.1057284268394341</v>
      </c>
    </row>
    <row r="16" spans="1:15" x14ac:dyDescent="0.25">
      <c r="B16" s="7" t="s">
        <v>13</v>
      </c>
      <c r="C16" s="5">
        <f>O35</f>
        <v>-13.212170993285801</v>
      </c>
      <c r="D16" s="5">
        <f>V35</f>
        <v>-3.2763101827335799</v>
      </c>
      <c r="H16" s="5">
        <f t="shared" si="2"/>
        <v>-8.2442405880096903</v>
      </c>
      <c r="I16" s="5">
        <f t="shared" si="0"/>
        <v>2.4839652026380552</v>
      </c>
      <c r="K16" t="str">
        <f>K9</f>
        <v>FBA</v>
      </c>
      <c r="L16">
        <f>O15</f>
        <v>-9.1057284268394341</v>
      </c>
      <c r="M16">
        <f>O16-M3</f>
        <v>-11.660992598825517</v>
      </c>
      <c r="N16">
        <f>O16+M3</f>
        <v>-11.508209587201703</v>
      </c>
      <c r="O16">
        <f>L16+L3</f>
        <v>-11.58460109301361</v>
      </c>
    </row>
    <row r="17" spans="2:22" x14ac:dyDescent="0.25">
      <c r="B17" s="6" t="s">
        <v>14</v>
      </c>
      <c r="C17" s="5">
        <f>O37</f>
        <v>-3.1974546807345399</v>
      </c>
      <c r="D17" s="5">
        <f>V37</f>
        <v>-0.20312254229832299</v>
      </c>
      <c r="H17" s="5">
        <f t="shared" si="2"/>
        <v>-1.7002886115164315</v>
      </c>
      <c r="I17" s="5">
        <f t="shared" si="0"/>
        <v>0.74858303460905418</v>
      </c>
      <c r="K17" t="str">
        <f t="shared" ref="K17:K18" si="7">K10</f>
        <v>TPI</v>
      </c>
      <c r="L17">
        <f t="shared" ref="L17:L19" si="8">O16</f>
        <v>-11.58460109301361</v>
      </c>
      <c r="M17">
        <f t="shared" ref="M17:M18" si="9">O17-M4</f>
        <v>-12.526889825530034</v>
      </c>
      <c r="N17">
        <f t="shared" ref="N17:N18" si="10">O17+M4</f>
        <v>-12.481397310414156</v>
      </c>
      <c r="O17">
        <f t="shared" ref="O17:O18" si="11">L17+L4</f>
        <v>-12.504143567972095</v>
      </c>
    </row>
    <row r="18" spans="2:22" x14ac:dyDescent="0.25">
      <c r="B18" s="6"/>
      <c r="K18" t="str">
        <f t="shared" si="7"/>
        <v>GAPD-PGK</v>
      </c>
      <c r="L18">
        <f t="shared" si="8"/>
        <v>-12.504143567972095</v>
      </c>
      <c r="M18">
        <f t="shared" si="9"/>
        <v>-18.772495171136882</v>
      </c>
      <c r="N18">
        <f t="shared" si="10"/>
        <v>-14.887360380654677</v>
      </c>
      <c r="O18">
        <f t="shared" si="11"/>
        <v>-16.829927775895779</v>
      </c>
    </row>
    <row r="19" spans="2:22" x14ac:dyDescent="0.25">
      <c r="B19" t="s">
        <v>71</v>
      </c>
      <c r="C19" t="s">
        <v>70</v>
      </c>
      <c r="D19" t="s">
        <v>69</v>
      </c>
      <c r="E19" t="s">
        <v>68</v>
      </c>
      <c r="F19" t="s">
        <v>67</v>
      </c>
      <c r="G19" t="s">
        <v>66</v>
      </c>
      <c r="H19" t="s">
        <v>65</v>
      </c>
      <c r="K19" t="s">
        <v>169</v>
      </c>
      <c r="L19">
        <f t="shared" si="8"/>
        <v>-16.829927775895779</v>
      </c>
      <c r="M19">
        <f>O19-I9</f>
        <v>-30.771089522490016</v>
      </c>
      <c r="N19">
        <f>O19+I9</f>
        <v>-25.522213476451093</v>
      </c>
      <c r="O19">
        <f>L19+H9</f>
        <v>-28.146651499470554</v>
      </c>
    </row>
    <row r="20" spans="2:22" x14ac:dyDescent="0.25">
      <c r="B20" t="s">
        <v>48</v>
      </c>
      <c r="C20">
        <v>43.380978322785602</v>
      </c>
      <c r="D20">
        <v>0</v>
      </c>
      <c r="E20">
        <v>43.380978322785602</v>
      </c>
      <c r="F20">
        <v>0</v>
      </c>
      <c r="G20" t="s">
        <v>72</v>
      </c>
      <c r="H20" t="e">
        <f t="shared" ref="H20:H28" si="12">-Inf</f>
        <v>#NAME?</v>
      </c>
      <c r="J20">
        <v>15.9549248831576</v>
      </c>
      <c r="K20">
        <v>0</v>
      </c>
      <c r="L20">
        <v>15.9549248831576</v>
      </c>
      <c r="M20">
        <v>0</v>
      </c>
      <c r="N20" t="s">
        <v>72</v>
      </c>
      <c r="O20" t="e">
        <f t="shared" ref="O20:O28" si="13">-Inf</f>
        <v>#NAME?</v>
      </c>
      <c r="Q20">
        <v>497.64349011934598</v>
      </c>
      <c r="R20">
        <v>0</v>
      </c>
      <c r="S20">
        <v>497.64349011934598</v>
      </c>
      <c r="T20">
        <v>0</v>
      </c>
      <c r="U20" t="s">
        <v>72</v>
      </c>
      <c r="V20" t="e">
        <f t="shared" ref="V20:V28" si="14">-Inf</f>
        <v>#NAME?</v>
      </c>
    </row>
    <row r="21" spans="2:22" x14ac:dyDescent="0.25">
      <c r="B21" t="s">
        <v>33</v>
      </c>
      <c r="C21">
        <v>501.33881129329001</v>
      </c>
      <c r="D21">
        <v>0</v>
      </c>
      <c r="E21">
        <v>501.33881129329001</v>
      </c>
      <c r="F21">
        <v>0</v>
      </c>
      <c r="G21" t="s">
        <v>72</v>
      </c>
      <c r="H21" t="e">
        <f t="shared" si="12"/>
        <v>#NAME?</v>
      </c>
      <c r="J21">
        <v>501.33881129329001</v>
      </c>
      <c r="K21">
        <v>0</v>
      </c>
      <c r="L21">
        <v>501.33881129329001</v>
      </c>
      <c r="M21">
        <v>0</v>
      </c>
      <c r="N21" t="s">
        <v>72</v>
      </c>
      <c r="O21" t="e">
        <f t="shared" si="13"/>
        <v>#NAME?</v>
      </c>
      <c r="Q21">
        <v>6977.4028941816496</v>
      </c>
      <c r="R21">
        <v>0</v>
      </c>
      <c r="S21">
        <v>6977.4028941816496</v>
      </c>
      <c r="T21">
        <v>0</v>
      </c>
      <c r="U21" t="s">
        <v>72</v>
      </c>
      <c r="V21" t="e">
        <f t="shared" si="14"/>
        <v>#NAME?</v>
      </c>
    </row>
    <row r="22" spans="2:22" x14ac:dyDescent="0.25">
      <c r="B22" t="s">
        <v>28</v>
      </c>
      <c r="C22">
        <v>1.4366755205295401</v>
      </c>
      <c r="D22">
        <v>0</v>
      </c>
      <c r="E22">
        <v>1.4366755205295401</v>
      </c>
      <c r="F22">
        <v>0</v>
      </c>
      <c r="G22" t="s">
        <v>72</v>
      </c>
      <c r="H22" t="e">
        <f t="shared" si="12"/>
        <v>#NAME?</v>
      </c>
      <c r="J22">
        <v>2.1020131050191199E-3</v>
      </c>
      <c r="K22">
        <v>0</v>
      </c>
      <c r="L22">
        <v>2.1020131050191199E-3</v>
      </c>
      <c r="M22">
        <v>0</v>
      </c>
      <c r="N22" t="s">
        <v>72</v>
      </c>
      <c r="O22" t="e">
        <f t="shared" si="13"/>
        <v>#NAME?</v>
      </c>
      <c r="Q22">
        <v>3.6307340188268702</v>
      </c>
      <c r="R22">
        <v>0</v>
      </c>
      <c r="S22">
        <v>3.6307340188268702</v>
      </c>
      <c r="T22">
        <v>0</v>
      </c>
      <c r="U22" t="s">
        <v>72</v>
      </c>
      <c r="V22" t="e">
        <f t="shared" si="14"/>
        <v>#NAME?</v>
      </c>
    </row>
    <row r="23" spans="2:22" x14ac:dyDescent="0.25">
      <c r="B23" t="s">
        <v>31</v>
      </c>
      <c r="C23">
        <v>2.6963666067148999</v>
      </c>
      <c r="D23">
        <v>0</v>
      </c>
      <c r="E23">
        <v>2.6963666067148999</v>
      </c>
      <c r="F23">
        <v>0</v>
      </c>
      <c r="G23" t="s">
        <v>72</v>
      </c>
      <c r="H23" t="e">
        <f t="shared" si="12"/>
        <v>#NAME?</v>
      </c>
      <c r="J23">
        <v>0.41848756443692497</v>
      </c>
      <c r="K23">
        <v>0</v>
      </c>
      <c r="L23">
        <v>0.41848756443692497</v>
      </c>
      <c r="M23">
        <v>0</v>
      </c>
      <c r="N23" t="s">
        <v>72</v>
      </c>
      <c r="O23" t="e">
        <f t="shared" si="13"/>
        <v>#NAME?</v>
      </c>
      <c r="Q23">
        <v>3.25234943614754</v>
      </c>
      <c r="R23">
        <v>0</v>
      </c>
      <c r="S23">
        <v>3.25234943614754</v>
      </c>
      <c r="T23">
        <v>0</v>
      </c>
      <c r="U23" t="s">
        <v>72</v>
      </c>
      <c r="V23" t="e">
        <f t="shared" si="14"/>
        <v>#NAME?</v>
      </c>
    </row>
    <row r="24" spans="2:22" x14ac:dyDescent="0.25">
      <c r="B24" t="s">
        <v>26</v>
      </c>
      <c r="C24">
        <v>6.59902310611837E-3</v>
      </c>
      <c r="D24">
        <v>0</v>
      </c>
      <c r="E24">
        <v>6.59902310611837E-3</v>
      </c>
      <c r="F24">
        <v>0</v>
      </c>
      <c r="G24" t="s">
        <v>72</v>
      </c>
      <c r="H24" t="e">
        <f t="shared" si="12"/>
        <v>#NAME?</v>
      </c>
      <c r="J24" s="2">
        <v>1.21696567942919E-5</v>
      </c>
      <c r="K24">
        <v>0</v>
      </c>
      <c r="L24" s="2">
        <v>1.21696567942919E-5</v>
      </c>
      <c r="M24">
        <v>0</v>
      </c>
      <c r="N24" t="s">
        <v>72</v>
      </c>
      <c r="O24" t="e">
        <f t="shared" si="13"/>
        <v>#NAME?</v>
      </c>
      <c r="Q24">
        <v>9.9934096532916499E-3</v>
      </c>
      <c r="R24">
        <v>0</v>
      </c>
      <c r="S24">
        <v>9.9934096532916499E-3</v>
      </c>
      <c r="T24">
        <v>0</v>
      </c>
      <c r="U24" t="s">
        <v>72</v>
      </c>
      <c r="V24" t="e">
        <f t="shared" si="14"/>
        <v>#NAME?</v>
      </c>
    </row>
    <row r="25" spans="2:22" x14ac:dyDescent="0.25">
      <c r="B25" t="s">
        <v>27</v>
      </c>
      <c r="C25" s="2">
        <v>3.72459392435076E-6</v>
      </c>
      <c r="D25">
        <v>0</v>
      </c>
      <c r="E25" s="2">
        <v>3.72459392435076E-6</v>
      </c>
      <c r="F25">
        <v>0</v>
      </c>
      <c r="G25" t="s">
        <v>72</v>
      </c>
      <c r="H25" t="e">
        <f t="shared" si="12"/>
        <v>#NAME?</v>
      </c>
      <c r="J25" s="2">
        <v>1.61361893472045E-7</v>
      </c>
      <c r="K25">
        <v>0</v>
      </c>
      <c r="L25" s="2">
        <v>1.61361893472045E-7</v>
      </c>
      <c r="M25">
        <v>0</v>
      </c>
      <c r="N25" t="s">
        <v>72</v>
      </c>
      <c r="O25" t="e">
        <f t="shared" si="13"/>
        <v>#NAME?</v>
      </c>
      <c r="Q25">
        <v>1.69405598575555E-3</v>
      </c>
      <c r="R25">
        <v>0</v>
      </c>
      <c r="S25">
        <v>1.69405598575555E-3</v>
      </c>
      <c r="T25">
        <v>0</v>
      </c>
      <c r="U25" t="s">
        <v>72</v>
      </c>
      <c r="V25" t="e">
        <f t="shared" si="14"/>
        <v>#NAME?</v>
      </c>
    </row>
    <row r="26" spans="2:22" x14ac:dyDescent="0.25">
      <c r="B26" t="s">
        <v>24</v>
      </c>
      <c r="C26">
        <v>0.99999252280859796</v>
      </c>
      <c r="D26">
        <v>0</v>
      </c>
      <c r="E26">
        <v>0.99999252280859796</v>
      </c>
      <c r="F26">
        <v>0</v>
      </c>
      <c r="G26" t="s">
        <v>72</v>
      </c>
      <c r="H26" t="e">
        <f t="shared" si="12"/>
        <v>#NAME?</v>
      </c>
      <c r="J26">
        <v>0.98641579131882096</v>
      </c>
      <c r="K26">
        <v>0</v>
      </c>
      <c r="L26">
        <v>0.98641579131882096</v>
      </c>
      <c r="M26">
        <v>0</v>
      </c>
      <c r="N26" t="s">
        <v>72</v>
      </c>
      <c r="O26" t="e">
        <f t="shared" si="13"/>
        <v>#NAME?</v>
      </c>
      <c r="Q26">
        <v>1.01432535526304</v>
      </c>
      <c r="R26">
        <v>0</v>
      </c>
      <c r="S26">
        <v>1.01432535526304</v>
      </c>
      <c r="T26">
        <v>0</v>
      </c>
      <c r="U26" t="s">
        <v>72</v>
      </c>
      <c r="V26" t="e">
        <f t="shared" si="14"/>
        <v>#NAME?</v>
      </c>
    </row>
    <row r="27" spans="2:22" x14ac:dyDescent="0.25">
      <c r="B27" t="s">
        <v>158</v>
      </c>
      <c r="C27">
        <v>2.18650651079615E-2</v>
      </c>
      <c r="D27">
        <v>0</v>
      </c>
      <c r="E27">
        <v>2.18650651079615E-2</v>
      </c>
      <c r="F27">
        <v>0</v>
      </c>
      <c r="G27" t="s">
        <v>72</v>
      </c>
      <c r="H27" t="e">
        <f t="shared" si="12"/>
        <v>#NAME?</v>
      </c>
      <c r="J27">
        <v>1.2463087111545401E-2</v>
      </c>
      <c r="K27">
        <v>0</v>
      </c>
      <c r="L27">
        <v>1.2463087111545401E-2</v>
      </c>
      <c r="M27">
        <v>0</v>
      </c>
      <c r="N27" t="s">
        <v>72</v>
      </c>
      <c r="O27" t="e">
        <f t="shared" si="13"/>
        <v>#NAME?</v>
      </c>
      <c r="Q27">
        <v>3.12670431043977E-2</v>
      </c>
      <c r="R27">
        <v>0</v>
      </c>
      <c r="S27">
        <v>3.12670431043977E-2</v>
      </c>
      <c r="T27">
        <v>0</v>
      </c>
      <c r="U27" t="s">
        <v>72</v>
      </c>
      <c r="V27" t="e">
        <f t="shared" si="14"/>
        <v>#NAME?</v>
      </c>
    </row>
    <row r="28" spans="2:22" x14ac:dyDescent="0.25">
      <c r="B28" t="s">
        <v>157</v>
      </c>
      <c r="C28" s="2">
        <v>1.3496610134897899E-6</v>
      </c>
      <c r="D28">
        <v>0</v>
      </c>
      <c r="E28" s="2">
        <v>1.3496610134897899E-6</v>
      </c>
      <c r="F28">
        <v>0</v>
      </c>
      <c r="G28" t="s">
        <v>72</v>
      </c>
      <c r="H28" t="e">
        <f t="shared" si="12"/>
        <v>#NAME?</v>
      </c>
      <c r="J28" s="2">
        <v>7.2123371161177399E-8</v>
      </c>
      <c r="K28">
        <v>0</v>
      </c>
      <c r="L28" s="2">
        <v>7.2123371161177399E-8</v>
      </c>
      <c r="M28">
        <v>0</v>
      </c>
      <c r="N28" t="s">
        <v>72</v>
      </c>
      <c r="O28" t="e">
        <f t="shared" si="13"/>
        <v>#NAME?</v>
      </c>
      <c r="Q28">
        <v>2.3513496610156198E-3</v>
      </c>
      <c r="R28">
        <v>0</v>
      </c>
      <c r="S28">
        <v>2.3513496610156198E-3</v>
      </c>
      <c r="T28">
        <v>0</v>
      </c>
      <c r="U28" t="s">
        <v>72</v>
      </c>
      <c r="V28" t="e">
        <f t="shared" si="14"/>
        <v>#NAME?</v>
      </c>
    </row>
    <row r="29" spans="2:22" x14ac:dyDescent="0.25">
      <c r="B29" t="s">
        <v>8</v>
      </c>
      <c r="C29">
        <v>0.79541115553061603</v>
      </c>
      <c r="D29">
        <v>0.198485634095003</v>
      </c>
      <c r="E29">
        <v>0.993896789625619</v>
      </c>
      <c r="F29">
        <v>0.198485634095003</v>
      </c>
      <c r="G29">
        <v>5.0073991206330897</v>
      </c>
      <c r="H29">
        <v>-4.1518798998964499</v>
      </c>
      <c r="J29">
        <v>0.76796873343831296</v>
      </c>
      <c r="K29">
        <v>9.7257960706551405E-2</v>
      </c>
      <c r="L29">
        <v>0.89452928186193603</v>
      </c>
      <c r="M29">
        <v>9.7257960706551405E-2</v>
      </c>
      <c r="N29">
        <v>3.3356616984254601</v>
      </c>
      <c r="O29">
        <v>-5.7217063380953004</v>
      </c>
      <c r="Q29">
        <v>0.82409705770722996</v>
      </c>
      <c r="R29">
        <v>0.33941043430245499</v>
      </c>
      <c r="S29">
        <v>1.1321583857486499</v>
      </c>
      <c r="T29">
        <v>0.33941043430245499</v>
      </c>
      <c r="U29">
        <v>9.1974916537776004</v>
      </c>
      <c r="V29">
        <v>-3.1063492808692801</v>
      </c>
    </row>
    <row r="30" spans="2:22" x14ac:dyDescent="0.25">
      <c r="B30" t="s">
        <v>9</v>
      </c>
      <c r="C30">
        <v>0.84130879393882896</v>
      </c>
      <c r="D30">
        <v>0.17195014486325899</v>
      </c>
      <c r="E30">
        <v>1.0132589388020901</v>
      </c>
      <c r="F30">
        <v>0.17195014486325899</v>
      </c>
      <c r="G30">
        <v>5.8927483870855202</v>
      </c>
      <c r="H30">
        <v>-4.5714859688465301</v>
      </c>
      <c r="J30">
        <v>0.81234133561340005</v>
      </c>
      <c r="K30" s="2">
        <v>9.8011582572057596E-2</v>
      </c>
      <c r="L30">
        <v>0.94283110537802906</v>
      </c>
      <c r="M30" s="2">
        <v>9.8011582572057596E-2</v>
      </c>
      <c r="N30">
        <v>4.31199614017532</v>
      </c>
      <c r="O30">
        <v>-5.83740934968829</v>
      </c>
      <c r="Q30">
        <v>0.87283714339349205</v>
      </c>
      <c r="R30">
        <v>0.25276671294899</v>
      </c>
      <c r="S30">
        <v>1.0899290906008501</v>
      </c>
      <c r="T30">
        <v>0.25276671294899</v>
      </c>
      <c r="U30">
        <v>9.6195886306076606</v>
      </c>
      <c r="V30">
        <v>-3.7683496078684402</v>
      </c>
    </row>
    <row r="31" spans="2:22" x14ac:dyDescent="0.25">
      <c r="B31" t="s">
        <v>10</v>
      </c>
      <c r="C31">
        <v>0.84130879393882896</v>
      </c>
      <c r="D31">
        <v>0.52451478280385999</v>
      </c>
      <c r="E31">
        <v>1.3658235767426901</v>
      </c>
      <c r="F31">
        <v>0.52451478280385999</v>
      </c>
      <c r="G31">
        <v>2.6039753721363299</v>
      </c>
      <c r="H31">
        <v>-2.4666155833702299</v>
      </c>
      <c r="J31">
        <v>0.81234133561340005</v>
      </c>
      <c r="K31">
        <v>0.472063304523474</v>
      </c>
      <c r="L31">
        <v>1.30988363388554</v>
      </c>
      <c r="M31">
        <v>0.472063304523474</v>
      </c>
      <c r="N31">
        <v>2.4647223103117999</v>
      </c>
      <c r="O31" s="5">
        <v>-2.63165567779799</v>
      </c>
      <c r="Q31">
        <v>0.87283714339349205</v>
      </c>
      <c r="R31">
        <v>0.57696626108424598</v>
      </c>
      <c r="S31">
        <v>1.42206161599153</v>
      </c>
      <c r="T31">
        <v>0.57696626108424598</v>
      </c>
      <c r="U31">
        <v>2.7748050342693098</v>
      </c>
      <c r="V31" s="5">
        <v>-2.3260896545503602</v>
      </c>
    </row>
    <row r="32" spans="2:22" x14ac:dyDescent="0.25">
      <c r="B32" t="s">
        <v>11</v>
      </c>
      <c r="C32">
        <v>0.83173269949594597</v>
      </c>
      <c r="D32">
        <v>1.94392222506127</v>
      </c>
      <c r="E32">
        <v>2.77565492455722</v>
      </c>
      <c r="F32">
        <v>1.94392222506127</v>
      </c>
      <c r="G32">
        <v>1.4278631566495601</v>
      </c>
      <c r="H32">
        <v>-0.91799446285225195</v>
      </c>
      <c r="J32">
        <v>0.80293492853680404</v>
      </c>
      <c r="K32">
        <v>1.76896922480575</v>
      </c>
      <c r="L32">
        <v>2.57190415334256</v>
      </c>
      <c r="M32">
        <v>1.76896922480575</v>
      </c>
      <c r="N32">
        <v>1.4034937776393199</v>
      </c>
      <c r="O32" s="5">
        <v>-0.965034990074365</v>
      </c>
      <c r="Q32">
        <v>0.86401626683333999</v>
      </c>
      <c r="R32">
        <v>2.11887522531678</v>
      </c>
      <c r="S32">
        <v>2.9738281943262099</v>
      </c>
      <c r="T32">
        <v>2.11887522531678</v>
      </c>
      <c r="U32">
        <v>1.4538998854686001</v>
      </c>
      <c r="V32" s="5">
        <v>-0.87404995984260603</v>
      </c>
    </row>
    <row r="33" spans="2:22" x14ac:dyDescent="0.25">
      <c r="B33" t="s">
        <v>37</v>
      </c>
      <c r="C33">
        <v>1.74439081686859</v>
      </c>
      <c r="D33">
        <v>16.4164016860984</v>
      </c>
      <c r="E33">
        <v>18.160792502966999</v>
      </c>
      <c r="F33">
        <v>16.4164016860984</v>
      </c>
      <c r="G33">
        <v>1.10625902376315</v>
      </c>
      <c r="H33">
        <v>-0.26027029426453402</v>
      </c>
      <c r="J33">
        <v>1.7130119760851199</v>
      </c>
      <c r="K33">
        <v>8.5365288767711794E-2</v>
      </c>
      <c r="L33">
        <v>1.8297561056363001</v>
      </c>
      <c r="M33">
        <v>8.5365288767711794E-2</v>
      </c>
      <c r="N33">
        <v>1.0872979163351599</v>
      </c>
      <c r="O33">
        <v>-7.9033653303098204</v>
      </c>
      <c r="Q33">
        <v>1.79422274236014</v>
      </c>
      <c r="R33">
        <v>19.982044132318901</v>
      </c>
      <c r="S33">
        <v>21.7264349491875</v>
      </c>
      <c r="T33">
        <v>19.982044132318901</v>
      </c>
      <c r="U33">
        <v>21.434427646760099</v>
      </c>
      <c r="V33">
        <v>-0.21581650447290299</v>
      </c>
    </row>
    <row r="34" spans="2:22" x14ac:dyDescent="0.25">
      <c r="B34" t="s">
        <v>12</v>
      </c>
      <c r="C34">
        <v>1.74439081686859</v>
      </c>
      <c r="D34">
        <v>16.104623564818802</v>
      </c>
      <c r="E34">
        <v>17.8490143816874</v>
      </c>
      <c r="F34">
        <v>16.104623564818802</v>
      </c>
      <c r="G34">
        <v>1.10831614969749</v>
      </c>
      <c r="H34">
        <v>-0.26505849431669198</v>
      </c>
      <c r="J34">
        <v>1.7130119760851199</v>
      </c>
      <c r="K34">
        <v>8.3744042537055002E-2</v>
      </c>
      <c r="L34">
        <v>1.8281348594056499</v>
      </c>
      <c r="M34">
        <v>8.3744042537055002E-2</v>
      </c>
      <c r="N34">
        <v>1.0872672814191799</v>
      </c>
      <c r="O34">
        <v>-7.9505227669021901</v>
      </c>
      <c r="Q34">
        <v>1.79422274236014</v>
      </c>
      <c r="R34">
        <v>19.989058768653098</v>
      </c>
      <c r="S34">
        <v>21.733449585521701</v>
      </c>
      <c r="T34">
        <v>19.989058768653098</v>
      </c>
      <c r="U34">
        <v>21.830028787979</v>
      </c>
      <c r="V34">
        <v>-0.21574385105305299</v>
      </c>
    </row>
    <row r="35" spans="2:22" x14ac:dyDescent="0.25">
      <c r="B35" t="s">
        <v>13</v>
      </c>
      <c r="C35">
        <v>1.6384481257712</v>
      </c>
      <c r="D35">
        <v>1.0126607342526701E-2</v>
      </c>
      <c r="E35">
        <v>1.6485747331137299</v>
      </c>
      <c r="F35">
        <v>1.0126607342526701E-2</v>
      </c>
      <c r="G35">
        <v>162.796351961879</v>
      </c>
      <c r="H35">
        <v>-13.125104066549399</v>
      </c>
      <c r="J35">
        <v>1.6070642067598799</v>
      </c>
      <c r="K35">
        <v>1.00010374114794E-2</v>
      </c>
      <c r="L35">
        <v>1.6230229751748899</v>
      </c>
      <c r="M35">
        <v>1.00010374114794E-2</v>
      </c>
      <c r="N35">
        <v>3.5629308710818899</v>
      </c>
      <c r="O35">
        <v>-13.212170993285801</v>
      </c>
      <c r="Q35">
        <v>1.6883422160732899</v>
      </c>
      <c r="R35">
        <v>0.63220409639394504</v>
      </c>
      <c r="S35">
        <v>2.2524994918664198</v>
      </c>
      <c r="T35">
        <v>0.63220409639394504</v>
      </c>
      <c r="U35">
        <v>167.97287129484499</v>
      </c>
      <c r="V35">
        <v>-3.2763101827335799</v>
      </c>
    </row>
    <row r="36" spans="2:22" x14ac:dyDescent="0.25">
      <c r="B36" t="s">
        <v>23</v>
      </c>
      <c r="C36">
        <v>1.6384481257712</v>
      </c>
      <c r="D36">
        <v>2.3979012468245502</v>
      </c>
      <c r="E36">
        <v>4.0363493725957502</v>
      </c>
      <c r="F36">
        <v>2.3979012468245502</v>
      </c>
      <c r="G36">
        <v>1.68328423780626</v>
      </c>
      <c r="H36">
        <v>-1.3421415279607001</v>
      </c>
      <c r="J36">
        <v>1.6070642067598799</v>
      </c>
      <c r="K36">
        <v>0.69539136157911896</v>
      </c>
      <c r="L36">
        <v>2.3342194746448199</v>
      </c>
      <c r="M36">
        <v>0.69539136157911896</v>
      </c>
      <c r="N36">
        <v>1.0819759041932899</v>
      </c>
      <c r="O36">
        <v>-3.12256079311046</v>
      </c>
      <c r="Q36">
        <v>1.6883422160732899</v>
      </c>
      <c r="R36">
        <v>19.991782275025599</v>
      </c>
      <c r="S36">
        <v>21.630626703456102</v>
      </c>
      <c r="T36">
        <v>19.991782275025599</v>
      </c>
      <c r="U36">
        <v>3.3566989807641501</v>
      </c>
      <c r="V36">
        <v>-0.20316406819798799</v>
      </c>
    </row>
    <row r="37" spans="2:22" x14ac:dyDescent="0.25">
      <c r="B37" t="s">
        <v>14</v>
      </c>
      <c r="C37">
        <v>1.6384481257712</v>
      </c>
      <c r="D37">
        <v>1.5894700980996199</v>
      </c>
      <c r="E37">
        <v>3.2279182238708199</v>
      </c>
      <c r="F37">
        <v>1.5894700980996199</v>
      </c>
      <c r="G37">
        <v>2.0308140604407301</v>
      </c>
      <c r="H37">
        <v>-1.8258823156778099</v>
      </c>
      <c r="J37">
        <v>1.6070642067598799</v>
      </c>
      <c r="K37">
        <v>0.67780281066292802</v>
      </c>
      <c r="L37">
        <v>2.34223058370966</v>
      </c>
      <c r="M37">
        <v>0.67780281066292802</v>
      </c>
      <c r="N37">
        <v>1.0819584800538999</v>
      </c>
      <c r="O37">
        <v>-3.1974546807345399</v>
      </c>
      <c r="Q37">
        <v>1.6883422160732899</v>
      </c>
      <c r="R37">
        <v>19.985997013504601</v>
      </c>
      <c r="S37">
        <v>21.624018951093198</v>
      </c>
      <c r="T37">
        <v>19.985997013504601</v>
      </c>
      <c r="U37">
        <v>3.4556224123928101</v>
      </c>
      <c r="V37">
        <v>-0.20312254229832299</v>
      </c>
    </row>
    <row r="38" spans="2:22" x14ac:dyDescent="0.25">
      <c r="B38" t="s">
        <v>15</v>
      </c>
      <c r="C38">
        <v>1.33188870897694</v>
      </c>
      <c r="D38">
        <v>6.3293693213348601E-2</v>
      </c>
      <c r="E38">
        <v>1.3951824021902901</v>
      </c>
      <c r="F38">
        <v>6.3293693213348601E-2</v>
      </c>
      <c r="G38">
        <v>22.0429924587818</v>
      </c>
      <c r="H38">
        <v>-7.9716990865427499</v>
      </c>
      <c r="J38">
        <v>1.30048202302979</v>
      </c>
      <c r="K38">
        <v>3.29127204709427E-4</v>
      </c>
      <c r="L38">
        <v>1.3322178361816499</v>
      </c>
      <c r="M38">
        <v>3.29127204709427E-4</v>
      </c>
      <c r="N38">
        <v>14.328472547999599</v>
      </c>
      <c r="O38">
        <v>-21.417515837374701</v>
      </c>
      <c r="Q38">
        <v>1.3818345355635799</v>
      </c>
      <c r="R38">
        <v>9.9928082845234703E-2</v>
      </c>
      <c r="S38">
        <v>1.4502348980219499</v>
      </c>
      <c r="T38">
        <v>9.9928082845234703E-2</v>
      </c>
      <c r="U38">
        <v>4047.7293189963202</v>
      </c>
      <c r="V38">
        <v>-6.8648400128645504</v>
      </c>
    </row>
    <row r="39" spans="2:22" x14ac:dyDescent="0.25">
      <c r="B39" t="s">
        <v>16</v>
      </c>
      <c r="C39">
        <v>0.212207481163738</v>
      </c>
      <c r="D39">
        <v>8.8175429258495093E-3</v>
      </c>
      <c r="E39">
        <v>0.22102502408958699</v>
      </c>
      <c r="F39">
        <v>8.8175429258495093E-3</v>
      </c>
      <c r="G39">
        <v>25.066509564884601</v>
      </c>
      <c r="H39">
        <v>-8.3029850243518108</v>
      </c>
      <c r="J39">
        <v>0.19073792101070899</v>
      </c>
      <c r="K39" s="2">
        <v>4.2777951965447098E-5</v>
      </c>
      <c r="L39">
        <v>0.194377039072123</v>
      </c>
      <c r="M39" s="2">
        <v>4.2777951965447098E-5</v>
      </c>
      <c r="N39">
        <v>21.720323042691</v>
      </c>
      <c r="O39">
        <v>-21.9061009091721</v>
      </c>
      <c r="Q39">
        <v>0.239060787248074</v>
      </c>
      <c r="R39">
        <v>9.9990936779133302E-3</v>
      </c>
      <c r="S39">
        <v>0.24779318139063</v>
      </c>
      <c r="T39">
        <v>9.9990936779133302E-3</v>
      </c>
      <c r="U39">
        <v>4892.1598131778301</v>
      </c>
      <c r="V39">
        <v>-7.9375315323394302</v>
      </c>
    </row>
    <row r="40" spans="2:22" x14ac:dyDescent="0.25">
      <c r="B40" t="s">
        <v>39</v>
      </c>
      <c r="C40">
        <v>5.9767645809649099E-2</v>
      </c>
      <c r="D40" s="2">
        <v>4.6098161753810799E-7</v>
      </c>
      <c r="E40">
        <v>5.9768106791266602E-2</v>
      </c>
      <c r="F40" s="2">
        <v>4.6098161753810799E-7</v>
      </c>
      <c r="G40">
        <v>129653.99165038401</v>
      </c>
      <c r="H40">
        <v>-30.342056230858201</v>
      </c>
      <c r="J40">
        <v>2.9286146446727199E-2</v>
      </c>
      <c r="K40" s="2">
        <v>9.9764739536281705E-8</v>
      </c>
      <c r="L40">
        <v>2.9297590825095299E-2</v>
      </c>
      <c r="M40" s="2">
        <v>9.9764739536281705E-8</v>
      </c>
      <c r="N40">
        <v>1.06019367394915</v>
      </c>
      <c r="O40">
        <v>-34.327573852245898</v>
      </c>
      <c r="Q40">
        <v>9.2639851004952201E-2</v>
      </c>
      <c r="R40">
        <v>0.99937446098161997</v>
      </c>
      <c r="S40">
        <v>1.05953048143906</v>
      </c>
      <c r="T40">
        <v>0.99937446098161997</v>
      </c>
      <c r="U40">
        <v>604738.62024941505</v>
      </c>
      <c r="V40">
        <v>-0.15072254871483101</v>
      </c>
    </row>
    <row r="41" spans="2:22" x14ac:dyDescent="0.25">
      <c r="B41" t="s">
        <v>50</v>
      </c>
      <c r="C41">
        <v>5.9767645809649099E-2</v>
      </c>
      <c r="D41">
        <v>0.11495435256832399</v>
      </c>
      <c r="E41">
        <v>0.174721998377973</v>
      </c>
      <c r="F41">
        <v>0.11495435256832399</v>
      </c>
      <c r="G41">
        <v>1.5199250352362801</v>
      </c>
      <c r="H41">
        <v>-1.0790317796744899</v>
      </c>
      <c r="J41">
        <v>2.9286146446727199E-2</v>
      </c>
      <c r="K41" s="2">
        <v>2.6616427205026397E-7</v>
      </c>
      <c r="L41">
        <v>3.4106391877438302E-2</v>
      </c>
      <c r="M41" s="2">
        <v>2.6616427205026397E-7</v>
      </c>
      <c r="N41">
        <v>1.0593094793898199</v>
      </c>
      <c r="O41">
        <v>-31.823367178911401</v>
      </c>
      <c r="Q41">
        <v>9.2639851004952201E-2</v>
      </c>
      <c r="R41">
        <v>0.99665423676736298</v>
      </c>
      <c r="S41">
        <v>1.05698572793934</v>
      </c>
      <c r="T41">
        <v>0.99665423676736298</v>
      </c>
      <c r="U41">
        <v>228981.62302869101</v>
      </c>
      <c r="V41">
        <v>-0.14857112675230899</v>
      </c>
    </row>
    <row r="42" spans="2:22" x14ac:dyDescent="0.25">
      <c r="B42" t="s">
        <v>17</v>
      </c>
      <c r="C42">
        <v>0.152439835354088</v>
      </c>
      <c r="D42">
        <v>5.7496875877160597E-3</v>
      </c>
      <c r="E42">
        <v>0.15818952294180499</v>
      </c>
      <c r="F42">
        <v>5.7496875877160597E-3</v>
      </c>
      <c r="G42">
        <v>27.512716217794001</v>
      </c>
      <c r="H42">
        <v>-8.5429756642507506</v>
      </c>
      <c r="J42">
        <v>0.13547463483376901</v>
      </c>
      <c r="K42">
        <v>2.81734691798094E-3</v>
      </c>
      <c r="L42">
        <v>0.14151630691838701</v>
      </c>
      <c r="M42">
        <v>2.81734691798094E-3</v>
      </c>
      <c r="N42">
        <v>18.171368994767398</v>
      </c>
      <c r="O42">
        <v>-10.3722242273479</v>
      </c>
      <c r="Q42">
        <v>0.17272116941017501</v>
      </c>
      <c r="R42">
        <v>8.9120157609678605E-3</v>
      </c>
      <c r="S42">
        <v>0.178258762814129</v>
      </c>
      <c r="T42">
        <v>8.9120157609678605E-3</v>
      </c>
      <c r="U42">
        <v>55.837449528801798</v>
      </c>
      <c r="V42">
        <v>-7.4775086418574199</v>
      </c>
    </row>
    <row r="43" spans="2:22" x14ac:dyDescent="0.25">
      <c r="B43" t="s">
        <v>19</v>
      </c>
      <c r="C43">
        <v>0.10223511336644101</v>
      </c>
      <c r="D43">
        <v>8.1903953932945201E-4</v>
      </c>
      <c r="E43">
        <v>0.10305415290577</v>
      </c>
      <c r="F43">
        <v>8.1903953932945201E-4</v>
      </c>
      <c r="G43">
        <v>125.823172090252</v>
      </c>
      <c r="H43">
        <v>-12.461123240695199</v>
      </c>
      <c r="J43">
        <v>9.5078655430784295E-2</v>
      </c>
      <c r="K43">
        <v>1.0385421358697401E-4</v>
      </c>
      <c r="L43">
        <v>0.100903343501172</v>
      </c>
      <c r="M43">
        <v>1.0385421358697401E-4</v>
      </c>
      <c r="N43">
        <v>1.0511794979904501</v>
      </c>
      <c r="O43">
        <v>-17.774349589719701</v>
      </c>
      <c r="Q43">
        <v>0.10939157130208101</v>
      </c>
      <c r="R43">
        <v>1.9975794484251499</v>
      </c>
      <c r="S43">
        <v>2.09981456179159</v>
      </c>
      <c r="T43">
        <v>1.9975794484251499</v>
      </c>
      <c r="U43">
        <v>985.40987452879995</v>
      </c>
      <c r="V43">
        <v>-0.12870467013348999</v>
      </c>
    </row>
    <row r="44" spans="2:22" x14ac:dyDescent="0.25">
      <c r="B44" t="s">
        <v>18</v>
      </c>
      <c r="C44">
        <v>5.02047219876477E-2</v>
      </c>
      <c r="D44">
        <v>0.38416813323468502</v>
      </c>
      <c r="E44">
        <v>0.43437285522233199</v>
      </c>
      <c r="F44">
        <v>0.38416813323468502</v>
      </c>
      <c r="G44">
        <v>1.13068424380993</v>
      </c>
      <c r="H44">
        <v>-0.31655656629158802</v>
      </c>
      <c r="J44">
        <v>4.03959794029842E-2</v>
      </c>
      <c r="K44">
        <v>0.23006682525380101</v>
      </c>
      <c r="L44">
        <v>0.28124338768124901</v>
      </c>
      <c r="M44">
        <v>0.23006682525380101</v>
      </c>
      <c r="N44">
        <v>1.02485387051795</v>
      </c>
      <c r="O44">
        <v>-0.52177679787049602</v>
      </c>
      <c r="Q44">
        <v>6.3329598108095006E-2</v>
      </c>
      <c r="R44">
        <v>1.99321794247483</v>
      </c>
      <c r="S44">
        <v>2.0427571231311501</v>
      </c>
      <c r="T44">
        <v>1.99321794247483</v>
      </c>
      <c r="U44">
        <v>1.2242762865864101</v>
      </c>
      <c r="V44">
        <v>-6.3304408915461199E-2</v>
      </c>
    </row>
    <row r="45" spans="2:22" x14ac:dyDescent="0.25">
      <c r="B45" t="s">
        <v>22</v>
      </c>
      <c r="C45">
        <v>1.21998946662422E-2</v>
      </c>
      <c r="D45">
        <v>1.6236546661726699E-2</v>
      </c>
      <c r="E45">
        <v>2.8436441327968898E-2</v>
      </c>
      <c r="F45">
        <v>1.6236546661726699E-2</v>
      </c>
      <c r="G45">
        <v>1.7513848184848499</v>
      </c>
      <c r="H45">
        <v>-1.4443588615292</v>
      </c>
      <c r="J45">
        <v>7.4475797077527099E-3</v>
      </c>
      <c r="K45">
        <v>9.9042934636670004E-3</v>
      </c>
      <c r="L45">
        <v>2.3882623524573598E-2</v>
      </c>
      <c r="M45">
        <v>9.9042934636670004E-3</v>
      </c>
      <c r="N45">
        <v>1.4310679920060101</v>
      </c>
      <c r="O45">
        <v>-2.26962801114886</v>
      </c>
      <c r="Q45">
        <v>1.85781884156535E-2</v>
      </c>
      <c r="R45">
        <v>2.1594607060097502E-2</v>
      </c>
      <c r="S45">
        <v>3.2979546479445898E-2</v>
      </c>
      <c r="T45">
        <v>2.1594607060097502E-2</v>
      </c>
      <c r="U45">
        <v>2.4113404567609802</v>
      </c>
      <c r="V45">
        <v>-0.92421980068828302</v>
      </c>
    </row>
    <row r="46" spans="2:22" x14ac:dyDescent="0.25">
      <c r="B46" t="s">
        <v>20</v>
      </c>
      <c r="C46">
        <v>3.8004827321405497E-2</v>
      </c>
      <c r="D46">
        <v>0.35436047238256002</v>
      </c>
      <c r="E46">
        <v>0.392365299703966</v>
      </c>
      <c r="F46">
        <v>0.35436047238256002</v>
      </c>
      <c r="G46">
        <v>1.10724905931488</v>
      </c>
      <c r="H46">
        <v>-0.26257582765611598</v>
      </c>
      <c r="J46">
        <v>3.2948399695231501E-2</v>
      </c>
      <c r="K46">
        <v>0.17008370118650201</v>
      </c>
      <c r="L46">
        <v>0.20303210088173301</v>
      </c>
      <c r="M46">
        <v>0.17008370118650201</v>
      </c>
      <c r="N46">
        <v>1.0387774732513699</v>
      </c>
      <c r="O46">
        <v>-0.48864227899290502</v>
      </c>
      <c r="Q46">
        <v>4.4751409692441402E-2</v>
      </c>
      <c r="R46">
        <v>0.99603641577289403</v>
      </c>
      <c r="S46">
        <v>1.0346601912429101</v>
      </c>
      <c r="T46">
        <v>0.99603641577289403</v>
      </c>
      <c r="U46">
        <v>1.20864513502455</v>
      </c>
      <c r="V46">
        <v>-9.8101096157951997E-2</v>
      </c>
    </row>
    <row r="47" spans="2:22" x14ac:dyDescent="0.25">
      <c r="B47" t="s">
        <v>21</v>
      </c>
      <c r="C47">
        <v>3.8623044363478999E-2</v>
      </c>
      <c r="D47">
        <v>2.9722069724469201E-3</v>
      </c>
      <c r="E47">
        <v>4.1595251335925898E-2</v>
      </c>
      <c r="F47">
        <v>2.9722069724469201E-3</v>
      </c>
      <c r="G47">
        <v>13.9947358045802</v>
      </c>
      <c r="H47">
        <v>-6.80077871984843</v>
      </c>
      <c r="J47">
        <v>2.58774397235382E-2</v>
      </c>
      <c r="K47">
        <v>1.00205482548082E-3</v>
      </c>
      <c r="L47">
        <v>2.9515323450017599E-2</v>
      </c>
      <c r="M47">
        <v>1.00205482548082E-3</v>
      </c>
      <c r="N47">
        <v>5.2060375710812101</v>
      </c>
      <c r="O47">
        <v>-9.8776823874284503</v>
      </c>
      <c r="Q47">
        <v>4.5961422792542297E-2</v>
      </c>
      <c r="R47">
        <v>9.6002285210047295E-3</v>
      </c>
      <c r="S47">
        <v>5.0942220205468298E-2</v>
      </c>
      <c r="T47">
        <v>9.6002285210047295E-3</v>
      </c>
      <c r="U47">
        <v>46.0928052361919</v>
      </c>
      <c r="V47">
        <v>-4.2542020511436798</v>
      </c>
    </row>
    <row r="48" spans="2:22" x14ac:dyDescent="0.25">
      <c r="B48" t="s">
        <v>30</v>
      </c>
      <c r="C48" s="2">
        <v>6.18217042073512E-4</v>
      </c>
      <c r="D48" s="2">
        <v>8.3193545874684E-4</v>
      </c>
      <c r="E48" s="2">
        <v>1.4501525008203499E-3</v>
      </c>
      <c r="F48" s="2">
        <v>8.3193545874684E-4</v>
      </c>
      <c r="G48">
        <v>1.74310697491455</v>
      </c>
      <c r="H48">
        <v>-1.4321482978681099</v>
      </c>
      <c r="J48">
        <v>-1.1534198028983899E-2</v>
      </c>
      <c r="K48" s="2">
        <v>1.53519185787499E-6</v>
      </c>
      <c r="L48" s="2">
        <v>9.5760284367923592E-6</v>
      </c>
      <c r="M48" s="2">
        <v>1.53519185787499E-6</v>
      </c>
      <c r="N48">
        <v>1.0500786243271099E-2</v>
      </c>
      <c r="O48">
        <v>-16.6030656128206</v>
      </c>
      <c r="Q48">
        <v>3.5097263895131499E-3</v>
      </c>
      <c r="R48">
        <v>9.99817952397479E-2</v>
      </c>
      <c r="S48">
        <v>0.10050727972551</v>
      </c>
      <c r="T48">
        <v>9.99817952397479E-2</v>
      </c>
      <c r="U48">
        <v>625.66987649905298</v>
      </c>
      <c r="V48">
        <v>11.748829668782699</v>
      </c>
    </row>
    <row r="49" spans="2:22" x14ac:dyDescent="0.25">
      <c r="B49" t="s">
        <v>38</v>
      </c>
      <c r="C49" s="2">
        <v>6.18217042073512E-4</v>
      </c>
      <c r="D49" s="2">
        <v>4.6594848393337097E-5</v>
      </c>
      <c r="E49">
        <v>6.6481189046684898E-4</v>
      </c>
      <c r="F49" s="2">
        <v>4.6594848393337097E-5</v>
      </c>
      <c r="G49">
        <v>14.2679268930064</v>
      </c>
      <c r="H49" s="2">
        <v>-6.8506061729701502</v>
      </c>
      <c r="J49">
        <v>-1.1534198028983899E-2</v>
      </c>
      <c r="K49" s="2">
        <v>1.0948483933371199E-6</v>
      </c>
      <c r="L49" s="2">
        <v>3.0576267448246702E-6</v>
      </c>
      <c r="M49" s="2">
        <v>1.0948483933371199E-6</v>
      </c>
      <c r="N49">
        <v>4.2318712112519603E-3</v>
      </c>
      <c r="O49">
        <v>-16.3430672668879</v>
      </c>
      <c r="Q49">
        <v>3.5097263895131499E-3</v>
      </c>
      <c r="R49">
        <v>9.9836594848395799E-2</v>
      </c>
      <c r="S49">
        <v>9.9836594848395799E-2</v>
      </c>
      <c r="T49">
        <v>0.10385964393892499</v>
      </c>
      <c r="U49">
        <v>565.65995277133902</v>
      </c>
      <c r="V49">
        <v>14.092264768537699</v>
      </c>
    </row>
    <row r="50" spans="2:22" x14ac:dyDescent="0.25">
      <c r="B50" t="s">
        <v>49</v>
      </c>
      <c r="C50">
        <v>43.533418158139703</v>
      </c>
      <c r="D50">
        <v>0</v>
      </c>
      <c r="E50">
        <v>43.533418158139703</v>
      </c>
      <c r="F50">
        <v>0</v>
      </c>
      <c r="G50" t="s">
        <v>72</v>
      </c>
      <c r="H50" t="e">
        <f t="shared" ref="H50:H61" si="15">-Inf</f>
        <v>#NAME?</v>
      </c>
      <c r="J50">
        <v>16.1073647185117</v>
      </c>
      <c r="K50">
        <v>0</v>
      </c>
      <c r="L50">
        <v>16.1073647185117</v>
      </c>
      <c r="M50">
        <v>0</v>
      </c>
      <c r="N50" t="s">
        <v>72</v>
      </c>
      <c r="O50" t="e">
        <f t="shared" ref="O50:O61" si="16">-Inf</f>
        <v>#NAME?</v>
      </c>
      <c r="Q50">
        <v>497.79592995470102</v>
      </c>
      <c r="R50">
        <v>0</v>
      </c>
      <c r="S50">
        <v>497.79592995470102</v>
      </c>
      <c r="T50">
        <v>0</v>
      </c>
      <c r="U50" t="s">
        <v>72</v>
      </c>
      <c r="V50" t="e">
        <f t="shared" ref="V50:V61" si="17">-Inf</f>
        <v>#NAME?</v>
      </c>
    </row>
    <row r="51" spans="2:22" x14ac:dyDescent="0.25">
      <c r="B51" t="s">
        <v>34</v>
      </c>
      <c r="C51">
        <v>500.59247265202401</v>
      </c>
      <c r="D51">
        <v>0</v>
      </c>
      <c r="E51">
        <v>500.59247265202401</v>
      </c>
      <c r="F51">
        <v>0</v>
      </c>
      <c r="G51" t="s">
        <v>72</v>
      </c>
      <c r="H51" t="e">
        <f t="shared" si="15"/>
        <v>#NAME?</v>
      </c>
      <c r="J51">
        <v>500.59247265202401</v>
      </c>
      <c r="K51">
        <v>0</v>
      </c>
      <c r="L51">
        <v>500.59247265202401</v>
      </c>
      <c r="M51">
        <v>0</v>
      </c>
      <c r="N51" t="s">
        <v>72</v>
      </c>
      <c r="O51" t="e">
        <f t="shared" si="16"/>
        <v>#NAME?</v>
      </c>
      <c r="Q51">
        <v>6976.6564632158597</v>
      </c>
      <c r="R51">
        <v>0</v>
      </c>
      <c r="S51">
        <v>6976.6564632158597</v>
      </c>
      <c r="T51">
        <v>0</v>
      </c>
      <c r="U51" t="s">
        <v>72</v>
      </c>
      <c r="V51" t="e">
        <f t="shared" si="17"/>
        <v>#NAME?</v>
      </c>
    </row>
    <row r="52" spans="2:22" x14ac:dyDescent="0.25">
      <c r="B52" t="s">
        <v>29</v>
      </c>
      <c r="C52">
        <v>1.80132283704737</v>
      </c>
      <c r="D52">
        <v>0</v>
      </c>
      <c r="E52">
        <v>1.80132283704737</v>
      </c>
      <c r="F52">
        <v>0</v>
      </c>
      <c r="G52" t="s">
        <v>72</v>
      </c>
      <c r="H52" t="e">
        <f t="shared" si="15"/>
        <v>#NAME?</v>
      </c>
      <c r="J52">
        <v>0.36674932962284501</v>
      </c>
      <c r="K52">
        <v>0</v>
      </c>
      <c r="L52">
        <v>0.36674932962284501</v>
      </c>
      <c r="M52">
        <v>0</v>
      </c>
      <c r="N52" t="s">
        <v>72</v>
      </c>
      <c r="O52" t="e">
        <f t="shared" si="16"/>
        <v>#NAME?</v>
      </c>
      <c r="Q52">
        <v>3.9967751108407001</v>
      </c>
      <c r="R52">
        <v>0</v>
      </c>
      <c r="S52">
        <v>3.9967751108407001</v>
      </c>
      <c r="T52">
        <v>0</v>
      </c>
      <c r="U52" t="s">
        <v>72</v>
      </c>
      <c r="V52" t="e">
        <f t="shared" si="17"/>
        <v>#NAME?</v>
      </c>
    </row>
    <row r="53" spans="2:22" x14ac:dyDescent="0.25">
      <c r="B53" t="s">
        <v>32</v>
      </c>
      <c r="C53">
        <v>4.4407574235834897</v>
      </c>
      <c r="D53">
        <v>0</v>
      </c>
      <c r="E53">
        <v>4.4407574235834897</v>
      </c>
      <c r="F53">
        <v>0</v>
      </c>
      <c r="G53" t="s">
        <v>72</v>
      </c>
      <c r="H53" t="e">
        <f t="shared" si="15"/>
        <v>#NAME?</v>
      </c>
      <c r="J53">
        <v>2.1599388183222699</v>
      </c>
      <c r="K53">
        <v>0</v>
      </c>
      <c r="L53">
        <v>2.1599388183222699</v>
      </c>
      <c r="M53">
        <v>0</v>
      </c>
      <c r="N53" t="s">
        <v>72</v>
      </c>
      <c r="O53" t="e">
        <f t="shared" si="16"/>
        <v>#NAME?</v>
      </c>
      <c r="Q53">
        <v>4.9967402530161298</v>
      </c>
      <c r="R53">
        <v>0</v>
      </c>
      <c r="S53">
        <v>4.9967402530161298</v>
      </c>
      <c r="T53">
        <v>0</v>
      </c>
      <c r="U53" t="s">
        <v>72</v>
      </c>
      <c r="V53" t="e">
        <f t="shared" si="17"/>
        <v>#NAME?</v>
      </c>
    </row>
    <row r="54" spans="2:22" x14ac:dyDescent="0.25">
      <c r="B54" t="s">
        <v>4</v>
      </c>
      <c r="C54">
        <v>1.4240300883219899E-2</v>
      </c>
      <c r="D54">
        <v>0</v>
      </c>
      <c r="E54">
        <v>1.4240300883219899E-2</v>
      </c>
      <c r="F54">
        <v>0</v>
      </c>
      <c r="G54" t="s">
        <v>72</v>
      </c>
      <c r="H54" t="e">
        <f t="shared" si="15"/>
        <v>#NAME?</v>
      </c>
      <c r="J54">
        <v>1.2389061768401301E-2</v>
      </c>
      <c r="K54">
        <v>0</v>
      </c>
      <c r="L54">
        <v>1.2389061768401301E-2</v>
      </c>
      <c r="M54">
        <v>0</v>
      </c>
      <c r="N54" t="s">
        <v>72</v>
      </c>
      <c r="O54" t="e">
        <f t="shared" si="16"/>
        <v>#NAME?</v>
      </c>
      <c r="Q54">
        <v>1.6091539998038501E-2</v>
      </c>
      <c r="R54">
        <v>0</v>
      </c>
      <c r="S54">
        <v>1.6091539998038501E-2</v>
      </c>
      <c r="T54">
        <v>0</v>
      </c>
      <c r="U54" t="s">
        <v>72</v>
      </c>
      <c r="V54" t="e">
        <f t="shared" si="17"/>
        <v>#NAME?</v>
      </c>
    </row>
    <row r="55" spans="2:22" x14ac:dyDescent="0.25">
      <c r="B55" t="s">
        <v>7</v>
      </c>
      <c r="C55">
        <v>4.9253006215084503E-3</v>
      </c>
      <c r="D55">
        <v>0</v>
      </c>
      <c r="E55">
        <v>4.9253006215084503E-3</v>
      </c>
      <c r="F55">
        <v>0</v>
      </c>
      <c r="G55" t="s">
        <v>72</v>
      </c>
      <c r="H55" t="e">
        <f t="shared" si="15"/>
        <v>#NAME?</v>
      </c>
      <c r="J55">
        <v>3.0044333791207599E-3</v>
      </c>
      <c r="K55">
        <v>0</v>
      </c>
      <c r="L55">
        <v>3.0044333791207599E-3</v>
      </c>
      <c r="M55">
        <v>0</v>
      </c>
      <c r="N55" t="s">
        <v>72</v>
      </c>
      <c r="O55" t="e">
        <f t="shared" si="16"/>
        <v>#NAME?</v>
      </c>
      <c r="Q55">
        <v>6.8461678638967504E-3</v>
      </c>
      <c r="R55">
        <v>0</v>
      </c>
      <c r="S55">
        <v>6.8461678638967504E-3</v>
      </c>
      <c r="T55">
        <v>0</v>
      </c>
      <c r="U55" t="s">
        <v>72</v>
      </c>
      <c r="V55" t="e">
        <f t="shared" si="17"/>
        <v>#NAME?</v>
      </c>
    </row>
    <row r="56" spans="2:22" x14ac:dyDescent="0.25">
      <c r="B56" t="s">
        <v>5</v>
      </c>
      <c r="C56">
        <v>8.9578774008092898E-3</v>
      </c>
      <c r="D56">
        <v>0</v>
      </c>
      <c r="E56">
        <v>8.9578774008092898E-3</v>
      </c>
      <c r="F56">
        <v>0</v>
      </c>
      <c r="G56" t="s">
        <v>72</v>
      </c>
      <c r="H56" t="e">
        <f t="shared" si="15"/>
        <v>#NAME?</v>
      </c>
      <c r="J56">
        <v>7.0767231466393396E-3</v>
      </c>
      <c r="K56">
        <v>0</v>
      </c>
      <c r="L56">
        <v>7.0767231466393396E-3</v>
      </c>
      <c r="M56">
        <v>0</v>
      </c>
      <c r="N56" t="s">
        <v>72</v>
      </c>
      <c r="O56" t="e">
        <f t="shared" si="16"/>
        <v>#NAME?</v>
      </c>
      <c r="Q56">
        <v>1.08390316549792E-2</v>
      </c>
      <c r="R56">
        <v>0</v>
      </c>
      <c r="S56">
        <v>1.08390316549792E-2</v>
      </c>
      <c r="T56">
        <v>0</v>
      </c>
      <c r="U56" t="s">
        <v>72</v>
      </c>
      <c r="V56" t="e">
        <f t="shared" si="17"/>
        <v>#NAME?</v>
      </c>
    </row>
    <row r="57" spans="2:22" x14ac:dyDescent="0.25">
      <c r="B57" t="s">
        <v>3</v>
      </c>
      <c r="C57">
        <v>6.4234010638959602E-2</v>
      </c>
      <c r="D57">
        <v>0</v>
      </c>
      <c r="E57">
        <v>6.4234010638959602E-2</v>
      </c>
      <c r="F57">
        <v>0</v>
      </c>
      <c r="G57" t="s">
        <v>72</v>
      </c>
      <c r="H57" t="e">
        <f t="shared" si="15"/>
        <v>#NAME?</v>
      </c>
      <c r="J57">
        <v>6.2306990319794898E-2</v>
      </c>
      <c r="K57">
        <v>0</v>
      </c>
      <c r="L57">
        <v>6.2306990319794898E-2</v>
      </c>
      <c r="M57">
        <v>0</v>
      </c>
      <c r="N57" t="s">
        <v>72</v>
      </c>
      <c r="O57" t="e">
        <f t="shared" si="16"/>
        <v>#NAME?</v>
      </c>
      <c r="Q57">
        <v>6.6000445931537602E-2</v>
      </c>
      <c r="R57">
        <v>0</v>
      </c>
      <c r="S57">
        <v>6.6000445931537602E-2</v>
      </c>
      <c r="T57">
        <v>0</v>
      </c>
      <c r="U57" t="s">
        <v>72</v>
      </c>
      <c r="V57" t="e">
        <f t="shared" si="17"/>
        <v>#NAME?</v>
      </c>
    </row>
    <row r="58" spans="2:22" x14ac:dyDescent="0.25">
      <c r="B58" t="s">
        <v>2</v>
      </c>
      <c r="C58">
        <v>2.5804932655163201E-2</v>
      </c>
      <c r="D58">
        <v>0</v>
      </c>
      <c r="E58">
        <v>2.5804932655163201E-2</v>
      </c>
      <c r="F58">
        <v>0</v>
      </c>
      <c r="G58" t="s">
        <v>72</v>
      </c>
      <c r="H58" t="e">
        <f t="shared" si="15"/>
        <v>#NAME?</v>
      </c>
      <c r="J58">
        <v>2.3869562706025998E-2</v>
      </c>
      <c r="K58">
        <v>0</v>
      </c>
      <c r="L58">
        <v>2.3869562706025998E-2</v>
      </c>
      <c r="M58">
        <v>0</v>
      </c>
      <c r="N58" t="s">
        <v>72</v>
      </c>
      <c r="O58" t="e">
        <f t="shared" si="16"/>
        <v>#NAME?</v>
      </c>
      <c r="Q58">
        <v>2.7740302604300899E-2</v>
      </c>
      <c r="R58">
        <v>0</v>
      </c>
      <c r="S58">
        <v>2.7740302604300899E-2</v>
      </c>
      <c r="T58">
        <v>0</v>
      </c>
      <c r="U58" t="s">
        <v>72</v>
      </c>
      <c r="V58" t="e">
        <f t="shared" si="17"/>
        <v>#NAME?</v>
      </c>
    </row>
    <row r="59" spans="2:22" x14ac:dyDescent="0.25">
      <c r="B59" t="s">
        <v>6</v>
      </c>
      <c r="C59">
        <v>0.105942691097393</v>
      </c>
      <c r="D59">
        <v>0</v>
      </c>
      <c r="E59">
        <v>0.105942691097393</v>
      </c>
      <c r="F59">
        <v>0</v>
      </c>
      <c r="G59" t="s">
        <v>72</v>
      </c>
      <c r="H59" t="e">
        <f t="shared" si="15"/>
        <v>#NAME?</v>
      </c>
      <c r="J59">
        <v>0.104088694003189</v>
      </c>
      <c r="K59">
        <v>0</v>
      </c>
      <c r="L59">
        <v>0.104088694003189</v>
      </c>
      <c r="M59">
        <v>0</v>
      </c>
      <c r="N59" t="s">
        <v>72</v>
      </c>
      <c r="O59" t="e">
        <f t="shared" si="16"/>
        <v>#NAME?</v>
      </c>
      <c r="Q59">
        <v>0.107796688191597</v>
      </c>
      <c r="R59">
        <v>0</v>
      </c>
      <c r="S59">
        <v>0.107796688191597</v>
      </c>
      <c r="T59">
        <v>0</v>
      </c>
      <c r="U59" t="s">
        <v>72</v>
      </c>
      <c r="V59" t="e">
        <f t="shared" si="17"/>
        <v>#NAME?</v>
      </c>
    </row>
    <row r="60" spans="2:22" x14ac:dyDescent="0.25">
      <c r="B60" t="s">
        <v>1</v>
      </c>
      <c r="C60">
        <v>0.30655941679425602</v>
      </c>
      <c r="D60">
        <v>0</v>
      </c>
      <c r="E60">
        <v>0.30655941679425602</v>
      </c>
      <c r="F60">
        <v>0</v>
      </c>
      <c r="G60" t="s">
        <v>72</v>
      </c>
      <c r="H60" t="e">
        <f t="shared" si="15"/>
        <v>#NAME?</v>
      </c>
      <c r="J60">
        <v>0.30649646459784602</v>
      </c>
      <c r="K60">
        <v>0</v>
      </c>
      <c r="L60">
        <v>0.30649646459784602</v>
      </c>
      <c r="M60">
        <v>0</v>
      </c>
      <c r="N60" t="s">
        <v>72</v>
      </c>
      <c r="O60" t="e">
        <f t="shared" si="16"/>
        <v>#NAME?</v>
      </c>
      <c r="Q60">
        <v>0.30665255242753198</v>
      </c>
      <c r="R60">
        <v>0</v>
      </c>
      <c r="S60">
        <v>0.30665255242753198</v>
      </c>
      <c r="T60">
        <v>0</v>
      </c>
      <c r="U60" t="s">
        <v>72</v>
      </c>
      <c r="V60" t="e">
        <f t="shared" si="17"/>
        <v>#NAME?</v>
      </c>
    </row>
    <row r="61" spans="2:22" x14ac:dyDescent="0.25">
      <c r="B61" t="s">
        <v>25</v>
      </c>
      <c r="C61">
        <v>1.39825537789271</v>
      </c>
      <c r="D61">
        <v>0</v>
      </c>
      <c r="E61">
        <v>1.39825537789271</v>
      </c>
      <c r="F61">
        <v>0</v>
      </c>
      <c r="G61" t="s">
        <v>72</v>
      </c>
      <c r="H61" t="e">
        <f t="shared" si="15"/>
        <v>#NAME?</v>
      </c>
      <c r="J61">
        <v>1.3563077165559401</v>
      </c>
      <c r="K61">
        <v>0</v>
      </c>
      <c r="L61">
        <v>1.3563077165559401</v>
      </c>
      <c r="M61">
        <v>0</v>
      </c>
      <c r="N61" t="s">
        <v>72</v>
      </c>
      <c r="O61" t="e">
        <f t="shared" si="16"/>
        <v>#NAME?</v>
      </c>
      <c r="Q61">
        <v>1.44020303922949</v>
      </c>
      <c r="R61">
        <v>0</v>
      </c>
      <c r="S61">
        <v>1.44020303922949</v>
      </c>
      <c r="T61">
        <v>0</v>
      </c>
      <c r="U61" t="s">
        <v>72</v>
      </c>
      <c r="V61" t="e">
        <f t="shared" si="17"/>
        <v>#NAME?</v>
      </c>
    </row>
    <row r="62" spans="2:22" x14ac:dyDescent="0.25">
      <c r="B62" t="s">
        <v>35</v>
      </c>
      <c r="C62">
        <v>0</v>
      </c>
      <c r="D62">
        <v>0.99587957922750503</v>
      </c>
      <c r="E62">
        <v>0.99587957922750503</v>
      </c>
      <c r="F62">
        <v>0.99587957922750503</v>
      </c>
      <c r="G62">
        <v>1</v>
      </c>
      <c r="H62">
        <v>0</v>
      </c>
      <c r="J62">
        <v>0</v>
      </c>
      <c r="K62">
        <v>5.1785738119832104E-3</v>
      </c>
      <c r="L62">
        <v>5.1785738119832104E-3</v>
      </c>
      <c r="M62">
        <v>5.1785738119832104E-3</v>
      </c>
      <c r="N62">
        <v>1</v>
      </c>
      <c r="O62">
        <v>0</v>
      </c>
      <c r="Q62">
        <v>0</v>
      </c>
      <c r="R62">
        <v>0.99996268550234402</v>
      </c>
      <c r="S62">
        <v>0.99996268550234402</v>
      </c>
      <c r="T62">
        <v>0.99996268550234402</v>
      </c>
      <c r="U62">
        <v>1</v>
      </c>
      <c r="V62">
        <v>0</v>
      </c>
    </row>
    <row r="63" spans="2:22" x14ac:dyDescent="0.25">
      <c r="B63" t="s">
        <v>36</v>
      </c>
      <c r="C63">
        <v>0</v>
      </c>
      <c r="D63">
        <v>0.54279111003567104</v>
      </c>
      <c r="E63">
        <v>0.54279111003567104</v>
      </c>
      <c r="F63">
        <v>0.54279111003567104</v>
      </c>
      <c r="G63">
        <v>1</v>
      </c>
      <c r="H63">
        <v>0</v>
      </c>
      <c r="J63">
        <v>0</v>
      </c>
      <c r="K63">
        <v>2.8225137721855698E-3</v>
      </c>
      <c r="L63">
        <v>2.8225137721855698E-3</v>
      </c>
      <c r="M63">
        <v>2.8225137721855698E-3</v>
      </c>
      <c r="N63">
        <v>1</v>
      </c>
      <c r="O63">
        <v>0</v>
      </c>
      <c r="Q63">
        <v>0</v>
      </c>
      <c r="R63">
        <v>0.99938699179767299</v>
      </c>
      <c r="S63">
        <v>0.99938699179767299</v>
      </c>
      <c r="T63">
        <v>0.99938699179767299</v>
      </c>
      <c r="U63">
        <v>1</v>
      </c>
      <c r="V63">
        <v>0</v>
      </c>
    </row>
    <row r="66" spans="2:7" x14ac:dyDescent="0.25">
      <c r="B66">
        <v>36.601836021628202</v>
      </c>
      <c r="C66" t="s">
        <v>150</v>
      </c>
      <c r="D66" t="s">
        <v>149</v>
      </c>
      <c r="E66" t="s">
        <v>148</v>
      </c>
      <c r="F66" t="s">
        <v>147</v>
      </c>
      <c r="G66" t="s">
        <v>146</v>
      </c>
    </row>
    <row r="67" spans="2:7" x14ac:dyDescent="0.25">
      <c r="B67" t="s">
        <v>145</v>
      </c>
      <c r="C67">
        <v>4.36004834019642E-2</v>
      </c>
      <c r="D67">
        <v>3.5196874601677197E-2</v>
      </c>
      <c r="E67">
        <v>8.4036088002869807E-3</v>
      </c>
      <c r="F67" s="2">
        <v>6.9274977652827795E-5</v>
      </c>
      <c r="G67">
        <v>1.0194249534395601</v>
      </c>
    </row>
    <row r="68" spans="2:7" x14ac:dyDescent="0.25">
      <c r="B68" t="s">
        <v>144</v>
      </c>
      <c r="C68">
        <v>0.95639951659803601</v>
      </c>
      <c r="D68">
        <v>0.96453112004229002</v>
      </c>
      <c r="E68">
        <v>8.13160344425423E-3</v>
      </c>
      <c r="F68" s="2">
        <v>6.9274977652830397E-5</v>
      </c>
      <c r="G68">
        <v>0.95450012132780004</v>
      </c>
    </row>
    <row r="69" spans="2:7" x14ac:dyDescent="0.25">
      <c r="B69" t="s">
        <v>143</v>
      </c>
      <c r="C69">
        <v>0</v>
      </c>
      <c r="D69">
        <v>2.7197622745059601E-4</v>
      </c>
      <c r="E69">
        <v>2.7197622745059601E-4</v>
      </c>
      <c r="F69">
        <v>1E-4</v>
      </c>
      <c r="G69">
        <v>7.3971068298258301E-4</v>
      </c>
    </row>
    <row r="70" spans="2:7" x14ac:dyDescent="0.25">
      <c r="B70" t="s">
        <v>142</v>
      </c>
      <c r="C70">
        <v>0</v>
      </c>
      <c r="D70" s="2">
        <v>2.9115379817040101E-8</v>
      </c>
      <c r="E70" s="2">
        <v>2.9115379817040101E-8</v>
      </c>
      <c r="F70">
        <v>1E-4</v>
      </c>
      <c r="G70" s="2">
        <v>8.4770534189050704E-12</v>
      </c>
    </row>
    <row r="71" spans="2:7" x14ac:dyDescent="0.25">
      <c r="B71" t="s">
        <v>141</v>
      </c>
      <c r="C71">
        <v>0</v>
      </c>
      <c r="D71" s="2">
        <v>1.32002245144201E-11</v>
      </c>
      <c r="E71" s="2">
        <v>1.32002245144201E-11</v>
      </c>
      <c r="F71">
        <v>1E-4</v>
      </c>
      <c r="G71" s="2">
        <v>1.7424592723109601E-18</v>
      </c>
    </row>
    <row r="72" spans="2:7" x14ac:dyDescent="0.25">
      <c r="B72" t="s">
        <v>140</v>
      </c>
      <c r="C72">
        <v>0</v>
      </c>
      <c r="D72" s="2">
        <v>1.7110074871608001E-15</v>
      </c>
      <c r="E72" s="2">
        <v>1.7110074871608001E-15</v>
      </c>
      <c r="F72">
        <v>1E-4</v>
      </c>
      <c r="G72" s="2">
        <v>2.9275466211203103E-26</v>
      </c>
    </row>
    <row r="73" spans="2:7" x14ac:dyDescent="0.25">
      <c r="B73" t="s">
        <v>139</v>
      </c>
      <c r="C73">
        <v>0</v>
      </c>
      <c r="D73" s="2">
        <v>6.22414947024691E-21</v>
      </c>
      <c r="E73" s="2">
        <v>6.22414947024691E-21</v>
      </c>
      <c r="F73">
        <v>1E-4</v>
      </c>
      <c r="G73" s="2">
        <v>3.8740036627974902E-37</v>
      </c>
    </row>
    <row r="74" spans="2:7" x14ac:dyDescent="0.25">
      <c r="B74" t="s">
        <v>138</v>
      </c>
      <c r="C74">
        <v>0</v>
      </c>
      <c r="D74" s="2">
        <v>9.9507812178208497E-26</v>
      </c>
      <c r="E74" s="2">
        <v>9.9507812178208497E-26</v>
      </c>
      <c r="F74">
        <v>1E-4</v>
      </c>
      <c r="G74" s="2">
        <v>9.9018046844936209E-47</v>
      </c>
    </row>
    <row r="75" spans="2:7" x14ac:dyDescent="0.25">
      <c r="B75" t="s">
        <v>170</v>
      </c>
      <c r="C75">
        <v>0.105100793625566</v>
      </c>
      <c r="D75" s="2">
        <v>0.10583265190516999</v>
      </c>
      <c r="E75" s="2">
        <v>7.3185827960355098E-4</v>
      </c>
      <c r="F75">
        <v>2.0482816238810001E-4</v>
      </c>
      <c r="G75" s="2">
        <v>2.6149555567920599E-3</v>
      </c>
    </row>
    <row r="76" spans="2:7" x14ac:dyDescent="0.25">
      <c r="B76" t="s">
        <v>171</v>
      </c>
      <c r="C76">
        <v>0.89489920637443399</v>
      </c>
      <c r="D76" s="2">
        <v>0.89250981577910105</v>
      </c>
      <c r="E76" s="2">
        <v>2.38939059533327E-3</v>
      </c>
      <c r="F76">
        <v>2.0482816238810001E-4</v>
      </c>
      <c r="G76" s="2">
        <v>2.7873058814293101E-2</v>
      </c>
    </row>
    <row r="77" spans="2:7" x14ac:dyDescent="0.25">
      <c r="B77" t="s">
        <v>172</v>
      </c>
      <c r="C77">
        <v>0</v>
      </c>
      <c r="D77" s="2">
        <v>1.6573730592431501E-3</v>
      </c>
      <c r="E77" s="2">
        <v>1.6573730592431501E-3</v>
      </c>
      <c r="F77">
        <v>1E-4</v>
      </c>
      <c r="G77" s="2">
        <v>2.7468854575050002E-2</v>
      </c>
    </row>
    <row r="78" spans="2:7" x14ac:dyDescent="0.25">
      <c r="B78" t="s">
        <v>173</v>
      </c>
      <c r="C78">
        <v>0</v>
      </c>
      <c r="D78" s="2">
        <v>1.5918241683078199E-7</v>
      </c>
      <c r="E78" s="2">
        <v>1.5918241683078199E-7</v>
      </c>
      <c r="F78">
        <v>1E-4</v>
      </c>
      <c r="G78" s="2">
        <v>2.5339041828088801E-10</v>
      </c>
    </row>
    <row r="79" spans="2:7" x14ac:dyDescent="0.25">
      <c r="B79" t="s">
        <v>174</v>
      </c>
      <c r="C79">
        <v>0</v>
      </c>
      <c r="D79" s="2">
        <v>7.4059628372364302E-11</v>
      </c>
      <c r="E79" s="2">
        <v>7.4059628372364302E-11</v>
      </c>
      <c r="F79">
        <v>1E-4</v>
      </c>
      <c r="G79" s="2">
        <v>5.4848285546527101E-17</v>
      </c>
    </row>
    <row r="80" spans="2:7" x14ac:dyDescent="0.25">
      <c r="B80" t="s">
        <v>175</v>
      </c>
      <c r="C80">
        <v>0</v>
      </c>
      <c r="D80" s="2">
        <v>1.05288666599528E-14</v>
      </c>
      <c r="E80" s="2">
        <v>1.05288666599528E-14</v>
      </c>
      <c r="F80">
        <v>1E-4</v>
      </c>
      <c r="G80" s="2">
        <v>1.10857033143065E-24</v>
      </c>
    </row>
    <row r="81" spans="2:7" x14ac:dyDescent="0.25">
      <c r="B81" t="s">
        <v>176</v>
      </c>
      <c r="C81">
        <v>0</v>
      </c>
      <c r="D81" s="2">
        <v>3.7329400537281402E-20</v>
      </c>
      <c r="E81" s="2">
        <v>3.7329400537281402E-20</v>
      </c>
      <c r="F81">
        <v>1E-4</v>
      </c>
      <c r="G81" s="2">
        <v>1.3934841444727901E-35</v>
      </c>
    </row>
    <row r="82" spans="2:7" x14ac:dyDescent="0.25">
      <c r="B82" t="s">
        <v>177</v>
      </c>
      <c r="C82">
        <v>0</v>
      </c>
      <c r="D82" s="2">
        <v>6.1607396482955903E-25</v>
      </c>
      <c r="E82" s="2">
        <v>6.1607396482955903E-25</v>
      </c>
      <c r="F82">
        <v>1E-4</v>
      </c>
      <c r="G82" s="2">
        <v>3.79547130140813E-45</v>
      </c>
    </row>
    <row r="83" spans="2:7" x14ac:dyDescent="0.25">
      <c r="B83" t="s">
        <v>137</v>
      </c>
      <c r="C83">
        <v>0.34892126627936598</v>
      </c>
      <c r="D83">
        <v>0.32366261492485499</v>
      </c>
      <c r="E83">
        <v>2.5258651354510601E-2</v>
      </c>
      <c r="F83">
        <v>2.0482816238810001E-4</v>
      </c>
      <c r="G83">
        <v>3.11480345676229</v>
      </c>
    </row>
    <row r="84" spans="2:7" x14ac:dyDescent="0.25">
      <c r="B84" t="s">
        <v>136</v>
      </c>
      <c r="C84">
        <v>0.65107873372063396</v>
      </c>
      <c r="D84">
        <v>0.67499851316756998</v>
      </c>
      <c r="E84">
        <v>2.3919779446936101E-2</v>
      </c>
      <c r="F84">
        <v>2.0482816238810001E-4</v>
      </c>
      <c r="G84">
        <v>2.7933456128262799</v>
      </c>
    </row>
    <row r="85" spans="2:7" x14ac:dyDescent="0.25">
      <c r="B85" t="s">
        <v>135</v>
      </c>
      <c r="C85">
        <v>0</v>
      </c>
      <c r="D85">
        <v>1.33857659068285E-3</v>
      </c>
      <c r="E85">
        <v>1.33857659068285E-3</v>
      </c>
      <c r="F85">
        <v>1E-4</v>
      </c>
      <c r="G85">
        <v>1.7917872891241301E-2</v>
      </c>
    </row>
    <row r="86" spans="2:7" x14ac:dyDescent="0.25">
      <c r="B86" t="s">
        <v>134</v>
      </c>
      <c r="C86">
        <v>0</v>
      </c>
      <c r="D86" s="2">
        <v>2.9522125471926699E-7</v>
      </c>
      <c r="E86" s="2">
        <v>2.9522125471926699E-7</v>
      </c>
      <c r="F86">
        <v>1E-4</v>
      </c>
      <c r="G86" s="2">
        <v>8.7155589238018505E-10</v>
      </c>
    </row>
    <row r="87" spans="2:7" x14ac:dyDescent="0.25">
      <c r="B87" t="s">
        <v>133</v>
      </c>
      <c r="C87">
        <v>0</v>
      </c>
      <c r="D87" s="2">
        <v>9.5631345750024195E-11</v>
      </c>
      <c r="E87" s="2">
        <v>9.5631345750024195E-11</v>
      </c>
      <c r="F87">
        <v>1E-4</v>
      </c>
      <c r="G87" s="2">
        <v>9.14535428996068E-17</v>
      </c>
    </row>
    <row r="88" spans="2:7" x14ac:dyDescent="0.25">
      <c r="B88" t="s">
        <v>132</v>
      </c>
      <c r="C88">
        <v>0</v>
      </c>
      <c r="D88" s="2">
        <v>8.4254859844436696E-15</v>
      </c>
      <c r="E88" s="2">
        <v>8.4254859844436696E-15</v>
      </c>
      <c r="F88">
        <v>1E-4</v>
      </c>
      <c r="G88" s="2">
        <v>7.0988814074056704E-25</v>
      </c>
    </row>
    <row r="89" spans="2:7" x14ac:dyDescent="0.25">
      <c r="B89" t="s">
        <v>131</v>
      </c>
      <c r="C89">
        <v>0</v>
      </c>
      <c r="D89" s="2">
        <v>4.13185862810764E-20</v>
      </c>
      <c r="E89" s="2">
        <v>4.13185862810764E-20</v>
      </c>
      <c r="F89">
        <v>1E-4</v>
      </c>
      <c r="G89" s="2">
        <v>1.70722557226676E-35</v>
      </c>
    </row>
    <row r="90" spans="2:7" x14ac:dyDescent="0.25">
      <c r="B90" t="s">
        <v>130</v>
      </c>
      <c r="C90">
        <v>0</v>
      </c>
      <c r="D90" s="2">
        <v>5.8438349373972798E-25</v>
      </c>
      <c r="E90" s="2">
        <v>5.8438349373972798E-25</v>
      </c>
      <c r="F90">
        <v>1E-4</v>
      </c>
      <c r="G90" s="2">
        <v>3.4150406775545098E-45</v>
      </c>
    </row>
    <row r="91" spans="2:7" x14ac:dyDescent="0.25">
      <c r="B91" t="s">
        <v>129</v>
      </c>
      <c r="C91">
        <v>0.98797857774999998</v>
      </c>
      <c r="D91">
        <v>0.99653955613780398</v>
      </c>
      <c r="E91">
        <v>8.5609783878041208E-3</v>
      </c>
      <c r="F91">
        <v>2.0482816238810001E-4</v>
      </c>
      <c r="G91">
        <v>0.35781383820444401</v>
      </c>
    </row>
    <row r="92" spans="2:7" x14ac:dyDescent="0.25">
      <c r="B92" t="s">
        <v>128</v>
      </c>
      <c r="C92">
        <v>1.202142225E-2</v>
      </c>
      <c r="D92">
        <v>3.4569041665729102E-3</v>
      </c>
      <c r="E92">
        <v>8.5645180834271004E-3</v>
      </c>
      <c r="F92">
        <v>2.0482816238810001E-4</v>
      </c>
      <c r="G92">
        <v>0.35810978893794598</v>
      </c>
    </row>
    <row r="93" spans="2:7" x14ac:dyDescent="0.25">
      <c r="B93" t="s">
        <v>127</v>
      </c>
      <c r="C93">
        <v>0</v>
      </c>
      <c r="D93" s="2">
        <v>3.5387071513765001E-6</v>
      </c>
      <c r="E93" s="2">
        <v>3.5387071513765001E-6</v>
      </c>
      <c r="F93">
        <v>1E-4</v>
      </c>
      <c r="G93" s="2">
        <v>1.25224483032032E-7</v>
      </c>
    </row>
    <row r="94" spans="2:7" x14ac:dyDescent="0.25">
      <c r="B94" t="s">
        <v>126</v>
      </c>
      <c r="C94">
        <v>0</v>
      </c>
      <c r="D94" s="2">
        <v>9.8844475813419307E-10</v>
      </c>
      <c r="E94" s="2">
        <v>9.8844475813419307E-10</v>
      </c>
      <c r="F94">
        <v>1E-4</v>
      </c>
      <c r="G94" s="2">
        <v>9.7702303988296398E-15</v>
      </c>
    </row>
    <row r="95" spans="2:7" x14ac:dyDescent="0.25">
      <c r="B95" t="s">
        <v>125</v>
      </c>
      <c r="C95">
        <v>0</v>
      </c>
      <c r="D95" s="2">
        <v>2.9848880353264302E-14</v>
      </c>
      <c r="E95" s="2">
        <v>2.9848880353264302E-14</v>
      </c>
      <c r="F95">
        <v>1E-4</v>
      </c>
      <c r="G95" s="2">
        <v>8.90955658343485E-24</v>
      </c>
    </row>
    <row r="96" spans="2:7" x14ac:dyDescent="0.25">
      <c r="B96" t="s">
        <v>124</v>
      </c>
      <c r="C96">
        <v>0.73805960696871498</v>
      </c>
      <c r="D96">
        <v>0.74678461948171804</v>
      </c>
      <c r="E96">
        <v>8.7250125130026203E-3</v>
      </c>
      <c r="F96">
        <v>1.16640449751774E-4</v>
      </c>
      <c r="G96">
        <v>0.65265389077338198</v>
      </c>
    </row>
    <row r="97" spans="2:7" x14ac:dyDescent="0.25">
      <c r="B97" t="s">
        <v>123</v>
      </c>
      <c r="C97">
        <v>0.26194039303128502</v>
      </c>
      <c r="D97">
        <v>0.25321386020810599</v>
      </c>
      <c r="E97">
        <v>8.7265328231794208E-3</v>
      </c>
      <c r="F97">
        <v>1.16640449751773E-4</v>
      </c>
      <c r="G97">
        <v>0.65288135699142402</v>
      </c>
    </row>
    <row r="98" spans="2:7" x14ac:dyDescent="0.25">
      <c r="B98" t="s">
        <v>122</v>
      </c>
      <c r="C98">
        <v>0</v>
      </c>
      <c r="D98" s="2">
        <v>1.52028099323881E-6</v>
      </c>
      <c r="E98" s="2">
        <v>1.52028099323881E-6</v>
      </c>
      <c r="F98">
        <v>1E-4</v>
      </c>
      <c r="G98" s="2">
        <v>2.31125429840319E-8</v>
      </c>
    </row>
    <row r="99" spans="2:7" x14ac:dyDescent="0.25">
      <c r="B99" t="s">
        <v>121</v>
      </c>
      <c r="C99">
        <v>0</v>
      </c>
      <c r="D99" s="2">
        <v>2.9187815846137799E-11</v>
      </c>
      <c r="E99" s="2">
        <v>2.9187815846137799E-11</v>
      </c>
      <c r="F99">
        <v>1E-4</v>
      </c>
      <c r="G99" s="2">
        <v>8.5192859386805196E-18</v>
      </c>
    </row>
    <row r="100" spans="2:7" x14ac:dyDescent="0.25">
      <c r="B100" t="s">
        <v>120</v>
      </c>
      <c r="C100">
        <v>0.82085366786384995</v>
      </c>
      <c r="D100">
        <v>0.81976005278324704</v>
      </c>
      <c r="E100" s="2">
        <v>1.0936150806035701E-3</v>
      </c>
      <c r="F100">
        <v>2.0482816238810001E-4</v>
      </c>
      <c r="G100" s="2">
        <v>5.8390112501104001E-3</v>
      </c>
    </row>
    <row r="101" spans="2:7" x14ac:dyDescent="0.25">
      <c r="B101" t="s">
        <v>119</v>
      </c>
      <c r="C101">
        <v>0.17914633213615</v>
      </c>
      <c r="D101">
        <v>0.180238401290536</v>
      </c>
      <c r="E101" s="2">
        <v>1.0920691543861701E-3</v>
      </c>
      <c r="F101">
        <v>2.0482816238810001E-4</v>
      </c>
      <c r="G101" s="2">
        <v>5.8225149513474097E-3</v>
      </c>
    </row>
    <row r="102" spans="2:7" x14ac:dyDescent="0.25">
      <c r="B102" t="s">
        <v>118</v>
      </c>
      <c r="C102">
        <v>0</v>
      </c>
      <c r="D102" s="2">
        <v>1.5458855746543599E-6</v>
      </c>
      <c r="E102" s="2">
        <v>1.5458855746543599E-6</v>
      </c>
      <c r="F102">
        <v>1E-4</v>
      </c>
      <c r="G102" s="2">
        <v>2.3897622099244401E-8</v>
      </c>
    </row>
    <row r="103" spans="2:7" x14ac:dyDescent="0.25">
      <c r="B103" t="s">
        <v>117</v>
      </c>
      <c r="C103">
        <v>0</v>
      </c>
      <c r="D103" s="2">
        <v>4.0647136200820399E-11</v>
      </c>
      <c r="E103" s="2">
        <v>4.0647136200820399E-11</v>
      </c>
      <c r="F103">
        <v>1E-4</v>
      </c>
      <c r="G103" s="2">
        <v>1.65218968132804E-17</v>
      </c>
    </row>
    <row r="104" spans="2:7" x14ac:dyDescent="0.25">
      <c r="B104" t="s">
        <v>116</v>
      </c>
      <c r="C104">
        <v>3.8561496095157299E-2</v>
      </c>
      <c r="D104">
        <v>4.4816848794452802E-2</v>
      </c>
      <c r="E104">
        <v>6.25535269929553E-3</v>
      </c>
      <c r="F104" s="2">
        <v>3.7179573440090799E-5</v>
      </c>
      <c r="G104">
        <v>1.05244449497612</v>
      </c>
    </row>
    <row r="105" spans="2:7" x14ac:dyDescent="0.25">
      <c r="B105" t="s">
        <v>115</v>
      </c>
      <c r="C105">
        <v>0.96143850390484298</v>
      </c>
      <c r="D105">
        <v>0.95490139351788605</v>
      </c>
      <c r="E105">
        <v>6.5371103869564804E-3</v>
      </c>
      <c r="F105" s="2">
        <v>3.7179573440090698E-5</v>
      </c>
      <c r="G105">
        <v>1.1493895237962699</v>
      </c>
    </row>
    <row r="106" spans="2:7" x14ac:dyDescent="0.25">
      <c r="B106" t="s">
        <v>114</v>
      </c>
      <c r="C106">
        <v>0</v>
      </c>
      <c r="D106">
        <v>2.8172956004692099E-4</v>
      </c>
      <c r="E106">
        <v>2.8172956004692099E-4</v>
      </c>
      <c r="F106">
        <v>1E-4</v>
      </c>
      <c r="G106">
        <v>7.9371545004231696E-4</v>
      </c>
    </row>
    <row r="107" spans="2:7" x14ac:dyDescent="0.25">
      <c r="B107" t="s">
        <v>113</v>
      </c>
      <c r="C107">
        <v>0</v>
      </c>
      <c r="D107" s="2">
        <v>2.8118714143662499E-8</v>
      </c>
      <c r="E107" s="2">
        <v>2.8118714143662499E-8</v>
      </c>
      <c r="F107">
        <v>1E-4</v>
      </c>
      <c r="G107" s="2">
        <v>7.9066208509300493E-12</v>
      </c>
    </row>
    <row r="108" spans="2:7" x14ac:dyDescent="0.25">
      <c r="B108" t="s">
        <v>112</v>
      </c>
      <c r="C108">
        <v>0</v>
      </c>
      <c r="D108" s="2">
        <v>8.8999772416766302E-12</v>
      </c>
      <c r="E108" s="2">
        <v>8.8999772416766302E-12</v>
      </c>
      <c r="F108">
        <v>1E-4</v>
      </c>
      <c r="G108" s="2">
        <v>7.9209594902361998E-19</v>
      </c>
    </row>
    <row r="109" spans="2:7" x14ac:dyDescent="0.25">
      <c r="B109" t="s">
        <v>111</v>
      </c>
      <c r="C109">
        <v>0</v>
      </c>
      <c r="D109" s="2">
        <v>4.2792320854064502E-17</v>
      </c>
      <c r="E109" s="2">
        <v>4.2792320854064502E-17</v>
      </c>
      <c r="F109">
        <v>1E-4</v>
      </c>
      <c r="G109" s="2">
        <v>1.83118272407721E-29</v>
      </c>
    </row>
    <row r="110" spans="2:7" x14ac:dyDescent="0.25">
      <c r="B110" t="s">
        <v>110</v>
      </c>
      <c r="C110">
        <v>0</v>
      </c>
      <c r="D110" s="2">
        <v>7.7774631997306099E-22</v>
      </c>
      <c r="E110" s="2">
        <v>7.7774631997306099E-22</v>
      </c>
      <c r="F110">
        <v>1E-4</v>
      </c>
      <c r="G110" s="2">
        <v>6.04889338231639E-39</v>
      </c>
    </row>
    <row r="111" spans="2:7" x14ac:dyDescent="0.25">
      <c r="B111" t="s">
        <v>109</v>
      </c>
      <c r="C111">
        <v>1.6311153947640199E-3</v>
      </c>
      <c r="D111">
        <v>2.0156632712265399E-3</v>
      </c>
      <c r="E111">
        <v>3.8454787646251401E-4</v>
      </c>
      <c r="F111" s="2">
        <v>1.5999999999999999E-5</v>
      </c>
      <c r="G111">
        <v>9.2423168307393094E-3</v>
      </c>
    </row>
    <row r="112" spans="2:7" x14ac:dyDescent="0.25">
      <c r="B112" t="s">
        <v>108</v>
      </c>
      <c r="C112">
        <v>2.2805066279115299E-3</v>
      </c>
      <c r="D112">
        <v>3.64869856236783E-3</v>
      </c>
      <c r="E112">
        <v>1.3681919344563E-3</v>
      </c>
      <c r="F112" s="2">
        <v>1.5999999999999999E-5</v>
      </c>
      <c r="G112">
        <v>0.116996823094455</v>
      </c>
    </row>
    <row r="113" spans="2:7" x14ac:dyDescent="0.25">
      <c r="B113" t="s">
        <v>107</v>
      </c>
      <c r="C113">
        <v>0.98497302491636296</v>
      </c>
      <c r="D113">
        <v>0.98668745419952697</v>
      </c>
      <c r="E113">
        <v>1.71442928316434E-3</v>
      </c>
      <c r="F113" s="2">
        <v>3.1332571012763099E-5</v>
      </c>
      <c r="G113">
        <v>9.3808700402342099E-2</v>
      </c>
    </row>
    <row r="114" spans="2:7" x14ac:dyDescent="0.25">
      <c r="B114" t="s">
        <v>106</v>
      </c>
      <c r="C114">
        <v>4.3690029653918703E-4</v>
      </c>
      <c r="D114">
        <v>1.5719782471677901E-3</v>
      </c>
      <c r="E114">
        <v>1.1350779506286101E-3</v>
      </c>
      <c r="F114" s="2">
        <v>1.5999999999999999E-5</v>
      </c>
      <c r="G114">
        <v>8.0525122125202506E-2</v>
      </c>
    </row>
    <row r="115" spans="2:7" x14ac:dyDescent="0.25">
      <c r="B115" t="s">
        <v>105</v>
      </c>
      <c r="C115">
        <v>9.8531526098628395E-3</v>
      </c>
      <c r="D115">
        <v>5.6341973959835303E-3</v>
      </c>
      <c r="E115">
        <v>4.21895521387931E-3</v>
      </c>
      <c r="F115" s="2">
        <v>1.5999999999999999E-5</v>
      </c>
      <c r="G115">
        <v>1.11247394354497</v>
      </c>
    </row>
    <row r="116" spans="2:7" x14ac:dyDescent="0.25">
      <c r="B116" t="s">
        <v>104</v>
      </c>
      <c r="C116">
        <v>8.2530015455998E-4</v>
      </c>
      <c r="D116">
        <v>4.3962210367499901E-4</v>
      </c>
      <c r="E116">
        <v>3.8567805088498099E-4</v>
      </c>
      <c r="F116" s="2">
        <v>1.5999999999999999E-5</v>
      </c>
      <c r="G116">
        <v>9.2967224334023994E-3</v>
      </c>
    </row>
    <row r="117" spans="2:7" x14ac:dyDescent="0.25">
      <c r="B117" t="s">
        <v>103</v>
      </c>
      <c r="C117">
        <v>0</v>
      </c>
      <c r="D117" s="2">
        <v>2.3862200519546198E-6</v>
      </c>
      <c r="E117" s="2">
        <v>2.3862200519546198E-6</v>
      </c>
      <c r="F117">
        <v>1E-4</v>
      </c>
      <c r="G117" s="2">
        <v>5.6940461363502903E-8</v>
      </c>
    </row>
    <row r="118" spans="2:7" x14ac:dyDescent="0.25">
      <c r="B118" t="s">
        <v>168</v>
      </c>
      <c r="C118">
        <v>0</v>
      </c>
      <c r="D118">
        <v>1.23813357163347E-2</v>
      </c>
      <c r="E118">
        <v>1.23813357163347E-2</v>
      </c>
      <c r="F118">
        <v>1E-4</v>
      </c>
      <c r="G118">
        <v>1.5329747412058401</v>
      </c>
    </row>
    <row r="119" spans="2:7" x14ac:dyDescent="0.25">
      <c r="B119" t="s">
        <v>167</v>
      </c>
      <c r="C119">
        <v>2.7547109913376701E-2</v>
      </c>
      <c r="D119">
        <v>2.1659065939941099E-2</v>
      </c>
      <c r="E119">
        <v>5.8880439734356098E-3</v>
      </c>
      <c r="F119">
        <v>1.5480091730296199E-4</v>
      </c>
      <c r="G119">
        <v>0.22395902063849099</v>
      </c>
    </row>
    <row r="120" spans="2:7" x14ac:dyDescent="0.25">
      <c r="B120" t="s">
        <v>166</v>
      </c>
      <c r="C120">
        <v>0.92253158854961703</v>
      </c>
      <c r="D120">
        <v>0.919202373468894</v>
      </c>
      <c r="E120">
        <v>3.3292150807230402E-3</v>
      </c>
      <c r="F120" s="2">
        <v>7.0070729386425198E-5</v>
      </c>
      <c r="G120">
        <v>0.15817835993385501</v>
      </c>
    </row>
    <row r="121" spans="2:7" x14ac:dyDescent="0.25">
      <c r="B121" t="s">
        <v>165</v>
      </c>
      <c r="C121">
        <v>9.05784498029601E-3</v>
      </c>
      <c r="D121">
        <v>9.4392992034473492E-3</v>
      </c>
      <c r="E121">
        <v>3.8145422315133198E-4</v>
      </c>
      <c r="F121">
        <v>1.3694329721510899E-4</v>
      </c>
      <c r="G121">
        <v>1.0625370304281801E-3</v>
      </c>
    </row>
    <row r="122" spans="2:7" x14ac:dyDescent="0.25">
      <c r="B122" t="s">
        <v>164</v>
      </c>
      <c r="C122">
        <v>4.0863456556710302E-2</v>
      </c>
      <c r="D122">
        <v>3.4600263179273297E-2</v>
      </c>
      <c r="E122">
        <v>6.2631933774369699E-3</v>
      </c>
      <c r="F122" s="2">
        <v>2.5268100021048101E-5</v>
      </c>
      <c r="G122">
        <v>1.5524551212989499</v>
      </c>
    </row>
    <row r="123" spans="2:7" x14ac:dyDescent="0.25">
      <c r="B123" t="s">
        <v>163</v>
      </c>
      <c r="C123">
        <v>0</v>
      </c>
      <c r="D123">
        <v>2.7029895889959799E-3</v>
      </c>
      <c r="E123">
        <v>2.7029895889959799E-3</v>
      </c>
      <c r="F123">
        <v>1E-4</v>
      </c>
      <c r="G123">
        <v>7.3061527182206695E-2</v>
      </c>
    </row>
    <row r="124" spans="2:7" x14ac:dyDescent="0.25">
      <c r="B124" t="s">
        <v>162</v>
      </c>
      <c r="C124">
        <v>0</v>
      </c>
      <c r="D124" s="2">
        <v>1.46729031143283E-5</v>
      </c>
      <c r="E124" s="2">
        <v>1.46729031143283E-5</v>
      </c>
      <c r="F124">
        <v>1E-4</v>
      </c>
      <c r="G124" s="2">
        <v>2.15294085802466E-6</v>
      </c>
    </row>
    <row r="125" spans="2:7" x14ac:dyDescent="0.25">
      <c r="B125" t="s">
        <v>102</v>
      </c>
      <c r="C125">
        <v>4.8337958674717699E-2</v>
      </c>
      <c r="D125">
        <v>7.5707833913056299E-2</v>
      </c>
      <c r="E125">
        <v>2.7369875238338701E-2</v>
      </c>
      <c r="F125">
        <v>1.0460860618034E-4</v>
      </c>
      <c r="G125">
        <v>7.1610749623295202</v>
      </c>
    </row>
    <row r="126" spans="2:7" x14ac:dyDescent="0.25">
      <c r="B126" t="s">
        <v>101</v>
      </c>
      <c r="C126">
        <v>2.1158870806970799E-2</v>
      </c>
      <c r="D126">
        <v>1.9063361658362199E-2</v>
      </c>
      <c r="E126">
        <v>2.0955091486085601E-3</v>
      </c>
      <c r="F126" s="2">
        <v>2.65469371293219E-5</v>
      </c>
      <c r="G126">
        <v>0.16541111957703</v>
      </c>
    </row>
    <row r="127" spans="2:7" x14ac:dyDescent="0.25">
      <c r="B127" t="s">
        <v>100</v>
      </c>
      <c r="C127">
        <v>0.79483284197544002</v>
      </c>
      <c r="D127">
        <v>0.77340538585123597</v>
      </c>
      <c r="E127">
        <v>2.1427456124203801E-2</v>
      </c>
      <c r="F127" s="2">
        <v>8.4088071176036905E-5</v>
      </c>
      <c r="G127">
        <v>5.4601784716108801</v>
      </c>
    </row>
    <row r="128" spans="2:7" x14ac:dyDescent="0.25">
      <c r="B128" t="s">
        <v>99</v>
      </c>
      <c r="C128">
        <v>1.24285838910625E-2</v>
      </c>
      <c r="D128">
        <v>1.2551186536342599E-2</v>
      </c>
      <c r="E128">
        <v>1.22602645280035E-4</v>
      </c>
      <c r="F128" s="2">
        <v>7.1180141150399806E-5</v>
      </c>
      <c r="G128">
        <v>2.11174189692904E-4</v>
      </c>
    </row>
    <row r="129" spans="2:7" x14ac:dyDescent="0.25">
      <c r="B129" t="s">
        <v>98</v>
      </c>
      <c r="C129">
        <v>0.121177652023292</v>
      </c>
      <c r="D129">
        <v>0.11638043064667999</v>
      </c>
      <c r="E129">
        <v>4.7972213766123003E-3</v>
      </c>
      <c r="F129">
        <v>1.9424296952750999E-4</v>
      </c>
      <c r="G129">
        <v>0.118477044457286</v>
      </c>
    </row>
    <row r="130" spans="2:7" x14ac:dyDescent="0.25">
      <c r="B130" t="s">
        <v>97</v>
      </c>
      <c r="C130">
        <v>2.06409262851758E-3</v>
      </c>
      <c r="D130">
        <v>2.8789121480959699E-3</v>
      </c>
      <c r="E130">
        <v>8.1481951957838698E-4</v>
      </c>
      <c r="F130" s="2">
        <v>1.5999999999999999E-5</v>
      </c>
      <c r="G130">
        <v>4.14956780928721E-2</v>
      </c>
    </row>
    <row r="131" spans="2:7" x14ac:dyDescent="0.25">
      <c r="B131" t="s">
        <v>96</v>
      </c>
      <c r="C131">
        <v>0</v>
      </c>
      <c r="D131" s="2">
        <v>1.2889246228761499E-5</v>
      </c>
      <c r="E131" s="2">
        <v>1.2889246228761499E-5</v>
      </c>
      <c r="F131">
        <v>1E-4</v>
      </c>
      <c r="G131" s="2">
        <v>1.6613266834564301E-6</v>
      </c>
    </row>
    <row r="132" spans="2:7" x14ac:dyDescent="0.25">
      <c r="B132" t="s">
        <v>95</v>
      </c>
      <c r="C132">
        <v>0.37295658634609002</v>
      </c>
      <c r="D132">
        <v>0.37159209591161502</v>
      </c>
      <c r="E132">
        <v>1.3644904344754E-3</v>
      </c>
      <c r="F132" s="2">
        <v>1.9649210904886299E-5</v>
      </c>
      <c r="G132">
        <v>9.4753634371742806E-2</v>
      </c>
    </row>
    <row r="133" spans="2:7" x14ac:dyDescent="0.25">
      <c r="B133" t="s">
        <v>94</v>
      </c>
      <c r="C133">
        <v>1.9175832147213401E-2</v>
      </c>
      <c r="D133">
        <v>1.7363066494494199E-2</v>
      </c>
      <c r="E133">
        <v>1.81276565271917E-3</v>
      </c>
      <c r="F133" s="2">
        <v>1.5999999999999999E-5</v>
      </c>
      <c r="G133">
        <v>0.20538245697989799</v>
      </c>
    </row>
    <row r="134" spans="2:7" x14ac:dyDescent="0.25">
      <c r="B134" t="s">
        <v>93</v>
      </c>
      <c r="C134">
        <v>0.60576651207180199</v>
      </c>
      <c r="D134">
        <v>0.60748024130959299</v>
      </c>
      <c r="E134">
        <v>1.71372923779101E-3</v>
      </c>
      <c r="F134" s="2">
        <v>1.5999999999999999E-5</v>
      </c>
      <c r="G134">
        <v>0.183554243778734</v>
      </c>
    </row>
    <row r="135" spans="2:7" x14ac:dyDescent="0.25">
      <c r="B135" t="s">
        <v>92</v>
      </c>
      <c r="C135">
        <v>2.1010694348939899E-3</v>
      </c>
      <c r="D135">
        <v>3.5645962842989201E-3</v>
      </c>
      <c r="E135">
        <v>1.46352684940493E-3</v>
      </c>
      <c r="F135" s="2">
        <v>1.5999999999999999E-5</v>
      </c>
      <c r="G135">
        <v>0.13386942743307101</v>
      </c>
    </row>
    <row r="136" spans="2:7" x14ac:dyDescent="0.25">
      <c r="B136" t="s">
        <v>91</v>
      </c>
      <c r="C136">
        <v>0.52688852049113399</v>
      </c>
      <c r="D136">
        <v>0.53295544479714896</v>
      </c>
      <c r="E136">
        <v>6.0669243060153004E-3</v>
      </c>
      <c r="F136">
        <v>1.5847285208114899E-4</v>
      </c>
      <c r="G136">
        <v>0.232264202048129</v>
      </c>
    </row>
    <row r="137" spans="2:7" x14ac:dyDescent="0.25">
      <c r="B137" t="s">
        <v>90</v>
      </c>
      <c r="C137">
        <v>1.0504442017813399E-2</v>
      </c>
      <c r="D137">
        <v>1.29045566181866E-2</v>
      </c>
      <c r="E137">
        <v>2.40011460037321E-3</v>
      </c>
      <c r="F137" s="2">
        <v>1.5999999999999999E-5</v>
      </c>
      <c r="G137">
        <v>0.36003438093279</v>
      </c>
    </row>
    <row r="138" spans="2:7" x14ac:dyDescent="0.25">
      <c r="B138" t="s">
        <v>89</v>
      </c>
      <c r="C138">
        <v>0.46041094096634899</v>
      </c>
      <c r="D138">
        <v>0.45149073085568298</v>
      </c>
      <c r="E138">
        <v>8.9202101106657401E-3</v>
      </c>
      <c r="F138">
        <v>2.0482816238810001E-4</v>
      </c>
      <c r="G138">
        <v>0.38847269579881799</v>
      </c>
    </row>
    <row r="139" spans="2:7" x14ac:dyDescent="0.25">
      <c r="B139" t="s">
        <v>88</v>
      </c>
      <c r="C139">
        <v>2.1960961913710299E-3</v>
      </c>
      <c r="D139">
        <v>2.6492677289828999E-3</v>
      </c>
      <c r="E139">
        <v>4.5317153761186999E-4</v>
      </c>
      <c r="F139" s="2">
        <v>1.5999999999999999E-5</v>
      </c>
      <c r="G139">
        <v>1.28352776563442E-2</v>
      </c>
    </row>
    <row r="140" spans="2:7" x14ac:dyDescent="0.25">
      <c r="B140" t="s">
        <v>87</v>
      </c>
      <c r="C140">
        <v>2.56187071346606E-3</v>
      </c>
      <c r="D140">
        <v>9.1751857543105402E-4</v>
      </c>
      <c r="E140">
        <v>1.64435213803501E-3</v>
      </c>
      <c r="F140" s="2">
        <v>1.9689544657545299E-5</v>
      </c>
      <c r="G140">
        <v>0.137326383158593</v>
      </c>
    </row>
    <row r="141" spans="2:7" x14ac:dyDescent="0.25">
      <c r="B141" t="s">
        <v>86</v>
      </c>
      <c r="C141">
        <v>2.83191125500337E-2</v>
      </c>
      <c r="D141">
        <v>3.2221397528202099E-2</v>
      </c>
      <c r="E141">
        <v>3.9022849781683998E-3</v>
      </c>
      <c r="F141">
        <v>1.6054966390752901E-4</v>
      </c>
      <c r="G141">
        <v>9.4848084263878696E-2</v>
      </c>
    </row>
    <row r="142" spans="2:7" x14ac:dyDescent="0.25">
      <c r="B142" t="s">
        <v>85</v>
      </c>
      <c r="C142">
        <v>0.584348122984647</v>
      </c>
      <c r="D142">
        <v>0.58898202990937698</v>
      </c>
      <c r="E142">
        <v>4.6339069247295396E-3</v>
      </c>
      <c r="F142">
        <v>2.0482816238810001E-4</v>
      </c>
      <c r="G142">
        <v>0.104834672814034</v>
      </c>
    </row>
    <row r="143" spans="2:7" x14ac:dyDescent="0.25">
      <c r="B143" t="s">
        <v>84</v>
      </c>
      <c r="C143">
        <v>0.143726626051939</v>
      </c>
      <c r="D143">
        <v>0.13604974730577901</v>
      </c>
      <c r="E143">
        <v>7.6768787461603503E-3</v>
      </c>
      <c r="F143">
        <v>2.0482816238810001E-4</v>
      </c>
      <c r="G143">
        <v>0.28772638779809001</v>
      </c>
    </row>
    <row r="144" spans="2:7" x14ac:dyDescent="0.25">
      <c r="B144" t="s">
        <v>83</v>
      </c>
      <c r="C144">
        <v>0.179058120975714</v>
      </c>
      <c r="D144">
        <v>0.17840226704078199</v>
      </c>
      <c r="E144">
        <v>6.5585393493172695E-4</v>
      </c>
      <c r="F144">
        <v>2.0482816238810001E-4</v>
      </c>
      <c r="G144">
        <v>2.1000255968239901E-3</v>
      </c>
    </row>
    <row r="145" spans="2:7" x14ac:dyDescent="0.25">
      <c r="B145" t="s">
        <v>82</v>
      </c>
      <c r="C145">
        <v>6.1533890421649702E-2</v>
      </c>
      <c r="D145">
        <v>5.8374189306321503E-2</v>
      </c>
      <c r="E145">
        <v>3.1597011153281398E-3</v>
      </c>
      <c r="F145">
        <v>2.0482816238810001E-4</v>
      </c>
      <c r="G145">
        <v>4.8741886964201502E-2</v>
      </c>
    </row>
    <row r="146" spans="2:7" x14ac:dyDescent="0.25">
      <c r="B146" t="s">
        <v>81</v>
      </c>
      <c r="C146">
        <v>4.5225630255009002E-4</v>
      </c>
      <c r="D146">
        <v>5.02533324855032E-3</v>
      </c>
      <c r="E146">
        <v>4.5730769460002301E-3</v>
      </c>
      <c r="F146" s="2">
        <v>1.5999999999999999E-5</v>
      </c>
      <c r="G146">
        <v>1.30706454712743</v>
      </c>
    </row>
    <row r="147" spans="2:7" x14ac:dyDescent="0.25">
      <c r="B147" t="s">
        <v>80</v>
      </c>
      <c r="C147">
        <v>0</v>
      </c>
      <c r="D147" s="2">
        <v>2.75170855584767E-5</v>
      </c>
      <c r="E147" s="2">
        <v>2.75170855584767E-5</v>
      </c>
      <c r="F147">
        <v>1E-4</v>
      </c>
      <c r="G147" s="2">
        <v>7.57189997632526E-6</v>
      </c>
    </row>
    <row r="148" spans="2:7" x14ac:dyDescent="0.25">
      <c r="B148" t="s">
        <v>79</v>
      </c>
      <c r="C148">
        <v>3.6605825082290303E-4</v>
      </c>
      <c r="D148">
        <v>2.12190599164085E-3</v>
      </c>
      <c r="E148">
        <v>1.75584774081795E-3</v>
      </c>
      <c r="F148" s="2">
        <v>1.5999999999999999E-5</v>
      </c>
      <c r="G148">
        <v>0.19268758055846799</v>
      </c>
    </row>
    <row r="149" spans="2:7" x14ac:dyDescent="0.25">
      <c r="B149" t="s">
        <v>78</v>
      </c>
      <c r="C149">
        <v>3.0780766151752001E-2</v>
      </c>
      <c r="D149">
        <v>2.1074873694442098E-2</v>
      </c>
      <c r="E149">
        <v>9.7058924573099406E-3</v>
      </c>
      <c r="F149" s="2">
        <v>4.3672609702243003E-5</v>
      </c>
      <c r="G149">
        <v>2.1570579142200401</v>
      </c>
    </row>
    <row r="150" spans="2:7" x14ac:dyDescent="0.25">
      <c r="B150" t="s">
        <v>77</v>
      </c>
      <c r="C150">
        <v>0.96343407667580905</v>
      </c>
      <c r="D150">
        <v>0.96316897426902803</v>
      </c>
      <c r="E150">
        <v>2.6510240678179198E-4</v>
      </c>
      <c r="F150" s="2">
        <v>6.3938302464330095E-5</v>
      </c>
      <c r="G150">
        <v>1.0991734746274499E-3</v>
      </c>
    </row>
    <row r="151" spans="2:7" x14ac:dyDescent="0.25">
      <c r="B151" t="s">
        <v>76</v>
      </c>
      <c r="C151">
        <v>0</v>
      </c>
      <c r="D151">
        <v>6.6516056770021996E-3</v>
      </c>
      <c r="E151">
        <v>6.6516056770021996E-3</v>
      </c>
      <c r="F151">
        <v>1E-4</v>
      </c>
      <c r="G151">
        <v>0.44243858082327903</v>
      </c>
    </row>
    <row r="152" spans="2:7" x14ac:dyDescent="0.25">
      <c r="B152" t="s">
        <v>75</v>
      </c>
      <c r="C152">
        <v>5.2835737409746997E-3</v>
      </c>
      <c r="D152">
        <v>6.5422770045039502E-3</v>
      </c>
      <c r="E152" s="2">
        <v>1.25870326352925E-3</v>
      </c>
      <c r="F152" s="2">
        <v>1.5999999999999999E-5</v>
      </c>
      <c r="G152">
        <v>9.9020869101198797E-2</v>
      </c>
    </row>
    <row r="153" spans="2:7" x14ac:dyDescent="0.25">
      <c r="B153" t="s">
        <v>74</v>
      </c>
      <c r="C153">
        <v>1.35525180641212E-4</v>
      </c>
      <c r="D153">
        <v>4.3801681327668499E-4</v>
      </c>
      <c r="E153">
        <v>3.0249163263547298E-4</v>
      </c>
      <c r="F153" s="2">
        <v>1.5999999999999999E-5</v>
      </c>
      <c r="G153">
        <v>5.7188242384046198E-3</v>
      </c>
    </row>
    <row r="154" spans="2:7" x14ac:dyDescent="0.25">
      <c r="B154" t="s">
        <v>73</v>
      </c>
      <c r="C154">
        <v>0</v>
      </c>
      <c r="D154" s="2">
        <v>2.3465501069512999E-6</v>
      </c>
      <c r="E154" s="2">
        <v>2.3465501069512999E-6</v>
      </c>
      <c r="F154">
        <v>1E-4</v>
      </c>
      <c r="G154" s="2">
        <v>5.5062974044331302E-8</v>
      </c>
    </row>
  </sheetData>
  <conditionalFormatting sqref="G67:G147">
    <cfRule type="cellIs" dxfId="1" priority="2" operator="greaterThan">
      <formula>3</formula>
    </cfRule>
  </conditionalFormatting>
  <conditionalFormatting sqref="E67:E147">
    <cfRule type="cellIs" dxfId="0" priority="1" operator="greaterThan">
      <formula>0.02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13C_g</vt:lpstr>
      <vt:lpstr>13C_l</vt:lpstr>
      <vt:lpstr>net</vt:lpstr>
      <vt:lpstr>xch</vt:lpstr>
      <vt:lpstr>fmea</vt:lpstr>
      <vt:lpstr>biomass</vt:lpstr>
      <vt:lpstr>1_2_13Cfigures</vt:lpstr>
      <vt:lpstr>dG513_final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Jun Park</dc:creator>
  <cp:lastModifiedBy>Jun Park</cp:lastModifiedBy>
  <dcterms:created xsi:type="dcterms:W3CDTF">2015-10-05T03:01:57Z</dcterms:created>
  <dcterms:modified xsi:type="dcterms:W3CDTF">2018-03-25T05:45:19Z</dcterms:modified>
</cp:coreProperties>
</file>