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_- [$$-45C]"/>
    <numFmt numFmtId="165" formatCode="&quot;£&quot;#,##0.00"/>
    <numFmt numFmtId="166" formatCode="[$€-2] #,##0.00"/>
    <numFmt numFmtId="167" formatCode="0.0%"/>
    <numFmt numFmtId="168" formatCode="#,##0;(#,##0)"/>
    <numFmt numFmtId="169" formatCode="#,##0.00;(#,##0.00)"/>
  </numFmts>
  <fonts count="5" x14ac:knownFonts="1">
    <font>
      <sz val="11"/>
      <name val="Calibri"/>
    </font>
    <font>
      <sz val="11"/>
      <name val="Calibri"/>
      <color rgb="FFFFFFFF"/>
    </font>
    <font>
      <sz val="11"/>
      <name val="Calibri"/>
      <b/>
    </font>
    <font>
      <sz val="11"/>
      <name val="Calibri"/>
      <i/>
    </font>
    <font>
      <sz val="11"/>
      <name val="Calibri"/>
      <u/>
    </font>
  </fonts>
  <fills count="6">
    <fill>
      <patternFill patternType="none"/>
    </fill>
    <fill>
      <patternFill patternType="none"/>
    </fill>
    <fill>
      <patternFill patternType="solid">
        <fgColor rgb="FFD9D9D9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cfef"/>
        <bgColor indexed="64"/>
      </patternFill>
    </fill>
  </fills>
  <borders count="2">
    <border>
      <left/>
      <right/>
      <top/>
      <bottom/>
      <diagonal/>
    </border>
    <border diagonalUp="false" diagonalDown="false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applyFont="1" applyFill="1" applyBorder="1"/>
    <xf numFmtId="0" fontId="1" fillId="0" borderId="0" applyFont="1" applyFill="1" applyBorder="1"/>
    <xf numFmtId="0" fontId="2" fillId="0" borderId="0" applyFont="1" applyFill="1" applyBorder="1"/>
    <xf numFmtId="0" fontId="3" fillId="0" borderId="0" applyFont="1" applyFill="1" applyBorder="1"/>
    <xf numFmtId="0" fontId="4" fillId="0" borderId="0" applyFont="1" applyFill="1" applyBorder="1"/>
    <xf numFmtId="0" fontId="0" fillId="2" borderId="0" applyFont="1" applyFill="1" applyBorder="1"/>
    <xf numFmtId="0" fontId="1" fillId="2" borderId="0" applyFont="1" applyFill="1" applyBorder="1"/>
    <xf numFmtId="0" fontId="2" fillId="2" borderId="0" applyFont="1" applyFill="1" applyBorder="1"/>
    <xf numFmtId="0" fontId="3" fillId="2" borderId="0" applyFont="1" applyFill="1" applyBorder="1"/>
    <xf numFmtId="0" fontId="4" fillId="2" borderId="0" applyFont="1" applyFill="1" applyBorder="1"/>
    <xf numFmtId="0" fontId="0" fillId="3" borderId="0" applyFont="1" applyFill="1" applyBorder="1"/>
    <xf numFmtId="0" fontId="1" fillId="3" borderId="0" applyFont="1" applyFill="1" applyBorder="1"/>
    <xf numFmtId="0" fontId="2" fillId="3" borderId="0" applyFont="1" applyFill="1" applyBorder="1"/>
    <xf numFmtId="0" fontId="3" fillId="3" borderId="0" applyFont="1" applyFill="1" applyBorder="1"/>
    <xf numFmtId="0" fontId="4" fillId="3" borderId="0" applyFont="1" applyFill="1" applyBorder="1"/>
    <xf numFmtId="0" fontId="0" fillId="4" borderId="0" applyFont="1" applyFill="1" applyBorder="1"/>
    <xf numFmtId="0" fontId="1" fillId="4" borderId="0" applyFont="1" applyFill="1" applyBorder="1"/>
    <xf numFmtId="0" fontId="2" fillId="4" borderId="0" applyFont="1" applyFill="1" applyBorder="1"/>
    <xf numFmtId="0" fontId="3" fillId="4" borderId="0" applyFont="1" applyFill="1" applyBorder="1"/>
    <xf numFmtId="0" fontId="4" fillId="4" borderId="0" applyFont="1" applyFill="1" applyBorder="1"/>
    <xf numFmtId="0" fontId="0" fillId="5" borderId="0" applyFont="1" applyFill="1" applyBorder="1"/>
    <xf numFmtId="0" fontId="1" fillId="5" borderId="0" applyFont="1" applyFill="1" applyBorder="1"/>
    <xf numFmtId="0" fontId="2" fillId="5" borderId="0" applyFont="1" applyFill="1" applyBorder="1"/>
    <xf numFmtId="0" fontId="3" fillId="5" borderId="0" applyFont="1" applyFill="1" applyBorder="1"/>
    <xf numFmtId="0" fontId="4" fillId="5" borderId="0" applyFont="1" applyFill="1" applyBorder="1"/>
    <xf numFmtId="0" fontId="0" fillId="0" borderId="1" applyFont="1" applyFill="1" applyBorder="1"/>
    <xf numFmtId="0" fontId="1" fillId="0" borderId="1" applyFont="1" applyFill="1" applyBorder="1"/>
    <xf numFmtId="0" fontId="2" fillId="0" borderId="1" applyFont="1" applyFill="1" applyBorder="1"/>
    <xf numFmtId="0" fontId="3" fillId="0" borderId="1" applyFont="1" applyFill="1" applyBorder="1"/>
    <xf numFmtId="0" fontId="4" fillId="0" borderId="1" applyFont="1" applyFill="1" applyBorder="1"/>
    <xf numFmtId="0" fontId="0" fillId="2" borderId="1" applyFont="1" applyFill="1" applyBorder="1"/>
    <xf numFmtId="0" fontId="1" fillId="2" borderId="1" applyFont="1" applyFill="1" applyBorder="1"/>
    <xf numFmtId="0" fontId="2" fillId="2" borderId="1" applyFont="1" applyFill="1" applyBorder="1"/>
    <xf numFmtId="0" fontId="3" fillId="2" borderId="1" applyFont="1" applyFill="1" applyBorder="1"/>
    <xf numFmtId="0" fontId="4" fillId="2" borderId="1" applyFont="1" applyFill="1" applyBorder="1"/>
    <xf numFmtId="0" fontId="0" fillId="3" borderId="1" applyFont="1" applyFill="1" applyBorder="1"/>
    <xf numFmtId="0" fontId="1" fillId="3" borderId="1" applyFont="1" applyFill="1" applyBorder="1"/>
    <xf numFmtId="0" fontId="2" fillId="3" borderId="1" applyFont="1" applyFill="1" applyBorder="1"/>
    <xf numFmtId="0" fontId="3" fillId="3" borderId="1" applyFont="1" applyFill="1" applyBorder="1"/>
    <xf numFmtId="0" fontId="4" fillId="3" borderId="1" applyFont="1" applyFill="1" applyBorder="1"/>
    <xf numFmtId="0" fontId="0" fillId="4" borderId="1" applyFont="1" applyFill="1" applyBorder="1"/>
    <xf numFmtId="0" fontId="1" fillId="4" borderId="1" applyFont="1" applyFill="1" applyBorder="1"/>
    <xf numFmtId="0" fontId="2" fillId="4" borderId="1" applyFont="1" applyFill="1" applyBorder="1"/>
    <xf numFmtId="0" fontId="3" fillId="4" borderId="1" applyFont="1" applyFill="1" applyBorder="1"/>
    <xf numFmtId="0" fontId="4" fillId="4" borderId="1" applyFont="1" applyFill="1" applyBorder="1"/>
    <xf numFmtId="0" fontId="0" fillId="5" borderId="1" applyFont="1" applyFill="1" applyBorder="1"/>
    <xf numFmtId="0" fontId="1" fillId="5" borderId="1" applyFont="1" applyFill="1" applyBorder="1"/>
    <xf numFmtId="0" fontId="2" fillId="5" borderId="1" applyFont="1" applyFill="1" applyBorder="1"/>
    <xf numFmtId="0" fontId="3" fillId="5" borderId="1" applyFont="1" applyFill="1" applyBorder="1"/>
    <xf numFmtId="0" fontId="4" fillId="5" borderId="1" applyFont="1" applyFill="1" applyBorder="1"/>
    <xf numFmtId="0" fontId="0" fillId="0" borderId="0" applyFont="1" applyFill="1" applyBorder="1" xfId="0" applyAlignment="1">
      <alignment horizontal="left"/>
    </xf>
    <xf numFmtId="0" fontId="0" fillId="0" borderId="0" applyFont="1" applyFill="1" applyBorder="1" xfId="0" applyAlignment="1">
      <alignment horizontal="center"/>
    </xf>
    <xf numFmtId="0" fontId="0" fillId="0" borderId="0" applyFont="1" applyFill="1" applyBorder="1" xfId="0" applyAlignment="1">
      <alignment horizontal="right"/>
    </xf>
    <xf numFmtId="0" fontId="0" fillId="0" borderId="0" applyFont="1" applyFill="1" applyBorder="1" xfId="0" applyAlignment="1">
      <alignment horizontal="fill"/>
    </xf>
    <xf numFmtId="0" fontId="0" fillId="0" borderId="0" applyFont="1" applyFill="1" applyBorder="1" xfId="0" applyAlignment="1">
      <alignment textRotation="90"/>
    </xf>
    <xf numFmtId="0" fontId="0" fillId="0" borderId="0" applyFont="1" applyFill="1" applyBorder="1" xfId="0" applyAlignment="1">
      <alignment wrapText="1"/>
    </xf>
    <xf numFmtId="9" fontId="0" fillId="0" borderId="0" applyFont="1" applyFill="1" applyBorder="1" xfId="0" applyNumberFormat="1"/>
    <xf numFmtId="164" fontId="0" fillId="0" borderId="0" applyFont="1" applyFill="1" applyBorder="1" xfId="0" applyNumberFormat="1"/>
    <xf numFmtId="165" fontId="0" fillId="0" borderId="0" applyFont="1" applyFill="1" applyBorder="1" xfId="0" applyNumberFormat="1"/>
    <xf numFmtId="166" fontId="0" fillId="0" borderId="0" applyFont="1" applyFill="1" applyBorder="1" xfId="0" applyNumberFormat="1"/>
    <xf numFmtId="167" fontId="0" fillId="0" borderId="0" applyFont="1" applyFill="1" applyBorder="1" xfId="0" applyNumberFormat="1"/>
    <xf numFmtId="168" fontId="0" fillId="0" borderId="0" applyFont="1" applyFill="1" applyBorder="1" xfId="0" applyNumberFormat="1"/>
    <xf numFmtId="169" fontId="0" fillId="0" borderId="0" applyFont="1" applyFill="1" applyBorder="1" xfId="0" applyNumberFormat="1"/>
    <xf numFmtId="3" fontId="0" fillId="0" borderId="0" applyFont="1" applyFill="1" applyBorder="1" xfId="0" applyNumberFormat="1"/>
    <xf numFmtId="4" fontId="0" fillId="0" borderId="0" applyFont="1" applyFill="1" applyBorder="1" xfId="0" applyNumberFormat="1"/>
    <xf numFmtId="1" fontId="0" fillId="0" borderId="0" applyFont="1" applyFill="1" applyBorder="1" xfId="0" applyNumberFormat="1"/>
    <xf numFmtId="2" fontId="0" fillId="0" borderId="0" applyFont="1" applyFill="1" applyBorder="1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cols>
    <col min="1" max="1" width="9.450000000000001" customWidth="1"/>
    <col min="2" max="2" width="54" customWidth="1"/>
    <col min="3" max="3" width="52.650000000000006" customWidth="1"/>
    <col min="4" max="4" width="52.650000000000006" customWidth="1"/>
    <col min="5" max="5" width="52.650000000000006" customWidth="1"/>
    <col min="6" max="6" width="52.650000000000006" customWidth="1"/>
    <col min="7" max="7" width="52.650000000000006" customWidth="1"/>
    <col min="8" max="8" width="52.650000000000006" customWidth="1"/>
    <col min="9" max="9" width="52.650000000000006" customWidth="1"/>
    <col min="10" max="10" width="52.650000000000006" customWidth="1"/>
    <col min="11" max="11" width="54" customWidth="1"/>
  </cols>
  <sheetData>
    <row r="1">
      <c t="inlineStr" r="A1" s="51">
        <is>
          <t xml:space="preserve">GLI | LinkScraper</t>
        </is>
      </c>
    </row>
    <row r="2">
      <c t="inlineStr" r="A2" s="2">
        <is>
          <t xml:space="preserve">#</t>
        </is>
      </c>
      <c t="inlineStr" r="B2" s="2">
        <is>
          <t xml:space="preserve">Title</t>
        </is>
      </c>
      <c t="inlineStr" r="C2" s="2">
        <is>
          <t xml:space="preserve">(₱)</t>
        </is>
      </c>
      <c t="inlineStr" r="D2" s="2">
        <is>
          <t xml:space="preserve">Location</t>
        </is>
      </c>
      <c t="inlineStr" r="E2" s="2">
        <is>
          <t xml:space="preserve">Sales</t>
        </is>
      </c>
      <c t="inlineStr" r="F2" s="2">
        <is>
          <t xml:space="preserve">Profit</t>
        </is>
      </c>
      <c t="inlineStr" r="G2" s="2">
        <is>
          <t xml:space="preserve">Industry</t>
        </is>
      </c>
      <c t="inlineStr" r="H2" s="2">
        <is>
          <t xml:space="preserve">Type</t>
        </is>
      </c>
      <c t="inlineStr" r="I2" s="2">
        <is>
          <t xml:space="preserve">Primary Broker</t>
        </is>
      </c>
      <c t="inlineStr" r="J2" s="2">
        <is>
          <t xml:space="preserve">Secondary Broker</t>
        </is>
      </c>
      <c t="inlineStr" r="K2" s="2">
        <is>
          <t xml:space="preserve">Remarks</t>
        </is>
      </c>
    </row>
    <row r="3">
      <c t="str" r="A3" s="4">
        <f>HYPERLINK("https://linkbusiness.ph/businesses-for-sale/AL00003/High-Demand-Cebu-Business-Solutions","AL00003")</f>
      </c>
      <c t="inlineStr" r="B3">
        <is>
          <t xml:space="preserve">High Demand Cebu Business Solutions</t>
        </is>
      </c>
      <c r="C3" s="63">
        <v>20000000</v>
      </c>
      <c t="inlineStr" r="D3">
        <is>
          <t xml:space="preserve">-----</t>
        </is>
      </c>
      <c r="E3" s="65">
        <v>0</v>
      </c>
      <c r="F3" s="65">
        <v>0</v>
      </c>
      <c t="inlineStr" r="G3">
        <is>
          <t xml:space="preserve">Services</t>
        </is>
      </c>
      <c t="inlineStr" r="H3">
        <is>
          <t xml:space="preserve">&lt;none&gt;</t>
        </is>
      </c>
      <c t="inlineStr" r="K3">
        <is>
          <t xml:space="preserve">-----</t>
        </is>
      </c>
    </row>
    <row r="4">
      <c t="str" r="A4" s="4">
        <f>HYPERLINK("https://linkbusiness.ph/businesses-for-sale/AL00009/Trendy-Photo-Printing-Shop-in-Plush-Mall","AL00009")</f>
      </c>
      <c t="inlineStr" r="B4">
        <is>
          <t xml:space="preserve">Trendy Photo Printing Shop in Plush Mall</t>
        </is>
      </c>
      <c r="C4" s="63">
        <v>6000000</v>
      </c>
      <c t="inlineStr" r="D4">
        <is>
          <t xml:space="preserve">Muntinlupa</t>
        </is>
      </c>
      <c r="E4" s="65">
        <v>0</v>
      </c>
      <c r="F4" s="65">
        <v>0</v>
      </c>
      <c t="inlineStr" r="G4">
        <is>
          <t xml:space="preserve">Retail General</t>
        </is>
      </c>
      <c t="inlineStr" r="H4">
        <is>
          <t xml:space="preserve">General Merchandise</t>
        </is>
      </c>
      <c t="inlineStr" r="I4">
        <is>
          <t xml:space="preserve">Alvin de Borja</t>
        </is>
      </c>
      <c t="inlineStr" r="K4">
        <is>
          <t xml:space="preserve">negotiable</t>
        </is>
      </c>
    </row>
    <row r="5">
      <c t="str" r="A5" s="4">
        <f>HYPERLINK("https://linkbusiness.ph/businesses-for-sale/AL00010/Unique-Laundry-%26-Bar-Shop","AL00010")</f>
      </c>
      <c t="inlineStr" r="B5">
        <is>
          <t xml:space="preserve">Unique Laundry &amp; Bar Shop</t>
        </is>
      </c>
      <c r="C5" s="63">
        <v>35000000</v>
      </c>
      <c t="inlineStr" r="D5">
        <is>
          <t xml:space="preserve">Mandaluyong</t>
        </is>
      </c>
      <c r="E5" s="65">
        <v>0</v>
      </c>
      <c r="F5" s="65">
        <v>0</v>
      </c>
      <c t="inlineStr" r="G5">
        <is>
          <t xml:space="preserve">Services</t>
        </is>
      </c>
      <c t="inlineStr" r="H5">
        <is>
          <t xml:space="preserve">Cleaning</t>
        </is>
      </c>
      <c t="inlineStr" r="K5">
        <is>
          <t xml:space="preserve">-----</t>
        </is>
      </c>
    </row>
    <row r="6">
      <c t="str" r="A6" s="4">
        <f>HYPERLINK("https://linkbusiness.ph/businesses-for-sale/AL00013/TWO-HOTELS-FOR-THE-PRICE-OF-ONE","AL00013")</f>
      </c>
      <c t="inlineStr" r="B6">
        <is>
          <t xml:space="preserve">TWO HOTELS FOR THE PRICE OF ONE</t>
        </is>
      </c>
      <c r="C6" s="63">
        <v>140000000</v>
      </c>
      <c t="inlineStr" r="D6">
        <is>
          <t xml:space="preserve">-----</t>
        </is>
      </c>
      <c r="E6" s="65">
        <v>0</v>
      </c>
      <c r="F6" s="65">
        <v>0</v>
      </c>
      <c t="inlineStr" r="G6">
        <is>
          <t xml:space="preserve">Accomodation/Tourism</t>
        </is>
      </c>
      <c t="inlineStr" r="H6">
        <is>
          <t xml:space="preserve">&lt;none&gt;</t>
        </is>
      </c>
      <c t="inlineStr" r="I6">
        <is>
          <t xml:space="preserve">Lani Davies</t>
        </is>
      </c>
      <c t="inlineStr" r="J6">
        <is>
          <t xml:space="preserve">Eula Tolentino</t>
        </is>
      </c>
      <c t="inlineStr" r="K6">
        <is>
          <t xml:space="preserve">-----</t>
        </is>
      </c>
    </row>
    <row r="7">
      <c t="str" r="A7" s="4">
        <f>HYPERLINK("https://linkbusiness.ph/businesses-for-sale/AL00014/Profitable-Lending-Company-in-Cavite","AL00014")</f>
      </c>
      <c t="inlineStr" r="B7">
        <is>
          <t xml:space="preserve">Profitable Lending Company in Cavite</t>
        </is>
      </c>
      <c r="C7" s="63">
        <v>29000000</v>
      </c>
      <c t="inlineStr" r="D7">
        <is>
          <t xml:space="preserve">-----</t>
        </is>
      </c>
      <c r="E7" s="65">
        <v>0</v>
      </c>
      <c r="F7" s="65">
        <v>0</v>
      </c>
      <c t="inlineStr" r="G7">
        <is>
          <t xml:space="preserve">Services</t>
        </is>
      </c>
      <c t="inlineStr" r="H7">
        <is>
          <t xml:space="preserve">&lt;none&gt;</t>
        </is>
      </c>
      <c t="inlineStr" r="I7">
        <is>
          <t xml:space="preserve">Alvin de Borja</t>
        </is>
      </c>
      <c t="inlineStr" r="K7">
        <is>
          <t xml:space="preserve">-----</t>
        </is>
      </c>
    </row>
    <row r="8">
      <c t="str" r="A8" s="4">
        <f>HYPERLINK("https://linkbusiness.ph/businesses-for-sale/AL00018/Busy-Main-Road-Grocery-Store","AL00018")</f>
      </c>
      <c t="inlineStr" r="B8">
        <is>
          <t xml:space="preserve">Busy Main Road Grocery Store</t>
        </is>
      </c>
      <c r="C8" s="63">
        <v>290000000</v>
      </c>
      <c t="inlineStr" r="D8">
        <is>
          <t xml:space="preserve">Muntinlupa</t>
        </is>
      </c>
      <c r="E8" s="65">
        <v>0</v>
      </c>
      <c r="F8" s="65">
        <v>0</v>
      </c>
      <c t="inlineStr" r="G8">
        <is>
          <t xml:space="preserve">Retail General</t>
        </is>
      </c>
      <c t="inlineStr" r="H8">
        <is>
          <t xml:space="preserve">General Merchandise</t>
        </is>
      </c>
      <c t="inlineStr" r="I8">
        <is>
          <t xml:space="preserve">Aeve Villanueva</t>
        </is>
      </c>
      <c t="inlineStr" r="K8">
        <is>
          <t xml:space="preserve">-----</t>
        </is>
      </c>
    </row>
    <row r="9">
      <c t="str" r="A9" s="4">
        <f>HYPERLINK("https://linkbusiness.ph/businesses-for-sale/AL00021/Hotel%252fInn-with-a-Breathtaking-View-of-Taal-Lake","AL00021")</f>
      </c>
      <c t="inlineStr" r="B9">
        <is>
          <t xml:space="preserve">Hotel/Inn with a Breathtaking View of Taal Lake</t>
        </is>
      </c>
      <c r="C9" s="63">
        <v>130000000</v>
      </c>
      <c t="inlineStr" r="D9">
        <is>
          <t xml:space="preserve">Tagaytay</t>
        </is>
      </c>
      <c r="E9" s="65">
        <v>0</v>
      </c>
      <c r="F9" s="65">
        <v>0</v>
      </c>
      <c t="inlineStr" r="G9">
        <is>
          <t xml:space="preserve">Accomodation/Tourism</t>
        </is>
      </c>
      <c t="inlineStr" r="H9">
        <is>
          <t xml:space="preserve">Hotel</t>
        </is>
      </c>
      <c t="inlineStr" r="I9">
        <is>
          <t xml:space="preserve">Jed Arboleda</t>
        </is>
      </c>
      <c t="inlineStr" r="J9">
        <is>
          <t xml:space="preserve">Lani Davies</t>
        </is>
      </c>
      <c t="inlineStr" r="K9">
        <is>
          <t xml:space="preserve">Negotiable</t>
        </is>
      </c>
    </row>
    <row r="10">
      <c t="str" r="A10" s="4">
        <f>HYPERLINK("https://linkbusiness.ph/businesses-for-sale/AL00022/Hotel-Inn-Coolest-Comfort-in-Tagaytay","AL00022")</f>
      </c>
      <c t="inlineStr" r="B10">
        <is>
          <t xml:space="preserve">Hotel Inn Coolest Comfort in Tagaytay</t>
        </is>
      </c>
      <c r="C10" s="63">
        <v>30000000</v>
      </c>
      <c t="inlineStr" r="D10">
        <is>
          <t xml:space="preserve">Tagaytay</t>
        </is>
      </c>
      <c r="E10" s="65">
        <v>0</v>
      </c>
      <c r="F10" s="65">
        <v>0</v>
      </c>
      <c t="inlineStr" r="G10">
        <is>
          <t xml:space="preserve">Accomodation/Tourism</t>
        </is>
      </c>
      <c t="inlineStr" r="H10">
        <is>
          <t xml:space="preserve">Lodge</t>
        </is>
      </c>
      <c t="inlineStr" r="I10">
        <is>
          <t xml:space="preserve">Jed Arboleda</t>
        </is>
      </c>
      <c t="inlineStr" r="J10">
        <is>
          <t xml:space="preserve">Lani Davies</t>
        </is>
      </c>
      <c t="inlineStr" r="K10">
        <is>
          <t xml:space="preserve">Negotiable</t>
        </is>
      </c>
    </row>
    <row r="11">
      <c t="str" r="A11" s="4">
        <f>HYPERLINK("https://linkbusiness.ph/businesses-for-sale/AL00024/The-Party-Place-Resto-Bar-in-BGC-with-Average-Sales-of-P22%2c000%2c000","AL00024")</f>
      </c>
      <c t="inlineStr" r="B11">
        <is>
          <t xml:space="preserve">The Party Place Resto Bar in BGC with Average Sales of P22,000,000</t>
        </is>
      </c>
      <c r="C11" s="63">
        <v>3500000</v>
      </c>
      <c t="inlineStr" r="D11">
        <is>
          <t xml:space="preserve">-----</t>
        </is>
      </c>
      <c r="E11" s="63">
        <v>22000000</v>
      </c>
      <c r="F11" s="65">
        <v>0</v>
      </c>
      <c t="inlineStr" r="G11">
        <is>
          <t xml:space="preserve">Food/Beverage</t>
        </is>
      </c>
      <c t="inlineStr" r="H11">
        <is>
          <t xml:space="preserve">&lt;none&gt;</t>
        </is>
      </c>
      <c t="inlineStr" r="K11">
        <is>
          <t xml:space="preserve">-----</t>
        </is>
      </c>
    </row>
    <row r="12">
      <c t="str" r="A12" s="4">
        <f>HYPERLINK("https://linkbusiness.ph/businesses-for-sale/AL00026/In-Demand-Profitable--Advertising-Company","AL00026")</f>
      </c>
      <c t="inlineStr" r="B12">
        <is>
          <t xml:space="preserve">In Demand Profitable  Advertising Company</t>
        </is>
      </c>
      <c r="C12" s="63">
        <v>30000000</v>
      </c>
      <c t="inlineStr" r="D12">
        <is>
          <t xml:space="preserve">-----</t>
        </is>
      </c>
      <c r="E12" s="63">
        <v>38000000</v>
      </c>
      <c r="F12" s="63">
        <v>9999999</v>
      </c>
      <c t="inlineStr" r="G12">
        <is>
          <t xml:space="preserve">Professional</t>
        </is>
      </c>
      <c t="inlineStr" r="H12">
        <is>
          <t xml:space="preserve">&lt;none&gt;</t>
        </is>
      </c>
      <c t="inlineStr" r="I12">
        <is>
          <t xml:space="preserve">Paul Vincent Balita</t>
        </is>
      </c>
      <c t="inlineStr" r="K12">
        <is>
          <t xml:space="preserve">-----</t>
        </is>
      </c>
    </row>
    <row r="13">
      <c t="str" r="A13" s="4">
        <f>HYPERLINK("https://linkbusiness.ph/businesses-for-sale/AL00029/The-Smart-Choice-for-Travelers","AL00029")</f>
      </c>
      <c t="inlineStr" r="B13">
        <is>
          <t xml:space="preserve">The Smart Choice for Travelers</t>
        </is>
      </c>
      <c r="C13" s="63">
        <v>190000000</v>
      </c>
      <c t="inlineStr" r="D13">
        <is>
          <t xml:space="preserve">Makati</t>
        </is>
      </c>
      <c r="E13" s="65">
        <v>0</v>
      </c>
      <c r="F13" s="65">
        <v>0</v>
      </c>
      <c t="inlineStr" r="G13">
        <is>
          <t xml:space="preserve">Accomodation/Tourism</t>
        </is>
      </c>
      <c t="inlineStr" r="H13">
        <is>
          <t xml:space="preserve">Hotel</t>
        </is>
      </c>
      <c t="inlineStr" r="I13">
        <is>
          <t xml:space="preserve">Lani Davies</t>
        </is>
      </c>
      <c t="inlineStr" r="K13">
        <is>
          <t xml:space="preserve">Price Increased</t>
        </is>
      </c>
    </row>
    <row r="14">
      <c t="str" r="A14" s="4">
        <f>HYPERLINK("https://linkbusiness.ph/businesses-for-sale/AL00034/Well-established-Chemical-Manufacturing-Company","AL00034")</f>
      </c>
      <c t="inlineStr" r="B14">
        <is>
          <t xml:space="preserve">Well established Chemical Manufacturing Company</t>
        </is>
      </c>
      <c r="C14" s="63">
        <v>16000000</v>
      </c>
      <c t="inlineStr" r="D14">
        <is>
          <t xml:space="preserve">Metro Manila</t>
        </is>
      </c>
      <c r="E14" s="65">
        <v>0</v>
      </c>
      <c r="F14" s="65">
        <v>0</v>
      </c>
      <c t="inlineStr" r="G14">
        <is>
          <t xml:space="preserve">Industrial Manufacturing</t>
        </is>
      </c>
      <c t="inlineStr" r="H14">
        <is>
          <t xml:space="preserve">Manufacturing/Engineering</t>
        </is>
      </c>
      <c t="inlineStr" r="I14">
        <is>
          <t xml:space="preserve">Rene Chavez</t>
        </is>
      </c>
      <c t="inlineStr" r="J14">
        <is>
          <t xml:space="preserve">Eleanor Carbonell</t>
        </is>
      </c>
      <c t="inlineStr" r="K14">
        <is>
          <t xml:space="preserve">-----</t>
        </is>
      </c>
    </row>
    <row r="15">
      <c t="str" r="A15" s="4">
        <f>HYPERLINK("https://linkbusiness.ph/businesses-for-sale/AL00036/Well-Established-Cellphone-Store-in-a-Plush-Mall","AL00036")</f>
      </c>
      <c t="inlineStr" r="B15">
        <is>
          <t xml:space="preserve">Well Established Cellphone Store in a Plush Mall</t>
        </is>
      </c>
      <c r="C15" s="63">
        <v>3800000</v>
      </c>
      <c t="inlineStr" r="D15">
        <is>
          <t xml:space="preserve">National Capital Region</t>
        </is>
      </c>
      <c r="E15" s="65">
        <v>0</v>
      </c>
      <c r="F15" s="65">
        <v>0</v>
      </c>
      <c t="inlineStr" r="G15">
        <is>
          <t xml:space="preserve">Retail General</t>
        </is>
      </c>
      <c t="inlineStr" r="H15">
        <is>
          <t xml:space="preserve">Electronics</t>
        </is>
      </c>
      <c t="inlineStr" r="I15">
        <is>
          <t xml:space="preserve">Alvin de Borja</t>
        </is>
      </c>
      <c t="inlineStr" r="K15">
        <is>
          <t xml:space="preserve">-----</t>
        </is>
      </c>
    </row>
    <row r="16">
      <c t="str" r="A16" s="4">
        <f>HYPERLINK("https://linkbusiness.ph/businesses-for-sale/AL00037/Progressive-51-Year-Old-Rural-Bank-with-High-CAMELS-Rating","AL00037")</f>
      </c>
      <c t="inlineStr" r="B16">
        <is>
          <t xml:space="preserve">Progressive 51 Year Old Rural Bank with High CAMELS Rating</t>
        </is>
      </c>
      <c r="C16" s="63">
        <v>180000000</v>
      </c>
      <c t="inlineStr" r="D16">
        <is>
          <t xml:space="preserve">Calabarzon</t>
        </is>
      </c>
      <c r="E16" s="65">
        <v>0</v>
      </c>
      <c r="F16" s="65">
        <v>0</v>
      </c>
      <c t="inlineStr" r="G16">
        <is>
          <t xml:space="preserve">Services</t>
        </is>
      </c>
      <c t="inlineStr" r="H16">
        <is>
          <t xml:space="preserve">Finance/Insurance</t>
        </is>
      </c>
      <c t="inlineStr" r="K16">
        <is>
          <t xml:space="preserve">Plus taxes</t>
        </is>
      </c>
    </row>
    <row r="17">
      <c t="str" r="A17" s="4">
        <f>HYPERLINK("https://linkbusiness.ph/businesses-for-sale/AL00040/BIG-HEARTS-Adult-Day-Care-%26-Assisted-Living-Franchise","AL00040")</f>
      </c>
      <c t="inlineStr" r="B17">
        <is>
          <t xml:space="preserve">BIG HEARTS Adult Day Care &amp; Assisted Living Franchise</t>
        </is>
      </c>
      <c r="C17" s="63">
        <v>4000000</v>
      </c>
      <c t="inlineStr" r="D17">
        <is>
          <t xml:space="preserve">National Capital Region</t>
        </is>
      </c>
      <c r="E17" s="65">
        <v>0</v>
      </c>
      <c r="F17" s="65">
        <v>0</v>
      </c>
      <c t="inlineStr" r="G17">
        <is>
          <t xml:space="preserve">Franchise</t>
        </is>
      </c>
      <c t="inlineStr" r="H17">
        <is>
          <t xml:space="preserve">Services</t>
        </is>
      </c>
      <c t="inlineStr" r="I17">
        <is>
          <t xml:space="preserve">Mike Thomas</t>
        </is>
      </c>
      <c t="inlineStr" r="J17">
        <is>
          <t xml:space="preserve">Lani Davies</t>
        </is>
      </c>
      <c t="inlineStr" r="K17">
        <is>
          <t xml:space="preserve">-----</t>
        </is>
      </c>
    </row>
    <row r="18">
      <c t="str" r="A18" s="4">
        <f>HYPERLINK("https://linkbusiness.ph/businesses-for-sale/AL00042/World%27s-Leading-Real-Estate-Brokerage","AL00042")</f>
      </c>
      <c t="inlineStr" r="B18">
        <is>
          <t xml:space="preserve">World's Leading Real Estate Brokerage</t>
        </is>
      </c>
      <c r="C18" s="63">
        <v>12000000</v>
      </c>
      <c t="inlineStr" r="D18">
        <is>
          <t xml:space="preserve">Muntinlupa</t>
        </is>
      </c>
      <c r="E18" s="65">
        <v>0</v>
      </c>
      <c r="F18" s="65">
        <v>0</v>
      </c>
      <c t="inlineStr" r="G18">
        <is>
          <t xml:space="preserve">Services</t>
        </is>
      </c>
      <c t="inlineStr" r="H18">
        <is>
          <t xml:space="preserve">&lt;none&gt;</t>
        </is>
      </c>
      <c t="inlineStr" r="I18">
        <is>
          <t xml:space="preserve">Jed Arboleda</t>
        </is>
      </c>
      <c t="inlineStr" r="J18">
        <is>
          <t xml:space="preserve">Lani Davies</t>
        </is>
      </c>
      <c t="inlineStr" r="K18">
        <is>
          <t xml:space="preserve">-----</t>
        </is>
      </c>
    </row>
    <row r="19">
      <c t="str" r="A19" s="4">
        <f>HYPERLINK("https://linkbusiness.ph/businesses-for-sale/AL00043/Well-Managed-%26-Highly-Profitable-Travel-Agency","AL00043")</f>
      </c>
      <c t="inlineStr" r="B19">
        <is>
          <t xml:space="preserve">Well Managed &amp; Highly Profitable Travel Agency</t>
        </is>
      </c>
      <c r="C19" s="63">
        <v>3000000</v>
      </c>
      <c t="inlineStr" r="D19">
        <is>
          <t xml:space="preserve">Metro Manila</t>
        </is>
      </c>
      <c r="E19" s="65">
        <v>0</v>
      </c>
      <c r="F19" s="65">
        <v>0</v>
      </c>
      <c t="inlineStr" r="G19">
        <is>
          <t xml:space="preserve">Accomodation/Tourism</t>
        </is>
      </c>
      <c t="inlineStr" r="H19">
        <is>
          <t xml:space="preserve">Travel Agency</t>
        </is>
      </c>
      <c t="inlineStr" r="I19">
        <is>
          <t xml:space="preserve">Alvin de Borja</t>
        </is>
      </c>
      <c t="inlineStr" r="K19">
        <is>
          <t xml:space="preserve">-----</t>
        </is>
      </c>
    </row>
    <row r="20">
      <c t="str" r="A20" s="4">
        <f>HYPERLINK("https://linkbusiness.ph/businesses-for-sale/AL00050/Explore-a-Hidden-Paradise","AL00050")</f>
      </c>
      <c t="inlineStr" r="B20">
        <is>
          <t xml:space="preserve">Explore a Hidden Paradise</t>
        </is>
      </c>
      <c r="C20" s="63">
        <v>350000000</v>
      </c>
      <c t="inlineStr" r="D20">
        <is>
          <t xml:space="preserve">Pangasinan</t>
        </is>
      </c>
      <c r="E20" s="65">
        <v>0</v>
      </c>
      <c r="F20" s="65">
        <v>0</v>
      </c>
      <c t="inlineStr" r="G20">
        <is>
          <t xml:space="preserve">Accomodation/Tourism</t>
        </is>
      </c>
      <c t="inlineStr" r="H20">
        <is>
          <t xml:space="preserve">Resort</t>
        </is>
      </c>
      <c t="inlineStr" r="I20">
        <is>
          <t xml:space="preserve">Mike Thomas</t>
        </is>
      </c>
      <c t="inlineStr" r="J20">
        <is>
          <t xml:space="preserve">Lani Davies</t>
        </is>
      </c>
      <c t="inlineStr" r="K20">
        <is>
          <t xml:space="preserve">-----</t>
        </is>
      </c>
    </row>
    <row r="21">
      <c t="str" r="A21" s="4">
        <f>HYPERLINK("https://linkbusiness.ph/businesses-for-sale/AL00051/BPO-Serving-Recruitment-Agency-in-the-Business-Capital","AL00051")</f>
      </c>
      <c t="inlineStr" r="B21">
        <is>
          <t xml:space="preserve">BPO Serving Recruitment Agency in the Business Capital</t>
        </is>
      </c>
      <c r="C21" s="63">
        <v>6000000</v>
      </c>
      <c t="inlineStr" r="D21">
        <is>
          <t xml:space="preserve">Mandaluyong</t>
        </is>
      </c>
      <c r="E21" s="65">
        <v>0</v>
      </c>
      <c r="F21" s="65">
        <v>0</v>
      </c>
      <c t="inlineStr" r="G21">
        <is>
          <t xml:space="preserve">Services</t>
        </is>
      </c>
      <c t="inlineStr" r="H21">
        <is>
          <t xml:space="preserve">Advertising / Marketing</t>
        </is>
      </c>
      <c t="inlineStr" r="I21">
        <is>
          <t xml:space="preserve">Aeve Villanueva</t>
        </is>
      </c>
      <c t="inlineStr" r="K21">
        <is>
          <t xml:space="preserve">-----</t>
        </is>
      </c>
    </row>
    <row r="22">
      <c t="str" r="A22" s="4">
        <f>HYPERLINK("https://linkbusiness.ph/businesses-for-sale/AL00052/Grocery-Shop!-Excellent-And-Strategic-Location!","AL00052")</f>
      </c>
      <c t="inlineStr" r="B22">
        <is>
          <t xml:space="preserve">Grocery Shop! Excellent And Strategic Location!</t>
        </is>
      </c>
      <c r="C22" s="63">
        <v>295000000</v>
      </c>
      <c t="inlineStr" r="D22">
        <is>
          <t xml:space="preserve">Metro Batangas</t>
        </is>
      </c>
      <c r="E22" s="65">
        <v>0</v>
      </c>
      <c r="F22" s="65">
        <v>0</v>
      </c>
      <c t="inlineStr" r="G22">
        <is>
          <t xml:space="preserve">Retail General</t>
        </is>
      </c>
      <c t="inlineStr" r="H22">
        <is>
          <t xml:space="preserve">General Merchandise</t>
        </is>
      </c>
      <c t="inlineStr" r="I22">
        <is>
          <t xml:space="preserve">Aeve Villanueva</t>
        </is>
      </c>
      <c t="inlineStr" r="K22">
        <is>
          <t xml:space="preserve">-----</t>
        </is>
      </c>
    </row>
    <row r="23">
      <c t="str" r="A23" s="4">
        <f>HYPERLINK("https://linkbusiness.ph/businesses-for-sale/AL00054/ONLINE-GOLDMINE","AL00054")</f>
      </c>
      <c t="inlineStr" r="B23">
        <is>
          <t xml:space="preserve">ONLINE GOLDMINE</t>
        </is>
      </c>
      <c r="C23" s="63">
        <v>7500000</v>
      </c>
      <c t="inlineStr" r="D23">
        <is>
          <t xml:space="preserve">Manila</t>
        </is>
      </c>
      <c r="E23" s="65">
        <v>0</v>
      </c>
      <c r="F23" s="65">
        <v>0</v>
      </c>
      <c t="inlineStr" r="G23">
        <is>
          <t xml:space="preserve">Automotive</t>
        </is>
      </c>
      <c t="inlineStr" r="H23">
        <is>
          <t xml:space="preserve">Car Dealership</t>
        </is>
      </c>
      <c t="inlineStr" r="I23">
        <is>
          <t xml:space="preserve">Mike Thomas</t>
        </is>
      </c>
      <c t="inlineStr" r="J23">
        <is>
          <t xml:space="preserve">Lani Davies</t>
        </is>
      </c>
      <c t="inlineStr" r="K23">
        <is>
          <t xml:space="preserve">Negotiable</t>
        </is>
      </c>
    </row>
    <row r="24">
      <c t="str" r="A24" s="4">
        <f>HYPERLINK("https://linkbusiness.ph/businesses-for-sale/AL00055/SEAFOOD-RESTAURANT-(Asset-SALE)","AL00055")</f>
      </c>
      <c t="inlineStr" r="B24">
        <is>
          <t xml:space="preserve">SEAFOOD RESTAURANT (Asset SALE)</t>
        </is>
      </c>
      <c r="C24" s="63">
        <v>4000000</v>
      </c>
      <c t="inlineStr" r="D24">
        <is>
          <t xml:space="preserve">Muntinlupa</t>
        </is>
      </c>
      <c r="E24" s="63">
        <v>12000000</v>
      </c>
      <c r="F24" s="63">
        <v>4000000</v>
      </c>
      <c t="inlineStr" r="G24">
        <is>
          <t xml:space="preserve">Food/Beverage</t>
        </is>
      </c>
      <c t="inlineStr" r="H24">
        <is>
          <t xml:space="preserve">&lt;none&gt;</t>
        </is>
      </c>
      <c t="inlineStr" r="I24">
        <is>
          <t xml:space="preserve">Jed Arboleda</t>
        </is>
      </c>
      <c t="inlineStr" r="K24">
        <is>
          <t xml:space="preserve">Asset Sale only</t>
        </is>
      </c>
    </row>
    <row r="25">
      <c t="str" r="A25" s="4">
        <f>HYPERLINK("https://linkbusiness.ph/businesses-for-sale/AL00059/ESTABLISHED-INDUSTRIAL-LAUNDRY-in-MANILA","AL00059")</f>
      </c>
      <c t="inlineStr" r="B25">
        <is>
          <t xml:space="preserve">ESTABLISHED INDUSTRIAL LAUNDRY in MANILA</t>
        </is>
      </c>
      <c r="C25" s="63">
        <v>4000000</v>
      </c>
      <c t="inlineStr" r="D25">
        <is>
          <t xml:space="preserve">Manila</t>
        </is>
      </c>
      <c r="E25" s="65">
        <v>0</v>
      </c>
      <c r="F25" s="65">
        <v>0</v>
      </c>
      <c t="inlineStr" r="G25">
        <is>
          <t xml:space="preserve">Services</t>
        </is>
      </c>
      <c t="inlineStr" r="H25">
        <is>
          <t xml:space="preserve">Cleaning</t>
        </is>
      </c>
      <c t="inlineStr" r="I25">
        <is>
          <t xml:space="preserve">Alvin de Borja</t>
        </is>
      </c>
      <c t="inlineStr" r="K25">
        <is>
          <t xml:space="preserve">-----</t>
        </is>
      </c>
    </row>
    <row r="26">
      <c t="str" r="A26" s="4">
        <f>HYPERLINK("https://linkbusiness.ph/businesses-for-sale/AL00060/Your-Trusted-and-Well-Established-Construction-Company","AL00060")</f>
      </c>
      <c t="inlineStr" r="B26">
        <is>
          <t xml:space="preserve">Your Trusted and Well Established Construction Company</t>
        </is>
      </c>
      <c r="C26" s="63">
        <v>60000000</v>
      </c>
      <c t="inlineStr" r="D26">
        <is>
          <t xml:space="preserve">Laguna</t>
        </is>
      </c>
      <c r="E26" s="65">
        <v>0</v>
      </c>
      <c r="F26" s="65">
        <v>0</v>
      </c>
      <c t="inlineStr" r="G26">
        <is>
          <t xml:space="preserve">Building/Construction</t>
        </is>
      </c>
      <c t="inlineStr" r="H26">
        <is>
          <t xml:space="preserve">Contractor</t>
        </is>
      </c>
      <c t="inlineStr" r="I26">
        <is>
          <t xml:space="preserve">Alvin de Borja</t>
        </is>
      </c>
      <c t="inlineStr" r="J26">
        <is>
          <t xml:space="preserve">Camille Azcarraga</t>
        </is>
      </c>
      <c t="inlineStr" r="K26">
        <is>
          <t xml:space="preserve">Price Reduced</t>
        </is>
      </c>
    </row>
    <row r="27">
      <c t="str" r="A27" s="4">
        <f>HYPERLINK("https://linkbusiness.ph/businesses-for-sale/AL00061/Exclusive-Makati-Fitness-Club-in-Popular-Mall","AL00061")</f>
      </c>
      <c t="inlineStr" r="B27">
        <is>
          <t xml:space="preserve">Exclusive Makati Fitness Club in Popular Mall</t>
        </is>
      </c>
      <c r="C27" s="63">
        <v>4000000</v>
      </c>
      <c t="inlineStr" r="D27">
        <is>
          <t xml:space="preserve">Makati</t>
        </is>
      </c>
      <c r="E27" s="65">
        <v>0</v>
      </c>
      <c r="F27" s="65">
        <v>0</v>
      </c>
      <c t="inlineStr" r="G27">
        <is>
          <t xml:space="preserve">Beauty/Health</t>
        </is>
      </c>
      <c t="inlineStr" r="H27">
        <is>
          <t xml:space="preserve">&lt;none&gt;</t>
        </is>
      </c>
      <c t="inlineStr" r="I27">
        <is>
          <t xml:space="preserve">Aeve Villanueva</t>
        </is>
      </c>
      <c t="inlineStr" r="K27">
        <is>
          <t xml:space="preserve">-----</t>
        </is>
      </c>
    </row>
    <row r="28">
      <c t="str" r="A28" s="4">
        <f>HYPERLINK("https://linkbusiness.ph/businesses-for-sale/AL00064/Unique-Baking-Supply-and-Culinary-Store","AL00064")</f>
      </c>
      <c t="inlineStr" r="B28">
        <is>
          <t xml:space="preserve">Unique Baking Supply and Culinary Store</t>
        </is>
      </c>
      <c r="C28" s="63">
        <v>3300000</v>
      </c>
      <c t="inlineStr" r="D28">
        <is>
          <t xml:space="preserve">Metro Manila</t>
        </is>
      </c>
      <c r="E28" s="65">
        <v>0</v>
      </c>
      <c r="F28" s="65">
        <v>0</v>
      </c>
      <c t="inlineStr" r="G28">
        <is>
          <t xml:space="preserve">Services</t>
        </is>
      </c>
      <c t="inlineStr" r="H28">
        <is>
          <t xml:space="preserve">&lt;none&gt;</t>
        </is>
      </c>
      <c t="inlineStr" r="I28">
        <is>
          <t xml:space="preserve">Rene Chavez</t>
        </is>
      </c>
      <c t="inlineStr" r="K28">
        <is>
          <t xml:space="preserve">-----</t>
        </is>
      </c>
    </row>
    <row r="29">
      <c t="str" r="A29" s="4">
        <f>HYPERLINK("https://linkbusiness.ph/businesses-for-sale/AL00065/Your-All-Time-Favorite-Resto-Bar","AL00065")</f>
      </c>
      <c t="inlineStr" r="B29">
        <is>
          <t xml:space="preserve">Your All Time Favorite Resto Bar</t>
        </is>
      </c>
      <c r="C29" s="63">
        <v>9000000</v>
      </c>
      <c t="inlineStr" r="D29">
        <is>
          <t xml:space="preserve">Muntinlupa</t>
        </is>
      </c>
      <c r="E29" s="65">
        <v>0</v>
      </c>
      <c r="F29" s="65">
        <v>0</v>
      </c>
      <c t="inlineStr" r="G29">
        <is>
          <t xml:space="preserve">Food/Beverage</t>
        </is>
      </c>
      <c t="inlineStr" r="H29">
        <is>
          <t xml:space="preserve">Restaurant</t>
        </is>
      </c>
      <c t="inlineStr" r="I29">
        <is>
          <t xml:space="preserve">Paul Vincent Balita</t>
        </is>
      </c>
      <c t="inlineStr" r="K29">
        <is>
          <t xml:space="preserve">Reduced</t>
        </is>
      </c>
    </row>
    <row r="30">
      <c t="str" r="A30" s="4">
        <f>HYPERLINK("https://linkbusiness.ph/businesses-for-sale/AL00066/A-Diamond-in-the-rough---Tourist-Inn-at-Taal-Lake","AL00066")</f>
      </c>
      <c t="inlineStr" r="B30">
        <is>
          <t xml:space="preserve">A Diamond in the rough   Tourist Inn at Taal Lake</t>
        </is>
      </c>
      <c r="C30" s="63">
        <v>65000000</v>
      </c>
      <c t="inlineStr" r="D30">
        <is>
          <t xml:space="preserve">Tagaytay</t>
        </is>
      </c>
      <c r="E30" s="65">
        <v>0</v>
      </c>
      <c r="F30" s="65">
        <v>0</v>
      </c>
      <c t="inlineStr" r="G30">
        <is>
          <t xml:space="preserve">Accomodation/Tourism</t>
        </is>
      </c>
      <c t="inlineStr" r="H30">
        <is>
          <t xml:space="preserve">Lodge</t>
        </is>
      </c>
      <c t="inlineStr" r="I30">
        <is>
          <t xml:space="preserve">Mike Thomas</t>
        </is>
      </c>
      <c t="inlineStr" r="J30">
        <is>
          <t xml:space="preserve">Lani Davies</t>
        </is>
      </c>
      <c t="inlineStr" r="K30">
        <is>
          <t xml:space="preserve">Reduced</t>
        </is>
      </c>
    </row>
    <row r="31">
      <c t="str" r="A31" s="4">
        <f>HYPERLINK("https://linkbusiness.ph/businesses-for-sale/AL00068/Industrial-and-Commercial-Laundry-in-a-Central-Business-District","AL00068")</f>
      </c>
      <c t="inlineStr" r="B31">
        <is>
          <t xml:space="preserve">Industrial and Commercial Laundry in a Central Business District</t>
        </is>
      </c>
      <c r="C31" s="63">
        <v>2000000</v>
      </c>
      <c t="inlineStr" r="D31">
        <is>
          <t xml:space="preserve">Makati</t>
        </is>
      </c>
      <c r="E31" s="65">
        <v>0</v>
      </c>
      <c r="F31" s="65">
        <v>0</v>
      </c>
      <c t="inlineStr" r="G31">
        <is>
          <t xml:space="preserve">Services</t>
        </is>
      </c>
      <c t="inlineStr" r="H31">
        <is>
          <t xml:space="preserve">Cleaning</t>
        </is>
      </c>
      <c t="inlineStr" r="I31">
        <is>
          <t xml:space="preserve">Lorna Estacio</t>
        </is>
      </c>
      <c t="inlineStr" r="K31">
        <is>
          <t xml:space="preserve">Price Reduced</t>
        </is>
      </c>
    </row>
    <row r="32">
      <c t="str" r="A32" s="4">
        <f>HYPERLINK("https://linkbusiness.ph/businesses-for-sale/AL00070/(Rare-Find)-Profitable-and-Upmarket-Adventure-Travel-Lifestyle-Accessories-Company","AL00070")</f>
      </c>
      <c t="inlineStr" r="B32">
        <is>
          <t xml:space="preserve">(Rare Find) Profitable and Upmarket Adventure Travel Lifestyle Accessories Company</t>
        </is>
      </c>
      <c r="C32" s="63">
        <v>25000000</v>
      </c>
      <c t="inlineStr" r="D32">
        <is>
          <t xml:space="preserve">Paranaque</t>
        </is>
      </c>
      <c r="E32" s="65">
        <v>0</v>
      </c>
      <c r="F32" s="65">
        <v>0</v>
      </c>
      <c t="inlineStr" r="G32">
        <is>
          <t xml:space="preserve">Retail General</t>
        </is>
      </c>
      <c t="inlineStr" r="H32">
        <is>
          <t xml:space="preserve">Clothing/Accessories</t>
        </is>
      </c>
      <c t="inlineStr" r="I32">
        <is>
          <t xml:space="preserve">Camille Azcarraga</t>
        </is>
      </c>
      <c t="inlineStr" r="K32">
        <is>
          <t xml:space="preserve">-----</t>
        </is>
      </c>
    </row>
    <row r="33">
      <c t="str" r="A33" s="4">
        <f>HYPERLINK("https://linkbusiness.ph/businesses-for-sale/AL00082/80%25-Sale-of-Memorial-Garden-Strategically-located-in-Cavite","AL00082")</f>
      </c>
      <c t="inlineStr" r="B33">
        <is>
          <t xml:space="preserve">80% Sale of Memorial Garden Strategically located in Cavite</t>
        </is>
      </c>
      <c r="C33" s="63">
        <v>371000000</v>
      </c>
      <c t="inlineStr" r="D33">
        <is>
          <t xml:space="preserve">Cavite</t>
        </is>
      </c>
      <c r="E33" s="65">
        <v>0</v>
      </c>
      <c r="F33" s="65">
        <v>0</v>
      </c>
      <c t="inlineStr" r="G33">
        <is>
          <t xml:space="preserve">Services</t>
        </is>
      </c>
      <c t="inlineStr" r="H33">
        <is>
          <t xml:space="preserve">&lt;none&gt;</t>
        </is>
      </c>
      <c t="inlineStr" r="I33">
        <is>
          <t xml:space="preserve">Jed Arboleda</t>
        </is>
      </c>
      <c t="inlineStr" r="J33">
        <is>
          <t xml:space="preserve">Noemi Concepcion</t>
        </is>
      </c>
      <c t="inlineStr" r="K33">
        <is>
          <t xml:space="preserve">Negotiable</t>
        </is>
      </c>
    </row>
    <row r="34">
      <c t="str" r="A34" s="4">
        <f>HYPERLINK("https://linkbusiness.ph/businesses-for-sale/AL00083/Exploration-playtime-for-KIDS-!!!","AL00083")</f>
      </c>
      <c t="inlineStr" r="B34">
        <is>
          <t xml:space="preserve">Exploration playtime for KIDS !!!</t>
        </is>
      </c>
      <c r="C34" s="63">
        <v>4000000</v>
      </c>
      <c t="inlineStr" r="D34">
        <is>
          <t xml:space="preserve">Paranaque</t>
        </is>
      </c>
      <c r="E34" s="63">
        <v>2525857</v>
      </c>
      <c r="F34" s="65">
        <v>0</v>
      </c>
      <c t="inlineStr" r="G34">
        <is>
          <t xml:space="preserve">Services</t>
        </is>
      </c>
      <c t="inlineStr" r="H34">
        <is>
          <t xml:space="preserve">Entertainment</t>
        </is>
      </c>
      <c t="inlineStr" r="I34">
        <is>
          <t xml:space="preserve">Mike Thomas</t>
        </is>
      </c>
      <c t="inlineStr" r="J34">
        <is>
          <t xml:space="preserve">Lani Davies</t>
        </is>
      </c>
      <c t="inlineStr" r="K34">
        <is>
          <t xml:space="preserve">-----</t>
        </is>
      </c>
    </row>
    <row r="35">
      <c t="str" r="A35" s="4">
        <f>HYPERLINK("https://linkbusiness.ph/businesses-for-sale/AL00085/Family--KTV-Rush-SALE-!!!","AL00085")</f>
      </c>
      <c t="inlineStr" r="B35">
        <is>
          <t xml:space="preserve">Family  KTV... Rush SALE !!!</t>
        </is>
      </c>
      <c r="C35" s="63">
        <v>8500000</v>
      </c>
      <c t="inlineStr" r="D35">
        <is>
          <t xml:space="preserve">Cavite</t>
        </is>
      </c>
      <c r="E35" s="63">
        <v>3345890</v>
      </c>
      <c r="F35" s="63">
        <v>2646741</v>
      </c>
      <c t="inlineStr" r="G35">
        <is>
          <t xml:space="preserve">Leisure/Entertainment</t>
        </is>
      </c>
      <c t="inlineStr" r="H35">
        <is>
          <t xml:space="preserve">Music/Video</t>
        </is>
      </c>
      <c t="inlineStr" r="I35">
        <is>
          <t xml:space="preserve">Lani Davies</t>
        </is>
      </c>
      <c t="inlineStr" r="J35">
        <is>
          <t xml:space="preserve">Princess Moratin</t>
        </is>
      </c>
      <c t="inlineStr" r="K35">
        <is>
          <t xml:space="preserve">Reduced</t>
        </is>
      </c>
    </row>
    <row r="36">
      <c t="str" r="A36" s="4">
        <f>HYPERLINK("https://linkbusiness.ph/businesses-for-sale/AL00086/Your-Travel-Buddies","AL00086")</f>
      </c>
      <c t="inlineStr" r="B36">
        <is>
          <t xml:space="preserve">Your Travel Buddies</t>
        </is>
      </c>
      <c r="C36" s="63">
        <v>14000000</v>
      </c>
      <c t="inlineStr" r="D36">
        <is>
          <t xml:space="preserve">Paranaque</t>
        </is>
      </c>
      <c r="E36" s="63">
        <v>4368196</v>
      </c>
      <c r="F36" s="63">
        <v>2774655</v>
      </c>
      <c t="inlineStr" r="G36">
        <is>
          <t xml:space="preserve">Services</t>
        </is>
      </c>
      <c t="inlineStr" r="H36">
        <is>
          <t xml:space="preserve">Travel</t>
        </is>
      </c>
      <c t="inlineStr" r="I36">
        <is>
          <t xml:space="preserve">Mike Thomas</t>
        </is>
      </c>
      <c t="inlineStr" r="J36">
        <is>
          <t xml:space="preserve">Lani Davies</t>
        </is>
      </c>
      <c t="inlineStr" r="K36">
        <is>
          <t xml:space="preserve">Repriced</t>
        </is>
      </c>
    </row>
    <row r="37">
      <c t="str" r="A37" s="4">
        <f>HYPERLINK("https://linkbusiness.ph/businesses-for-sale/AL00089/Leading-Lubricant-Blending-Company","AL00089")</f>
      </c>
      <c t="inlineStr" r="B37">
        <is>
          <t xml:space="preserve">Leading Lubricant Blending Company</t>
        </is>
      </c>
      <c r="C37" s="63">
        <v>880000000</v>
      </c>
      <c t="inlineStr" r="D37">
        <is>
          <t xml:space="preserve">Central Luzon</t>
        </is>
      </c>
      <c r="E37" s="65">
        <v>0</v>
      </c>
      <c r="F37" s="65">
        <v>0</v>
      </c>
      <c t="inlineStr" r="G37">
        <is>
          <t xml:space="preserve">Industrial Manufacturing</t>
        </is>
      </c>
      <c t="inlineStr" r="H37">
        <is>
          <t xml:space="preserve">Oil/Gas</t>
        </is>
      </c>
      <c t="inlineStr" r="K37">
        <is>
          <t xml:space="preserve">-----</t>
        </is>
      </c>
    </row>
    <row r="38">
      <c t="str" r="A38" s="4">
        <f>HYPERLINK("https://linkbusiness.ph/businesses-for-sale/AL00090/One-Stop-Travel","AL00090")</f>
      </c>
      <c t="inlineStr" r="B38">
        <is>
          <t xml:space="preserve">One Stop Travel</t>
        </is>
      </c>
      <c r="C38" s="63">
        <v>8000000</v>
      </c>
      <c t="inlineStr" r="D38">
        <is>
          <t xml:space="preserve">Makati</t>
        </is>
      </c>
      <c r="E38" s="63">
        <v>2548366</v>
      </c>
      <c r="F38" s="63">
        <v>1584114</v>
      </c>
      <c t="inlineStr" r="G38">
        <is>
          <t xml:space="preserve">Services</t>
        </is>
      </c>
      <c t="inlineStr" r="H38">
        <is>
          <t xml:space="preserve">Travel</t>
        </is>
      </c>
      <c t="inlineStr" r="I38">
        <is>
          <t xml:space="preserve">Mike Thomas</t>
        </is>
      </c>
      <c t="inlineStr" r="J38">
        <is>
          <t xml:space="preserve">Lani Davies</t>
        </is>
      </c>
      <c t="inlineStr" r="K38">
        <is>
          <t xml:space="preserve">Repriced</t>
        </is>
      </c>
    </row>
    <row r="39">
      <c t="str" r="A39" s="4">
        <f>HYPERLINK("https://linkbusiness.ph/businesses-for-sale/AL00092/A-cool-American-restaurant-for-Superheroes-%40-Clark","AL00092")</f>
      </c>
      <c t="inlineStr" r="B39">
        <is>
          <t xml:space="preserve">A cool American restaurant for Superheroes @ Clark</t>
        </is>
      </c>
      <c r="C39" s="63">
        <v>7000000</v>
      </c>
      <c t="inlineStr" r="D39">
        <is>
          <t xml:space="preserve">Pampanga</t>
        </is>
      </c>
      <c r="E39" s="63">
        <v>6297832</v>
      </c>
      <c r="F39" s="65">
        <v>0</v>
      </c>
      <c t="inlineStr" r="G39">
        <is>
          <t xml:space="preserve">Food/Beverage</t>
        </is>
      </c>
      <c t="inlineStr" r="H39">
        <is>
          <t xml:space="preserve">Restaurant</t>
        </is>
      </c>
      <c t="inlineStr" r="I39">
        <is>
          <t xml:space="preserve">Mike Thomas</t>
        </is>
      </c>
      <c t="inlineStr" r="J39">
        <is>
          <t xml:space="preserve">Lani Davies</t>
        </is>
      </c>
      <c t="inlineStr" r="K39">
        <is>
          <t xml:space="preserve">Repriced</t>
        </is>
      </c>
    </row>
    <row r="40">
      <c t="str" r="A40" s="4">
        <f>HYPERLINK("https://linkbusiness.ph/businesses-for-sale/AL00094/World-Class-Balinese-Style-Lake-Resort","AL00094")</f>
      </c>
      <c t="inlineStr" r="B40">
        <is>
          <t xml:space="preserve">World Class Balinese Style Lake Resort</t>
        </is>
      </c>
      <c r="C40" s="63">
        <v>3000000000</v>
      </c>
      <c t="inlineStr" r="D40">
        <is>
          <t xml:space="preserve">Central Luzon</t>
        </is>
      </c>
      <c r="E40" s="65">
        <v>0</v>
      </c>
      <c r="F40" s="65">
        <v>0</v>
      </c>
      <c t="inlineStr" r="G40">
        <is>
          <t xml:space="preserve">Accomodation/Tourism</t>
        </is>
      </c>
      <c t="inlineStr" r="H40">
        <is>
          <t xml:space="preserve">Resort</t>
        </is>
      </c>
      <c t="inlineStr" r="I40">
        <is>
          <t xml:space="preserve">Mike Thomas</t>
        </is>
      </c>
      <c t="inlineStr" r="J40">
        <is>
          <t xml:space="preserve">Lani Davies</t>
        </is>
      </c>
      <c t="inlineStr" r="K40">
        <is>
          <t xml:space="preserve">Negotiable</t>
        </is>
      </c>
    </row>
    <row r="41">
      <c t="str" r="A41" s="4">
        <f>HYPERLINK("https://linkbusiness.ph/businesses-for-sale/AL00097/Profitable-University-in-the-North","AL00097")</f>
      </c>
      <c t="inlineStr" r="B41">
        <is>
          <t xml:space="preserve">Profitable University in the North</t>
        </is>
      </c>
      <c r="C41" s="63">
        <v>250000000</v>
      </c>
      <c t="inlineStr" r="D41">
        <is>
          <t xml:space="preserve">Central Luzon</t>
        </is>
      </c>
      <c r="E41" s="65">
        <v>0</v>
      </c>
      <c r="F41" s="65">
        <v>0</v>
      </c>
      <c t="inlineStr" r="G41">
        <is>
          <t xml:space="preserve">Education/Training</t>
        </is>
      </c>
      <c t="inlineStr" r="H41">
        <is>
          <t xml:space="preserve">School</t>
        </is>
      </c>
      <c t="inlineStr" r="I41">
        <is>
          <t xml:space="preserve">Paul Vincent Balita</t>
        </is>
      </c>
      <c t="inlineStr" r="K41">
        <is>
          <t xml:space="preserve">-----</t>
        </is>
      </c>
    </row>
    <row r="42">
      <c t="str" r="A42" s="4">
        <f>HYPERLINK("https://linkbusiness.ph/businesses-for-sale/AL00098/Health-Care-Company","AL00098")</f>
      </c>
      <c t="inlineStr" r="B42">
        <is>
          <t xml:space="preserve">Health Care Company</t>
        </is>
      </c>
      <c r="C42" s="63">
        <v>110000000</v>
      </c>
      <c t="inlineStr" r="D42">
        <is>
          <t xml:space="preserve">Calabarzon</t>
        </is>
      </c>
      <c r="E42" s="65">
        <v>0</v>
      </c>
      <c r="F42" s="65">
        <v>0</v>
      </c>
      <c t="inlineStr" r="G42">
        <is>
          <t xml:space="preserve">Beauty/Health</t>
        </is>
      </c>
      <c t="inlineStr" r="H42">
        <is>
          <t xml:space="preserve">Medical</t>
        </is>
      </c>
      <c t="inlineStr" r="I42">
        <is>
          <t xml:space="preserve">Paul Vincent Balita</t>
        </is>
      </c>
      <c t="inlineStr" r="K42">
        <is>
          <t xml:space="preserve">-----</t>
        </is>
      </c>
    </row>
    <row r="43">
      <c t="str" r="A43" s="4">
        <f>HYPERLINK("https://linkbusiness.ph/businesses-for-sale/AL00100/A-Little-Piece-of-Chicken-Heaven","AL00100")</f>
      </c>
      <c t="inlineStr" r="B43">
        <is>
          <t xml:space="preserve">A Little Piece of Chicken Heaven</t>
        </is>
      </c>
      <c r="C43" s="63">
        <v>1500000</v>
      </c>
      <c t="inlineStr" r="D43">
        <is>
          <t xml:space="preserve">Cavite</t>
        </is>
      </c>
      <c r="E43" s="65">
        <v>0</v>
      </c>
      <c r="F43" s="65">
        <v>0</v>
      </c>
      <c t="inlineStr" r="G43">
        <is>
          <t xml:space="preserve">Food/Beverage</t>
        </is>
      </c>
      <c t="inlineStr" r="H43">
        <is>
          <t xml:space="preserve">Fast Food</t>
        </is>
      </c>
      <c t="inlineStr" r="I43">
        <is>
          <t xml:space="preserve">Mike Thomas</t>
        </is>
      </c>
      <c t="inlineStr" r="J43">
        <is>
          <t xml:space="preserve">Lani Davies</t>
        </is>
      </c>
      <c t="inlineStr" r="K43">
        <is>
          <t xml:space="preserve">-----</t>
        </is>
      </c>
    </row>
    <row r="44">
      <c t="str" r="A44" s="4">
        <f>HYPERLINK("https://linkbusiness.ph/businesses-for-sale/AL00104/Adventure-Company-for-Sale-located-in-the-SOUTH","AL00104")</f>
      </c>
      <c t="inlineStr" r="B44">
        <is>
          <t xml:space="preserve">Adventure Company for Sale located in the SOUTH</t>
        </is>
      </c>
      <c r="C44" s="63">
        <v>350000060</v>
      </c>
      <c t="inlineStr" r="D44">
        <is>
          <t xml:space="preserve">Calabarzon</t>
        </is>
      </c>
      <c r="E44" s="65">
        <v>0</v>
      </c>
      <c r="F44" s="65">
        <v>0</v>
      </c>
      <c t="inlineStr" r="G44">
        <is>
          <t xml:space="preserve">Leisure/Entertainment</t>
        </is>
      </c>
      <c t="inlineStr" r="H44">
        <is>
          <t xml:space="preserve">Recreation/Sport</t>
        </is>
      </c>
      <c t="inlineStr" r="I44">
        <is>
          <t xml:space="preserve">Mike Thomas</t>
        </is>
      </c>
      <c t="inlineStr" r="J44">
        <is>
          <t xml:space="preserve">Lani Davies</t>
        </is>
      </c>
      <c t="inlineStr" r="K44">
        <is>
          <t xml:space="preserve">60% Shares</t>
        </is>
      </c>
    </row>
    <row r="45">
      <c t="str" r="A45" s="4">
        <f>HYPERLINK("https://linkbusiness.ph/businesses-for-sale/OR00003/Commissary-Equipment-for-Sale","OR00003")</f>
      </c>
      <c t="inlineStr" r="B45">
        <is>
          <t xml:space="preserve">Commissary Equipment for Sale</t>
        </is>
      </c>
      <c r="C45" s="63">
        <v>2081510</v>
      </c>
      <c t="inlineStr" r="D45">
        <is>
          <t xml:space="preserve">Metro Manila</t>
        </is>
      </c>
      <c r="E45" s="65">
        <v>0</v>
      </c>
      <c r="F45" s="65">
        <v>0</v>
      </c>
      <c t="inlineStr" r="G45">
        <is>
          <t xml:space="preserve">Food/Beverage</t>
        </is>
      </c>
      <c t="inlineStr" r="H45">
        <is>
          <t xml:space="preserve">Restaurant</t>
        </is>
      </c>
      <c t="inlineStr" r="K45">
        <is>
          <t xml:space="preserve">-----</t>
        </is>
      </c>
    </row>
    <row r="46">
      <c t="str" r="A46" s="4">
        <f>HYPERLINK("https://linkbusiness.ph/businesses-for-sale/OR00022/Family-friendly-Wellness-%26-Aesthetic-Center","OR00022")</f>
      </c>
      <c t="inlineStr" r="B46">
        <is>
          <t xml:space="preserve">Family friendly Wellness &amp; Aesthetic Center</t>
        </is>
      </c>
      <c r="C46" s="63">
        <v>4000000</v>
      </c>
      <c t="inlineStr" r="D46">
        <is>
          <t xml:space="preserve">National Capital Region</t>
        </is>
      </c>
      <c r="E46" s="65">
        <v>0</v>
      </c>
      <c r="F46" s="65">
        <v>0</v>
      </c>
      <c t="inlineStr" r="G46">
        <is>
          <t xml:space="preserve">Beauty/Health</t>
        </is>
      </c>
      <c t="inlineStr" r="H46">
        <is>
          <t xml:space="preserve">&lt;none&gt;</t>
        </is>
      </c>
      <c t="inlineStr" r="K46">
        <is>
          <t xml:space="preserve">*** REDUCED ***</t>
        </is>
      </c>
    </row>
    <row r="47">
      <c t="str" r="A47" s="4">
        <f>HYPERLINK("https://linkbusiness.ph/businesses-for-sale/OR00037/Veteran-Freight-Forwarders","OR00037")</f>
      </c>
      <c t="inlineStr" r="B47">
        <is>
          <t xml:space="preserve">Veteran Freight Forwarders</t>
        </is>
      </c>
      <c r="C47" s="63">
        <v>2500000</v>
      </c>
      <c t="inlineStr" r="D47">
        <is>
          <t xml:space="preserve">Paranaque</t>
        </is>
      </c>
      <c r="E47" s="65">
        <v>0</v>
      </c>
      <c r="F47" s="65">
        <v>0</v>
      </c>
      <c t="inlineStr" r="G47">
        <is>
          <t xml:space="preserve">Import/Export/Wholesale</t>
        </is>
      </c>
      <c t="inlineStr" r="H47">
        <is>
          <t xml:space="preserve">&lt;none&gt;</t>
        </is>
      </c>
      <c t="inlineStr" r="I47">
        <is>
          <t xml:space="preserve">Princess Moratin</t>
        </is>
      </c>
      <c t="inlineStr" r="K47">
        <is>
          <t xml:space="preserve">-----</t>
        </is>
      </c>
    </row>
    <row r="48">
      <c t="str" r="A48" s="4">
        <f>HYPERLINK("https://linkbusiness.ph/businesses-for-sale/OR00071/Pioneer-In-Digital-Media-Marketing","OR00071")</f>
      </c>
      <c t="inlineStr" r="B48">
        <is>
          <t xml:space="preserve">Pioneer In Digital Media Marketing</t>
        </is>
      </c>
      <c r="C48" s="63">
        <v>50000000</v>
      </c>
      <c t="inlineStr" r="D48">
        <is>
          <t xml:space="preserve">Quezon City</t>
        </is>
      </c>
      <c r="E48" s="65">
        <v>0</v>
      </c>
      <c r="F48" s="65">
        <v>0</v>
      </c>
      <c t="inlineStr" r="G48">
        <is>
          <t xml:space="preserve">Services</t>
        </is>
      </c>
      <c t="inlineStr" r="H48">
        <is>
          <t xml:space="preserve">&lt;none&gt;</t>
        </is>
      </c>
      <c t="inlineStr" r="I48">
        <is>
          <t xml:space="preserve">Caryl Joanne Nonato</t>
        </is>
      </c>
      <c t="inlineStr" r="K48">
        <is>
          <t xml:space="preserve">-----</t>
        </is>
      </c>
    </row>
    <row r="49">
      <c t="str" r="A49" s="4">
        <f>HYPERLINK("https://linkbusiness.ph/businesses-for-sale/OR00072/A-Successful-Franchise-with-Agape-can-be-yours!","OR00072")</f>
      </c>
      <c t="inlineStr" r="B49">
        <is>
          <t xml:space="preserve">A Successful Franchise with Agape can be yours!</t>
        </is>
      </c>
      <c r="C49" s="63">
        <v>990000</v>
      </c>
      <c t="inlineStr" r="D49">
        <is>
          <t xml:space="preserve">Philippines</t>
        </is>
      </c>
      <c r="E49" s="65">
        <v>0</v>
      </c>
      <c r="F49" s="65">
        <v>0</v>
      </c>
      <c t="inlineStr" r="G49">
        <is>
          <t xml:space="preserve">Food/Beverage</t>
        </is>
      </c>
      <c t="inlineStr" r="H49">
        <is>
          <t xml:space="preserve">&lt;none&gt;</t>
        </is>
      </c>
      <c t="inlineStr" r="K49">
        <is>
          <t xml:space="preserve">-----</t>
        </is>
      </c>
    </row>
    <row r="50">
      <c t="str" r="A50" s="4">
        <f>HYPERLINK("https://linkbusiness.ph/businesses-for-sale/OR00073/Great-Filipino-Resto-%255Ciano%255-Now-Franchising!","OR00073")</f>
      </c>
      <c t="inlineStr" r="B50">
        <is>
          <t xml:space="preserve">Great Filipino Resto "Ciano" Now Franchising!</t>
        </is>
      </c>
      <c r="C50" s="63">
        <v>990000</v>
      </c>
      <c t="inlineStr" r="D50">
        <is>
          <t xml:space="preserve">Philippines</t>
        </is>
      </c>
      <c r="E50" s="65">
        <v>0</v>
      </c>
      <c r="F50" s="65">
        <v>0</v>
      </c>
      <c t="inlineStr" r="G50">
        <is>
          <t xml:space="preserve">Food/Beverage</t>
        </is>
      </c>
      <c t="inlineStr" r="H50">
        <is>
          <t xml:space="preserve">&lt;none&gt;</t>
        </is>
      </c>
      <c t="inlineStr" r="K50">
        <is>
          <t xml:space="preserve">-----</t>
        </is>
      </c>
    </row>
    <row r="51">
      <c t="str" r="A51" s="4">
        <f>HYPERLINK("https://linkbusiness.ph/businesses-for-sale/OR00077/Strategic-Rest-%26-Rec-Development-Partner","OR00077")</f>
      </c>
      <c t="inlineStr" r="B51">
        <is>
          <t xml:space="preserve">Strategic Rest &amp; Rec Development Partner</t>
        </is>
      </c>
      <c r="C51" s="63">
        <v>580000000</v>
      </c>
      <c t="inlineStr" r="D51">
        <is>
          <t xml:space="preserve">Central Luzon</t>
        </is>
      </c>
      <c r="E51" s="65">
        <v>0</v>
      </c>
      <c r="F51" s="65">
        <v>0</v>
      </c>
      <c t="inlineStr" r="G51">
        <is>
          <t xml:space="preserve">Services</t>
        </is>
      </c>
      <c t="inlineStr" r="H51">
        <is>
          <t xml:space="preserve">&lt;none&gt;</t>
        </is>
      </c>
      <c t="inlineStr" r="K51">
        <is>
          <t xml:space="preserve">-----</t>
        </is>
      </c>
    </row>
    <row r="52">
      <c t="str" r="A52" s="4">
        <f>HYPERLINK("https://linkbusiness.ph/businesses-for-sale/OR00078/Restful-Oasis-in-the-Midst-of-Bustling-Makati","OR00078")</f>
      </c>
      <c t="inlineStr" r="B52">
        <is>
          <t xml:space="preserve">Restful Oasis in the Midst of Bustling Makati</t>
        </is>
      </c>
      <c r="C52" s="63">
        <v>238000000</v>
      </c>
      <c t="inlineStr" r="D52">
        <is>
          <t xml:space="preserve">Metro Manila</t>
        </is>
      </c>
      <c r="E52" s="65">
        <v>0</v>
      </c>
      <c r="F52" s="65">
        <v>0</v>
      </c>
      <c t="inlineStr" r="G52">
        <is>
          <t xml:space="preserve">Leisure/Entertainment</t>
        </is>
      </c>
      <c t="inlineStr" r="H52">
        <is>
          <t xml:space="preserve">&lt;none&gt;</t>
        </is>
      </c>
      <c t="inlineStr" r="I52">
        <is>
          <t xml:space="preserve">Eduardo M Dayrit</t>
        </is>
      </c>
      <c t="inlineStr" r="K52">
        <is>
          <t xml:space="preserve">-----</t>
        </is>
      </c>
    </row>
    <row r="53">
      <c t="str" r="A53" s="4">
        <f>HYPERLINK("https://linkbusiness.ph/businesses-for-sale/OR00086/Premium-%26-Stylish-Watch-Distributor","OR00086")</f>
      </c>
      <c t="inlineStr" r="B53">
        <is>
          <t xml:space="preserve">Premium &amp; Stylish Watch Distributor</t>
        </is>
      </c>
      <c r="C53" s="63">
        <v>4000000</v>
      </c>
      <c t="inlineStr" r="D53">
        <is>
          <t xml:space="preserve">National Capital Region</t>
        </is>
      </c>
      <c r="E53" s="65">
        <v>0</v>
      </c>
      <c r="F53" s="65">
        <v>0</v>
      </c>
      <c t="inlineStr" r="G53">
        <is>
          <t xml:space="preserve">Retail General</t>
        </is>
      </c>
      <c t="inlineStr" r="H53">
        <is>
          <t xml:space="preserve">&lt;none&gt;</t>
        </is>
      </c>
      <c t="inlineStr" r="K53">
        <is>
          <t xml:space="preserve">-----</t>
        </is>
      </c>
    </row>
    <row r="54">
      <c t="str" r="A54" s="4">
        <f>HYPERLINK("https://linkbusiness.ph/businesses-for-sale/OR00087/Theme-Resto-Bar-in-Taguig-Must-Sell","OR00087")</f>
      </c>
      <c t="inlineStr" r="B54">
        <is>
          <t xml:space="preserve">Theme Resto Bar in Taguig Must Sell</t>
        </is>
      </c>
      <c r="C54" s="63">
        <v>2000000</v>
      </c>
      <c t="inlineStr" r="D54">
        <is>
          <t xml:space="preserve">Taguig</t>
        </is>
      </c>
      <c r="E54" s="65">
        <v>0</v>
      </c>
      <c r="F54" s="65">
        <v>0</v>
      </c>
      <c t="inlineStr" r="G54">
        <is>
          <t xml:space="preserve">Food/Beverage</t>
        </is>
      </c>
      <c t="inlineStr" r="H54">
        <is>
          <t xml:space="preserve">Restaurant</t>
        </is>
      </c>
      <c t="inlineStr" r="K54">
        <is>
          <t xml:space="preserve">*** MAKE AN OFFER ***</t>
        </is>
      </c>
    </row>
    <row r="55">
      <c t="str" r="A55" s="4">
        <f>HYPERLINK("https://linkbusiness.ph/businesses-for-sale/OR00093/Profitable-Italian-Food-Chain","OR00093")</f>
      </c>
      <c t="inlineStr" r="B55">
        <is>
          <t xml:space="preserve">Profitable Italian Food Chain</t>
        </is>
      </c>
      <c r="C55" s="63">
        <v>30000000</v>
      </c>
      <c t="inlineStr" r="D55">
        <is>
          <t xml:space="preserve">National Capital Region</t>
        </is>
      </c>
      <c r="E55" s="65">
        <v>0</v>
      </c>
      <c r="F55" s="65">
        <v>0</v>
      </c>
      <c t="inlineStr" r="G55">
        <is>
          <t xml:space="preserve">Food/Beverage</t>
        </is>
      </c>
      <c t="inlineStr" r="H55">
        <is>
          <t xml:space="preserve">Restaurant</t>
        </is>
      </c>
      <c t="inlineStr" r="I55">
        <is>
          <t xml:space="preserve">Dan R Francisco</t>
        </is>
      </c>
      <c t="inlineStr" r="J55">
        <is>
          <t xml:space="preserve">Caryl Joanne Nonato</t>
        </is>
      </c>
      <c t="inlineStr" r="K55">
        <is>
          <t xml:space="preserve">-----</t>
        </is>
      </c>
    </row>
    <row r="56">
      <c t="str" r="A56" s="4">
        <f>HYPERLINK("https://linkbusiness.ph/businesses-for-sale/OR00094/Established-Asian-Food-Concept-in-Prime-Location","OR00094")</f>
      </c>
      <c t="inlineStr" r="B56">
        <is>
          <t xml:space="preserve">Established Asian Food Concept in Prime Location</t>
        </is>
      </c>
      <c r="C56" s="63">
        <v>5000000</v>
      </c>
      <c t="inlineStr" r="D56">
        <is>
          <t xml:space="preserve">Metro Manila</t>
        </is>
      </c>
      <c r="E56" s="65">
        <v>0</v>
      </c>
      <c r="F56" s="65">
        <v>0</v>
      </c>
      <c t="inlineStr" r="G56">
        <is>
          <t xml:space="preserve">Food/Beverage</t>
        </is>
      </c>
      <c t="inlineStr" r="H56">
        <is>
          <t xml:space="preserve">&lt;none&gt;</t>
        </is>
      </c>
      <c t="inlineStr" r="I56">
        <is>
          <t xml:space="preserve">Dan R Francisco</t>
        </is>
      </c>
      <c t="inlineStr" r="J56">
        <is>
          <t xml:space="preserve">Jard Gerona</t>
        </is>
      </c>
      <c t="inlineStr" r="K56">
        <is>
          <t xml:space="preserve">-----</t>
        </is>
      </c>
    </row>
    <row r="57">
      <c t="str" r="A57" s="4">
        <f>HYPERLINK("https://linkbusiness.ph/businesses-for-sale/OR00095/Reputable-Asian-Food-Franchise-in-Strategic-Location","OR00095")</f>
      </c>
      <c t="inlineStr" r="B57">
        <is>
          <t xml:space="preserve">Reputable Asian Food Franchise in Strategic Location</t>
        </is>
      </c>
      <c r="C57" s="63">
        <v>12500000</v>
      </c>
      <c t="inlineStr" r="D57">
        <is>
          <t xml:space="preserve">Metro Manila</t>
        </is>
      </c>
      <c r="E57" s="65">
        <v>0</v>
      </c>
      <c r="F57" s="65">
        <v>0</v>
      </c>
      <c t="inlineStr" r="G57">
        <is>
          <t xml:space="preserve">Food/Beverage</t>
        </is>
      </c>
      <c t="inlineStr" r="H57">
        <is>
          <t xml:space="preserve">&lt;none&gt;</t>
        </is>
      </c>
      <c t="inlineStr" r="I57">
        <is>
          <t xml:space="preserve">Dan R Francisco</t>
        </is>
      </c>
      <c t="inlineStr" r="J57">
        <is>
          <t xml:space="preserve">Jard Gerona</t>
        </is>
      </c>
      <c t="inlineStr" r="K57">
        <is>
          <t xml:space="preserve">-----</t>
        </is>
      </c>
    </row>
    <row r="58">
      <c t="str" r="A58" s="4">
        <f>HYPERLINK("https://linkbusiness.ph/businesses-for-sale/OR00096/General-Engineering-Company","OR00096")</f>
      </c>
      <c t="inlineStr" r="B58">
        <is>
          <t xml:space="preserve">General Engineering Company</t>
        </is>
      </c>
      <c r="C58" s="65">
        <v>0</v>
      </c>
      <c t="inlineStr" r="D58">
        <is>
          <t xml:space="preserve">-----</t>
        </is>
      </c>
      <c r="E58" s="65">
        <v>0</v>
      </c>
      <c r="F58" s="65">
        <v>0</v>
      </c>
      <c t="inlineStr" r="G58">
        <is>
          <t xml:space="preserve">Building/Construction</t>
        </is>
      </c>
      <c t="inlineStr" r="H58">
        <is>
          <t xml:space="preserve">&lt;none&gt;</t>
        </is>
      </c>
      <c t="inlineStr" r="I58">
        <is>
          <t xml:space="preserve">Efren Pascual</t>
        </is>
      </c>
      <c t="inlineStr" r="K58">
        <is>
          <t xml:space="preserve">Refer to Broker</t>
        </is>
      </c>
    </row>
    <row r="59">
      <c t="str" r="A59" s="4">
        <f>HYPERLINK("https://linkbusiness.ph/businesses-for-sale/OR00100/Ultimate-Waterworks-System","OR00100")</f>
      </c>
      <c t="inlineStr" r="B59">
        <is>
          <t xml:space="preserve">Ultimate Waterworks System</t>
        </is>
      </c>
      <c r="C59" s="63">
        <v>10000000</v>
      </c>
      <c t="inlineStr" r="D59">
        <is>
          <t xml:space="preserve">Metro Angeles</t>
        </is>
      </c>
      <c r="E59" s="65">
        <v>0</v>
      </c>
      <c r="F59" s="65">
        <v>0</v>
      </c>
      <c t="inlineStr" r="G59">
        <is>
          <t xml:space="preserve">Services</t>
        </is>
      </c>
      <c t="inlineStr" r="H59">
        <is>
          <t xml:space="preserve">&lt;none&gt;</t>
        </is>
      </c>
      <c t="inlineStr" r="K59">
        <is>
          <t xml:space="preserve">-----</t>
        </is>
      </c>
    </row>
    <row r="60">
      <c t="str" r="A60" s="4">
        <f>HYPERLINK("https://linkbusiness.ph/businesses-for-sale/OR00112/Filipino-Fast-Food-Chain-Franchise","OR00112")</f>
      </c>
      <c t="inlineStr" r="B60">
        <is>
          <t xml:space="preserve">Filipino Fast Food Chain Franchise</t>
        </is>
      </c>
      <c r="C60" s="63">
        <v>5900000</v>
      </c>
      <c t="inlineStr" r="D60">
        <is>
          <t xml:space="preserve">Makati</t>
        </is>
      </c>
      <c r="E60" s="65">
        <v>0</v>
      </c>
      <c r="F60" s="65">
        <v>0</v>
      </c>
      <c t="inlineStr" r="G60">
        <is>
          <t xml:space="preserve">Food/Beverage</t>
        </is>
      </c>
      <c t="inlineStr" r="H60">
        <is>
          <t xml:space="preserve">&lt;none&gt;</t>
        </is>
      </c>
      <c t="inlineStr" r="I60">
        <is>
          <t xml:space="preserve">Efren Pascual</t>
        </is>
      </c>
      <c t="inlineStr" r="K60">
        <is>
          <t xml:space="preserve">-----</t>
        </is>
      </c>
    </row>
    <row r="61">
      <c t="str" r="A61" s="4">
        <f>HYPERLINK("https://linkbusiness.ph/businesses-for-sale/OR00113/The-School-of-the-Future","OR00113")</f>
      </c>
      <c t="inlineStr" r="B61">
        <is>
          <t xml:space="preserve">The School of the Future</t>
        </is>
      </c>
      <c r="C61" s="63">
        <v>110000000</v>
      </c>
      <c t="inlineStr" r="D61">
        <is>
          <t xml:space="preserve">Manila</t>
        </is>
      </c>
      <c r="E61" s="65">
        <v>0</v>
      </c>
      <c r="F61" s="65">
        <v>0</v>
      </c>
      <c t="inlineStr" r="G61">
        <is>
          <t xml:space="preserve">Education/Training</t>
        </is>
      </c>
      <c t="inlineStr" r="H61">
        <is>
          <t xml:space="preserve">&lt;none&gt;</t>
        </is>
      </c>
      <c t="inlineStr" r="K61">
        <is>
          <t xml:space="preserve">plus VAT</t>
        </is>
      </c>
    </row>
    <row r="62">
      <c t="str" r="A62" s="4">
        <f>HYPERLINK("https://linkbusiness.ph/businesses-for-sale/OR00114/3-IN-1-BUSINESS-IN-BALIUAG-BULACAN-Coffee-Shop%2c-Salon-and-Massage-Center","OR00114")</f>
      </c>
      <c t="inlineStr" r="B62">
        <is>
          <t xml:space="preserve">3 IN 1 BUSINESS IN BALIUAG BULACAN| Coffee Shop, Salon and Massage Center</t>
        </is>
      </c>
      <c r="C62" s="63">
        <v>5000000</v>
      </c>
      <c t="inlineStr" r="D62">
        <is>
          <t xml:space="preserve">Bulacan</t>
        </is>
      </c>
      <c r="E62" s="65">
        <v>0</v>
      </c>
      <c r="F62" s="65">
        <v>0</v>
      </c>
      <c t="inlineStr" r="G62">
        <is>
          <t xml:space="preserve">Beauty/Health</t>
        </is>
      </c>
      <c t="inlineStr" r="H62">
        <is>
          <t xml:space="preserve">Hair</t>
        </is>
      </c>
      <c t="inlineStr" r="K62">
        <is>
          <t xml:space="preserve">plus VAT</t>
        </is>
      </c>
    </row>
    <row r="63">
      <c t="str" r="A63" s="4">
        <f>HYPERLINK("https://linkbusiness.ph/businesses-for-sale/OR00115/Exclusive-Safety-Industrial-Supplier-in-the-Philippines","OR00115")</f>
      </c>
      <c t="inlineStr" r="B63">
        <is>
          <t xml:space="preserve">Exclusive Safety Industrial Supplier in the Philippines</t>
        </is>
      </c>
      <c r="C63" s="63">
        <v>350000000</v>
      </c>
      <c t="inlineStr" r="D63">
        <is>
          <t xml:space="preserve">National Capital Region</t>
        </is>
      </c>
      <c r="E63" s="65">
        <v>0</v>
      </c>
      <c r="F63" s="65">
        <v>0</v>
      </c>
      <c t="inlineStr" r="K63">
        <is>
          <t xml:space="preserve">-----</t>
        </is>
      </c>
    </row>
    <row r="64">
      <c t="str" r="A64" s="4">
        <f>HYPERLINK("https://linkbusiness.ph/businesses-for-sale/OR00123/Highly-Rated-Cafe-Near-University","OR00123")</f>
      </c>
      <c t="inlineStr" r="B64">
        <is>
          <t xml:space="preserve">Highly Rated Cafe Near University</t>
        </is>
      </c>
      <c r="C64" s="63">
        <v>950000</v>
      </c>
      <c t="inlineStr" r="D64">
        <is>
          <t xml:space="preserve">National Capital Region</t>
        </is>
      </c>
      <c r="E64" s="65">
        <v>0</v>
      </c>
      <c r="F64" s="65">
        <v>4</v>
      </c>
      <c t="inlineStr" r="G64">
        <is>
          <t xml:space="preserve">Food/Beverage</t>
        </is>
      </c>
      <c t="inlineStr" r="H64">
        <is>
          <t xml:space="preserve">&lt;none&gt;</t>
        </is>
      </c>
      <c t="inlineStr" r="I64">
        <is>
          <t xml:space="preserve">Princess Moratin</t>
        </is>
      </c>
      <c t="inlineStr" r="K64">
        <is>
          <t xml:space="preserve">Make an Offer!</t>
        </is>
      </c>
    </row>
    <row r="65">
      <c t="str" r="A65" s="4">
        <f>HYPERLINK("https://linkbusiness.ph/businesses-for-sale/OR00124/Restaurant-Chain-%252f-Franchise","OR00124")</f>
      </c>
      <c t="inlineStr" r="B65">
        <is>
          <t xml:space="preserve">Restaurant Chain / Franchise</t>
        </is>
      </c>
      <c r="C65" s="63">
        <v>7500000</v>
      </c>
      <c t="inlineStr" r="D65">
        <is>
          <t xml:space="preserve">Metro Manila</t>
        </is>
      </c>
      <c r="E65" s="65">
        <v>0</v>
      </c>
      <c r="F65" s="65">
        <v>0</v>
      </c>
      <c t="inlineStr" r="G65">
        <is>
          <t xml:space="preserve">Food/Beverage</t>
        </is>
      </c>
      <c t="inlineStr" r="H65">
        <is>
          <t xml:space="preserve">Restaurant</t>
        </is>
      </c>
      <c t="inlineStr" r="K65">
        <is>
          <t xml:space="preserve">-----</t>
        </is>
      </c>
    </row>
    <row r="66">
      <c t="str" r="A66" s="4">
        <f>HYPERLINK("https://linkbusiness.ph/businesses-for-sale/OR00129/Stationery-and-Craft-Supply-Store-with-4-Mall-Locations","OR00129")</f>
      </c>
      <c t="inlineStr" r="B66">
        <is>
          <t xml:space="preserve">Stationery and Craft Supply Store with 4 Mall Locations</t>
        </is>
      </c>
      <c r="C66" s="63">
        <v>8000000</v>
      </c>
      <c t="inlineStr" r="D66">
        <is>
          <t xml:space="preserve">Pasig</t>
        </is>
      </c>
      <c r="E66" s="65">
        <v>0</v>
      </c>
      <c r="F66" s="65">
        <v>0</v>
      </c>
      <c t="inlineStr" r="G66">
        <is>
          <t xml:space="preserve">Import/Export/Wholesale</t>
        </is>
      </c>
      <c t="inlineStr" r="H66">
        <is>
          <t xml:space="preserve">&lt;none&gt;</t>
        </is>
      </c>
      <c t="inlineStr" r="K66">
        <is>
          <t xml:space="preserve">-----</t>
        </is>
      </c>
    </row>
    <row r="67">
      <c t="str" r="A67" s="4">
        <f>HYPERLINK("https://linkbusiness.ph/businesses-for-sale/OR00131/Restaurant-Offering-Fine-Filipino-Cuisine","OR00131")</f>
      </c>
      <c t="inlineStr" r="B67">
        <is>
          <t xml:space="preserve">Restaurant Offering Fine Filipino Cuisine</t>
        </is>
      </c>
      <c r="C67" s="63">
        <v>8000000</v>
      </c>
      <c t="inlineStr" r="D67">
        <is>
          <t xml:space="preserve">Mandaluyong</t>
        </is>
      </c>
      <c r="E67" s="65">
        <v>0</v>
      </c>
      <c r="F67" s="65">
        <v>0</v>
      </c>
      <c t="inlineStr" r="G67">
        <is>
          <t xml:space="preserve">Food/Beverage</t>
        </is>
      </c>
      <c t="inlineStr" r="H67">
        <is>
          <t xml:space="preserve">Restaurant</t>
        </is>
      </c>
      <c t="inlineStr" r="K67">
        <is>
          <t xml:space="preserve">-----</t>
        </is>
      </c>
    </row>
    <row r="68">
      <c t="str" r="A68" s="4">
        <f>HYPERLINK("https://linkbusiness.ph/businesses-for-sale/OR00132/Established-Japanese-Restaurant-in-Prime-Location","OR00132")</f>
      </c>
      <c t="inlineStr" r="B68">
        <is>
          <t xml:space="preserve">Established Japanese Restaurant in Prime Location</t>
        </is>
      </c>
      <c r="C68" s="63">
        <v>9500000</v>
      </c>
      <c t="inlineStr" r="D68">
        <is>
          <t xml:space="preserve">Rizal</t>
        </is>
      </c>
      <c r="E68" s="65">
        <v>0</v>
      </c>
      <c r="F68" s="65">
        <v>0</v>
      </c>
      <c t="inlineStr" r="G68">
        <is>
          <t xml:space="preserve">Food/Beverage</t>
        </is>
      </c>
      <c t="inlineStr" r="H68">
        <is>
          <t xml:space="preserve">Restaurant</t>
        </is>
      </c>
      <c t="inlineStr" r="I68">
        <is>
          <t xml:space="preserve">Jard Gerona</t>
        </is>
      </c>
      <c t="inlineStr" r="K68">
        <is>
          <t xml:space="preserve">-----</t>
        </is>
      </c>
    </row>
    <row r="69">
      <c t="str" r="A69" s="4">
        <f>HYPERLINK("https://linkbusiness.ph/businesses-for-sale/OR00134/PROFITABLE-CONVENIENCE-STORE","OR00134")</f>
      </c>
      <c t="inlineStr" r="B69">
        <is>
          <t xml:space="preserve">PROFITABLE CONVENIENCE STORE</t>
        </is>
      </c>
      <c r="C69" s="63">
        <v>1450000</v>
      </c>
      <c t="inlineStr" r="D69">
        <is>
          <t xml:space="preserve">Paranaque</t>
        </is>
      </c>
      <c r="E69" s="65">
        <v>0</v>
      </c>
      <c r="F69" s="65">
        <v>0</v>
      </c>
      <c t="inlineStr" r="G69">
        <is>
          <t xml:space="preserve">Food/Beverage</t>
        </is>
      </c>
      <c t="inlineStr" r="H69">
        <is>
          <t xml:space="preserve">Convenience Store</t>
        </is>
      </c>
      <c t="inlineStr" r="I69">
        <is>
          <t xml:space="preserve">Lorna Estacio</t>
        </is>
      </c>
      <c t="inlineStr" r="K69">
        <is>
          <t xml:space="preserve">(From ₱1,750,000)</t>
        </is>
      </c>
    </row>
    <row r="70">
      <c t="str" r="A70" s="4">
        <f>HYPERLINK("https://linkbusiness.ph/businesses-for-sale/OR00143/Popular-Mediterranean-Restaurant-with-High-Growth-Potential","OR00143")</f>
      </c>
      <c t="inlineStr" r="B70">
        <is>
          <t xml:space="preserve">Popular Mediterranean Restaurant with High Growth Potential</t>
        </is>
      </c>
      <c r="C70" s="63">
        <v>13900000</v>
      </c>
      <c t="inlineStr" r="D70">
        <is>
          <t xml:space="preserve">National Capital Region</t>
        </is>
      </c>
      <c r="E70" s="65">
        <v>0</v>
      </c>
      <c r="F70" s="65">
        <v>0</v>
      </c>
      <c t="inlineStr" r="G70">
        <is>
          <t xml:space="preserve">Food/Beverage</t>
        </is>
      </c>
      <c t="inlineStr" r="H70">
        <is>
          <t xml:space="preserve">Restaurant</t>
        </is>
      </c>
      <c t="inlineStr" r="I70">
        <is>
          <t xml:space="preserve">Dan R Francisco</t>
        </is>
      </c>
      <c t="inlineStr" r="J70">
        <is>
          <t xml:space="preserve">Caryl Joanne Nonato</t>
        </is>
      </c>
      <c t="inlineStr" r="K70">
        <is>
          <t xml:space="preserve">-----</t>
        </is>
      </c>
    </row>
    <row r="71">
      <c t="str" r="A71" s="4">
        <f>HYPERLINK("https://linkbusiness.ph/businesses-for-sale/OR00148/Construction-Company-with-Pioneering-Civil-Works","OR00148")</f>
      </c>
      <c t="inlineStr" r="B71">
        <is>
          <t xml:space="preserve">Construction Company with Pioneering Civil Works</t>
        </is>
      </c>
      <c r="C71" s="63">
        <v>6000000</v>
      </c>
      <c t="inlineStr" r="D71">
        <is>
          <t xml:space="preserve">Metro Manila</t>
        </is>
      </c>
      <c r="E71" s="65">
        <v>0</v>
      </c>
      <c r="F71" s="65">
        <v>0</v>
      </c>
      <c t="inlineStr" r="G71">
        <is>
          <t xml:space="preserve">Building/Construction</t>
        </is>
      </c>
      <c t="inlineStr" r="H71">
        <is>
          <t xml:space="preserve">Services</t>
        </is>
      </c>
      <c t="inlineStr" r="I71">
        <is>
          <t xml:space="preserve">Poncho Claudio</t>
        </is>
      </c>
      <c t="inlineStr" r="K71">
        <is>
          <t xml:space="preserve">(₱3M Down, ₱3M Deferrable)</t>
        </is>
      </c>
    </row>
    <row r="72">
      <c t="str" r="A72" s="4">
        <f>HYPERLINK("https://linkbusiness.ph/businesses-for-sale/OR00149/Multi-Awarded-Nail%2c-Foot-and-Body-SPA-Business","OR00149")</f>
      </c>
      <c t="inlineStr" r="B72">
        <is>
          <t xml:space="preserve">Multi Awarded Nail, Foot and Body SPA Business</t>
        </is>
      </c>
      <c r="C72" s="63">
        <v>9000000</v>
      </c>
      <c t="inlineStr" r="D72">
        <is>
          <t xml:space="preserve">Quezon City</t>
        </is>
      </c>
      <c r="E72" s="65">
        <v>0</v>
      </c>
      <c r="F72" s="65">
        <v>0</v>
      </c>
      <c t="inlineStr" r="G72">
        <is>
          <t xml:space="preserve">Beauty/Health</t>
        </is>
      </c>
      <c t="inlineStr" r="H72">
        <is>
          <t xml:space="preserve">Nails</t>
        </is>
      </c>
      <c t="inlineStr" r="I72">
        <is>
          <t xml:space="preserve">Efren Pascual</t>
        </is>
      </c>
      <c t="inlineStr" r="K72">
        <is>
          <t xml:space="preserve">-----</t>
        </is>
      </c>
    </row>
    <row r="73">
      <c t="str" r="A73" s="4">
        <f>HYPERLINK("https://linkbusiness.ph/businesses-for-sale/OR00150/Highly-Rated-Spa-East-of-the-City","OR00150")</f>
      </c>
      <c t="inlineStr" r="B73">
        <is>
          <t xml:space="preserve">Highly Rated Spa East of the City</t>
        </is>
      </c>
      <c r="C73" s="63">
        <v>5000000</v>
      </c>
      <c t="inlineStr" r="D73">
        <is>
          <t xml:space="preserve">Metro Manila</t>
        </is>
      </c>
      <c r="E73" s="65">
        <v>0</v>
      </c>
      <c r="F73" s="65">
        <v>0</v>
      </c>
      <c t="inlineStr" r="G73">
        <is>
          <t xml:space="preserve">Beauty/Health</t>
        </is>
      </c>
      <c t="inlineStr" r="H73">
        <is>
          <t xml:space="preserve">&lt;none&gt;</t>
        </is>
      </c>
      <c t="inlineStr" r="K73">
        <is>
          <t xml:space="preserve">-----</t>
        </is>
      </c>
    </row>
    <row r="74">
      <c t="str" r="A74" s="4">
        <f>HYPERLINK("https://linkbusiness.ph/businesses-for-sale/OR00158/Early-Stage-Telemedicine-Company","OR00158")</f>
      </c>
      <c t="inlineStr" r="B74">
        <is>
          <t xml:space="preserve">Early Stage Telemedicine Company</t>
        </is>
      </c>
      <c r="C74" s="63">
        <v>26500000</v>
      </c>
      <c t="inlineStr" r="D74">
        <is>
          <t xml:space="preserve">National Capital Region</t>
        </is>
      </c>
      <c r="E74" s="65">
        <v>0</v>
      </c>
      <c r="F74" s="65">
        <v>0</v>
      </c>
      <c t="inlineStr" r="G74">
        <is>
          <t xml:space="preserve">Technology/Computer/IT</t>
        </is>
      </c>
      <c t="inlineStr" r="H74">
        <is>
          <t xml:space="preserve">IT Services</t>
        </is>
      </c>
      <c t="inlineStr" r="I74">
        <is>
          <t xml:space="preserve">Dan R Francisco</t>
        </is>
      </c>
      <c t="inlineStr" r="J74">
        <is>
          <t xml:space="preserve">Eduardo M Dayrit</t>
        </is>
      </c>
      <c t="inlineStr" r="K74">
        <is>
          <t xml:space="preserve">($500,000) investment for 15% stake</t>
        </is>
      </c>
    </row>
    <row r="75">
      <c t="str" r="A75" s="4">
        <f>HYPERLINK("https://linkbusiness.ph/businesses-for-sale/OR00160/TRAVEL-AND-TOURS-AGENCY","OR00160")</f>
      </c>
      <c t="inlineStr" r="B75">
        <is>
          <t xml:space="preserve">TRAVEL AND TOURS AGENCY</t>
        </is>
      </c>
      <c r="C75" s="63">
        <v>2500000</v>
      </c>
      <c t="inlineStr" r="D75">
        <is>
          <t xml:space="preserve">Metro Manila</t>
        </is>
      </c>
      <c r="E75" s="65">
        <v>0</v>
      </c>
      <c r="F75" s="65">
        <v>0</v>
      </c>
      <c t="inlineStr" r="G75">
        <is>
          <t xml:space="preserve">Accomodation/Tourism</t>
        </is>
      </c>
      <c t="inlineStr" r="H75">
        <is>
          <t xml:space="preserve">Travel Agency</t>
        </is>
      </c>
      <c t="inlineStr" r="I75">
        <is>
          <t xml:space="preserve">Lani Davies</t>
        </is>
      </c>
      <c t="inlineStr" r="K75">
        <is>
          <t xml:space="preserve">-----</t>
        </is>
      </c>
    </row>
    <row r="76">
      <c t="str" r="A76" s="4">
        <f>HYPERLINK("https://linkbusiness.ph/businesses-for-sale/OR00164/Disaster-Management-and-Emergency-Response-Merchandise-Supplier","OR00164")</f>
      </c>
      <c t="inlineStr" r="B76">
        <is>
          <t xml:space="preserve">Disaster Management and Emergency Response Merchandise Supplier</t>
        </is>
      </c>
      <c r="C76" s="63">
        <v>4900000</v>
      </c>
      <c t="inlineStr" r="D76">
        <is>
          <t xml:space="preserve">Metro Manila</t>
        </is>
      </c>
      <c r="E76" s="65">
        <v>0</v>
      </c>
      <c r="F76" s="65">
        <v>0</v>
      </c>
      <c t="inlineStr" r="G76">
        <is>
          <t xml:space="preserve">Retail General</t>
        </is>
      </c>
      <c t="inlineStr" r="H76">
        <is>
          <t xml:space="preserve">General Merchandise</t>
        </is>
      </c>
      <c t="inlineStr" r="I76">
        <is>
          <t xml:space="preserve">Dan R Francisco</t>
        </is>
      </c>
      <c t="inlineStr" r="J76">
        <is>
          <t xml:space="preserve">Caryl Joanne Nonato</t>
        </is>
      </c>
      <c t="inlineStr" r="K76">
        <is>
          <t xml:space="preserve">-----</t>
        </is>
      </c>
    </row>
    <row r="77">
      <c t="str" r="A77" s="4">
        <f>HYPERLINK("https://linkbusiness.ph/businesses-for-sale/OR00168/Retailer-of-Office-Supplies%2c-Equipment-and-Furniture","OR00168")</f>
      </c>
      <c t="inlineStr" r="B77">
        <is>
          <t xml:space="preserve">Retailer of Office Supplies, Equipment and Furniture</t>
        </is>
      </c>
      <c r="C77" s="63">
        <v>3000000</v>
      </c>
      <c t="inlineStr" r="D77">
        <is>
          <t xml:space="preserve">Quezon City</t>
        </is>
      </c>
      <c r="E77" s="65">
        <v>0</v>
      </c>
      <c r="F77" s="65">
        <v>0</v>
      </c>
      <c t="inlineStr" r="G77">
        <is>
          <t xml:space="preserve">Retail General</t>
        </is>
      </c>
      <c t="inlineStr" r="H77">
        <is>
          <t xml:space="preserve">Department Store</t>
        </is>
      </c>
      <c t="inlineStr" r="I77">
        <is>
          <t xml:space="preserve">Raffy Salaveria</t>
        </is>
      </c>
      <c t="inlineStr" r="K77">
        <is>
          <t xml:space="preserve">-----</t>
        </is>
      </c>
    </row>
    <row r="78">
      <c t="str" r="A78" s="4">
        <f>HYPERLINK("https://linkbusiness.ph/businesses-for-sale/OR00170/Rare-High-Tech-System-Integrator-with-Huge-Potential","OR00170")</f>
      </c>
      <c t="inlineStr" r="B78">
        <is>
          <t xml:space="preserve">Rare High Tech System Integrator with Huge Potential</t>
        </is>
      </c>
      <c r="C78" s="63">
        <v>180000000</v>
      </c>
      <c t="inlineStr" r="D78">
        <is>
          <t xml:space="preserve">Metro Manila</t>
        </is>
      </c>
      <c r="E78" s="65">
        <v>0</v>
      </c>
      <c r="F78" s="65">
        <v>0</v>
      </c>
      <c t="inlineStr" r="G78">
        <is>
          <t xml:space="preserve">Technology/Computer/IT</t>
        </is>
      </c>
      <c t="inlineStr" r="H78">
        <is>
          <t xml:space="preserve">Software</t>
        </is>
      </c>
      <c t="inlineStr" r="I78">
        <is>
          <t xml:space="preserve">Dan R Francisco</t>
        </is>
      </c>
      <c t="inlineStr" r="K78">
        <is>
          <t xml:space="preserve">plus applicable taxes if any</t>
        </is>
      </c>
    </row>
    <row r="79">
      <c t="str" r="A79" s="4">
        <f>HYPERLINK("https://linkbusiness.ph/businesses-for-sale/OR00172/Easy-to-Operate-Lending-Company-in-Bulacan","OR00172")</f>
      </c>
      <c t="inlineStr" r="B79">
        <is>
          <t xml:space="preserve">Easy to Operate Lending Company in Bulacan</t>
        </is>
      </c>
      <c r="C79" s="63">
        <v>400000</v>
      </c>
      <c t="inlineStr" r="D79">
        <is>
          <t xml:space="preserve">Bulacan</t>
        </is>
      </c>
      <c r="E79" s="65">
        <v>0</v>
      </c>
      <c r="F79" s="65">
        <v>0</v>
      </c>
      <c t="inlineStr" r="G79">
        <is>
          <t xml:space="preserve">Services</t>
        </is>
      </c>
      <c t="inlineStr" r="H79">
        <is>
          <t xml:space="preserve">Finance/Insurance</t>
        </is>
      </c>
      <c t="inlineStr" r="I79">
        <is>
          <t xml:space="preserve">Ricky Gumaru</t>
        </is>
      </c>
      <c t="inlineStr" r="K79">
        <is>
          <t xml:space="preserve">-----</t>
        </is>
      </c>
    </row>
    <row r="80">
      <c t="str" r="A80" s="4">
        <f>HYPERLINK("https://linkbusiness.ph/businesses-for-sale/OR00178/Lucrative-Beauty-Salon-%26-Massage-Spa-in-treasured-Makati-spot","OR00178")</f>
      </c>
      <c t="inlineStr" r="B80">
        <is>
          <t xml:space="preserve">Lucrative Beauty Salon &amp; Massage Spa in treasured Makati spot</t>
        </is>
      </c>
      <c r="C80" s="63">
        <v>1900000</v>
      </c>
      <c t="inlineStr" r="D80">
        <is>
          <t xml:space="preserve">Metro Manila</t>
        </is>
      </c>
      <c r="E80" s="65">
        <v>0</v>
      </c>
      <c r="F80" s="65">
        <v>0</v>
      </c>
      <c t="inlineStr" r="G80">
        <is>
          <t xml:space="preserve">Beauty/Health</t>
        </is>
      </c>
      <c t="inlineStr" r="H80">
        <is>
          <t xml:space="preserve">Hair</t>
        </is>
      </c>
      <c t="inlineStr" r="K80">
        <is>
          <t xml:space="preserve">-----</t>
        </is>
      </c>
    </row>
    <row r="81">
      <c t="str" r="A81" s="4">
        <f>HYPERLINK("https://linkbusiness.ph/businesses-for-sale/OR00179/Turnkey-Bakeshop-with-Milk-Tea-Franchise-in-QC","OR00179")</f>
      </c>
      <c t="inlineStr" r="B81">
        <is>
          <t xml:space="preserve">Turnkey Bakeshop with Milk Tea Franchise in QC</t>
        </is>
      </c>
      <c r="C81" s="63">
        <v>2200000</v>
      </c>
      <c t="inlineStr" r="D81">
        <is>
          <t xml:space="preserve">Quezon City</t>
        </is>
      </c>
      <c r="E81" s="63">
        <v>3155934</v>
      </c>
      <c r="F81" s="65">
        <v>0</v>
      </c>
      <c t="inlineStr" r="G81">
        <is>
          <t xml:space="preserve">Food/Beverage</t>
        </is>
      </c>
      <c t="inlineStr" r="H81">
        <is>
          <t xml:space="preserve">Bakery</t>
        </is>
      </c>
      <c t="inlineStr" r="I81">
        <is>
          <t xml:space="preserve">Princess Moratin</t>
        </is>
      </c>
      <c t="inlineStr" r="K81">
        <is>
          <t xml:space="preserve">-----</t>
        </is>
      </c>
    </row>
    <row r="82">
      <c t="str" r="A82" s="4">
        <f>HYPERLINK("https://linkbusiness.ph/businesses-for-sale/OR00182/Franchise-Opportunity!","OR00182")</f>
      </c>
      <c t="inlineStr" r="B82">
        <is>
          <t xml:space="preserve">Franchise Opportunity!</t>
        </is>
      </c>
      <c r="C82" s="63">
        <v>1200000</v>
      </c>
      <c t="inlineStr" r="D82">
        <is>
          <t xml:space="preserve">Metro Manila</t>
        </is>
      </c>
      <c r="E82" s="65">
        <v>0</v>
      </c>
      <c r="F82" s="65">
        <v>0</v>
      </c>
      <c t="inlineStr" r="G82">
        <is>
          <t xml:space="preserve">Franchise</t>
        </is>
      </c>
      <c t="inlineStr" r="H82">
        <is>
          <t xml:space="preserve">Food</t>
        </is>
      </c>
      <c t="inlineStr" r="I82">
        <is>
          <t xml:space="preserve">Dan R Francisco</t>
        </is>
      </c>
      <c t="inlineStr" r="J82">
        <is>
          <t xml:space="preserve">Princess Moratin</t>
        </is>
      </c>
      <c t="inlineStr" r="K82">
        <is>
          <t xml:space="preserve">Franchise Fee</t>
        </is>
      </c>
    </row>
    <row r="83">
      <c t="str" r="A83" s="4">
        <f>HYPERLINK("https://linkbusiness.ph/businesses-for-sale/OR00185/Software-Solutions-Provider","OR00185")</f>
      </c>
      <c t="inlineStr" r="B83">
        <is>
          <t xml:space="preserve">Software Solutions Provider</t>
        </is>
      </c>
      <c r="C83" s="63">
        <v>1600000000</v>
      </c>
      <c t="inlineStr" r="D83">
        <is>
          <t xml:space="preserve">Metro Manila</t>
        </is>
      </c>
      <c r="E83" s="65">
        <v>0</v>
      </c>
      <c r="F83" s="65">
        <v>0</v>
      </c>
      <c t="inlineStr" r="G83">
        <is>
          <t xml:space="preserve">Technology/Computer/IT</t>
        </is>
      </c>
      <c t="inlineStr" r="H83">
        <is>
          <t xml:space="preserve">&lt;none&gt;</t>
        </is>
      </c>
      <c t="inlineStr" r="I83">
        <is>
          <t xml:space="preserve">Roberto Narciso</t>
        </is>
      </c>
      <c t="inlineStr" r="K83">
        <is>
          <t xml:space="preserve">- 2017 Sales Close to 1 Billion</t>
        </is>
      </c>
    </row>
    <row r="84">
      <c t="str" r="A84" s="4">
        <f>HYPERLINK("https://linkbusiness.ph/businesses-for-sale/OR00186/Casual-Dining-Italian-Restaurant-in-Historical-Manila","OR00186")</f>
      </c>
      <c t="inlineStr" r="B84">
        <is>
          <t xml:space="preserve">Casual Dining Italian Restaurant in Historical Manila</t>
        </is>
      </c>
      <c r="C84" s="63">
        <v>2700000</v>
      </c>
      <c t="inlineStr" r="D84">
        <is>
          <t xml:space="preserve">Metro Manila</t>
        </is>
      </c>
      <c r="E84" s="65">
        <v>0</v>
      </c>
      <c r="F84" s="65">
        <v>0</v>
      </c>
      <c t="inlineStr" r="G84">
        <is>
          <t xml:space="preserve">Food/Beverage</t>
        </is>
      </c>
      <c t="inlineStr" r="H84">
        <is>
          <t xml:space="preserve">Restaurant</t>
        </is>
      </c>
      <c t="inlineStr" r="I84">
        <is>
          <t xml:space="preserve">Dan R Francisco</t>
        </is>
      </c>
      <c t="inlineStr" r="J84">
        <is>
          <t xml:space="preserve">Caryl Joanne Nonato</t>
        </is>
      </c>
      <c t="inlineStr" r="K84">
        <is>
          <t xml:space="preserve">-----</t>
        </is>
      </c>
    </row>
    <row r="85">
      <c t="str" r="A85" s="4">
        <f>HYPERLINK("https://linkbusiness.ph/businesses-for-sale/OR00188/Profitable-Full-Service-Laundry-REPRICED!!","OR00188")</f>
      </c>
      <c t="inlineStr" r="B85">
        <is>
          <t xml:space="preserve">Profitable Full Service Laundry REPRICED!!</t>
        </is>
      </c>
      <c r="C85" s="63">
        <v>1700000</v>
      </c>
      <c t="inlineStr" r="D85">
        <is>
          <t xml:space="preserve">Laguna</t>
        </is>
      </c>
      <c r="E85" s="65">
        <v>0</v>
      </c>
      <c r="F85" s="65">
        <v>0</v>
      </c>
      <c t="inlineStr" r="G85">
        <is>
          <t xml:space="preserve">Services</t>
        </is>
      </c>
      <c t="inlineStr" r="H85">
        <is>
          <t xml:space="preserve">&lt;none&gt;</t>
        </is>
      </c>
      <c t="inlineStr" r="K85">
        <is>
          <t xml:space="preserve">- 30 Minutes South of Alabang</t>
        </is>
      </c>
    </row>
    <row r="86">
      <c t="str" r="A86" s="4">
        <f>HYPERLINK("https://linkbusiness.ph/businesses-for-sale/OR00189/Gourmet-Fast-Casual-Italian-Cuisine","OR00189")</f>
      </c>
      <c t="inlineStr" r="B86">
        <is>
          <t xml:space="preserve">Gourmet Fast Casual Italian Cuisine</t>
        </is>
      </c>
      <c r="C86" s="63">
        <v>4800000</v>
      </c>
      <c t="inlineStr" r="D86">
        <is>
          <t xml:space="preserve">Metro Manila</t>
        </is>
      </c>
      <c r="E86" s="65">
        <v>0</v>
      </c>
      <c r="F86" s="65">
        <v>0</v>
      </c>
      <c t="inlineStr" r="G86">
        <is>
          <t xml:space="preserve">Food/Beverage</t>
        </is>
      </c>
      <c t="inlineStr" r="H86">
        <is>
          <t xml:space="preserve">Restaurant</t>
        </is>
      </c>
      <c t="inlineStr" r="I86">
        <is>
          <t xml:space="preserve">Dan R Francisco</t>
        </is>
      </c>
      <c t="inlineStr" r="J86">
        <is>
          <t xml:space="preserve">Caryl Joanne Nonato</t>
        </is>
      </c>
      <c t="inlineStr" r="K86">
        <is>
          <t xml:space="preserve">-----</t>
        </is>
      </c>
    </row>
    <row r="87">
      <c t="str" r="A87" s="4">
        <f>HYPERLINK("https://linkbusiness.ph/businesses-for-sale/OR00190/Vocational-Learning-Center","OR00190")</f>
      </c>
      <c t="inlineStr" r="B87">
        <is>
          <t xml:space="preserve">Vocational Learning Center</t>
        </is>
      </c>
      <c r="C87" s="63">
        <v>8000000</v>
      </c>
      <c t="inlineStr" r="D87">
        <is>
          <t xml:space="preserve">Metro Manila</t>
        </is>
      </c>
      <c r="E87" s="65">
        <v>0</v>
      </c>
      <c r="F87" s="65">
        <v>0</v>
      </c>
      <c t="inlineStr" r="G87">
        <is>
          <t xml:space="preserve">Education/Training</t>
        </is>
      </c>
      <c t="inlineStr" r="H87">
        <is>
          <t xml:space="preserve">&lt;none&gt;</t>
        </is>
      </c>
      <c t="inlineStr" r="I87">
        <is>
          <t xml:space="preserve">Eula Tolentino</t>
        </is>
      </c>
      <c t="inlineStr" r="K87">
        <is>
          <t xml:space="preserve">-----</t>
        </is>
      </c>
    </row>
    <row r="88">
      <c t="str" r="A88" s="4">
        <f>HYPERLINK("https://linkbusiness.ph/businesses-for-sale/OR00191/Lip%2c-Lash%2c-Brow-Teaching-Salon-in-Malabon","OR00191")</f>
      </c>
      <c t="inlineStr" r="B88">
        <is>
          <t xml:space="preserve">Lip, Lash, Brow Teaching Salon in Malabon</t>
        </is>
      </c>
      <c r="C88" s="63">
        <v>2400000</v>
      </c>
      <c t="inlineStr" r="D88">
        <is>
          <t xml:space="preserve">Metro Manila</t>
        </is>
      </c>
      <c r="E88" s="65">
        <v>0</v>
      </c>
      <c r="F88" s="65">
        <v>0</v>
      </c>
      <c t="inlineStr" r="G88">
        <is>
          <t xml:space="preserve">Beauty/Health</t>
        </is>
      </c>
      <c t="inlineStr" r="H88">
        <is>
          <t xml:space="preserve">Beauty Parlor</t>
        </is>
      </c>
      <c t="inlineStr" r="K88">
        <is>
          <t xml:space="preserve">-----</t>
        </is>
      </c>
    </row>
    <row r="89">
      <c t="str" r="A89" s="4">
        <f>HYPERLINK("https://linkbusiness.ph/businesses-for-sale/OR00193/Established-Laundry-Shop-in-Busy-Manila-Location","OR00193")</f>
      </c>
      <c t="inlineStr" r="B89">
        <is>
          <t xml:space="preserve">Established Laundry Shop in Busy Manila Location</t>
        </is>
      </c>
      <c r="C89" s="63">
        <v>1350000</v>
      </c>
      <c t="inlineStr" r="D89">
        <is>
          <t xml:space="preserve">Manila</t>
        </is>
      </c>
      <c r="E89" s="65">
        <v>0</v>
      </c>
      <c r="F89" s="65">
        <v>0</v>
      </c>
      <c t="inlineStr" r="G89">
        <is>
          <t xml:space="preserve">Services</t>
        </is>
      </c>
      <c t="inlineStr" r="H89">
        <is>
          <t xml:space="preserve">&lt;none&gt;</t>
        </is>
      </c>
      <c t="inlineStr" r="I89">
        <is>
          <t xml:space="preserve">Mario Bate</t>
        </is>
      </c>
      <c t="inlineStr" r="K89">
        <is>
          <t xml:space="preserve">-----</t>
        </is>
      </c>
    </row>
    <row r="90">
      <c t="str" r="A90" s="4">
        <f>HYPERLINK("https://linkbusiness.ph/businesses-for-sale/OR00194/Famous-Italian-Restaurant-in-Strategic-Location","OR00194")</f>
      </c>
      <c t="inlineStr" r="B90">
        <is>
          <t xml:space="preserve">Famous Italian Restaurant in Strategic Location</t>
        </is>
      </c>
      <c r="C90" s="63">
        <v>4700000</v>
      </c>
      <c t="inlineStr" r="D90">
        <is>
          <t xml:space="preserve">Metro Manila</t>
        </is>
      </c>
      <c r="E90" s="65">
        <v>0</v>
      </c>
      <c r="F90" s="65">
        <v>0</v>
      </c>
      <c t="inlineStr" r="G90">
        <is>
          <t xml:space="preserve">Food/Beverage</t>
        </is>
      </c>
      <c t="inlineStr" r="H90">
        <is>
          <t xml:space="preserve">Restaurant</t>
        </is>
      </c>
      <c t="inlineStr" r="I90">
        <is>
          <t xml:space="preserve">Dan R Francisco</t>
        </is>
      </c>
      <c t="inlineStr" r="J90">
        <is>
          <t xml:space="preserve">Caryl Joanne Nonato</t>
        </is>
      </c>
      <c t="inlineStr" r="K90">
        <is>
          <t xml:space="preserve">-----</t>
        </is>
      </c>
    </row>
    <row r="91">
      <c t="str" r="A91" s="4">
        <f>HYPERLINK("https://linkbusiness.ph/businesses-for-sale/OR00195/SCALE-UP-YOUR-OWN-BUSINESS-SOLUTIONS-FIRM","OR00195")</f>
      </c>
      <c t="inlineStr" r="B91">
        <is>
          <t xml:space="preserve">SCALE UP YOUR OWN BUSINESS SOLUTIONS FIRM</t>
        </is>
      </c>
      <c r="C91" s="63">
        <v>6000000</v>
      </c>
      <c t="inlineStr" r="D91">
        <is>
          <t xml:space="preserve">Metro Manila</t>
        </is>
      </c>
      <c r="E91" s="65">
        <v>0</v>
      </c>
      <c r="F91" s="65">
        <v>0</v>
      </c>
      <c t="inlineStr" r="G91">
        <is>
          <t xml:space="preserve">Professional</t>
        </is>
      </c>
      <c t="inlineStr" r="H91">
        <is>
          <t xml:space="preserve">Accounting</t>
        </is>
      </c>
      <c t="inlineStr" r="K91">
        <is>
          <t xml:space="preserve">-----</t>
        </is>
      </c>
    </row>
    <row r="92">
      <c t="str" r="A92" s="4">
        <f>HYPERLINK("https://linkbusiness.ph/businesses-for-sale/OR00201/Newly-Renovated-Salon-in-Makati-Strategic-Location","OR00201")</f>
      </c>
      <c t="inlineStr" r="B92">
        <is>
          <t xml:space="preserve">Newly Renovated Salon in Makati Strategic Location</t>
        </is>
      </c>
      <c r="C92" s="63">
        <v>1500000</v>
      </c>
      <c t="inlineStr" r="D92">
        <is>
          <t xml:space="preserve">Metro Manila</t>
        </is>
      </c>
      <c r="E92" s="65">
        <v>0</v>
      </c>
      <c r="F92" s="65">
        <v>0</v>
      </c>
      <c t="inlineStr" r="G92">
        <is>
          <t xml:space="preserve">Beauty/Health</t>
        </is>
      </c>
      <c t="inlineStr" r="H92">
        <is>
          <t xml:space="preserve">Beauty Salon</t>
        </is>
      </c>
      <c t="inlineStr" r="K92">
        <is>
          <t xml:space="preserve">-----</t>
        </is>
      </c>
    </row>
    <row r="93">
      <c t="str" r="A93" s="4">
        <f>HYPERLINK("https://linkbusiness.ph/businesses-for-sale/OR00205/Profitable-Wholesale%252fRetail-of-Stationery-and-Office-Supplies","OR00205")</f>
      </c>
      <c t="inlineStr" r="B93">
        <is>
          <t xml:space="preserve">Profitable Wholesale/Retail of Stationery and Office Supplies</t>
        </is>
      </c>
      <c r="C93" s="63">
        <v>5000000</v>
      </c>
      <c t="inlineStr" r="D93">
        <is>
          <t xml:space="preserve">Metro Manila</t>
        </is>
      </c>
      <c r="E93" s="65">
        <v>0</v>
      </c>
      <c r="F93" s="65">
        <v>0</v>
      </c>
      <c t="inlineStr" r="G93">
        <is>
          <t xml:space="preserve">Import/Export/Wholesale</t>
        </is>
      </c>
      <c t="inlineStr" r="H93">
        <is>
          <t xml:space="preserve">Wholesale - General</t>
        </is>
      </c>
      <c t="inlineStr" r="I93">
        <is>
          <t xml:space="preserve">Dan R Francisco</t>
        </is>
      </c>
      <c t="inlineStr" r="J93">
        <is>
          <t xml:space="preserve">Caryl Joanne Nonato</t>
        </is>
      </c>
      <c t="inlineStr" r="K93">
        <is>
          <t xml:space="preserve">-----</t>
        </is>
      </c>
    </row>
    <row r="94">
      <c t="str" r="A94" s="4">
        <f>HYPERLINK("https://linkbusiness.ph/businesses-for-sale/OR00206/The-Pioneer-of-Authentic-Japanese-Cuisine-in--the-Philippines","OR00206")</f>
      </c>
      <c t="inlineStr" r="B94">
        <is>
          <t xml:space="preserve">The Pioneer of Authentic Japanese Cuisine in  the Philippines</t>
        </is>
      </c>
      <c r="C94" s="63">
        <v>10000000</v>
      </c>
      <c t="inlineStr" r="D94">
        <is>
          <t xml:space="preserve">Manila</t>
        </is>
      </c>
      <c r="E94" s="65">
        <v>0</v>
      </c>
      <c r="F94" s="65">
        <v>0</v>
      </c>
      <c t="inlineStr" r="G94">
        <is>
          <t xml:space="preserve">Food/Beverage</t>
        </is>
      </c>
      <c t="inlineStr" r="H94">
        <is>
          <t xml:space="preserve">&lt;none&gt;</t>
        </is>
      </c>
      <c t="inlineStr" r="I94">
        <is>
          <t xml:space="preserve">Dan R Francisco</t>
        </is>
      </c>
      <c t="inlineStr" r="K94">
        <is>
          <t xml:space="preserve">-----</t>
        </is>
      </c>
    </row>
    <row r="95">
      <c t="str" r="A95" s="4">
        <f>HYPERLINK("https://linkbusiness.ph/businesses-for-sale/OR00208/LINE-X-Licensee-Recruitment","OR00208")</f>
      </c>
      <c t="inlineStr" r="B95">
        <is>
          <t xml:space="preserve">LINE X Licensee Recruitment</t>
        </is>
      </c>
      <c r="C95" s="63">
        <v>3500000</v>
      </c>
      <c t="inlineStr" r="D95">
        <is>
          <t xml:space="preserve">National Capital Region</t>
        </is>
      </c>
      <c r="E95" s="65">
        <v>0</v>
      </c>
      <c r="F95" s="65">
        <v>0</v>
      </c>
      <c t="inlineStr" r="G95">
        <is>
          <t xml:space="preserve">Retail General</t>
        </is>
      </c>
      <c t="inlineStr" r="H95">
        <is>
          <t xml:space="preserve">Homeware/Hardware</t>
        </is>
      </c>
      <c t="inlineStr" r="K95">
        <is>
          <t xml:space="preserve">-----</t>
        </is>
      </c>
    </row>
    <row r="96">
      <c t="str" r="A96" s="4">
        <f>HYPERLINK("https://linkbusiness.ph/businesses-for-sale/OR00213/24%252f7-Resto-Bar-Captures-Most-BPO-Market","OR00213")</f>
      </c>
      <c t="inlineStr" r="B96">
        <is>
          <t xml:space="preserve">24/7 Resto Bar Captures Most BPO Market</t>
        </is>
      </c>
      <c r="C96" s="63">
        <v>5500000</v>
      </c>
      <c t="inlineStr" r="D96">
        <is>
          <t xml:space="preserve">Muntinlupa</t>
        </is>
      </c>
      <c r="E96" s="65">
        <v>0</v>
      </c>
      <c r="F96" s="65">
        <v>0</v>
      </c>
      <c t="inlineStr" r="G96">
        <is>
          <t xml:space="preserve">Food/Beverage</t>
        </is>
      </c>
      <c t="inlineStr" r="H96">
        <is>
          <t xml:space="preserve">Restaurant</t>
        </is>
      </c>
      <c t="inlineStr" r="K96">
        <is>
          <t xml:space="preserve">-----</t>
        </is>
      </c>
    </row>
    <row r="97">
      <c t="str" r="A97" s="4">
        <f>HYPERLINK("https://linkbusiness.ph/businesses-for-sale/OR00214/A-Charming-Nail-Salon-and-Day-Spa-in-the-South","OR00214")</f>
      </c>
      <c t="inlineStr" r="B97">
        <is>
          <t xml:space="preserve">A Charming Nail Salon and Day Spa in the South</t>
        </is>
      </c>
      <c r="C97" s="63">
        <v>1500000</v>
      </c>
      <c t="inlineStr" r="D97">
        <is>
          <t xml:space="preserve">Cavite</t>
        </is>
      </c>
      <c r="E97" s="65">
        <v>0</v>
      </c>
      <c r="F97" s="65">
        <v>0</v>
      </c>
      <c t="inlineStr" r="G97">
        <is>
          <t xml:space="preserve">Beauty/Health</t>
        </is>
      </c>
      <c t="inlineStr" r="H97">
        <is>
          <t xml:space="preserve">Health Spa</t>
        </is>
      </c>
      <c t="inlineStr" r="I97">
        <is>
          <t xml:space="preserve">Paul Vincent Balita</t>
        </is>
      </c>
      <c t="inlineStr" r="K97">
        <is>
          <t xml:space="preserve">-----</t>
        </is>
      </c>
    </row>
    <row r="98">
      <c t="str" r="A98" s="4">
        <f>HYPERLINK("https://linkbusiness.ph/businesses-for-sale/OR00215/Your-All-Time-Favorite-Resto-Bar","OR00215")</f>
      </c>
      <c t="inlineStr" r="B98">
        <is>
          <t xml:space="preserve">Your All Time Favorite Resto Bar</t>
        </is>
      </c>
      <c r="C98" s="63">
        <v>20000000</v>
      </c>
      <c t="inlineStr" r="D98">
        <is>
          <t xml:space="preserve">Muntinlupa</t>
        </is>
      </c>
      <c r="E98" s="65">
        <v>0</v>
      </c>
      <c r="F98" s="65">
        <v>0</v>
      </c>
      <c t="inlineStr" r="G98">
        <is>
          <t xml:space="preserve">Food/Beverage</t>
        </is>
      </c>
      <c t="inlineStr" r="H98">
        <is>
          <t xml:space="preserve">Restaurant</t>
        </is>
      </c>
      <c t="inlineStr" r="I98">
        <is>
          <t xml:space="preserve">Paul Vincent Balita</t>
        </is>
      </c>
      <c t="inlineStr" r="K98">
        <is>
          <t xml:space="preserve">-----</t>
        </is>
      </c>
    </row>
    <row r="99">
      <c t="str" r="A99" s="4">
        <f>HYPERLINK("https://linkbusiness.ph/businesses-for-sale/OR00216/Your-Top-notch-Dry-Clean-and-Laundry--Franchise","OR00216")</f>
      </c>
      <c t="inlineStr" r="B99">
        <is>
          <t xml:space="preserve">Your Top notch Dry Clean and Laundry  Franchise</t>
        </is>
      </c>
      <c r="C99" s="63">
        <v>1336000</v>
      </c>
      <c t="inlineStr" r="D99">
        <is>
          <t xml:space="preserve">-----</t>
        </is>
      </c>
      <c r="E99" s="65">
        <v>0</v>
      </c>
      <c r="F99" s="65">
        <v>0</v>
      </c>
      <c t="inlineStr" r="G99">
        <is>
          <t xml:space="preserve">Franchise</t>
        </is>
      </c>
      <c t="inlineStr" r="H99">
        <is>
          <t xml:space="preserve">&lt;none&gt;</t>
        </is>
      </c>
      <c t="inlineStr" r="I99">
        <is>
          <t xml:space="preserve">Paul Vincent Balita</t>
        </is>
      </c>
      <c t="inlineStr" r="K99">
        <is>
          <t xml:space="preserve">-----</t>
        </is>
      </c>
    </row>
    <row r="100">
      <c t="str" r="A100" s="4">
        <f>HYPERLINK("https://linkbusiness.ph/businesses-for-sale/OR00217/Packaging-Manufacturer-in-Cavite","OR00217")</f>
      </c>
      <c t="inlineStr" r="B100">
        <is>
          <t xml:space="preserve">Packaging Manufacturer in Cavite</t>
        </is>
      </c>
      <c r="C100" s="63">
        <v>120000000</v>
      </c>
      <c t="inlineStr" r="D100">
        <is>
          <t xml:space="preserve">Manila</t>
        </is>
      </c>
      <c r="E100" s="65">
        <v>0</v>
      </c>
      <c r="F100" s="65">
        <v>0</v>
      </c>
      <c t="inlineStr" r="G100">
        <is>
          <t xml:space="preserve">Industrial Manufacturing</t>
        </is>
      </c>
      <c t="inlineStr" r="H100">
        <is>
          <t xml:space="preserve">Paper/Printing</t>
        </is>
      </c>
      <c t="inlineStr" r="I100">
        <is>
          <t xml:space="preserve">Dan R Francisco</t>
        </is>
      </c>
      <c t="inlineStr" r="K100">
        <is>
          <t xml:space="preserve">-----</t>
        </is>
      </c>
    </row>
    <row r="101">
      <c t="str" r="A101" s="4">
        <f>HYPERLINK("https://linkbusiness.ph/businesses-for-sale/OR00220/Profitable-Crematory-with-Assets","OR00220")</f>
      </c>
      <c t="inlineStr" r="B101">
        <is>
          <t xml:space="preserve">Profitable Crematory with Assets</t>
        </is>
      </c>
      <c r="C101" s="63">
        <v>237000000</v>
      </c>
      <c t="inlineStr" r="D101">
        <is>
          <t xml:space="preserve">Caloocan City</t>
        </is>
      </c>
      <c r="E101" s="65">
        <v>0</v>
      </c>
      <c r="F101" s="65">
        <v>0</v>
      </c>
      <c t="inlineStr" r="G101">
        <is>
          <t xml:space="preserve">Services</t>
        </is>
      </c>
      <c t="inlineStr" r="H101">
        <is>
          <t xml:space="preserve">&lt;none&gt;</t>
        </is>
      </c>
      <c t="inlineStr" r="I101">
        <is>
          <t xml:space="preserve">Poncho Claudio</t>
        </is>
      </c>
      <c t="inlineStr" r="K101">
        <is>
          <t xml:space="preserve">-----</t>
        </is>
      </c>
    </row>
    <row r="102">
      <c t="str" r="A102" s="4">
        <f>HYPERLINK("https://linkbusiness.ph/businesses-for-sale/OR00221/Well-Known-Maker-of-Male-and-Female-Uniforms-for-Sale","OR00221")</f>
      </c>
      <c t="inlineStr" r="B102">
        <is>
          <t xml:space="preserve">Well Known Maker of Male and Female Uniforms for Sale</t>
        </is>
      </c>
      <c r="C102" s="63">
        <v>10000000</v>
      </c>
      <c t="inlineStr" r="D102">
        <is>
          <t xml:space="preserve">Metro Manila</t>
        </is>
      </c>
      <c r="E102" s="65">
        <v>0</v>
      </c>
      <c r="F102" s="65">
        <v>0</v>
      </c>
      <c t="inlineStr" r="G102">
        <is>
          <t xml:space="preserve">Industrial Manufacturing</t>
        </is>
      </c>
      <c t="inlineStr" r="H102">
        <is>
          <t xml:space="preserve">Clothing/Footwear</t>
        </is>
      </c>
      <c t="inlineStr" r="K102">
        <is>
          <t xml:space="preserve">-----</t>
        </is>
      </c>
    </row>
    <row r="103">
      <c t="str" r="A103" s="4">
        <f>HYPERLINK("https://linkbusiness.ph/businesses-for-sale/OR00222/Own-a-Business-of-the-Future-with-this-Yoga-and-Wellness-Center","OR00222")</f>
      </c>
      <c t="inlineStr" r="B103">
        <is>
          <t xml:space="preserve">Own a Business of the Future with this Yoga and Wellness Center</t>
        </is>
      </c>
      <c r="C103" s="63">
        <v>4000000</v>
      </c>
      <c t="inlineStr" r="D103">
        <is>
          <t xml:space="preserve">Quezon City</t>
        </is>
      </c>
      <c r="E103" s="65">
        <v>0</v>
      </c>
      <c r="F103" s="65">
        <v>0</v>
      </c>
      <c t="inlineStr" r="G103">
        <is>
          <t xml:space="preserve">Beauty/Health</t>
        </is>
      </c>
      <c t="inlineStr" r="H103">
        <is>
          <t xml:space="preserve">Therapies</t>
        </is>
      </c>
      <c t="inlineStr" r="I103">
        <is>
          <t xml:space="preserve">Roberto Narciso</t>
        </is>
      </c>
      <c t="inlineStr" r="K103">
        <is>
          <t xml:space="preserve">**REPRICED**</t>
        </is>
      </c>
    </row>
    <row r="104">
      <c t="str" r="A104" s="4">
        <f>HYPERLINK("https://linkbusiness.ph/businesses-for-sale/OR00223/NAIA-Shuttle-Service-to-Any-Point-in-Luzon","OR00223")</f>
      </c>
      <c t="inlineStr" r="B104">
        <is>
          <t xml:space="preserve">NAIA Shuttle Service to Any Point in Luzon</t>
        </is>
      </c>
      <c r="C104" s="63">
        <v>18000000</v>
      </c>
      <c t="inlineStr" r="D104">
        <is>
          <t xml:space="preserve">Pasay City</t>
        </is>
      </c>
      <c r="E104" s="65">
        <v>0</v>
      </c>
      <c r="F104" s="65">
        <v>0</v>
      </c>
      <c t="inlineStr" r="G104">
        <is>
          <t xml:space="preserve">Transport/Distribution</t>
        </is>
      </c>
      <c t="inlineStr" r="H104">
        <is>
          <t xml:space="preserve">&lt;none&gt;</t>
        </is>
      </c>
      <c t="inlineStr" r="I104">
        <is>
          <t xml:space="preserve">Roberto Narciso</t>
        </is>
      </c>
      <c t="inlineStr" r="K104">
        <is>
          <t xml:space="preserve">-----</t>
        </is>
      </c>
    </row>
    <row r="105">
      <c t="str" r="A105" s="4">
        <f>HYPERLINK("https://linkbusiness.ph/businesses-for-sale/OR00226/Games-Center%2c-A-Great-Buy","OR00226")</f>
      </c>
      <c t="inlineStr" r="B105">
        <is>
          <t xml:space="preserve">Games Center, A Great Buy</t>
        </is>
      </c>
      <c r="C105" s="63">
        <v>5126000</v>
      </c>
      <c t="inlineStr" r="D105">
        <is>
          <t xml:space="preserve">Quezon City</t>
        </is>
      </c>
      <c r="E105" s="65">
        <v>0</v>
      </c>
      <c r="F105" s="65">
        <v>0</v>
      </c>
      <c t="inlineStr" r="G105">
        <is>
          <t xml:space="preserve">Leisure/Entertainment</t>
        </is>
      </c>
      <c t="inlineStr" r="H105">
        <is>
          <t xml:space="preserve">Amusements</t>
        </is>
      </c>
      <c t="inlineStr" r="I105">
        <is>
          <t xml:space="preserve">Maria Morris</t>
        </is>
      </c>
      <c t="inlineStr" r="K105">
        <is>
          <t xml:space="preserve">-----</t>
        </is>
      </c>
    </row>
    <row r="106">
      <c t="str" r="A106" s="4">
        <f>HYPERLINK("https://linkbusiness.ph/businesses-for-sale/OR00227/Amusement-Center-In-Excellent-Location","OR00227")</f>
      </c>
      <c t="inlineStr" r="B106">
        <is>
          <t xml:space="preserve">Amusement Center In Excellent Location</t>
        </is>
      </c>
      <c r="C106" s="63">
        <v>9000000</v>
      </c>
      <c t="inlineStr" r="D106">
        <is>
          <t xml:space="preserve">Quezon City</t>
        </is>
      </c>
      <c r="E106" s="65">
        <v>0</v>
      </c>
      <c r="F106" s="65">
        <v>0</v>
      </c>
      <c t="inlineStr" r="G106">
        <is>
          <t xml:space="preserve">Leisure/Entertainment</t>
        </is>
      </c>
      <c t="inlineStr" r="H106">
        <is>
          <t xml:space="preserve">Amusements</t>
        </is>
      </c>
      <c t="inlineStr" r="I106">
        <is>
          <t xml:space="preserve">Maria Morris</t>
        </is>
      </c>
      <c t="inlineStr" r="K106">
        <is>
          <t xml:space="preserve">-----</t>
        </is>
      </c>
    </row>
    <row r="107">
      <c t="str" r="A107" s="4">
        <f>HYPERLINK("https://linkbusiness.ph/businesses-for-sale/OR00228/Funfair-Center%2c-What-a-deal!","OR00228")</f>
      </c>
      <c t="inlineStr" r="B107">
        <is>
          <t xml:space="preserve">Funfair Center, What a deal!</t>
        </is>
      </c>
      <c r="C107" s="63">
        <v>3200000</v>
      </c>
      <c t="inlineStr" r="D107">
        <is>
          <t xml:space="preserve">Quezon City</t>
        </is>
      </c>
      <c r="E107" s="65">
        <v>0</v>
      </c>
      <c r="F107" s="65">
        <v>0</v>
      </c>
      <c t="inlineStr" r="G107">
        <is>
          <t xml:space="preserve">Leisure/Entertainment</t>
        </is>
      </c>
      <c t="inlineStr" r="H107">
        <is>
          <t xml:space="preserve">Amusements</t>
        </is>
      </c>
      <c t="inlineStr" r="I107">
        <is>
          <t xml:space="preserve">Maria Morris</t>
        </is>
      </c>
      <c t="inlineStr" r="K107">
        <is>
          <t xml:space="preserve">-----</t>
        </is>
      </c>
    </row>
    <row r="108">
      <c t="str" r="A108" s="4">
        <f>HYPERLINK("https://linkbusiness.ph/businesses-for-sale/OR00230/Your-Profitable-Medical-and-Diagnostic-Center-in-Makati","OR00230")</f>
      </c>
      <c t="inlineStr" r="B108">
        <is>
          <t xml:space="preserve">Your Profitable Medical and Diagnostic Center in Makati</t>
        </is>
      </c>
      <c r="C108" s="63">
        <v>11500000</v>
      </c>
      <c t="inlineStr" r="D108">
        <is>
          <t xml:space="preserve">-----</t>
        </is>
      </c>
      <c r="E108" s="65">
        <v>0</v>
      </c>
      <c r="F108" s="65">
        <v>0</v>
      </c>
      <c t="inlineStr" r="G108">
        <is>
          <t xml:space="preserve">Services</t>
        </is>
      </c>
      <c t="inlineStr" r="H108">
        <is>
          <t xml:space="preserve">&lt;none&gt;</t>
        </is>
      </c>
      <c t="inlineStr" r="I108">
        <is>
          <t xml:space="preserve">Paul Vincent Balita</t>
        </is>
      </c>
      <c t="inlineStr" r="K108">
        <is>
          <t xml:space="preserve">-----</t>
        </is>
      </c>
    </row>
    <row r="109">
      <c t="str" r="A109" s="4">
        <f>HYPERLINK("https://linkbusiness.ph/businesses-for-sale/OR00231/Profitable-Garments-Factory-of-Leading-Apparels","OR00231")</f>
      </c>
      <c t="inlineStr" r="B109">
        <is>
          <t xml:space="preserve">Profitable Garments Factory of Leading Apparels</t>
        </is>
      </c>
      <c r="C109" s="63">
        <v>3000000</v>
      </c>
      <c t="inlineStr" r="D109">
        <is>
          <t xml:space="preserve">Mandaluyong</t>
        </is>
      </c>
      <c r="E109" s="65">
        <v>0</v>
      </c>
      <c r="F109" s="65">
        <v>0</v>
      </c>
      <c t="inlineStr" r="G109">
        <is>
          <t xml:space="preserve">Industrial Manufacturing</t>
        </is>
      </c>
      <c t="inlineStr" r="H109">
        <is>
          <t xml:space="preserve">Clothing/Footwear</t>
        </is>
      </c>
      <c t="inlineStr" r="I109">
        <is>
          <t xml:space="preserve">Efren Pascual</t>
        </is>
      </c>
      <c t="inlineStr" r="K109">
        <is>
          <t xml:space="preserve">-----</t>
        </is>
      </c>
    </row>
    <row r="110">
      <c t="str" r="A110" s="4">
        <f>HYPERLINK("https://linkbusiness.ph/businesses-for-sale/OR00232/Hot-Laundry-Shop-in-bustling--Mall","OR00232")</f>
      </c>
      <c t="inlineStr" r="B110">
        <is>
          <t xml:space="preserve">Hot Laundry Shop in bustling  Mall</t>
        </is>
      </c>
      <c r="C110" s="63">
        <v>1400000</v>
      </c>
      <c t="inlineStr" r="D110">
        <is>
          <t xml:space="preserve">Muntinlupa</t>
        </is>
      </c>
      <c r="E110" s="65">
        <v>0</v>
      </c>
      <c r="F110" s="65">
        <v>0</v>
      </c>
      <c t="inlineStr" r="G110">
        <is>
          <t xml:space="preserve">Services</t>
        </is>
      </c>
      <c t="inlineStr" r="H110">
        <is>
          <t xml:space="preserve">Cleaning</t>
        </is>
      </c>
      <c t="inlineStr" r="K110">
        <is>
          <t xml:space="preserve">-----</t>
        </is>
      </c>
    </row>
    <row r="111">
      <c t="str" r="A111" s="4">
        <f>HYPERLINK("https://linkbusiness.ph/businesses-for-sale/OR00234/Healthy-and-organic-smoothie-business-with-great-expansion-and-franchise-opportunities!","OR00234")</f>
      </c>
      <c t="inlineStr" r="B111">
        <is>
          <t xml:space="preserve">Healthy and organic smoothie business with great expansion and franchise opportunities!</t>
        </is>
      </c>
      <c r="C111" s="63">
        <v>2000000</v>
      </c>
      <c t="inlineStr" r="D111">
        <is>
          <t xml:space="preserve">National Capital Region</t>
        </is>
      </c>
      <c r="E111" s="65">
        <v>0</v>
      </c>
      <c r="F111" s="65">
        <v>0</v>
      </c>
      <c t="inlineStr" r="G111">
        <is>
          <t xml:space="preserve">Food/Beverage</t>
        </is>
      </c>
      <c t="inlineStr" r="H111">
        <is>
          <t xml:space="preserve">Juice/Salad Bar</t>
        </is>
      </c>
      <c t="inlineStr" r="I111">
        <is>
          <t xml:space="preserve">Efren Pascual</t>
        </is>
      </c>
      <c t="inlineStr" r="K111">
        <is>
          <t xml:space="preserve">-----</t>
        </is>
      </c>
    </row>
    <row r="112">
      <c t="str" r="A112" s="4">
        <f>HYPERLINK("https://linkbusiness.ph/businesses-for-sale/OR00236/Excellently-Located-Mall-Restos-Contemporaneous-Sale-of-Shares-(Resto-A%26B)-Details-for-Resto-B","OR00236")</f>
      </c>
      <c t="inlineStr" r="B112">
        <is>
          <t xml:space="preserve">Excellently Located Mall Restos Contemporaneous Sale of Shares (Resto A&amp;B) Details for Resto B</t>
        </is>
      </c>
      <c r="C112" s="63">
        <v>13000000</v>
      </c>
      <c t="inlineStr" r="D112">
        <is>
          <t xml:space="preserve">Metro Manila</t>
        </is>
      </c>
      <c r="E112" s="65">
        <v>0</v>
      </c>
      <c r="F112" s="65">
        <v>0</v>
      </c>
      <c t="inlineStr" r="G112">
        <is>
          <t xml:space="preserve">Food/Beverage</t>
        </is>
      </c>
      <c t="inlineStr" r="H112">
        <is>
          <t xml:space="preserve">Restaurant</t>
        </is>
      </c>
      <c t="inlineStr" r="I112">
        <is>
          <t xml:space="preserve">Princess Moratin</t>
        </is>
      </c>
      <c t="inlineStr" r="K112">
        <is>
          <t xml:space="preserve">-----</t>
        </is>
      </c>
    </row>
    <row r="113">
      <c t="str" r="A113" s="4">
        <f>HYPERLINK("https://linkbusiness.ph/businesses-for-sale/OR00238/Full-Service-Car-Repair-Center","OR00238")</f>
      </c>
      <c t="inlineStr" r="B113">
        <is>
          <t xml:space="preserve">Full Service Car Repair Center</t>
        </is>
      </c>
      <c r="C113" s="63">
        <v>3000000</v>
      </c>
      <c t="inlineStr" r="D113">
        <is>
          <t xml:space="preserve">Pasig</t>
        </is>
      </c>
      <c r="E113" s="65">
        <v>0</v>
      </c>
      <c r="F113" s="65">
        <v>0</v>
      </c>
      <c t="inlineStr" r="G113">
        <is>
          <t xml:space="preserve">Automotive</t>
        </is>
      </c>
      <c t="inlineStr" r="H113">
        <is>
          <t xml:space="preserve">Accessories/Parts</t>
        </is>
      </c>
      <c t="inlineStr" r="I113">
        <is>
          <t xml:space="preserve">Mario Bate</t>
        </is>
      </c>
      <c t="inlineStr" r="K113">
        <is>
          <t xml:space="preserve">-----</t>
        </is>
      </c>
    </row>
    <row r="114">
      <c t="str" r="A114" s="4">
        <f>HYPERLINK("https://linkbusiness.ph/businesses-for-sale/OR00239/Profitable-Korean-Restaurant-and-Grill","OR00239")</f>
      </c>
      <c t="inlineStr" r="B114">
        <is>
          <t xml:space="preserve">Profitable Korean Restaurant and Grill</t>
        </is>
      </c>
      <c r="C114" s="63">
        <v>2500000</v>
      </c>
      <c t="inlineStr" r="D114">
        <is>
          <t xml:space="preserve">Muntinlupa</t>
        </is>
      </c>
      <c r="E114" s="65">
        <v>0</v>
      </c>
      <c r="F114" s="65">
        <v>0</v>
      </c>
      <c t="inlineStr" r="G114">
        <is>
          <t xml:space="preserve">Food/Beverage</t>
        </is>
      </c>
      <c t="inlineStr" r="H114">
        <is>
          <t xml:space="preserve">Restaurant</t>
        </is>
      </c>
      <c t="inlineStr" r="I114">
        <is>
          <t xml:space="preserve">Roberto Narciso</t>
        </is>
      </c>
      <c t="inlineStr" r="K114">
        <is>
          <t xml:space="preserve">-----</t>
        </is>
      </c>
    </row>
    <row r="115">
      <c t="str" r="A115" s="4">
        <f>HYPERLINK("https://linkbusiness.ph/businesses-for-sale/OR00242/Authentic-Filipino-Resto-with-captured-condo-market","OR00242")</f>
      </c>
      <c t="inlineStr" r="B115">
        <is>
          <t xml:space="preserve">Authentic Filipino Resto with captured condo market</t>
        </is>
      </c>
      <c r="C115" s="63">
        <v>4500000</v>
      </c>
      <c t="inlineStr" r="D115">
        <is>
          <t xml:space="preserve">Muntinlupa</t>
        </is>
      </c>
      <c r="E115" s="65">
        <v>0</v>
      </c>
      <c r="F115" s="65">
        <v>0</v>
      </c>
      <c t="inlineStr" r="G115">
        <is>
          <t xml:space="preserve">Services</t>
        </is>
      </c>
      <c t="inlineStr" r="H115">
        <is>
          <t xml:space="preserve">&lt;none&gt;</t>
        </is>
      </c>
      <c t="inlineStr" r="K115">
        <is>
          <t xml:space="preserve">-----</t>
        </is>
      </c>
    </row>
    <row r="116">
      <c t="str" r="A116" s="4">
        <f>HYPERLINK("https://linkbusiness.ph/businesses-for-sale/OR00243/Nail-and-Body-Spa-in-High-Foot-Traffic-QC-Mall","OR00243")</f>
      </c>
      <c t="inlineStr" r="B116">
        <is>
          <t xml:space="preserve">Nail and Body Spa in High Foot Traffic QC Mall</t>
        </is>
      </c>
      <c r="C116" s="63">
        <v>2000000</v>
      </c>
      <c t="inlineStr" r="D116">
        <is>
          <t xml:space="preserve">Quezon City</t>
        </is>
      </c>
      <c r="E116" s="65">
        <v>0</v>
      </c>
      <c r="F116" s="63">
        <v>50000</v>
      </c>
      <c t="inlineStr" r="G116">
        <is>
          <t xml:space="preserve">Beauty/Health</t>
        </is>
      </c>
      <c t="inlineStr" r="H116">
        <is>
          <t xml:space="preserve">Nails</t>
        </is>
      </c>
      <c t="inlineStr" r="I116">
        <is>
          <t xml:space="preserve">Princess Moratin</t>
        </is>
      </c>
      <c t="inlineStr" r="K116">
        <is>
          <t xml:space="preserve">-----</t>
        </is>
      </c>
    </row>
    <row r="117">
      <c t="str" r="A117" s="4">
        <f>HYPERLINK("https://linkbusiness.ph/businesses-for-sale/OR00247/Resort-Themed-Restaurant-Catering-to-A-Healthy-LIfestyle","OR00247")</f>
      </c>
      <c t="inlineStr" r="B117">
        <is>
          <t xml:space="preserve">Resort Themed Restaurant Catering to A Healthy LIfestyle</t>
        </is>
      </c>
      <c r="C117" s="63">
        <v>10000000</v>
      </c>
      <c t="inlineStr" r="D117">
        <is>
          <t xml:space="preserve">Boracay</t>
        </is>
      </c>
      <c r="E117" s="65">
        <v>0</v>
      </c>
      <c r="F117" s="65">
        <v>0</v>
      </c>
      <c t="inlineStr" r="G117">
        <is>
          <t xml:space="preserve">Food/Beverage</t>
        </is>
      </c>
      <c t="inlineStr" r="H117">
        <is>
          <t xml:space="preserve">Bars/Nightclubs</t>
        </is>
      </c>
      <c t="inlineStr" r="I117">
        <is>
          <t xml:space="preserve">Jard Gerona</t>
        </is>
      </c>
      <c t="inlineStr" r="K117">
        <is>
          <t xml:space="preserve">for 40% stake</t>
        </is>
      </c>
    </row>
    <row r="118">
      <c t="str" r="A118" s="4">
        <f>HYPERLINK("https://linkbusiness.ph/businesses-for-sale/OR00249/A-Lucrative-Laundry-Business-You-Would-Love-to-Own!","OR00249")</f>
      </c>
      <c t="inlineStr" r="B118">
        <is>
          <t xml:space="preserve">A Lucrative Laundry Business You Would Love to Own!</t>
        </is>
      </c>
      <c r="C118" s="63">
        <v>2200000</v>
      </c>
      <c t="inlineStr" r="D118">
        <is>
          <t xml:space="preserve">Quezon City</t>
        </is>
      </c>
      <c r="E118" s="65">
        <v>0</v>
      </c>
      <c r="F118" s="65">
        <v>0</v>
      </c>
      <c t="inlineStr" r="G118">
        <is>
          <t xml:space="preserve">Services</t>
        </is>
      </c>
      <c t="inlineStr" r="H118">
        <is>
          <t xml:space="preserve">Cleaning</t>
        </is>
      </c>
      <c t="inlineStr" r="I118">
        <is>
          <t xml:space="preserve">Roberto Narciso</t>
        </is>
      </c>
      <c t="inlineStr" r="K118">
        <is>
          <t xml:space="preserve">*Re-priced*</t>
        </is>
      </c>
    </row>
    <row r="119">
      <c t="str" r="A119" s="4">
        <f>HYPERLINK("https://linkbusiness.ph/businesses-for-sale/OR00255/SPA-Business-In-Major-Quezon-City-Street","OR00255")</f>
      </c>
      <c t="inlineStr" r="B119">
        <is>
          <t xml:space="preserve">SPA Business In Major Quezon City Street</t>
        </is>
      </c>
      <c r="C119" s="63">
        <v>1500000</v>
      </c>
      <c t="inlineStr" r="D119">
        <is>
          <t xml:space="preserve">Quezon City</t>
        </is>
      </c>
      <c r="E119" s="65">
        <v>0</v>
      </c>
      <c r="F119" s="65">
        <v>0</v>
      </c>
      <c t="inlineStr" r="G119">
        <is>
          <t xml:space="preserve">Beauty/Health</t>
        </is>
      </c>
      <c t="inlineStr" r="H119">
        <is>
          <t xml:space="preserve">Health Spa</t>
        </is>
      </c>
      <c t="inlineStr" r="I119">
        <is>
          <t xml:space="preserve">Augusto Soliman</t>
        </is>
      </c>
      <c t="inlineStr" r="K119">
        <is>
          <t xml:space="preserve">-----</t>
        </is>
      </c>
    </row>
    <row r="120">
      <c t="str" r="A120" s="4">
        <f>HYPERLINK("https://linkbusiness.ph/businesses-for-sale/OR00258/A-Chic-Designer-Clothes-Rental-Business","OR00258")</f>
      </c>
      <c t="inlineStr" r="B120">
        <is>
          <t xml:space="preserve">A Chic Designer Clothes Rental Business</t>
        </is>
      </c>
      <c r="C120" s="63">
        <v>700000</v>
      </c>
      <c t="inlineStr" r="D120">
        <is>
          <t xml:space="preserve">Marikina</t>
        </is>
      </c>
      <c r="E120" s="65">
        <v>0</v>
      </c>
      <c r="F120" s="65">
        <v>0</v>
      </c>
      <c t="inlineStr" r="G120">
        <is>
          <t xml:space="preserve">Services</t>
        </is>
      </c>
      <c t="inlineStr" r="H120">
        <is>
          <t xml:space="preserve">&lt;none&gt;</t>
        </is>
      </c>
      <c t="inlineStr" r="K120">
        <is>
          <t xml:space="preserve">-----</t>
        </is>
      </c>
    </row>
    <row r="121">
      <c t="str" r="A121" s="4">
        <f>HYPERLINK("https://linkbusiness.ph/businesses-for-sale/OR00262/Rapidly-Growing-Coffee-and-Baking-Goods-Distributor","OR00262")</f>
      </c>
      <c t="inlineStr" r="B121">
        <is>
          <t xml:space="preserve">Rapidly Growing Coffee and Baking Goods Distributor</t>
        </is>
      </c>
      <c r="C121" s="63">
        <v>190000000</v>
      </c>
      <c t="inlineStr" r="D121">
        <is>
          <t xml:space="preserve">Manila</t>
        </is>
      </c>
      <c r="E121" s="65">
        <v>0</v>
      </c>
      <c r="F121" s="65">
        <v>0</v>
      </c>
      <c t="inlineStr" r="G121">
        <is>
          <t xml:space="preserve">Transport/Distribution</t>
        </is>
      </c>
      <c t="inlineStr" r="H121">
        <is>
          <t xml:space="preserve">Wholesale</t>
        </is>
      </c>
      <c t="inlineStr" r="I121">
        <is>
          <t xml:space="preserve">Dan R Francisco</t>
        </is>
      </c>
      <c t="inlineStr" r="J121">
        <is>
          <t xml:space="preserve">Caryl Joanne Nonato</t>
        </is>
      </c>
      <c t="inlineStr" r="K121">
        <is>
          <t xml:space="preserve">-----</t>
        </is>
      </c>
    </row>
    <row r="122">
      <c t="str" r="A122" s="4">
        <f>HYPERLINK("https://linkbusiness.ph/businesses-for-sale/OR00268/Strategically-located-Industrial-Laundry","OR00268")</f>
      </c>
      <c t="inlineStr" r="B122">
        <is>
          <t xml:space="preserve">Strategically located Industrial Laundry</t>
        </is>
      </c>
      <c r="C122" s="63">
        <v>18000000</v>
      </c>
      <c t="inlineStr" r="D122">
        <is>
          <t xml:space="preserve">Makati</t>
        </is>
      </c>
      <c r="E122" s="65">
        <v>0</v>
      </c>
      <c r="F122" s="65">
        <v>0</v>
      </c>
      <c t="inlineStr" r="G122">
        <is>
          <t xml:space="preserve">Services</t>
        </is>
      </c>
      <c t="inlineStr" r="H122">
        <is>
          <t xml:space="preserve">&lt;none&gt;</t>
        </is>
      </c>
      <c t="inlineStr" r="K122">
        <is>
          <t xml:space="preserve">-----</t>
        </is>
      </c>
    </row>
    <row r="123">
      <c t="str" r="A123" s="4">
        <f>HYPERLINK("https://linkbusiness.ph/businesses-for-sale/OR00271/Top-Grossing-Restaurant%252fCaf%c3%a8-with-Strong-Digital-Presence","OR00271")</f>
      </c>
      <c t="inlineStr" r="B123">
        <is>
          <t xml:space="preserve">Top Grossing Restaurant/Cafè with Strong Digital Presence</t>
        </is>
      </c>
      <c r="C123" s="63">
        <v>1000000</v>
      </c>
      <c t="inlineStr" r="D123">
        <is>
          <t xml:space="preserve">Rizal</t>
        </is>
      </c>
      <c r="E123" s="65">
        <v>0</v>
      </c>
      <c r="F123" s="65">
        <v>0</v>
      </c>
      <c t="inlineStr" r="G123">
        <is>
          <t xml:space="preserve">Food/Beverage</t>
        </is>
      </c>
      <c t="inlineStr" r="H123">
        <is>
          <t xml:space="preserve">Coffee Shop</t>
        </is>
      </c>
      <c t="inlineStr" r="I123">
        <is>
          <t xml:space="preserve">Ricky Gumaru</t>
        </is>
      </c>
      <c t="inlineStr" r="K123">
        <is>
          <t xml:space="preserve">-----</t>
        </is>
      </c>
    </row>
    <row r="124">
      <c t="str" r="A124" s="4">
        <f>HYPERLINK("https://linkbusiness.ph/businesses-for-sale/OR00272/Low-fat-Milkshake-Franchise-with-High-Growth-Potential","OR00272")</f>
      </c>
      <c t="inlineStr" r="B124">
        <is>
          <t xml:space="preserve">Low fat Milkshake Franchise with High Growth Potential</t>
        </is>
      </c>
      <c r="C124" s="63">
        <v>1900000</v>
      </c>
      <c t="inlineStr" r="D124">
        <is>
          <t xml:space="preserve">Metro Manila</t>
        </is>
      </c>
      <c r="E124" s="65">
        <v>0</v>
      </c>
      <c r="F124" s="65">
        <v>0</v>
      </c>
      <c t="inlineStr" r="G124">
        <is>
          <t xml:space="preserve">Food/Beverage</t>
        </is>
      </c>
      <c t="inlineStr" r="H124">
        <is>
          <t xml:space="preserve">Food Cart</t>
        </is>
      </c>
      <c t="inlineStr" r="I124">
        <is>
          <t xml:space="preserve">Dan R Francisco</t>
        </is>
      </c>
      <c t="inlineStr" r="J124">
        <is>
          <t xml:space="preserve">Caryl Joanne Nonato</t>
        </is>
      </c>
      <c t="inlineStr" r="K124">
        <is>
          <t xml:space="preserve">-----</t>
        </is>
      </c>
    </row>
    <row r="125">
      <c t="str" r="A125" s="4">
        <f>HYPERLINK("https://linkbusiness.ph/businesses-for-sale/OR00275/50-unit-Internet-and-Gaming-Caf%c3%a9-in-Antipolo","OR00275")</f>
      </c>
      <c t="inlineStr" r="B125">
        <is>
          <t xml:space="preserve">50 unit Internet and Gaming Café in Antipolo</t>
        </is>
      </c>
      <c r="C125" s="63">
        <v>2000000</v>
      </c>
      <c t="inlineStr" r="D125">
        <is>
          <t xml:space="preserve">Metro Manila</t>
        </is>
      </c>
      <c r="E125" s="65">
        <v>0</v>
      </c>
      <c r="F125" s="65">
        <v>0</v>
      </c>
      <c t="inlineStr" r="G125">
        <is>
          <t xml:space="preserve">Services</t>
        </is>
      </c>
      <c t="inlineStr" r="H125">
        <is>
          <t xml:space="preserve">Print/Photo/Video</t>
        </is>
      </c>
      <c t="inlineStr" r="I125">
        <is>
          <t xml:space="preserve">Dan R Francisco</t>
        </is>
      </c>
      <c t="inlineStr" r="J125">
        <is>
          <t xml:space="preserve">Caryl Joanne Nonato</t>
        </is>
      </c>
      <c t="inlineStr" r="K125">
        <is>
          <t xml:space="preserve">-----</t>
        </is>
      </c>
    </row>
    <row r="126">
      <c t="str" r="A126" s="4">
        <f>HYPERLINK("https://linkbusiness.ph/businesses-for-sale/OR00278/Mall-Based-Authentic-Japanese-Ramen-Restaurant","OR00278")</f>
      </c>
      <c t="inlineStr" r="B126">
        <is>
          <t xml:space="preserve">Mall Based Authentic Japanese Ramen Restaurant</t>
        </is>
      </c>
      <c r="C126" s="63">
        <v>350000075</v>
      </c>
      <c t="inlineStr" r="D126">
        <is>
          <t xml:space="preserve">National Capital Region</t>
        </is>
      </c>
      <c r="E126" s="65">
        <v>0</v>
      </c>
      <c r="F126" s="65">
        <v>0</v>
      </c>
      <c t="inlineStr" r="G126">
        <is>
          <t xml:space="preserve">Food/Beverage</t>
        </is>
      </c>
      <c t="inlineStr" r="H126">
        <is>
          <t xml:space="preserve">Restaurant</t>
        </is>
      </c>
      <c t="inlineStr" r="K126">
        <is>
          <t xml:space="preserve">75% stake</t>
        </is>
      </c>
    </row>
    <row r="127">
      <c t="str" r="A127" s="4">
        <f>HYPERLINK("https://linkbusiness.ph/businesses-for-sale/OR00282/A-Party-Place-That-Can-Make-Money","OR00282")</f>
      </c>
      <c t="inlineStr" r="B127">
        <is>
          <t xml:space="preserve">A Party Place That Can Make Money</t>
        </is>
      </c>
      <c r="C127" s="63">
        <v>10000000</v>
      </c>
      <c t="inlineStr" r="D127">
        <is>
          <t xml:space="preserve">Taguig</t>
        </is>
      </c>
      <c r="E127" s="65">
        <v>0</v>
      </c>
      <c r="F127" s="65">
        <v>0</v>
      </c>
      <c t="inlineStr" r="G127">
        <is>
          <t xml:space="preserve">Food/Beverage</t>
        </is>
      </c>
      <c t="inlineStr" r="H127">
        <is>
          <t xml:space="preserve">Restaurant</t>
        </is>
      </c>
      <c t="inlineStr" r="I127">
        <is>
          <t xml:space="preserve">Jard Gerona</t>
        </is>
      </c>
      <c t="inlineStr" r="K127">
        <is>
          <t xml:space="preserve">-----</t>
        </is>
      </c>
    </row>
    <row r="128">
      <c t="str" r="A128" s="4">
        <f>HYPERLINK("https://linkbusiness.ph/businesses-for-sale/OR00285/Own-A-Start-Up-Industrial-Laundry-Business-Now","OR00285")</f>
      </c>
      <c t="inlineStr" r="B128">
        <is>
          <t xml:space="preserve">Own A Start Up Industrial Laundry Business Now</t>
        </is>
      </c>
      <c r="C128" s="63">
        <v>6800000</v>
      </c>
      <c t="inlineStr" r="D128">
        <is>
          <t xml:space="preserve">Quezon City</t>
        </is>
      </c>
      <c r="E128" s="65">
        <v>0</v>
      </c>
      <c r="F128" s="65">
        <v>0</v>
      </c>
      <c t="inlineStr" r="G128">
        <is>
          <t xml:space="preserve">Services</t>
        </is>
      </c>
      <c t="inlineStr" r="H128">
        <is>
          <t xml:space="preserve">&lt;none&gt;</t>
        </is>
      </c>
      <c t="inlineStr" r="K128">
        <is>
          <t xml:space="preserve">-----</t>
        </is>
      </c>
    </row>
    <row r="129">
      <c t="str" r="A129" s="4">
        <f>HYPERLINK("https://linkbusiness.ph/businesses-for-sale/OR00287/Top-Notch-Chiropractic-Clinic-in-Metro-Manila","OR00287")</f>
      </c>
      <c t="inlineStr" r="B129">
        <is>
          <t xml:space="preserve">Top Notch Chiropractic Clinic in Metro Manila</t>
        </is>
      </c>
      <c r="C129" s="63">
        <v>5600000</v>
      </c>
      <c t="inlineStr" r="D129">
        <is>
          <t xml:space="preserve">-----</t>
        </is>
      </c>
      <c r="E129" s="65">
        <v>0</v>
      </c>
      <c r="F129" s="65">
        <v>0</v>
      </c>
      <c t="inlineStr" r="G129">
        <is>
          <t xml:space="preserve">Professional</t>
        </is>
      </c>
      <c t="inlineStr" r="H129">
        <is>
          <t xml:space="preserve">&lt;none&gt;</t>
        </is>
      </c>
      <c t="inlineStr" r="K129">
        <is>
          <t xml:space="preserve">-----</t>
        </is>
      </c>
    </row>
    <row r="130">
      <c t="str" r="A130" s="4">
        <f>HYPERLINK("https://linkbusiness.ph/businesses-for-sale/OR00290/Profitable-%26-Easy-to-Manage-Cebu-Laundry-Chain","OR00290")</f>
      </c>
      <c t="inlineStr" r="B130">
        <is>
          <t xml:space="preserve">Profitable &amp; Easy to Manage Cebu Laundry Chain</t>
        </is>
      </c>
      <c r="C130" s="63">
        <v>25000000</v>
      </c>
      <c t="inlineStr" r="D130">
        <is>
          <t xml:space="preserve">Metro Cebu</t>
        </is>
      </c>
      <c r="E130" s="65">
        <v>0</v>
      </c>
      <c r="F130" s="65">
        <v>0</v>
      </c>
      <c t="inlineStr" r="G130">
        <is>
          <t xml:space="preserve">Services</t>
        </is>
      </c>
      <c t="inlineStr" r="H130">
        <is>
          <t xml:space="preserve">Cleaning</t>
        </is>
      </c>
      <c t="inlineStr" r="I130">
        <is>
          <t xml:space="preserve">Roberto Narciso</t>
        </is>
      </c>
      <c t="inlineStr" r="K130">
        <is>
          <t xml:space="preserve">plus any applicable taxes</t>
        </is>
      </c>
    </row>
    <row r="131">
      <c t="str" r="A131" s="4">
        <f>HYPERLINK("https://linkbusiness.ph/businesses-for-sale/OR00292/Profitable-Manpower-Service-company","OR00292")</f>
      </c>
      <c t="inlineStr" r="B131">
        <is>
          <t xml:space="preserve">Profitable Manpower Service company</t>
        </is>
      </c>
      <c r="C131" s="63">
        <v>275000000</v>
      </c>
      <c t="inlineStr" r="D131">
        <is>
          <t xml:space="preserve">Metro Manila</t>
        </is>
      </c>
      <c r="E131" s="65">
        <v>0</v>
      </c>
      <c r="F131" s="65">
        <v>0</v>
      </c>
      <c t="inlineStr" r="G131">
        <is>
          <t xml:space="preserve">Services</t>
        </is>
      </c>
      <c t="inlineStr" r="H131">
        <is>
          <t xml:space="preserve">Human Resource</t>
        </is>
      </c>
      <c t="inlineStr" r="K131">
        <is>
          <t xml:space="preserve">-----</t>
        </is>
      </c>
    </row>
    <row r="132">
      <c t="str" r="A132" s="4">
        <f>HYPERLINK("https://linkbusiness.ph/businesses-for-sale/OR00294/Triple-A-Construction-Company","OR00294")</f>
      </c>
      <c t="inlineStr" r="B132">
        <is>
          <t xml:space="preserve">Triple A Construction Company</t>
        </is>
      </c>
      <c r="C132" s="63">
        <v>1000000000</v>
      </c>
      <c t="inlineStr" r="D132">
        <is>
          <t xml:space="preserve">Metro Manila</t>
        </is>
      </c>
      <c r="E132" s="65">
        <v>0</v>
      </c>
      <c r="F132" s="65">
        <v>0</v>
      </c>
      <c t="inlineStr" r="G132">
        <is>
          <t xml:space="preserve">Building/Construction</t>
        </is>
      </c>
      <c t="inlineStr" r="H132">
        <is>
          <t xml:space="preserve">Contractor</t>
        </is>
      </c>
      <c t="inlineStr" r="I132">
        <is>
          <t xml:space="preserve">Dan R Francisco</t>
        </is>
      </c>
      <c t="inlineStr" r="K132">
        <is>
          <t xml:space="preserve">-----</t>
        </is>
      </c>
    </row>
    <row r="133">
      <c t="str" r="A133" s="4">
        <f>HYPERLINK("https://linkbusiness.ph/businesses-for-sale/OR00295/Real-Chinese-Cuisine-in-busy-QC","OR00295")</f>
      </c>
      <c t="inlineStr" r="B133">
        <is>
          <t xml:space="preserve">Real Chinese Cuisine in busy QC</t>
        </is>
      </c>
      <c r="C133" s="63">
        <v>6000000</v>
      </c>
      <c t="inlineStr" r="D133">
        <is>
          <t xml:space="preserve">Quezon City</t>
        </is>
      </c>
      <c r="E133" s="65">
        <v>0</v>
      </c>
      <c r="F133" s="65">
        <v>0</v>
      </c>
      <c t="inlineStr" r="G133">
        <is>
          <t xml:space="preserve">Food/Beverage</t>
        </is>
      </c>
      <c t="inlineStr" r="H133">
        <is>
          <t xml:space="preserve">Restaurant</t>
        </is>
      </c>
      <c t="inlineStr" r="K133">
        <is>
          <t xml:space="preserve">-----</t>
        </is>
      </c>
    </row>
    <row r="134">
      <c t="str" r="A134" s="4">
        <f>HYPERLINK("https://linkbusiness.ph/businesses-for-sale/OR00296/Trusted-Name-in-Therapeutic-Massage","OR00296")</f>
      </c>
      <c t="inlineStr" r="B134">
        <is>
          <t xml:space="preserve">Trusted Name in Therapeutic Massage</t>
        </is>
      </c>
      <c r="C134" s="63">
        <v>4200000</v>
      </c>
      <c t="inlineStr" r="D134">
        <is>
          <t xml:space="preserve">-----</t>
        </is>
      </c>
      <c r="E134" s="65">
        <v>0</v>
      </c>
      <c r="F134" s="65">
        <v>0</v>
      </c>
      <c t="inlineStr" r="G134">
        <is>
          <t xml:space="preserve">Beauty/Health</t>
        </is>
      </c>
      <c t="inlineStr" r="H134">
        <is>
          <t xml:space="preserve">&lt;none&gt;</t>
        </is>
      </c>
      <c t="inlineStr" r="I134">
        <is>
          <t xml:space="preserve">Princess Moratin</t>
        </is>
      </c>
      <c t="inlineStr" r="K134">
        <is>
          <t xml:space="preserve">-----</t>
        </is>
      </c>
    </row>
    <row r="135">
      <c t="str" r="A135" s="4">
        <f>HYPERLINK("https://linkbusiness.ph/businesses-for-sale/OR00298/24-Year-Old-School-on-a-Large-Property","OR00298")</f>
      </c>
      <c t="inlineStr" r="B135">
        <is>
          <t xml:space="preserve">24 Year Old School on a Large Property</t>
        </is>
      </c>
      <c r="C135" s="63">
        <v>100000000</v>
      </c>
      <c t="inlineStr" r="D135">
        <is>
          <t xml:space="preserve">National Capital Region</t>
        </is>
      </c>
      <c r="E135" s="65">
        <v>0</v>
      </c>
      <c r="F135" s="65">
        <v>0</v>
      </c>
      <c t="inlineStr" r="G135">
        <is>
          <t xml:space="preserve">Education/Training</t>
        </is>
      </c>
      <c t="inlineStr" r="H135">
        <is>
          <t xml:space="preserve">School</t>
        </is>
      </c>
      <c t="inlineStr" r="K135">
        <is>
          <t xml:space="preserve">-----</t>
        </is>
      </c>
    </row>
    <row r="136">
      <c t="str" r="A136" s="4">
        <f>HYPERLINK("https://linkbusiness.ph/businesses-for-sale/OR00308/Long-Established%2c-Successful-Catering-Business","OR00308")</f>
      </c>
      <c t="inlineStr" r="B136">
        <is>
          <t xml:space="preserve">Long Established, Successful Catering Business</t>
        </is>
      </c>
      <c r="C136" s="63">
        <v>585000000</v>
      </c>
      <c t="inlineStr" r="D136">
        <is>
          <t xml:space="preserve">-----</t>
        </is>
      </c>
      <c r="E136" s="63">
        <v>270000000</v>
      </c>
      <c r="F136" s="65">
        <v>0</v>
      </c>
      <c t="inlineStr" r="G136">
        <is>
          <t xml:space="preserve">Food/Beverage</t>
        </is>
      </c>
      <c t="inlineStr" r="H136">
        <is>
          <t xml:space="preserve">&lt;none&gt;</t>
        </is>
      </c>
      <c t="inlineStr" r="I136">
        <is>
          <t xml:space="preserve">Princess Moratin</t>
        </is>
      </c>
      <c t="inlineStr" r="K136">
        <is>
          <t xml:space="preserve">-----</t>
        </is>
      </c>
    </row>
    <row r="137">
      <c t="str" r="A137" s="4">
        <f>HYPERLINK("https://linkbusiness.ph/businesses-for-sale/OR00314/Equipment-Only-for-Cafe-and-Bakeshop-Business","OR00314")</f>
      </c>
      <c t="inlineStr" r="B137">
        <is>
          <t xml:space="preserve">Equipment Only for Cafe and Bakeshop Business</t>
        </is>
      </c>
      <c r="C137" s="63">
        <v>1649000</v>
      </c>
      <c t="inlineStr" r="D137">
        <is>
          <t xml:space="preserve">Paranaque</t>
        </is>
      </c>
      <c r="E137" s="65">
        <v>0</v>
      </c>
      <c r="F137" s="65">
        <v>0</v>
      </c>
      <c t="inlineStr" r="G137">
        <is>
          <t xml:space="preserve">Food/Beverage</t>
        </is>
      </c>
      <c t="inlineStr" r="H137">
        <is>
          <t xml:space="preserve">Bakery</t>
        </is>
      </c>
      <c t="inlineStr" r="I137">
        <is>
          <t xml:space="preserve">Princess Moratin</t>
        </is>
      </c>
      <c t="inlineStr" r="K137">
        <is>
          <t xml:space="preserve">Rush Sale</t>
        </is>
      </c>
    </row>
    <row r="138">
      <c t="str" r="A138" s="4">
        <f>HYPERLINK("https://linkbusiness.ph/businesses-for-sale/OR00315/Flavourful-Italian-Restaurant-in-Commercial-Location","OR00315")</f>
      </c>
      <c t="inlineStr" r="B138">
        <is>
          <t xml:space="preserve">Flavourful Italian Restaurant in Commercial Location</t>
        </is>
      </c>
      <c r="C138" s="63">
        <v>10000000</v>
      </c>
      <c t="inlineStr" r="D138">
        <is>
          <t xml:space="preserve">Manila</t>
        </is>
      </c>
      <c r="E138" s="65">
        <v>0</v>
      </c>
      <c r="F138" s="65">
        <v>0</v>
      </c>
      <c t="inlineStr" r="G138">
        <is>
          <t xml:space="preserve">Food/Beverage</t>
        </is>
      </c>
      <c t="inlineStr" r="H138">
        <is>
          <t xml:space="preserve">Restaurant</t>
        </is>
      </c>
      <c t="inlineStr" r="I138">
        <is>
          <t xml:space="preserve">Dan R Francisco</t>
        </is>
      </c>
      <c t="inlineStr" r="J138">
        <is>
          <t xml:space="preserve">Caryl Joanne Nonato</t>
        </is>
      </c>
      <c t="inlineStr" r="K138">
        <is>
          <t xml:space="preserve">-----</t>
        </is>
      </c>
    </row>
    <row r="139">
      <c t="str" r="A139" s="4">
        <f>HYPERLINK("https://linkbusiness.ph/businesses-for-sale/OR00316/Italian-Food-Haven-in-Corporate-Manila","OR00316")</f>
      </c>
      <c t="inlineStr" r="B139">
        <is>
          <t xml:space="preserve">Italian Food Haven in Corporate Manila</t>
        </is>
      </c>
      <c r="C139" s="63">
        <v>2000000</v>
      </c>
      <c t="inlineStr" r="D139">
        <is>
          <t xml:space="preserve">Manila</t>
        </is>
      </c>
      <c r="E139" s="65">
        <v>0</v>
      </c>
      <c r="F139" s="65">
        <v>0</v>
      </c>
      <c t="inlineStr" r="G139">
        <is>
          <t xml:space="preserve">Food/Beverage</t>
        </is>
      </c>
      <c t="inlineStr" r="H139">
        <is>
          <t xml:space="preserve">Restaurant</t>
        </is>
      </c>
      <c t="inlineStr" r="I139">
        <is>
          <t xml:space="preserve">Dan R Francisco</t>
        </is>
      </c>
      <c t="inlineStr" r="J139">
        <is>
          <t xml:space="preserve">Caryl Joanne Nonato</t>
        </is>
      </c>
      <c t="inlineStr" r="K139">
        <is>
          <t xml:space="preserve">-----</t>
        </is>
      </c>
    </row>
    <row r="140">
      <c t="str" r="A140" s="4">
        <f>HYPERLINK("https://linkbusiness.ph/businesses-for-sale/OR00317/Band-Plays-at-Resto-Bar-Near-Manila-Bay","OR00317")</f>
      </c>
      <c t="inlineStr" r="B140">
        <is>
          <t xml:space="preserve">Band Plays at Resto Bar Near Manila Bay</t>
        </is>
      </c>
      <c r="C140" s="63">
        <v>13000000</v>
      </c>
      <c t="inlineStr" r="D140">
        <is>
          <t xml:space="preserve">Pasay City</t>
        </is>
      </c>
      <c r="E140" s="65">
        <v>0</v>
      </c>
      <c r="F140" s="65">
        <v>0</v>
      </c>
      <c t="inlineStr" r="G140">
        <is>
          <t xml:space="preserve">Food/Beverage</t>
        </is>
      </c>
      <c t="inlineStr" r="H140">
        <is>
          <t xml:space="preserve">Bars/Nightclubs</t>
        </is>
      </c>
      <c t="inlineStr" r="K140">
        <is>
          <t xml:space="preserve">-----</t>
        </is>
      </c>
    </row>
    <row r="141">
      <c t="str" r="A141" s="4">
        <f>HYPERLINK("https://linkbusiness.ph/businesses-for-sale/OR00319/Be-Part-of-a-Fashion-Bag-Brand-With-Global-Presence","OR00319")</f>
      </c>
      <c t="inlineStr" r="B141">
        <is>
          <t xml:space="preserve">Be Part of a Fashion Bag Brand With Global Presence</t>
        </is>
      </c>
      <c r="C141" s="63">
        <v>2500000</v>
      </c>
      <c t="inlineStr" r="D141">
        <is>
          <t xml:space="preserve">Philippines</t>
        </is>
      </c>
      <c r="E141" s="65">
        <v>0</v>
      </c>
      <c r="F141" s="65">
        <v>0</v>
      </c>
      <c t="inlineStr" r="G141">
        <is>
          <t xml:space="preserve">Retail General</t>
        </is>
      </c>
      <c t="inlineStr" r="H141">
        <is>
          <t xml:space="preserve">Clothing/Accessories</t>
        </is>
      </c>
      <c t="inlineStr" r="I141">
        <is>
          <t xml:space="preserve">Maria Morris</t>
        </is>
      </c>
      <c t="inlineStr" r="J141">
        <is>
          <t xml:space="preserve">Roberto Narciso</t>
        </is>
      </c>
      <c t="inlineStr" r="K141">
        <is>
          <t xml:space="preserve">*Repriced* (40% share)</t>
        </is>
      </c>
    </row>
    <row r="142">
      <c t="str" r="A142" s="4">
        <f>HYPERLINK("https://linkbusiness.ph/businesses-for-sale/OR00322/Tactically-Situated-Medical-Laboratory-%26-Diagnostic-Center-for-OFWs","OR00322")</f>
      </c>
      <c t="inlineStr" r="B142">
        <is>
          <t xml:space="preserve">Tactically Situated Medical Laboratory &amp; Diagnostic Center for OFWs</t>
        </is>
      </c>
      <c r="C142" s="63">
        <v>15900000</v>
      </c>
      <c t="inlineStr" r="D142">
        <is>
          <t xml:space="preserve">Manila</t>
        </is>
      </c>
      <c r="E142" s="65">
        <v>0</v>
      </c>
      <c r="F142" s="65">
        <v>0</v>
      </c>
      <c t="inlineStr" r="G142">
        <is>
          <t xml:space="preserve">Beauty/Health</t>
        </is>
      </c>
      <c t="inlineStr" r="H142">
        <is>
          <t xml:space="preserve">Medical</t>
        </is>
      </c>
      <c t="inlineStr" r="I142">
        <is>
          <t xml:space="preserve">Dan R Francisco</t>
        </is>
      </c>
      <c t="inlineStr" r="K142">
        <is>
          <t xml:space="preserve">-----</t>
        </is>
      </c>
    </row>
    <row r="143">
      <c t="str" r="A143" s="4">
        <f>HYPERLINK("https://linkbusiness.ph/businesses-for-sale/OR00323/Premier-Skin-Care-Brand-in-an-Upscale-Location","OR00323")</f>
      </c>
      <c t="inlineStr" r="B143">
        <is>
          <t xml:space="preserve">Premier Skin Care Brand in an Upscale Location</t>
        </is>
      </c>
      <c r="C143" s="63">
        <v>7500000</v>
      </c>
      <c t="inlineStr" r="D143">
        <is>
          <t xml:space="preserve">Taguig</t>
        </is>
      </c>
      <c r="E143" s="65">
        <v>0</v>
      </c>
      <c r="F143" s="65">
        <v>0</v>
      </c>
      <c t="inlineStr" r="G143">
        <is>
          <t xml:space="preserve">Beauty/Health</t>
        </is>
      </c>
      <c t="inlineStr" r="H143">
        <is>
          <t xml:space="preserve">Medical</t>
        </is>
      </c>
      <c t="inlineStr" r="I143">
        <is>
          <t xml:space="preserve">Caryl Joanne Nonato</t>
        </is>
      </c>
      <c t="inlineStr" r="K143">
        <is>
          <t xml:space="preserve">for 60% plus security deposits, bonds and any applicable taxes</t>
        </is>
      </c>
    </row>
    <row r="144">
      <c t="str" r="A144" s="4">
        <f>HYPERLINK("https://linkbusiness.ph/businesses-for-sale/OR00324/Two-Salons-for-the-Price-of-One!","OR00324")</f>
      </c>
      <c t="inlineStr" r="B144">
        <is>
          <t xml:space="preserve">Two Salons for the Price of One!</t>
        </is>
      </c>
      <c r="C144" s="63">
        <v>800000</v>
      </c>
      <c t="inlineStr" r="D144">
        <is>
          <t xml:space="preserve">Quezon City</t>
        </is>
      </c>
      <c r="E144" s="65">
        <v>0</v>
      </c>
      <c r="F144" s="65">
        <v>0</v>
      </c>
      <c t="inlineStr" r="G144">
        <is>
          <t xml:space="preserve">Beauty/Health</t>
        </is>
      </c>
      <c t="inlineStr" r="H144">
        <is>
          <t xml:space="preserve">&lt;none&gt;</t>
        </is>
      </c>
      <c t="inlineStr" r="I144">
        <is>
          <t xml:space="preserve">Efren Pascual</t>
        </is>
      </c>
      <c t="inlineStr" r="J144">
        <is>
          <t xml:space="preserve">Roberto Narciso</t>
        </is>
      </c>
      <c t="inlineStr" r="K144">
        <is>
          <t xml:space="preserve">*Repriced*</t>
        </is>
      </c>
    </row>
    <row r="145">
      <c t="str" r="A145" s="4">
        <f>HYPERLINK("https://linkbusiness.ph/businesses-for-sale/OR00326/A-Thriving-Boardgame-Caf%c3%a9-Adjacent-To-a-Prominent-University","OR00326")</f>
      </c>
      <c t="inlineStr" r="B145">
        <is>
          <t xml:space="preserve">A Thriving Boardgame Café Adjacent To a Prominent University</t>
        </is>
      </c>
      <c r="C145" s="63">
        <v>1600000</v>
      </c>
      <c t="inlineStr" r="D145">
        <is>
          <t xml:space="preserve">Metro Manila</t>
        </is>
      </c>
      <c r="E145" s="63">
        <v>3652588</v>
      </c>
      <c r="F145" s="65">
        <v>0</v>
      </c>
      <c t="inlineStr" r="G145">
        <is>
          <t xml:space="preserve">Food/Beverage</t>
        </is>
      </c>
      <c t="inlineStr" r="H145">
        <is>
          <t xml:space="preserve">Coffee Shop</t>
        </is>
      </c>
      <c t="inlineStr" r="I145">
        <is>
          <t xml:space="preserve">Benjie Tabayag</t>
        </is>
      </c>
      <c t="inlineStr" r="K145">
        <is>
          <t xml:space="preserve">-----</t>
        </is>
      </c>
    </row>
    <row r="146">
      <c t="str" r="A146" s="4">
        <f>HYPERLINK("https://linkbusiness.ph/businesses-for-sale/OR00327/Retail-Supplier-of-Handkerchiefs-and-Ties","OR00327")</f>
      </c>
      <c t="inlineStr" r="B146">
        <is>
          <t xml:space="preserve">Retail Supplier of Handkerchiefs and Ties</t>
        </is>
      </c>
      <c r="C146" s="63">
        <v>24000000</v>
      </c>
      <c t="inlineStr" r="D146">
        <is>
          <t xml:space="preserve">Metro Manila</t>
        </is>
      </c>
      <c r="E146" s="65">
        <v>0</v>
      </c>
      <c r="F146" s="65">
        <v>0</v>
      </c>
      <c t="inlineStr" r="G146">
        <is>
          <t xml:space="preserve">Retail General</t>
        </is>
      </c>
      <c t="inlineStr" r="H146">
        <is>
          <t xml:space="preserve">Clothing/Accessories</t>
        </is>
      </c>
      <c t="inlineStr" r="I146">
        <is>
          <t xml:space="preserve">Joji Upano</t>
        </is>
      </c>
      <c t="inlineStr" r="J146">
        <is>
          <t xml:space="preserve">Augusto Soliman</t>
        </is>
      </c>
      <c t="inlineStr" r="K146">
        <is>
          <t xml:space="preserve">-----</t>
        </is>
      </c>
    </row>
    <row r="147">
      <c t="str" r="A147" s="4">
        <f>HYPERLINK("https://linkbusiness.ph/businesses-for-sale/OR00329/Chain-of-Samgyupsal-Restos-with-Promising-ROI","OR00329")</f>
      </c>
      <c t="inlineStr" r="B147">
        <is>
          <t xml:space="preserve">Chain of Samgyupsal Restos with Promising ROI</t>
        </is>
      </c>
      <c r="C147" s="63">
        <v>3000000</v>
      </c>
      <c t="inlineStr" r="D147">
        <is>
          <t xml:space="preserve">Quezon City</t>
        </is>
      </c>
      <c r="E147" s="65">
        <v>0</v>
      </c>
      <c r="F147" s="65">
        <v>0</v>
      </c>
      <c t="inlineStr" r="G147">
        <is>
          <t xml:space="preserve">Food/Beverage</t>
        </is>
      </c>
      <c t="inlineStr" r="H147">
        <is>
          <t xml:space="preserve">Restaurant</t>
        </is>
      </c>
      <c t="inlineStr" r="I147">
        <is>
          <t xml:space="preserve">Princess Moratin</t>
        </is>
      </c>
      <c t="inlineStr" r="K147">
        <is>
          <t xml:space="preserve">-----</t>
        </is>
      </c>
    </row>
    <row r="148">
      <c t="str" r="A148" s="4">
        <f>HYPERLINK("https://linkbusiness.ph/businesses-for-sale/OR00330/Reputable-Power-System-Design-Company","OR00330")</f>
      </c>
      <c t="inlineStr" r="B148">
        <is>
          <t xml:space="preserve">Reputable Power System Design Company</t>
        </is>
      </c>
      <c r="C148" s="63">
        <v>18000000</v>
      </c>
      <c t="inlineStr" r="D148">
        <is>
          <t xml:space="preserve">Central Luzon</t>
        </is>
      </c>
      <c r="E148" s="65">
        <v>0</v>
      </c>
      <c r="F148" s="65">
        <v>0</v>
      </c>
      <c t="inlineStr" r="G148">
        <is>
          <t xml:space="preserve">Retail General</t>
        </is>
      </c>
      <c t="inlineStr" r="H148">
        <is>
          <t xml:space="preserve">Homeware/Hardware</t>
        </is>
      </c>
      <c t="inlineStr" r="I148">
        <is>
          <t xml:space="preserve">Jard Gerona</t>
        </is>
      </c>
      <c t="inlineStr" r="K148">
        <is>
          <t xml:space="preserve">-----</t>
        </is>
      </c>
    </row>
    <row r="149">
      <c t="str" r="A149" s="4">
        <f>HYPERLINK("https://linkbusiness.ph/businesses-for-sale/OR00331/Local-Food-Franchise-South-of-Manila","OR00331")</f>
      </c>
      <c t="inlineStr" r="B149">
        <is>
          <t xml:space="preserve">Local Food Franchise South of Manila</t>
        </is>
      </c>
      <c r="C149" s="63">
        <v>2200000</v>
      </c>
      <c t="inlineStr" r="D149">
        <is>
          <t xml:space="preserve">-----</t>
        </is>
      </c>
      <c r="E149" s="63">
        <v>4216981</v>
      </c>
      <c r="F149" s="65">
        <v>0</v>
      </c>
      <c t="inlineStr" r="G149">
        <is>
          <t xml:space="preserve">Food/Beverage</t>
        </is>
      </c>
      <c t="inlineStr" r="H149">
        <is>
          <t xml:space="preserve">&lt;none&gt;</t>
        </is>
      </c>
      <c t="inlineStr" r="I149">
        <is>
          <t xml:space="preserve">Jard Gerona</t>
        </is>
      </c>
      <c t="inlineStr" r="K149">
        <is>
          <t xml:space="preserve">-----</t>
        </is>
      </c>
    </row>
    <row r="150">
      <c t="str" r="A150" s="4">
        <f>HYPERLINK("https://linkbusiness.ph/businesses-for-sale/OR00332/Premium-Montessori-School-In-High-Growth-Location","OR00332")</f>
      </c>
      <c t="inlineStr" r="B150">
        <is>
          <t xml:space="preserve">Premium Montessori School In High Growth Location</t>
        </is>
      </c>
      <c r="C150" s="63">
        <v>25000000</v>
      </c>
      <c t="inlineStr" r="D150">
        <is>
          <t xml:space="preserve">Metro Manila</t>
        </is>
      </c>
      <c r="E150" s="65">
        <v>0</v>
      </c>
      <c r="F150" s="65">
        <v>0</v>
      </c>
      <c t="inlineStr" r="G150">
        <is>
          <t xml:space="preserve">Education/Training</t>
        </is>
      </c>
      <c t="inlineStr" r="H150">
        <is>
          <t xml:space="preserve">School</t>
        </is>
      </c>
      <c t="inlineStr" r="I150">
        <is>
          <t xml:space="preserve">Joji Upano</t>
        </is>
      </c>
      <c t="inlineStr" r="K150">
        <is>
          <t xml:space="preserve">-----</t>
        </is>
      </c>
    </row>
    <row r="151">
      <c t="str" r="A151" s="4">
        <f>HYPERLINK("https://linkbusiness.ph/businesses-for-sale/OR00334/Setup-Anywhere-Take-Out-Lechon-With-Gourmet-Recipes","OR00334")</f>
      </c>
      <c t="inlineStr" r="B151">
        <is>
          <t xml:space="preserve">Setup Anywhere Take Out Lechon With Gourmet Recipes</t>
        </is>
      </c>
      <c r="C151" s="63">
        <v>3000000</v>
      </c>
      <c t="inlineStr" r="D151">
        <is>
          <t xml:space="preserve">Quezon City</t>
        </is>
      </c>
      <c r="E151" s="65">
        <v>0</v>
      </c>
      <c r="F151" s="65">
        <v>0</v>
      </c>
      <c t="inlineStr" r="G151">
        <is>
          <t xml:space="preserve">Food/Beverage</t>
        </is>
      </c>
      <c t="inlineStr" r="H151">
        <is>
          <t xml:space="preserve">Retailer</t>
        </is>
      </c>
      <c t="inlineStr" r="I151">
        <is>
          <t xml:space="preserve">Joji Upano</t>
        </is>
      </c>
      <c t="inlineStr" r="K151">
        <is>
          <t xml:space="preserve">-----</t>
        </is>
      </c>
    </row>
    <row r="152">
      <c t="str" r="A152" s="4">
        <f>HYPERLINK("https://linkbusiness.ph/businesses-for-sale/OR00336/Modern-Resto-Bar-in-Quezon-City","OR00336")</f>
      </c>
      <c t="inlineStr" r="B152">
        <is>
          <t xml:space="preserve">Modern Resto Bar in Quezon City</t>
        </is>
      </c>
      <c r="C152" s="63">
        <v>4000000</v>
      </c>
      <c t="inlineStr" r="D152">
        <is>
          <t xml:space="preserve">Quezon City</t>
        </is>
      </c>
      <c r="E152" s="65">
        <v>0</v>
      </c>
      <c r="F152" s="63">
        <v>2400000</v>
      </c>
      <c t="inlineStr" r="G152">
        <is>
          <t xml:space="preserve">Food/Beverage</t>
        </is>
      </c>
      <c t="inlineStr" r="H152">
        <is>
          <t xml:space="preserve">Bars/Nightclubs</t>
        </is>
      </c>
      <c t="inlineStr" r="I152">
        <is>
          <t xml:space="preserve">Raffy Salaveria</t>
        </is>
      </c>
      <c t="inlineStr" r="K152">
        <is>
          <t xml:space="preserve">-----</t>
        </is>
      </c>
    </row>
    <row r="153">
      <c t="str" r="A153" s="4">
        <f>HYPERLINK("https://linkbusiness.ph/businesses-for-sale/OR00337/Beautiful-Gem-in-the-Skincare-Industry","OR00337")</f>
      </c>
      <c t="inlineStr" r="B153">
        <is>
          <t xml:space="preserve">Beautiful Gem in the Skincare Industry</t>
        </is>
      </c>
      <c r="C153" s="63">
        <v>10000000</v>
      </c>
      <c t="inlineStr" r="D153">
        <is>
          <t xml:space="preserve">Quezon City</t>
        </is>
      </c>
      <c r="E153" s="63">
        <v>4200000</v>
      </c>
      <c r="F153" s="65">
        <v>0</v>
      </c>
      <c t="inlineStr" r="G153">
        <is>
          <t xml:space="preserve">Beauty/Health</t>
        </is>
      </c>
      <c t="inlineStr" r="H153">
        <is>
          <t xml:space="preserve">Beauty Products</t>
        </is>
      </c>
      <c t="inlineStr" r="I153">
        <is>
          <t xml:space="preserve">Princess Moratin</t>
        </is>
      </c>
      <c t="inlineStr" r="K153">
        <is>
          <t xml:space="preserve">-----</t>
        </is>
      </c>
    </row>
    <row r="154">
      <c t="str" r="A154" s="4">
        <f>HYPERLINK("https://linkbusiness.ph/businesses-for-sale/OR00338/Pioneering-Distributor-of-Modern-Technology-and-Electronics-Products","OR00338")</f>
      </c>
      <c t="inlineStr" r="B154">
        <is>
          <t xml:space="preserve">Pioneering Distributor of Modern Technology and Electronics Products</t>
        </is>
      </c>
      <c r="C154" s="63">
        <v>25000000</v>
      </c>
      <c t="inlineStr" r="D154">
        <is>
          <t xml:space="preserve">National Capital Region</t>
        </is>
      </c>
      <c r="E154" s="63">
        <v>75299042</v>
      </c>
      <c r="F154" s="65">
        <v>0</v>
      </c>
      <c t="inlineStr" r="G154">
        <is>
          <t xml:space="preserve">Transport/Distribution</t>
        </is>
      </c>
      <c t="inlineStr" r="H154">
        <is>
          <t xml:space="preserve">General</t>
        </is>
      </c>
      <c t="inlineStr" r="I154">
        <is>
          <t xml:space="preserve">Benjie Tabayag</t>
        </is>
      </c>
      <c t="inlineStr" r="K154">
        <is>
          <t xml:space="preserve">-----</t>
        </is>
      </c>
    </row>
    <row r="155">
      <c t="str" r="A155" s="4">
        <f>HYPERLINK("https://linkbusiness.ph/businesses-for-sale/OR00340/LOCATION!-LOCATION!-LOCATION!","OR00340")</f>
      </c>
      <c t="inlineStr" r="B155">
        <is>
          <t xml:space="preserve">LOCATION! LOCATION! LOCATION!</t>
        </is>
      </c>
      <c r="C155" s="63">
        <v>2500000100</v>
      </c>
      <c t="inlineStr" r="D155">
        <is>
          <t xml:space="preserve">Metro Manila</t>
        </is>
      </c>
      <c r="E155" s="65">
        <v>0</v>
      </c>
      <c r="F155" s="65">
        <v>0</v>
      </c>
      <c t="inlineStr" r="G155">
        <is>
          <t xml:space="preserve">Food/Beverage</t>
        </is>
      </c>
      <c t="inlineStr" r="H155">
        <is>
          <t xml:space="preserve">Fast Food</t>
        </is>
      </c>
      <c t="inlineStr" r="I155">
        <is>
          <t xml:space="preserve">Maria Morris</t>
        </is>
      </c>
      <c t="inlineStr" r="K155">
        <is>
          <t xml:space="preserve">100% of the shares</t>
        </is>
      </c>
    </row>
    <row r="156">
      <c t="str" r="A156" s="4">
        <f>HYPERLINK("https://linkbusiness.ph/businesses-for-sale/OR00341/Cash-Cow-Restaurant-Business-Likely-Payback-in-2-to-3-Years","OR00341")</f>
      </c>
      <c t="inlineStr" r="B156">
        <is>
          <t xml:space="preserve">Cash Cow Restaurant Business Likely Payback in 2 to 3 Years</t>
        </is>
      </c>
      <c r="C156" s="63">
        <v>49000000</v>
      </c>
      <c t="inlineStr" r="D156">
        <is>
          <t xml:space="preserve">-----</t>
        </is>
      </c>
      <c r="E156" s="65">
        <v>0</v>
      </c>
      <c r="F156" s="65">
        <v>0</v>
      </c>
      <c t="inlineStr" r="G156">
        <is>
          <t xml:space="preserve">Food/Beverage</t>
        </is>
      </c>
      <c t="inlineStr" r="H156">
        <is>
          <t xml:space="preserve">&lt;none&gt;</t>
        </is>
      </c>
      <c t="inlineStr" r="I156">
        <is>
          <t xml:space="preserve">Princess Moratin</t>
        </is>
      </c>
      <c t="inlineStr" r="J156">
        <is>
          <t xml:space="preserve">Mario Bate</t>
        </is>
      </c>
      <c t="inlineStr" r="K156">
        <is>
          <t xml:space="preserve">-----</t>
        </is>
      </c>
    </row>
    <row r="157">
      <c t="str" r="A157" s="4">
        <f>HYPERLINK("https://linkbusiness.ph/businesses-for-sale/OR00344/A-Rewarding-Travel-Agency-You-Can-Own!","OR00344")</f>
      </c>
      <c t="inlineStr" r="B157">
        <is>
          <t xml:space="preserve">A Rewarding Travel Agency You Can Own!</t>
        </is>
      </c>
      <c r="C157" s="63">
        <v>5000000</v>
      </c>
      <c t="inlineStr" r="D157">
        <is>
          <t xml:space="preserve">Taguig</t>
        </is>
      </c>
      <c r="E157" s="63">
        <v>20955680</v>
      </c>
      <c r="F157" s="63">
        <v>2800000</v>
      </c>
      <c t="inlineStr" r="G157">
        <is>
          <t xml:space="preserve">Services</t>
        </is>
      </c>
      <c t="inlineStr" r="H157">
        <is>
          <t xml:space="preserve">Travel</t>
        </is>
      </c>
      <c t="inlineStr" r="I157">
        <is>
          <t xml:space="preserve">Benjie Tabayag</t>
        </is>
      </c>
      <c t="inlineStr" r="K157">
        <is>
          <t xml:space="preserve">-----</t>
        </is>
      </c>
    </row>
    <row r="158">
      <c t="str" r="A158" s="4">
        <f>HYPERLINK("https://linkbusiness.ph/businesses-for-sale/OR00345/Own-This-Rapidly-Growing-Virtual-Reality-Business!","OR00345")</f>
      </c>
      <c t="inlineStr" r="B158">
        <is>
          <t xml:space="preserve">Own This Rapidly Growing Virtual Reality Business!</t>
        </is>
      </c>
      <c r="C158" s="63">
        <v>15000000</v>
      </c>
      <c t="inlineStr" r="D158">
        <is>
          <t xml:space="preserve">Metro Manila</t>
        </is>
      </c>
      <c r="E158" s="65">
        <v>0</v>
      </c>
      <c r="F158" s="65">
        <v>0</v>
      </c>
      <c t="inlineStr" r="G158">
        <is>
          <t xml:space="preserve">Technology/Computer/IT</t>
        </is>
      </c>
      <c t="inlineStr" r="H158">
        <is>
          <t xml:space="preserve">Video Game</t>
        </is>
      </c>
      <c t="inlineStr" r="I158">
        <is>
          <t xml:space="preserve">Benjie Tabayag</t>
        </is>
      </c>
      <c t="inlineStr" r="K158">
        <is>
          <t xml:space="preserve">-----</t>
        </is>
      </c>
    </row>
    <row r="159">
      <c t="str" r="A159" s="4">
        <f>HYPERLINK("https://linkbusiness.ph/businesses-for-sale/OR00346/2020-Potential-Profit-at-%e2%82%b117M%2c-currently-%e2%82%b19M","OR00346")</f>
      </c>
      <c t="inlineStr" r="B159">
        <is>
          <t xml:space="preserve">2020 Potential Profit at ₱17M, currently ₱9M</t>
        </is>
      </c>
      <c r="C159" s="63">
        <v>30000000</v>
      </c>
      <c t="inlineStr" r="D159">
        <is>
          <t xml:space="preserve">Pasig</t>
        </is>
      </c>
      <c r="E159" s="65">
        <v>0</v>
      </c>
      <c r="F159" s="65">
        <v>0</v>
      </c>
      <c t="inlineStr" r="G159">
        <is>
          <t xml:space="preserve">Franchise</t>
        </is>
      </c>
      <c t="inlineStr" r="H159">
        <is>
          <t xml:space="preserve">Food</t>
        </is>
      </c>
      <c t="inlineStr" r="I159">
        <is>
          <t xml:space="preserve">Joji Upano</t>
        </is>
      </c>
      <c t="inlineStr" r="J159">
        <is>
          <t xml:space="preserve">Augusto Soliman</t>
        </is>
      </c>
      <c t="inlineStr" r="K159">
        <is>
          <t xml:space="preserve">-----</t>
        </is>
      </c>
    </row>
    <row r="160">
      <c t="str" r="A160" s="4">
        <f>HYPERLINK("https://linkbusiness.ph/businesses-for-sale/OR00347/Century-old-European-Caf%c3%a9-franchise","OR00347")</f>
      </c>
      <c t="inlineStr" r="B160">
        <is>
          <t xml:space="preserve">Century old European Café franchise</t>
        </is>
      </c>
      <c r="C160" s="63">
        <v>15000000</v>
      </c>
      <c t="inlineStr" r="D160">
        <is>
          <t xml:space="preserve">-----</t>
        </is>
      </c>
      <c r="E160" s="65">
        <v>0</v>
      </c>
      <c r="F160" s="65">
        <v>0</v>
      </c>
      <c t="inlineStr" r="G160">
        <is>
          <t xml:space="preserve">Food/Beverage</t>
        </is>
      </c>
      <c t="inlineStr" r="H160">
        <is>
          <t xml:space="preserve">&lt;none&gt;</t>
        </is>
      </c>
      <c t="inlineStr" r="K160">
        <is>
          <t xml:space="preserve">-----</t>
        </is>
      </c>
    </row>
    <row r="161">
      <c t="str" r="A161" s="4">
        <f>HYPERLINK("https://linkbusiness.ph/businesses-for-sale/OR00349/A-Simple-Business-to-Own-with-25%2b-Years-of-History","OR00349")</f>
      </c>
      <c t="inlineStr" r="B161">
        <is>
          <t xml:space="preserve">A Simple Business to Own with 25+ Years of History</t>
        </is>
      </c>
      <c r="C161" s="63">
        <v>4500000</v>
      </c>
      <c t="inlineStr" r="D161">
        <is>
          <t xml:space="preserve">National Capital Region</t>
        </is>
      </c>
      <c r="E161" s="63">
        <v>45000000</v>
      </c>
      <c r="F161" s="65">
        <v>0</v>
      </c>
      <c t="inlineStr" r="G161">
        <is>
          <t xml:space="preserve">Retail General</t>
        </is>
      </c>
      <c t="inlineStr" r="H161">
        <is>
          <t xml:space="preserve">General Merchandise</t>
        </is>
      </c>
      <c t="inlineStr" r="K161">
        <is>
          <t xml:space="preserve">-----</t>
        </is>
      </c>
    </row>
    <row r="162">
      <c t="str" r="A162" s="4">
        <f>HYPERLINK("https://linkbusiness.ph/businesses-for-sale/OR00350/2-in-1-Business-in-a-Bustling-Location","OR00350")</f>
      </c>
      <c t="inlineStr" r="B162">
        <is>
          <t xml:space="preserve">2 in 1 Business in a Bustling Location</t>
        </is>
      </c>
      <c r="C162" s="63">
        <v>2700000</v>
      </c>
      <c t="inlineStr" r="D162">
        <is>
          <t xml:space="preserve">Pasig</t>
        </is>
      </c>
      <c r="E162" s="65">
        <v>0</v>
      </c>
      <c r="F162" s="65">
        <v>0</v>
      </c>
      <c t="inlineStr" r="G162">
        <is>
          <t xml:space="preserve">Food/Beverage</t>
        </is>
      </c>
      <c t="inlineStr" r="H162">
        <is>
          <t xml:space="preserve">Convenience Store</t>
        </is>
      </c>
      <c t="inlineStr" r="K162">
        <is>
          <t xml:space="preserve">-----</t>
        </is>
      </c>
    </row>
    <row r="163">
      <c t="str" r="A163" s="4">
        <f>HYPERLINK("https://linkbusiness.ph/businesses-for-sale/OR00351/Profitable-Sportswear-Manufacturer-with-Solid-Track-Record","OR00351")</f>
      </c>
      <c t="inlineStr" r="B163">
        <is>
          <t xml:space="preserve">Profitable Sportswear Manufacturer with Solid Track Record</t>
        </is>
      </c>
      <c r="C163" s="63">
        <v>8500000</v>
      </c>
      <c t="inlineStr" r="D163">
        <is>
          <t xml:space="preserve">-----</t>
        </is>
      </c>
      <c r="E163" s="65">
        <v>0</v>
      </c>
      <c r="F163" s="65">
        <v>0</v>
      </c>
      <c t="inlineStr" r="G163">
        <is>
          <t xml:space="preserve">&lt;none&gt;</t>
        </is>
      </c>
      <c t="inlineStr" r="H163">
        <is>
          <t xml:space="preserve">&lt;none&gt;</t>
        </is>
      </c>
      <c t="inlineStr" r="I163">
        <is>
          <t xml:space="preserve">Mario Bate</t>
        </is>
      </c>
      <c t="inlineStr" r="K163">
        <is>
          <t xml:space="preserve">-----</t>
        </is>
      </c>
    </row>
    <row r="164">
      <c t="str" r="A164" s="4">
        <f>HYPERLINK("https://linkbusiness.ph/businesses-for-sale/OR00353/Rush-Sale!!!-Own-this-Cafe-Restaurant-in-Ayala-Mall-Makati!","OR00353")</f>
      </c>
      <c t="inlineStr" r="B164">
        <is>
          <t xml:space="preserve">Rush Sale!!! Own this Cafe Restaurant in Ayala Mall Makati!</t>
        </is>
      </c>
      <c r="C164" s="63">
        <v>2800000</v>
      </c>
      <c t="inlineStr" r="D164">
        <is>
          <t xml:space="preserve">Makati</t>
        </is>
      </c>
      <c r="E164" s="63">
        <v>2453283</v>
      </c>
      <c r="F164" s="65">
        <v>0</v>
      </c>
      <c t="inlineStr" r="G164">
        <is>
          <t xml:space="preserve">Food/Beverage</t>
        </is>
      </c>
      <c t="inlineStr" r="H164">
        <is>
          <t xml:space="preserve">Restaurant</t>
        </is>
      </c>
      <c t="inlineStr" r="I164">
        <is>
          <t xml:space="preserve">Benjie Tabayag</t>
        </is>
      </c>
      <c t="inlineStr" r="K164">
        <is>
          <t xml:space="preserve">-----</t>
        </is>
      </c>
    </row>
    <row r="165">
      <c t="str" r="A165" s="4">
        <f>HYPERLINK("https://linkbusiness.ph/businesses-for-sale/OR00354/Ready-to-Play-with-this-Gaming-Restobar","OR00354")</f>
      </c>
      <c t="inlineStr" r="B165">
        <is>
          <t xml:space="preserve">Ready to Play with this Gaming Restobar?</t>
        </is>
      </c>
      <c r="C165" s="63">
        <v>3500000</v>
      </c>
      <c t="inlineStr" r="D165">
        <is>
          <t xml:space="preserve">Muntinlupa</t>
        </is>
      </c>
      <c r="E165" s="65">
        <v>0</v>
      </c>
      <c r="F165" s="65">
        <v>0</v>
      </c>
      <c t="inlineStr" r="G165">
        <is>
          <t xml:space="preserve">Food/Beverage</t>
        </is>
      </c>
      <c t="inlineStr" r="H165">
        <is>
          <t xml:space="preserve">Restaurant</t>
        </is>
      </c>
      <c t="inlineStr" r="I165">
        <is>
          <t xml:space="preserve">Raffy Salaveria</t>
        </is>
      </c>
      <c t="inlineStr" r="K165">
        <is>
          <t xml:space="preserve">-----</t>
        </is>
      </c>
    </row>
    <row r="166">
      <c t="str" r="A166" s="4">
        <f>HYPERLINK("https://linkbusiness.ph/businesses-for-sale/OR00356/Personal-Protective-Equipment-With-Exclusive-Distribution-Rights","OR00356")</f>
      </c>
      <c t="inlineStr" r="B166">
        <is>
          <t xml:space="preserve">Personal Protective Equipment With Exclusive Distribution Rights</t>
        </is>
      </c>
      <c r="C166" s="63">
        <v>65000000</v>
      </c>
      <c t="inlineStr" r="D166">
        <is>
          <t xml:space="preserve">Metro Manila</t>
        </is>
      </c>
      <c r="E166" s="65">
        <v>0</v>
      </c>
      <c r="F166" s="65">
        <v>0</v>
      </c>
      <c t="inlineStr" r="G166">
        <is>
          <t xml:space="preserve">Building/Construction</t>
        </is>
      </c>
      <c t="inlineStr" r="H166">
        <is>
          <t xml:space="preserve">Supplies</t>
        </is>
      </c>
      <c t="inlineStr" r="I166">
        <is>
          <t xml:space="preserve">Joji Upano</t>
        </is>
      </c>
      <c t="inlineStr" r="K166">
        <is>
          <t xml:space="preserve">includes approx. ₱15 M inventory</t>
        </is>
      </c>
    </row>
    <row r="167">
      <c t="str" r="A167" s="4">
        <f>HYPERLINK("https://linkbusiness.ph/businesses-for-sale/OR00357/Cash-from-Transport-Fleet%2c-Straight-to-the-Bank!","OR00357")</f>
      </c>
      <c t="inlineStr" r="B167">
        <is>
          <t xml:space="preserve">Cash from Transport Fleet, Straight to the Bank!</t>
        </is>
      </c>
      <c r="C167" s="63">
        <v>59000000</v>
      </c>
      <c t="inlineStr" r="D167">
        <is>
          <t xml:space="preserve">Metro Manila</t>
        </is>
      </c>
      <c r="E167" s="65">
        <v>0</v>
      </c>
      <c r="F167" s="65">
        <v>0</v>
      </c>
      <c t="inlineStr" r="G167">
        <is>
          <t xml:space="preserve">Transport/Distribution</t>
        </is>
      </c>
      <c t="inlineStr" r="H167">
        <is>
          <t xml:space="preserve">Taxi</t>
        </is>
      </c>
      <c t="inlineStr" r="I167">
        <is>
          <t xml:space="preserve">Alvin de Borja</t>
        </is>
      </c>
      <c t="inlineStr" r="J167">
        <is>
          <t xml:space="preserve">Joji Upano</t>
        </is>
      </c>
      <c t="inlineStr" r="K167">
        <is>
          <t xml:space="preserve">-----</t>
        </is>
      </c>
    </row>
    <row r="168">
      <c t="str" r="A168" s="4">
        <f>HYPERLINK("https://linkbusiness.ph/businesses-for-sale/OR00358/20%2b-Years-in-the-Glassworks-Industry","OR00358")</f>
      </c>
      <c t="inlineStr" r="B168">
        <is>
          <t xml:space="preserve">20+ Years in the Glassworks Industry</t>
        </is>
      </c>
      <c r="C168" s="63">
        <v>8000000</v>
      </c>
      <c t="inlineStr" r="D168">
        <is>
          <t xml:space="preserve">-----</t>
        </is>
      </c>
      <c r="E168" s="63">
        <v>10425043</v>
      </c>
      <c r="F168" s="65">
        <v>0</v>
      </c>
      <c t="inlineStr" r="G168">
        <is>
          <t xml:space="preserve">Industrial Manufacturing</t>
        </is>
      </c>
      <c t="inlineStr" r="H168">
        <is>
          <t xml:space="preserve">&lt;none&gt;</t>
        </is>
      </c>
      <c t="inlineStr" r="I168">
        <is>
          <t xml:space="preserve">Princess Moratin</t>
        </is>
      </c>
      <c t="inlineStr" r="K168">
        <is>
          <t xml:space="preserve">-----</t>
        </is>
      </c>
    </row>
    <row r="169">
      <c t="str" r="A169" s="4">
        <f>HYPERLINK("https://linkbusiness.ph/businesses-for-sale/OR00359/Strong-and-Stable-Water-Delivery-and-Refilling-Station","OR00359")</f>
      </c>
      <c t="inlineStr" r="B169">
        <is>
          <t xml:space="preserve">Strong and Stable Water Delivery and Refilling Station</t>
        </is>
      </c>
      <c r="C169" s="63">
        <v>3600000</v>
      </c>
      <c t="inlineStr" r="D169">
        <is>
          <t xml:space="preserve">Metro Manila</t>
        </is>
      </c>
      <c r="E169" s="63">
        <v>4200000</v>
      </c>
      <c r="F169" s="63">
        <v>1800000</v>
      </c>
      <c t="inlineStr" r="G169">
        <is>
          <t xml:space="preserve">Food/Beverage</t>
        </is>
      </c>
      <c t="inlineStr" r="H169">
        <is>
          <t xml:space="preserve">Wholesale &amp; Distribution</t>
        </is>
      </c>
      <c t="inlineStr" r="I169">
        <is>
          <t xml:space="preserve">Mario Bate</t>
        </is>
      </c>
      <c t="inlineStr" r="K169">
        <is>
          <t xml:space="preserve">-----</t>
        </is>
      </c>
    </row>
    <row r="170">
      <c t="str" r="A170" s="4">
        <f>HYPERLINK("https://linkbusiness.ph/businesses-for-sale/OR00360/Profitable-Milk-Tea-Franchise-in-BGC-%e2%80%93-2-Kiosks","OR00360")</f>
      </c>
      <c t="inlineStr" r="B170">
        <is>
          <t xml:space="preserve">Profitable Milk Tea Franchise in BGC – 2 Kiosks</t>
        </is>
      </c>
      <c r="C170" s="63">
        <v>2000000</v>
      </c>
      <c t="inlineStr" r="D170">
        <is>
          <t xml:space="preserve">Taguig</t>
        </is>
      </c>
      <c r="E170" s="63">
        <v>3123022</v>
      </c>
      <c r="F170" s="63">
        <v>1078838</v>
      </c>
      <c t="inlineStr" r="G170">
        <is>
          <t xml:space="preserve">Food/Beverage</t>
        </is>
      </c>
      <c t="inlineStr" r="H170">
        <is>
          <t xml:space="preserve">&lt;none&gt;</t>
        </is>
      </c>
      <c t="inlineStr" r="I170">
        <is>
          <t xml:space="preserve">Princess Moratin</t>
        </is>
      </c>
      <c t="inlineStr" r="K170">
        <is>
          <t xml:space="preserve">-----</t>
        </is>
      </c>
    </row>
    <row r="171">
      <c t="str" r="A171" s="4">
        <f>HYPERLINK("https://linkbusiness.ph/businesses-for-sale/OR00361/Experienced-in-the-Package-Manufacturing-Industry","OR00361")</f>
      </c>
      <c t="inlineStr" r="B171">
        <is>
          <t xml:space="preserve">Experienced in the Package Manufacturing Industry</t>
        </is>
      </c>
      <c r="C171" s="63">
        <v>3500000</v>
      </c>
      <c t="inlineStr" r="D171">
        <is>
          <t xml:space="preserve">Metro Manila</t>
        </is>
      </c>
      <c r="E171" s="65">
        <v>0</v>
      </c>
      <c r="F171" s="65">
        <v>0</v>
      </c>
      <c t="inlineStr" r="G171">
        <is>
          <t xml:space="preserve">Industrial Manufacturing</t>
        </is>
      </c>
      <c t="inlineStr" r="H171">
        <is>
          <t xml:space="preserve">Paper/Printing</t>
        </is>
      </c>
      <c t="inlineStr" r="I171">
        <is>
          <t xml:space="preserve">Poncho Claudio</t>
        </is>
      </c>
      <c t="inlineStr" r="K171">
        <is>
          <t xml:space="preserve">-----</t>
        </is>
      </c>
    </row>
    <row r="172">
      <c t="str" r="A172" s="4">
        <f>HYPERLINK("https://linkbusiness.ph/businesses-for-sale/OR00362/Resort-Themed-Spa-in-the-Heart-of-the-City","OR00362")</f>
      </c>
      <c t="inlineStr" r="B172">
        <is>
          <t xml:space="preserve">Resort Themed Spa in the Heart of the City</t>
        </is>
      </c>
      <c r="C172" s="63">
        <v>6500000</v>
      </c>
      <c t="inlineStr" r="D172">
        <is>
          <t xml:space="preserve">Mandaluyong</t>
        </is>
      </c>
      <c r="E172" s="63">
        <v>7262821</v>
      </c>
      <c r="F172" s="63">
        <v>2644000</v>
      </c>
      <c t="inlineStr" r="G172">
        <is>
          <t xml:space="preserve">Beauty/Health</t>
        </is>
      </c>
      <c t="inlineStr" r="H172">
        <is>
          <t xml:space="preserve">Massage</t>
        </is>
      </c>
      <c t="inlineStr" r="I172">
        <is>
          <t xml:space="preserve">Raffy Salaveria</t>
        </is>
      </c>
      <c t="inlineStr" r="J172">
        <is>
          <t xml:space="preserve">Princess Moratin</t>
        </is>
      </c>
      <c t="inlineStr" r="K172">
        <is>
          <t xml:space="preserve">-----</t>
        </is>
      </c>
    </row>
    <row r="173">
      <c t="str" r="A173" s="4">
        <f>HYPERLINK("https://linkbusiness.ph/businesses-for-sale/OR00363/Turn-Your-Passion-Into-Profit-Now","OR00363")</f>
      </c>
      <c t="inlineStr" r="B173">
        <is>
          <t xml:space="preserve">Turn Your Passion Into Profit Now</t>
        </is>
      </c>
      <c r="C173" s="63">
        <v>27000000</v>
      </c>
      <c t="inlineStr" r="D173">
        <is>
          <t xml:space="preserve">Manila</t>
        </is>
      </c>
      <c r="E173" s="65">
        <v>0</v>
      </c>
      <c r="F173" s="65">
        <v>0</v>
      </c>
      <c t="inlineStr" r="G173">
        <is>
          <t xml:space="preserve">Education/Training</t>
        </is>
      </c>
      <c t="inlineStr" r="H173">
        <is>
          <t xml:space="preserve">&lt;none&gt;</t>
        </is>
      </c>
      <c t="inlineStr" r="K173">
        <is>
          <t xml:space="preserve">-----</t>
        </is>
      </c>
    </row>
    <row r="174">
      <c t="str" r="A174" s="4">
        <f>HYPERLINK("https://linkbusiness.ph/businesses-for-sale/OR00364/Industrial-Refrigeration-Business-with-%e2%82%b1600M-Pipeline","OR00364")</f>
      </c>
      <c t="inlineStr" r="B174">
        <is>
          <t xml:space="preserve">Industrial Refrigeration Business with ₱600M Pipeline</t>
        </is>
      </c>
      <c r="C174" s="63">
        <v>30000000</v>
      </c>
      <c t="inlineStr" r="D174">
        <is>
          <t xml:space="preserve">Calabarzon</t>
        </is>
      </c>
      <c r="E174" s="65">
        <v>0</v>
      </c>
      <c r="F174" s="65">
        <v>0</v>
      </c>
      <c t="inlineStr" r="G174">
        <is>
          <t xml:space="preserve">Services</t>
        </is>
      </c>
      <c t="inlineStr" r="H174">
        <is>
          <t xml:space="preserve">Machinery</t>
        </is>
      </c>
      <c t="inlineStr" r="I174">
        <is>
          <t xml:space="preserve">Joji Upano</t>
        </is>
      </c>
      <c t="inlineStr" r="K174">
        <is>
          <t xml:space="preserve">for 30% share plus VAT</t>
        </is>
      </c>
    </row>
    <row r="175">
      <c t="str" r="A175" s="4">
        <f>HYPERLINK("https://linkbusiness.ph/businesses-for-sale/OR00365/A-Taste-of-Filipino-Favorites","OR00365")</f>
      </c>
      <c t="inlineStr" r="B175">
        <is>
          <t xml:space="preserve">A Taste of Filipino Favorites</t>
        </is>
      </c>
      <c r="C175" s="63">
        <v>30000000</v>
      </c>
      <c t="inlineStr" r="D175">
        <is>
          <t xml:space="preserve">-----</t>
        </is>
      </c>
      <c r="E175" s="65">
        <v>0</v>
      </c>
      <c r="F175" s="65">
        <v>0</v>
      </c>
      <c t="inlineStr" r="G175">
        <is>
          <t xml:space="preserve">&lt;none&gt;</t>
        </is>
      </c>
      <c t="inlineStr" r="H175">
        <is>
          <t xml:space="preserve">&lt;none&gt;</t>
        </is>
      </c>
      <c t="inlineStr" r="I175">
        <is>
          <t xml:space="preserve">Maria Morris</t>
        </is>
      </c>
      <c t="inlineStr" r="K175">
        <is>
          <t xml:space="preserve">-----</t>
        </is>
      </c>
    </row>
    <row r="176">
      <c t="str" r="A176" s="4">
        <f>HYPERLINK("https://linkbusiness.ph/businesses-for-sale/OR00367/FRANCHISE-RESTO-READY-TO-GO","OR00367")</f>
      </c>
      <c t="inlineStr" r="B176">
        <is>
          <t xml:space="preserve">FRANCHISE RESTO READY TO GO</t>
        </is>
      </c>
      <c r="C176" s="63">
        <v>3500000</v>
      </c>
      <c t="inlineStr" r="D176">
        <is>
          <t xml:space="preserve">Palawan</t>
        </is>
      </c>
      <c r="E176" s="65">
        <v>0</v>
      </c>
      <c r="F176" s="65">
        <v>0</v>
      </c>
      <c t="inlineStr" r="G176">
        <is>
          <t xml:space="preserve">&lt;none&gt;</t>
        </is>
      </c>
      <c t="inlineStr" r="H176">
        <is>
          <t xml:space="preserve">&lt;none&gt;</t>
        </is>
      </c>
      <c t="inlineStr" r="I176">
        <is>
          <t xml:space="preserve">Eduardo M Dayrit</t>
        </is>
      </c>
      <c t="inlineStr" r="K176">
        <is>
          <t xml:space="preserve">-----</t>
        </is>
      </c>
    </row>
    <row r="177">
      <c t="str" r="A177" s="4">
        <f>HYPERLINK("https://linkbusiness.ph/businesses-for-sale/OR00369/Own-This-Affordable-and-Growing-Cocktail-Bar-In-QC!","OR00369")</f>
      </c>
      <c t="inlineStr" r="B177">
        <is>
          <t xml:space="preserve">Own This Affordable and Growing Cocktail Bar In QC!</t>
        </is>
      </c>
      <c r="C177" s="63">
        <v>1300000</v>
      </c>
      <c t="inlineStr" r="D177">
        <is>
          <t xml:space="preserve">Quezon City</t>
        </is>
      </c>
      <c r="E177" s="63">
        <v>1177000</v>
      </c>
      <c r="F177" s="65">
        <v>0</v>
      </c>
      <c t="inlineStr" r="G177">
        <is>
          <t xml:space="preserve">Food/Beverage</t>
        </is>
      </c>
      <c t="inlineStr" r="H177">
        <is>
          <t xml:space="preserve">Alcohol/Liquor</t>
        </is>
      </c>
      <c t="inlineStr" r="I177">
        <is>
          <t xml:space="preserve">Benjie Tabayag</t>
        </is>
      </c>
      <c t="inlineStr" r="K177">
        <is>
          <t xml:space="preserve">plus all applicable taxes</t>
        </is>
      </c>
    </row>
    <row r="178">
      <c t="str" r="A178" s="4">
        <f>HYPERLINK("https://linkbusiness.ph/businesses-for-sale/OR00370/A-Leading-and-Profitable-Photography-Agency","OR00370")</f>
      </c>
      <c t="inlineStr" r="B178">
        <is>
          <t xml:space="preserve">A Leading and Profitable Photography Agency</t>
        </is>
      </c>
      <c r="C178" s="63">
        <v>12000000</v>
      </c>
      <c t="inlineStr" r="D178">
        <is>
          <t xml:space="preserve">Metro Manila</t>
        </is>
      </c>
      <c r="E178" s="63">
        <v>40000000</v>
      </c>
      <c r="F178" s="65">
        <v>0</v>
      </c>
      <c t="inlineStr" r="G178">
        <is>
          <t xml:space="preserve">Services</t>
        </is>
      </c>
      <c t="inlineStr" r="H178">
        <is>
          <t xml:space="preserve">Print/Photo/Video</t>
        </is>
      </c>
      <c t="inlineStr" r="I178">
        <is>
          <t xml:space="preserve">Benjie Tabayag</t>
        </is>
      </c>
      <c t="inlineStr" r="J178">
        <is>
          <t xml:space="preserve">Jard Gerona</t>
        </is>
      </c>
      <c t="inlineStr" r="K178">
        <is>
          <t xml:space="preserve">plus applicable taxes</t>
        </is>
      </c>
    </row>
    <row r="179">
      <c t="str" r="A179" s="4">
        <f>HYPERLINK("https://linkbusiness.ph/businesses-for-sale/OR00372/Sweet-Uprising-Desserts%2c-Juices-and-Shakes","OR00372")</f>
      </c>
      <c t="inlineStr" r="B179">
        <is>
          <t xml:space="preserve">Sweet Uprising Desserts, Juices and Shakes</t>
        </is>
      </c>
      <c r="C179" s="63">
        <v>800000</v>
      </c>
      <c t="inlineStr" r="D179">
        <is>
          <t xml:space="preserve">Makati</t>
        </is>
      </c>
      <c r="E179" s="65">
        <v>0</v>
      </c>
      <c r="F179" s="65">
        <v>0</v>
      </c>
      <c t="inlineStr" r="G179">
        <is>
          <t xml:space="preserve">Food/Beverage</t>
        </is>
      </c>
      <c t="inlineStr" r="H179">
        <is>
          <t xml:space="preserve">Food Cart</t>
        </is>
      </c>
      <c t="inlineStr" r="I179">
        <is>
          <t xml:space="preserve">Princess Moratin</t>
        </is>
      </c>
      <c t="inlineStr" r="K179">
        <is>
          <t xml:space="preserve">Negotiable</t>
        </is>
      </c>
    </row>
    <row r="180">
      <c t="str" r="A180" s="4">
        <f>HYPERLINK("https://linkbusiness.ph/businesses-for-sale/OR00373/Triple-A-Construction-Company","OR00373")</f>
      </c>
      <c t="inlineStr" r="B180">
        <is>
          <t xml:space="preserve">Triple A Construction Company</t>
        </is>
      </c>
      <c r="C180" s="63">
        <v>600000000</v>
      </c>
      <c t="inlineStr" r="D180">
        <is>
          <t xml:space="preserve">Quezon City</t>
        </is>
      </c>
      <c r="E180" s="63">
        <v>500000000</v>
      </c>
      <c r="F180" s="65">
        <v>0</v>
      </c>
      <c t="inlineStr" r="G180">
        <is>
          <t xml:space="preserve">Building/Construction</t>
        </is>
      </c>
      <c t="inlineStr" r="H180">
        <is>
          <t xml:space="preserve">Contractor</t>
        </is>
      </c>
      <c t="inlineStr" r="K180">
        <is>
          <t xml:space="preserve">-----</t>
        </is>
      </c>
    </row>
    <row r="181">
      <c t="str" r="A181" s="4">
        <f>HYPERLINK("https://linkbusiness.ph/businesses-for-sale/OR00375/Semiconductor-Company-looking-for-a-Working-Capital-Loan-Line","OR00375")</f>
      </c>
      <c t="inlineStr" r="B181">
        <is>
          <t xml:space="preserve">Semiconductor Company looking for a Working Capital Loan Line</t>
        </is>
      </c>
      <c r="C181" s="63">
        <v>520000000</v>
      </c>
      <c t="inlineStr" r="D181">
        <is>
          <t xml:space="preserve">National Capital Region</t>
        </is>
      </c>
      <c r="E181" s="65">
        <v>0</v>
      </c>
      <c r="F181" s="65">
        <v>0</v>
      </c>
      <c t="inlineStr" r="G181">
        <is>
          <t xml:space="preserve">Import/Export/Wholesale</t>
        </is>
      </c>
      <c t="inlineStr" r="H181">
        <is>
          <t xml:space="preserve">Export</t>
        </is>
      </c>
      <c t="inlineStr" r="I181">
        <is>
          <t xml:space="preserve">Dan R Francisco</t>
        </is>
      </c>
      <c t="inlineStr" r="J181">
        <is>
          <t xml:space="preserve">Caryl Joanne Nonato</t>
        </is>
      </c>
      <c t="inlineStr" r="K181">
        <is>
          <t xml:space="preserve">Based on reqt. of $10,000,000</t>
        </is>
      </c>
    </row>
    <row r="182">
      <c t="str" r="A182" s="4">
        <f>HYPERLINK("https://linkbusiness.ph/businesses-for-sale/OR00376/%e2%82%b1100M-2018-Sales-Top-International-Cosmetics-Brand","OR00376")</f>
      </c>
      <c t="inlineStr" r="B182">
        <is>
          <t xml:space="preserve">₱100M 2018 Sales Top International Cosmetics Brand</t>
        </is>
      </c>
      <c r="C182" s="63">
        <v>100000000</v>
      </c>
      <c t="inlineStr" r="D182">
        <is>
          <t xml:space="preserve">Metro Manila</t>
        </is>
      </c>
      <c r="E182" s="65">
        <v>0</v>
      </c>
      <c r="F182" s="65">
        <v>0</v>
      </c>
      <c t="inlineStr" r="G182">
        <is>
          <t xml:space="preserve">Beauty/Health</t>
        </is>
      </c>
      <c t="inlineStr" r="H182">
        <is>
          <t xml:space="preserve">Beauty Products</t>
        </is>
      </c>
      <c t="inlineStr" r="I182">
        <is>
          <t xml:space="preserve">Ricky Gumaru</t>
        </is>
      </c>
      <c t="inlineStr" r="J182">
        <is>
          <t xml:space="preserve">Roberto Narciso</t>
        </is>
      </c>
      <c t="inlineStr" r="K182">
        <is>
          <t xml:space="preserve">plus any applicable tax</t>
        </is>
      </c>
    </row>
    <row r="183">
      <c t="str" r="A183" s="4">
        <f>HYPERLINK("https://linkbusiness.ph/businesses-for-sale/OR00377/A-Fiery-Fuel-for-your-Next-Success","OR00377")</f>
      </c>
      <c t="inlineStr" r="B183">
        <is>
          <t xml:space="preserve">A Fiery Fuel for your Next Success</t>
        </is>
      </c>
      <c r="C183" s="63">
        <v>4000000</v>
      </c>
      <c t="inlineStr" r="D183">
        <is>
          <t xml:space="preserve">Quezon City</t>
        </is>
      </c>
      <c r="E183" s="63">
        <v>5672727</v>
      </c>
      <c r="F183" s="65">
        <v>0</v>
      </c>
      <c t="inlineStr" r="G183">
        <is>
          <t xml:space="preserve">Food/Beverage</t>
        </is>
      </c>
      <c t="inlineStr" r="H183">
        <is>
          <t xml:space="preserve">Restaurant</t>
        </is>
      </c>
      <c t="inlineStr" r="I183">
        <is>
          <t xml:space="preserve">Kris Garcia</t>
        </is>
      </c>
      <c t="inlineStr" r="K183">
        <is>
          <t xml:space="preserve">RUSH SALE</t>
        </is>
      </c>
    </row>
    <row r="184">
      <c t="str" r="A184" s="4">
        <f>HYPERLINK("https://linkbusiness.ph/businesses-for-sale/OR00378/Philippine-Based-Beauty-Products-Distribution-Company","OR00378")</f>
      </c>
      <c t="inlineStr" r="B184">
        <is>
          <t xml:space="preserve">Philippine Based Beauty Products Distribution Company</t>
        </is>
      </c>
      <c r="C184" s="63">
        <v>14000000</v>
      </c>
      <c t="inlineStr" r="D184">
        <is>
          <t xml:space="preserve">Pasig</t>
        </is>
      </c>
      <c r="E184" s="63">
        <v>6438445</v>
      </c>
      <c r="F184" s="65">
        <v>0</v>
      </c>
      <c t="inlineStr" r="G184">
        <is>
          <t xml:space="preserve">Beauty/Health</t>
        </is>
      </c>
      <c t="inlineStr" r="H184">
        <is>
          <t xml:space="preserve">Beauty Products</t>
        </is>
      </c>
      <c t="inlineStr" r="I184">
        <is>
          <t xml:space="preserve">Princess Moratin</t>
        </is>
      </c>
      <c t="inlineStr" r="K184">
        <is>
          <t xml:space="preserve">-----</t>
        </is>
      </c>
    </row>
    <row r="185">
      <c t="str" r="A185" s="4">
        <f>HYPERLINK("https://linkbusiness.ph/businesses-for-sale/OR00379/Highly-Regarded-Caf%c3%a9-Restaurant-in-Cavite","OR00379")</f>
      </c>
      <c t="inlineStr" r="B185">
        <is>
          <t xml:space="preserve">Highly Regarded Café Restaurant in Cavite</t>
        </is>
      </c>
      <c r="C185" s="63">
        <v>1200000</v>
      </c>
      <c t="inlineStr" r="D185">
        <is>
          <t xml:space="preserve">Cavite</t>
        </is>
      </c>
      <c r="E185" s="63">
        <v>1110874</v>
      </c>
      <c r="F185" s="63">
        <v>235187</v>
      </c>
      <c t="inlineStr" r="G185">
        <is>
          <t xml:space="preserve">Food/Beverage</t>
        </is>
      </c>
      <c t="inlineStr" r="H185">
        <is>
          <t xml:space="preserve">Coffee Shop</t>
        </is>
      </c>
      <c t="inlineStr" r="I185">
        <is>
          <t xml:space="preserve">Benjie Tabayag</t>
        </is>
      </c>
      <c t="inlineStr" r="K185">
        <is>
          <t xml:space="preserve">plus security deposits and any applicable taxes</t>
        </is>
      </c>
    </row>
    <row r="186">
      <c t="str" r="A186" s="4">
        <f>HYPERLINK("https://linkbusiness.ph/businesses-for-sale/OR00380/Grab-This-Earning-Men%e2%80%99s-Grooming-Business-in-QC!","OR00380")</f>
      </c>
      <c t="inlineStr" r="B186">
        <is>
          <t xml:space="preserve">Grab This Earning Men’s Grooming Business in QC!</t>
        </is>
      </c>
      <c r="C186" s="63">
        <v>4000000</v>
      </c>
      <c t="inlineStr" r="D186">
        <is>
          <t xml:space="preserve">Quezon City</t>
        </is>
      </c>
      <c r="E186" s="63">
        <v>2628591</v>
      </c>
      <c r="F186" s="65">
        <v>0</v>
      </c>
      <c t="inlineStr" r="G186">
        <is>
          <t xml:space="preserve">Beauty/Health</t>
        </is>
      </c>
      <c t="inlineStr" r="H186">
        <is>
          <t xml:space="preserve">Hair</t>
        </is>
      </c>
      <c t="inlineStr" r="I186">
        <is>
          <t xml:space="preserve">Benjie Tabayag</t>
        </is>
      </c>
      <c t="inlineStr" r="K186">
        <is>
          <t xml:space="preserve">plus security deposits and any applicable taxes</t>
        </is>
      </c>
    </row>
    <row r="187">
      <c t="str" r="A187" s="4">
        <f>HYPERLINK("https://linkbusiness.ph/businesses-for-sale/OR00381/Strategically-situated-Hospital-in-Rizal","OR00381")</f>
      </c>
      <c t="inlineStr" r="B187">
        <is>
          <t xml:space="preserve">Strategically situated Hospital in Rizal</t>
        </is>
      </c>
      <c r="C187" s="63">
        <v>120000000</v>
      </c>
      <c t="inlineStr" r="D187">
        <is>
          <t xml:space="preserve">Rizal</t>
        </is>
      </c>
      <c r="E187" s="65">
        <v>0</v>
      </c>
      <c r="F187" s="65">
        <v>0</v>
      </c>
      <c t="inlineStr" r="G187">
        <is>
          <t xml:space="preserve">Building/Construction</t>
        </is>
      </c>
      <c t="inlineStr" r="H187">
        <is>
          <t xml:space="preserve">Services</t>
        </is>
      </c>
      <c t="inlineStr" r="I187">
        <is>
          <t xml:space="preserve">Dan R Francisco</t>
        </is>
      </c>
      <c t="inlineStr" r="J187">
        <is>
          <t xml:space="preserve">Caryl Joanne Nonato</t>
        </is>
      </c>
      <c t="inlineStr" r="K187">
        <is>
          <t xml:space="preserve">plus any applicable taxes</t>
        </is>
      </c>
    </row>
    <row r="188">
      <c t="str" r="A188" s="4">
        <f>HYPERLINK("https://linkbusiness.ph/businesses-for-sale/OR00382/Growing-in-Profits%2c-Established-Garments-Manufacturing","OR00382")</f>
      </c>
      <c t="inlineStr" r="B188">
        <is>
          <t xml:space="preserve">Growing in Profits, Established Garments Manufacturing</t>
        </is>
      </c>
      <c r="C188" s="63">
        <v>15000000</v>
      </c>
      <c t="inlineStr" r="D188">
        <is>
          <t xml:space="preserve">Quezon City</t>
        </is>
      </c>
      <c r="E188" s="63">
        <v>12849150</v>
      </c>
      <c r="F188" s="65">
        <v>0</v>
      </c>
      <c t="inlineStr" r="G188">
        <is>
          <t xml:space="preserve">Industrial Manufacturing</t>
        </is>
      </c>
      <c t="inlineStr" r="H188">
        <is>
          <t xml:space="preserve">Clothing/Footwear</t>
        </is>
      </c>
      <c t="inlineStr" r="I188">
        <is>
          <t xml:space="preserve">Princess Moratin</t>
        </is>
      </c>
      <c t="inlineStr" r="K188">
        <is>
          <t xml:space="preserve">-----</t>
        </is>
      </c>
    </row>
    <row r="189">
      <c t="str" r="A189" s="4">
        <f>HYPERLINK("https://linkbusiness.ph/businesses-for-sale/OR00383/Food%2c-Drinks-and-Boardgames","OR00383")</f>
      </c>
      <c t="inlineStr" r="B189">
        <is>
          <t xml:space="preserve">Food, Drinks and Boardgames</t>
        </is>
      </c>
      <c r="C189" s="63">
        <v>1100000</v>
      </c>
      <c t="inlineStr" r="D189">
        <is>
          <t xml:space="preserve">-----</t>
        </is>
      </c>
      <c r="E189" s="65">
        <v>0</v>
      </c>
      <c r="F189" s="65">
        <v>0</v>
      </c>
      <c t="inlineStr" r="G189">
        <is>
          <t xml:space="preserve">&lt;none&gt;</t>
        </is>
      </c>
      <c t="inlineStr" r="H189">
        <is>
          <t xml:space="preserve">&lt;none&gt;</t>
        </is>
      </c>
      <c t="inlineStr" r="I189">
        <is>
          <t xml:space="preserve">Mario Bate</t>
        </is>
      </c>
      <c t="inlineStr" r="K189">
        <is>
          <t xml:space="preserve">-----</t>
        </is>
      </c>
    </row>
    <row r="190">
      <c t="str" r="A190" s="4">
        <f>HYPERLINK("https://linkbusiness.ph/businesses-for-sale/OR00384/Luxury-Wellness-Spa-in-Quezon-City","OR00384")</f>
      </c>
      <c t="inlineStr" r="B190">
        <is>
          <t xml:space="preserve">Luxury Wellness Spa in Quezon City</t>
        </is>
      </c>
      <c r="C190" s="63">
        <v>1800000</v>
      </c>
      <c t="inlineStr" r="D190">
        <is>
          <t xml:space="preserve">Quezon City</t>
        </is>
      </c>
      <c r="E190" s="63">
        <v>700000</v>
      </c>
      <c r="F190" s="65">
        <v>0</v>
      </c>
      <c t="inlineStr" r="G190">
        <is>
          <t xml:space="preserve">Services</t>
        </is>
      </c>
      <c t="inlineStr" r="H190">
        <is>
          <t xml:space="preserve">&lt;none&gt;</t>
        </is>
      </c>
      <c t="inlineStr" r="I190">
        <is>
          <t xml:space="preserve">Princess Moratin</t>
        </is>
      </c>
      <c t="inlineStr" r="K190">
        <is>
          <t xml:space="preserve">Negotiable</t>
        </is>
      </c>
    </row>
    <row r="191">
      <c t="str" r="A191" s="4">
        <f>HYPERLINK("https://linkbusiness.ph/businesses-for-sale/OR00385/Profitable%2c-Established-Advertising-Agency-with-High-Profile-Clients-including-Blue-Chip-Companies","OR00385")</f>
      </c>
      <c t="inlineStr" r="B191">
        <is>
          <t xml:space="preserve">Profitable, Established Advertising Agency with High Profile Clients including Blue Chip Companies</t>
        </is>
      </c>
      <c r="C191" s="63">
        <v>30000000</v>
      </c>
      <c t="inlineStr" r="D191">
        <is>
          <t xml:space="preserve">Makati</t>
        </is>
      </c>
      <c r="E191" s="63">
        <v>25541979</v>
      </c>
      <c r="F191" s="65">
        <v>0</v>
      </c>
      <c t="inlineStr" r="G191">
        <is>
          <t xml:space="preserve">Services</t>
        </is>
      </c>
      <c t="inlineStr" r="H191">
        <is>
          <t xml:space="preserve">&lt;none&gt;</t>
        </is>
      </c>
      <c t="inlineStr" r="I191">
        <is>
          <t xml:space="preserve">Princess Moratin</t>
        </is>
      </c>
      <c t="inlineStr" r="K191">
        <is>
          <t xml:space="preserve">-----</t>
        </is>
      </c>
    </row>
    <row r="192">
      <c t="str" r="A192" s="4">
        <f>HYPERLINK("https://linkbusiness.ph/businesses-for-sale/OR00386/THE-BPO-SPECIALIST-FOR-INTEGRATED-SOLUTIONS","OR00386")</f>
      </c>
      <c t="inlineStr" r="B192">
        <is>
          <t xml:space="preserve">THE BPO SPECIALIST FOR INTEGRATED SOLUTIONS</t>
        </is>
      </c>
      <c r="C192" s="65">
        <v>0</v>
      </c>
      <c t="inlineStr" r="D192">
        <is>
          <t xml:space="preserve">-----</t>
        </is>
      </c>
      <c r="E192" s="65">
        <v>0</v>
      </c>
      <c r="F192" s="65">
        <v>0</v>
      </c>
      <c t="inlineStr" r="G192">
        <is>
          <t xml:space="preserve">Technology/Computer/IT</t>
        </is>
      </c>
      <c t="inlineStr" r="H192">
        <is>
          <t xml:space="preserve">&lt;none&gt;</t>
        </is>
      </c>
      <c t="inlineStr" r="I192">
        <is>
          <t xml:space="preserve">Eduardo M Dayrit</t>
        </is>
      </c>
      <c t="inlineStr" r="K192">
        <is>
          <t xml:space="preserve">Refer to Broker</t>
        </is>
      </c>
    </row>
    <row r="193">
      <c t="str" r="A193" s="4">
        <f>HYPERLINK("https://linkbusiness.ph/businesses-for-sale/OR00387/Top-50-to-100-Seater-Morato-Restobar","OR00387")</f>
      </c>
      <c t="inlineStr" r="B193">
        <is>
          <t xml:space="preserve">Top 50 to 100 Seater Morato Restobar</t>
        </is>
      </c>
      <c r="C193" s="63">
        <v>4200000</v>
      </c>
      <c t="inlineStr" r="D193">
        <is>
          <t xml:space="preserve">Quezon City</t>
        </is>
      </c>
      <c r="E193" s="65">
        <v>0</v>
      </c>
      <c r="F193" s="65">
        <v>0</v>
      </c>
      <c t="inlineStr" r="G193">
        <is>
          <t xml:space="preserve">Food/Beverage</t>
        </is>
      </c>
      <c t="inlineStr" r="H193">
        <is>
          <t xml:space="preserve">Restaurant</t>
        </is>
      </c>
      <c t="inlineStr" r="I193">
        <is>
          <t xml:space="preserve">Dan R Francisco</t>
        </is>
      </c>
      <c t="inlineStr" r="J193">
        <is>
          <t xml:space="preserve">Caryl Joanne Nonato</t>
        </is>
      </c>
      <c t="inlineStr" r="K193">
        <is>
          <t xml:space="preserve">Plus any applicable taxes</t>
        </is>
      </c>
    </row>
    <row r="194">
      <c t="str" r="A194" s="4">
        <f>HYPERLINK("https://linkbusiness.ph/businesses-for-sale/OR00388/Fast-Growing-Personal-Care-Products-Manufacturing","OR00388")</f>
      </c>
      <c t="inlineStr" r="B194">
        <is>
          <t xml:space="preserve">Fast Growing Personal Care Products Manufacturing</t>
        </is>
      </c>
      <c r="C194" s="63">
        <v>227000000</v>
      </c>
      <c t="inlineStr" r="D194">
        <is>
          <t xml:space="preserve">Metro Manila</t>
        </is>
      </c>
      <c r="E194" s="65">
        <v>0</v>
      </c>
      <c r="F194" s="65">
        <v>0</v>
      </c>
      <c t="inlineStr" r="G194">
        <is>
          <t xml:space="preserve">Beauty/Health</t>
        </is>
      </c>
      <c t="inlineStr" r="H194">
        <is>
          <t xml:space="preserve">Beauty Products</t>
        </is>
      </c>
      <c t="inlineStr" r="I194">
        <is>
          <t xml:space="preserve">Joji Upano</t>
        </is>
      </c>
      <c t="inlineStr" r="J194">
        <is>
          <t xml:space="preserve">Augusto Soliman</t>
        </is>
      </c>
      <c t="inlineStr" r="K194">
        <is>
          <t xml:space="preserve">Representing 70% share of the company</t>
        </is>
      </c>
    </row>
    <row r="195">
      <c t="str" r="A195" s="4">
        <f>HYPERLINK("https://linkbusiness.ph/businesses-for-sale/OR00389/Your-Neighborhood-Reputable-Sports-Bar","OR00389")</f>
      </c>
      <c t="inlineStr" r="B195">
        <is>
          <t xml:space="preserve">Your Neighborhood Reputable Sports Bar</t>
        </is>
      </c>
      <c r="C195" s="63">
        <v>1800000</v>
      </c>
      <c t="inlineStr" r="D195">
        <is>
          <t xml:space="preserve">-----</t>
        </is>
      </c>
      <c r="E195" s="65">
        <v>0</v>
      </c>
      <c r="F195" s="65">
        <v>0</v>
      </c>
      <c t="inlineStr" r="G195">
        <is>
          <t xml:space="preserve">Food/Beverage</t>
        </is>
      </c>
      <c t="inlineStr" r="H195">
        <is>
          <t xml:space="preserve">&lt;none&gt;</t>
        </is>
      </c>
      <c t="inlineStr" r="I195">
        <is>
          <t xml:space="preserve">Jard Gerona</t>
        </is>
      </c>
      <c t="inlineStr" r="K195">
        <is>
          <t xml:space="preserve">-----</t>
        </is>
      </c>
    </row>
    <row r="196">
      <c t="str" r="A196" s="4">
        <f>HYPERLINK("https://linkbusiness.ph/businesses-for-sale/OR00390/Own-this-Earning-and-Spacious-Wellness-Spa-in-QC!","OR00390")</f>
      </c>
      <c t="inlineStr" r="B196">
        <is>
          <t xml:space="preserve">Own this Earning and Spacious Wellness Spa in QC!</t>
        </is>
      </c>
      <c r="C196" s="63">
        <v>3200000</v>
      </c>
      <c t="inlineStr" r="D196">
        <is>
          <t xml:space="preserve">Quezon City</t>
        </is>
      </c>
      <c r="E196" s="63">
        <v>3837672</v>
      </c>
      <c r="F196" s="63">
        <v>648397</v>
      </c>
      <c t="inlineStr" r="G196">
        <is>
          <t xml:space="preserve">Beauty/Health</t>
        </is>
      </c>
      <c t="inlineStr" r="H196">
        <is>
          <t xml:space="preserve">Massage</t>
        </is>
      </c>
      <c t="inlineStr" r="I196">
        <is>
          <t xml:space="preserve">Benjie Tabayag</t>
        </is>
      </c>
      <c t="inlineStr" r="K196">
        <is>
          <t xml:space="preserve">plus applicable taxes</t>
        </is>
      </c>
    </row>
    <row r="197">
      <c t="str" r="A197" s="4">
        <f>HYPERLINK("https://linkbusiness.ph/businesses-for-sale/OR00392/Unlimited-Korean-BBQ-restaurant-up-for-grabs!","OR00392")</f>
      </c>
      <c t="inlineStr" r="B197">
        <is>
          <t xml:space="preserve">Unlimited Korean BBQ restaurant up for grabs!</t>
        </is>
      </c>
      <c r="C197" s="63">
        <v>3000000</v>
      </c>
      <c t="inlineStr" r="D197">
        <is>
          <t xml:space="preserve">Quezon City</t>
        </is>
      </c>
      <c r="E197" s="65">
        <v>0</v>
      </c>
      <c r="F197" s="65">
        <v>0</v>
      </c>
      <c t="inlineStr" r="G197">
        <is>
          <t xml:space="preserve">Food/Beverage</t>
        </is>
      </c>
      <c t="inlineStr" r="H197">
        <is>
          <t xml:space="preserve">Restaurant</t>
        </is>
      </c>
      <c t="inlineStr" r="I197">
        <is>
          <t xml:space="preserve">Raffy Salaveria</t>
        </is>
      </c>
      <c t="inlineStr" r="J197">
        <is>
          <t xml:space="preserve">Mario Bate</t>
        </is>
      </c>
      <c t="inlineStr" r="K197">
        <is>
          <t xml:space="preserve">-----</t>
        </is>
      </c>
    </row>
    <row r="198">
      <c t="str" r="A198" s="4">
        <f>HYPERLINK("https://linkbusiness.ph/businesses-for-sale/OR00393/Customized-Filipino-Dish-To-Satisfy-Cravings-(Closed)","OR00393")</f>
      </c>
      <c t="inlineStr" r="B198">
        <is>
          <t xml:space="preserve">Customized Filipino Dish To Satisfy Cravings (Closed)</t>
        </is>
      </c>
      <c r="C198" s="63">
        <v>1900000</v>
      </c>
      <c t="inlineStr" r="D198">
        <is>
          <t xml:space="preserve">Quezon City</t>
        </is>
      </c>
      <c r="E198" s="65">
        <v>0</v>
      </c>
      <c r="F198" s="65">
        <v>0</v>
      </c>
      <c t="inlineStr" r="G198">
        <is>
          <t xml:space="preserve">Food/Beverage</t>
        </is>
      </c>
      <c t="inlineStr" r="H198">
        <is>
          <t xml:space="preserve">Restaurant</t>
        </is>
      </c>
      <c t="inlineStr" r="I198">
        <is>
          <t xml:space="preserve">Joji Upano</t>
        </is>
      </c>
      <c t="inlineStr" r="K198">
        <is>
          <t xml:space="preserve">-----</t>
        </is>
      </c>
    </row>
    <row r="199">
      <c t="str" r="A199" s="4">
        <f>HYPERLINK("https://linkbusiness.ph/businesses-for-sale/OR00394/60-Store-Filipino-Food-Chain%e2%80%a6-Great-Cash-Flow","OR00394")</f>
      </c>
      <c t="inlineStr" r="B199">
        <is>
          <t xml:space="preserve">60 Store Filipino Food Chain… Great Cash Flow</t>
        </is>
      </c>
      <c r="C199" s="63">
        <v>130000000</v>
      </c>
      <c t="inlineStr" r="D199">
        <is>
          <t xml:space="preserve">Metro Manila</t>
        </is>
      </c>
      <c r="E199" s="63">
        <v>370000000</v>
      </c>
      <c r="F199" s="65">
        <v>0</v>
      </c>
      <c t="inlineStr" r="G199">
        <is>
          <t xml:space="preserve">Food/Beverage</t>
        </is>
      </c>
      <c t="inlineStr" r="H199">
        <is>
          <t xml:space="preserve">Fast Food</t>
        </is>
      </c>
      <c t="inlineStr" r="I199">
        <is>
          <t xml:space="preserve">Dan R Francisco</t>
        </is>
      </c>
      <c t="inlineStr" r="K199">
        <is>
          <t xml:space="preserve">plus any applicable taxes</t>
        </is>
      </c>
    </row>
    <row r="200">
      <c t="str" r="A200" s="4">
        <f>HYPERLINK("https://linkbusiness.ph/businesses-for-sale/OR00395/3-PREMIER-PRESCHOOLS-WITH--A-FRANCHISE-SYSTEM-IN-PLACE","OR00395")</f>
      </c>
      <c t="inlineStr" r="B200">
        <is>
          <t xml:space="preserve">3 PREMIER PRESCHOOLS WITH  A FRANCHISE SYSTEM IN PLACE</t>
        </is>
      </c>
      <c r="C200" s="63">
        <v>48000000</v>
      </c>
      <c t="inlineStr" r="D200">
        <is>
          <t xml:space="preserve">-----</t>
        </is>
      </c>
      <c r="E200" s="65">
        <v>0</v>
      </c>
      <c r="F200" s="65">
        <v>0</v>
      </c>
      <c t="inlineStr" r="G200">
        <is>
          <t xml:space="preserve">&lt;none&gt;</t>
        </is>
      </c>
      <c t="inlineStr" r="H200">
        <is>
          <t xml:space="preserve">&lt;none&gt;</t>
        </is>
      </c>
      <c t="inlineStr" r="I200">
        <is>
          <t xml:space="preserve">Kris Garcia</t>
        </is>
      </c>
      <c t="inlineStr" r="K200">
        <is>
          <t xml:space="preserve">-----</t>
        </is>
      </c>
    </row>
    <row r="201">
      <c t="str" r="A201" s="4">
        <f>HYPERLINK("https://linkbusiness.ph/businesses-for-sale/OR00396/Well-Regarded-Preschool-%26-Child-Care-Center","OR00396")</f>
      </c>
      <c t="inlineStr" r="B201">
        <is>
          <t xml:space="preserve">Well Regarded Preschool &amp; Child Care Center</t>
        </is>
      </c>
      <c r="C201" s="63">
        <v>8000000</v>
      </c>
      <c t="inlineStr" r="D201">
        <is>
          <t xml:space="preserve">Makati</t>
        </is>
      </c>
      <c r="E201" s="65">
        <v>0</v>
      </c>
      <c r="F201" s="65">
        <v>0</v>
      </c>
      <c t="inlineStr" r="G201">
        <is>
          <t xml:space="preserve">Services</t>
        </is>
      </c>
      <c t="inlineStr" r="H201">
        <is>
          <t xml:space="preserve">&lt;none&gt;</t>
        </is>
      </c>
      <c t="inlineStr" r="I201">
        <is>
          <t xml:space="preserve">Kris Garcia</t>
        </is>
      </c>
      <c t="inlineStr" r="K201">
        <is>
          <t xml:space="preserve">-----</t>
        </is>
      </c>
    </row>
    <row r="202">
      <c t="str" r="A202" s="4">
        <f>HYPERLINK("https://linkbusiness.ph/businesses-for-sale/OR00397/2-POPULAR-PRESCHOOLS-AND-CHILD-CARE-CENTERS","OR00397")</f>
      </c>
      <c t="inlineStr" r="B202">
        <is>
          <t xml:space="preserve">2 POPULAR PRESCHOOLS AND CHILD CARE CENTERS</t>
        </is>
      </c>
      <c r="C202" s="63">
        <v>23000000</v>
      </c>
      <c t="inlineStr" r="D202">
        <is>
          <t xml:space="preserve">Makati</t>
        </is>
      </c>
      <c r="E202" s="65">
        <v>0</v>
      </c>
      <c r="F202" s="65">
        <v>0</v>
      </c>
      <c t="inlineStr" r="G202">
        <is>
          <t xml:space="preserve">Services</t>
        </is>
      </c>
      <c t="inlineStr" r="H202">
        <is>
          <t xml:space="preserve">&lt;none&gt;</t>
        </is>
      </c>
      <c t="inlineStr" r="I202">
        <is>
          <t xml:space="preserve">Kris Garcia</t>
        </is>
      </c>
      <c t="inlineStr" r="K202">
        <is>
          <t xml:space="preserve">-----</t>
        </is>
      </c>
    </row>
    <row r="203">
      <c t="str" r="A203" s="4">
        <f>HYPERLINK("https://linkbusiness.ph/businesses-for-sale/OR00398/Hip-Online-Based-Apparel-for--Gen-Z-Market","OR00398")</f>
      </c>
      <c t="inlineStr" r="B203">
        <is>
          <t xml:space="preserve">Hip Online Based Apparel for  Gen Z Market</t>
        </is>
      </c>
      <c r="C203" s="65">
        <v>0</v>
      </c>
      <c t="inlineStr" r="D203">
        <is>
          <t xml:space="preserve">Makati</t>
        </is>
      </c>
      <c r="E203" s="65">
        <v>0</v>
      </c>
      <c r="F203" s="65">
        <v>0</v>
      </c>
      <c t="inlineStr" r="G203">
        <is>
          <t xml:space="preserve">Retail General</t>
        </is>
      </c>
      <c t="inlineStr" r="H203">
        <is>
          <t xml:space="preserve">&lt;none&gt;</t>
        </is>
      </c>
      <c t="inlineStr" r="I203">
        <is>
          <t xml:space="preserve">Kris Garcia</t>
        </is>
      </c>
      <c t="inlineStr" r="K203">
        <is>
          <t xml:space="preserve">Refer to Broker</t>
        </is>
      </c>
    </row>
    <row r="204">
      <c t="str" r="A204" s="4">
        <f>HYPERLINK("https://linkbusiness.ph/businesses-for-sale/OR00400/Fast-Growing-Milk-Tea-Franchise-from-Taiwan","OR00400")</f>
      </c>
      <c t="inlineStr" r="B204">
        <is>
          <t xml:space="preserve">Fast Growing Milk Tea Franchise from Taiwan</t>
        </is>
      </c>
      <c r="C204" s="63">
        <v>2350000</v>
      </c>
      <c t="inlineStr" r="D204">
        <is>
          <t xml:space="preserve">-----</t>
        </is>
      </c>
      <c r="E204" s="65">
        <v>0</v>
      </c>
      <c r="F204" s="65">
        <v>0</v>
      </c>
      <c t="inlineStr" r="G204">
        <is>
          <t xml:space="preserve">&lt;none&gt;</t>
        </is>
      </c>
      <c t="inlineStr" r="H204">
        <is>
          <t xml:space="preserve">&lt;none&gt;</t>
        </is>
      </c>
      <c t="inlineStr" r="I204">
        <is>
          <t xml:space="preserve">Princess Moratin</t>
        </is>
      </c>
      <c t="inlineStr" r="K204">
        <is>
          <t xml:space="preserve">-----</t>
        </is>
      </c>
    </row>
    <row r="205">
      <c t="str" r="A205" s="4">
        <f>HYPERLINK("https://linkbusiness.ph/businesses-for-sale/OR00402/Take-Over-this-Turnkey-Lending-Business!","OR00402")</f>
      </c>
      <c t="inlineStr" r="B205">
        <is>
          <t xml:space="preserve">Take Over this Turnkey Lending Business!</t>
        </is>
      </c>
      <c r="C205" s="63">
        <v>4500000</v>
      </c>
      <c t="inlineStr" r="D205">
        <is>
          <t xml:space="preserve">National Capital Region</t>
        </is>
      </c>
      <c r="E205" s="65">
        <v>0</v>
      </c>
      <c r="F205" s="65">
        <v>0</v>
      </c>
      <c t="inlineStr" r="G205">
        <is>
          <t xml:space="preserve">Services</t>
        </is>
      </c>
      <c t="inlineStr" r="H205">
        <is>
          <t xml:space="preserve">Finance/Insurance</t>
        </is>
      </c>
      <c t="inlineStr" r="I205">
        <is>
          <t xml:space="preserve">Roberto Narciso</t>
        </is>
      </c>
      <c t="inlineStr" r="K205">
        <is>
          <t xml:space="preserve">plus any applicable taxes</t>
        </is>
      </c>
    </row>
    <row r="206">
      <c t="str" r="A206" s="4">
        <f>HYPERLINK("https://linkbusiness.ph/businesses-for-sale/OR00404/Home-of-Authentic-Spanish-Cuisine-with-Commissary","OR00404")</f>
      </c>
      <c t="inlineStr" r="B206">
        <is>
          <t xml:space="preserve">Home of Authentic Spanish Cuisine with Commissary</t>
        </is>
      </c>
      <c r="C206" s="63">
        <v>5500000</v>
      </c>
      <c t="inlineStr" r="D206">
        <is>
          <t xml:space="preserve">Pasig</t>
        </is>
      </c>
      <c r="E206" s="65">
        <v>0</v>
      </c>
      <c r="F206" s="65">
        <v>0</v>
      </c>
      <c t="inlineStr" r="G206">
        <is>
          <t xml:space="preserve">Food/Beverage</t>
        </is>
      </c>
      <c t="inlineStr" r="H206">
        <is>
          <t xml:space="preserve">Restaurant</t>
        </is>
      </c>
      <c t="inlineStr" r="I206">
        <is>
          <t xml:space="preserve">Princess Moratin</t>
        </is>
      </c>
      <c t="inlineStr" r="J206">
        <is>
          <t xml:space="preserve">Poncho Claudio</t>
        </is>
      </c>
      <c t="inlineStr" r="K206">
        <is>
          <t xml:space="preserve">-----</t>
        </is>
      </c>
    </row>
    <row r="207">
      <c t="str" r="A207" s="4">
        <f>HYPERLINK("https://linkbusiness.ph/businesses-for-sale/OR00405/Beautifully-Designed-Spanish-Restaurant-in-Makati","OR00405")</f>
      </c>
      <c t="inlineStr" r="B207">
        <is>
          <t xml:space="preserve">Beautifully Designed Spanish Restaurant in Makati</t>
        </is>
      </c>
      <c r="C207" s="63">
        <v>4500000</v>
      </c>
      <c t="inlineStr" r="D207">
        <is>
          <t xml:space="preserve">Makati</t>
        </is>
      </c>
      <c r="E207" s="65">
        <v>0</v>
      </c>
      <c r="F207" s="65">
        <v>0</v>
      </c>
      <c t="inlineStr" r="K207">
        <is>
          <t xml:space="preserve">-----</t>
        </is>
      </c>
    </row>
  </sheetData>
  <mergeCells count="1">
    <mergeCell ref="A1:K1"/>
  </mergeCells>
</worksheet>
</file>