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dre Trindade\Dropbox\~ANDRE_FILES\Teaching\Prof_NovaSBE\2024 MBA Big Data Analytics\Class Materials\Session 1\"/>
    </mc:Choice>
  </mc:AlternateContent>
  <xr:revisionPtr revIDLastSave="0" documentId="13_ncr:9_{973C58C5-8D5A-4B0E-AF16-1178140FC8B0}" xr6:coauthVersionLast="47" xr6:coauthVersionMax="47" xr10:uidLastSave="{00000000-0000-0000-0000-000000000000}"/>
  <bookViews>
    <workbookView xWindow="19090" yWindow="-110" windowWidth="19420" windowHeight="11500" firstSheet="1" activeTab="1" xr2:uid="{565333ED-811E-4E3A-9BE8-53ADB89C0DDA}"/>
  </bookViews>
  <sheets>
    <sheet name="Sheet1" sheetId="2" r:id="rId1"/>
    <sheet name="loyalty-cards-inc" sheetId="1" r:id="rId2"/>
    <sheet name="Descriptives" sheetId="3" r:id="rId3"/>
    <sheet name="Histogram" sheetId="4" r:id="rId4"/>
    <sheet name="Histogram2" sheetId="5" r:id="rId5"/>
    <sheet name="Test_Means" sheetId="6" r:id="rId6"/>
  </sheets>
  <definedNames>
    <definedName name="_xlnm._FilterDatabase" localSheetId="1" hidden="1">'loyalty-cards-inc'!$A$1:$H$101</definedName>
  </definedNames>
  <calcPr calcId="0"/>
  <pivotCaches>
    <pivotCache cacheId="3" r:id="rId7"/>
  </pivotCaches>
</workbook>
</file>

<file path=xl/calcChain.xml><?xml version="1.0" encoding="utf-8"?>
<calcChain xmlns="http://schemas.openxmlformats.org/spreadsheetml/2006/main">
  <c r="M24" i="1" l="1"/>
  <c r="M23" i="1"/>
  <c r="M21" i="1"/>
  <c r="M20" i="1"/>
  <c r="O4" i="1"/>
  <c r="H23" i="1" l="1"/>
  <c r="H3" i="1"/>
  <c r="H24" i="1"/>
  <c r="H4" i="1"/>
  <c r="H25" i="1"/>
  <c r="H26" i="1"/>
  <c r="H27" i="1"/>
  <c r="H28" i="1"/>
  <c r="H5" i="1"/>
  <c r="H29" i="1"/>
  <c r="H30" i="1"/>
  <c r="H6" i="1"/>
  <c r="H7" i="1"/>
  <c r="H31" i="1"/>
  <c r="H32" i="1"/>
  <c r="H8" i="1"/>
  <c r="H33" i="1"/>
  <c r="H9" i="1"/>
  <c r="H10" i="1"/>
  <c r="H34" i="1"/>
  <c r="H35" i="1"/>
  <c r="H36" i="1"/>
  <c r="H37" i="1"/>
  <c r="H38" i="1"/>
  <c r="H39" i="1"/>
  <c r="H40" i="1"/>
  <c r="H41" i="1"/>
  <c r="H11" i="1"/>
  <c r="H42" i="1"/>
  <c r="H43" i="1"/>
  <c r="H44" i="1"/>
  <c r="H45" i="1"/>
  <c r="H46" i="1"/>
  <c r="H47" i="1"/>
  <c r="H48" i="1"/>
  <c r="H49" i="1"/>
  <c r="H50" i="1"/>
  <c r="H51" i="1"/>
  <c r="H12" i="1"/>
  <c r="H52" i="1"/>
  <c r="H53" i="1"/>
  <c r="H54" i="1"/>
  <c r="H55" i="1"/>
  <c r="H13" i="1"/>
  <c r="H56" i="1"/>
  <c r="H57" i="1"/>
  <c r="H58" i="1"/>
  <c r="H14" i="1"/>
  <c r="H59" i="1"/>
  <c r="H60" i="1"/>
  <c r="H61" i="1"/>
  <c r="H62" i="1"/>
  <c r="H63" i="1"/>
  <c r="H15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16" i="1"/>
  <c r="H78" i="1"/>
  <c r="H79" i="1"/>
  <c r="H80" i="1"/>
  <c r="H81" i="1"/>
  <c r="H82" i="1"/>
  <c r="H83" i="1"/>
  <c r="H84" i="1"/>
  <c r="H85" i="1"/>
  <c r="H86" i="1"/>
  <c r="H87" i="1"/>
  <c r="H88" i="1"/>
  <c r="H89" i="1"/>
  <c r="H17" i="1"/>
  <c r="H18" i="1"/>
  <c r="H90" i="1"/>
  <c r="H91" i="1"/>
  <c r="H92" i="1"/>
  <c r="H19" i="1"/>
  <c r="H20" i="1"/>
  <c r="H93" i="1"/>
  <c r="H94" i="1"/>
  <c r="H21" i="1"/>
  <c r="H22" i="1"/>
  <c r="H95" i="1"/>
  <c r="H96" i="1"/>
  <c r="H97" i="1"/>
  <c r="H98" i="1"/>
  <c r="H99" i="1"/>
  <c r="H100" i="1"/>
  <c r="H101" i="1"/>
  <c r="H2" i="1"/>
  <c r="N4" i="1"/>
  <c r="M4" i="1"/>
  <c r="L4" i="1"/>
  <c r="K4" i="1"/>
</calcChain>
</file>

<file path=xl/sharedStrings.xml><?xml version="1.0" encoding="utf-8"?>
<sst xmlns="http://schemas.openxmlformats.org/spreadsheetml/2006/main" count="228" uniqueCount="152">
  <si>
    <t>ID</t>
  </si>
  <si>
    <t>Name</t>
  </si>
  <si>
    <t>Gender</t>
  </si>
  <si>
    <t>Spend</t>
  </si>
  <si>
    <t>Rewards</t>
  </si>
  <si>
    <t>Redeemed</t>
  </si>
  <si>
    <t>LivesNearby</t>
  </si>
  <si>
    <t>Shaylee Walton</t>
  </si>
  <si>
    <t>Jaquan Kidd</t>
  </si>
  <si>
    <t>Belen Reynolds</t>
  </si>
  <si>
    <t>Kiersten Hamilton</t>
  </si>
  <si>
    <t>Peter Holland</t>
  </si>
  <si>
    <t>Amirah Higgins</t>
  </si>
  <si>
    <t>Jeremy Bentley</t>
  </si>
  <si>
    <t>Mara Knapp</t>
  </si>
  <si>
    <t>Benjamin Steele</t>
  </si>
  <si>
    <t>Charlie Huang</t>
  </si>
  <si>
    <t>Gina Roth</t>
  </si>
  <si>
    <t>Rayna Chan</t>
  </si>
  <si>
    <t>Lina Kelly</t>
  </si>
  <si>
    <t>Tripp Forbes</t>
  </si>
  <si>
    <t>Taniyah Carr</t>
  </si>
  <si>
    <t>Braydon Aguilar</t>
  </si>
  <si>
    <t>Brooklyn Bradshaw</t>
  </si>
  <si>
    <t>Krista Gutierrez</t>
  </si>
  <si>
    <t>Kaiya Walker</t>
  </si>
  <si>
    <t>Ally Lowe</t>
  </si>
  <si>
    <t>Ally Mcclure</t>
  </si>
  <si>
    <t>Rachel Hoover</t>
  </si>
  <si>
    <t>Deja Michael</t>
  </si>
  <si>
    <t>Emmalee Watkins</t>
  </si>
  <si>
    <t>Aliya Cruz</t>
  </si>
  <si>
    <t>Prince Fritz</t>
  </si>
  <si>
    <t>Ricky Ibarra</t>
  </si>
  <si>
    <t>Jadyn Duran</t>
  </si>
  <si>
    <t>Jeffrey Dennis</t>
  </si>
  <si>
    <t>Gemma Farrell</t>
  </si>
  <si>
    <t>Branden Horn</t>
  </si>
  <si>
    <t>Rosemary Higgins</t>
  </si>
  <si>
    <t>Shirley Kline</t>
  </si>
  <si>
    <t>Jeramiah Hernandez</t>
  </si>
  <si>
    <t>Charles Clarke</t>
  </si>
  <si>
    <t>Marlee Robertson</t>
  </si>
  <si>
    <t>Avery Lucero</t>
  </si>
  <si>
    <t>Aliyah Crawford</t>
  </si>
  <si>
    <t>Lilliana Quinn</t>
  </si>
  <si>
    <t>Jax Hutchinson</t>
  </si>
  <si>
    <t>Abigayle Medina</t>
  </si>
  <si>
    <t>Amari Eaton</t>
  </si>
  <si>
    <t>Yasmine Stevenson</t>
  </si>
  <si>
    <t>Semaj Dodson</t>
  </si>
  <si>
    <t>Jaylee Figueroa</t>
  </si>
  <si>
    <t>Reilly Cain</t>
  </si>
  <si>
    <t>Nolan Frederick</t>
  </si>
  <si>
    <t>Kara Levine</t>
  </si>
  <si>
    <t>Izayah Waters</t>
  </si>
  <si>
    <t>Megan Orozco</t>
  </si>
  <si>
    <t>Marianna Carr</t>
  </si>
  <si>
    <t>Kimora Austin</t>
  </si>
  <si>
    <t>Bentley Paul</t>
  </si>
  <si>
    <t>Santiago Rice</t>
  </si>
  <si>
    <t>Teresa Sims</t>
  </si>
  <si>
    <t>Grady Hoover</t>
  </si>
  <si>
    <t>Caylee Gross</t>
  </si>
  <si>
    <t>Lesly Case</t>
  </si>
  <si>
    <t>Jasmine Moss</t>
  </si>
  <si>
    <t>Aria Carey</t>
  </si>
  <si>
    <t>Damon Zhang</t>
  </si>
  <si>
    <t>Dania Hudson</t>
  </si>
  <si>
    <t>Erika Ruiz</t>
  </si>
  <si>
    <t>Tyree Small</t>
  </si>
  <si>
    <t>Malaki Daniel</t>
  </si>
  <si>
    <t>Emelia Sampson</t>
  </si>
  <si>
    <t>Cristopher Francis</t>
  </si>
  <si>
    <t>Aaron Bradford</t>
  </si>
  <si>
    <t>Louis Wilkerson</t>
  </si>
  <si>
    <t>Marianna Waters</t>
  </si>
  <si>
    <t>Morgan Oneill</t>
  </si>
  <si>
    <t>Matteo Figueroa</t>
  </si>
  <si>
    <t>Maddox Mccullough</t>
  </si>
  <si>
    <t>Salvatore Phillips</t>
  </si>
  <si>
    <t>Terrell Larsen</t>
  </si>
  <si>
    <t>Maren Ayala</t>
  </si>
  <si>
    <t>Bradley Lucero</t>
  </si>
  <si>
    <t>Arjun Clarke</t>
  </si>
  <si>
    <t>Kinley Macias</t>
  </si>
  <si>
    <t>Makena Cook</t>
  </si>
  <si>
    <t>Kendal Terry</t>
  </si>
  <si>
    <t>Arjun Case</t>
  </si>
  <si>
    <t>Kaelyn Melendez</t>
  </si>
  <si>
    <t>Sara Love</t>
  </si>
  <si>
    <t>Jayson Raymond</t>
  </si>
  <si>
    <t>Myah Schroeder</t>
  </si>
  <si>
    <t>Harmony Hamilton</t>
  </si>
  <si>
    <t>Cade Simpson</t>
  </si>
  <si>
    <t>Elisha Navarro</t>
  </si>
  <si>
    <t>Aimee Greer</t>
  </si>
  <si>
    <t>Sierra Rollins</t>
  </si>
  <si>
    <t>August Huynh</t>
  </si>
  <si>
    <t>Dominique Watts</t>
  </si>
  <si>
    <t>Hazel Dawson</t>
  </si>
  <si>
    <t>Madalyn Dunn</t>
  </si>
  <si>
    <t>Emma Hudson</t>
  </si>
  <si>
    <t>Amiyah Lutz</t>
  </si>
  <si>
    <t>Brenton Barron</t>
  </si>
  <si>
    <t>Nick Mcintosh</t>
  </si>
  <si>
    <t>Annabella Vaughan</t>
  </si>
  <si>
    <t>Avg Rewards</t>
  </si>
  <si>
    <t>Std Dev</t>
  </si>
  <si>
    <t>Median</t>
  </si>
  <si>
    <t>Min</t>
  </si>
  <si>
    <t>Max</t>
  </si>
  <si>
    <t>Pct_rewards_spent</t>
  </si>
  <si>
    <t>Average of Rewards</t>
  </si>
  <si>
    <t>Max of Rewards</t>
  </si>
  <si>
    <t>Row Labels</t>
  </si>
  <si>
    <t>Grand Total</t>
  </si>
  <si>
    <t>Mean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</si>
  <si>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</si>
  <si>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</si>
  <si>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</si>
  <si>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</si>
  <si>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</si>
  <si>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</si>
  <si>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</si>
  <si>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</si>
  <si>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</si>
  <si>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</si>
  <si>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</si>
  <si>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</si>
  <si>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</si>
  <si>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</si>
  <si>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Cumulative %</t>
  </si>
  <si>
    <t>Avg</t>
  </si>
  <si>
    <t>Gender==0</t>
  </si>
  <si>
    <t>Gender==1</t>
  </si>
  <si>
    <t>LivesNear=0</t>
  </si>
  <si>
    <t>LivesNear=1</t>
  </si>
  <si>
    <t>LivesNear0</t>
  </si>
  <si>
    <t>LivesNear1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</si>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</sst>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0" xfId="0" applyNumberFormat="1" applyFill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Rewards 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Histogram!$A$2:$A$12</c:f>
              <c:strCache>
                <c:ptCount val="11"/>
                <c:pt idx="0">
                  <c:v>0.21</c:v>
                </c:pt>
                <c:pt idx="1">
                  <c:v>19.612</c:v>
                </c:pt>
                <c:pt idx="2">
                  <c:v>39.014</c:v>
                </c:pt>
                <c:pt idx="3">
                  <c:v>58.416</c:v>
                </c:pt>
                <c:pt idx="4">
                  <c:v>77.818</c:v>
                </c:pt>
                <c:pt idx="5">
                  <c:v>97.22</c:v>
                </c:pt>
                <c:pt idx="6">
                  <c:v>116.622</c:v>
                </c:pt>
                <c:pt idx="7">
                  <c:v>136.024</c:v>
                </c:pt>
                <c:pt idx="8">
                  <c:v>155.426</c:v>
                </c:pt>
                <c:pt idx="9">
                  <c:v>174.828</c:v>
                </c:pt>
                <c:pt idx="10">
                  <c:v>More</c:v>
                </c:pt>
              </c:strCache>
            </c:strRef>
          </c:cat>
          <c:val>
            <c:numRef>
              <c:f>Histogram!$B$2:$B$12</c:f>
              <c:numCache>
                <c:formatCode>General</c:formatCode>
                <c:ptCount val="11"/>
                <c:pt idx="0">
                  <c:v>1</c:v>
                </c:pt>
                <c:pt idx="1">
                  <c:v>26</c:v>
                </c:pt>
                <c:pt idx="2">
                  <c:v>15</c:v>
                </c:pt>
                <c:pt idx="3">
                  <c:v>22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2-4CA9-B121-3D0E8367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999536"/>
        <c:axId val="1514907344"/>
      </c:barChart>
      <c:catAx>
        <c:axId val="151899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907344"/>
        <c:crosses val="autoZero"/>
        <c:auto val="1"/>
        <c:lblAlgn val="ctr"/>
        <c:lblOffset val="100"/>
        <c:noMultiLvlLbl val="0"/>
      </c:catAx>
      <c:valAx>
        <c:axId val="151490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999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Histogram2!$A$2:$A$10</c:f>
              <c:strCach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More</c:v>
                </c:pt>
              </c:strCache>
            </c:strRef>
          </c:cat>
          <c:val>
            <c:numRef>
              <c:f>Histogram2!$B$2:$B$10</c:f>
              <c:numCache>
                <c:formatCode>General</c:formatCode>
                <c:ptCount val="9"/>
                <c:pt idx="0">
                  <c:v>33</c:v>
                </c:pt>
                <c:pt idx="1">
                  <c:v>25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4-493D-9F5A-DF8B82C98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908304"/>
        <c:axId val="151490878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Histogram2!$A$2:$A$10</c:f>
              <c:strCach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More</c:v>
                </c:pt>
              </c:strCache>
            </c:strRef>
          </c:cat>
          <c:val>
            <c:numRef>
              <c:f>Histogram2!$C$2:$C$10</c:f>
              <c:numCache>
                <c:formatCode>0.00%</c:formatCode>
                <c:ptCount val="9"/>
                <c:pt idx="0">
                  <c:v>0.33</c:v>
                </c:pt>
                <c:pt idx="1">
                  <c:v>0.57999999999999996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0.98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4-493D-9F5A-DF8B82C98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370303"/>
        <c:axId val="1927368863"/>
      </c:lineChart>
      <c:catAx>
        <c:axId val="151490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908784"/>
        <c:crosses val="autoZero"/>
        <c:auto val="1"/>
        <c:lblAlgn val="ctr"/>
        <c:lblOffset val="100"/>
        <c:noMultiLvlLbl val="0"/>
      </c:catAx>
      <c:valAx>
        <c:axId val="151490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908304"/>
        <c:crosses val="autoZero"/>
        <c:crossBetween val="between"/>
      </c:valAx>
      <c:valAx>
        <c:axId val="192736886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27370303"/>
        <c:crosses val="max"/>
        <c:crossBetween val="between"/>
      </c:valAx>
      <c:catAx>
        <c:axId val="1927370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368863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177800</xdr:rowOff>
    </xdr:from>
    <xdr:to>
      <xdr:col>14</xdr:col>
      <xdr:colOff>152400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8B005-97DC-DFFA-D4C3-69D90612E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177800</xdr:rowOff>
    </xdr:from>
    <xdr:to>
      <xdr:col>13</xdr:col>
      <xdr:colOff>584200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0114E-AFA7-F295-CD66-DAD1AC2F7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Trindade" refreshedDate="45586.675851388885" createdVersion="8" refreshedVersion="8" minRefreshableVersion="3" recordCount="100" xr:uid="{9BEBCF42-41D9-451C-A5B8-BB80FF8E1713}">
  <cacheSource type="worksheet">
    <worksheetSource ref="D1:H101" sheet="loyalty-cards-inc"/>
  </cacheSource>
  <cacheFields count="5">
    <cacheField name="Spend" numFmtId="0">
      <sharedItems containsSemiMixedTypes="0" containsString="0" containsNumber="1" minValue="4.38" maxValue="968.43"/>
    </cacheField>
    <cacheField name="Rewards" numFmtId="0">
      <sharedItems containsSemiMixedTypes="0" containsString="0" containsNumber="1" minValue="0.21" maxValue="194.23"/>
    </cacheField>
    <cacheField name="Redeemed" numFmtId="0">
      <sharedItems containsSemiMixedTypes="0" containsString="0" containsNumber="1" minValue="0.01" maxValue="52.43"/>
    </cacheField>
    <cacheField name="LivesNearby" numFmtId="0">
      <sharedItems containsSemiMixedTypes="0" containsString="0" containsNumber="1" containsInteger="1" minValue="0" maxValue="1" count="2">
        <n v="0"/>
        <n v="1"/>
      </sharedItems>
    </cacheField>
    <cacheField name="Pct_rewards_spent" numFmtId="9">
      <sharedItems containsSemiMixedTypes="0" containsString="0" containsNumber="1" minValue="1.0597351295231823E-2" maxValue="0.247583018074821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11.4"/>
    <n v="22.25"/>
    <n v="8.1199999999999992"/>
    <x v="0"/>
    <n v="0.1997307001795332"/>
  </r>
  <r>
    <n v="966.21"/>
    <n v="11.85"/>
    <n v="3.38"/>
    <x v="1"/>
    <n v="1.2264414568261557E-2"/>
  </r>
  <r>
    <n v="571.86"/>
    <n v="111.9"/>
    <n v="7.07"/>
    <x v="0"/>
    <n v="0.19567726366593222"/>
  </r>
  <r>
    <n v="567.54"/>
    <n v="76.63"/>
    <n v="25.58"/>
    <x v="1"/>
    <n v="0.13502132008316595"/>
  </r>
  <r>
    <n v="115.37"/>
    <n v="25.46"/>
    <n v="0.01"/>
    <x v="0"/>
    <n v="0.22068128629626418"/>
  </r>
  <r>
    <n v="584.69000000000005"/>
    <n v="43.49"/>
    <n v="17.170000000000002"/>
    <x v="1"/>
    <n v="7.4381296071422465E-2"/>
  </r>
  <r>
    <n v="195.5"/>
    <n v="24.98"/>
    <n v="2.8"/>
    <x v="1"/>
    <n v="0.12777493606138107"/>
  </r>
  <r>
    <n v="309.2"/>
    <n v="52.81"/>
    <n v="6.85"/>
    <x v="1"/>
    <n v="0.17079560155239329"/>
  </r>
  <r>
    <n v="393.91"/>
    <n v="91.7"/>
    <n v="32.340000000000003"/>
    <x v="1"/>
    <n v="0.23279429311263994"/>
  </r>
  <r>
    <n v="432.98"/>
    <n v="45.34"/>
    <n v="3.61"/>
    <x v="0"/>
    <n v="0.10471615317104717"/>
  </r>
  <r>
    <n v="248.06"/>
    <n v="31.32"/>
    <n v="4.2300000000000004"/>
    <x v="1"/>
    <n v="0.12625977586067888"/>
  </r>
  <r>
    <n v="470.05"/>
    <n v="32.61"/>
    <n v="3.2"/>
    <x v="1"/>
    <n v="6.9375598340602057E-2"/>
  </r>
  <r>
    <n v="654.11"/>
    <n v="90.77"/>
    <n v="10.84"/>
    <x v="0"/>
    <n v="0.13876870862698934"/>
  </r>
  <r>
    <n v="582.15"/>
    <n v="43.59"/>
    <n v="9.0500000000000007"/>
    <x v="0"/>
    <n v="7.4877608863694933E-2"/>
  </r>
  <r>
    <n v="566.03"/>
    <n v="76.56"/>
    <n v="15.55"/>
    <x v="1"/>
    <n v="0.13525784852392983"/>
  </r>
  <r>
    <n v="583.23"/>
    <n v="127.96"/>
    <n v="39.94"/>
    <x v="1"/>
    <n v="0.21939886494178967"/>
  </r>
  <r>
    <n v="769.26"/>
    <n v="55.97"/>
    <n v="13.98"/>
    <x v="0"/>
    <n v="7.2758235187062897E-2"/>
  </r>
  <r>
    <n v="682.84"/>
    <n v="136.21"/>
    <n v="49.83"/>
    <x v="1"/>
    <n v="0.19947571905570852"/>
  </r>
  <r>
    <n v="8.86"/>
    <n v="0.21"/>
    <n v="0.01"/>
    <x v="0"/>
    <n v="2.3702031602708805E-2"/>
  </r>
  <r>
    <n v="280.01"/>
    <n v="42.74"/>
    <n v="5.57"/>
    <x v="0"/>
    <n v="0.15263740580693547"/>
  </r>
  <r>
    <n v="118.87"/>
    <n v="22.74"/>
    <n v="6.75"/>
    <x v="1"/>
    <n v="0.19130142172120801"/>
  </r>
  <r>
    <n v="824.08"/>
    <n v="141.54"/>
    <n v="37.49"/>
    <x v="1"/>
    <n v="0.171755169401029"/>
  </r>
  <r>
    <n v="487.86"/>
    <n v="70.099999999999994"/>
    <n v="19.13"/>
    <x v="1"/>
    <n v="0.14368876316976181"/>
  </r>
  <r>
    <n v="500.7"/>
    <n v="47.05"/>
    <n v="17.7"/>
    <x v="1"/>
    <n v="9.396844417815059E-2"/>
  </r>
  <r>
    <n v="34.15"/>
    <n v="4.8099999999999996"/>
    <n v="1.36"/>
    <x v="1"/>
    <n v="0.14084919472913615"/>
  </r>
  <r>
    <n v="410.75"/>
    <n v="35.96"/>
    <n v="6.43"/>
    <x v="1"/>
    <n v="8.7547169811320755E-2"/>
  </r>
  <r>
    <n v="829.53"/>
    <n v="94.9"/>
    <n v="16.440000000000001"/>
    <x v="1"/>
    <n v="0.11440213132737817"/>
  </r>
  <r>
    <n v="257.54000000000002"/>
    <n v="61.75"/>
    <n v="14.67"/>
    <x v="1"/>
    <n v="0.23976857963811446"/>
  </r>
  <r>
    <n v="347.75"/>
    <n v="38.92"/>
    <n v="2.77"/>
    <x v="0"/>
    <n v="0.11191948238677212"/>
  </r>
  <r>
    <n v="387.98"/>
    <n v="43.41"/>
    <n v="9.06"/>
    <x v="1"/>
    <n v="0.11188721068096293"/>
  </r>
  <r>
    <n v="924.71"/>
    <n v="95.8"/>
    <n v="5.0599999999999996"/>
    <x v="1"/>
    <n v="0.10360004758248531"/>
  </r>
  <r>
    <n v="362.81"/>
    <n v="57.13"/>
    <n v="21.75"/>
    <x v="1"/>
    <n v="0.15746533998511619"/>
  </r>
  <r>
    <n v="714.24"/>
    <n v="47.2"/>
    <n v="13.9"/>
    <x v="1"/>
    <n v="6.608422939068101E-2"/>
  </r>
  <r>
    <n v="23.79"/>
    <n v="5.89"/>
    <n v="0.53"/>
    <x v="1"/>
    <n v="0.24758301807482136"/>
  </r>
  <r>
    <n v="789.82"/>
    <n v="8.3699999999999992"/>
    <n v="0.65"/>
    <x v="1"/>
    <n v="1.0597351295231823E-2"/>
  </r>
  <r>
    <n v="151.52000000000001"/>
    <n v="9.02"/>
    <n v="0.67"/>
    <x v="1"/>
    <n v="5.9530095036958809E-2"/>
  </r>
  <r>
    <n v="654.05999999999995"/>
    <n v="147.94999999999999"/>
    <n v="52.43"/>
    <x v="1"/>
    <n v="0.22620248906828119"/>
  </r>
  <r>
    <n v="36.1"/>
    <n v="5.15"/>
    <n v="0.57999999999999996"/>
    <x v="1"/>
    <n v="0.14265927977839335"/>
  </r>
  <r>
    <n v="211.27"/>
    <n v="8.7799999999999994"/>
    <n v="0.13"/>
    <x v="1"/>
    <n v="4.1558195673782355E-2"/>
  </r>
  <r>
    <n v="940.43"/>
    <n v="47.46"/>
    <n v="5.88"/>
    <x v="0"/>
    <n v="5.0466276065204221E-2"/>
  </r>
  <r>
    <n v="332.85"/>
    <n v="44.14"/>
    <n v="5.88"/>
    <x v="1"/>
    <n v="0.13261228781733514"/>
  </r>
  <r>
    <n v="207.09"/>
    <n v="24"/>
    <n v="8.18"/>
    <x v="1"/>
    <n v="0.11589164131537012"/>
  </r>
  <r>
    <n v="193.19"/>
    <n v="28.02"/>
    <n v="6.24"/>
    <x v="1"/>
    <n v="0.14503856307262281"/>
  </r>
  <r>
    <n v="489.01"/>
    <n v="114.21"/>
    <n v="38.06"/>
    <x v="1"/>
    <n v="0.23355350606327069"/>
  </r>
  <r>
    <n v="620.16999999999996"/>
    <n v="89.36"/>
    <n v="9.01"/>
    <x v="0"/>
    <n v="0.14408952384023735"/>
  </r>
  <r>
    <n v="745.78"/>
    <n v="133.30000000000001"/>
    <n v="42.77"/>
    <x v="1"/>
    <n v="0.17873903832229346"/>
  </r>
  <r>
    <n v="346.51"/>
    <n v="12.62"/>
    <n v="0.99"/>
    <x v="1"/>
    <n v="3.6420305330293494E-2"/>
  </r>
  <r>
    <n v="290.77"/>
    <n v="68.819999999999993"/>
    <n v="16.11"/>
    <x v="1"/>
    <n v="0.23668191353991125"/>
  </r>
  <r>
    <n v="552.34"/>
    <n v="54.76"/>
    <n v="10.11"/>
    <x v="0"/>
    <n v="9.9141832928993007E-2"/>
  </r>
  <r>
    <n v="449.55"/>
    <n v="17.45"/>
    <n v="6.4"/>
    <x v="1"/>
    <n v="3.8816594372149925E-2"/>
  </r>
  <r>
    <n v="712.33"/>
    <n v="110.73"/>
    <n v="33.51"/>
    <x v="1"/>
    <n v="0.15544761557143458"/>
  </r>
  <r>
    <n v="871.8"/>
    <n v="112.03"/>
    <n v="44.54"/>
    <x v="1"/>
    <n v="0.12850424409268182"/>
  </r>
  <r>
    <n v="736.35"/>
    <n v="177.58"/>
    <n v="50.37"/>
    <x v="1"/>
    <n v="0.24116249066340736"/>
  </r>
  <r>
    <n v="968.14"/>
    <n v="136.05000000000001"/>
    <n v="47.7"/>
    <x v="1"/>
    <n v="0.14052719647984796"/>
  </r>
  <r>
    <n v="214.64"/>
    <n v="39.81"/>
    <n v="13.5"/>
    <x v="0"/>
    <n v="0.18547335072679838"/>
  </r>
  <r>
    <n v="828.07"/>
    <n v="21.76"/>
    <n v="4.6100000000000003"/>
    <x v="1"/>
    <n v="2.6277971669061796E-2"/>
  </r>
  <r>
    <n v="347.76"/>
    <n v="41.36"/>
    <n v="13.4"/>
    <x v="1"/>
    <n v="0.11893259719346676"/>
  </r>
  <r>
    <n v="40.799999999999997"/>
    <n v="9.4600000000000009"/>
    <n v="1.72"/>
    <x v="1"/>
    <n v="0.23186274509803925"/>
  </r>
  <r>
    <n v="56.65"/>
    <n v="1.9"/>
    <n v="0.57999999999999996"/>
    <x v="1"/>
    <n v="3.3539276257722857E-2"/>
  </r>
  <r>
    <n v="244.96"/>
    <n v="13.48"/>
    <n v="1.73"/>
    <x v="1"/>
    <n v="5.502939255388635E-2"/>
  </r>
  <r>
    <n v="260.23"/>
    <n v="12.81"/>
    <n v="0.19"/>
    <x v="1"/>
    <n v="4.9225684970987199E-2"/>
  </r>
  <r>
    <n v="565.15"/>
    <n v="138.93"/>
    <n v="35.28"/>
    <x v="1"/>
    <n v="0.24582854109528446"/>
  </r>
  <r>
    <n v="159.26"/>
    <n v="18.89"/>
    <n v="0.19"/>
    <x v="1"/>
    <n v="0.11861107622755244"/>
  </r>
  <r>
    <n v="240.68"/>
    <n v="41.49"/>
    <n v="14.74"/>
    <x v="1"/>
    <n v="0.17238657138108693"/>
  </r>
  <r>
    <n v="446.62"/>
    <n v="107.74"/>
    <n v="26.25"/>
    <x v="1"/>
    <n v="0.24123415879270968"/>
  </r>
  <r>
    <n v="681.27"/>
    <n v="111.41"/>
    <n v="37.56"/>
    <x v="1"/>
    <n v="0.16353281371556064"/>
  </r>
  <r>
    <n v="41.17"/>
    <n v="1.69"/>
    <n v="0.38"/>
    <x v="1"/>
    <n v="4.1049307748360457E-2"/>
  </r>
  <r>
    <n v="171.63"/>
    <n v="5.4"/>
    <n v="1.27"/>
    <x v="1"/>
    <n v="3.1463030938647094E-2"/>
  </r>
  <r>
    <n v="188.22"/>
    <n v="29.28"/>
    <n v="1.83"/>
    <x v="1"/>
    <n v="0.1555626394644565"/>
  </r>
  <r>
    <n v="267.99"/>
    <n v="12.28"/>
    <n v="3.34"/>
    <x v="0"/>
    <n v="4.5822605321094063E-2"/>
  </r>
  <r>
    <n v="963.55"/>
    <n v="48.16"/>
    <n v="18.54"/>
    <x v="1"/>
    <n v="4.9981837994914638E-2"/>
  </r>
  <r>
    <n v="417.65"/>
    <n v="50.1"/>
    <n v="1.36"/>
    <x v="1"/>
    <n v="0.11995690171195979"/>
  </r>
  <r>
    <n v="429.95"/>
    <n v="13.87"/>
    <n v="0.28999999999999998"/>
    <x v="1"/>
    <n v="3.2259565065705313E-2"/>
  </r>
  <r>
    <n v="499.52"/>
    <n v="105.61"/>
    <n v="33.200000000000003"/>
    <x v="1"/>
    <n v="0.21142296604740551"/>
  </r>
  <r>
    <n v="670.03"/>
    <n v="95.7"/>
    <n v="29.88"/>
    <x v="1"/>
    <n v="0.14282942554810979"/>
  </r>
  <r>
    <n v="275.72000000000003"/>
    <n v="53.98"/>
    <n v="2.94"/>
    <x v="1"/>
    <n v="0.19577832583780644"/>
  </r>
  <r>
    <n v="725.53"/>
    <n v="38.74"/>
    <n v="14.54"/>
    <x v="1"/>
    <n v="5.339544884429314E-2"/>
  </r>
  <r>
    <n v="144.22999999999999"/>
    <n v="7.05"/>
    <n v="0.6"/>
    <x v="1"/>
    <n v="4.8880260694723711E-2"/>
  </r>
  <r>
    <n v="467.77"/>
    <n v="66.16"/>
    <n v="6.08"/>
    <x v="1"/>
    <n v="0.14143703101951813"/>
  </r>
  <r>
    <n v="683.7"/>
    <n v="82.97"/>
    <n v="22.37"/>
    <x v="1"/>
    <n v="0.12135439520257423"/>
  </r>
  <r>
    <n v="688.77"/>
    <n v="129.9"/>
    <n v="20.83"/>
    <x v="1"/>
    <n v="0.18859706433207021"/>
  </r>
  <r>
    <n v="151.68"/>
    <n v="23.86"/>
    <n v="3.9"/>
    <x v="1"/>
    <n v="0.15730485232067509"/>
  </r>
  <r>
    <n v="4.38"/>
    <n v="0.79"/>
    <n v="0.02"/>
    <x v="0"/>
    <n v="0.18036529680365299"/>
  </r>
  <r>
    <n v="455.3"/>
    <n v="94.85"/>
    <n v="13.43"/>
    <x v="0"/>
    <n v="0.20832418185811552"/>
  </r>
  <r>
    <n v="361.42"/>
    <n v="49.15"/>
    <n v="18.78"/>
    <x v="1"/>
    <n v="0.13599136738420672"/>
  </r>
  <r>
    <n v="693.1"/>
    <n v="119.35"/>
    <n v="19.12"/>
    <x v="1"/>
    <n v="0.17219737411628913"/>
  </r>
  <r>
    <n v="256.74"/>
    <n v="44.57"/>
    <n v="14.02"/>
    <x v="1"/>
    <n v="0.17359975072057335"/>
  </r>
  <r>
    <n v="54.41"/>
    <n v="12.58"/>
    <n v="0.76"/>
    <x v="0"/>
    <n v="0.23120749862157694"/>
  </r>
  <r>
    <n v="380.93"/>
    <n v="13.36"/>
    <n v="4.24"/>
    <x v="0"/>
    <n v="3.5072060483553408E-2"/>
  </r>
  <r>
    <n v="880.71"/>
    <n v="14.33"/>
    <n v="0.19"/>
    <x v="1"/>
    <n v="1.6270963200145337E-2"/>
  </r>
  <r>
    <n v="100.34"/>
    <n v="1.93"/>
    <n v="0.38"/>
    <x v="1"/>
    <n v="1.9234602352003187E-2"/>
  </r>
  <r>
    <n v="457.77"/>
    <n v="62.29"/>
    <n v="9.9"/>
    <x v="0"/>
    <n v="0.13607270026432489"/>
  </r>
  <r>
    <n v="376.8"/>
    <n v="62.19"/>
    <n v="7.3"/>
    <x v="0"/>
    <n v="0.16504777070063692"/>
  </r>
  <r>
    <n v="82.2"/>
    <n v="11.27"/>
    <n v="1.08"/>
    <x v="1"/>
    <n v="0.13710462287104622"/>
  </r>
  <r>
    <n v="102.34"/>
    <n v="8.3000000000000007"/>
    <n v="2.3199999999999998"/>
    <x v="1"/>
    <n v="8.110220832519055E-2"/>
  </r>
  <r>
    <n v="927.56"/>
    <n v="45.38"/>
    <n v="16.809999999999999"/>
    <x v="1"/>
    <n v="4.8924058820992718E-2"/>
  </r>
  <r>
    <n v="635.27"/>
    <n v="117.91"/>
    <n v="8.4499999999999993"/>
    <x v="1"/>
    <n v="0.18560612023234216"/>
  </r>
  <r>
    <n v="818.97"/>
    <n v="194.23"/>
    <n v="34.380000000000003"/>
    <x v="1"/>
    <n v="0.23716375447208077"/>
  </r>
  <r>
    <n v="968.43"/>
    <n v="105.12"/>
    <n v="7.1"/>
    <x v="1"/>
    <n v="0.10854682320869863"/>
  </r>
  <r>
    <n v="187.15"/>
    <n v="37.51"/>
    <n v="9.44"/>
    <x v="1"/>
    <n v="0.200427464600587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3F4F40-E893-476C-B535-E6B9F3A810B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5"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numFmtId="9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wards" fld="1" subtotal="average" baseField="0" baseItem="0"/>
    <dataField name="Max of Rewards" fld="1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5170-9BAE-4FD2-A75D-A9C5E8B67E61}">
  <dimension ref="A3:C6"/>
  <sheetViews>
    <sheetView workbookViewId="0">
      <selection activeCell="H6" sqref="H6"/>
    </sheetView>
  </sheetViews>
  <sheetFormatPr defaultRowHeight="14.5" x14ac:dyDescent="0.35"/>
  <cols>
    <col min="1" max="1" width="12.453125" bestFit="1" customWidth="1"/>
    <col min="2" max="2" width="17.08984375" bestFit="1" customWidth="1"/>
    <col min="3" max="3" width="13.81640625" bestFit="1" customWidth="1"/>
  </cols>
  <sheetData>
    <row r="3" spans="1:3" x14ac:dyDescent="0.35">
      <c r="A3" s="3" t="s">
        <v>115</v>
      </c>
      <c r="B3" t="s">
        <v>113</v>
      </c>
      <c r="C3" t="s">
        <v>114</v>
      </c>
    </row>
    <row r="4" spans="1:3" x14ac:dyDescent="0.35">
      <c r="A4" s="4">
        <v>0</v>
      </c>
      <c r="B4" s="2">
        <v>46.041904761904767</v>
      </c>
      <c r="C4" s="2">
        <v>111.9</v>
      </c>
    </row>
    <row r="5" spans="1:3" x14ac:dyDescent="0.35">
      <c r="A5" s="4">
        <v>1</v>
      </c>
      <c r="B5" s="2">
        <v>58.397088607594938</v>
      </c>
      <c r="C5" s="2">
        <v>194.23</v>
      </c>
    </row>
    <row r="6" spans="1:3" x14ac:dyDescent="0.35">
      <c r="A6" s="4" t="s">
        <v>116</v>
      </c>
      <c r="B6" s="2">
        <v>55.802499999999981</v>
      </c>
      <c r="C6" s="2">
        <v>194.23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E04A-ED62-4578-8806-891892C66776}">
  <sheetPr>
    <tabColor theme="5"/>
  </sheetPr>
  <dimension ref="A1:Q101"/>
  <sheetViews>
    <sheetView tabSelected="1" workbookViewId="0">
      <selection activeCell="J23" sqref="J23"/>
    </sheetView>
  </sheetViews>
  <sheetFormatPr defaultRowHeight="14.5" x14ac:dyDescent="0.35"/>
  <cols>
    <col min="11" max="11" width="13.26953125" customWidth="1"/>
    <col min="12" max="12" width="10.81640625" customWidth="1"/>
    <col min="16" max="17" width="12.17968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</row>
    <row r="2" spans="1:17" x14ac:dyDescent="0.35">
      <c r="A2">
        <v>1</v>
      </c>
      <c r="B2" t="s">
        <v>7</v>
      </c>
      <c r="C2">
        <v>0</v>
      </c>
      <c r="D2">
        <v>111.4</v>
      </c>
      <c r="E2">
        <v>22.25</v>
      </c>
      <c r="F2">
        <v>8.1199999999999992</v>
      </c>
      <c r="G2">
        <v>0</v>
      </c>
      <c r="H2" s="1">
        <f>E2/D2</f>
        <v>0.1997307001795332</v>
      </c>
    </row>
    <row r="3" spans="1:17" x14ac:dyDescent="0.35">
      <c r="A3">
        <v>3</v>
      </c>
      <c r="B3" t="s">
        <v>9</v>
      </c>
      <c r="C3">
        <v>0</v>
      </c>
      <c r="D3">
        <v>571.86</v>
      </c>
      <c r="E3">
        <v>111.9</v>
      </c>
      <c r="F3">
        <v>7.07</v>
      </c>
      <c r="G3">
        <v>0</v>
      </c>
      <c r="H3" s="1">
        <f>E3/D3</f>
        <v>0.19567726366593222</v>
      </c>
      <c r="K3" t="s">
        <v>107</v>
      </c>
      <c r="L3" t="s">
        <v>108</v>
      </c>
      <c r="M3" t="s">
        <v>109</v>
      </c>
      <c r="N3" t="s">
        <v>110</v>
      </c>
      <c r="O3" t="s">
        <v>111</v>
      </c>
    </row>
    <row r="4" spans="1:17" x14ac:dyDescent="0.35">
      <c r="A4">
        <v>5</v>
      </c>
      <c r="B4" t="s">
        <v>11</v>
      </c>
      <c r="C4">
        <v>0</v>
      </c>
      <c r="D4">
        <v>115.37</v>
      </c>
      <c r="E4">
        <v>25.46</v>
      </c>
      <c r="F4">
        <v>0.01</v>
      </c>
      <c r="G4">
        <v>0</v>
      </c>
      <c r="H4" s="1">
        <f>E4/D4</f>
        <v>0.22068128629626418</v>
      </c>
      <c r="K4">
        <f>AVERAGE(E2:E101)</f>
        <v>55.802499999999981</v>
      </c>
      <c r="L4">
        <f>_xlfn.STDEV.P(E2:E101)</f>
        <v>45.043298177975366</v>
      </c>
      <c r="M4">
        <f>MEDIAN(E2:E101)</f>
        <v>44.355000000000004</v>
      </c>
      <c r="N4">
        <f>MIN(E2:E101)</f>
        <v>0.21</v>
      </c>
      <c r="O4">
        <f>MAX(E2:E101)</f>
        <v>194.23</v>
      </c>
    </row>
    <row r="5" spans="1:17" x14ac:dyDescent="0.35">
      <c r="A5">
        <v>10</v>
      </c>
      <c r="B5" t="s">
        <v>16</v>
      </c>
      <c r="C5">
        <v>1</v>
      </c>
      <c r="D5">
        <v>432.98</v>
      </c>
      <c r="E5">
        <v>45.34</v>
      </c>
      <c r="F5">
        <v>3.61</v>
      </c>
      <c r="G5">
        <v>0</v>
      </c>
      <c r="H5" s="1">
        <f>E5/D5</f>
        <v>0.10471615317104717</v>
      </c>
    </row>
    <row r="6" spans="1:17" x14ac:dyDescent="0.35">
      <c r="A6">
        <v>13</v>
      </c>
      <c r="B6" t="s">
        <v>19</v>
      </c>
      <c r="C6">
        <v>0</v>
      </c>
      <c r="D6">
        <v>654.11</v>
      </c>
      <c r="E6">
        <v>90.77</v>
      </c>
      <c r="F6">
        <v>10.84</v>
      </c>
      <c r="G6">
        <v>0</v>
      </c>
      <c r="H6" s="1">
        <f>E6/D6</f>
        <v>0.13876870862698934</v>
      </c>
    </row>
    <row r="7" spans="1:17" x14ac:dyDescent="0.35">
      <c r="A7">
        <v>14</v>
      </c>
      <c r="B7" t="s">
        <v>20</v>
      </c>
      <c r="C7">
        <v>1</v>
      </c>
      <c r="D7">
        <v>582.15</v>
      </c>
      <c r="E7">
        <v>43.59</v>
      </c>
      <c r="F7">
        <v>9.0500000000000007</v>
      </c>
      <c r="G7">
        <v>0</v>
      </c>
      <c r="H7" s="1">
        <f>E7/D7</f>
        <v>7.4877608863694933E-2</v>
      </c>
    </row>
    <row r="8" spans="1:17" x14ac:dyDescent="0.35">
      <c r="A8">
        <v>17</v>
      </c>
      <c r="B8" t="s">
        <v>23</v>
      </c>
      <c r="C8">
        <v>0</v>
      </c>
      <c r="D8">
        <v>769.26</v>
      </c>
      <c r="E8">
        <v>55.97</v>
      </c>
      <c r="F8">
        <v>13.98</v>
      </c>
      <c r="G8">
        <v>0</v>
      </c>
      <c r="H8" s="1">
        <f>E8/D8</f>
        <v>7.2758235187062897E-2</v>
      </c>
    </row>
    <row r="9" spans="1:17" x14ac:dyDescent="0.35">
      <c r="A9">
        <v>19</v>
      </c>
      <c r="B9" t="s">
        <v>25</v>
      </c>
      <c r="C9">
        <v>0</v>
      </c>
      <c r="D9">
        <v>8.86</v>
      </c>
      <c r="E9">
        <v>0.21</v>
      </c>
      <c r="F9">
        <v>0.01</v>
      </c>
      <c r="G9">
        <v>0</v>
      </c>
      <c r="H9" s="1">
        <f>E9/D9</f>
        <v>2.3702031602708805E-2</v>
      </c>
      <c r="M9">
        <v>25</v>
      </c>
      <c r="P9" t="s">
        <v>138</v>
      </c>
      <c r="Q9" t="s">
        <v>139</v>
      </c>
    </row>
    <row r="10" spans="1:17" x14ac:dyDescent="0.35">
      <c r="A10">
        <v>20</v>
      </c>
      <c r="B10" t="s">
        <v>26</v>
      </c>
      <c r="C10">
        <v>0</v>
      </c>
      <c r="D10">
        <v>280.01</v>
      </c>
      <c r="E10">
        <v>42.74</v>
      </c>
      <c r="F10">
        <v>5.57</v>
      </c>
      <c r="G10">
        <v>0</v>
      </c>
      <c r="H10" s="1">
        <f>E10/D10</f>
        <v>0.15263740580693547</v>
      </c>
      <c r="M10">
        <v>50</v>
      </c>
      <c r="P10">
        <v>22.25</v>
      </c>
      <c r="Q10">
        <v>11.85</v>
      </c>
    </row>
    <row r="11" spans="1:17" x14ac:dyDescent="0.35">
      <c r="A11">
        <v>29</v>
      </c>
      <c r="B11" t="s">
        <v>35</v>
      </c>
      <c r="C11">
        <v>1</v>
      </c>
      <c r="D11">
        <v>347.75</v>
      </c>
      <c r="E11">
        <v>38.92</v>
      </c>
      <c r="F11">
        <v>2.77</v>
      </c>
      <c r="G11">
        <v>0</v>
      </c>
      <c r="H11" s="1">
        <f>E11/D11</f>
        <v>0.11191948238677212</v>
      </c>
      <c r="M11">
        <v>75</v>
      </c>
      <c r="P11">
        <v>111.9</v>
      </c>
      <c r="Q11">
        <v>76.63</v>
      </c>
    </row>
    <row r="12" spans="1:17" x14ac:dyDescent="0.35">
      <c r="A12">
        <v>40</v>
      </c>
      <c r="B12" t="s">
        <v>46</v>
      </c>
      <c r="C12">
        <v>0</v>
      </c>
      <c r="D12">
        <v>940.43</v>
      </c>
      <c r="E12">
        <v>47.46</v>
      </c>
      <c r="F12">
        <v>5.88</v>
      </c>
      <c r="G12">
        <v>0</v>
      </c>
      <c r="H12" s="1">
        <f>E12/D12</f>
        <v>5.0466276065204221E-2</v>
      </c>
      <c r="M12">
        <v>100</v>
      </c>
      <c r="P12">
        <v>25.46</v>
      </c>
      <c r="Q12">
        <v>43.49</v>
      </c>
    </row>
    <row r="13" spans="1:17" x14ac:dyDescent="0.35">
      <c r="A13">
        <v>45</v>
      </c>
      <c r="B13" t="s">
        <v>51</v>
      </c>
      <c r="C13">
        <v>1</v>
      </c>
      <c r="D13">
        <v>620.16999999999996</v>
      </c>
      <c r="E13">
        <v>89.36</v>
      </c>
      <c r="F13">
        <v>9.01</v>
      </c>
      <c r="G13">
        <v>0</v>
      </c>
      <c r="H13" s="1">
        <f>E13/D13</f>
        <v>0.14408952384023735</v>
      </c>
      <c r="M13">
        <v>125</v>
      </c>
      <c r="P13">
        <v>45.34</v>
      </c>
      <c r="Q13">
        <v>24.98</v>
      </c>
    </row>
    <row r="14" spans="1:17" x14ac:dyDescent="0.35">
      <c r="A14">
        <v>49</v>
      </c>
      <c r="B14" t="s">
        <v>55</v>
      </c>
      <c r="C14">
        <v>1</v>
      </c>
      <c r="D14">
        <v>552.34</v>
      </c>
      <c r="E14">
        <v>54.76</v>
      </c>
      <c r="F14">
        <v>10.11</v>
      </c>
      <c r="G14">
        <v>0</v>
      </c>
      <c r="H14" s="1">
        <f>E14/D14</f>
        <v>9.9141832928993007E-2</v>
      </c>
      <c r="M14">
        <v>150</v>
      </c>
      <c r="P14">
        <v>90.77</v>
      </c>
      <c r="Q14">
        <v>52.81</v>
      </c>
    </row>
    <row r="15" spans="1:17" x14ac:dyDescent="0.35">
      <c r="A15">
        <v>55</v>
      </c>
      <c r="B15" t="s">
        <v>61</v>
      </c>
      <c r="C15">
        <v>0</v>
      </c>
      <c r="D15">
        <v>214.64</v>
      </c>
      <c r="E15">
        <v>39.81</v>
      </c>
      <c r="F15">
        <v>13.5</v>
      </c>
      <c r="G15">
        <v>0</v>
      </c>
      <c r="H15" s="1">
        <f>E15/D15</f>
        <v>0.18547335072679838</v>
      </c>
      <c r="M15">
        <v>175</v>
      </c>
      <c r="P15">
        <v>43.59</v>
      </c>
      <c r="Q15">
        <v>91.7</v>
      </c>
    </row>
    <row r="16" spans="1:17" x14ac:dyDescent="0.35">
      <c r="A16">
        <v>70</v>
      </c>
      <c r="B16" t="s">
        <v>76</v>
      </c>
      <c r="C16">
        <v>0</v>
      </c>
      <c r="D16">
        <v>267.99</v>
      </c>
      <c r="E16">
        <v>12.28</v>
      </c>
      <c r="F16">
        <v>3.34</v>
      </c>
      <c r="G16">
        <v>0</v>
      </c>
      <c r="H16" s="1">
        <f>E16/D16</f>
        <v>4.5822605321094063E-2</v>
      </c>
      <c r="M16">
        <v>200</v>
      </c>
      <c r="P16">
        <v>55.97</v>
      </c>
      <c r="Q16">
        <v>31.32</v>
      </c>
    </row>
    <row r="17" spans="1:17" x14ac:dyDescent="0.35">
      <c r="A17">
        <v>83</v>
      </c>
      <c r="B17" t="s">
        <v>89</v>
      </c>
      <c r="C17">
        <v>0</v>
      </c>
      <c r="D17">
        <v>4.38</v>
      </c>
      <c r="E17">
        <v>0.79</v>
      </c>
      <c r="F17">
        <v>0.02</v>
      </c>
      <c r="G17">
        <v>0</v>
      </c>
      <c r="H17" s="1">
        <f>E17/D17</f>
        <v>0.18036529680365299</v>
      </c>
      <c r="P17">
        <v>0.21</v>
      </c>
      <c r="Q17">
        <v>32.61</v>
      </c>
    </row>
    <row r="18" spans="1:17" x14ac:dyDescent="0.35">
      <c r="A18">
        <v>84</v>
      </c>
      <c r="B18" t="s">
        <v>90</v>
      </c>
      <c r="C18">
        <v>0</v>
      </c>
      <c r="D18">
        <v>455.3</v>
      </c>
      <c r="E18">
        <v>94.85</v>
      </c>
      <c r="F18">
        <v>13.43</v>
      </c>
      <c r="G18">
        <v>0</v>
      </c>
      <c r="H18" s="1">
        <f>E18/D18</f>
        <v>0.20832418185811552</v>
      </c>
      <c r="P18">
        <v>42.74</v>
      </c>
      <c r="Q18">
        <v>76.56</v>
      </c>
    </row>
    <row r="19" spans="1:17" x14ac:dyDescent="0.35">
      <c r="A19">
        <v>88</v>
      </c>
      <c r="B19" t="s">
        <v>94</v>
      </c>
      <c r="C19">
        <v>1</v>
      </c>
      <c r="D19">
        <v>54.41</v>
      </c>
      <c r="E19">
        <v>12.58</v>
      </c>
      <c r="F19">
        <v>0.76</v>
      </c>
      <c r="G19">
        <v>0</v>
      </c>
      <c r="H19" s="1">
        <f>E19/D19</f>
        <v>0.23120749862157694</v>
      </c>
      <c r="M19" t="s">
        <v>133</v>
      </c>
      <c r="P19">
        <v>38.92</v>
      </c>
      <c r="Q19">
        <v>127.96</v>
      </c>
    </row>
    <row r="20" spans="1:17" x14ac:dyDescent="0.35">
      <c r="A20">
        <v>89</v>
      </c>
      <c r="B20" t="s">
        <v>95</v>
      </c>
      <c r="C20">
        <v>0</v>
      </c>
      <c r="D20">
        <v>380.93</v>
      </c>
      <c r="E20">
        <v>13.36</v>
      </c>
      <c r="F20">
        <v>4.24</v>
      </c>
      <c r="G20">
        <v>0</v>
      </c>
      <c r="H20" s="1">
        <f>E20/D20</f>
        <v>3.5072060483553408E-2</v>
      </c>
      <c r="L20" t="s">
        <v>134</v>
      </c>
      <c r="M20">
        <f>AVERAGEIF(C2:C101,0,E2:E101)</f>
        <v>52.265344827586198</v>
      </c>
      <c r="P20">
        <v>47.46</v>
      </c>
      <c r="Q20">
        <v>136.21</v>
      </c>
    </row>
    <row r="21" spans="1:17" x14ac:dyDescent="0.35">
      <c r="A21">
        <v>92</v>
      </c>
      <c r="B21" t="s">
        <v>98</v>
      </c>
      <c r="C21">
        <v>1</v>
      </c>
      <c r="D21">
        <v>457.77</v>
      </c>
      <c r="E21">
        <v>62.29</v>
      </c>
      <c r="F21">
        <v>9.9</v>
      </c>
      <c r="G21">
        <v>0</v>
      </c>
      <c r="H21" s="1">
        <f>E21/D21</f>
        <v>0.13607270026432489</v>
      </c>
      <c r="L21" t="s">
        <v>135</v>
      </c>
      <c r="M21">
        <f>AVERAGEIF(C2:C101,1,E2:E101)</f>
        <v>60.687142857142852</v>
      </c>
      <c r="P21">
        <v>89.36</v>
      </c>
      <c r="Q21">
        <v>22.74</v>
      </c>
    </row>
    <row r="22" spans="1:17" x14ac:dyDescent="0.35">
      <c r="A22">
        <v>93</v>
      </c>
      <c r="B22" t="s">
        <v>99</v>
      </c>
      <c r="C22">
        <v>0</v>
      </c>
      <c r="D22">
        <v>376.8</v>
      </c>
      <c r="E22">
        <v>62.19</v>
      </c>
      <c r="F22">
        <v>7.3</v>
      </c>
      <c r="G22">
        <v>0</v>
      </c>
      <c r="H22" s="1">
        <f>E22/D22</f>
        <v>0.16504777070063692</v>
      </c>
      <c r="P22">
        <v>54.76</v>
      </c>
      <c r="Q22">
        <v>141.54</v>
      </c>
    </row>
    <row r="23" spans="1:17" x14ac:dyDescent="0.35">
      <c r="A23">
        <v>2</v>
      </c>
      <c r="B23" t="s">
        <v>8</v>
      </c>
      <c r="C23">
        <v>0</v>
      </c>
      <c r="D23">
        <v>966.21</v>
      </c>
      <c r="E23">
        <v>11.85</v>
      </c>
      <c r="F23">
        <v>3.38</v>
      </c>
      <c r="G23">
        <v>1</v>
      </c>
      <c r="H23" s="1">
        <f>E23/D23</f>
        <v>1.2264414568261557E-2</v>
      </c>
      <c r="L23" t="s">
        <v>136</v>
      </c>
      <c r="M23">
        <f>AVERAGEIF(G2:G101,0,E2:E101)</f>
        <v>46.041904761904767</v>
      </c>
      <c r="P23">
        <v>39.81</v>
      </c>
      <c r="Q23">
        <v>70.099999999999994</v>
      </c>
    </row>
    <row r="24" spans="1:17" x14ac:dyDescent="0.35">
      <c r="A24">
        <v>4</v>
      </c>
      <c r="B24" t="s">
        <v>10</v>
      </c>
      <c r="C24">
        <v>0</v>
      </c>
      <c r="D24">
        <v>567.54</v>
      </c>
      <c r="E24">
        <v>76.63</v>
      </c>
      <c r="F24">
        <v>25.58</v>
      </c>
      <c r="G24">
        <v>1</v>
      </c>
      <c r="H24" s="1">
        <f>E24/D24</f>
        <v>0.13502132008316595</v>
      </c>
      <c r="L24" t="s">
        <v>137</v>
      </c>
      <c r="M24">
        <f>AVERAGEIF(G2:G101,1,E2:E101)</f>
        <v>58.397088607594938</v>
      </c>
      <c r="P24">
        <v>12.28</v>
      </c>
      <c r="Q24">
        <v>47.05</v>
      </c>
    </row>
    <row r="25" spans="1:17" x14ac:dyDescent="0.35">
      <c r="A25">
        <v>6</v>
      </c>
      <c r="B25" t="s">
        <v>12</v>
      </c>
      <c r="C25">
        <v>0</v>
      </c>
      <c r="D25">
        <v>584.69000000000005</v>
      </c>
      <c r="E25">
        <v>43.49</v>
      </c>
      <c r="F25">
        <v>17.170000000000002</v>
      </c>
      <c r="G25">
        <v>1</v>
      </c>
      <c r="H25" s="1">
        <f>E25/D25</f>
        <v>7.4381296071422465E-2</v>
      </c>
      <c r="P25">
        <v>0.79</v>
      </c>
      <c r="Q25">
        <v>4.8099999999999996</v>
      </c>
    </row>
    <row r="26" spans="1:17" x14ac:dyDescent="0.35">
      <c r="A26">
        <v>7</v>
      </c>
      <c r="B26" t="s">
        <v>13</v>
      </c>
      <c r="C26">
        <v>1</v>
      </c>
      <c r="D26">
        <v>195.5</v>
      </c>
      <c r="E26">
        <v>24.98</v>
      </c>
      <c r="F26">
        <v>2.8</v>
      </c>
      <c r="G26">
        <v>1</v>
      </c>
      <c r="H26" s="1">
        <f>E26/D26</f>
        <v>0.12777493606138107</v>
      </c>
      <c r="P26">
        <v>94.85</v>
      </c>
      <c r="Q26">
        <v>35.96</v>
      </c>
    </row>
    <row r="27" spans="1:17" x14ac:dyDescent="0.35">
      <c r="A27">
        <v>8</v>
      </c>
      <c r="B27" t="s">
        <v>14</v>
      </c>
      <c r="C27">
        <v>0</v>
      </c>
      <c r="D27">
        <v>309.2</v>
      </c>
      <c r="E27">
        <v>52.81</v>
      </c>
      <c r="F27">
        <v>6.85</v>
      </c>
      <c r="G27">
        <v>1</v>
      </c>
      <c r="H27" s="1">
        <f>E27/D27</f>
        <v>0.17079560155239329</v>
      </c>
      <c r="P27">
        <v>12.58</v>
      </c>
      <c r="Q27">
        <v>94.9</v>
      </c>
    </row>
    <row r="28" spans="1:17" x14ac:dyDescent="0.35">
      <c r="A28">
        <v>9</v>
      </c>
      <c r="B28" t="s">
        <v>15</v>
      </c>
      <c r="C28">
        <v>1</v>
      </c>
      <c r="D28">
        <v>393.91</v>
      </c>
      <c r="E28">
        <v>91.7</v>
      </c>
      <c r="F28">
        <v>32.340000000000003</v>
      </c>
      <c r="G28">
        <v>1</v>
      </c>
      <c r="H28" s="1">
        <f>E28/D28</f>
        <v>0.23279429311263994</v>
      </c>
      <c r="P28">
        <v>13.36</v>
      </c>
      <c r="Q28">
        <v>61.75</v>
      </c>
    </row>
    <row r="29" spans="1:17" x14ac:dyDescent="0.35">
      <c r="A29">
        <v>11</v>
      </c>
      <c r="B29" t="s">
        <v>17</v>
      </c>
      <c r="C29">
        <v>0</v>
      </c>
      <c r="D29">
        <v>248.06</v>
      </c>
      <c r="E29">
        <v>31.32</v>
      </c>
      <c r="F29">
        <v>4.2300000000000004</v>
      </c>
      <c r="G29">
        <v>1</v>
      </c>
      <c r="H29" s="1">
        <f>E29/D29</f>
        <v>0.12625977586067888</v>
      </c>
      <c r="P29">
        <v>62.29</v>
      </c>
      <c r="Q29">
        <v>43.41</v>
      </c>
    </row>
    <row r="30" spans="1:17" x14ac:dyDescent="0.35">
      <c r="A30">
        <v>12</v>
      </c>
      <c r="B30" t="s">
        <v>18</v>
      </c>
      <c r="C30">
        <v>0</v>
      </c>
      <c r="D30">
        <v>470.05</v>
      </c>
      <c r="E30">
        <v>32.61</v>
      </c>
      <c r="F30">
        <v>3.2</v>
      </c>
      <c r="G30">
        <v>1</v>
      </c>
      <c r="H30" s="1">
        <f>E30/D30</f>
        <v>6.9375598340602057E-2</v>
      </c>
      <c r="P30">
        <v>62.19</v>
      </c>
      <c r="Q30">
        <v>95.8</v>
      </c>
    </row>
    <row r="31" spans="1:17" x14ac:dyDescent="0.35">
      <c r="A31">
        <v>15</v>
      </c>
      <c r="B31" t="s">
        <v>21</v>
      </c>
      <c r="C31">
        <v>0</v>
      </c>
      <c r="D31">
        <v>566.03</v>
      </c>
      <c r="E31">
        <v>76.56</v>
      </c>
      <c r="F31">
        <v>15.55</v>
      </c>
      <c r="G31">
        <v>1</v>
      </c>
      <c r="H31" s="1">
        <f>E31/D31</f>
        <v>0.13525784852392983</v>
      </c>
      <c r="Q31">
        <v>57.13</v>
      </c>
    </row>
    <row r="32" spans="1:17" x14ac:dyDescent="0.35">
      <c r="A32">
        <v>16</v>
      </c>
      <c r="B32" t="s">
        <v>22</v>
      </c>
      <c r="C32">
        <v>1</v>
      </c>
      <c r="D32">
        <v>583.23</v>
      </c>
      <c r="E32">
        <v>127.96</v>
      </c>
      <c r="F32">
        <v>39.94</v>
      </c>
      <c r="G32">
        <v>1</v>
      </c>
      <c r="H32" s="1">
        <f>E32/D32</f>
        <v>0.21939886494178967</v>
      </c>
      <c r="Q32">
        <v>47.2</v>
      </c>
    </row>
    <row r="33" spans="1:17" x14ac:dyDescent="0.35">
      <c r="A33">
        <v>18</v>
      </c>
      <c r="B33" t="s">
        <v>24</v>
      </c>
      <c r="C33">
        <v>0</v>
      </c>
      <c r="D33">
        <v>682.84</v>
      </c>
      <c r="E33">
        <v>136.21</v>
      </c>
      <c r="F33">
        <v>49.83</v>
      </c>
      <c r="G33">
        <v>1</v>
      </c>
      <c r="H33" s="1">
        <f>E33/D33</f>
        <v>0.19947571905570852</v>
      </c>
      <c r="Q33">
        <v>5.89</v>
      </c>
    </row>
    <row r="34" spans="1:17" x14ac:dyDescent="0.35">
      <c r="A34">
        <v>21</v>
      </c>
      <c r="B34" t="s">
        <v>27</v>
      </c>
      <c r="C34">
        <v>0</v>
      </c>
      <c r="D34">
        <v>118.87</v>
      </c>
      <c r="E34">
        <v>22.74</v>
      </c>
      <c r="F34">
        <v>6.75</v>
      </c>
      <c r="G34">
        <v>1</v>
      </c>
      <c r="H34" s="1">
        <f>E34/D34</f>
        <v>0.19130142172120801</v>
      </c>
      <c r="Q34">
        <v>8.3699999999999992</v>
      </c>
    </row>
    <row r="35" spans="1:17" x14ac:dyDescent="0.35">
      <c r="A35">
        <v>22</v>
      </c>
      <c r="B35" t="s">
        <v>28</v>
      </c>
      <c r="C35">
        <v>0</v>
      </c>
      <c r="D35">
        <v>824.08</v>
      </c>
      <c r="E35">
        <v>141.54</v>
      </c>
      <c r="F35">
        <v>37.49</v>
      </c>
      <c r="G35">
        <v>1</v>
      </c>
      <c r="H35" s="1">
        <f>E35/D35</f>
        <v>0.171755169401029</v>
      </c>
      <c r="Q35">
        <v>9.02</v>
      </c>
    </row>
    <row r="36" spans="1:17" x14ac:dyDescent="0.35">
      <c r="A36">
        <v>23</v>
      </c>
      <c r="B36" t="s">
        <v>29</v>
      </c>
      <c r="C36">
        <v>0</v>
      </c>
      <c r="D36">
        <v>487.86</v>
      </c>
      <c r="E36">
        <v>70.099999999999994</v>
      </c>
      <c r="F36">
        <v>19.13</v>
      </c>
      <c r="G36">
        <v>1</v>
      </c>
      <c r="H36" s="1">
        <f>E36/D36</f>
        <v>0.14368876316976181</v>
      </c>
      <c r="Q36">
        <v>147.94999999999999</v>
      </c>
    </row>
    <row r="37" spans="1:17" x14ac:dyDescent="0.35">
      <c r="A37">
        <v>24</v>
      </c>
      <c r="B37" t="s">
        <v>30</v>
      </c>
      <c r="C37">
        <v>0</v>
      </c>
      <c r="D37">
        <v>500.7</v>
      </c>
      <c r="E37">
        <v>47.05</v>
      </c>
      <c r="F37">
        <v>17.7</v>
      </c>
      <c r="G37">
        <v>1</v>
      </c>
      <c r="H37" s="1">
        <f>E37/D37</f>
        <v>9.396844417815059E-2</v>
      </c>
      <c r="Q37">
        <v>5.15</v>
      </c>
    </row>
    <row r="38" spans="1:17" x14ac:dyDescent="0.35">
      <c r="A38">
        <v>25</v>
      </c>
      <c r="B38" t="s">
        <v>31</v>
      </c>
      <c r="C38">
        <v>0</v>
      </c>
      <c r="D38">
        <v>34.15</v>
      </c>
      <c r="E38">
        <v>4.8099999999999996</v>
      </c>
      <c r="F38">
        <v>1.36</v>
      </c>
      <c r="G38">
        <v>1</v>
      </c>
      <c r="H38" s="1">
        <f>E38/D38</f>
        <v>0.14084919472913615</v>
      </c>
      <c r="Q38">
        <v>8.7799999999999994</v>
      </c>
    </row>
    <row r="39" spans="1:17" x14ac:dyDescent="0.35">
      <c r="A39">
        <v>26</v>
      </c>
      <c r="B39" t="s">
        <v>32</v>
      </c>
      <c r="C39">
        <v>1</v>
      </c>
      <c r="D39">
        <v>410.75</v>
      </c>
      <c r="E39">
        <v>35.96</v>
      </c>
      <c r="F39">
        <v>6.43</v>
      </c>
      <c r="G39">
        <v>1</v>
      </c>
      <c r="H39" s="1">
        <f>E39/D39</f>
        <v>8.7547169811320755E-2</v>
      </c>
      <c r="Q39">
        <v>44.14</v>
      </c>
    </row>
    <row r="40" spans="1:17" x14ac:dyDescent="0.35">
      <c r="A40">
        <v>27</v>
      </c>
      <c r="B40" t="s">
        <v>33</v>
      </c>
      <c r="C40">
        <v>1</v>
      </c>
      <c r="D40">
        <v>829.53</v>
      </c>
      <c r="E40">
        <v>94.9</v>
      </c>
      <c r="F40">
        <v>16.440000000000001</v>
      </c>
      <c r="G40">
        <v>1</v>
      </c>
      <c r="H40" s="1">
        <f>E40/D40</f>
        <v>0.11440213132737817</v>
      </c>
      <c r="Q40">
        <v>24</v>
      </c>
    </row>
    <row r="41" spans="1:17" x14ac:dyDescent="0.35">
      <c r="A41">
        <v>28</v>
      </c>
      <c r="B41" t="s">
        <v>34</v>
      </c>
      <c r="C41">
        <v>1</v>
      </c>
      <c r="D41">
        <v>257.54000000000002</v>
      </c>
      <c r="E41">
        <v>61.75</v>
      </c>
      <c r="F41">
        <v>14.67</v>
      </c>
      <c r="G41">
        <v>1</v>
      </c>
      <c r="H41" s="1">
        <f>E41/D41</f>
        <v>0.23976857963811446</v>
      </c>
      <c r="Q41">
        <v>28.02</v>
      </c>
    </row>
    <row r="42" spans="1:17" x14ac:dyDescent="0.35">
      <c r="A42">
        <v>30</v>
      </c>
      <c r="B42" t="s">
        <v>36</v>
      </c>
      <c r="C42">
        <v>0</v>
      </c>
      <c r="D42">
        <v>387.98</v>
      </c>
      <c r="E42">
        <v>43.41</v>
      </c>
      <c r="F42">
        <v>9.06</v>
      </c>
      <c r="G42">
        <v>1</v>
      </c>
      <c r="H42" s="1">
        <f>E42/D42</f>
        <v>0.11188721068096293</v>
      </c>
      <c r="Q42">
        <v>114.21</v>
      </c>
    </row>
    <row r="43" spans="1:17" x14ac:dyDescent="0.35">
      <c r="A43">
        <v>31</v>
      </c>
      <c r="B43" t="s">
        <v>37</v>
      </c>
      <c r="C43">
        <v>1</v>
      </c>
      <c r="D43">
        <v>924.71</v>
      </c>
      <c r="E43">
        <v>95.8</v>
      </c>
      <c r="F43">
        <v>5.0599999999999996</v>
      </c>
      <c r="G43">
        <v>1</v>
      </c>
      <c r="H43" s="1">
        <f>E43/D43</f>
        <v>0.10360004758248531</v>
      </c>
      <c r="Q43">
        <v>133.30000000000001</v>
      </c>
    </row>
    <row r="44" spans="1:17" x14ac:dyDescent="0.35">
      <c r="A44">
        <v>32</v>
      </c>
      <c r="B44" t="s">
        <v>38</v>
      </c>
      <c r="C44">
        <v>0</v>
      </c>
      <c r="D44">
        <v>362.81</v>
      </c>
      <c r="E44">
        <v>57.13</v>
      </c>
      <c r="F44">
        <v>21.75</v>
      </c>
      <c r="G44">
        <v>1</v>
      </c>
      <c r="H44" s="1">
        <f>E44/D44</f>
        <v>0.15746533998511619</v>
      </c>
      <c r="Q44">
        <v>12.62</v>
      </c>
    </row>
    <row r="45" spans="1:17" x14ac:dyDescent="0.35">
      <c r="A45">
        <v>33</v>
      </c>
      <c r="B45" t="s">
        <v>39</v>
      </c>
      <c r="C45">
        <v>0</v>
      </c>
      <c r="D45">
        <v>714.24</v>
      </c>
      <c r="E45">
        <v>47.2</v>
      </c>
      <c r="F45">
        <v>13.9</v>
      </c>
      <c r="G45">
        <v>1</v>
      </c>
      <c r="H45" s="1">
        <f>E45/D45</f>
        <v>6.608422939068101E-2</v>
      </c>
      <c r="Q45">
        <v>68.819999999999993</v>
      </c>
    </row>
    <row r="46" spans="1:17" x14ac:dyDescent="0.35">
      <c r="A46">
        <v>34</v>
      </c>
      <c r="B46" t="s">
        <v>40</v>
      </c>
      <c r="C46">
        <v>1</v>
      </c>
      <c r="D46">
        <v>23.79</v>
      </c>
      <c r="E46">
        <v>5.89</v>
      </c>
      <c r="F46">
        <v>0.53</v>
      </c>
      <c r="G46">
        <v>1</v>
      </c>
      <c r="H46" s="1">
        <f>E46/D46</f>
        <v>0.24758301807482136</v>
      </c>
      <c r="Q46">
        <v>17.45</v>
      </c>
    </row>
    <row r="47" spans="1:17" x14ac:dyDescent="0.35">
      <c r="A47">
        <v>35</v>
      </c>
      <c r="B47" t="s">
        <v>41</v>
      </c>
      <c r="C47">
        <v>1</v>
      </c>
      <c r="D47">
        <v>789.82</v>
      </c>
      <c r="E47">
        <v>8.3699999999999992</v>
      </c>
      <c r="F47">
        <v>0.65</v>
      </c>
      <c r="G47">
        <v>1</v>
      </c>
      <c r="H47" s="1">
        <f>E47/D47</f>
        <v>1.0597351295231823E-2</v>
      </c>
      <c r="Q47">
        <v>110.73</v>
      </c>
    </row>
    <row r="48" spans="1:17" x14ac:dyDescent="0.35">
      <c r="A48">
        <v>36</v>
      </c>
      <c r="B48" t="s">
        <v>42</v>
      </c>
      <c r="C48">
        <v>0</v>
      </c>
      <c r="D48">
        <v>151.52000000000001</v>
      </c>
      <c r="E48">
        <v>9.02</v>
      </c>
      <c r="F48">
        <v>0.67</v>
      </c>
      <c r="G48">
        <v>1</v>
      </c>
      <c r="H48" s="1">
        <f>E48/D48</f>
        <v>5.9530095036958809E-2</v>
      </c>
      <c r="Q48">
        <v>112.03</v>
      </c>
    </row>
    <row r="49" spans="1:17" x14ac:dyDescent="0.35">
      <c r="A49">
        <v>37</v>
      </c>
      <c r="B49" t="s">
        <v>43</v>
      </c>
      <c r="C49">
        <v>1</v>
      </c>
      <c r="D49">
        <v>654.05999999999995</v>
      </c>
      <c r="E49">
        <v>147.94999999999999</v>
      </c>
      <c r="F49">
        <v>52.43</v>
      </c>
      <c r="G49">
        <v>1</v>
      </c>
      <c r="H49" s="1">
        <f>E49/D49</f>
        <v>0.22620248906828119</v>
      </c>
      <c r="Q49">
        <v>177.58</v>
      </c>
    </row>
    <row r="50" spans="1:17" x14ac:dyDescent="0.35">
      <c r="A50">
        <v>38</v>
      </c>
      <c r="B50" t="s">
        <v>44</v>
      </c>
      <c r="C50">
        <v>0</v>
      </c>
      <c r="D50">
        <v>36.1</v>
      </c>
      <c r="E50">
        <v>5.15</v>
      </c>
      <c r="F50">
        <v>0.57999999999999996</v>
      </c>
      <c r="G50">
        <v>1</v>
      </c>
      <c r="H50" s="1">
        <f>E50/D50</f>
        <v>0.14265927977839335</v>
      </c>
      <c r="Q50">
        <v>136.05000000000001</v>
      </c>
    </row>
    <row r="51" spans="1:17" x14ac:dyDescent="0.35">
      <c r="A51">
        <v>39</v>
      </c>
      <c r="B51" t="s">
        <v>45</v>
      </c>
      <c r="C51">
        <v>0</v>
      </c>
      <c r="D51">
        <v>211.27</v>
      </c>
      <c r="E51">
        <v>8.7799999999999994</v>
      </c>
      <c r="F51">
        <v>0.13</v>
      </c>
      <c r="G51">
        <v>1</v>
      </c>
      <c r="H51" s="1">
        <f>E51/D51</f>
        <v>4.1558195673782355E-2</v>
      </c>
      <c r="Q51">
        <v>21.76</v>
      </c>
    </row>
    <row r="52" spans="1:17" x14ac:dyDescent="0.35">
      <c r="A52">
        <v>41</v>
      </c>
      <c r="B52" t="s">
        <v>47</v>
      </c>
      <c r="C52">
        <v>0</v>
      </c>
      <c r="D52">
        <v>332.85</v>
      </c>
      <c r="E52">
        <v>44.14</v>
      </c>
      <c r="F52">
        <v>5.88</v>
      </c>
      <c r="G52">
        <v>1</v>
      </c>
      <c r="H52" s="1">
        <f>E52/D52</f>
        <v>0.13261228781733514</v>
      </c>
      <c r="Q52">
        <v>41.36</v>
      </c>
    </row>
    <row r="53" spans="1:17" x14ac:dyDescent="0.35">
      <c r="A53">
        <v>42</v>
      </c>
      <c r="B53" t="s">
        <v>48</v>
      </c>
      <c r="C53">
        <v>0</v>
      </c>
      <c r="D53">
        <v>207.09</v>
      </c>
      <c r="E53">
        <v>24</v>
      </c>
      <c r="F53">
        <v>8.18</v>
      </c>
      <c r="G53">
        <v>1</v>
      </c>
      <c r="H53" s="1">
        <f>E53/D53</f>
        <v>0.11589164131537012</v>
      </c>
      <c r="Q53">
        <v>9.4600000000000009</v>
      </c>
    </row>
    <row r="54" spans="1:17" x14ac:dyDescent="0.35">
      <c r="A54">
        <v>43</v>
      </c>
      <c r="B54" t="s">
        <v>49</v>
      </c>
      <c r="C54">
        <v>0</v>
      </c>
      <c r="D54">
        <v>193.19</v>
      </c>
      <c r="E54">
        <v>28.02</v>
      </c>
      <c r="F54">
        <v>6.24</v>
      </c>
      <c r="G54">
        <v>1</v>
      </c>
      <c r="H54" s="1">
        <f>E54/D54</f>
        <v>0.14503856307262281</v>
      </c>
      <c r="Q54">
        <v>1.9</v>
      </c>
    </row>
    <row r="55" spans="1:17" x14ac:dyDescent="0.35">
      <c r="A55">
        <v>44</v>
      </c>
      <c r="B55" t="s">
        <v>50</v>
      </c>
      <c r="C55">
        <v>1</v>
      </c>
      <c r="D55">
        <v>489.01</v>
      </c>
      <c r="E55">
        <v>114.21</v>
      </c>
      <c r="F55">
        <v>38.06</v>
      </c>
      <c r="G55">
        <v>1</v>
      </c>
      <c r="H55" s="1">
        <f>E55/D55</f>
        <v>0.23355350606327069</v>
      </c>
      <c r="Q55">
        <v>13.48</v>
      </c>
    </row>
    <row r="56" spans="1:17" x14ac:dyDescent="0.35">
      <c r="A56">
        <v>46</v>
      </c>
      <c r="B56" t="s">
        <v>52</v>
      </c>
      <c r="C56">
        <v>1</v>
      </c>
      <c r="D56">
        <v>745.78</v>
      </c>
      <c r="E56">
        <v>133.30000000000001</v>
      </c>
      <c r="F56">
        <v>42.77</v>
      </c>
      <c r="G56">
        <v>1</v>
      </c>
      <c r="H56" s="1">
        <f>E56/D56</f>
        <v>0.17873903832229346</v>
      </c>
      <c r="Q56">
        <v>12.81</v>
      </c>
    </row>
    <row r="57" spans="1:17" x14ac:dyDescent="0.35">
      <c r="A57">
        <v>47</v>
      </c>
      <c r="B57" t="s">
        <v>53</v>
      </c>
      <c r="C57">
        <v>1</v>
      </c>
      <c r="D57">
        <v>346.51</v>
      </c>
      <c r="E57">
        <v>12.62</v>
      </c>
      <c r="F57">
        <v>0.99</v>
      </c>
      <c r="G57">
        <v>1</v>
      </c>
      <c r="H57" s="1">
        <f>E57/D57</f>
        <v>3.6420305330293494E-2</v>
      </c>
      <c r="Q57">
        <v>138.93</v>
      </c>
    </row>
    <row r="58" spans="1:17" x14ac:dyDescent="0.35">
      <c r="A58">
        <v>48</v>
      </c>
      <c r="B58" t="s">
        <v>54</v>
      </c>
      <c r="C58">
        <v>0</v>
      </c>
      <c r="D58">
        <v>290.77</v>
      </c>
      <c r="E58">
        <v>68.819999999999993</v>
      </c>
      <c r="F58">
        <v>16.11</v>
      </c>
      <c r="G58">
        <v>1</v>
      </c>
      <c r="H58" s="1">
        <f>E58/D58</f>
        <v>0.23668191353991125</v>
      </c>
      <c r="Q58">
        <v>18.89</v>
      </c>
    </row>
    <row r="59" spans="1:17" x14ac:dyDescent="0.35">
      <c r="A59">
        <v>50</v>
      </c>
      <c r="B59" t="s">
        <v>56</v>
      </c>
      <c r="C59">
        <v>0</v>
      </c>
      <c r="D59">
        <v>449.55</v>
      </c>
      <c r="E59">
        <v>17.45</v>
      </c>
      <c r="F59">
        <v>6.4</v>
      </c>
      <c r="G59">
        <v>1</v>
      </c>
      <c r="H59" s="1">
        <f>E59/D59</f>
        <v>3.8816594372149925E-2</v>
      </c>
      <c r="Q59">
        <v>41.49</v>
      </c>
    </row>
    <row r="60" spans="1:17" x14ac:dyDescent="0.35">
      <c r="A60">
        <v>51</v>
      </c>
      <c r="B60" t="s">
        <v>57</v>
      </c>
      <c r="C60">
        <v>0</v>
      </c>
      <c r="D60">
        <v>712.33</v>
      </c>
      <c r="E60">
        <v>110.73</v>
      </c>
      <c r="F60">
        <v>33.51</v>
      </c>
      <c r="G60">
        <v>1</v>
      </c>
      <c r="H60" s="1">
        <f>E60/D60</f>
        <v>0.15544761557143458</v>
      </c>
      <c r="Q60">
        <v>107.74</v>
      </c>
    </row>
    <row r="61" spans="1:17" x14ac:dyDescent="0.35">
      <c r="A61">
        <v>52</v>
      </c>
      <c r="B61" t="s">
        <v>58</v>
      </c>
      <c r="C61">
        <v>0</v>
      </c>
      <c r="D61">
        <v>871.8</v>
      </c>
      <c r="E61">
        <v>112.03</v>
      </c>
      <c r="F61">
        <v>44.54</v>
      </c>
      <c r="G61">
        <v>1</v>
      </c>
      <c r="H61" s="1">
        <f>E61/D61</f>
        <v>0.12850424409268182</v>
      </c>
      <c r="Q61">
        <v>111.41</v>
      </c>
    </row>
    <row r="62" spans="1:17" x14ac:dyDescent="0.35">
      <c r="A62">
        <v>53</v>
      </c>
      <c r="B62" t="s">
        <v>59</v>
      </c>
      <c r="C62">
        <v>1</v>
      </c>
      <c r="D62">
        <v>736.35</v>
      </c>
      <c r="E62">
        <v>177.58</v>
      </c>
      <c r="F62">
        <v>50.37</v>
      </c>
      <c r="G62">
        <v>1</v>
      </c>
      <c r="H62" s="1">
        <f>E62/D62</f>
        <v>0.24116249066340736</v>
      </c>
      <c r="Q62">
        <v>1.69</v>
      </c>
    </row>
    <row r="63" spans="1:17" x14ac:dyDescent="0.35">
      <c r="A63">
        <v>54</v>
      </c>
      <c r="B63" t="s">
        <v>60</v>
      </c>
      <c r="C63">
        <v>1</v>
      </c>
      <c r="D63">
        <v>968.14</v>
      </c>
      <c r="E63">
        <v>136.05000000000001</v>
      </c>
      <c r="F63">
        <v>47.7</v>
      </c>
      <c r="G63">
        <v>1</v>
      </c>
      <c r="H63" s="1">
        <f>E63/D63</f>
        <v>0.14052719647984796</v>
      </c>
      <c r="Q63">
        <v>5.4</v>
      </c>
    </row>
    <row r="64" spans="1:17" x14ac:dyDescent="0.35">
      <c r="A64">
        <v>56</v>
      </c>
      <c r="B64" t="s">
        <v>62</v>
      </c>
      <c r="C64">
        <v>1</v>
      </c>
      <c r="D64">
        <v>828.07</v>
      </c>
      <c r="E64">
        <v>21.76</v>
      </c>
      <c r="F64">
        <v>4.6100000000000003</v>
      </c>
      <c r="G64">
        <v>1</v>
      </c>
      <c r="H64" s="1">
        <f>E64/D64</f>
        <v>2.6277971669061796E-2</v>
      </c>
      <c r="Q64">
        <v>29.28</v>
      </c>
    </row>
    <row r="65" spans="1:17" x14ac:dyDescent="0.35">
      <c r="A65">
        <v>57</v>
      </c>
      <c r="B65" t="s">
        <v>63</v>
      </c>
      <c r="C65">
        <v>0</v>
      </c>
      <c r="D65">
        <v>347.76</v>
      </c>
      <c r="E65">
        <v>41.36</v>
      </c>
      <c r="F65">
        <v>13.4</v>
      </c>
      <c r="G65">
        <v>1</v>
      </c>
      <c r="H65" s="1">
        <f>E65/D65</f>
        <v>0.11893259719346676</v>
      </c>
      <c r="Q65">
        <v>48.16</v>
      </c>
    </row>
    <row r="66" spans="1:17" x14ac:dyDescent="0.35">
      <c r="A66">
        <v>58</v>
      </c>
      <c r="B66" t="s">
        <v>64</v>
      </c>
      <c r="C66">
        <v>0</v>
      </c>
      <c r="D66">
        <v>40.799999999999997</v>
      </c>
      <c r="E66">
        <v>9.4600000000000009</v>
      </c>
      <c r="F66">
        <v>1.72</v>
      </c>
      <c r="G66">
        <v>1</v>
      </c>
      <c r="H66" s="1">
        <f>E66/D66</f>
        <v>0.23186274509803925</v>
      </c>
      <c r="Q66">
        <v>50.1</v>
      </c>
    </row>
    <row r="67" spans="1:17" x14ac:dyDescent="0.35">
      <c r="A67">
        <v>59</v>
      </c>
      <c r="B67" t="s">
        <v>65</v>
      </c>
      <c r="C67">
        <v>0</v>
      </c>
      <c r="D67">
        <v>56.65</v>
      </c>
      <c r="E67">
        <v>1.9</v>
      </c>
      <c r="F67">
        <v>0.57999999999999996</v>
      </c>
      <c r="G67">
        <v>1</v>
      </c>
      <c r="H67" s="1">
        <f>E67/D67</f>
        <v>3.3539276257722857E-2</v>
      </c>
      <c r="Q67">
        <v>13.87</v>
      </c>
    </row>
    <row r="68" spans="1:17" x14ac:dyDescent="0.35">
      <c r="A68">
        <v>60</v>
      </c>
      <c r="B68" t="s">
        <v>66</v>
      </c>
      <c r="C68">
        <v>0</v>
      </c>
      <c r="D68">
        <v>244.96</v>
      </c>
      <c r="E68">
        <v>13.48</v>
      </c>
      <c r="F68">
        <v>1.73</v>
      </c>
      <c r="G68">
        <v>1</v>
      </c>
      <c r="H68" s="1">
        <f>E68/D68</f>
        <v>5.502939255388635E-2</v>
      </c>
      <c r="Q68">
        <v>105.61</v>
      </c>
    </row>
    <row r="69" spans="1:17" x14ac:dyDescent="0.35">
      <c r="A69">
        <v>61</v>
      </c>
      <c r="B69" t="s">
        <v>67</v>
      </c>
      <c r="C69">
        <v>1</v>
      </c>
      <c r="D69">
        <v>260.23</v>
      </c>
      <c r="E69">
        <v>12.81</v>
      </c>
      <c r="F69">
        <v>0.19</v>
      </c>
      <c r="G69">
        <v>1</v>
      </c>
      <c r="H69" s="1">
        <f>E69/D69</f>
        <v>4.9225684970987199E-2</v>
      </c>
      <c r="Q69">
        <v>95.7</v>
      </c>
    </row>
    <row r="70" spans="1:17" x14ac:dyDescent="0.35">
      <c r="A70">
        <v>62</v>
      </c>
      <c r="B70" t="s">
        <v>68</v>
      </c>
      <c r="C70">
        <v>0</v>
      </c>
      <c r="D70">
        <v>565.15</v>
      </c>
      <c r="E70">
        <v>138.93</v>
      </c>
      <c r="F70">
        <v>35.28</v>
      </c>
      <c r="G70">
        <v>1</v>
      </c>
      <c r="H70" s="1">
        <f>E70/D70</f>
        <v>0.24582854109528446</v>
      </c>
      <c r="Q70">
        <v>53.98</v>
      </c>
    </row>
    <row r="71" spans="1:17" x14ac:dyDescent="0.35">
      <c r="A71">
        <v>63</v>
      </c>
      <c r="B71" t="s">
        <v>69</v>
      </c>
      <c r="C71">
        <v>0</v>
      </c>
      <c r="D71">
        <v>159.26</v>
      </c>
      <c r="E71">
        <v>18.89</v>
      </c>
      <c r="F71">
        <v>0.19</v>
      </c>
      <c r="G71">
        <v>1</v>
      </c>
      <c r="H71" s="1">
        <f>E71/D71</f>
        <v>0.11861107622755244</v>
      </c>
      <c r="Q71">
        <v>38.74</v>
      </c>
    </row>
    <row r="72" spans="1:17" x14ac:dyDescent="0.35">
      <c r="A72">
        <v>64</v>
      </c>
      <c r="B72" t="s">
        <v>70</v>
      </c>
      <c r="C72">
        <v>1</v>
      </c>
      <c r="D72">
        <v>240.68</v>
      </c>
      <c r="E72">
        <v>41.49</v>
      </c>
      <c r="F72">
        <v>14.74</v>
      </c>
      <c r="G72">
        <v>1</v>
      </c>
      <c r="H72" s="1">
        <f>E72/D72</f>
        <v>0.17238657138108693</v>
      </c>
      <c r="Q72">
        <v>7.05</v>
      </c>
    </row>
    <row r="73" spans="1:17" x14ac:dyDescent="0.35">
      <c r="A73">
        <v>65</v>
      </c>
      <c r="B73" t="s">
        <v>71</v>
      </c>
      <c r="C73">
        <v>0</v>
      </c>
      <c r="D73">
        <v>446.62</v>
      </c>
      <c r="E73">
        <v>107.74</v>
      </c>
      <c r="F73">
        <v>26.25</v>
      </c>
      <c r="G73">
        <v>1</v>
      </c>
      <c r="H73" s="1">
        <f>E73/D73</f>
        <v>0.24123415879270968</v>
      </c>
      <c r="Q73">
        <v>66.16</v>
      </c>
    </row>
    <row r="74" spans="1:17" x14ac:dyDescent="0.35">
      <c r="A74">
        <v>66</v>
      </c>
      <c r="B74" t="s">
        <v>72</v>
      </c>
      <c r="C74">
        <v>0</v>
      </c>
      <c r="D74">
        <v>681.27</v>
      </c>
      <c r="E74">
        <v>111.41</v>
      </c>
      <c r="F74">
        <v>37.56</v>
      </c>
      <c r="G74">
        <v>1</v>
      </c>
      <c r="H74" s="1">
        <f>E74/D74</f>
        <v>0.16353281371556064</v>
      </c>
      <c r="Q74">
        <v>82.97</v>
      </c>
    </row>
    <row r="75" spans="1:17" x14ac:dyDescent="0.35">
      <c r="A75">
        <v>67</v>
      </c>
      <c r="B75" t="s">
        <v>73</v>
      </c>
      <c r="C75">
        <v>1</v>
      </c>
      <c r="D75">
        <v>41.17</v>
      </c>
      <c r="E75">
        <v>1.69</v>
      </c>
      <c r="F75">
        <v>0.38</v>
      </c>
      <c r="G75">
        <v>1</v>
      </c>
      <c r="H75" s="1">
        <f>E75/D75</f>
        <v>4.1049307748360457E-2</v>
      </c>
      <c r="Q75">
        <v>129.9</v>
      </c>
    </row>
    <row r="76" spans="1:17" x14ac:dyDescent="0.35">
      <c r="A76">
        <v>68</v>
      </c>
      <c r="B76" t="s">
        <v>74</v>
      </c>
      <c r="C76">
        <v>1</v>
      </c>
      <c r="D76">
        <v>171.63</v>
      </c>
      <c r="E76">
        <v>5.4</v>
      </c>
      <c r="F76">
        <v>1.27</v>
      </c>
      <c r="G76">
        <v>1</v>
      </c>
      <c r="H76" s="1">
        <f>E76/D76</f>
        <v>3.1463030938647094E-2</v>
      </c>
      <c r="Q76">
        <v>23.86</v>
      </c>
    </row>
    <row r="77" spans="1:17" x14ac:dyDescent="0.35">
      <c r="A77">
        <v>69</v>
      </c>
      <c r="B77" t="s">
        <v>75</v>
      </c>
      <c r="C77">
        <v>1</v>
      </c>
      <c r="D77">
        <v>188.22</v>
      </c>
      <c r="E77">
        <v>29.28</v>
      </c>
      <c r="F77">
        <v>1.83</v>
      </c>
      <c r="G77">
        <v>1</v>
      </c>
      <c r="H77" s="1">
        <f>E77/D77</f>
        <v>0.1555626394644565</v>
      </c>
      <c r="Q77">
        <v>49.15</v>
      </c>
    </row>
    <row r="78" spans="1:17" x14ac:dyDescent="0.35">
      <c r="A78">
        <v>71</v>
      </c>
      <c r="B78" t="s">
        <v>77</v>
      </c>
      <c r="C78">
        <v>0</v>
      </c>
      <c r="D78">
        <v>963.55</v>
      </c>
      <c r="E78">
        <v>48.16</v>
      </c>
      <c r="F78">
        <v>18.54</v>
      </c>
      <c r="G78">
        <v>1</v>
      </c>
      <c r="H78" s="1">
        <f>E78/D78</f>
        <v>4.9981837994914638E-2</v>
      </c>
      <c r="Q78">
        <v>119.35</v>
      </c>
    </row>
    <row r="79" spans="1:17" x14ac:dyDescent="0.35">
      <c r="A79">
        <v>72</v>
      </c>
      <c r="B79" t="s">
        <v>78</v>
      </c>
      <c r="C79">
        <v>1</v>
      </c>
      <c r="D79">
        <v>417.65</v>
      </c>
      <c r="E79">
        <v>50.1</v>
      </c>
      <c r="F79">
        <v>1.36</v>
      </c>
      <c r="G79">
        <v>1</v>
      </c>
      <c r="H79" s="1">
        <f>E79/D79</f>
        <v>0.11995690171195979</v>
      </c>
      <c r="Q79">
        <v>44.57</v>
      </c>
    </row>
    <row r="80" spans="1:17" x14ac:dyDescent="0.35">
      <c r="A80">
        <v>73</v>
      </c>
      <c r="B80" t="s">
        <v>79</v>
      </c>
      <c r="C80">
        <v>1</v>
      </c>
      <c r="D80">
        <v>429.95</v>
      </c>
      <c r="E80">
        <v>13.87</v>
      </c>
      <c r="F80">
        <v>0.28999999999999998</v>
      </c>
      <c r="G80">
        <v>1</v>
      </c>
      <c r="H80" s="1">
        <f>E80/D80</f>
        <v>3.2259565065705313E-2</v>
      </c>
      <c r="Q80">
        <v>14.33</v>
      </c>
    </row>
    <row r="81" spans="1:17" x14ac:dyDescent="0.35">
      <c r="A81">
        <v>74</v>
      </c>
      <c r="B81" t="s">
        <v>80</v>
      </c>
      <c r="C81">
        <v>1</v>
      </c>
      <c r="D81">
        <v>499.52</v>
      </c>
      <c r="E81">
        <v>105.61</v>
      </c>
      <c r="F81">
        <v>33.200000000000003</v>
      </c>
      <c r="G81">
        <v>1</v>
      </c>
      <c r="H81" s="1">
        <f>E81/D81</f>
        <v>0.21142296604740551</v>
      </c>
      <c r="Q81">
        <v>1.93</v>
      </c>
    </row>
    <row r="82" spans="1:17" x14ac:dyDescent="0.35">
      <c r="A82">
        <v>75</v>
      </c>
      <c r="B82" t="s">
        <v>81</v>
      </c>
      <c r="C82">
        <v>1</v>
      </c>
      <c r="D82">
        <v>670.03</v>
      </c>
      <c r="E82">
        <v>95.7</v>
      </c>
      <c r="F82">
        <v>29.88</v>
      </c>
      <c r="G82">
        <v>1</v>
      </c>
      <c r="H82" s="1">
        <f>E82/D82</f>
        <v>0.14282942554810979</v>
      </c>
      <c r="Q82">
        <v>11.27</v>
      </c>
    </row>
    <row r="83" spans="1:17" x14ac:dyDescent="0.35">
      <c r="A83">
        <v>76</v>
      </c>
      <c r="B83" t="s">
        <v>82</v>
      </c>
      <c r="C83">
        <v>0</v>
      </c>
      <c r="D83">
        <v>275.72000000000003</v>
      </c>
      <c r="E83">
        <v>53.98</v>
      </c>
      <c r="F83">
        <v>2.94</v>
      </c>
      <c r="G83">
        <v>1</v>
      </c>
      <c r="H83" s="1">
        <f>E83/D83</f>
        <v>0.19577832583780644</v>
      </c>
      <c r="Q83">
        <v>8.3000000000000007</v>
      </c>
    </row>
    <row r="84" spans="1:17" x14ac:dyDescent="0.35">
      <c r="A84">
        <v>77</v>
      </c>
      <c r="B84" t="s">
        <v>83</v>
      </c>
      <c r="C84">
        <v>1</v>
      </c>
      <c r="D84">
        <v>725.53</v>
      </c>
      <c r="E84">
        <v>38.74</v>
      </c>
      <c r="F84">
        <v>14.54</v>
      </c>
      <c r="G84">
        <v>1</v>
      </c>
      <c r="H84" s="1">
        <f>E84/D84</f>
        <v>5.339544884429314E-2</v>
      </c>
      <c r="Q84">
        <v>45.38</v>
      </c>
    </row>
    <row r="85" spans="1:17" x14ac:dyDescent="0.35">
      <c r="A85">
        <v>78</v>
      </c>
      <c r="B85" t="s">
        <v>84</v>
      </c>
      <c r="C85">
        <v>1</v>
      </c>
      <c r="D85">
        <v>144.22999999999999</v>
      </c>
      <c r="E85">
        <v>7.05</v>
      </c>
      <c r="F85">
        <v>0.6</v>
      </c>
      <c r="G85">
        <v>1</v>
      </c>
      <c r="H85" s="1">
        <f>E85/D85</f>
        <v>4.8880260694723711E-2</v>
      </c>
      <c r="Q85">
        <v>117.91</v>
      </c>
    </row>
    <row r="86" spans="1:17" x14ac:dyDescent="0.35">
      <c r="A86">
        <v>79</v>
      </c>
      <c r="B86" t="s">
        <v>85</v>
      </c>
      <c r="C86">
        <v>1</v>
      </c>
      <c r="D86">
        <v>467.77</v>
      </c>
      <c r="E86">
        <v>66.16</v>
      </c>
      <c r="F86">
        <v>6.08</v>
      </c>
      <c r="G86">
        <v>1</v>
      </c>
      <c r="H86" s="1">
        <f>E86/D86</f>
        <v>0.14143703101951813</v>
      </c>
      <c r="Q86">
        <v>194.23</v>
      </c>
    </row>
    <row r="87" spans="1:17" x14ac:dyDescent="0.35">
      <c r="A87">
        <v>80</v>
      </c>
      <c r="B87" t="s">
        <v>86</v>
      </c>
      <c r="C87">
        <v>0</v>
      </c>
      <c r="D87">
        <v>683.7</v>
      </c>
      <c r="E87">
        <v>82.97</v>
      </c>
      <c r="F87">
        <v>22.37</v>
      </c>
      <c r="G87">
        <v>1</v>
      </c>
      <c r="H87" s="1">
        <f>E87/D87</f>
        <v>0.12135439520257423</v>
      </c>
      <c r="Q87">
        <v>105.12</v>
      </c>
    </row>
    <row r="88" spans="1:17" x14ac:dyDescent="0.35">
      <c r="A88">
        <v>81</v>
      </c>
      <c r="B88" t="s">
        <v>87</v>
      </c>
      <c r="C88">
        <v>0</v>
      </c>
      <c r="D88">
        <v>688.77</v>
      </c>
      <c r="E88">
        <v>129.9</v>
      </c>
      <c r="F88">
        <v>20.83</v>
      </c>
      <c r="G88">
        <v>1</v>
      </c>
      <c r="H88" s="1">
        <f>E88/D88</f>
        <v>0.18859706433207021</v>
      </c>
      <c r="Q88">
        <v>37.51</v>
      </c>
    </row>
    <row r="89" spans="1:17" x14ac:dyDescent="0.35">
      <c r="A89">
        <v>82</v>
      </c>
      <c r="B89" t="s">
        <v>88</v>
      </c>
      <c r="C89">
        <v>1</v>
      </c>
      <c r="D89">
        <v>151.68</v>
      </c>
      <c r="E89">
        <v>23.86</v>
      </c>
      <c r="F89">
        <v>3.9</v>
      </c>
      <c r="G89">
        <v>1</v>
      </c>
      <c r="H89" s="1">
        <f>E89/D89</f>
        <v>0.15730485232067509</v>
      </c>
    </row>
    <row r="90" spans="1:17" x14ac:dyDescent="0.35">
      <c r="A90">
        <v>85</v>
      </c>
      <c r="B90" t="s">
        <v>91</v>
      </c>
      <c r="C90">
        <v>1</v>
      </c>
      <c r="D90">
        <v>361.42</v>
      </c>
      <c r="E90">
        <v>49.15</v>
      </c>
      <c r="F90">
        <v>18.78</v>
      </c>
      <c r="G90">
        <v>1</v>
      </c>
      <c r="H90" s="1">
        <f>E90/D90</f>
        <v>0.13599136738420672</v>
      </c>
    </row>
    <row r="91" spans="1:17" x14ac:dyDescent="0.35">
      <c r="A91">
        <v>86</v>
      </c>
      <c r="B91" t="s">
        <v>92</v>
      </c>
      <c r="C91">
        <v>0</v>
      </c>
      <c r="D91">
        <v>693.1</v>
      </c>
      <c r="E91">
        <v>119.35</v>
      </c>
      <c r="F91">
        <v>19.12</v>
      </c>
      <c r="G91">
        <v>1</v>
      </c>
      <c r="H91" s="1">
        <f>E91/D91</f>
        <v>0.17219737411628913</v>
      </c>
    </row>
    <row r="92" spans="1:17" x14ac:dyDescent="0.35">
      <c r="A92">
        <v>87</v>
      </c>
      <c r="B92" t="s">
        <v>93</v>
      </c>
      <c r="C92">
        <v>0</v>
      </c>
      <c r="D92">
        <v>256.74</v>
      </c>
      <c r="E92">
        <v>44.57</v>
      </c>
      <c r="F92">
        <v>14.02</v>
      </c>
      <c r="G92">
        <v>1</v>
      </c>
      <c r="H92" s="1">
        <f>E92/D92</f>
        <v>0.17359975072057335</v>
      </c>
    </row>
    <row r="93" spans="1:17" x14ac:dyDescent="0.35">
      <c r="A93">
        <v>90</v>
      </c>
      <c r="B93" t="s">
        <v>96</v>
      </c>
      <c r="C93">
        <v>1</v>
      </c>
      <c r="D93">
        <v>880.71</v>
      </c>
      <c r="E93">
        <v>14.33</v>
      </c>
      <c r="F93">
        <v>0.19</v>
      </c>
      <c r="G93">
        <v>1</v>
      </c>
      <c r="H93" s="1">
        <f>E93/D93</f>
        <v>1.6270963200145337E-2</v>
      </c>
    </row>
    <row r="94" spans="1:17" x14ac:dyDescent="0.35">
      <c r="A94">
        <v>91</v>
      </c>
      <c r="B94" t="s">
        <v>97</v>
      </c>
      <c r="C94">
        <v>0</v>
      </c>
      <c r="D94">
        <v>100.34</v>
      </c>
      <c r="E94">
        <v>1.93</v>
      </c>
      <c r="F94">
        <v>0.38</v>
      </c>
      <c r="G94">
        <v>1</v>
      </c>
      <c r="H94" s="1">
        <f>E94/D94</f>
        <v>1.9234602352003187E-2</v>
      </c>
    </row>
    <row r="95" spans="1:17" x14ac:dyDescent="0.35">
      <c r="A95">
        <v>94</v>
      </c>
      <c r="B95" t="s">
        <v>100</v>
      </c>
      <c r="C95">
        <v>1</v>
      </c>
      <c r="D95">
        <v>82.2</v>
      </c>
      <c r="E95">
        <v>11.27</v>
      </c>
      <c r="F95">
        <v>1.08</v>
      </c>
      <c r="G95">
        <v>1</v>
      </c>
      <c r="H95" s="1">
        <f>E95/D95</f>
        <v>0.13710462287104622</v>
      </c>
    </row>
    <row r="96" spans="1:17" x14ac:dyDescent="0.35">
      <c r="A96">
        <v>95</v>
      </c>
      <c r="B96" t="s">
        <v>101</v>
      </c>
      <c r="C96">
        <v>0</v>
      </c>
      <c r="D96">
        <v>102.34</v>
      </c>
      <c r="E96">
        <v>8.3000000000000007</v>
      </c>
      <c r="F96">
        <v>2.3199999999999998</v>
      </c>
      <c r="G96">
        <v>1</v>
      </c>
      <c r="H96" s="1">
        <f>E96/D96</f>
        <v>8.110220832519055E-2</v>
      </c>
    </row>
    <row r="97" spans="1:8" x14ac:dyDescent="0.35">
      <c r="A97">
        <v>96</v>
      </c>
      <c r="B97" t="s">
        <v>102</v>
      </c>
      <c r="C97">
        <v>1</v>
      </c>
      <c r="D97">
        <v>927.56</v>
      </c>
      <c r="E97">
        <v>45.38</v>
      </c>
      <c r="F97">
        <v>16.809999999999999</v>
      </c>
      <c r="G97">
        <v>1</v>
      </c>
      <c r="H97" s="1">
        <f>E97/D97</f>
        <v>4.8924058820992718E-2</v>
      </c>
    </row>
    <row r="98" spans="1:8" x14ac:dyDescent="0.35">
      <c r="A98">
        <v>97</v>
      </c>
      <c r="B98" t="s">
        <v>103</v>
      </c>
      <c r="C98">
        <v>0</v>
      </c>
      <c r="D98">
        <v>635.27</v>
      </c>
      <c r="E98">
        <v>117.91</v>
      </c>
      <c r="F98">
        <v>8.4499999999999993</v>
      </c>
      <c r="G98">
        <v>1</v>
      </c>
      <c r="H98" s="1">
        <f>E98/D98</f>
        <v>0.18560612023234216</v>
      </c>
    </row>
    <row r="99" spans="1:8" x14ac:dyDescent="0.35">
      <c r="A99">
        <v>98</v>
      </c>
      <c r="B99" t="s">
        <v>104</v>
      </c>
      <c r="C99">
        <v>1</v>
      </c>
      <c r="D99">
        <v>818.97</v>
      </c>
      <c r="E99">
        <v>194.23</v>
      </c>
      <c r="F99">
        <v>34.380000000000003</v>
      </c>
      <c r="G99">
        <v>1</v>
      </c>
      <c r="H99" s="1">
        <f>E99/D99</f>
        <v>0.23716375447208077</v>
      </c>
    </row>
    <row r="100" spans="1:8" x14ac:dyDescent="0.35">
      <c r="A100">
        <v>99</v>
      </c>
      <c r="B100" t="s">
        <v>105</v>
      </c>
      <c r="C100">
        <v>1</v>
      </c>
      <c r="D100">
        <v>968.43</v>
      </c>
      <c r="E100">
        <v>105.12</v>
      </c>
      <c r="F100">
        <v>7.1</v>
      </c>
      <c r="G100">
        <v>1</v>
      </c>
      <c r="H100" s="1">
        <f>E100/D100</f>
        <v>0.10854682320869863</v>
      </c>
    </row>
    <row r="101" spans="1:8" x14ac:dyDescent="0.35">
      <c r="A101">
        <v>100</v>
      </c>
      <c r="B101" t="s">
        <v>106</v>
      </c>
      <c r="C101">
        <v>0</v>
      </c>
      <c r="D101">
        <v>187.15</v>
      </c>
      <c r="E101">
        <v>37.51</v>
      </c>
      <c r="F101">
        <v>9.44</v>
      </c>
      <c r="G101">
        <v>1</v>
      </c>
      <c r="H101" s="1">
        <f>E101/D101</f>
        <v>0.20042746460058775</v>
      </c>
    </row>
  </sheetData>
  <autoFilter ref="A1:H101" xr:uid="{A2C2E04A-ED62-4578-8806-891892C66776}">
    <sortState xmlns:xlrd2="http://schemas.microsoft.com/office/spreadsheetml/2017/richdata2" ref="A2:H101">
      <sortCondition ref="G1:G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4194-D1D8-4BAE-BE81-40741B919F79}">
  <dimension ref="A1:L15"/>
  <sheetViews>
    <sheetView workbookViewId="0">
      <selection activeCell="F20" sqref="F20"/>
    </sheetView>
  </sheetViews>
  <sheetFormatPr defaultRowHeight="14.5" x14ac:dyDescent="0.35"/>
  <cols>
    <col min="1" max="1" width="16.1796875" bestFit="1" customWidth="1"/>
    <col min="2" max="2" width="11.81640625" bestFit="1" customWidth="1"/>
    <col min="3" max="3" width="16.1796875" bestFit="1" customWidth="1"/>
    <col min="4" max="4" width="12.453125" bestFit="1" customWidth="1"/>
    <col min="5" max="5" width="16.1796875" bestFit="1" customWidth="1"/>
    <col min="6" max="6" width="12.453125" bestFit="1" customWidth="1"/>
    <col min="7" max="7" width="16.1796875" bestFit="1" customWidth="1"/>
    <col min="8" max="8" width="11.81640625" bestFit="1" customWidth="1"/>
    <col min="9" max="9" width="16.1796875" bestFit="1" customWidth="1"/>
    <col min="10" max="10" width="11.81640625" bestFit="1" customWidth="1"/>
    <col min="11" max="11" width="16.81640625" bestFit="1" customWidth="1"/>
    <col min="12" max="12" width="12.453125" bestFit="1" customWidth="1"/>
  </cols>
  <sheetData>
    <row r="1" spans="1:12" x14ac:dyDescent="0.35">
      <c r="A1" s="7" t="s">
        <v>2</v>
      </c>
      <c r="B1" s="7"/>
      <c r="C1" s="7" t="s">
        <v>3</v>
      </c>
      <c r="D1" s="7"/>
      <c r="E1" s="7" t="s">
        <v>4</v>
      </c>
      <c r="F1" s="7"/>
      <c r="G1" s="7" t="s">
        <v>5</v>
      </c>
      <c r="H1" s="7"/>
      <c r="I1" s="7" t="s">
        <v>6</v>
      </c>
      <c r="J1" s="7"/>
      <c r="K1" s="7" t="s">
        <v>112</v>
      </c>
      <c r="L1" s="7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5" t="s">
        <v>117</v>
      </c>
      <c r="B3" s="5">
        <v>0.42</v>
      </c>
      <c r="C3" s="5" t="s">
        <v>117</v>
      </c>
      <c r="D3" s="5">
        <v>442.34119999999973</v>
      </c>
      <c r="E3" s="5" t="s">
        <v>117</v>
      </c>
      <c r="F3" s="5">
        <v>55.802500000000002</v>
      </c>
      <c r="G3" s="5" t="s">
        <v>117</v>
      </c>
      <c r="H3" s="5">
        <v>12.912000000000001</v>
      </c>
      <c r="I3" s="5" t="s">
        <v>117</v>
      </c>
      <c r="J3" s="5">
        <v>0.79</v>
      </c>
      <c r="K3" s="5" t="s">
        <v>117</v>
      </c>
      <c r="L3" s="5">
        <v>0.1307709816078727</v>
      </c>
    </row>
    <row r="4" spans="1:12" x14ac:dyDescent="0.35">
      <c r="A4" s="5" t="s">
        <v>118</v>
      </c>
      <c r="B4" s="5">
        <v>4.9604496374885822E-2</v>
      </c>
      <c r="C4" s="5" t="s">
        <v>118</v>
      </c>
      <c r="D4" s="5">
        <v>27.512303647743842</v>
      </c>
      <c r="E4" s="5" t="s">
        <v>118</v>
      </c>
      <c r="F4" s="5">
        <v>4.5270217992861594</v>
      </c>
      <c r="G4" s="5" t="s">
        <v>118</v>
      </c>
      <c r="H4" s="5">
        <v>1.3781277300758592</v>
      </c>
      <c r="I4" s="5" t="s">
        <v>118</v>
      </c>
      <c r="J4" s="5">
        <v>4.0936018074033236E-2</v>
      </c>
      <c r="K4" s="5" t="s">
        <v>118</v>
      </c>
      <c r="L4" s="5">
        <v>6.7667347352462336E-3</v>
      </c>
    </row>
    <row r="5" spans="1:12" x14ac:dyDescent="0.35">
      <c r="A5" s="5" t="s">
        <v>109</v>
      </c>
      <c r="B5" s="5">
        <v>0</v>
      </c>
      <c r="C5" s="5" t="s">
        <v>109</v>
      </c>
      <c r="D5" s="5">
        <v>423.79999999999995</v>
      </c>
      <c r="E5" s="5" t="s">
        <v>109</v>
      </c>
      <c r="F5" s="5">
        <v>44.355000000000004</v>
      </c>
      <c r="G5" s="5" t="s">
        <v>109</v>
      </c>
      <c r="H5" s="5">
        <v>7.7099999999999991</v>
      </c>
      <c r="I5" s="5" t="s">
        <v>109</v>
      </c>
      <c r="J5" s="5">
        <v>1</v>
      </c>
      <c r="K5" s="5" t="s">
        <v>109</v>
      </c>
      <c r="L5" s="5">
        <v>0.13603203382426582</v>
      </c>
    </row>
    <row r="6" spans="1:12" x14ac:dyDescent="0.35">
      <c r="A6" s="5" t="s">
        <v>119</v>
      </c>
      <c r="B6" s="5">
        <v>0</v>
      </c>
      <c r="C6" s="5" t="s">
        <v>119</v>
      </c>
      <c r="D6" s="5" t="e">
        <v>#N/A</v>
      </c>
      <c r="E6" s="5" t="s">
        <v>119</v>
      </c>
      <c r="F6" s="5" t="e">
        <v>#N/A</v>
      </c>
      <c r="G6" s="5" t="s">
        <v>119</v>
      </c>
      <c r="H6" s="5">
        <v>0.19</v>
      </c>
      <c r="I6" s="5" t="s">
        <v>119</v>
      </c>
      <c r="J6" s="5">
        <v>1</v>
      </c>
      <c r="K6" s="5" t="s">
        <v>119</v>
      </c>
      <c r="L6" s="5" t="e">
        <v>#N/A</v>
      </c>
    </row>
    <row r="7" spans="1:12" x14ac:dyDescent="0.35">
      <c r="A7" s="5" t="s">
        <v>120</v>
      </c>
      <c r="B7" s="5">
        <v>0.4960449637488582</v>
      </c>
      <c r="C7" s="5" t="s">
        <v>120</v>
      </c>
      <c r="D7" s="5">
        <v>275.1230364774384</v>
      </c>
      <c r="E7" s="5" t="s">
        <v>120</v>
      </c>
      <c r="F7" s="5">
        <v>45.270217992861596</v>
      </c>
      <c r="G7" s="5" t="s">
        <v>120</v>
      </c>
      <c r="H7" s="5">
        <v>13.781277300758592</v>
      </c>
      <c r="I7" s="5" t="s">
        <v>120</v>
      </c>
      <c r="J7" s="5">
        <v>0.40936018074033237</v>
      </c>
      <c r="K7" s="5" t="s">
        <v>120</v>
      </c>
      <c r="L7" s="5">
        <v>6.766734735246234E-2</v>
      </c>
    </row>
    <row r="8" spans="1:12" x14ac:dyDescent="0.35">
      <c r="A8" s="5" t="s">
        <v>121</v>
      </c>
      <c r="B8" s="5">
        <v>0.24606060606060606</v>
      </c>
      <c r="C8" s="5" t="s">
        <v>121</v>
      </c>
      <c r="D8" s="5">
        <v>75692.685200565887</v>
      </c>
      <c r="E8" s="5" t="s">
        <v>121</v>
      </c>
      <c r="F8" s="5">
        <v>2049.3926371212101</v>
      </c>
      <c r="G8" s="5" t="s">
        <v>121</v>
      </c>
      <c r="H8" s="5">
        <v>189.92360404040403</v>
      </c>
      <c r="I8" s="5" t="s">
        <v>121</v>
      </c>
      <c r="J8" s="5">
        <v>0.1675757575757576</v>
      </c>
      <c r="K8" s="5" t="s">
        <v>121</v>
      </c>
      <c r="L8" s="5">
        <v>4.5788698977187918E-3</v>
      </c>
    </row>
    <row r="9" spans="1:12" x14ac:dyDescent="0.35">
      <c r="A9" s="5" t="s">
        <v>122</v>
      </c>
      <c r="B9" s="5">
        <v>-1.9306966095564213</v>
      </c>
      <c r="C9" s="5" t="s">
        <v>122</v>
      </c>
      <c r="D9" s="5">
        <v>-0.99233693411705293</v>
      </c>
      <c r="E9" s="5" t="s">
        <v>122</v>
      </c>
      <c r="F9" s="5">
        <v>-2.1557574071091601E-2</v>
      </c>
      <c r="G9" s="5" t="s">
        <v>122</v>
      </c>
      <c r="H9" s="5">
        <v>0.77543942946545386</v>
      </c>
      <c r="I9" s="5" t="s">
        <v>122</v>
      </c>
      <c r="J9" s="5">
        <v>9.1652402651181575E-2</v>
      </c>
      <c r="K9" s="5" t="s">
        <v>122</v>
      </c>
      <c r="L9" s="5">
        <v>-1.0381715335372568</v>
      </c>
    </row>
    <row r="10" spans="1:12" x14ac:dyDescent="0.35">
      <c r="A10" s="5" t="s">
        <v>123</v>
      </c>
      <c r="B10" s="5">
        <v>0.32913408673393602</v>
      </c>
      <c r="C10" s="5" t="s">
        <v>123</v>
      </c>
      <c r="D10" s="5">
        <v>0.24977092321524114</v>
      </c>
      <c r="E10" s="5" t="s">
        <v>123</v>
      </c>
      <c r="F10" s="5">
        <v>0.8562025867002897</v>
      </c>
      <c r="G10" s="5" t="s">
        <v>123</v>
      </c>
      <c r="H10" s="5">
        <v>1.2915568554164114</v>
      </c>
      <c r="I10" s="5" t="s">
        <v>123</v>
      </c>
      <c r="J10" s="5">
        <v>-1.4457603903328677</v>
      </c>
      <c r="K10" s="5" t="s">
        <v>123</v>
      </c>
      <c r="L10" s="5">
        <v>-4.635560831495604E-2</v>
      </c>
    </row>
    <row r="11" spans="1:12" x14ac:dyDescent="0.35">
      <c r="A11" s="5" t="s">
        <v>124</v>
      </c>
      <c r="B11" s="5">
        <v>1</v>
      </c>
      <c r="C11" s="5" t="s">
        <v>124</v>
      </c>
      <c r="D11" s="5">
        <v>964.05</v>
      </c>
      <c r="E11" s="5" t="s">
        <v>124</v>
      </c>
      <c r="F11" s="5">
        <v>194.01999999999998</v>
      </c>
      <c r="G11" s="5" t="s">
        <v>124</v>
      </c>
      <c r="H11" s="5">
        <v>52.42</v>
      </c>
      <c r="I11" s="5" t="s">
        <v>124</v>
      </c>
      <c r="J11" s="5">
        <v>1</v>
      </c>
      <c r="K11" s="5" t="s">
        <v>124</v>
      </c>
      <c r="L11" s="5">
        <v>0.23698566677958954</v>
      </c>
    </row>
    <row r="12" spans="1:12" x14ac:dyDescent="0.35">
      <c r="A12" s="5" t="s">
        <v>125</v>
      </c>
      <c r="B12" s="5">
        <v>0</v>
      </c>
      <c r="C12" s="5" t="s">
        <v>125</v>
      </c>
      <c r="D12" s="5">
        <v>4.38</v>
      </c>
      <c r="E12" s="5" t="s">
        <v>125</v>
      </c>
      <c r="F12" s="5">
        <v>0.21</v>
      </c>
      <c r="G12" s="5" t="s">
        <v>125</v>
      </c>
      <c r="H12" s="5">
        <v>0.01</v>
      </c>
      <c r="I12" s="5" t="s">
        <v>125</v>
      </c>
      <c r="J12" s="5">
        <v>0</v>
      </c>
      <c r="K12" s="5" t="s">
        <v>125</v>
      </c>
      <c r="L12" s="5">
        <v>1.0597351295231823E-2</v>
      </c>
    </row>
    <row r="13" spans="1:12" x14ac:dyDescent="0.35">
      <c r="A13" s="5" t="s">
        <v>126</v>
      </c>
      <c r="B13" s="5">
        <v>1</v>
      </c>
      <c r="C13" s="5" t="s">
        <v>126</v>
      </c>
      <c r="D13" s="5">
        <v>968.43</v>
      </c>
      <c r="E13" s="5" t="s">
        <v>126</v>
      </c>
      <c r="F13" s="5">
        <v>194.23</v>
      </c>
      <c r="G13" s="5" t="s">
        <v>126</v>
      </c>
      <c r="H13" s="5">
        <v>52.43</v>
      </c>
      <c r="I13" s="5" t="s">
        <v>126</v>
      </c>
      <c r="J13" s="5">
        <v>1</v>
      </c>
      <c r="K13" s="5" t="s">
        <v>126</v>
      </c>
      <c r="L13" s="5">
        <v>0.24758301807482136</v>
      </c>
    </row>
    <row r="14" spans="1:12" x14ac:dyDescent="0.35">
      <c r="A14" s="5" t="s">
        <v>127</v>
      </c>
      <c r="B14" s="5">
        <v>42</v>
      </c>
      <c r="C14" s="5" t="s">
        <v>127</v>
      </c>
      <c r="D14" s="5">
        <v>44234.119999999974</v>
      </c>
      <c r="E14" s="5" t="s">
        <v>127</v>
      </c>
      <c r="F14" s="5">
        <v>5580.25</v>
      </c>
      <c r="G14" s="5" t="s">
        <v>127</v>
      </c>
      <c r="H14" s="5">
        <v>1291.2</v>
      </c>
      <c r="I14" s="5" t="s">
        <v>127</v>
      </c>
      <c r="J14" s="5">
        <v>79</v>
      </c>
      <c r="K14" s="5" t="s">
        <v>127</v>
      </c>
      <c r="L14" s="5">
        <v>13.077098160787271</v>
      </c>
    </row>
    <row r="15" spans="1:12" ht="15" thickBot="1" x14ac:dyDescent="0.4">
      <c r="A15" s="6" t="s">
        <v>128</v>
      </c>
      <c r="B15" s="6">
        <v>100</v>
      </c>
      <c r="C15" s="6" t="s">
        <v>128</v>
      </c>
      <c r="D15" s="6">
        <v>100</v>
      </c>
      <c r="E15" s="6" t="s">
        <v>128</v>
      </c>
      <c r="F15" s="6">
        <v>100</v>
      </c>
      <c r="G15" s="6" t="s">
        <v>128</v>
      </c>
      <c r="H15" s="6">
        <v>100</v>
      </c>
      <c r="I15" s="6" t="s">
        <v>128</v>
      </c>
      <c r="J15" s="6">
        <v>100</v>
      </c>
      <c r="K15" s="6" t="s">
        <v>128</v>
      </c>
      <c r="L15" s="6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AA33-764B-4F16-ADF5-F77D88732FC9}">
  <dimension ref="A1:B12"/>
  <sheetViews>
    <sheetView workbookViewId="0">
      <selection activeCell="B17" sqref="B17"/>
    </sheetView>
  </sheetViews>
  <sheetFormatPr defaultRowHeight="14.5" x14ac:dyDescent="0.35"/>
  <sheetData>
    <row r="1" spans="1:2" x14ac:dyDescent="0.35">
      <c r="A1" s="7" t="s">
        <v>129</v>
      </c>
      <c r="B1" s="7" t="s">
        <v>131</v>
      </c>
    </row>
    <row r="2" spans="1:2" x14ac:dyDescent="0.35">
      <c r="A2" s="5">
        <v>0.21</v>
      </c>
      <c r="B2" s="5">
        <v>1</v>
      </c>
    </row>
    <row r="3" spans="1:2" x14ac:dyDescent="0.35">
      <c r="A3" s="5">
        <v>19.611999999999998</v>
      </c>
      <c r="B3" s="5">
        <v>26</v>
      </c>
    </row>
    <row r="4" spans="1:2" x14ac:dyDescent="0.35">
      <c r="A4" s="5">
        <v>39.013999999999996</v>
      </c>
      <c r="B4" s="5">
        <v>15</v>
      </c>
    </row>
    <row r="5" spans="1:2" x14ac:dyDescent="0.35">
      <c r="A5" s="5">
        <v>58.41599999999999</v>
      </c>
      <c r="B5" s="5">
        <v>22</v>
      </c>
    </row>
    <row r="6" spans="1:2" x14ac:dyDescent="0.35">
      <c r="A6" s="5">
        <v>77.817999999999984</v>
      </c>
      <c r="B6" s="5">
        <v>8</v>
      </c>
    </row>
    <row r="7" spans="1:2" x14ac:dyDescent="0.35">
      <c r="A7" s="5">
        <v>97.219999999999985</v>
      </c>
      <c r="B7" s="5">
        <v>8</v>
      </c>
    </row>
    <row r="8" spans="1:2" x14ac:dyDescent="0.35">
      <c r="A8" s="5">
        <v>116.62199999999997</v>
      </c>
      <c r="B8" s="5">
        <v>8</v>
      </c>
    </row>
    <row r="9" spans="1:2" x14ac:dyDescent="0.35">
      <c r="A9" s="5">
        <v>136.024</v>
      </c>
      <c r="B9" s="5">
        <v>5</v>
      </c>
    </row>
    <row r="10" spans="1:2" x14ac:dyDescent="0.35">
      <c r="A10" s="5">
        <v>155.42599999999999</v>
      </c>
      <c r="B10" s="5">
        <v>5</v>
      </c>
    </row>
    <row r="11" spans="1:2" x14ac:dyDescent="0.35">
      <c r="A11" s="5">
        <v>174.82799999999997</v>
      </c>
      <c r="B11" s="5">
        <v>0</v>
      </c>
    </row>
    <row r="12" spans="1:2" ht="15" thickBot="1" x14ac:dyDescent="0.4">
      <c r="A12" s="6" t="s">
        <v>130</v>
      </c>
      <c r="B12" s="6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E4E9-09D8-4DF3-9B89-DA7A40B315BC}">
  <dimension ref="A1:C10"/>
  <sheetViews>
    <sheetView workbookViewId="0">
      <selection sqref="A1:C10"/>
    </sheetView>
  </sheetViews>
  <sheetFormatPr defaultRowHeight="14.5" x14ac:dyDescent="0.35"/>
  <sheetData>
    <row r="1" spans="1:3" x14ac:dyDescent="0.35">
      <c r="A1" s="7" t="s">
        <v>129</v>
      </c>
      <c r="B1" s="7" t="s">
        <v>131</v>
      </c>
      <c r="C1" s="7" t="s">
        <v>132</v>
      </c>
    </row>
    <row r="2" spans="1:3" x14ac:dyDescent="0.35">
      <c r="A2" s="8">
        <v>25</v>
      </c>
      <c r="B2" s="5">
        <v>33</v>
      </c>
      <c r="C2" s="9">
        <v>0.33</v>
      </c>
    </row>
    <row r="3" spans="1:3" x14ac:dyDescent="0.35">
      <c r="A3" s="8">
        <v>50</v>
      </c>
      <c r="B3" s="5">
        <v>25</v>
      </c>
      <c r="C3" s="9">
        <v>0.57999999999999996</v>
      </c>
    </row>
    <row r="4" spans="1:3" x14ac:dyDescent="0.35">
      <c r="A4" s="8">
        <v>75</v>
      </c>
      <c r="B4" s="5">
        <v>12</v>
      </c>
      <c r="C4" s="9">
        <v>0.7</v>
      </c>
    </row>
    <row r="5" spans="1:3" x14ac:dyDescent="0.35">
      <c r="A5" s="8">
        <v>100</v>
      </c>
      <c r="B5" s="5">
        <v>10</v>
      </c>
      <c r="C5" s="9">
        <v>0.8</v>
      </c>
    </row>
    <row r="6" spans="1:3" x14ac:dyDescent="0.35">
      <c r="A6" s="8">
        <v>125</v>
      </c>
      <c r="B6" s="5">
        <v>10</v>
      </c>
      <c r="C6" s="9">
        <v>0.9</v>
      </c>
    </row>
    <row r="7" spans="1:3" x14ac:dyDescent="0.35">
      <c r="A7" s="8">
        <v>150</v>
      </c>
      <c r="B7" s="5">
        <v>8</v>
      </c>
      <c r="C7" s="9">
        <v>0.98</v>
      </c>
    </row>
    <row r="8" spans="1:3" x14ac:dyDescent="0.35">
      <c r="A8" s="8">
        <v>175</v>
      </c>
      <c r="B8" s="5">
        <v>0</v>
      </c>
      <c r="C8" s="9">
        <v>0.98</v>
      </c>
    </row>
    <row r="9" spans="1:3" x14ac:dyDescent="0.35">
      <c r="A9" s="8">
        <v>200</v>
      </c>
      <c r="B9" s="5">
        <v>2</v>
      </c>
      <c r="C9" s="9">
        <v>1</v>
      </c>
    </row>
    <row r="10" spans="1:3" ht="15" thickBot="1" x14ac:dyDescent="0.4">
      <c r="A10" s="6" t="s">
        <v>130</v>
      </c>
      <c r="B10" s="6">
        <v>0</v>
      </c>
      <c r="C10" s="10">
        <v>1</v>
      </c>
    </row>
  </sheetData>
  <sortState xmlns:xlrd2="http://schemas.microsoft.com/office/spreadsheetml/2017/richdata2" ref="A2:A9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00C4-D8C0-40F9-8142-BA921F489EAA}">
  <dimension ref="A1:C13"/>
  <sheetViews>
    <sheetView workbookViewId="0">
      <selection activeCell="H20" sqref="H20"/>
    </sheetView>
  </sheetViews>
  <sheetFormatPr defaultRowHeight="14.5" x14ac:dyDescent="0.35"/>
  <cols>
    <col min="1" max="1" width="15.08984375" customWidth="1"/>
  </cols>
  <sheetData>
    <row r="1" spans="1:3" x14ac:dyDescent="0.35">
      <c r="A1" t="s">
        <v>140</v>
      </c>
    </row>
    <row r="2" spans="1:3" ht="15" thickBot="1" x14ac:dyDescent="0.4"/>
    <row r="3" spans="1:3" x14ac:dyDescent="0.35">
      <c r="A3" s="7"/>
      <c r="B3" s="7" t="s">
        <v>141</v>
      </c>
      <c r="C3" s="7" t="s">
        <v>142</v>
      </c>
    </row>
    <row r="4" spans="1:3" x14ac:dyDescent="0.35">
      <c r="A4" s="5" t="s">
        <v>117</v>
      </c>
      <c r="B4" s="5">
        <v>46.041904761904767</v>
      </c>
      <c r="C4" s="5">
        <v>58.397088607594938</v>
      </c>
    </row>
    <row r="5" spans="1:3" x14ac:dyDescent="0.35">
      <c r="A5" s="5" t="s">
        <v>143</v>
      </c>
      <c r="B5" s="5">
        <v>993.52644619047567</v>
      </c>
      <c r="C5" s="5">
        <v>2313.9342209023025</v>
      </c>
    </row>
    <row r="6" spans="1:3" x14ac:dyDescent="0.35">
      <c r="A6" s="5" t="s">
        <v>144</v>
      </c>
      <c r="B6" s="5">
        <v>21</v>
      </c>
      <c r="C6" s="5">
        <v>79</v>
      </c>
    </row>
    <row r="7" spans="1:3" x14ac:dyDescent="0.35">
      <c r="A7" s="5" t="s">
        <v>145</v>
      </c>
      <c r="B7" s="5">
        <v>0</v>
      </c>
      <c r="C7" s="5"/>
    </row>
    <row r="8" spans="1:3" x14ac:dyDescent="0.35">
      <c r="A8" s="5" t="s">
        <v>146</v>
      </c>
      <c r="B8" s="5">
        <v>48</v>
      </c>
      <c r="C8" s="5"/>
    </row>
    <row r="9" spans="1:3" x14ac:dyDescent="0.35">
      <c r="A9" s="5" t="s">
        <v>147</v>
      </c>
      <c r="B9" s="5">
        <v>-1.4116652953961732</v>
      </c>
      <c r="C9" s="5"/>
    </row>
    <row r="10" spans="1:3" x14ac:dyDescent="0.35">
      <c r="A10" s="5" t="s">
        <v>148</v>
      </c>
      <c r="B10" s="5">
        <v>8.2249194049259206E-2</v>
      </c>
      <c r="C10" s="5"/>
    </row>
    <row r="11" spans="1:3" x14ac:dyDescent="0.35">
      <c r="A11" s="5" t="s">
        <v>149</v>
      </c>
      <c r="B11" s="5">
        <v>1.6772241961243386</v>
      </c>
      <c r="C11" s="5"/>
    </row>
    <row r="12" spans="1:3" x14ac:dyDescent="0.35">
      <c r="A12" s="5" t="s">
        <v>150</v>
      </c>
      <c r="B12" s="5">
        <v>0.16449838809851841</v>
      </c>
      <c r="C12" s="5"/>
    </row>
    <row r="13" spans="1:3" ht="15" thickBot="1" x14ac:dyDescent="0.4">
      <c r="A13" s="6" t="s">
        <v>151</v>
      </c>
      <c r="B13" s="6">
        <v>2.0106347576242314</v>
      </c>
      <c r="C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loyalty-cards-inc</vt:lpstr>
      <vt:lpstr>Descriptives</vt:lpstr>
      <vt:lpstr>Histogram</vt:lpstr>
      <vt:lpstr>Histogram2</vt:lpstr>
      <vt:lpstr>Test_Means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Trindade</dc:creator>
  <cp:lastModifiedBy>André Trindade</cp:lastModifiedBy>
  <dcterms:created xsi:type="dcterms:W3CDTF">2024-10-21T16:15:41Z</dcterms:created>
  <dcterms:modified xsi:type="dcterms:W3CDTF">2024-10-22T09:14:39Z</dcterms:modified>
</cp:coreProperties>
</file>