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B7588AF1-E367-4194-8169-C3295D72D2C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BOM" sheetId="13" r:id="rId2"/>
  </sheets>
  <definedNames>
    <definedName name="hoy" localSheetId="0">TODAY()</definedName>
    <definedName name="Inicio_del_proyecto">ProjectSchedule!$F$3</definedName>
    <definedName name="Semana_para_mostrar">ProjectSchedule!$F$4</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3" l="1"/>
  <c r="D27" i="11"/>
  <c r="I7" i="11" l="1"/>
  <c r="I17" i="11" l="1"/>
  <c r="J5" i="11"/>
  <c r="I28" i="11"/>
  <c r="I23" i="11"/>
  <c r="I22" i="11"/>
  <c r="I21" i="11"/>
  <c r="I26" i="11"/>
  <c r="I19" i="11"/>
  <c r="I16" i="11"/>
  <c r="I15" i="11"/>
  <c r="I11" i="11"/>
  <c r="I8" i="11"/>
  <c r="I9" i="11" l="1"/>
  <c r="J6" i="11"/>
  <c r="I20" i="11" l="1"/>
  <c r="I12" i="11"/>
  <c r="K5" i="11"/>
  <c r="L5" i="11" s="1"/>
  <c r="M5" i="11" s="1"/>
  <c r="N5" i="11" s="1"/>
  <c r="O5" i="11" s="1"/>
  <c r="P5" i="11" s="1"/>
  <c r="Q5" i="11" s="1"/>
  <c r="J4" i="11"/>
  <c r="I18" i="11" l="1"/>
  <c r="I13" i="11"/>
  <c r="I10" i="11"/>
  <c r="Q4" i="11"/>
  <c r="R5" i="11"/>
  <c r="S5" i="11" s="1"/>
  <c r="T5" i="11" s="1"/>
  <c r="U5" i="11" s="1"/>
  <c r="V5" i="11" s="1"/>
  <c r="W5" i="11" s="1"/>
  <c r="X5" i="11" s="1"/>
  <c r="K6" i="11"/>
  <c r="I14" i="11" l="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L4" i="11" l="1"/>
  <c r="O6" i="11"/>
  <c r="P6" i="11" l="1"/>
  <c r="Q6" i="11" l="1"/>
  <c r="R6" i="11"/>
  <c r="S6" i="11" l="1"/>
  <c r="T6" i="11" l="1"/>
  <c r="U6" i="11"/>
  <c r="V6" i="11" l="1"/>
  <c r="W6" i="11" l="1"/>
  <c r="X6" i="11" l="1"/>
  <c r="Y6" i="11" l="1"/>
  <c r="Z6" i="11" l="1"/>
  <c r="AA6" i="11" l="1"/>
  <c r="AB6" i="1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<sst xmlns="http://schemas.openxmlformats.org/spreadsheetml/2006/main" count="73" uniqueCount="60">
  <si>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</si>
  <si>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</si>
  <si>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</si>
  <si>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</si>
  <si>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</si>
  <si>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</si>
  <si>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</si>
  <si>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</si>
  <si>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</si>
  <si>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</si>
  <si>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</si>
  <si>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</si>
  <si>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</si>
  <si>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</si>
  <si>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</si>
  <si>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</si>
  <si>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</si>
  <si>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</si>
  <si>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</si>
  <si>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</si>
  <si>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Badilla Monge José David
Rojas Gonzalez Josué
Zamora Barrantes Bernal Jesús</t>
  </si>
  <si>
    <t>Asignación de responsables</t>
  </si>
  <si>
    <t>Coordinador del equipo de trabajo</t>
  </si>
  <si>
    <t>Bernal</t>
  </si>
  <si>
    <t>José</t>
  </si>
  <si>
    <t>Responable del cronograma de actividades</t>
  </si>
  <si>
    <t>Josué</t>
  </si>
  <si>
    <t>Creación del documento</t>
  </si>
  <si>
    <t>BOM</t>
  </si>
  <si>
    <t>Del paper: sección inicial</t>
  </si>
  <si>
    <t>Del paper: marco teórico</t>
  </si>
  <si>
    <t>Del paper: diseño y resultados</t>
  </si>
  <si>
    <t>Del paper: conclusiones y recomendaciones</t>
  </si>
  <si>
    <t>Del paper: bibliografía</t>
  </si>
  <si>
    <t>Grupo 8</t>
  </si>
  <si>
    <t>Proyecto - Taller integrador 1S25</t>
  </si>
  <si>
    <t>ASIGNADO</t>
  </si>
  <si>
    <t>HORAS ESTIMADAS</t>
  </si>
  <si>
    <t>Repositorio</t>
  </si>
  <si>
    <t>Clonación</t>
  </si>
  <si>
    <t>Modificación de contenido del repositorio</t>
  </si>
  <si>
    <t>Josué y José</t>
  </si>
  <si>
    <t>Investigación y pruebas</t>
  </si>
  <si>
    <t>Servidor</t>
  </si>
  <si>
    <t>Obtención de credenciales</t>
  </si>
  <si>
    <t>Creación del servidor interno</t>
  </si>
  <si>
    <t>Instructivo de uso y mantenimiento del servidor</t>
  </si>
  <si>
    <t>Total</t>
  </si>
  <si>
    <t>Informe ***Preliminar***</t>
  </si>
  <si>
    <t>Cantidad</t>
  </si>
  <si>
    <t>Equipo</t>
  </si>
  <si>
    <t>Costo</t>
  </si>
  <si>
    <t>Monitor</t>
  </si>
  <si>
    <t>AMD EPYC™ 7282</t>
  </si>
  <si>
    <t>SIENAD8UD-2L2Q</t>
  </si>
  <si>
    <t>Chasis de servidor 4U</t>
  </si>
  <si>
    <t>Fuente de alimentación Corsair HX1000i</t>
  </si>
  <si>
    <t>BOM: Servidor</t>
  </si>
  <si>
    <t>Periféricos</t>
  </si>
  <si>
    <t>Samsung 32GB DDR5 4800MHz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</si>
</sst>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 numFmtId="170" formatCode="_-[$$-540A]* #,##0.00_ ;_-[$$-540A]* \-#,##0.00\ ;_-[$$-540A]* &quot;-&quot;??_ ;_-@_ "/>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
      <sz val="18"/>
      <color theme="1"/>
      <name val="Calibri"/>
      <family val="2"/>
      <scheme val="minor"/>
    </font>
    <font>
      <b/>
      <sz val="18"/>
      <color theme="1"/>
      <name val="Calibri"/>
      <family val="2"/>
      <scheme val="minor"/>
    </font>
    <font>
      <sz val="18"/>
      <color rgb="FF0F1111"/>
      <name val="Arial"/>
      <family val="2"/>
    </font>
    <font>
      <b/>
      <sz val="36"/>
      <color theme="1"/>
      <name val="Calibri"/>
      <family val="2"/>
      <scheme val="minor"/>
    </font>
    <font>
      <b/>
      <sz val="20"/>
      <color theme="1" tint="0.34998626667073579"/>
      <name val="Calibri"/>
      <family val="2"/>
      <scheme val="major"/>
    </font>
    <font>
      <u/>
      <sz val="1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right/>
      <top style="medium">
        <color theme="0" tint="-0.14996795556505021"/>
      </top>
      <bottom style="medium">
        <color indexed="6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0" borderId="2" xfId="10" applyFill="1">
      <alignment horizontal="center" vertical="center"/>
    </xf>
    <xf numFmtId="0" fontId="9" fillId="10" borderId="18" xfId="12" applyFill="1" applyBorder="1">
      <alignment horizontal="left" vertical="center" indent="2"/>
    </xf>
    <xf numFmtId="0" fontId="9" fillId="10" borderId="18" xfId="11" applyFill="1" applyBorder="1">
      <alignment horizontal="center" vertical="center"/>
    </xf>
    <xf numFmtId="9" fontId="5" fillId="10" borderId="18" xfId="2" applyFont="1" applyFill="1" applyBorder="1" applyAlignment="1">
      <alignment horizontal="center" vertical="center"/>
    </xf>
    <xf numFmtId="168" fontId="9" fillId="10" borderId="18" xfId="10" applyFill="1" applyBorder="1">
      <alignment horizontal="center" vertical="center"/>
    </xf>
    <xf numFmtId="0" fontId="6" fillId="7" borderId="17" xfId="11" applyFont="1" applyFill="1" applyBorder="1">
      <alignment horizontal="center" vertical="center"/>
    </xf>
    <xf numFmtId="9" fontId="17" fillId="7" borderId="17" xfId="2" applyFont="1" applyFill="1" applyBorder="1" applyAlignment="1">
      <alignment horizontal="center" vertical="center"/>
    </xf>
    <xf numFmtId="168" fontId="6" fillId="7" borderId="17" xfId="10" applyFont="1" applyFill="1" applyBorder="1">
      <alignment horizontal="center" vertical="center"/>
    </xf>
    <xf numFmtId="0" fontId="34" fillId="0" borderId="0" xfId="0" applyFont="1" applyAlignment="1">
      <alignment vertical="center" wrapText="1"/>
    </xf>
    <xf numFmtId="0" fontId="32" fillId="0" borderId="19" xfId="0" applyFont="1" applyBorder="1" applyAlignment="1">
      <alignment horizontal="center" vertical="center" wrapText="1"/>
    </xf>
    <xf numFmtId="0" fontId="33" fillId="0" borderId="19" xfId="0" applyFont="1" applyBorder="1" applyAlignment="1">
      <alignment horizontal="center" vertical="center" wrapText="1"/>
    </xf>
    <xf numFmtId="170" fontId="32" fillId="0" borderId="19" xfId="0" applyNumberFormat="1" applyFont="1" applyBorder="1" applyAlignment="1">
      <alignment horizontal="center" vertical="center" wrapText="1"/>
    </xf>
    <xf numFmtId="0" fontId="36" fillId="0" borderId="0" xfId="5" applyFont="1" applyAlignment="1">
      <alignment horizontal="left"/>
    </xf>
    <xf numFmtId="0" fontId="31" fillId="0" borderId="0" xfId="6" applyFont="1"/>
    <xf numFmtId="0" fontId="6" fillId="7" borderId="17" xfId="11" applyFont="1" applyFill="1" applyBorder="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xf numFmtId="0" fontId="31" fillId="0" borderId="0" xfId="7" applyFont="1" applyAlignment="1">
      <alignment horizontal="center" vertical="center" wrapText="1"/>
    </xf>
    <xf numFmtId="0" fontId="31" fillId="0" borderId="10" xfId="7" applyFont="1" applyBorder="1" applyAlignment="1">
      <alignment horizontal="center" vertical="center" wrapText="1"/>
    </xf>
    <xf numFmtId="0" fontId="35" fillId="0" borderId="19" xfId="0" applyFont="1" applyBorder="1" applyAlignment="1">
      <alignment horizontal="center" vertical="center" wrapText="1"/>
    </xf>
    <xf numFmtId="9" fontId="37" fillId="9" borderId="2" xfId="2"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20E99DEF-05BF-4273-BC51-4F4DC94AB0DD}"/>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R31"/>
  <sheetViews>
    <sheetView showGridLines="0" tabSelected="1" showRuler="0" zoomScale="90" zoomScaleNormal="90" zoomScalePageLayoutView="70" workbookViewId="0">
      <pane ySplit="6" topLeftCell="A8" activePane="bottomLeft" state="frozen"/>
      <selection pane="bottomLeft" activeCell="E11" sqref="E11"/>
    </sheetView>
  </sheetViews>
  <sheetFormatPr baseColWidth="10" defaultColWidth="9.140625" defaultRowHeight="30" customHeight="1" x14ac:dyDescent="0.25"/>
  <cols>
    <col min="1" max="1" width="2.7109375" style="33" customWidth="1"/>
    <col min="2" max="2" width="29.42578125" customWidth="1"/>
    <col min="3" max="4" width="30.7109375" customWidth="1"/>
    <col min="5" max="5" width="10.7109375" customWidth="1"/>
    <col min="6" max="6" width="10.42578125" style="5" customWidth="1"/>
    <col min="7" max="7" width="10.42578125" customWidth="1"/>
    <col min="8" max="8" width="2.7109375" customWidth="1"/>
    <col min="9" max="9" width="9.42578125" hidden="1" customWidth="1"/>
    <col min="10" max="44" width="3.28515625" customWidth="1"/>
    <col min="49" max="50" width="10.28515625"/>
  </cols>
  <sheetData>
    <row r="1" spans="1:44" ht="24" customHeight="1" x14ac:dyDescent="0.4">
      <c r="A1" s="34" t="s">
        <v>0</v>
      </c>
      <c r="B1" s="80" t="s">
        <v>35</v>
      </c>
      <c r="C1" s="1"/>
      <c r="D1" s="1"/>
      <c r="E1" s="2"/>
      <c r="F1" s="4"/>
      <c r="G1" s="32"/>
      <c r="I1" s="2"/>
      <c r="J1" s="50"/>
    </row>
    <row r="2" spans="1:44" ht="21" customHeight="1" x14ac:dyDescent="0.25">
      <c r="A2" s="33" t="s">
        <v>1</v>
      </c>
      <c r="B2" s="81" t="s">
        <v>34</v>
      </c>
      <c r="J2" s="51"/>
    </row>
    <row r="3" spans="1:44" ht="21" customHeight="1" x14ac:dyDescent="0.25">
      <c r="A3" s="33" t="s">
        <v>2</v>
      </c>
      <c r="B3" s="89" t="s">
        <v>20</v>
      </c>
      <c r="C3" s="86" t="s">
        <v>14</v>
      </c>
      <c r="D3" s="86"/>
      <c r="E3" s="87"/>
      <c r="F3" s="88">
        <v>45729</v>
      </c>
      <c r="G3" s="88"/>
    </row>
    <row r="4" spans="1:44" ht="21" customHeight="1" x14ac:dyDescent="0.25">
      <c r="A4" s="34" t="s">
        <v>3</v>
      </c>
      <c r="B4" s="89"/>
      <c r="C4" s="86" t="s">
        <v>15</v>
      </c>
      <c r="D4" s="86"/>
      <c r="E4" s="87"/>
      <c r="F4" s="7">
        <v>4</v>
      </c>
      <c r="J4" s="83">
        <f>J5</f>
        <v>45747</v>
      </c>
      <c r="K4" s="84"/>
      <c r="L4" s="84"/>
      <c r="M4" s="84"/>
      <c r="N4" s="84"/>
      <c r="O4" s="84"/>
      <c r="P4" s="85"/>
      <c r="Q4" s="83">
        <f>Q5</f>
        <v>45754</v>
      </c>
      <c r="R4" s="84"/>
      <c r="S4" s="84"/>
      <c r="T4" s="84"/>
      <c r="U4" s="84"/>
      <c r="V4" s="84"/>
      <c r="W4" s="85"/>
      <c r="X4" s="83">
        <f>X5</f>
        <v>45761</v>
      </c>
      <c r="Y4" s="84"/>
      <c r="Z4" s="84"/>
      <c r="AA4" s="84"/>
      <c r="AB4" s="84"/>
      <c r="AC4" s="84"/>
      <c r="AD4" s="85"/>
      <c r="AE4" s="83">
        <f>AE5</f>
        <v>45768</v>
      </c>
      <c r="AF4" s="84"/>
      <c r="AG4" s="84"/>
      <c r="AH4" s="84"/>
      <c r="AI4" s="84"/>
      <c r="AJ4" s="84"/>
      <c r="AK4" s="85"/>
      <c r="AL4" s="83">
        <f>AL5</f>
        <v>45775</v>
      </c>
      <c r="AM4" s="84"/>
      <c r="AN4" s="84"/>
      <c r="AO4" s="84"/>
      <c r="AP4" s="84"/>
      <c r="AQ4" s="84"/>
      <c r="AR4" s="85"/>
    </row>
    <row r="5" spans="1:44" ht="15" customHeight="1" x14ac:dyDescent="0.25">
      <c r="A5" s="34" t="s">
        <v>4</v>
      </c>
      <c r="B5" s="90"/>
      <c r="C5" s="49"/>
      <c r="D5" s="49"/>
      <c r="E5" s="49"/>
      <c r="F5" s="49"/>
      <c r="G5" s="49"/>
      <c r="H5" s="49"/>
      <c r="J5" s="63">
        <f>Inicio_del_proyecto-WEEKDAY(Inicio_del_proyecto,1)+2+7*(Semana_para_mostrar-1)</f>
        <v>45747</v>
      </c>
      <c r="K5" s="64">
        <f>J5+1</f>
        <v>45748</v>
      </c>
      <c r="L5" s="64">
        <f t="shared" ref="L5:AR5" si="0">K5+1</f>
        <v>45749</v>
      </c>
      <c r="M5" s="64">
        <f t="shared" si="0"/>
        <v>45750</v>
      </c>
      <c r="N5" s="64">
        <f t="shared" si="0"/>
        <v>45751</v>
      </c>
      <c r="O5" s="64">
        <f t="shared" si="0"/>
        <v>45752</v>
      </c>
      <c r="P5" s="65">
        <f t="shared" si="0"/>
        <v>45753</v>
      </c>
      <c r="Q5" s="63">
        <f>P5+1</f>
        <v>45754</v>
      </c>
      <c r="R5" s="64">
        <f>Q5+1</f>
        <v>45755</v>
      </c>
      <c r="S5" s="64">
        <f t="shared" si="0"/>
        <v>45756</v>
      </c>
      <c r="T5" s="64">
        <f t="shared" si="0"/>
        <v>45757</v>
      </c>
      <c r="U5" s="64">
        <f t="shared" si="0"/>
        <v>45758</v>
      </c>
      <c r="V5" s="64">
        <f t="shared" si="0"/>
        <v>45759</v>
      </c>
      <c r="W5" s="65">
        <f t="shared" si="0"/>
        <v>45760</v>
      </c>
      <c r="X5" s="63">
        <f>W5+1</f>
        <v>45761</v>
      </c>
      <c r="Y5" s="64">
        <f>X5+1</f>
        <v>45762</v>
      </c>
      <c r="Z5" s="64">
        <f t="shared" si="0"/>
        <v>45763</v>
      </c>
      <c r="AA5" s="64">
        <f t="shared" si="0"/>
        <v>45764</v>
      </c>
      <c r="AB5" s="64">
        <f t="shared" si="0"/>
        <v>45765</v>
      </c>
      <c r="AC5" s="64">
        <f t="shared" si="0"/>
        <v>45766</v>
      </c>
      <c r="AD5" s="65">
        <f t="shared" si="0"/>
        <v>45767</v>
      </c>
      <c r="AE5" s="63">
        <f>AD5+1</f>
        <v>45768</v>
      </c>
      <c r="AF5" s="64">
        <f>AE5+1</f>
        <v>45769</v>
      </c>
      <c r="AG5" s="64">
        <f t="shared" si="0"/>
        <v>45770</v>
      </c>
      <c r="AH5" s="64">
        <f t="shared" si="0"/>
        <v>45771</v>
      </c>
      <c r="AI5" s="64">
        <f t="shared" si="0"/>
        <v>45772</v>
      </c>
      <c r="AJ5" s="64">
        <f t="shared" si="0"/>
        <v>45773</v>
      </c>
      <c r="AK5" s="65">
        <f t="shared" si="0"/>
        <v>45774</v>
      </c>
      <c r="AL5" s="63">
        <f>AK5+1</f>
        <v>45775</v>
      </c>
      <c r="AM5" s="64">
        <f>AL5+1</f>
        <v>45776</v>
      </c>
      <c r="AN5" s="64">
        <f t="shared" si="0"/>
        <v>45777</v>
      </c>
      <c r="AO5" s="64">
        <f t="shared" si="0"/>
        <v>45778</v>
      </c>
      <c r="AP5" s="64">
        <f t="shared" si="0"/>
        <v>45779</v>
      </c>
      <c r="AQ5" s="64">
        <f t="shared" si="0"/>
        <v>45780</v>
      </c>
      <c r="AR5" s="65">
        <f t="shared" si="0"/>
        <v>45781</v>
      </c>
    </row>
    <row r="6" spans="1:44" ht="20.25" customHeight="1" thickBot="1" x14ac:dyDescent="0.3">
      <c r="A6" s="34" t="s">
        <v>5</v>
      </c>
      <c r="B6" s="8" t="s">
        <v>12</v>
      </c>
      <c r="C6" s="9" t="s">
        <v>36</v>
      </c>
      <c r="D6" s="9" t="s">
        <v>37</v>
      </c>
      <c r="E6" s="9" t="s">
        <v>16</v>
      </c>
      <c r="F6" s="9" t="s">
        <v>17</v>
      </c>
      <c r="G6" s="9" t="s">
        <v>18</v>
      </c>
      <c r="H6" s="9"/>
      <c r="I6" s="9" t="s">
        <v>19</v>
      </c>
      <c r="J6" s="10" t="str">
        <f t="shared" ref="J6" si="1">LEFT(TEXT(J5,"ddd"),1)</f>
        <v>l</v>
      </c>
      <c r="K6" s="10" t="str">
        <f t="shared" ref="K6:AR6" si="2">LEFT(TEXT(K5,"ddd"),1)</f>
        <v>m</v>
      </c>
      <c r="L6" s="10" t="str">
        <f t="shared" si="2"/>
        <v>m</v>
      </c>
      <c r="M6" s="10" t="str">
        <f t="shared" si="2"/>
        <v>j</v>
      </c>
      <c r="N6" s="10" t="str">
        <f t="shared" si="2"/>
        <v>v</v>
      </c>
      <c r="O6" s="10" t="str">
        <f t="shared" si="2"/>
        <v>s</v>
      </c>
      <c r="P6" s="10" t="str">
        <f t="shared" si="2"/>
        <v>d</v>
      </c>
      <c r="Q6" s="10" t="str">
        <f t="shared" si="2"/>
        <v>l</v>
      </c>
      <c r="R6" s="10" t="str">
        <f t="shared" si="2"/>
        <v>m</v>
      </c>
      <c r="S6" s="10" t="str">
        <f t="shared" si="2"/>
        <v>m</v>
      </c>
      <c r="T6" s="10" t="str">
        <f t="shared" si="2"/>
        <v>j</v>
      </c>
      <c r="U6" s="10" t="str">
        <f t="shared" si="2"/>
        <v>v</v>
      </c>
      <c r="V6" s="10" t="str">
        <f t="shared" si="2"/>
        <v>s</v>
      </c>
      <c r="W6" s="10" t="str">
        <f t="shared" si="2"/>
        <v>d</v>
      </c>
      <c r="X6" s="10" t="str">
        <f t="shared" si="2"/>
        <v>l</v>
      </c>
      <c r="Y6" s="10" t="str">
        <f t="shared" si="2"/>
        <v>m</v>
      </c>
      <c r="Z6" s="10" t="str">
        <f t="shared" si="2"/>
        <v>m</v>
      </c>
      <c r="AA6" s="10" t="str">
        <f t="shared" si="2"/>
        <v>j</v>
      </c>
      <c r="AB6" s="10" t="str">
        <f t="shared" si="2"/>
        <v>v</v>
      </c>
      <c r="AC6" s="10" t="str">
        <f t="shared" si="2"/>
        <v>s</v>
      </c>
      <c r="AD6" s="10" t="str">
        <f t="shared" si="2"/>
        <v>d</v>
      </c>
      <c r="AE6" s="10" t="str">
        <f t="shared" si="2"/>
        <v>l</v>
      </c>
      <c r="AF6" s="10" t="str">
        <f t="shared" si="2"/>
        <v>m</v>
      </c>
      <c r="AG6" s="10" t="str">
        <f t="shared" si="2"/>
        <v>m</v>
      </c>
      <c r="AH6" s="10" t="str">
        <f t="shared" si="2"/>
        <v>j</v>
      </c>
      <c r="AI6" s="10" t="str">
        <f t="shared" si="2"/>
        <v>v</v>
      </c>
      <c r="AJ6" s="10" t="str">
        <f t="shared" si="2"/>
        <v>s</v>
      </c>
      <c r="AK6" s="10" t="str">
        <f t="shared" si="2"/>
        <v>d</v>
      </c>
      <c r="AL6" s="10" t="str">
        <f t="shared" si="2"/>
        <v>l</v>
      </c>
      <c r="AM6" s="10" t="str">
        <f t="shared" si="2"/>
        <v>m</v>
      </c>
      <c r="AN6" s="10" t="str">
        <f t="shared" si="2"/>
        <v>m</v>
      </c>
      <c r="AO6" s="10" t="str">
        <f t="shared" si="2"/>
        <v>j</v>
      </c>
      <c r="AP6" s="10" t="str">
        <f t="shared" si="2"/>
        <v>v</v>
      </c>
      <c r="AQ6" s="10" t="str">
        <f t="shared" si="2"/>
        <v>s</v>
      </c>
      <c r="AR6" s="10" t="str">
        <f t="shared" si="2"/>
        <v>d</v>
      </c>
    </row>
    <row r="7" spans="1:44" ht="30" hidden="1" customHeight="1" thickBot="1" x14ac:dyDescent="0.3">
      <c r="A7" s="33" t="s">
        <v>6</v>
      </c>
      <c r="C7" s="36"/>
      <c r="D7" s="36"/>
      <c r="F7"/>
      <c r="I7" t="str">
        <f>IF(OR(ISBLANK(task_start),ISBLANK(task_end)),"",task_end-task_start+1)</f>
        <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row>
    <row r="8" spans="1:44" s="3" customFormat="1" ht="23.25" customHeight="1" thickBot="1" x14ac:dyDescent="0.3">
      <c r="A8" s="34" t="s">
        <v>7</v>
      </c>
      <c r="B8" s="14" t="s">
        <v>21</v>
      </c>
      <c r="C8" s="37"/>
      <c r="D8" s="37"/>
      <c r="E8" s="15"/>
      <c r="F8" s="52"/>
      <c r="G8" s="53"/>
      <c r="H8" s="13"/>
      <c r="I8" s="13" t="str">
        <f t="shared" ref="I8:I28" si="3">IF(OR(ISBLANK(task_start),ISBLANK(task_end)),"",task_end-task_start+1)</f>
        <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row>
    <row r="9" spans="1:44" s="3" customFormat="1" ht="23.25" customHeight="1" thickBot="1" x14ac:dyDescent="0.3">
      <c r="A9" s="34" t="s">
        <v>8</v>
      </c>
      <c r="B9" s="45" t="s">
        <v>22</v>
      </c>
      <c r="C9" s="38" t="s">
        <v>23</v>
      </c>
      <c r="D9" s="38">
        <v>0.25</v>
      </c>
      <c r="E9" s="16">
        <v>1</v>
      </c>
      <c r="F9" s="66">
        <v>45729</v>
      </c>
      <c r="G9" s="66">
        <v>45733</v>
      </c>
      <c r="H9" s="13"/>
      <c r="I9" s="13">
        <f t="shared" si="3"/>
        <v>5</v>
      </c>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row>
    <row r="10" spans="1:44" s="3" customFormat="1" ht="23.25" customHeight="1" thickBot="1" x14ac:dyDescent="0.3">
      <c r="A10" s="33"/>
      <c r="B10" s="45" t="s">
        <v>25</v>
      </c>
      <c r="C10" s="38" t="s">
        <v>26</v>
      </c>
      <c r="D10" s="38">
        <v>0.5</v>
      </c>
      <c r="E10" s="16">
        <v>1</v>
      </c>
      <c r="F10" s="66">
        <v>45734</v>
      </c>
      <c r="G10" s="66">
        <v>45785</v>
      </c>
      <c r="H10" s="13"/>
      <c r="I10" s="13">
        <f t="shared" si="3"/>
        <v>52</v>
      </c>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row>
    <row r="11" spans="1:44" s="3" customFormat="1" ht="23.25" customHeight="1" thickBot="1" x14ac:dyDescent="0.3">
      <c r="A11" s="34" t="s">
        <v>9</v>
      </c>
      <c r="B11" s="17" t="s">
        <v>38</v>
      </c>
      <c r="C11" s="39"/>
      <c r="D11" s="39"/>
      <c r="E11" s="92"/>
      <c r="F11" s="54"/>
      <c r="G11" s="55"/>
      <c r="H11" s="13"/>
      <c r="I11" s="13" t="str">
        <f t="shared" si="3"/>
        <v/>
      </c>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4" s="3" customFormat="1" ht="23.25" customHeight="1" thickBot="1" x14ac:dyDescent="0.3">
      <c r="A12" s="34"/>
      <c r="B12" s="46" t="s">
        <v>39</v>
      </c>
      <c r="C12" s="40" t="s">
        <v>26</v>
      </c>
      <c r="D12" s="40">
        <v>0.5</v>
      </c>
      <c r="E12" s="18">
        <v>1</v>
      </c>
      <c r="F12" s="67">
        <v>45736</v>
      </c>
      <c r="G12" s="67">
        <v>45741</v>
      </c>
      <c r="H12" s="13"/>
      <c r="I12" s="13">
        <f t="shared" si="3"/>
        <v>6</v>
      </c>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row>
    <row r="13" spans="1:44" s="3" customFormat="1" ht="23.25" customHeight="1" thickBot="1" x14ac:dyDescent="0.3">
      <c r="A13" s="33"/>
      <c r="B13" s="46" t="s">
        <v>42</v>
      </c>
      <c r="C13" s="40" t="s">
        <v>41</v>
      </c>
      <c r="D13" s="40">
        <v>6</v>
      </c>
      <c r="E13" s="18">
        <v>1</v>
      </c>
      <c r="F13" s="67">
        <v>45742</v>
      </c>
      <c r="G13" s="67">
        <v>45750</v>
      </c>
      <c r="H13" s="13"/>
      <c r="I13" s="13">
        <f t="shared" si="3"/>
        <v>9</v>
      </c>
      <c r="J13" s="29"/>
      <c r="K13" s="29"/>
      <c r="L13" s="29"/>
      <c r="M13" s="29"/>
      <c r="N13" s="29"/>
      <c r="O13" s="29"/>
      <c r="P13" s="29"/>
      <c r="Q13" s="29"/>
      <c r="R13" s="29"/>
      <c r="S13" s="29"/>
      <c r="T13" s="29"/>
      <c r="U13" s="29"/>
      <c r="V13" s="30"/>
      <c r="W13" s="30"/>
      <c r="X13" s="29"/>
      <c r="Y13" s="29"/>
      <c r="Z13" s="29"/>
      <c r="AA13" s="29"/>
      <c r="AB13" s="29"/>
      <c r="AC13" s="29"/>
      <c r="AD13" s="29"/>
      <c r="AE13" s="29"/>
      <c r="AF13" s="29"/>
      <c r="AG13" s="29"/>
      <c r="AH13" s="29"/>
      <c r="AI13" s="29"/>
      <c r="AJ13" s="29"/>
      <c r="AK13" s="29"/>
      <c r="AL13" s="29"/>
      <c r="AM13" s="29"/>
      <c r="AN13" s="29"/>
      <c r="AO13" s="29"/>
      <c r="AP13" s="29"/>
      <c r="AQ13" s="29"/>
      <c r="AR13" s="29"/>
    </row>
    <row r="14" spans="1:44" s="3" customFormat="1" ht="23.25" customHeight="1" thickBot="1" x14ac:dyDescent="0.3">
      <c r="A14" s="33"/>
      <c r="B14" s="46" t="s">
        <v>40</v>
      </c>
      <c r="C14" s="40" t="s">
        <v>23</v>
      </c>
      <c r="D14" s="40">
        <v>1.5</v>
      </c>
      <c r="E14" s="18">
        <v>1</v>
      </c>
      <c r="F14" s="67">
        <v>45751</v>
      </c>
      <c r="G14" s="67">
        <v>45756</v>
      </c>
      <c r="H14" s="13"/>
      <c r="I14" s="13">
        <f t="shared" si="3"/>
        <v>6</v>
      </c>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row>
    <row r="15" spans="1:44" s="3" customFormat="1" ht="23.25" customHeight="1" thickBot="1" x14ac:dyDescent="0.3">
      <c r="A15" s="33" t="s">
        <v>10</v>
      </c>
      <c r="B15" s="19" t="s">
        <v>43</v>
      </c>
      <c r="C15" s="41"/>
      <c r="D15" s="41"/>
      <c r="E15" s="20"/>
      <c r="F15" s="56"/>
      <c r="G15" s="57"/>
      <c r="H15" s="13"/>
      <c r="I15" s="13" t="str">
        <f t="shared" si="3"/>
        <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row>
    <row r="16" spans="1:44" s="3" customFormat="1" ht="23.25" customHeight="1" thickBot="1" x14ac:dyDescent="0.3">
      <c r="A16" s="33"/>
      <c r="B16" s="47" t="s">
        <v>44</v>
      </c>
      <c r="C16" s="42" t="s">
        <v>26</v>
      </c>
      <c r="D16" s="42">
        <v>0.2</v>
      </c>
      <c r="E16" s="21">
        <v>1</v>
      </c>
      <c r="F16" s="58">
        <v>45761</v>
      </c>
      <c r="G16" s="58">
        <v>45775</v>
      </c>
      <c r="H16" s="13"/>
      <c r="I16" s="13">
        <f t="shared" si="3"/>
        <v>15</v>
      </c>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4" s="3" customFormat="1" ht="23.25" customHeight="1" thickBot="1" x14ac:dyDescent="0.3">
      <c r="A17" s="33"/>
      <c r="B17" s="47" t="s">
        <v>45</v>
      </c>
      <c r="C17" s="42" t="s">
        <v>24</v>
      </c>
      <c r="D17" s="42">
        <v>2</v>
      </c>
      <c r="E17" s="21">
        <v>1</v>
      </c>
      <c r="F17" s="58">
        <v>45775</v>
      </c>
      <c r="G17" s="58">
        <v>45786</v>
      </c>
      <c r="H17" s="13"/>
      <c r="I17" s="13">
        <f t="shared" si="3"/>
        <v>12</v>
      </c>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4" s="3" customFormat="1" ht="23.25" customHeight="1" thickBot="1" x14ac:dyDescent="0.3">
      <c r="A18" s="33"/>
      <c r="B18" s="47" t="s">
        <v>46</v>
      </c>
      <c r="C18" s="42" t="s">
        <v>26</v>
      </c>
      <c r="D18" s="42">
        <v>0.5</v>
      </c>
      <c r="E18" s="21">
        <v>1</v>
      </c>
      <c r="F18" s="58">
        <v>45786</v>
      </c>
      <c r="G18" s="58">
        <v>45787</v>
      </c>
      <c r="H18" s="13"/>
      <c r="I18" s="13">
        <f t="shared" si="3"/>
        <v>2</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4" s="3" customFormat="1" ht="23.25" customHeight="1" thickBot="1" x14ac:dyDescent="0.3">
      <c r="A19" s="33" t="s">
        <v>10</v>
      </c>
      <c r="B19" s="22" t="s">
        <v>48</v>
      </c>
      <c r="C19" s="43"/>
      <c r="D19" s="43"/>
      <c r="E19" s="23"/>
      <c r="F19" s="59"/>
      <c r="G19" s="60"/>
      <c r="H19" s="13"/>
      <c r="I19" s="13" t="str">
        <f t="shared" si="3"/>
        <v/>
      </c>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4" s="3" customFormat="1" ht="23.25" customHeight="1" thickBot="1" x14ac:dyDescent="0.3">
      <c r="A20" s="33"/>
      <c r="B20" s="48" t="s">
        <v>27</v>
      </c>
      <c r="C20" s="44" t="s">
        <v>23</v>
      </c>
      <c r="D20" s="44">
        <v>0.25</v>
      </c>
      <c r="E20" s="24">
        <v>1</v>
      </c>
      <c r="F20" s="68">
        <v>45748</v>
      </c>
      <c r="G20" s="68">
        <v>45750</v>
      </c>
      <c r="H20" s="13"/>
      <c r="I20" s="13">
        <f t="shared" si="3"/>
        <v>3</v>
      </c>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row>
    <row r="21" spans="1:44" s="3" customFormat="1" ht="23.25" customHeight="1" thickBot="1" x14ac:dyDescent="0.3">
      <c r="A21" s="33"/>
      <c r="B21" s="48" t="s">
        <v>29</v>
      </c>
      <c r="C21" s="44" t="s">
        <v>26</v>
      </c>
      <c r="D21" s="44">
        <v>0.16</v>
      </c>
      <c r="E21" s="24">
        <v>1</v>
      </c>
      <c r="F21" s="68">
        <v>45750</v>
      </c>
      <c r="G21" s="68">
        <v>45751</v>
      </c>
      <c r="H21" s="13"/>
      <c r="I21" s="13">
        <f t="shared" si="3"/>
        <v>2</v>
      </c>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4" s="3" customFormat="1" ht="23.25" customHeight="1" thickBot="1" x14ac:dyDescent="0.3">
      <c r="A22" s="33"/>
      <c r="B22" s="48" t="s">
        <v>30</v>
      </c>
      <c r="C22" s="44" t="s">
        <v>23</v>
      </c>
      <c r="D22" s="44">
        <v>0.75</v>
      </c>
      <c r="E22" s="24">
        <v>1</v>
      </c>
      <c r="F22" s="68">
        <v>45751</v>
      </c>
      <c r="G22" s="68">
        <v>45752</v>
      </c>
      <c r="H22" s="13"/>
      <c r="I22" s="13">
        <f t="shared" si="3"/>
        <v>2</v>
      </c>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row>
    <row r="23" spans="1:44" s="3" customFormat="1" ht="23.25" customHeight="1" thickBot="1" x14ac:dyDescent="0.3">
      <c r="A23" s="33"/>
      <c r="B23" s="48" t="s">
        <v>31</v>
      </c>
      <c r="C23" s="44" t="s">
        <v>24</v>
      </c>
      <c r="D23" s="44">
        <v>0.75</v>
      </c>
      <c r="E23" s="24">
        <v>1</v>
      </c>
      <c r="F23" s="68">
        <v>45769</v>
      </c>
      <c r="G23" s="68">
        <v>45770</v>
      </c>
      <c r="H23" s="13"/>
      <c r="I23" s="13">
        <f t="shared" si="3"/>
        <v>2</v>
      </c>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row>
    <row r="24" spans="1:44" s="3" customFormat="1" ht="23.25" customHeight="1" thickBot="1" x14ac:dyDescent="0.3">
      <c r="A24" s="33"/>
      <c r="B24" s="48" t="s">
        <v>32</v>
      </c>
      <c r="C24" s="44" t="s">
        <v>23</v>
      </c>
      <c r="D24" s="44">
        <v>0.5</v>
      </c>
      <c r="E24" s="24">
        <v>1</v>
      </c>
      <c r="F24" s="68">
        <v>45771</v>
      </c>
      <c r="G24" s="68">
        <v>45772</v>
      </c>
      <c r="H24" s="13"/>
      <c r="I24" s="13"/>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row>
    <row r="25" spans="1:44" s="3" customFormat="1" ht="23.25" customHeight="1" thickBot="1" x14ac:dyDescent="0.3">
      <c r="A25" s="33"/>
      <c r="B25" s="48" t="s">
        <v>33</v>
      </c>
      <c r="C25" s="44" t="s">
        <v>26</v>
      </c>
      <c r="D25" s="44">
        <v>0.16</v>
      </c>
      <c r="E25" s="24">
        <v>1</v>
      </c>
      <c r="F25" s="68">
        <v>45749</v>
      </c>
      <c r="G25" s="68">
        <v>45775</v>
      </c>
      <c r="H25" s="13"/>
      <c r="I25" s="13"/>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row>
    <row r="26" spans="1:44" s="3" customFormat="1" ht="23.25" customHeight="1" thickBot="1" x14ac:dyDescent="0.3">
      <c r="A26" s="33"/>
      <c r="B26" s="69" t="s">
        <v>28</v>
      </c>
      <c r="C26" s="70" t="s">
        <v>26</v>
      </c>
      <c r="D26" s="70">
        <v>0.5</v>
      </c>
      <c r="E26" s="71">
        <v>1</v>
      </c>
      <c r="F26" s="72">
        <v>45762</v>
      </c>
      <c r="G26" s="72">
        <v>45765</v>
      </c>
      <c r="H26" s="13"/>
      <c r="I26" s="13">
        <f t="shared" si="3"/>
        <v>4</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row>
    <row r="27" spans="1:44" s="3" customFormat="1" ht="23.25" customHeight="1" thickBot="1" x14ac:dyDescent="0.3">
      <c r="A27" s="33"/>
      <c r="B27" s="82" t="s">
        <v>47</v>
      </c>
      <c r="C27" s="82"/>
      <c r="D27" s="73">
        <f>SUM(D8:D25)</f>
        <v>14.02</v>
      </c>
      <c r="E27" s="74"/>
      <c r="F27" s="75"/>
      <c r="G27" s="75"/>
      <c r="H27" s="13"/>
      <c r="I27" s="13"/>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row>
    <row r="28" spans="1:44" s="3" customFormat="1" ht="23.25" customHeight="1" thickBot="1" x14ac:dyDescent="0.3">
      <c r="A28" s="34" t="s">
        <v>11</v>
      </c>
      <c r="B28" s="25" t="s">
        <v>13</v>
      </c>
      <c r="C28" s="26"/>
      <c r="D28" s="26"/>
      <c r="E28" s="27"/>
      <c r="F28" s="61"/>
      <c r="G28" s="62"/>
      <c r="H28" s="28"/>
      <c r="I28" s="28" t="str">
        <f t="shared" si="3"/>
        <v/>
      </c>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row>
    <row r="29" spans="1:44" ht="30" customHeight="1" x14ac:dyDescent="0.25">
      <c r="H29" s="6"/>
    </row>
    <row r="30" spans="1:44" ht="30" customHeight="1" x14ac:dyDescent="0.25">
      <c r="C30" s="11"/>
      <c r="D30" s="11"/>
      <c r="G30" s="35"/>
    </row>
    <row r="31" spans="1:44" ht="30" customHeight="1" x14ac:dyDescent="0.25">
      <c r="C31" s="12"/>
      <c r="D31" s="12"/>
    </row>
  </sheetData>
  <mergeCells count="10">
    <mergeCell ref="B27:C27"/>
    <mergeCell ref="AE4:AK4"/>
    <mergeCell ref="C3:E3"/>
    <mergeCell ref="C4:E4"/>
    <mergeCell ref="AL4:AR4"/>
    <mergeCell ref="F3:G3"/>
    <mergeCell ref="J4:P4"/>
    <mergeCell ref="Q4:W4"/>
    <mergeCell ref="X4:AD4"/>
    <mergeCell ref="B3:B5"/>
  </mergeCells>
  <conditionalFormatting sqref="E7:E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AQ28">
    <cfRule type="expression" dxfId="4" priority="33">
      <formula>AND(TODAY()&gt;=J$5,TODAY()&lt;K$5)</formula>
    </cfRule>
  </conditionalFormatting>
  <conditionalFormatting sqref="J7:AQ28">
    <cfRule type="expression" dxfId="3" priority="28" stopIfTrue="1">
      <formula>AND(task_end&gt;=J$5,task_start&lt;K$5)</formula>
    </cfRule>
  </conditionalFormatting>
  <conditionalFormatting sqref="J7:AR28">
    <cfRule type="expression" dxfId="2" priority="27">
      <formula>AND(task_start&lt;=J$5,ROUNDDOWN((task_end-task_start+1)*task_progress,0)+task_start-1&gt;=J$5)</formula>
    </cfRule>
  </conditionalFormatting>
  <conditionalFormatting sqref="AR5:AR28">
    <cfRule type="expression" dxfId="1" priority="35">
      <formula>AND(TODAY()&gt;=AR$5,TODAY()&lt;#REF!)</formula>
    </cfRule>
  </conditionalFormatting>
  <conditionalFormatting sqref="AR7:AR28">
    <cfRule type="expression" dxfId="0" priority="39" stopIfTrue="1">
      <formula>AND(task_end&gt;=AR$5,task_start&lt;#REF!)</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4126-664F-4320-9BCB-74EFAF23B7A6}">
  <dimension ref="A2:D19"/>
  <sheetViews>
    <sheetView showGridLines="0" zoomScaleNormal="100" workbookViewId="0">
      <selection activeCell="F3" sqref="F3"/>
    </sheetView>
  </sheetViews>
  <sheetFormatPr baseColWidth="10" defaultRowHeight="15" x14ac:dyDescent="0.25"/>
  <cols>
    <col min="1" max="1" width="14.42578125" customWidth="1"/>
    <col min="2" max="2" width="15.42578125" customWidth="1"/>
    <col min="3" max="3" width="28.140625" customWidth="1"/>
    <col min="4" max="4" width="17.7109375" customWidth="1"/>
  </cols>
  <sheetData>
    <row r="2" spans="2:4" ht="46.5" customHeight="1" x14ac:dyDescent="0.25">
      <c r="B2" s="91" t="s">
        <v>57</v>
      </c>
      <c r="C2" s="91"/>
      <c r="D2" s="91"/>
    </row>
    <row r="3" spans="2:4" ht="23.25" x14ac:dyDescent="0.25">
      <c r="B3" s="78" t="s">
        <v>49</v>
      </c>
      <c r="C3" s="78" t="s">
        <v>50</v>
      </c>
      <c r="D3" s="78" t="s">
        <v>51</v>
      </c>
    </row>
    <row r="4" spans="2:4" ht="23.25" x14ac:dyDescent="0.25">
      <c r="B4" s="77">
        <v>1</v>
      </c>
      <c r="C4" s="77" t="s">
        <v>52</v>
      </c>
      <c r="D4" s="79">
        <v>69.989999999999995</v>
      </c>
    </row>
    <row r="5" spans="2:4" ht="23.25" x14ac:dyDescent="0.25">
      <c r="B5" s="77">
        <v>1</v>
      </c>
      <c r="C5" s="77" t="s">
        <v>58</v>
      </c>
      <c r="D5" s="79">
        <v>18.989999999999998</v>
      </c>
    </row>
    <row r="6" spans="2:4" ht="46.5" x14ac:dyDescent="0.25">
      <c r="B6" s="77">
        <v>1</v>
      </c>
      <c r="C6" s="77" t="s">
        <v>55</v>
      </c>
      <c r="D6" s="79">
        <v>89.99</v>
      </c>
    </row>
    <row r="7" spans="2:4" ht="23.25" x14ac:dyDescent="0.25">
      <c r="B7" s="77">
        <v>1</v>
      </c>
      <c r="C7" s="77" t="s">
        <v>53</v>
      </c>
      <c r="D7" s="79">
        <v>169.95</v>
      </c>
    </row>
    <row r="8" spans="2:4" ht="46.5" x14ac:dyDescent="0.25">
      <c r="B8" s="77">
        <v>1</v>
      </c>
      <c r="C8" s="77" t="s">
        <v>54</v>
      </c>
      <c r="D8" s="79">
        <v>624.99</v>
      </c>
    </row>
    <row r="9" spans="2:4" ht="93" x14ac:dyDescent="0.25">
      <c r="B9" s="77">
        <v>2</v>
      </c>
      <c r="C9" s="76" t="s">
        <v>59</v>
      </c>
      <c r="D9" s="79">
        <v>329.99</v>
      </c>
    </row>
    <row r="10" spans="2:4" ht="69.75" x14ac:dyDescent="0.25">
      <c r="B10" s="77">
        <v>1</v>
      </c>
      <c r="C10" s="77" t="s">
        <v>56</v>
      </c>
      <c r="D10" s="79">
        <v>234.99</v>
      </c>
    </row>
    <row r="11" spans="2:4" ht="23.25" x14ac:dyDescent="0.25">
      <c r="B11" s="78" t="s">
        <v>47</v>
      </c>
      <c r="C11" s="78"/>
      <c r="D11" s="79">
        <f>SUM(D4:D10)</f>
        <v>1538.89</v>
      </c>
    </row>
    <row r="18" spans="1:3" x14ac:dyDescent="0.25">
      <c r="A18" s="5"/>
      <c r="B18" s="5"/>
      <c r="C18" s="5"/>
    </row>
    <row r="19" spans="1:3" x14ac:dyDescent="0.25">
      <c r="A19" s="5"/>
      <c r="B19" s="5"/>
      <c r="C19" s="5"/>
    </row>
  </sheetData>
  <mergeCells count="1">
    <mergeCell ref="B2:D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BOM</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2025-06-23T18:23:08Z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