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indianatech-my.sharepoint.com/personal/jamiller07_indianatech_net/Documents/ONEDRIVE/Senior Year/Fall 2020/ME 4973 - Senior Project I/Excel Sheets/"/>
    </mc:Choice>
  </mc:AlternateContent>
  <xr:revisionPtr revIDLastSave="894" documentId="8_{D272BA58-C939-4F1E-9A68-85BDEF05E10D}" xr6:coauthVersionLast="45" xr6:coauthVersionMax="45" xr10:uidLastSave="{C9387EBD-BFFF-4C3E-8455-53FA164E2FBF}"/>
  <bookViews>
    <workbookView xWindow="-120" yWindow="-120" windowWidth="29040" windowHeight="15840" xr2:uid="{D5EBF090-B909-4D15-8153-A34730A554F7}"/>
  </bookViews>
  <sheets>
    <sheet name="Sheet1" sheetId="1" r:id="rId1"/>
    <sheet name="Hiwin Rails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P9" i="1" s="1"/>
  <c r="D40" i="1" l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71" i="1"/>
  <c r="D19" i="1" l="1"/>
  <c r="D20" i="1"/>
  <c r="D21" i="1"/>
  <c r="D22" i="1"/>
  <c r="D23" i="1"/>
  <c r="D24" i="1"/>
  <c r="O3" i="1" s="1"/>
  <c r="D25" i="1"/>
  <c r="D26" i="1"/>
  <c r="D70" i="1"/>
  <c r="D69" i="1"/>
  <c r="D68" i="1"/>
  <c r="D67" i="1"/>
  <c r="D66" i="1"/>
  <c r="D65" i="1"/>
  <c r="D64" i="1"/>
  <c r="P10" i="1" l="1"/>
  <c r="O4" i="1"/>
  <c r="P11" i="1" s="1"/>
  <c r="D63" i="1"/>
  <c r="D81" i="1" l="1"/>
  <c r="D17" i="1"/>
  <c r="D16" i="1"/>
  <c r="D15" i="1"/>
  <c r="D14" i="1"/>
  <c r="D13" i="1"/>
  <c r="D18" i="1"/>
  <c r="G79" i="1"/>
  <c r="D80" i="1"/>
  <c r="D82" i="1"/>
  <c r="D83" i="1"/>
  <c r="D84" i="1"/>
  <c r="D85" i="1"/>
  <c r="D86" i="1"/>
  <c r="D87" i="1"/>
  <c r="D88" i="1"/>
  <c r="D89" i="1"/>
  <c r="D90" i="1"/>
  <c r="D79" i="1"/>
  <c r="O5" i="1" l="1"/>
  <c r="P12" i="1" s="1"/>
  <c r="P13" i="1" s="1"/>
  <c r="G43" i="1"/>
  <c r="D74" i="1"/>
  <c r="D75" i="1"/>
  <c r="D76" i="1"/>
  <c r="D77" i="1"/>
  <c r="D44" i="1"/>
  <c r="D45" i="1"/>
  <c r="D46" i="1"/>
  <c r="D47" i="1"/>
  <c r="D48" i="1"/>
  <c r="D49" i="1"/>
  <c r="D50" i="1"/>
  <c r="D51" i="1"/>
  <c r="D52" i="1"/>
  <c r="D53" i="1"/>
  <c r="D54" i="1"/>
  <c r="D43" i="1"/>
  <c r="D57" i="1"/>
  <c r="D58" i="1"/>
  <c r="G56" i="1" s="1"/>
  <c r="D59" i="1"/>
  <c r="D60" i="1"/>
  <c r="D61" i="1"/>
  <c r="D62" i="1"/>
  <c r="D56" i="1"/>
  <c r="D73" i="1"/>
  <c r="G73" i="1" s="1"/>
  <c r="D5" i="1"/>
  <c r="D6" i="1"/>
  <c r="D7" i="1"/>
  <c r="D8" i="1"/>
  <c r="D9" i="1"/>
  <c r="D10" i="1"/>
  <c r="D11" i="1"/>
  <c r="D12" i="1"/>
  <c r="D4" i="1"/>
  <c r="G4" i="1" l="1"/>
  <c r="K4" i="1" s="1"/>
  <c r="K5" i="1" s="1"/>
</calcChain>
</file>

<file path=xl/sharedStrings.xml><?xml version="1.0" encoding="utf-8"?>
<sst xmlns="http://schemas.openxmlformats.org/spreadsheetml/2006/main" count="224" uniqueCount="110">
  <si>
    <t>Item</t>
  </si>
  <si>
    <t>Cost EA.</t>
  </si>
  <si>
    <t>QTY</t>
  </si>
  <si>
    <t>Total Cost</t>
  </si>
  <si>
    <t>Link</t>
  </si>
  <si>
    <t>Ordered (Y/N)</t>
  </si>
  <si>
    <t>Master Bill of Materials</t>
  </si>
  <si>
    <t>y</t>
  </si>
  <si>
    <t>N</t>
  </si>
  <si>
    <t>Y</t>
  </si>
  <si>
    <t>Electronic Components</t>
  </si>
  <si>
    <t>Mechanical Components</t>
  </si>
  <si>
    <t>Fastners (Nuts, Bolts, Screws)</t>
  </si>
  <si>
    <t>30-3030 x 520mm Length</t>
  </si>
  <si>
    <t>30-3030 x 610mm Length</t>
  </si>
  <si>
    <t>30-3030 x 980mm Length</t>
  </si>
  <si>
    <t>30-3030 x 140mm Length</t>
  </si>
  <si>
    <t>20-2020 x 360mm Length</t>
  </si>
  <si>
    <t>20-2020 x 420mm Length</t>
  </si>
  <si>
    <t>3030 Internal Elbow Connectors (10 Sets 30 Series) (10pk) (Amazon)</t>
  </si>
  <si>
    <t>3030 External 90deg Bracket (20pk)</t>
  </si>
  <si>
    <t>30-3030 x 100mm Length</t>
  </si>
  <si>
    <t>MISC.</t>
  </si>
  <si>
    <t>Olson Ruby Nozzle High Temp 0.6mm</t>
  </si>
  <si>
    <t>Budget:</t>
  </si>
  <si>
    <t>Total Spent:</t>
  </si>
  <si>
    <t>Remaining:</t>
  </si>
  <si>
    <t>Raspi 4</t>
  </si>
  <si>
    <t>Mechanical Total:</t>
  </si>
  <si>
    <t>Fastner Total:</t>
  </si>
  <si>
    <t>Electronics Total:</t>
  </si>
  <si>
    <t>Misc. Total:</t>
  </si>
  <si>
    <t>SSR-25AA 25A AC 80-250V to AC 24V-380V</t>
  </si>
  <si>
    <t>400mm X 400mm(Approx. 16" x 16") 120V 1200W KEENOVO</t>
  </si>
  <si>
    <t>Mosquito® Liquid (8 mm OD Eisele Fittings)</t>
  </si>
  <si>
    <t>50W Heater Cartridge</t>
  </si>
  <si>
    <t>High Temp Thermister</t>
  </si>
  <si>
    <t>Water Cooling Components</t>
  </si>
  <si>
    <t>Noctua Fan 120mm (1700rpm)</t>
  </si>
  <si>
    <t xml:space="preserve">Radiator (SE 360) </t>
  </si>
  <si>
    <t>Pump/Res Combo Budget (500L/hr)</t>
  </si>
  <si>
    <t>G1/4 5-Way flow splitter</t>
  </si>
  <si>
    <t>3/8"-5/8" Soft Tube (3m)</t>
  </si>
  <si>
    <t>G1/4 to 8mm (20 pk)</t>
  </si>
  <si>
    <t>G1/4 plugs (6pk)</t>
  </si>
  <si>
    <t>Water Temp Sensors</t>
  </si>
  <si>
    <t>EK-STC Classic 10/16 Fittings</t>
  </si>
  <si>
    <t>EK-AF X-Splitter</t>
  </si>
  <si>
    <t>EK-AF Ball Valve</t>
  </si>
  <si>
    <t>McMaster</t>
  </si>
  <si>
    <t>Ballscrews (Wait for new version)</t>
  </si>
  <si>
    <t>Amazon</t>
  </si>
  <si>
    <t>Beduan 8mm x 5mm Clear Pneumatic Tubing</t>
  </si>
  <si>
    <t>EKWB</t>
  </si>
  <si>
    <t>Newegg</t>
  </si>
  <si>
    <t>Titan Rig</t>
  </si>
  <si>
    <t>Ebay</t>
  </si>
  <si>
    <t>See Next Tab "Hiwin Rails Info"</t>
  </si>
  <si>
    <r>
      <t>Hiwin MGN12 Rail with MNGC (Compact Bloc) (</t>
    </r>
    <r>
      <rPr>
        <b/>
        <sz val="11"/>
        <color theme="1"/>
        <rFont val="Calibri"/>
        <family val="2"/>
        <scheme val="minor"/>
      </rPr>
      <t>550mm</t>
    </r>
    <r>
      <rPr>
        <sz val="11"/>
        <color theme="1"/>
        <rFont val="Calibri"/>
        <family val="2"/>
        <scheme val="minor"/>
      </rPr>
      <t xml:space="preserve"> length) (Y-Axis)</t>
    </r>
  </si>
  <si>
    <r>
      <t>Hiwin MGN9 Rail with MNGC (Compact Bloc) (</t>
    </r>
    <r>
      <rPr>
        <b/>
        <sz val="11"/>
        <color theme="1"/>
        <rFont val="Calibri"/>
        <family val="2"/>
        <scheme val="minor"/>
      </rPr>
      <t>485mm</t>
    </r>
    <r>
      <rPr>
        <sz val="11"/>
        <color theme="1"/>
        <rFont val="Calibri"/>
        <family val="2"/>
        <scheme val="minor"/>
      </rPr>
      <t xml:space="preserve"> length) (X-Axis)</t>
    </r>
  </si>
  <si>
    <r>
      <t>Hiwin MGN12 Rail with MNGH (Reg. Bloc) (</t>
    </r>
    <r>
      <rPr>
        <b/>
        <sz val="11"/>
        <color theme="1"/>
        <rFont val="Calibri"/>
        <family val="2"/>
        <scheme val="minor"/>
      </rPr>
      <t>550mm</t>
    </r>
    <r>
      <rPr>
        <sz val="11"/>
        <color theme="1"/>
        <rFont val="Calibri"/>
        <family val="2"/>
        <scheme val="minor"/>
      </rPr>
      <t xml:space="preserve"> length) (Z-Axis)</t>
    </r>
  </si>
  <si>
    <r>
      <t>Hiwin MGN12 Rail with MNGH (Reg. Bloc) (</t>
    </r>
    <r>
      <rPr>
        <b/>
        <sz val="11"/>
        <color theme="1"/>
        <rFont val="Calibri"/>
        <family val="2"/>
        <scheme val="minor"/>
      </rPr>
      <t>150mm</t>
    </r>
    <r>
      <rPr>
        <sz val="11"/>
        <color theme="1"/>
        <rFont val="Calibri"/>
        <family val="2"/>
        <scheme val="minor"/>
      </rPr>
      <t xml:space="preserve"> length) (Bed Wobble)</t>
    </r>
  </si>
  <si>
    <t>(24V 20A 480W) PSU</t>
  </si>
  <si>
    <t>Blower Fans (4pk)</t>
  </si>
  <si>
    <t>High Torque Nema 17 Stepper Motor</t>
  </si>
  <si>
    <t>StepperOnline</t>
  </si>
  <si>
    <t>Optical Enstops</t>
  </si>
  <si>
    <t>BL Touch</t>
  </si>
  <si>
    <t>MatterHackers</t>
  </si>
  <si>
    <t>Thermal Runaway Protection Fuse</t>
  </si>
  <si>
    <t>Digikey</t>
  </si>
  <si>
    <t>Temperature Switch</t>
  </si>
  <si>
    <t>E3D</t>
  </si>
  <si>
    <t>M5 3030 T-Nut (50pc)</t>
  </si>
  <si>
    <t>M3 2020 T-Nut (100pc)</t>
  </si>
  <si>
    <t>E3D Tool Plate Kit</t>
  </si>
  <si>
    <t>E3D Tool Pickup Head</t>
  </si>
  <si>
    <t>AliExpress</t>
  </si>
  <si>
    <t>Mellow 3D Printer GT2 Open Timing Belt Pulley 20 teeth</t>
  </si>
  <si>
    <t>GT2 Idler Timing Pulley - Smooth</t>
  </si>
  <si>
    <t>GT2 Idler Timing Pulley - Toothed</t>
  </si>
  <si>
    <t>XY Belts (GT2 Belts) 4M-9MM-2GT (10 meters)</t>
  </si>
  <si>
    <t>Running Total:</t>
  </si>
  <si>
    <t>Duet 3 MainBoard</t>
  </si>
  <si>
    <t>Duet 3 Daughter Board</t>
  </si>
  <si>
    <t>Keenovo</t>
  </si>
  <si>
    <t>MIC6 Alu 6mm (Mitch will make)</t>
  </si>
  <si>
    <t>1000W PTC 120VAC Heater</t>
  </si>
  <si>
    <t>625-2rs bearing (10pk)</t>
  </si>
  <si>
    <t xml:space="preserve">	115-2Z Bearing (10pk)</t>
  </si>
  <si>
    <t>Dowel M5x24mm - 93600A571 (5pk)</t>
  </si>
  <si>
    <t>Dowel M5x30mm - 93600A572 (5pk)</t>
  </si>
  <si>
    <t>Dowel M5x40mm - 93600A608 (5pk)</t>
  </si>
  <si>
    <t>Dowel M5x60mm - 93600A297 (1ea)</t>
  </si>
  <si>
    <t>Dowel M5x80mm (Cut to 74mm) - 93600A298 (1 ea)</t>
  </si>
  <si>
    <t>Total Over Budget:</t>
  </si>
  <si>
    <t>5200-2RS Angular Contact Sealed 10x30x14.3 Ball Bearing</t>
  </si>
  <si>
    <t>4pcs  Shaft Coupling D20 L25 5mm to 8mm</t>
  </si>
  <si>
    <t>10mm sharft diameter collar 57445K444</t>
  </si>
  <si>
    <t>8x3mm magnet (35pc)</t>
  </si>
  <si>
    <t>M6 for 3030</t>
  </si>
  <si>
    <t>6mm Ball Bearing</t>
  </si>
  <si>
    <t>M5x2020 T Nut</t>
  </si>
  <si>
    <t>Misuimi</t>
  </si>
  <si>
    <t>POS 8 Rod End</t>
  </si>
  <si>
    <t>M4 x 40mm Flathead - 93395A277 (25pk)</t>
  </si>
  <si>
    <t>20mm Spring</t>
  </si>
  <si>
    <t>n</t>
  </si>
  <si>
    <t xml:space="preserve">Tax Savings: </t>
  </si>
  <si>
    <t>Tax Savings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</si>
</sst>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44" fontId="4" fillId="0" borderId="5" xfId="1" applyFont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4" fontId="0" fillId="5" borderId="7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7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7" borderId="7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5" borderId="1" xfId="0" applyNumberFormat="1" applyFill="1" applyBorder="1"/>
    <xf numFmtId="0" fontId="6" fillId="5" borderId="1" xfId="2" applyFill="1" applyBorder="1" applyAlignment="1">
      <alignment horizontal="center" vertical="center"/>
    </xf>
    <xf numFmtId="0" fontId="6" fillId="7" borderId="1" xfId="2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0" xfId="1" applyFont="1"/>
    <xf numFmtId="44" fontId="2" fillId="0" borderId="18" xfId="1" applyFont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4" fontId="0" fillId="10" borderId="3" xfId="1" applyFont="1" applyFill="1" applyBorder="1" applyAlignment="1">
      <alignment horizontal="center" vertical="center"/>
    </xf>
    <xf numFmtId="0" fontId="6" fillId="10" borderId="0" xfId="2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44" fontId="4" fillId="9" borderId="2" xfId="1" applyFont="1" applyFill="1" applyBorder="1" applyAlignment="1">
      <alignment horizontal="center" vertical="center"/>
    </xf>
    <xf numFmtId="0" fontId="6" fillId="7" borderId="7" xfId="2" applyFill="1" applyBorder="1" applyAlignment="1">
      <alignment horizontal="center" vertical="center"/>
    </xf>
    <xf numFmtId="44" fontId="2" fillId="0" borderId="12" xfId="1" applyFont="1" applyBorder="1" applyAlignment="1">
      <alignment horizontal="center" vertical="center"/>
    </xf>
    <xf numFmtId="44" fontId="2" fillId="0" borderId="13" xfId="1" applyFont="1" applyBorder="1" applyAlignment="1">
      <alignment horizontal="center" vertical="center"/>
    </xf>
    <xf numFmtId="44" fontId="2" fillId="0" borderId="14" xfId="1" applyFont="1" applyBorder="1" applyAlignment="1">
      <alignment horizontal="center" vertical="center"/>
    </xf>
    <xf numFmtId="164" fontId="0" fillId="5" borderId="7" xfId="0" applyNumberFormat="1" applyFill="1" applyBorder="1"/>
    <xf numFmtId="0" fontId="6" fillId="5" borderId="7" xfId="2" applyFill="1" applyBorder="1" applyAlignment="1">
      <alignment horizontal="center" vertical="center"/>
    </xf>
    <xf numFmtId="0" fontId="0" fillId="5" borderId="19" xfId="0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6" fillId="4" borderId="1" xfId="2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4" borderId="3" xfId="2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4" fillId="0" borderId="22" xfId="0" applyFont="1" applyBorder="1" applyAlignment="1">
      <alignment horizontal="right" vertical="center"/>
    </xf>
    <xf numFmtId="44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/>
    <xf numFmtId="44" fontId="2" fillId="0" borderId="2" xfId="0" applyNumberFormat="1" applyFont="1" applyBorder="1"/>
    <xf numFmtId="44" fontId="0" fillId="11" borderId="22" xfId="1" applyFont="1" applyFill="1" applyBorder="1" applyAlignment="1">
      <alignment horizontal="center" vertical="center"/>
    </xf>
    <xf numFmtId="44" fontId="0" fillId="11" borderId="23" xfId="1" applyFont="1" applyFill="1" applyBorder="1" applyAlignment="1">
      <alignment horizontal="center" vertical="center"/>
    </xf>
    <xf numFmtId="44" fontId="0" fillId="11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6" fillId="5" borderId="7" xfId="2" applyFill="1" applyBorder="1" applyAlignment="1">
      <alignment horizontal="center" vertical="center"/>
    </xf>
    <xf numFmtId="0" fontId="6" fillId="5" borderId="19" xfId="2" applyFill="1" applyBorder="1" applyAlignment="1">
      <alignment horizontal="center" vertical="center"/>
    </xf>
    <xf numFmtId="0" fontId="6" fillId="5" borderId="3" xfId="2" applyFill="1" applyBorder="1" applyAlignment="1">
      <alignment horizontal="center" vertical="center"/>
    </xf>
    <xf numFmtId="44" fontId="7" fillId="0" borderId="10" xfId="1" applyFont="1" applyBorder="1"/>
    <xf numFmtId="0" fontId="2" fillId="0" borderId="2" xfId="0" applyFont="1" applyBorder="1" applyAlignment="1">
      <alignment horizontal="right"/>
    </xf>
    <xf numFmtId="44" fontId="2" fillId="0" borderId="12" xfId="0" applyNumberFormat="1" applyFont="1" applyBorder="1"/>
    <xf numFmtId="44" fontId="2" fillId="0" borderId="13" xfId="0" applyNumberFormat="1" applyFont="1" applyBorder="1"/>
    <xf numFmtId="44" fontId="7" fillId="0" borderId="13" xfId="0" applyNumberFormat="1" applyFont="1" applyBorder="1"/>
    <xf numFmtId="44" fontId="2" fillId="0" borderId="14" xfId="0" applyNumberFormat="1" applyFont="1" applyBorder="1"/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44" fontId="7" fillId="0" borderId="2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Budget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AB-405C-BEF0-54581DDCFD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AB-405C-BEF0-54581DDCFDE1}"/>
              </c:ext>
            </c:extLst>
          </c:dPt>
          <c:dLbls>
            <c:dLbl>
              <c:idx val="0"/>
              <c:layout>
                <c:manualLayout>
                  <c:x val="9.2141704529284274E-2"/>
                  <c:y val="-7.4102585707245955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8038"/>
                        <a:gd name="adj2" fmla="val 12981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BAB-405C-BEF0-54581DDCFDE1}"/>
                </c:ext>
              </c:extLst>
            </c:dLbl>
            <c:dLbl>
              <c:idx val="1"/>
              <c:layout>
                <c:manualLayout>
                  <c:x val="-5.5512991274680575E-2"/>
                  <c:y val="3.6091893192990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AB-405C-BEF0-54581DDCFDE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Sheet1!$J$4:$J$5</c:f>
              <c:strCache>
                <c:ptCount val="2"/>
                <c:pt idx="0">
                  <c:v>Total Spent:</c:v>
                </c:pt>
                <c:pt idx="1">
                  <c:v>Remaining:</c:v>
                </c:pt>
              </c:strCache>
            </c:strRef>
          </c:cat>
          <c:val>
            <c:numRef>
              <c:f>Sheet1!$K$4:$K$5</c:f>
              <c:numCache>
                <c:formatCode>_("$"* #,##0.00_);_("$"* \(#,##0.00\);_("$"* "-"??_);_(@_)</c:formatCode>
                <c:ptCount val="2"/>
                <c:pt idx="0">
                  <c:v>482.12000000000006</c:v>
                </c:pt>
                <c:pt idx="1">
                  <c:v>2267.88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B-405C-BEF0-54581DDC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200275</xdr:rowOff>
    </xdr:from>
    <xdr:to>
      <xdr:col>13</xdr:col>
      <xdr:colOff>504824</xdr:colOff>
      <xdr:row>47</xdr:row>
      <xdr:rowOff>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18753-CF7A-45CC-9CFC-2E9E8D178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39807</xdr:colOff>
      <xdr:row>47</xdr:row>
      <xdr:rowOff>39328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28D248-871C-44D9-852A-905D2D34F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2231807" cy="8802328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47</xdr:col>
      <xdr:colOff>376937</xdr:colOff>
      <xdr:row>40</xdr:row>
      <xdr:rowOff>134379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3EB4FF-C200-42E5-9C79-8F2DDB00A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7273" y="381000"/>
          <a:ext cx="14318073" cy="737337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43</xdr:row>
      <xdr:rowOff>0</xdr:rowOff>
    </xdr:from>
    <xdr:to>
      <xdr:col>47</xdr:col>
      <xdr:colOff>338832</xdr:colOff>
      <xdr:row>82</xdr:row>
      <xdr:rowOff>48669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B286FE-106F-4BEA-8796-145C507E0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7273" y="8191500"/>
          <a:ext cx="14279968" cy="74781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84</xdr:row>
      <xdr:rowOff>0</xdr:rowOff>
    </xdr:from>
    <xdr:to>
      <xdr:col>47</xdr:col>
      <xdr:colOff>176884</xdr:colOff>
      <xdr:row>121</xdr:row>
      <xdr:rowOff>143879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79D2A3-986D-4E7F-9500-19742DC80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47273" y="16002000"/>
          <a:ext cx="14118020" cy="719237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123</xdr:row>
      <xdr:rowOff>0</xdr:rowOff>
    </xdr:from>
    <xdr:to>
      <xdr:col>47</xdr:col>
      <xdr:colOff>272148</xdr:colOff>
      <xdr:row>162</xdr:row>
      <xdr:rowOff>67721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1B9B34-60AF-4423-8990-A1A6DEE7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47273" y="23431500"/>
          <a:ext cx="14213284" cy="7497221"/>
        </a:xfrm>
        <a:prstGeom prst="rect">
          <a:avLst/>
        </a:prstGeom>
      </xdr:spPr>
    </xdr:pic>
    <xdr:clientData/>
  </xdr:twoCellAnchor>
  <xdr:twoCellAnchor>
    <xdr:from>
      <xdr:col>11</xdr:col>
      <xdr:colOff>547687</xdr:colOff>
      <xdr:row>7</xdr:row>
      <xdr:rowOff>119062</xdr:rowOff>
    </xdr:from>
    <xdr:to>
      <xdr:col>25</xdr:col>
      <xdr:colOff>404812</xdr:colOff>
      <xdr:row>16</xdr:row>
      <xdr:rowOff>119062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8110AB0-00B0-45AD-AF5E-F18CB2F56C83}"/>
            </a:ext>
          </a:extLst>
        </xdr:cNvPr>
        <xdr:cNvCxnSpPr/>
      </xdr:nvCxnSpPr>
      <xdr:spPr>
        <a:xfrm>
          <a:off x="7358062" y="1452562"/>
          <a:ext cx="8524875" cy="171450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214313</xdr:colOff>
      <xdr:row>4</xdr:row>
      <xdr:rowOff>47625</xdr:rowOff>
    </xdr:from>
    <xdr:to>
      <xdr:col>12</xdr:col>
      <xdr:colOff>23813</xdr:colOff>
      <xdr:row>8</xdr:row>
      <xdr:rowOff>95250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1883E24-D3BC-4DE7-879E-D56C44EFE6B7}"/>
            </a:ext>
          </a:extLst>
        </xdr:cNvPr>
        <xdr:cNvSpPr/>
      </xdr:nvSpPr>
      <xdr:spPr>
        <a:xfrm>
          <a:off x="6405563" y="809625"/>
          <a:ext cx="1047750" cy="8096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95250</xdr:colOff>
      <xdr:row>15</xdr:row>
      <xdr:rowOff>119063</xdr:rowOff>
    </xdr:from>
    <xdr:to>
      <xdr:col>11</xdr:col>
      <xdr:colOff>523875</xdr:colOff>
      <xdr:row>19</xdr:row>
      <xdr:rowOff>166688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555AC13-2BBC-4819-B752-BB09D82AEECF}"/>
            </a:ext>
          </a:extLst>
        </xdr:cNvPr>
        <xdr:cNvSpPr/>
      </xdr:nvSpPr>
      <xdr:spPr>
        <a:xfrm>
          <a:off x="6286500" y="2976563"/>
          <a:ext cx="1047750" cy="8096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80963</xdr:colOff>
      <xdr:row>26</xdr:row>
      <xdr:rowOff>152400</xdr:rowOff>
    </xdr:from>
    <xdr:to>
      <xdr:col>11</xdr:col>
      <xdr:colOff>509588</xdr:colOff>
      <xdr:row>31</xdr:row>
      <xdr:rowOff>9525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559A17C-5585-49CC-AA88-C5222D526EEA}"/>
            </a:ext>
          </a:extLst>
        </xdr:cNvPr>
        <xdr:cNvSpPr/>
      </xdr:nvSpPr>
      <xdr:spPr>
        <a:xfrm>
          <a:off x="6272213" y="5105400"/>
          <a:ext cx="1047750" cy="8096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38</xdr:row>
      <xdr:rowOff>42862</xdr:rowOff>
    </xdr:from>
    <xdr:to>
      <xdr:col>11</xdr:col>
      <xdr:colOff>495300</xdr:colOff>
      <xdr:row>42</xdr:row>
      <xdr:rowOff>90487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DC19EDB-9F17-4380-95E2-C6E2CBF34500}"/>
            </a:ext>
          </a:extLst>
        </xdr:cNvPr>
        <xdr:cNvSpPr/>
      </xdr:nvSpPr>
      <xdr:spPr>
        <a:xfrm>
          <a:off x="6257925" y="7281862"/>
          <a:ext cx="1047750" cy="8096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523875</xdr:colOff>
      <xdr:row>18</xdr:row>
      <xdr:rowOff>47625</xdr:rowOff>
    </xdr:from>
    <xdr:to>
      <xdr:col>26</xdr:col>
      <xdr:colOff>333375</xdr:colOff>
      <xdr:row>57</xdr:row>
      <xdr:rowOff>119062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8B76B6A-8EE5-47A1-B181-0DA8E0468E98}"/>
            </a:ext>
          </a:extLst>
        </xdr:cNvPr>
        <xdr:cNvCxnSpPr/>
      </xdr:nvCxnSpPr>
      <xdr:spPr>
        <a:xfrm>
          <a:off x="7334250" y="3476625"/>
          <a:ext cx="9096375" cy="7500937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29</xdr:row>
      <xdr:rowOff>71437</xdr:rowOff>
    </xdr:from>
    <xdr:to>
      <xdr:col>25</xdr:col>
      <xdr:colOff>309562</xdr:colOff>
      <xdr:row>89</xdr:row>
      <xdr:rowOff>71437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52790CD-0CB5-4911-AA63-69CA1B6DAB29}"/>
            </a:ext>
          </a:extLst>
        </xdr:cNvPr>
        <xdr:cNvCxnSpPr/>
      </xdr:nvCxnSpPr>
      <xdr:spPr>
        <a:xfrm>
          <a:off x="7286625" y="5595937"/>
          <a:ext cx="8501062" cy="1143000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500062</xdr:colOff>
      <xdr:row>40</xdr:row>
      <xdr:rowOff>119062</xdr:rowOff>
    </xdr:from>
    <xdr:to>
      <xdr:col>24</xdr:col>
      <xdr:colOff>261937</xdr:colOff>
      <xdr:row>131</xdr:row>
      <xdr:rowOff>95250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E2A241D-CF63-4DC9-B4FA-CC08724DBFBD}"/>
            </a:ext>
          </a:extLst>
        </xdr:cNvPr>
        <xdr:cNvCxnSpPr/>
      </xdr:nvCxnSpPr>
      <xdr:spPr>
        <a:xfrm>
          <a:off x="7310437" y="7739062"/>
          <a:ext cx="7810500" cy="17311688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149678</xdr:colOff>
      <xdr:row>8</xdr:row>
      <xdr:rowOff>122464</xdr:rowOff>
    </xdr:from>
    <xdr:to>
      <xdr:col>38</xdr:col>
      <xdr:colOff>231322</xdr:colOff>
      <xdr:row>16</xdr:row>
      <xdr:rowOff>13607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8789F34-DC22-4CD1-9157-940DD0E45323}"/>
            </a:ext>
          </a:extLst>
        </xdr:cNvPr>
        <xdr:cNvSpPr/>
      </xdr:nvSpPr>
      <xdr:spPr>
        <a:xfrm>
          <a:off x="19743964" y="1646464"/>
          <a:ext cx="3755572" cy="1415143"/>
        </a:xfrm>
        <a:prstGeom prst="round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23813</xdr:colOff>
      <xdr:row>49</xdr:row>
      <xdr:rowOff>119063</xdr:rowOff>
    </xdr:from>
    <xdr:to>
      <xdr:col>38</xdr:col>
      <xdr:colOff>105457</xdr:colOff>
      <xdr:row>57</xdr:row>
      <xdr:rowOff>10206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B671E93-1D45-4BA5-A3BB-22FE9D9E788A}"/>
            </a:ext>
          </a:extLst>
        </xdr:cNvPr>
        <xdr:cNvSpPr/>
      </xdr:nvSpPr>
      <xdr:spPr>
        <a:xfrm>
          <a:off x="19835813" y="9453563"/>
          <a:ext cx="3796394" cy="1415143"/>
        </a:xfrm>
        <a:prstGeom prst="round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104776</xdr:colOff>
      <xdr:row>88</xdr:row>
      <xdr:rowOff>176213</xdr:rowOff>
    </xdr:from>
    <xdr:to>
      <xdr:col>38</xdr:col>
      <xdr:colOff>186420</xdr:colOff>
      <xdr:row>96</xdr:row>
      <xdr:rowOff>67356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BB118C2-A7E8-4EFF-9C4E-4209060BF822}"/>
            </a:ext>
          </a:extLst>
        </xdr:cNvPr>
        <xdr:cNvSpPr/>
      </xdr:nvSpPr>
      <xdr:spPr>
        <a:xfrm>
          <a:off x="19916776" y="16940213"/>
          <a:ext cx="3796394" cy="1415143"/>
        </a:xfrm>
        <a:prstGeom prst="round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66676</xdr:colOff>
      <xdr:row>129</xdr:row>
      <xdr:rowOff>90488</xdr:rowOff>
    </xdr:from>
    <xdr:to>
      <xdr:col>38</xdr:col>
      <xdr:colOff>148320</xdr:colOff>
      <xdr:row>136</xdr:row>
      <xdr:rowOff>172131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55C1D240-555E-48EB-A546-A45D9C93A51F}"/>
            </a:ext>
          </a:extLst>
        </xdr:cNvPr>
        <xdr:cNvSpPr/>
      </xdr:nvSpPr>
      <xdr:spPr>
        <a:xfrm>
          <a:off x="19878676" y="24664988"/>
          <a:ext cx="3796394" cy="1415143"/>
        </a:xfrm>
        <a:prstGeom prst="round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https/www.amazon.com/SDTC-Tech-Fitting-Cooling-Systems/dp/B07XDLDYYR/ref=sr_1_3?dchild=1&amp;keywords=g1%2F4+plug&amp;qid=1604938956&amp;s=electronics&amp;sr=1-3" TargetMode="External"/><Relationship Id="rId21" Type="http://schemas.openxmlformats.org/officeDocument/2006/relationships/hyperlink" Target="https://www.ekwb.com/shop/ek-coolstream-se-360-slim-triple" TargetMode="External"/><Relationship Id="rId34" Type="http://schemas.openxmlformats.org/officeDocument/2006/relationships/hyperlink" Target="https://www.ebay.com/itm/New-Hiwin-MGN12H-Linear-Guides-MGN-Series-Linear-Bearings-45mm-to-1995mm-Long/174586829706?var=473796683619" TargetMode="External"/><Relationship Id="rId42" Type="http://schemas.openxmlformats.org/officeDocument/2006/relationships/hyperlink" Target="https://www.digikey.ca/en/products/detail/cantherm/CS715025Y/2195566" TargetMode="External"/><Relationship Id="rId47" Type="http://schemas.openxmlformats.org/officeDocument/2006/relationships/hyperlink" Target="https://www.aliexpress.com/item/32856649040.html?spm=2114.12010612.8148356.71.2e8e17b83q00jq" TargetMode="External"/><Relationship Id="rId50" Type="http://schemas.openxmlformats.org/officeDocument/2006/relationships/hyperlink" Target="https://www.aliexpress.com/item/33023133633.html?spm=a2g0s.9042311.0.0.27424c4doxVFvb" TargetMode="External"/><Relationship Id="rId55" Type="http://schemas.openxmlformats.org/officeDocument/2006/relationships/hyperlink" Target="https://www.amazon.com/FBT-SFU1204-RM1204-550mm-Rolled/dp/B00WBUTAMQ" TargetMode="External"/><Relationship Id="rId63" Type="http://schemas.openxmlformats.org/officeDocument/2006/relationships/hyperlink" Target="https://us.misumi-ec.com/vona2/detail/221000089732/?HissuCode=POS8" TargetMode="External"/><Relationship Id="rId7" Type="http://schemas.openxmlformats.org/officeDocument/2006/relationships/hyperlink" Target="https://www.amazon.com/MTMTOOL-Connector-Bracket-Aluminum-Extrusion/dp/B085NV1P7C/ref=asc_df_B085NV1P7C/?tag=hyprod-20&amp;linkCode=df0&amp;hvadid=416872266174&amp;hvpos=&amp;hvnetw=g&amp;hvrand=17651353469831780240&amp;hvpone=&amp;hvptwo=&amp;hvqmt=&amp;hvdev=c&amp;hvdvcmdl=&amp;hvlocint=&amp;hvlocphy=9016348&amp;hvtargid=pla-910698099290&amp;psc=1&amp;tag=&amp;ref=&amp;adgrpid=93604209333&amp;hvpone=&amp;hvptwo=&amp;hvadid=416872266174&amp;hvpos=&amp;hvnetw=g&amp;hvrand=17651353469831780240&amp;hvqmt=&amp;hvdev=c&amp;hvdvcmdl=&amp;hvlocint=&amp;hvlocphy=9016348&amp;hvtargid=pla-910698099290" TargetMode="External"/><Relationship Id="rId2" Type="http://schemas.openxmlformats.org/officeDocument/2006/relationships/hyperlink" Target="https://8020.net/30-3030.html" TargetMode="External"/><Relationship Id="rId16" Type="http://schemas.openxmlformats.org/officeDocument/2006/relationships/hyperlink" Target="https://www.sliceengineering.com/products/mosquito-liquid" TargetMode="External"/><Relationship Id="rId29" Type="http://schemas.openxmlformats.org/officeDocument/2006/relationships/hyperlink" Target="https://www.ekwb.com/shop/ek-af-x-splitter-4f-g1-4-black-nickel" TargetMode="External"/><Relationship Id="rId11" Type="http://schemas.openxmlformats.org/officeDocument/2006/relationships/hyperlink" Target="https://e3d-online.com/products/duet-3-expansion-board-3hc?variant=32570075578427" TargetMode="External"/><Relationship Id="rId24" Type="http://schemas.openxmlformats.org/officeDocument/2006/relationships/hyperlink" Target="https://www.ekwb.com/shop/ek-duraclear-9-5-15-9mm-3m-retail" TargetMode="External"/><Relationship Id="rId32" Type="http://schemas.openxmlformats.org/officeDocument/2006/relationships/hyperlink" Target="https://www.ebay.com/itm/New-Hiwin-MGN12C-Linear-Guides-MGN-Linear-Bearings-45mm-to-1995mm-Long/184611756313?var=692331003032" TargetMode="External"/><Relationship Id="rId37" Type="http://schemas.openxmlformats.org/officeDocument/2006/relationships/hyperlink" Target="https://www.amazon.com/WINSINN-Cooling-50x50x15mm-Extruder-Makerbot/dp/B079BPS9Q8/ref=sr_1_5?dchild=1&amp;keywords=Winsinn+24V+blower&amp;qid=1610463547&amp;sr=8-5" TargetMode="External"/><Relationship Id="rId40" Type="http://schemas.openxmlformats.org/officeDocument/2006/relationships/hyperlink" Target="https://www.matterhackers.com/store/l/orbit-automatic-bed-leveling-probe/sk/MD32J6H7" TargetMode="External"/><Relationship Id="rId45" Type="http://schemas.openxmlformats.org/officeDocument/2006/relationships/hyperlink" Target="https://e3d-online.com/products/blank-tool-plate-dock-kit" TargetMode="External"/><Relationship Id="rId53" Type="http://schemas.openxmlformats.org/officeDocument/2006/relationships/hyperlink" Target="https://www.amazon.com/XiKe-Precision-Bearings-Pre-Lubricated-Bearings/dp/B071RXC7FV/ref=sr_1_1_sspa?crid=1BFW4N6VWVM7P&amp;dchild=1&amp;keywords=625-2rs+bearing&amp;qid=1610496275&amp;sprefix=625-2rs%2Caps%2C177&amp;sr=8-1-spons&amp;psc=1&amp;spLa=ZW5jcnlwdGVkUXVhbGlmaWVyPUFHNlVEQjgwSlZOTkYmZW5jcnlwdGVkSWQ9QTAxNzAzOTNDVTZDOU8xVFo5R08mZW5jcnlwdGVkQWRJZD1BMDg0NzAwMTMwTkg4NzJWRE9MN0Umd2lkZ2V0TmFtZT1zcF9hdGYmYWN0aW9uPWNsaWNrUmVkaXJlY3QmZG9Ob3RMb2dDbGljaz10cnVl" TargetMode="External"/><Relationship Id="rId58" Type="http://schemas.openxmlformats.org/officeDocument/2006/relationships/hyperlink" Target="https://www.mcmaster.com/57445K444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8020.net/20-2020.html" TargetMode="External"/><Relationship Id="rId61" Type="http://schemas.openxmlformats.org/officeDocument/2006/relationships/hyperlink" Target="https://www.amazon.com/TOUHIA-Aluminum-Extrusion-Profile-Sereis/dp/B07R39JCKB" TargetMode="External"/><Relationship Id="rId19" Type="http://schemas.openxmlformats.org/officeDocument/2006/relationships/hyperlink" Target="https://www.amazon.com/Beduan-Pneumatic-Tubing-Compressor-Transfer/dp/B07LD1HPYC/ref=sr_1_5?dchild=1&amp;keywords=8mm+tubing&amp;qid=1610381041&amp;sr=8-5" TargetMode="External"/><Relationship Id="rId14" Type="http://schemas.openxmlformats.org/officeDocument/2006/relationships/hyperlink" Target="https://www.amazon.com/TWTADE-SSR-40-3-32V-5-60V-Solid/dp/B079BBTBFM/ref=redir_mobile_desktop?ie=UTF8&amp;aaxitk=V9DeYoMErHpnPBgfMmwFRA&amp;hsa_cr_id=4463421910501&amp;pd_rd_r=6d73bdb9-157e-4270-9235-4d1a05ad0835&amp;pd_rd_w=ikLqZ&amp;pd_rd_wg=gYXuG&amp;ref_=sbx_be_s_sparkle_mcd_asin_0&amp;th=1" TargetMode="External"/><Relationship Id="rId22" Type="http://schemas.openxmlformats.org/officeDocument/2006/relationships/hyperlink" Target="https://www.amazon.com/Thermaltake-Pacific-Reservoir-Certified-CL-W081-PL00BL/dp/B07116J5Q6/ref=pd_sbs_147_1/145-6288135-9347862?_encoding=UTF8&amp;pd_rd_i=B07116J5Q6&amp;pd_rd_r=5ca105a9-b5b1-4371-b402-bfbe3a97fc67&amp;pd_rd_w=pNt1f&amp;pd_rd_wg=XEXgL&amp;pf_rd_p=b65ee94e-1282-43fc-a8b1-8bf931f6dfab&amp;pf_rd_r=ZREN9JSJSAXZYEGFNY3F&amp;psc=1&amp;refRID=ZREN9JSJSAXZYEGFNY3F" TargetMode="External"/><Relationship Id="rId27" Type="http://schemas.openxmlformats.org/officeDocument/2006/relationships/hyperlink" Target="https://www.titanrig.com/barrow-g14-10k-temperature-sensor-stop-fitting-0360ba015600xx.html" TargetMode="External"/><Relationship Id="rId30" Type="http://schemas.openxmlformats.org/officeDocument/2006/relationships/hyperlink" Target="https://www.ekwb.com/shop/ek-af-ball-valve-10mm-g1-4-black" TargetMode="External"/><Relationship Id="rId35" Type="http://schemas.openxmlformats.org/officeDocument/2006/relationships/hyperlink" Target="https://www.sliceengineering.com/collections/accessories/products/thermistor-high-temperature?variant=36948577452194" TargetMode="External"/><Relationship Id="rId43" Type="http://schemas.openxmlformats.org/officeDocument/2006/relationships/hyperlink" Target="https://www.amazon.com/100Pcs-Hammer-Fastener-Aluminum-Profile/dp/B08DR93MXP/ref=sr_1_4?crid=20OWTAATCR3M3&amp;dchild=1&amp;keywords=m3+2020+t+nut&amp;qid=1610467060&amp;sprefix=M3+2020+t%2Caps%2C158&amp;sr=8-4" TargetMode="External"/><Relationship Id="rId48" Type="http://schemas.openxmlformats.org/officeDocument/2006/relationships/hyperlink" Target="https://www.aliexpress.com/item/33023279793.html?spm=a2g0s.9042311.0.0.27424c4doxVFvb" TargetMode="External"/><Relationship Id="rId56" Type="http://schemas.openxmlformats.org/officeDocument/2006/relationships/hyperlink" Target="https://www.amazon.com/5200-2RS-Bearing-10x30x14-3-Bearings-VXB/dp/B002BBQARS" TargetMode="External"/><Relationship Id="rId64" Type="http://schemas.openxmlformats.org/officeDocument/2006/relationships/hyperlink" Target="https://www.mcmaster.com/93395A277/" TargetMode="External"/><Relationship Id="rId8" Type="http://schemas.openxmlformats.org/officeDocument/2006/relationships/hyperlink" Target="https://www.amazon.com/Boeray-Bracket-Aluminum-Extrusion-Profile/dp/B078MLWJ6K/ref=pd_sbs_60_2/143-2967998-6842901?_encoding=UTF8&amp;pd_rd_i=B078MLWJ6K&amp;pd_rd_r=8c61e536-9f5d-44b9-94b3-1a81141c5238&amp;pd_rd_w=P5upQ&amp;pd_rd_wg=vNGsI&amp;pf_rd_p=ed1e2146-ecfe-435e-b3b5-d79fa072fd58&amp;pf_rd_r=5EDSD2WJGSQQGSTF8M5Y&amp;refRID=5EDSD2WJGSQQGSTF8M5Y&amp;th=1" TargetMode="External"/><Relationship Id="rId51" Type="http://schemas.openxmlformats.org/officeDocument/2006/relationships/hyperlink" Target="https://www.amazon.com/GATES-LL-2GT-UNITTA-Printer-synchronous-Resistant/dp/B07KNM65JC/ref=sr_1_4?dchild=1&amp;keywords=gates%2Bgt2%2B9mm%2Bbelt&amp;qid=1610472139&amp;sr=8-4&amp;th=1" TargetMode="External"/><Relationship Id="rId3" Type="http://schemas.openxmlformats.org/officeDocument/2006/relationships/hyperlink" Target="https://8020.net/30-3030.html" TargetMode="External"/><Relationship Id="rId12" Type="http://schemas.openxmlformats.org/officeDocument/2006/relationships/hyperlink" Target="https://e3d-online.com/products/duet-3-mainboard-6hc?variant=32570075480123" TargetMode="External"/><Relationship Id="rId17" Type="http://schemas.openxmlformats.org/officeDocument/2006/relationships/hyperlink" Target="https://www.sliceengineering.com/collections/accessories/products/50w-heater-cartridge" TargetMode="External"/><Relationship Id="rId25" Type="http://schemas.openxmlformats.org/officeDocument/2006/relationships/hyperlink" Target="https://www.newegg.com/p/0PK-0026-00F94?item=9SIA27CB4B2687&amp;source=region&amp;nm_mc=knc-googlemkp-pc&amp;cm_mmc=knc-googlemkp-pc-_-pla-unique+bargains-_-at+-+air+conditioning+tools+%26+equipment-_-9SIA27CB4B2687&amp;gclid=CjwKCAiA-f78BRBbEiwATKRRBBwcx7hEMonfGWdoF_Y69EmldeXVwI-jCjTyUPBRiIeUTgeG60LSFRoCUMcQAvD_BwE&amp;gclsrc=aw.ds" TargetMode="External"/><Relationship Id="rId33" Type="http://schemas.openxmlformats.org/officeDocument/2006/relationships/hyperlink" Target="https://www.ebay.com/itm/New-Hiwin-MGN12H-Linear-Guides-MGN-Series-Linear-Bearings-45mm-to-1995mm-Long/174586829706?var=473796683339" TargetMode="External"/><Relationship Id="rId38" Type="http://schemas.openxmlformats.org/officeDocument/2006/relationships/hyperlink" Target="https://www.omc-stepperonline.com/nema-17-stepper-motor/nema-17-bipolar-1-8deg-65ncm-92oz-in-2-1a-3-36v-42x42x60mm-4-wires-it.html?mfp=16o-ship-from%5B59%5D%2C149-step-angle%5B1.8%5D%2C148-bipolar-unipolar%5BBipolar%5D%2C71-single-shaft-dual-shaft%5BSingle%20Shaft%5D%2C21-shaft-type%5BD-Cut%5D" TargetMode="External"/><Relationship Id="rId46" Type="http://schemas.openxmlformats.org/officeDocument/2006/relationships/hyperlink" Target="https://e3d-online.com/products/toolchanger-toolhead" TargetMode="External"/><Relationship Id="rId59" Type="http://schemas.openxmlformats.org/officeDocument/2006/relationships/hyperlink" Target="https://www.amazon.com/Spring-Roll-Aluminum-Extrusion-Assembly/dp/B01L56HLGS" TargetMode="External"/><Relationship Id="rId67" Type="http://schemas.openxmlformats.org/officeDocument/2006/relationships/drawing" Target="../drawings/drawing1.xml"/><Relationship Id="rId20" Type="http://schemas.openxmlformats.org/officeDocument/2006/relationships/hyperlink" Target="https://www.amazon.com/Noctua-redux-1700-high-Performance-Award-Winning-Affordable/dp/B07CG2PGY6/ref=sr_1_8?dchild=1&amp;keywords=12v+120mm+fan+3pk&amp;qid=1602889464&amp;s=electronics&amp;sr=1-8" TargetMode="External"/><Relationship Id="rId41" Type="http://schemas.openxmlformats.org/officeDocument/2006/relationships/hyperlink" Target="https://www.digikey.ca/en/products/detail/cantherm/SDF-DF184S/1014767" TargetMode="External"/><Relationship Id="rId54" Type="http://schemas.openxmlformats.org/officeDocument/2006/relationships/hyperlink" Target="https://www.mcmaster.com/m5-dowel-pins/system-of-measurement~metric/diameter~5mm/end-shape~chamfered/material~stainless-steel/material~316-stainless-steel/" TargetMode="External"/><Relationship Id="rId62" Type="http://schemas.openxmlformats.org/officeDocument/2006/relationships/hyperlink" Target="https://www.amazon.com/Chrome-Steel-Ball-Bearings-G25-25/dp/B01AX6VTFU" TargetMode="External"/><Relationship Id="rId1" Type="http://schemas.openxmlformats.org/officeDocument/2006/relationships/hyperlink" Target="https://8020.net/30-3030.html" TargetMode="External"/><Relationship Id="rId6" Type="http://schemas.openxmlformats.org/officeDocument/2006/relationships/hyperlink" Target="https://8020.net/20-2020.html" TargetMode="External"/><Relationship Id="rId15" Type="http://schemas.openxmlformats.org/officeDocument/2006/relationships/hyperlink" Target="https://keenovo.store/19378215/checkouts/5661bd42ee867c420fa76839f79ec6bb?previous_step=contact_information&amp;step=shipping_method" TargetMode="External"/><Relationship Id="rId23" Type="http://schemas.openxmlformats.org/officeDocument/2006/relationships/hyperlink" Target="http://https/www.amazon.com/Barrow-5-Way-Ball-Fitting-Gold/dp/B0764XB4DN" TargetMode="External"/><Relationship Id="rId28" Type="http://schemas.openxmlformats.org/officeDocument/2006/relationships/hyperlink" Target="https://www.ekwb.com/shop/ek-stc-classic-10-16-black-5506" TargetMode="External"/><Relationship Id="rId36" Type="http://schemas.openxmlformats.org/officeDocument/2006/relationships/hyperlink" Target="https://www.amazon.com/LETOUR-96V-240V-Converter-S-500W-24-Lighting/dp/B01HTF1Q06/ref=sr_1_11?dchild=1&amp;keywords=24v+450w+psu&amp;qid=1610462974&amp;sr=8-11" TargetMode="External"/><Relationship Id="rId49" Type="http://schemas.openxmlformats.org/officeDocument/2006/relationships/hyperlink" Target="https://www.aliexpress.com/item/33023133633.html?spm=a2g0s.9042311.0.0.27424c4doxVFvb" TargetMode="External"/><Relationship Id="rId57" Type="http://schemas.openxmlformats.org/officeDocument/2006/relationships/hyperlink" Target="https://www.amazon.com/Aluminium-Flexible-Coupling-Connector-Coupler/dp/B01CWMGUDY" TargetMode="External"/><Relationship Id="rId10" Type="http://schemas.openxmlformats.org/officeDocument/2006/relationships/hyperlink" Target="https://www.amazon.com/Raspberry-Model-2019-Quad-Bluetooth/dp/B07TD42S27/ref=sr_1_3?crid=14J7QBVKOK55J&amp;dchild=1&amp;keywords=raspberry%2Bpi%2B4&amp;qid=1606092405&amp;sprefix=ras%2Caps%2C203&amp;sr=8-3&amp;th=1" TargetMode="External"/><Relationship Id="rId31" Type="http://schemas.openxmlformats.org/officeDocument/2006/relationships/hyperlink" Target="https://www.ebay.com/itm/New-Hiwin-MGN9C-Linear-Guides-MGN-Series-Linear-Bearings-30mm-to-1190mm-Long/184611756300?var=692331002823" TargetMode="External"/><Relationship Id="rId44" Type="http://schemas.openxmlformats.org/officeDocument/2006/relationships/hyperlink" Target="https://www.amazon.com/gp/product/B08BHZ219C/ref=ppx_yo_dt_b_asin_title_o00_s00?ie=UTF8&amp;psc=1" TargetMode="External"/><Relationship Id="rId52" Type="http://schemas.openxmlformats.org/officeDocument/2006/relationships/hyperlink" Target="https://www.amazon.com/Ceramic-Heater-Insulated-Heating-Element/dp/B07P438ZKW/ref=sr_1_8?dchild=1&amp;keywords=1000w%2Bptc%2Bceramic&amp;qid=1605710443&amp;sr=8-8&amp;th=1" TargetMode="External"/><Relationship Id="rId60" Type="http://schemas.openxmlformats.org/officeDocument/2006/relationships/hyperlink" Target="https://www.amazon.com/Cylinder-Personalized-Multi-Use-Whiteboard-Refrigerators/dp/B073TLKCXK" TargetMode="External"/><Relationship Id="rId65" Type="http://schemas.openxmlformats.org/officeDocument/2006/relationships/hyperlink" Target="https://www.newegg.com/p/0X6-04KT-11ZJ3" TargetMode="External"/><Relationship Id="rId4" Type="http://schemas.openxmlformats.org/officeDocument/2006/relationships/hyperlink" Target="https://8020.net/30-3030.html" TargetMode="External"/><Relationship Id="rId9" Type="http://schemas.openxmlformats.org/officeDocument/2006/relationships/hyperlink" Target="https://8020.net/30-3030.html" TargetMode="External"/><Relationship Id="rId13" Type="http://schemas.openxmlformats.org/officeDocument/2006/relationships/hyperlink" Target="https://www.matterhackers.com/store/l/olsson-ruby-nozzle-high-temperature-175-040/sk/MQE8H7CN" TargetMode="External"/><Relationship Id="rId18" Type="http://schemas.openxmlformats.org/officeDocument/2006/relationships/hyperlink" Target="https://www.mcmaster.com/86825K727/?SrchEntryWebPart_InpBox=86825K727" TargetMode="External"/><Relationship Id="rId39" Type="http://schemas.openxmlformats.org/officeDocument/2006/relationships/hyperlink" Target="https://www.amazon.com/HUABAN-Optical-Endstop-Printers-Accessories/dp/B076D2NV26/ref=sr_1_3?dchild=1&amp;keywords=6PCS+Optical+Endstop+Light+Control+Limit+Switch+for+RAMPS+1.4+Board+3D+Printers&amp;qid=1610465013&amp;sr=8-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0B63-DA52-470A-AA4A-D6CB76CAE8FD}">
  <dimension ref="A1:P90"/>
  <sheetViews>
    <sheetView tabSelected="1" zoomScale="70" zoomScaleNormal="70" workbookViewId="0">
      <selection activeCell="Q32" sqref="Q32"/>
    </sheetView>
  </sheetViews>
  <sheetFormatPr defaultRowHeight="15" x14ac:dyDescent="0.25"/>
  <cols>
    <col min="1" max="1" width="70.7109375" style="1" customWidth="1"/>
    <col min="2" max="2" width="9.140625" style="1"/>
    <col min="3" max="3" width="11.5703125" style="27" customWidth="1"/>
    <col min="4" max="4" width="12.7109375" style="27" customWidth="1"/>
    <col min="5" max="5" width="14.5703125" style="1" customWidth="1"/>
    <col min="6" max="6" width="14.85546875" style="1" customWidth="1"/>
    <col min="7" max="7" width="29" style="32" customWidth="1"/>
    <col min="10" max="10" width="16.85546875" customWidth="1"/>
    <col min="11" max="11" width="15.5703125" customWidth="1"/>
    <col min="14" max="14" width="16.42578125" customWidth="1"/>
    <col min="15" max="15" width="16.7109375" customWidth="1"/>
    <col min="16" max="16" width="17.140625" customWidth="1"/>
  </cols>
  <sheetData>
    <row r="1" spans="1:16" ht="21.75" thickBot="1" x14ac:dyDescent="0.3">
      <c r="A1" s="69" t="s">
        <v>6</v>
      </c>
      <c r="B1" s="70"/>
      <c r="C1" s="70"/>
      <c r="D1" s="70"/>
      <c r="E1" s="70"/>
      <c r="F1" s="71"/>
    </row>
    <row r="2" spans="1:16" ht="16.5" thickBot="1" x14ac:dyDescent="0.3">
      <c r="A2" s="11" t="s">
        <v>0</v>
      </c>
      <c r="B2" s="12" t="s">
        <v>2</v>
      </c>
      <c r="C2" s="18" t="s">
        <v>1</v>
      </c>
      <c r="D2" s="18" t="s">
        <v>3</v>
      </c>
      <c r="E2" s="12" t="s">
        <v>4</v>
      </c>
      <c r="F2" s="13" t="s">
        <v>5</v>
      </c>
    </row>
    <row r="3" spans="1:16" ht="19.5" thickBot="1" x14ac:dyDescent="0.3">
      <c r="A3" s="75" t="s">
        <v>11</v>
      </c>
      <c r="B3" s="76"/>
      <c r="C3" s="76"/>
      <c r="D3" s="76"/>
      <c r="E3" s="76"/>
      <c r="F3" s="76"/>
      <c r="G3" s="34" t="s">
        <v>28</v>
      </c>
      <c r="J3" s="57" t="s">
        <v>24</v>
      </c>
      <c r="K3" s="44">
        <f>2250+500</f>
        <v>2750</v>
      </c>
      <c r="N3" s="61" t="s">
        <v>82</v>
      </c>
      <c r="O3" s="62">
        <f>SUM(D4:D41,D43:D54,D56:D71,D73:D77,D79:D90)</f>
        <v>3944.5399999999977</v>
      </c>
    </row>
    <row r="4" spans="1:16" ht="16.5" thickBot="1" x14ac:dyDescent="0.3">
      <c r="A4" s="14" t="s">
        <v>13</v>
      </c>
      <c r="B4" s="51">
        <v>7</v>
      </c>
      <c r="C4" s="28">
        <v>6.86</v>
      </c>
      <c r="D4" s="19">
        <f>B4*C4</f>
        <v>48.02</v>
      </c>
      <c r="E4" s="29">
        <v>8020</v>
      </c>
      <c r="F4" s="31" t="s">
        <v>7</v>
      </c>
      <c r="G4" s="33">
        <f>SUMIF(F4:F19,"=Y",D4:D19)</f>
        <v>327.13000000000005</v>
      </c>
      <c r="J4" s="58" t="s">
        <v>25</v>
      </c>
      <c r="K4" s="45">
        <f>SUM(G4+G43+G56+G73+G79)</f>
        <v>482.12000000000006</v>
      </c>
      <c r="N4" s="63" t="s">
        <v>95</v>
      </c>
      <c r="O4" s="86">
        <f>K3-O3</f>
        <v>-1194.5399999999977</v>
      </c>
    </row>
    <row r="5" spans="1:16" ht="16.5" thickBot="1" x14ac:dyDescent="0.3">
      <c r="A5" s="15" t="s">
        <v>14</v>
      </c>
      <c r="B5" s="51">
        <v>12</v>
      </c>
      <c r="C5" s="28">
        <v>7.71</v>
      </c>
      <c r="D5" s="19">
        <f t="shared" ref="D5:D26" si="0">B5*C5</f>
        <v>92.52</v>
      </c>
      <c r="E5" s="29">
        <v>8020</v>
      </c>
      <c r="F5" s="2" t="s">
        <v>7</v>
      </c>
      <c r="J5" s="59" t="s">
        <v>26</v>
      </c>
      <c r="K5" s="46">
        <f>K3-K4</f>
        <v>2267.88</v>
      </c>
      <c r="N5" s="87" t="s">
        <v>108</v>
      </c>
      <c r="O5" s="64">
        <f>0.07*O3</f>
        <v>276.11779999999987</v>
      </c>
    </row>
    <row r="6" spans="1:16" x14ac:dyDescent="0.25">
      <c r="A6" s="15" t="s">
        <v>15</v>
      </c>
      <c r="B6" s="51">
        <v>6</v>
      </c>
      <c r="C6" s="28">
        <v>11.21</v>
      </c>
      <c r="D6" s="19">
        <f t="shared" si="0"/>
        <v>67.260000000000005</v>
      </c>
      <c r="E6" s="29">
        <v>8020</v>
      </c>
      <c r="F6" s="2" t="s">
        <v>7</v>
      </c>
    </row>
    <row r="7" spans="1:16" x14ac:dyDescent="0.25">
      <c r="A7" s="15" t="s">
        <v>16</v>
      </c>
      <c r="B7" s="51">
        <v>4</v>
      </c>
      <c r="C7" s="28">
        <v>3.27</v>
      </c>
      <c r="D7" s="19">
        <f t="shared" si="0"/>
        <v>13.08</v>
      </c>
      <c r="E7" s="29">
        <v>8020</v>
      </c>
      <c r="F7" s="2" t="s">
        <v>7</v>
      </c>
    </row>
    <row r="8" spans="1:16" ht="15.75" thickBot="1" x14ac:dyDescent="0.3">
      <c r="A8" s="15" t="s">
        <v>17</v>
      </c>
      <c r="B8" s="51">
        <v>2</v>
      </c>
      <c r="C8" s="28">
        <v>4.22</v>
      </c>
      <c r="D8" s="19">
        <f t="shared" si="0"/>
        <v>8.44</v>
      </c>
      <c r="E8" s="29">
        <v>8020</v>
      </c>
      <c r="F8" s="2" t="s">
        <v>7</v>
      </c>
    </row>
    <row r="9" spans="1:16" ht="15.75" x14ac:dyDescent="0.25">
      <c r="A9" s="15" t="s">
        <v>18</v>
      </c>
      <c r="B9" s="51">
        <v>2</v>
      </c>
      <c r="C9" s="28">
        <v>4.5999999999999996</v>
      </c>
      <c r="D9" s="19">
        <f t="shared" si="0"/>
        <v>9.1999999999999993</v>
      </c>
      <c r="E9" s="29">
        <v>8020</v>
      </c>
      <c r="F9" s="2" t="s">
        <v>7</v>
      </c>
      <c r="O9" s="92" t="s">
        <v>24</v>
      </c>
      <c r="P9" s="88">
        <f>K3</f>
        <v>2750</v>
      </c>
    </row>
    <row r="10" spans="1:16" ht="15.75" x14ac:dyDescent="0.25">
      <c r="A10" s="15" t="s">
        <v>19</v>
      </c>
      <c r="B10" s="51">
        <v>4</v>
      </c>
      <c r="C10" s="28">
        <v>12.99</v>
      </c>
      <c r="D10" s="19">
        <f t="shared" si="0"/>
        <v>51.96</v>
      </c>
      <c r="E10" s="29" t="s">
        <v>51</v>
      </c>
      <c r="F10" s="2" t="s">
        <v>7</v>
      </c>
      <c r="O10" s="93" t="s">
        <v>82</v>
      </c>
      <c r="P10" s="89">
        <f>O3</f>
        <v>3944.5399999999977</v>
      </c>
    </row>
    <row r="11" spans="1:16" ht="15.75" x14ac:dyDescent="0.25">
      <c r="A11" s="15" t="s">
        <v>20</v>
      </c>
      <c r="B11" s="51">
        <v>2</v>
      </c>
      <c r="C11" s="28">
        <v>13.99</v>
      </c>
      <c r="D11" s="19">
        <f t="shared" si="0"/>
        <v>27.98</v>
      </c>
      <c r="E11" s="29" t="s">
        <v>51</v>
      </c>
      <c r="F11" s="2" t="s">
        <v>7</v>
      </c>
      <c r="O11" s="93" t="s">
        <v>95</v>
      </c>
      <c r="P11" s="90">
        <f>O4</f>
        <v>-1194.5399999999977</v>
      </c>
    </row>
    <row r="12" spans="1:16" ht="16.5" thickBot="1" x14ac:dyDescent="0.3">
      <c r="A12" s="15" t="s">
        <v>21</v>
      </c>
      <c r="B12" s="51">
        <v>3</v>
      </c>
      <c r="C12" s="28">
        <v>2.89</v>
      </c>
      <c r="D12" s="19">
        <f t="shared" si="0"/>
        <v>8.67</v>
      </c>
      <c r="E12" s="29">
        <v>8020</v>
      </c>
      <c r="F12" s="2" t="s">
        <v>9</v>
      </c>
      <c r="O12" s="94" t="s">
        <v>108</v>
      </c>
      <c r="P12" s="91">
        <f>O5</f>
        <v>276.11779999999987</v>
      </c>
    </row>
    <row r="13" spans="1:16" ht="16.5" thickBot="1" x14ac:dyDescent="0.3">
      <c r="A13" s="16" t="s">
        <v>58</v>
      </c>
      <c r="B13" s="8">
        <v>2</v>
      </c>
      <c r="C13" s="47">
        <v>108.74</v>
      </c>
      <c r="D13" s="19">
        <f t="shared" si="0"/>
        <v>217.48</v>
      </c>
      <c r="E13" s="48" t="s">
        <v>56</v>
      </c>
      <c r="F13" s="53" t="s">
        <v>107</v>
      </c>
      <c r="G13" s="65" t="s">
        <v>57</v>
      </c>
      <c r="O13" s="95" t="s">
        <v>109</v>
      </c>
      <c r="P13" s="96">
        <f>P11+P12</f>
        <v>-918.42219999999782</v>
      </c>
    </row>
    <row r="14" spans="1:16" x14ac:dyDescent="0.25">
      <c r="A14" s="16" t="s">
        <v>59</v>
      </c>
      <c r="B14" s="8">
        <v>1</v>
      </c>
      <c r="C14" s="47">
        <v>92.85</v>
      </c>
      <c r="D14" s="19">
        <f t="shared" si="0"/>
        <v>92.85</v>
      </c>
      <c r="E14" s="48" t="s">
        <v>56</v>
      </c>
      <c r="F14" s="53" t="s">
        <v>8</v>
      </c>
      <c r="G14" s="66"/>
    </row>
    <row r="15" spans="1:16" x14ac:dyDescent="0.25">
      <c r="A15" s="16" t="s">
        <v>60</v>
      </c>
      <c r="B15" s="8">
        <v>3</v>
      </c>
      <c r="C15" s="47">
        <v>109.81</v>
      </c>
      <c r="D15" s="19">
        <f t="shared" si="0"/>
        <v>329.43</v>
      </c>
      <c r="E15" s="48" t="s">
        <v>56</v>
      </c>
      <c r="F15" s="53" t="s">
        <v>8</v>
      </c>
      <c r="G15" s="66"/>
    </row>
    <row r="16" spans="1:16" ht="15.75" thickBot="1" x14ac:dyDescent="0.3">
      <c r="A16" s="16" t="s">
        <v>61</v>
      </c>
      <c r="B16" s="8">
        <v>3</v>
      </c>
      <c r="C16" s="47">
        <v>57.88</v>
      </c>
      <c r="D16" s="19">
        <f t="shared" si="0"/>
        <v>173.64000000000001</v>
      </c>
      <c r="E16" s="48" t="s">
        <v>56</v>
      </c>
      <c r="F16" s="53" t="s">
        <v>8</v>
      </c>
      <c r="G16" s="67"/>
    </row>
    <row r="17" spans="1:6" x14ac:dyDescent="0.25">
      <c r="A17" s="16" t="s">
        <v>50</v>
      </c>
      <c r="B17" s="8">
        <v>3</v>
      </c>
      <c r="C17" s="47">
        <v>59.76</v>
      </c>
      <c r="D17" s="19">
        <f t="shared" si="0"/>
        <v>179.28</v>
      </c>
      <c r="E17" s="48" t="s">
        <v>51</v>
      </c>
      <c r="F17" s="53" t="s">
        <v>8</v>
      </c>
    </row>
    <row r="18" spans="1:6" x14ac:dyDescent="0.25">
      <c r="A18" s="50" t="s">
        <v>86</v>
      </c>
      <c r="B18" s="8"/>
      <c r="C18" s="47">
        <v>116.24</v>
      </c>
      <c r="D18" s="19">
        <f t="shared" si="0"/>
        <v>0</v>
      </c>
      <c r="E18" s="48" t="s">
        <v>49</v>
      </c>
      <c r="F18" s="53"/>
    </row>
    <row r="19" spans="1:6" x14ac:dyDescent="0.25">
      <c r="A19" s="49" t="s">
        <v>81</v>
      </c>
      <c r="B19" s="8">
        <v>1</v>
      </c>
      <c r="C19" s="20">
        <v>96.39</v>
      </c>
      <c r="D19" s="19">
        <f t="shared" si="0"/>
        <v>96.39</v>
      </c>
      <c r="E19" s="48" t="s">
        <v>51</v>
      </c>
      <c r="F19" s="4" t="s">
        <v>8</v>
      </c>
    </row>
    <row r="20" spans="1:6" x14ac:dyDescent="0.25">
      <c r="A20" s="15" t="s">
        <v>80</v>
      </c>
      <c r="B20" s="51">
        <v>6</v>
      </c>
      <c r="C20" s="54">
        <v>2.89</v>
      </c>
      <c r="D20" s="19">
        <f t="shared" si="0"/>
        <v>17.34</v>
      </c>
      <c r="E20" s="29" t="s">
        <v>77</v>
      </c>
      <c r="F20" s="4" t="s">
        <v>8</v>
      </c>
    </row>
    <row r="21" spans="1:6" x14ac:dyDescent="0.25">
      <c r="A21" s="15" t="s">
        <v>78</v>
      </c>
      <c r="B21" s="51">
        <v>3</v>
      </c>
      <c r="C21" s="54">
        <v>2.65</v>
      </c>
      <c r="D21" s="19">
        <f t="shared" si="0"/>
        <v>7.9499999999999993</v>
      </c>
      <c r="E21" s="29" t="s">
        <v>77</v>
      </c>
      <c r="F21" s="4" t="s">
        <v>8</v>
      </c>
    </row>
    <row r="22" spans="1:6" x14ac:dyDescent="0.25">
      <c r="A22" s="15" t="s">
        <v>79</v>
      </c>
      <c r="B22" s="51">
        <v>4</v>
      </c>
      <c r="C22" s="54">
        <v>2.89</v>
      </c>
      <c r="D22" s="19">
        <f t="shared" si="0"/>
        <v>11.56</v>
      </c>
      <c r="E22" s="29" t="s">
        <v>77</v>
      </c>
      <c r="F22" s="4" t="s">
        <v>8</v>
      </c>
    </row>
    <row r="23" spans="1:6" x14ac:dyDescent="0.25">
      <c r="A23" s="15" t="s">
        <v>75</v>
      </c>
      <c r="B23" s="51">
        <v>2</v>
      </c>
      <c r="C23" s="54">
        <v>76.34</v>
      </c>
      <c r="D23" s="19">
        <f t="shared" si="0"/>
        <v>152.68</v>
      </c>
      <c r="E23" s="29" t="s">
        <v>72</v>
      </c>
      <c r="F23" s="2" t="s">
        <v>8</v>
      </c>
    </row>
    <row r="24" spans="1:6" x14ac:dyDescent="0.25">
      <c r="A24" s="15" t="s">
        <v>76</v>
      </c>
      <c r="B24" s="51">
        <v>1</v>
      </c>
      <c r="C24" s="54">
        <v>203.91</v>
      </c>
      <c r="D24" s="19">
        <f t="shared" si="0"/>
        <v>203.91</v>
      </c>
      <c r="E24" s="29" t="s">
        <v>72</v>
      </c>
      <c r="F24" s="2" t="s">
        <v>8</v>
      </c>
    </row>
    <row r="25" spans="1:6" x14ac:dyDescent="0.25">
      <c r="A25" s="15" t="s">
        <v>89</v>
      </c>
      <c r="B25" s="51">
        <v>1</v>
      </c>
      <c r="C25" s="54">
        <v>8.9</v>
      </c>
      <c r="D25" s="19">
        <f t="shared" si="0"/>
        <v>8.9</v>
      </c>
      <c r="E25" s="29" t="s">
        <v>77</v>
      </c>
      <c r="F25" s="2" t="s">
        <v>8</v>
      </c>
    </row>
    <row r="26" spans="1:6" x14ac:dyDescent="0.25">
      <c r="A26" s="15" t="s">
        <v>88</v>
      </c>
      <c r="B26" s="51">
        <v>1</v>
      </c>
      <c r="C26" s="54">
        <v>8.99</v>
      </c>
      <c r="D26" s="19">
        <f t="shared" si="0"/>
        <v>8.99</v>
      </c>
      <c r="E26" s="29" t="s">
        <v>51</v>
      </c>
      <c r="F26" s="2" t="s">
        <v>8</v>
      </c>
    </row>
    <row r="27" spans="1:6" x14ac:dyDescent="0.25">
      <c r="A27" s="15" t="s">
        <v>90</v>
      </c>
      <c r="B27" s="51">
        <v>1</v>
      </c>
      <c r="C27" s="54">
        <v>5.22</v>
      </c>
      <c r="D27" s="54">
        <f t="shared" ref="D27:D41" si="1">B27*C27</f>
        <v>5.22</v>
      </c>
      <c r="E27" s="83" t="s">
        <v>49</v>
      </c>
      <c r="F27" s="2" t="s">
        <v>8</v>
      </c>
    </row>
    <row r="28" spans="1:6" x14ac:dyDescent="0.25">
      <c r="A28" s="15" t="s">
        <v>91</v>
      </c>
      <c r="B28" s="51">
        <v>1</v>
      </c>
      <c r="C28" s="54">
        <v>6.02</v>
      </c>
      <c r="D28" s="54">
        <f t="shared" si="1"/>
        <v>6.02</v>
      </c>
      <c r="E28" s="84"/>
      <c r="F28" s="2" t="s">
        <v>8</v>
      </c>
    </row>
    <row r="29" spans="1:6" x14ac:dyDescent="0.25">
      <c r="A29" s="15" t="s">
        <v>92</v>
      </c>
      <c r="B29" s="51">
        <v>1</v>
      </c>
      <c r="C29" s="54">
        <v>7.38</v>
      </c>
      <c r="D29" s="54">
        <f t="shared" si="1"/>
        <v>7.38</v>
      </c>
      <c r="E29" s="84"/>
      <c r="F29" s="2" t="s">
        <v>8</v>
      </c>
    </row>
    <row r="30" spans="1:6" x14ac:dyDescent="0.25">
      <c r="A30" s="15" t="s">
        <v>93</v>
      </c>
      <c r="B30" s="51">
        <v>3</v>
      </c>
      <c r="C30" s="54">
        <v>4.1399999999999997</v>
      </c>
      <c r="D30" s="54">
        <f t="shared" si="1"/>
        <v>12.419999999999998</v>
      </c>
      <c r="E30" s="84"/>
      <c r="F30" s="2" t="s">
        <v>8</v>
      </c>
    </row>
    <row r="31" spans="1:6" x14ac:dyDescent="0.25">
      <c r="A31" s="15" t="s">
        <v>94</v>
      </c>
      <c r="B31" s="51">
        <v>1</v>
      </c>
      <c r="C31" s="54">
        <v>4.29</v>
      </c>
      <c r="D31" s="54">
        <f t="shared" si="1"/>
        <v>4.29</v>
      </c>
      <c r="E31" s="85"/>
      <c r="F31" s="2" t="s">
        <v>8</v>
      </c>
    </row>
    <row r="32" spans="1:6" x14ac:dyDescent="0.25">
      <c r="A32" s="15" t="s">
        <v>96</v>
      </c>
      <c r="B32" s="51">
        <v>3</v>
      </c>
      <c r="C32" s="54">
        <v>19.95</v>
      </c>
      <c r="D32" s="54">
        <f t="shared" si="1"/>
        <v>59.849999999999994</v>
      </c>
      <c r="E32" s="29" t="s">
        <v>51</v>
      </c>
      <c r="F32" s="2" t="s">
        <v>8</v>
      </c>
    </row>
    <row r="33" spans="1:7" x14ac:dyDescent="0.25">
      <c r="A33" s="15" t="s">
        <v>97</v>
      </c>
      <c r="B33" s="51">
        <v>1</v>
      </c>
      <c r="C33" s="54">
        <v>22.99</v>
      </c>
      <c r="D33" s="54">
        <f t="shared" si="1"/>
        <v>22.99</v>
      </c>
      <c r="E33" s="29" t="s">
        <v>51</v>
      </c>
      <c r="F33" s="2" t="s">
        <v>8</v>
      </c>
    </row>
    <row r="34" spans="1:7" x14ac:dyDescent="0.25">
      <c r="A34" s="16" t="s">
        <v>98</v>
      </c>
      <c r="B34" s="8">
        <v>3</v>
      </c>
      <c r="C34" s="20">
        <v>8.7799999999999994</v>
      </c>
      <c r="D34" s="20">
        <f t="shared" si="1"/>
        <v>26.339999999999996</v>
      </c>
      <c r="E34" s="48" t="s">
        <v>49</v>
      </c>
      <c r="F34" s="60" t="s">
        <v>8</v>
      </c>
    </row>
    <row r="35" spans="1:7" x14ac:dyDescent="0.25">
      <c r="A35" s="15" t="s">
        <v>102</v>
      </c>
      <c r="B35" s="51">
        <v>1</v>
      </c>
      <c r="C35" s="54">
        <v>7.57</v>
      </c>
      <c r="D35" s="54">
        <f t="shared" si="1"/>
        <v>7.57</v>
      </c>
      <c r="E35" s="29" t="s">
        <v>51</v>
      </c>
      <c r="F35" s="2" t="s">
        <v>8</v>
      </c>
    </row>
    <row r="36" spans="1:7" x14ac:dyDescent="0.25">
      <c r="A36" s="15" t="s">
        <v>99</v>
      </c>
      <c r="B36" s="51">
        <v>1</v>
      </c>
      <c r="C36" s="54">
        <v>14.81</v>
      </c>
      <c r="D36" s="54">
        <f t="shared" si="1"/>
        <v>14.81</v>
      </c>
      <c r="E36" s="29" t="s">
        <v>51</v>
      </c>
      <c r="F36" s="2" t="s">
        <v>8</v>
      </c>
    </row>
    <row r="37" spans="1:7" x14ac:dyDescent="0.25">
      <c r="A37" s="15" t="s">
        <v>100</v>
      </c>
      <c r="B37" s="51">
        <v>1</v>
      </c>
      <c r="C37" s="54">
        <v>13.99</v>
      </c>
      <c r="D37" s="54">
        <f t="shared" si="1"/>
        <v>13.99</v>
      </c>
      <c r="E37" s="29" t="s">
        <v>51</v>
      </c>
      <c r="F37" s="2" t="s">
        <v>8</v>
      </c>
    </row>
    <row r="38" spans="1:7" x14ac:dyDescent="0.25">
      <c r="A38" s="15" t="s">
        <v>101</v>
      </c>
      <c r="B38" s="51">
        <v>1</v>
      </c>
      <c r="C38" s="54">
        <v>5.95</v>
      </c>
      <c r="D38" s="54">
        <f t="shared" si="1"/>
        <v>5.95</v>
      </c>
      <c r="E38" s="29" t="s">
        <v>51</v>
      </c>
      <c r="F38" s="2" t="s">
        <v>8</v>
      </c>
    </row>
    <row r="39" spans="1:7" x14ac:dyDescent="0.25">
      <c r="A39" s="15" t="s">
        <v>104</v>
      </c>
      <c r="B39" s="51">
        <v>3</v>
      </c>
      <c r="C39" s="54">
        <v>11</v>
      </c>
      <c r="D39" s="54">
        <f t="shared" si="1"/>
        <v>33</v>
      </c>
      <c r="E39" s="29" t="s">
        <v>103</v>
      </c>
      <c r="F39" s="2" t="s">
        <v>8</v>
      </c>
    </row>
    <row r="40" spans="1:7" x14ac:dyDescent="0.25">
      <c r="A40" s="15" t="s">
        <v>106</v>
      </c>
      <c r="B40" s="51">
        <v>1</v>
      </c>
      <c r="C40" s="54">
        <v>6.88</v>
      </c>
      <c r="D40" s="54">
        <f t="shared" si="1"/>
        <v>6.88</v>
      </c>
      <c r="E40" s="29" t="s">
        <v>54</v>
      </c>
      <c r="F40" s="2" t="s">
        <v>8</v>
      </c>
    </row>
    <row r="41" spans="1:7" ht="15.75" thickBot="1" x14ac:dyDescent="0.3">
      <c r="A41" s="15" t="s">
        <v>105</v>
      </c>
      <c r="B41" s="51">
        <v>1</v>
      </c>
      <c r="C41" s="54">
        <v>8.9499999999999993</v>
      </c>
      <c r="D41" s="54">
        <f t="shared" si="1"/>
        <v>8.9499999999999993</v>
      </c>
      <c r="E41" s="29" t="s">
        <v>49</v>
      </c>
      <c r="F41" s="2" t="s">
        <v>8</v>
      </c>
    </row>
    <row r="42" spans="1:7" ht="19.5" thickBot="1" x14ac:dyDescent="0.3">
      <c r="A42" s="77" t="s">
        <v>12</v>
      </c>
      <c r="B42" s="78"/>
      <c r="C42" s="78"/>
      <c r="D42" s="78"/>
      <c r="E42" s="78"/>
      <c r="F42" s="79"/>
      <c r="G42" s="35" t="s">
        <v>29</v>
      </c>
    </row>
    <row r="43" spans="1:7" ht="15.75" thickBot="1" x14ac:dyDescent="0.3">
      <c r="A43" s="5" t="s">
        <v>74</v>
      </c>
      <c r="B43" s="5">
        <v>1</v>
      </c>
      <c r="C43" s="21">
        <v>8.99</v>
      </c>
      <c r="D43" s="21">
        <f>B43*C43</f>
        <v>8.99</v>
      </c>
      <c r="E43" s="56" t="s">
        <v>51</v>
      </c>
      <c r="F43" s="3" t="s">
        <v>8</v>
      </c>
      <c r="G43" s="33">
        <f>SUMIF(F43:F54,"=Y",D43:D54)</f>
        <v>0</v>
      </c>
    </row>
    <row r="44" spans="1:7" x14ac:dyDescent="0.25">
      <c r="A44" s="6" t="s">
        <v>73</v>
      </c>
      <c r="B44" s="6">
        <v>1</v>
      </c>
      <c r="C44" s="22">
        <v>9.99</v>
      </c>
      <c r="D44" s="21">
        <f t="shared" ref="D44:D54" si="2">B44*C44</f>
        <v>9.99</v>
      </c>
      <c r="E44" s="52" t="s">
        <v>51</v>
      </c>
      <c r="F44" s="2" t="s">
        <v>8</v>
      </c>
    </row>
    <row r="45" spans="1:7" x14ac:dyDescent="0.25">
      <c r="A45" s="6"/>
      <c r="B45" s="6"/>
      <c r="C45" s="22"/>
      <c r="D45" s="21">
        <f t="shared" si="2"/>
        <v>0</v>
      </c>
      <c r="E45" s="6"/>
      <c r="F45" s="2"/>
    </row>
    <row r="46" spans="1:7" x14ac:dyDescent="0.25">
      <c r="A46" s="6"/>
      <c r="B46" s="6"/>
      <c r="C46" s="22"/>
      <c r="D46" s="21">
        <f t="shared" si="2"/>
        <v>0</v>
      </c>
      <c r="E46" s="6"/>
      <c r="F46" s="2"/>
    </row>
    <row r="47" spans="1:7" x14ac:dyDescent="0.25">
      <c r="A47" s="6"/>
      <c r="B47" s="6"/>
      <c r="C47" s="22"/>
      <c r="D47" s="21">
        <f t="shared" si="2"/>
        <v>0</v>
      </c>
      <c r="E47" s="6"/>
      <c r="F47" s="2"/>
    </row>
    <row r="48" spans="1:7" x14ac:dyDescent="0.25">
      <c r="A48" s="6"/>
      <c r="B48" s="6"/>
      <c r="C48" s="22"/>
      <c r="D48" s="21">
        <f t="shared" si="2"/>
        <v>0</v>
      </c>
      <c r="E48" s="6"/>
      <c r="F48" s="2"/>
    </row>
    <row r="49" spans="1:7" x14ac:dyDescent="0.25">
      <c r="A49" s="6"/>
      <c r="B49" s="6"/>
      <c r="C49" s="22"/>
      <c r="D49" s="21">
        <f t="shared" si="2"/>
        <v>0</v>
      </c>
      <c r="E49" s="6"/>
      <c r="F49" s="2"/>
    </row>
    <row r="50" spans="1:7" x14ac:dyDescent="0.25">
      <c r="A50" s="6"/>
      <c r="B50" s="6"/>
      <c r="C50" s="22"/>
      <c r="D50" s="21">
        <f t="shared" si="2"/>
        <v>0</v>
      </c>
      <c r="E50" s="6"/>
      <c r="F50" s="2"/>
    </row>
    <row r="51" spans="1:7" x14ac:dyDescent="0.25">
      <c r="A51" s="6"/>
      <c r="B51" s="6"/>
      <c r="C51" s="22"/>
      <c r="D51" s="21">
        <f t="shared" si="2"/>
        <v>0</v>
      </c>
      <c r="E51" s="6"/>
      <c r="F51" s="2"/>
    </row>
    <row r="52" spans="1:7" x14ac:dyDescent="0.25">
      <c r="A52" s="6"/>
      <c r="B52" s="6"/>
      <c r="C52" s="22"/>
      <c r="D52" s="21">
        <f t="shared" si="2"/>
        <v>0</v>
      </c>
      <c r="E52" s="6"/>
      <c r="F52" s="2"/>
    </row>
    <row r="53" spans="1:7" x14ac:dyDescent="0.25">
      <c r="A53" s="6"/>
      <c r="B53" s="6"/>
      <c r="C53" s="22"/>
      <c r="D53" s="21">
        <f t="shared" si="2"/>
        <v>0</v>
      </c>
      <c r="E53" s="6"/>
      <c r="F53" s="2"/>
    </row>
    <row r="54" spans="1:7" ht="15.75" thickBot="1" x14ac:dyDescent="0.3">
      <c r="A54" s="7"/>
      <c r="B54" s="7"/>
      <c r="C54" s="23"/>
      <c r="D54" s="21">
        <f t="shared" si="2"/>
        <v>0</v>
      </c>
      <c r="E54" s="7"/>
      <c r="F54" s="4"/>
    </row>
    <row r="55" spans="1:7" ht="19.5" thickBot="1" x14ac:dyDescent="0.3">
      <c r="A55" s="72" t="s">
        <v>10</v>
      </c>
      <c r="B55" s="73"/>
      <c r="C55" s="73"/>
      <c r="D55" s="73"/>
      <c r="E55" s="73"/>
      <c r="F55" s="74"/>
      <c r="G55" s="36" t="s">
        <v>30</v>
      </c>
    </row>
    <row r="56" spans="1:7" ht="15.75" thickBot="1" x14ac:dyDescent="0.3">
      <c r="A56" s="9" t="s">
        <v>83</v>
      </c>
      <c r="B56" s="9">
        <v>1</v>
      </c>
      <c r="C56" s="24">
        <v>246.09</v>
      </c>
      <c r="D56" s="24">
        <f>B56*C56</f>
        <v>246.09</v>
      </c>
      <c r="E56" s="30" t="s">
        <v>72</v>
      </c>
      <c r="F56" s="3" t="s">
        <v>8</v>
      </c>
      <c r="G56" s="33">
        <f>SUMIF(F56:F67,"=Y",D56:D67)</f>
        <v>42.49</v>
      </c>
    </row>
    <row r="57" spans="1:7" x14ac:dyDescent="0.25">
      <c r="A57" s="10" t="s">
        <v>84</v>
      </c>
      <c r="B57" s="10">
        <v>1</v>
      </c>
      <c r="C57" s="25">
        <v>113.07</v>
      </c>
      <c r="D57" s="24">
        <f t="shared" ref="D57:D62" si="3">B57*C57</f>
        <v>113.07</v>
      </c>
      <c r="E57" s="30" t="s">
        <v>72</v>
      </c>
      <c r="F57" s="3" t="s">
        <v>8</v>
      </c>
    </row>
    <row r="58" spans="1:7" x14ac:dyDescent="0.25">
      <c r="A58" s="10" t="s">
        <v>27</v>
      </c>
      <c r="B58" s="10">
        <v>1</v>
      </c>
      <c r="C58" s="25">
        <v>42.49</v>
      </c>
      <c r="D58" s="24">
        <f t="shared" si="3"/>
        <v>42.49</v>
      </c>
      <c r="E58" s="30" t="s">
        <v>51</v>
      </c>
      <c r="F58" s="3" t="s">
        <v>9</v>
      </c>
    </row>
    <row r="59" spans="1:7" x14ac:dyDescent="0.25">
      <c r="A59" s="10" t="s">
        <v>32</v>
      </c>
      <c r="B59" s="10">
        <v>2</v>
      </c>
      <c r="C59" s="25">
        <v>13.99</v>
      </c>
      <c r="D59" s="24">
        <f t="shared" si="3"/>
        <v>27.98</v>
      </c>
      <c r="E59" s="30" t="s">
        <v>51</v>
      </c>
      <c r="F59" s="3" t="s">
        <v>8</v>
      </c>
    </row>
    <row r="60" spans="1:7" x14ac:dyDescent="0.25">
      <c r="A60" s="10" t="s">
        <v>33</v>
      </c>
      <c r="B60" s="10">
        <v>1</v>
      </c>
      <c r="C60" s="25">
        <v>108.99</v>
      </c>
      <c r="D60" s="24">
        <f t="shared" si="3"/>
        <v>108.99</v>
      </c>
      <c r="E60" s="30" t="s">
        <v>85</v>
      </c>
      <c r="F60" s="3" t="s">
        <v>8</v>
      </c>
    </row>
    <row r="61" spans="1:7" x14ac:dyDescent="0.25">
      <c r="A61" s="10" t="s">
        <v>34</v>
      </c>
      <c r="B61" s="10">
        <v>2</v>
      </c>
      <c r="C61" s="25">
        <v>220.95</v>
      </c>
      <c r="D61" s="24">
        <f t="shared" si="3"/>
        <v>441.9</v>
      </c>
      <c r="E61" s="30" t="s">
        <v>4</v>
      </c>
      <c r="F61" s="3" t="s">
        <v>8</v>
      </c>
    </row>
    <row r="62" spans="1:7" x14ac:dyDescent="0.25">
      <c r="A62" s="10" t="s">
        <v>35</v>
      </c>
      <c r="B62" s="10">
        <v>2</v>
      </c>
      <c r="C62" s="25">
        <v>19.989999999999998</v>
      </c>
      <c r="D62" s="24">
        <f t="shared" si="3"/>
        <v>39.979999999999997</v>
      </c>
      <c r="E62" s="30" t="s">
        <v>4</v>
      </c>
      <c r="F62" s="3" t="s">
        <v>8</v>
      </c>
    </row>
    <row r="63" spans="1:7" x14ac:dyDescent="0.25">
      <c r="A63" s="17" t="s">
        <v>36</v>
      </c>
      <c r="B63" s="17">
        <v>2</v>
      </c>
      <c r="C63" s="26">
        <v>49.99</v>
      </c>
      <c r="D63" s="24">
        <f t="shared" ref="D63:D70" si="4">B63*C63</f>
        <v>99.98</v>
      </c>
      <c r="E63" s="43" t="s">
        <v>4</v>
      </c>
      <c r="F63" s="3" t="s">
        <v>8</v>
      </c>
    </row>
    <row r="64" spans="1:7" x14ac:dyDescent="0.25">
      <c r="A64" s="17" t="s">
        <v>62</v>
      </c>
      <c r="B64" s="17">
        <v>1</v>
      </c>
      <c r="C64" s="26">
        <v>44.99</v>
      </c>
      <c r="D64" s="24">
        <f t="shared" si="4"/>
        <v>44.99</v>
      </c>
      <c r="E64" s="43" t="s">
        <v>51</v>
      </c>
      <c r="F64" s="3" t="s">
        <v>8</v>
      </c>
    </row>
    <row r="65" spans="1:7" x14ac:dyDescent="0.25">
      <c r="A65" s="17" t="s">
        <v>63</v>
      </c>
      <c r="B65" s="17">
        <v>1</v>
      </c>
      <c r="C65" s="26">
        <v>8.98</v>
      </c>
      <c r="D65" s="24">
        <f t="shared" si="4"/>
        <v>8.98</v>
      </c>
      <c r="E65" s="43" t="s">
        <v>51</v>
      </c>
      <c r="F65" s="3" t="s">
        <v>8</v>
      </c>
    </row>
    <row r="66" spans="1:7" x14ac:dyDescent="0.25">
      <c r="A66" s="17" t="s">
        <v>64</v>
      </c>
      <c r="B66" s="17">
        <v>5</v>
      </c>
      <c r="C66" s="26">
        <v>15.17</v>
      </c>
      <c r="D66" s="24">
        <f t="shared" si="4"/>
        <v>75.849999999999994</v>
      </c>
      <c r="E66" s="43" t="s">
        <v>65</v>
      </c>
      <c r="F66" s="3" t="s">
        <v>8</v>
      </c>
    </row>
    <row r="67" spans="1:7" x14ac:dyDescent="0.25">
      <c r="A67" s="10" t="s">
        <v>66</v>
      </c>
      <c r="B67" s="10">
        <v>1</v>
      </c>
      <c r="C67" s="25">
        <v>9.99</v>
      </c>
      <c r="D67" s="25">
        <f t="shared" si="4"/>
        <v>9.99</v>
      </c>
      <c r="E67" s="30" t="s">
        <v>51</v>
      </c>
      <c r="F67" s="3" t="s">
        <v>8</v>
      </c>
    </row>
    <row r="68" spans="1:7" x14ac:dyDescent="0.25">
      <c r="A68" s="17" t="s">
        <v>67</v>
      </c>
      <c r="B68" s="17">
        <v>2</v>
      </c>
      <c r="C68" s="26">
        <v>37.979999999999997</v>
      </c>
      <c r="D68" s="26">
        <f t="shared" si="4"/>
        <v>75.959999999999994</v>
      </c>
      <c r="E68" s="43" t="s">
        <v>68</v>
      </c>
      <c r="F68" s="55" t="s">
        <v>8</v>
      </c>
    </row>
    <row r="69" spans="1:7" x14ac:dyDescent="0.25">
      <c r="A69" s="10" t="s">
        <v>69</v>
      </c>
      <c r="B69" s="10">
        <v>1</v>
      </c>
      <c r="C69" s="25">
        <v>1.62</v>
      </c>
      <c r="D69" s="25">
        <f t="shared" si="4"/>
        <v>1.62</v>
      </c>
      <c r="E69" s="30" t="s">
        <v>70</v>
      </c>
      <c r="F69" s="2" t="s">
        <v>8</v>
      </c>
    </row>
    <row r="70" spans="1:7" x14ac:dyDescent="0.25">
      <c r="A70" s="10" t="s">
        <v>71</v>
      </c>
      <c r="B70" s="10">
        <v>1</v>
      </c>
      <c r="C70" s="25">
        <v>9.92</v>
      </c>
      <c r="D70" s="25">
        <f t="shared" si="4"/>
        <v>9.92</v>
      </c>
      <c r="E70" s="30" t="s">
        <v>70</v>
      </c>
      <c r="F70" s="2" t="s">
        <v>8</v>
      </c>
    </row>
    <row r="71" spans="1:7" ht="15.75" thickBot="1" x14ac:dyDescent="0.3">
      <c r="A71" s="10" t="s">
        <v>87</v>
      </c>
      <c r="B71" s="10">
        <v>1</v>
      </c>
      <c r="C71" s="25">
        <v>34.090000000000003</v>
      </c>
      <c r="D71" s="25">
        <f>B71*C71</f>
        <v>34.090000000000003</v>
      </c>
      <c r="E71" s="30" t="s">
        <v>51</v>
      </c>
      <c r="F71" s="2" t="s">
        <v>8</v>
      </c>
    </row>
    <row r="72" spans="1:7" ht="19.5" thickBot="1" x14ac:dyDescent="0.3">
      <c r="A72" s="80" t="s">
        <v>22</v>
      </c>
      <c r="B72" s="81"/>
      <c r="C72" s="81"/>
      <c r="D72" s="81"/>
      <c r="E72" s="81"/>
      <c r="F72" s="82"/>
      <c r="G72" s="42" t="s">
        <v>31</v>
      </c>
    </row>
    <row r="73" spans="1:7" ht="15.75" thickBot="1" x14ac:dyDescent="0.3">
      <c r="A73" s="37" t="s">
        <v>23</v>
      </c>
      <c r="B73" s="37">
        <v>1</v>
      </c>
      <c r="C73" s="38">
        <v>112.5</v>
      </c>
      <c r="D73" s="38">
        <f>B73*C73</f>
        <v>112.5</v>
      </c>
      <c r="E73" s="39" t="s">
        <v>4</v>
      </c>
      <c r="F73" s="3" t="s">
        <v>9</v>
      </c>
      <c r="G73" s="33">
        <f>SUMIF(F73:F77,"=Y",D73:D77)</f>
        <v>112.5</v>
      </c>
    </row>
    <row r="74" spans="1:7" x14ac:dyDescent="0.25">
      <c r="A74" s="40"/>
      <c r="B74" s="40"/>
      <c r="C74" s="41"/>
      <c r="D74" s="38">
        <f t="shared" ref="D74:D77" si="5">B74*C74</f>
        <v>0</v>
      </c>
      <c r="E74" s="40"/>
      <c r="F74" s="2"/>
    </row>
    <row r="75" spans="1:7" x14ac:dyDescent="0.25">
      <c r="A75" s="40"/>
      <c r="B75" s="40"/>
      <c r="C75" s="41"/>
      <c r="D75" s="38">
        <f t="shared" si="5"/>
        <v>0</v>
      </c>
      <c r="E75" s="40"/>
      <c r="F75" s="2"/>
    </row>
    <row r="76" spans="1:7" x14ac:dyDescent="0.25">
      <c r="A76" s="40"/>
      <c r="B76" s="40"/>
      <c r="C76" s="41"/>
      <c r="D76" s="38">
        <f t="shared" si="5"/>
        <v>0</v>
      </c>
      <c r="E76" s="40"/>
      <c r="F76" s="2"/>
    </row>
    <row r="77" spans="1:7" ht="15.75" thickBot="1" x14ac:dyDescent="0.3">
      <c r="A77" s="40"/>
      <c r="B77" s="40"/>
      <c r="C77" s="41"/>
      <c r="D77" s="38">
        <f t="shared" si="5"/>
        <v>0</v>
      </c>
      <c r="E77" s="40"/>
      <c r="F77" s="2"/>
    </row>
    <row r="78" spans="1:7" ht="19.5" thickBot="1" x14ac:dyDescent="0.3">
      <c r="A78" s="68" t="s">
        <v>37</v>
      </c>
      <c r="B78" s="68"/>
      <c r="C78" s="68"/>
      <c r="D78" s="68"/>
      <c r="E78" s="68"/>
      <c r="F78" s="68"/>
      <c r="G78" s="42" t="s">
        <v>31</v>
      </c>
    </row>
    <row r="79" spans="1:7" ht="15.75" thickBot="1" x14ac:dyDescent="0.3">
      <c r="A79" s="6" t="s">
        <v>38</v>
      </c>
      <c r="B79" s="6">
        <v>3</v>
      </c>
      <c r="C79" s="22">
        <v>13.9</v>
      </c>
      <c r="D79" s="22">
        <f>B79*C79</f>
        <v>41.7</v>
      </c>
      <c r="E79" s="52" t="s">
        <v>51</v>
      </c>
      <c r="F79" s="2" t="s">
        <v>8</v>
      </c>
      <c r="G79" s="33">
        <f>SUMIF(F79:F90,"=Y",D79:D90)</f>
        <v>0</v>
      </c>
    </row>
    <row r="80" spans="1:7" x14ac:dyDescent="0.25">
      <c r="A80" s="6" t="s">
        <v>39</v>
      </c>
      <c r="B80" s="6">
        <v>1</v>
      </c>
      <c r="C80" s="22">
        <v>74.989999999999995</v>
      </c>
      <c r="D80" s="22">
        <f t="shared" ref="D80:D90" si="6">B80*C80</f>
        <v>74.989999999999995</v>
      </c>
      <c r="E80" s="52" t="s">
        <v>53</v>
      </c>
      <c r="F80" s="2" t="s">
        <v>8</v>
      </c>
    </row>
    <row r="81" spans="1:6" x14ac:dyDescent="0.25">
      <c r="A81" s="6" t="s">
        <v>52</v>
      </c>
      <c r="B81" s="6">
        <v>1</v>
      </c>
      <c r="C81" s="22">
        <v>13.99</v>
      </c>
      <c r="D81" s="22">
        <f t="shared" si="6"/>
        <v>13.99</v>
      </c>
      <c r="E81" s="52" t="s">
        <v>51</v>
      </c>
      <c r="F81" s="2" t="s">
        <v>8</v>
      </c>
    </row>
    <row r="82" spans="1:6" x14ac:dyDescent="0.25">
      <c r="A82" s="6" t="s">
        <v>40</v>
      </c>
      <c r="B82" s="6">
        <v>1</v>
      </c>
      <c r="C82" s="22">
        <v>92.99</v>
      </c>
      <c r="D82" s="22">
        <f t="shared" si="6"/>
        <v>92.99</v>
      </c>
      <c r="E82" s="52" t="s">
        <v>51</v>
      </c>
      <c r="F82" s="2" t="s">
        <v>8</v>
      </c>
    </row>
    <row r="83" spans="1:6" x14ac:dyDescent="0.25">
      <c r="A83" s="6" t="s">
        <v>41</v>
      </c>
      <c r="B83" s="6">
        <v>2</v>
      </c>
      <c r="C83" s="22">
        <v>8.51</v>
      </c>
      <c r="D83" s="22">
        <f t="shared" si="6"/>
        <v>17.02</v>
      </c>
      <c r="E83" s="52" t="s">
        <v>51</v>
      </c>
      <c r="F83" s="2" t="s">
        <v>8</v>
      </c>
    </row>
    <row r="84" spans="1:6" x14ac:dyDescent="0.25">
      <c r="A84" s="6" t="s">
        <v>42</v>
      </c>
      <c r="B84" s="6">
        <v>1</v>
      </c>
      <c r="C84" s="22">
        <v>17.989999999999998</v>
      </c>
      <c r="D84" s="22">
        <f t="shared" si="6"/>
        <v>17.989999999999998</v>
      </c>
      <c r="E84" s="52" t="s">
        <v>53</v>
      </c>
      <c r="F84" s="2" t="s">
        <v>8</v>
      </c>
    </row>
    <row r="85" spans="1:6" x14ac:dyDescent="0.25">
      <c r="A85" s="6" t="s">
        <v>43</v>
      </c>
      <c r="B85" s="6">
        <v>1</v>
      </c>
      <c r="C85" s="22">
        <v>18.05</v>
      </c>
      <c r="D85" s="22">
        <f t="shared" si="6"/>
        <v>18.05</v>
      </c>
      <c r="E85" s="52" t="s">
        <v>54</v>
      </c>
      <c r="F85" s="2" t="s">
        <v>8</v>
      </c>
    </row>
    <row r="86" spans="1:6" x14ac:dyDescent="0.25">
      <c r="A86" s="6" t="s">
        <v>44</v>
      </c>
      <c r="B86" s="6">
        <v>1</v>
      </c>
      <c r="C86" s="22">
        <v>13.99</v>
      </c>
      <c r="D86" s="22">
        <f t="shared" si="6"/>
        <v>13.99</v>
      </c>
      <c r="E86" s="52" t="s">
        <v>51</v>
      </c>
      <c r="F86" s="2" t="s">
        <v>8</v>
      </c>
    </row>
    <row r="87" spans="1:6" x14ac:dyDescent="0.25">
      <c r="A87" s="6" t="s">
        <v>45</v>
      </c>
      <c r="B87" s="6">
        <v>2</v>
      </c>
      <c r="C87" s="22">
        <v>4.09</v>
      </c>
      <c r="D87" s="22">
        <f t="shared" si="6"/>
        <v>8.18</v>
      </c>
      <c r="E87" s="52" t="s">
        <v>55</v>
      </c>
      <c r="F87" s="2" t="s">
        <v>8</v>
      </c>
    </row>
    <row r="88" spans="1:6" x14ac:dyDescent="0.25">
      <c r="A88" s="6" t="s">
        <v>46</v>
      </c>
      <c r="B88" s="6">
        <v>10</v>
      </c>
      <c r="C88" s="22">
        <v>4.49</v>
      </c>
      <c r="D88" s="22">
        <f t="shared" si="6"/>
        <v>44.900000000000006</v>
      </c>
      <c r="E88" s="52" t="s">
        <v>53</v>
      </c>
      <c r="F88" s="2" t="s">
        <v>8</v>
      </c>
    </row>
    <row r="89" spans="1:6" x14ac:dyDescent="0.25">
      <c r="A89" s="6" t="s">
        <v>47</v>
      </c>
      <c r="B89" s="6">
        <v>2</v>
      </c>
      <c r="C89" s="22">
        <v>3.6</v>
      </c>
      <c r="D89" s="22">
        <f t="shared" si="6"/>
        <v>7.2</v>
      </c>
      <c r="E89" s="52" t="s">
        <v>53</v>
      </c>
      <c r="F89" s="2" t="s">
        <v>8</v>
      </c>
    </row>
    <row r="90" spans="1:6" x14ac:dyDescent="0.25">
      <c r="A90" s="6" t="s">
        <v>48</v>
      </c>
      <c r="B90" s="6">
        <v>1</v>
      </c>
      <c r="C90" s="22">
        <v>16.989999999999998</v>
      </c>
      <c r="D90" s="22">
        <f t="shared" si="6"/>
        <v>16.989999999999998</v>
      </c>
      <c r="E90" s="52" t="s">
        <v>53</v>
      </c>
      <c r="F90" s="2" t="s">
        <v>8</v>
      </c>
    </row>
  </sheetData>
  <mergeCells count="8">
    <mergeCell ref="G13:G16"/>
    <mergeCell ref="A78:F78"/>
    <mergeCell ref="A1:F1"/>
    <mergeCell ref="A55:F55"/>
    <mergeCell ref="A3:F3"/>
    <mergeCell ref="A42:F42"/>
    <mergeCell ref="A72:F72"/>
    <mergeCell ref="E27:E31"/>
  </mergeCells>
  <conditionalFormatting sqref="F43:F54 F79:F106 F56:F71 F4:F41 F73:F77">
    <cfRule type="containsText" dxfId="1" priority="1" operator="containsText" text="Y">
      <formula>NOT(ISERROR(SEARCH("Y",F4)))</formula>
    </cfRule>
    <cfRule type="containsText" dxfId="0" priority="2" operator="containsText" text="N">
      <formula>NOT(ISERROR(SEARCH("N",F4)))</formula>
    </cfRule>
  </conditionalFormatting>
  <hyperlinks>
    <hyperlink ref="E4" r:id="rId1" display="8020" xr:uid="{AEF51C32-EA33-447C-9DDA-8CAD118A6C6A}"/>
    <hyperlink ref="E5" r:id="rId2" display="8020" xr:uid="{D4AC22E6-2B3F-4391-B602-B2F2A40DF048}"/>
    <hyperlink ref="E6" r:id="rId3" display="8020" xr:uid="{D36A93DB-0069-44F3-9938-7560017B8BCF}"/>
    <hyperlink ref="E7" r:id="rId4" display="8020" xr:uid="{DD8D3FAB-8490-4DCF-AC82-22F539F02566}"/>
    <hyperlink ref="E8" r:id="rId5" display="8020" xr:uid="{3549BACA-DF59-4117-A313-8DCCF67D0C43}"/>
    <hyperlink ref="E9" r:id="rId6" display="8020" xr:uid="{54722194-363C-4117-8B1B-6EB00E9F9531}"/>
    <hyperlink ref="E10" r:id="rId7" xr:uid="{E03D2240-6BCD-4A15-916C-A9AE0CB9DC37}"/>
    <hyperlink ref="E11" r:id="rId8" xr:uid="{67A44E9A-D7B1-44FB-8442-5CFDEA6E4461}"/>
    <hyperlink ref="E12" r:id="rId9" display="https://8020.net/30-3030.html" xr:uid="{FE76D775-94D9-4364-8BF0-893216F35071}"/>
    <hyperlink ref="E58" r:id="rId10" xr:uid="{BDC79F96-EAB0-41A1-BE5C-6F1158A98325}"/>
    <hyperlink ref="E57" r:id="rId11" xr:uid="{5F009243-1828-4FB9-B4BC-EB62FDFB5EFC}"/>
    <hyperlink ref="E56" r:id="rId12" xr:uid="{4A7C89B8-A602-48EC-BD7B-E922E23E2F92}"/>
    <hyperlink ref="E73" r:id="rId13" xr:uid="{A8F47768-2737-458F-A46A-92B52764FA51}"/>
    <hyperlink ref="E59" r:id="rId14" xr:uid="{894A88E5-174F-4871-86C7-26E60EBF8026}"/>
    <hyperlink ref="E60" r:id="rId15" xr:uid="{A70D0F40-2DE2-4F99-9385-A479D8A86418}"/>
    <hyperlink ref="E61" r:id="rId16" xr:uid="{9E33D3D0-C709-420E-9E3C-9E1B83258C98}"/>
    <hyperlink ref="E62" r:id="rId17" xr:uid="{5F1874DA-1A32-462B-8E3F-76EDFEF98BB2}"/>
    <hyperlink ref="E18" r:id="rId18" xr:uid="{A2CAD42E-2CB0-4072-B4E8-A2CD0DA8E489}"/>
    <hyperlink ref="E81" r:id="rId19" xr:uid="{0EF02DEC-7B3C-4DAF-8701-619DAFC61782}"/>
    <hyperlink ref="E79" r:id="rId20" xr:uid="{F0DD7920-1CCA-4D48-8758-9E63CCB5C8F8}"/>
    <hyperlink ref="E80" r:id="rId21" xr:uid="{45BBEDFD-93D7-49D2-9F18-A00DF9041836}"/>
    <hyperlink ref="E82" r:id="rId22" xr:uid="{452E8BF5-285F-4092-AFC6-F3E2E23B2AC1}"/>
    <hyperlink ref="E83" r:id="rId23" xr:uid="{C04521B4-3220-4790-B08E-2450B14EE857}"/>
    <hyperlink ref="E84" r:id="rId24" xr:uid="{A0462C16-7C4C-4E0D-8BED-73A99EA6585B}"/>
    <hyperlink ref="E85" r:id="rId25" xr:uid="{2EBFDF77-6A49-4721-AC33-B3BCB34524AC}"/>
    <hyperlink ref="E86" r:id="rId26" xr:uid="{7642E935-04ED-4150-84C8-EFB8C5A993B8}"/>
    <hyperlink ref="E87" r:id="rId27" xr:uid="{86EAFCA8-770E-46E1-A613-7AB48AAB7A59}"/>
    <hyperlink ref="E88" r:id="rId28" xr:uid="{D7592E63-57D4-4184-B539-5E790F71A10E}"/>
    <hyperlink ref="E89" r:id="rId29" xr:uid="{CCB04D4C-CC23-4D37-AD37-9508FA59F31A}"/>
    <hyperlink ref="E90" r:id="rId30" xr:uid="{F5A66FC3-A8EC-4962-90C9-4DC10F90E3C6}"/>
    <hyperlink ref="E14" r:id="rId31" xr:uid="{0F357450-761B-4A75-ABF2-CFC63190CE6F}"/>
    <hyperlink ref="E13" r:id="rId32" xr:uid="{89DF6F08-706D-4111-AEA4-85856F5A2C0D}"/>
    <hyperlink ref="E15" r:id="rId33" xr:uid="{C7B3A761-7958-4DA4-BC07-D76B4A0C9FF9}"/>
    <hyperlink ref="E16" r:id="rId34" xr:uid="{755BE419-181E-4FD3-A8AE-0E91D3E0BB2A}"/>
    <hyperlink ref="E63" r:id="rId35" xr:uid="{DBF3B291-D1D6-4F95-A49B-07BA2F4E9BD4}"/>
    <hyperlink ref="E64" r:id="rId36" xr:uid="{12B31500-9780-4143-8FFE-BB9204924BE6}"/>
    <hyperlink ref="E65" r:id="rId37" xr:uid="{43E53F63-209A-4D7A-996B-565AC3429BFB}"/>
    <hyperlink ref="E66" r:id="rId38" xr:uid="{98E226E4-B92B-4A50-A016-261805F7D413}"/>
    <hyperlink ref="E67" r:id="rId39" xr:uid="{13F96639-5D86-42C4-BCB6-C2AF85124E11}"/>
    <hyperlink ref="E68" r:id="rId40" xr:uid="{9FE06476-1F03-480B-919E-DB4C9BA7AB44}"/>
    <hyperlink ref="E69" r:id="rId41" xr:uid="{5100A4C5-83D9-4C2F-91E6-A40D5750B5DD}"/>
    <hyperlink ref="E70" r:id="rId42" xr:uid="{03526E60-7D2D-42E4-A86D-2C759F858C02}"/>
    <hyperlink ref="E43" r:id="rId43" xr:uid="{8DB8265F-922F-41CB-AF8C-35B3C6B505BF}"/>
    <hyperlink ref="E44" r:id="rId44" xr:uid="{57E1FF12-1D6E-4B86-9390-26409777BE52}"/>
    <hyperlink ref="E23" r:id="rId45" xr:uid="{F08388BB-1895-4098-BFE6-CB6B96C4FC1A}"/>
    <hyperlink ref="E24" r:id="rId46" xr:uid="{429947F8-A63A-43EA-A94A-C24D92A4A1D2}"/>
    <hyperlink ref="E25" r:id="rId47" xr:uid="{4B91561F-EAAD-4857-B847-18E2F2FF8B7F}"/>
    <hyperlink ref="E21" r:id="rId48" xr:uid="{639BE098-60A0-4FFE-B782-14AE52DE60E8}"/>
    <hyperlink ref="E20" r:id="rId49" xr:uid="{72AE7012-6363-4C8D-B000-9EA12BA50D95}"/>
    <hyperlink ref="E22" r:id="rId50" xr:uid="{31D47D45-CB2D-4D8D-A2DB-61200E602EA8}"/>
    <hyperlink ref="E19" r:id="rId51" xr:uid="{341AE35F-9532-49C5-B6B1-34E0F500C7EA}"/>
    <hyperlink ref="E71" r:id="rId52" xr:uid="{546F1171-955A-4441-AACC-15145FBC1FB8}"/>
    <hyperlink ref="E26" r:id="rId53" xr:uid="{170E5DF1-CC77-44EE-BB88-BBB8433D3748}"/>
    <hyperlink ref="E27:E31" r:id="rId54" display="McMaster" xr:uid="{58DCDA42-C99B-4E4C-BDF0-C73CBF63149D}"/>
    <hyperlink ref="E17" r:id="rId55" xr:uid="{2BDAABAA-3E2C-4E79-B5DD-F468FBD9AC7D}"/>
    <hyperlink ref="E32" r:id="rId56" xr:uid="{FC0BE530-6039-4008-8A46-7DAF4B4817E3}"/>
    <hyperlink ref="E33" r:id="rId57" xr:uid="{717232EB-8428-4982-A27B-E8A145F405FF}"/>
    <hyperlink ref="E34" r:id="rId58" xr:uid="{BF0D720F-B92A-48D5-95C7-656798455A9F}"/>
    <hyperlink ref="E35" r:id="rId59" xr:uid="{B0F82AF1-1EB4-4D76-B124-1299BF8F540F}"/>
    <hyperlink ref="E36" r:id="rId60" xr:uid="{0F3E889A-A158-426A-BADB-B23F831107C8}"/>
    <hyperlink ref="E37" r:id="rId61" xr:uid="{65AC93DE-7290-44A6-8C90-9753A66042E5}"/>
    <hyperlink ref="E38" r:id="rId62" xr:uid="{697521E7-8DBA-4096-A840-42FC31853BC4}"/>
    <hyperlink ref="E39" r:id="rId63" xr:uid="{5342A755-27C3-49A0-8240-EB5E1BECCF91}"/>
    <hyperlink ref="E41" r:id="rId64" xr:uid="{78F48BAA-DBA7-4E0D-8E91-2F299B977DCF}"/>
    <hyperlink ref="E40" r:id="rId65" xr:uid="{69BD74AF-214A-4C79-B125-20A315E93718}"/>
  </hyperlinks>
  <pageMargins left="0.7" right="0.7" top="0.75" bottom="0.75" header="0.3" footer="0.3"/>
  <pageSetup orientation="portrait" r:id="rId66"/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2DF3-4F05-4E1F-8CBE-15878E692F1D}">
  <dimension ref="A1"/>
  <sheetViews>
    <sheetView topLeftCell="A82" zoomScale="40" zoomScaleNormal="40" workbookViewId="0">
      <selection activeCell="BB139" sqref="BB13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749CB0D92D1442A74DB2FE75DF7F79" ma:contentTypeVersion="13" ma:contentTypeDescription="Create a new document." ma:contentTypeScope="" ma:versionID="84fca1ba0977abf669a6d4fd6cda2fcc">
  <xsd:schema xmlns:xsd="http://www.w3.org/2001/XMLSchema" xmlns:xs="http://www.w3.org/2001/XMLSchema" xmlns:p="http://schemas.microsoft.com/office/2006/metadata/properties" xmlns:ns3="d35bded8-ea60-481c-b203-e39e51d2b608" xmlns:ns4="bcd40269-8897-4256-b952-b2806a9fdebc" targetNamespace="http://schemas.microsoft.com/office/2006/metadata/properties" ma:root="true" ma:fieldsID="c33775e95c62dd1a917648523a8d7224" ns3:_="" ns4:_="">
    <xsd:import namespace="d35bded8-ea60-481c-b203-e39e51d2b608"/>
    <xsd:import namespace="bcd40269-8897-4256-b952-b2806a9fde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bded8-ea60-481c-b203-e39e51d2b6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40269-8897-4256-b952-b2806a9fd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D311FD-99D9-4FEF-B4A7-0ECE7506B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5bded8-ea60-481c-b203-e39e51d2b608"/>
    <ds:schemaRef ds:uri="bcd40269-8897-4256-b952-b2806a9fd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B2D1C3-2408-431E-812E-30777FDB69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EEBBB-AB0B-4170-92A3-E7A3DD63429D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bcd40269-8897-4256-b952-b2806a9fdebc"/>
    <ds:schemaRef ds:uri="d35bded8-ea60-481c-b203-e39e51d2b6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Hiwin Rails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Jordan A.</dc:creator>
  <cp:lastModifiedBy>Jordan Miller</cp:lastModifiedBy>
  <dcterms:created xsi:type="dcterms:W3CDTF">2021-01-06T12:22:31Z</dcterms:created>
  <dcterms:modified xsi:type="dcterms:W3CDTF">2021-01-18T12:44:23Z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0x01010014749CB0D92D1442A74DB2FE75DF7F79</vt:lpwstr>
  </property>
</Properties>
</file>