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1" sheetId="1" state="visible" r:id="rId2"/>
    <sheet name="S2" sheetId="2" state="visible" r:id="rId3"/>
    <sheet name="S3" sheetId="3" state="visible" r:id="rId4"/>
    <sheet name="S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<sst xmlns="http://schemas.openxmlformats.org/spreadsheetml/2006/main" count="428" uniqueCount="232">
  <si>
    <r>
      <rPr>
        <b val="true"/>
        <sz val="10"/>
        <rFont val="Arial"/>
        <family val="2"/>
        <charset val="1"/>
      </rPr>
      <t xml:space="preserve">Supplementary File S1</t>
    </r>
    <r>
      <rPr>
        <sz val="10"/>
        <rFont val="Arial"/>
        <family val="2"/>
        <charset val="1"/>
      </rPr>
      <t xml:space="preserve"> – </t>
    </r>
    <r>
      <rPr>
        <i val="true"/>
        <sz val="10"/>
        <rFont val="Arial"/>
        <family val="2"/>
        <charset val="1"/>
      </rPr>
      <t xml:space="preserve">R. irregularis </t>
    </r>
    <r>
      <rPr>
        <sz val="10"/>
        <rFont val="Arial"/>
        <family val="2"/>
        <charset val="1"/>
      </rPr>
      <t xml:space="preserve">strains assemblies used in this study</t>
    </r>
  </si>
  <si>
    <t xml:space="preserve">Accession</t>
  </si>
  <si>
    <t xml:space="preserve">Name</t>
  </si>
  <si>
    <t xml:space="preserve">Description</t>
  </si>
  <si>
    <t xml:space="preserve">Reference</t>
  </si>
  <si>
    <t xml:space="preserve">GCA_020716705.1</t>
  </si>
  <si>
    <t xml:space="preserve">homokaryon</t>
  </si>
  <si>
    <t xml:space="preserve">Yildirir et al., 2021</t>
  </si>
  <si>
    <t xml:space="preserve">GCA_020716765.1</t>
  </si>
  <si>
    <t xml:space="preserve">A1</t>
  </si>
  <si>
    <t xml:space="preserve">GCA_020716725.1 </t>
  </si>
  <si>
    <t xml:space="preserve">DAOM197198</t>
  </si>
  <si>
    <r>
      <rPr>
        <sz val="10"/>
        <color rgb="FF000000"/>
        <rFont val="Arial"/>
        <family val="2"/>
        <charset val="1"/>
      </rPr>
      <t xml:space="preserve">Yildirir</t>
    </r>
    <r>
      <rPr>
        <i val="true"/>
        <sz val="10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et al., 2021</t>
    </r>
  </si>
  <si>
    <t xml:space="preserve">GCA_020716685.1</t>
  </si>
  <si>
    <t xml:space="preserve">B3</t>
  </si>
  <si>
    <t xml:space="preserve">GCA_020716745.1</t>
  </si>
  <si>
    <t xml:space="preserve">C2</t>
  </si>
  <si>
    <t xml:space="preserve">under submission</t>
  </si>
  <si>
    <t xml:space="preserve">A4</t>
  </si>
  <si>
    <t xml:space="preserve">dikaryon</t>
  </si>
  <si>
    <t xml:space="preserve">Spershneider et al., 2023</t>
  </si>
  <si>
    <t xml:space="preserve">A5</t>
  </si>
  <si>
    <t xml:space="preserve">G1</t>
  </si>
  <si>
    <t xml:space="preserve">SL1</t>
  </si>
  <si>
    <r>
      <rPr>
        <b val="true"/>
        <sz val="10"/>
        <rFont val="Arial"/>
        <family val="2"/>
        <charset val="1"/>
      </rPr>
      <t xml:space="preserve">Supplementary Material S2 – </t>
    </r>
    <r>
      <rPr>
        <sz val="10"/>
        <rFont val="Arial"/>
        <family val="2"/>
        <charset val="1"/>
      </rPr>
      <t xml:space="preserve">TE domains used in hmm profiles</t>
    </r>
  </si>
  <si>
    <t xml:space="preserve">Order/family</t>
  </si>
  <si>
    <t xml:space="preserve">Domain</t>
  </si>
  <si>
    <t xml:space="preserve">Access</t>
  </si>
  <si>
    <t xml:space="preserve">Source</t>
  </si>
  <si>
    <t xml:space="preserve">LINE</t>
  </si>
  <si>
    <t xml:space="preserve">Rnase_HI_RT_non_LTR</t>
  </si>
  <si>
    <t xml:space="preserve">cd09276</t>
  </si>
  <si>
    <t xml:space="preserve">Conserved Domains NCBI</t>
  </si>
  <si>
    <t xml:space="preserve">PLE</t>
  </si>
  <si>
    <t xml:space="preserve">GIY-YIG_PLEs</t>
  </si>
  <si>
    <t xml:space="preserve">cd10442</t>
  </si>
  <si>
    <t xml:space="preserve">DIRS</t>
  </si>
  <si>
    <t xml:space="preserve">Rnase_HI_RT_DIRS1</t>
  </si>
  <si>
    <t xml:space="preserve">cd09275</t>
  </si>
  <si>
    <t xml:space="preserve">LTR</t>
  </si>
  <si>
    <t xml:space="preserve">RVT_1</t>
  </si>
  <si>
    <t xml:space="preserve">pfam00078</t>
  </si>
  <si>
    <t xml:space="preserve">PFAM/Interpro</t>
  </si>
  <si>
    <t xml:space="preserve">LTR/Copia</t>
  </si>
  <si>
    <t xml:space="preserve">Rnase_HI_RT_Ty1</t>
  </si>
  <si>
    <t xml:space="preserve">cd09272</t>
  </si>
  <si>
    <t xml:space="preserve">LTR/Bel</t>
  </si>
  <si>
    <t xml:space="preserve">RNase_HI_RT_Bel </t>
  </si>
  <si>
    <t xml:space="preserve">cd09273</t>
  </si>
  <si>
    <t xml:space="preserve">LTR/Gypsy</t>
  </si>
  <si>
    <t xml:space="preserve">Rnase_HI_RT_Ty3</t>
  </si>
  <si>
    <t xml:space="preserve">cd09274</t>
  </si>
  <si>
    <t xml:space="preserve">Helitron</t>
  </si>
  <si>
    <t xml:space="preserve">Helitron_like_N</t>
  </si>
  <si>
    <t xml:space="preserve">pfam14214</t>
  </si>
  <si>
    <t xml:space="preserve">Crypton</t>
  </si>
  <si>
    <t xml:space="preserve">TYR_RECOMBINASE</t>
  </si>
  <si>
    <t xml:space="preserve">PS51898</t>
  </si>
  <si>
    <t xml:space="preserve">Academ</t>
  </si>
  <si>
    <t xml:space="preserve">DDE/D</t>
  </si>
  <si>
    <t xml:space="preserve">https://www.pnas.org/action/downloadSupplement?doi=10.1073%2Fpnas.1104208108&amp;file=sd01.txt</t>
  </si>
  <si>
    <t xml:space="preserve">Yuan and Wessler, 2011</t>
  </si>
  <si>
    <t xml:space="preserve">CMC</t>
  </si>
  <si>
    <t xml:space="preserve">Ginger</t>
  </si>
  <si>
    <t xml:space="preserve">hAT</t>
  </si>
  <si>
    <t xml:space="preserve">Kolobok</t>
  </si>
  <si>
    <t xml:space="preserve">Merlin</t>
  </si>
  <si>
    <t xml:space="preserve">MULE</t>
  </si>
  <si>
    <t xml:space="preserve">Novosib</t>
  </si>
  <si>
    <t xml:space="preserve">P</t>
  </si>
  <si>
    <t xml:space="preserve">PIF-Harbinger</t>
  </si>
  <si>
    <t xml:space="preserve">PiggyBac</t>
  </si>
  <si>
    <t xml:space="preserve">Sola1</t>
  </si>
  <si>
    <t xml:space="preserve">Sola2</t>
  </si>
  <si>
    <t xml:space="preserve">Sola3</t>
  </si>
  <si>
    <t xml:space="preserve">Tc1-mariner</t>
  </si>
  <si>
    <t xml:space="preserve">Transib</t>
  </si>
  <si>
    <t xml:space="preserve">Zator</t>
  </si>
  <si>
    <t xml:space="preserve">Plavaka</t>
  </si>
  <si>
    <t xml:space="preserve">Plavaka transposase</t>
  </si>
  <si>
    <t xml:space="preserve">PF18759</t>
  </si>
  <si>
    <t xml:space="preserve">KDZ/Zizupton</t>
  </si>
  <si>
    <t xml:space="preserve">KDZ transposase</t>
  </si>
  <si>
    <t xml:space="preserve">PF18758</t>
  </si>
  <si>
    <r>
      <rPr>
        <b val="true"/>
        <sz val="10"/>
        <rFont val="Arial"/>
        <family val="2"/>
        <charset val="1"/>
      </rPr>
      <t xml:space="preserve">Supplementary File S2</t>
    </r>
    <r>
      <rPr>
        <sz val="10"/>
        <rFont val="Arial"/>
        <family val="2"/>
        <charset val="1"/>
      </rPr>
      <t xml:space="preserve"> - RNAseq used in this study</t>
    </r>
  </si>
  <si>
    <t xml:space="preserve">Sample</t>
  </si>
  <si>
    <t xml:space="preserve">Group</t>
  </si>
  <si>
    <t xml:space="preserve">Total reads</t>
  </si>
  <si>
    <t xml:space="preserve">Mapped reads in Rhiir genome</t>
  </si>
  <si>
    <t xml:space="preserve">% mapping in Rhiir genome</t>
  </si>
  <si>
    <t xml:space="preserve">SRR14294959</t>
  </si>
  <si>
    <t xml:space="preserve">germinating spores</t>
  </si>
  <si>
    <t xml:space="preserve">control1</t>
  </si>
  <si>
    <t xml:space="preserve">control</t>
  </si>
  <si>
    <t xml:space="preserve">Dallaire et al., 2021</t>
  </si>
  <si>
    <t xml:space="preserve">63.05</t>
  </si>
  <si>
    <t xml:space="preserve">SRR14294960</t>
  </si>
  <si>
    <t xml:space="preserve">control2</t>
  </si>
  <si>
    <t xml:space="preserve">71.46</t>
  </si>
  <si>
    <t xml:space="preserve">SRR14294961</t>
  </si>
  <si>
    <t xml:space="preserve">control3</t>
  </si>
  <si>
    <t xml:space="preserve">71.61</t>
  </si>
  <si>
    <t xml:space="preserve">SRR5644319</t>
  </si>
  <si>
    <t xml:space="preserve">Mycorrhizaed Chives roots (Allium schoenoprasum)</t>
  </si>
  <si>
    <t xml:space="preserve">Allium1</t>
  </si>
  <si>
    <t xml:space="preserve">Allium</t>
  </si>
  <si>
    <t xml:space="preserve">Zeng et al., 2018</t>
  </si>
  <si>
    <t xml:space="preserve">5.7</t>
  </si>
  <si>
    <t xml:space="preserve">SRR5644321</t>
  </si>
  <si>
    <t xml:space="preserve">Allium2</t>
  </si>
  <si>
    <t xml:space="preserve">SRR5644323</t>
  </si>
  <si>
    <t xml:space="preserve">Allium3</t>
  </si>
  <si>
    <t xml:space="preserve">9.71</t>
  </si>
  <si>
    <t xml:space="preserve">SRR5644331</t>
  </si>
  <si>
    <t xml:space="preserve">Laser dissected cells contain arbuscules collected from Medicago truncatula</t>
  </si>
  <si>
    <t xml:space="preserve">ARB1</t>
  </si>
  <si>
    <t xml:space="preserve">ARB</t>
  </si>
  <si>
    <t xml:space="preserve">38.77</t>
  </si>
  <si>
    <t xml:space="preserve">SRR5644332</t>
  </si>
  <si>
    <t xml:space="preserve">ARB2</t>
  </si>
  <si>
    <t xml:space="preserve">40.63</t>
  </si>
  <si>
    <t xml:space="preserve">SRR5644333</t>
  </si>
  <si>
    <t xml:space="preserve">ARB3</t>
  </si>
  <si>
    <t xml:space="preserve">42.6</t>
  </si>
  <si>
    <t xml:space="preserve">SRR1979306</t>
  </si>
  <si>
    <t xml:space="preserve">Mycorrhizaed Brachypodium distachyon roots </t>
  </si>
  <si>
    <t xml:space="preserve">brachy1</t>
  </si>
  <si>
    <t xml:space="preserve">Brachypodium</t>
  </si>
  <si>
    <t xml:space="preserve">Kamel et al., 2017</t>
  </si>
  <si>
    <t xml:space="preserve">3.69</t>
  </si>
  <si>
    <t xml:space="preserve">SRR1979307</t>
  </si>
  <si>
    <t xml:space="preserve">brachy2</t>
  </si>
  <si>
    <t xml:space="preserve">SRR1979308</t>
  </si>
  <si>
    <t xml:space="preserve">brachy3</t>
  </si>
  <si>
    <t xml:space="preserve">2.85</t>
  </si>
  <si>
    <t xml:space="preserve">SRR5644334</t>
  </si>
  <si>
    <t xml:space="preserve">Laser dissected intraradical mycelium in mycorrhizaed Medicago roots</t>
  </si>
  <si>
    <t xml:space="preserve">IRM1</t>
  </si>
  <si>
    <t xml:space="preserve">IRM</t>
  </si>
  <si>
    <t xml:space="preserve">59.16</t>
  </si>
  <si>
    <t xml:space="preserve">SRR5644335</t>
  </si>
  <si>
    <t xml:space="preserve">IRM2</t>
  </si>
  <si>
    <t xml:space="preserve">57.88</t>
  </si>
  <si>
    <t xml:space="preserve">SRR5644336</t>
  </si>
  <si>
    <t xml:space="preserve">IRM3</t>
  </si>
  <si>
    <t xml:space="preserve">63.67</t>
  </si>
  <si>
    <t xml:space="preserve">SRR5644325</t>
  </si>
  <si>
    <t xml:space="preserve">Mycorrhizaed Nicotiana benthamiana roots </t>
  </si>
  <si>
    <t xml:space="preserve">nicotiana1</t>
  </si>
  <si>
    <t xml:space="preserve">nicotiana</t>
  </si>
  <si>
    <t xml:space="preserve">4.69</t>
  </si>
  <si>
    <t xml:space="preserve">SRR5644327</t>
  </si>
  <si>
    <t xml:space="preserve">nicotiana2</t>
  </si>
  <si>
    <t xml:space="preserve">2.27</t>
  </si>
  <si>
    <t xml:space="preserve">SRR5644329</t>
  </si>
  <si>
    <t xml:space="preserve">nicotiana3</t>
  </si>
  <si>
    <t xml:space="preserve">6.05</t>
  </si>
  <si>
    <t xml:space="preserve">SAMD00020566</t>
  </si>
  <si>
    <t xml:space="preserve">Extrarradical mycellium in Medicago truncatula</t>
  </si>
  <si>
    <t xml:space="preserve">ERM1</t>
  </si>
  <si>
    <t xml:space="preserve">ERM</t>
  </si>
  <si>
    <t xml:space="preserve">Tsuzuki et al., 2016</t>
  </si>
  <si>
    <t xml:space="preserve">53.58</t>
  </si>
  <si>
    <t xml:space="preserve">SAMD00020567</t>
  </si>
  <si>
    <t xml:space="preserve">ERM2</t>
  </si>
  <si>
    <t xml:space="preserve">30.58</t>
  </si>
  <si>
    <t xml:space="preserve">SAMD00020568</t>
  </si>
  <si>
    <t xml:space="preserve">ERM3</t>
  </si>
  <si>
    <t xml:space="preserve">40.95</t>
  </si>
  <si>
    <t xml:space="preserve">SRR5644313</t>
  </si>
  <si>
    <t xml:space="preserve">Mycorrhizaed Medicago truncatula roots </t>
  </si>
  <si>
    <t xml:space="preserve">MYC1</t>
  </si>
  <si>
    <t xml:space="preserve">MYC</t>
  </si>
  <si>
    <t xml:space="preserve">6.97</t>
  </si>
  <si>
    <t xml:space="preserve">SRR5644315</t>
  </si>
  <si>
    <t xml:space="preserve">MYC2</t>
  </si>
  <si>
    <t xml:space="preserve">7.82</t>
  </si>
  <si>
    <t xml:space="preserve">SRR5644317</t>
  </si>
  <si>
    <t xml:space="preserve">MYC3</t>
  </si>
  <si>
    <t xml:space="preserve">7.89</t>
  </si>
  <si>
    <r>
      <rPr>
        <b val="true"/>
        <sz val="12"/>
        <rFont val="Arial"/>
        <family val="2"/>
        <charset val="1"/>
      </rPr>
      <t xml:space="preserve">Supplementary family S4 – </t>
    </r>
    <r>
      <rPr>
        <sz val="12"/>
        <rFont val="Arial"/>
        <family val="2"/>
        <charset val="1"/>
      </rPr>
      <t xml:space="preserve">Number of upregulated TE in each condition</t>
    </r>
  </si>
  <si>
    <t xml:space="preserve">Life stage </t>
  </si>
  <si>
    <t xml:space="preserve">Host condition</t>
  </si>
  <si>
    <t xml:space="preserve">families</t>
  </si>
  <si>
    <t xml:space="preserve">allium</t>
  </si>
  <si>
    <t xml:space="preserve">Medicago</t>
  </si>
  <si>
    <t xml:space="preserve">brachy</t>
  </si>
  <si>
    <t xml:space="preserve">SINE</t>
  </si>
  <si>
    <t xml:space="preserve">Gypsy</t>
  </si>
  <si>
    <t xml:space="preserve">MITE</t>
  </si>
  <si>
    <t xml:space="preserve">CMC-EnSpm</t>
  </si>
  <si>
    <t xml:space="preserve">hAT-Ac</t>
  </si>
  <si>
    <t xml:space="preserve">MULE-MuDR</t>
  </si>
  <si>
    <t xml:space="preserve">hAT-Tag1</t>
  </si>
  <si>
    <t xml:space="preserve">Maverick</t>
  </si>
  <si>
    <t xml:space="preserve">I</t>
  </si>
  <si>
    <t xml:space="preserve">TcMar-Tc1</t>
  </si>
  <si>
    <t xml:space="preserve">Crypton-A</t>
  </si>
  <si>
    <t xml:space="preserve">hAT-hAT19</t>
  </si>
  <si>
    <t xml:space="preserve">TcMar-Pogo</t>
  </si>
  <si>
    <t xml:space="preserve">RTE-BovB</t>
  </si>
  <si>
    <t xml:space="preserve">hAT-Tip100</t>
  </si>
  <si>
    <t xml:space="preserve">L1-Tx1</t>
  </si>
  <si>
    <t xml:space="preserve">L1</t>
  </si>
  <si>
    <t xml:space="preserve">I-Jockey</t>
  </si>
  <si>
    <t xml:space="preserve">Proto1</t>
  </si>
  <si>
    <t xml:space="preserve">Sola-3</t>
  </si>
  <si>
    <t xml:space="preserve">Ginger-2</t>
  </si>
  <si>
    <t xml:space="preserve">Dualen</t>
  </si>
  <si>
    <t xml:space="preserve">Tc1-Mariner</t>
  </si>
  <si>
    <t xml:space="preserve">Zisupton</t>
  </si>
  <si>
    <t xml:space="preserve">Academ-1</t>
  </si>
  <si>
    <t xml:space="preserve">CMC-Chapaev</t>
  </si>
  <si>
    <t xml:space="preserve">CR1-Zenon</t>
  </si>
  <si>
    <t xml:space="preserve">hAT-Restless</t>
  </si>
  <si>
    <t xml:space="preserve">Proto2</t>
  </si>
  <si>
    <t xml:space="preserve">hAT-hATm</t>
  </si>
  <si>
    <t xml:space="preserve">Sola-1</t>
  </si>
  <si>
    <t xml:space="preserve">TcMar-Ant1</t>
  </si>
  <si>
    <t xml:space="preserve">P-Fungi</t>
  </si>
  <si>
    <t xml:space="preserve">Sola-2</t>
  </si>
  <si>
    <t xml:space="preserve">Copia</t>
  </si>
  <si>
    <t xml:space="preserve">TcMar-Mariner</t>
  </si>
  <si>
    <t xml:space="preserve">Kolobok-H</t>
  </si>
  <si>
    <t xml:space="preserve">L2</t>
  </si>
  <si>
    <t xml:space="preserve">CR1</t>
  </si>
  <si>
    <t xml:space="preserve">R1</t>
  </si>
  <si>
    <t xml:space="preserve">R2</t>
  </si>
  <si>
    <t xml:space="preserve">R2-NeSL</t>
  </si>
  <si>
    <t xml:space="preserve">RTE-X</t>
  </si>
  <si>
    <t xml:space="preserve">Tad1</t>
  </si>
  <si>
    <t xml:space="preserve">R1-LOA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</si>
</sst>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pnas.org/action/downloadSupplement?doi=10.1073%2Fpnas.1104208108&amp;file=sd01.txt" TargetMode="External"/><Relationship Id="rId2" Type="http://schemas.openxmlformats.org/officeDocument/2006/relationships/hyperlink" Target="https://www.pnas.org/action/downloadSupplement?doi=10.1073%2Fpnas.1104208108&amp;file=sd01.txt" TargetMode="External"/><Relationship Id="rId3" Type="http://schemas.openxmlformats.org/officeDocument/2006/relationships/hyperlink" Target="https://www.pnas.org/action/downloadSupplement?doi=10.1073%2Fpnas.1104208108&amp;file=sd01.txt" TargetMode="External"/><Relationship Id="rId4" Type="http://schemas.openxmlformats.org/officeDocument/2006/relationships/hyperlink" Target="https://www.pnas.org/action/downloadSupplement?doi=10.1073%2Fpnas.1104208108&amp;file=sd01.txt" TargetMode="External"/><Relationship Id="rId5" Type="http://schemas.openxmlformats.org/officeDocument/2006/relationships/hyperlink" Target="https://www.pnas.org/action/downloadSupplement?doi=10.1073%2Fpnas.1104208108&amp;file=sd01.txt" TargetMode="External"/><Relationship Id="rId6" Type="http://schemas.openxmlformats.org/officeDocument/2006/relationships/hyperlink" Target="https://www.pnas.org/action/downloadSupplement?doi=10.1073%2Fpnas.1104208108&amp;file=sd01.txt" TargetMode="External"/><Relationship Id="rId7" Type="http://schemas.openxmlformats.org/officeDocument/2006/relationships/hyperlink" Target="https://www.pnas.org/action/downloadSupplement?doi=10.1073%2Fpnas.1104208108&amp;file=sd01.txt" TargetMode="External"/><Relationship Id="rId8" Type="http://schemas.openxmlformats.org/officeDocument/2006/relationships/hyperlink" Target="https://www.pnas.org/action/downloadSupplement?doi=10.1073%2Fpnas.1104208108&amp;file=sd01.txt" TargetMode="External"/><Relationship Id="rId9" Type="http://schemas.openxmlformats.org/officeDocument/2006/relationships/hyperlink" Target="https://www.pnas.org/action/downloadSupplement?doi=10.1073%2Fpnas.1104208108&amp;file=sd01.txt" TargetMode="External"/><Relationship Id="rId10" Type="http://schemas.openxmlformats.org/officeDocument/2006/relationships/hyperlink" Target="https://www.pnas.org/action/downloadSupplement?doi=10.1073%2Fpnas.1104208108&amp;file=sd01.txt" TargetMode="External"/><Relationship Id="rId11" Type="http://schemas.openxmlformats.org/officeDocument/2006/relationships/hyperlink" Target="https://www.pnas.org/action/downloadSupplement?doi=10.1073%2Fpnas.1104208108&amp;file=sd01.txt" TargetMode="External"/><Relationship Id="rId12" Type="http://schemas.openxmlformats.org/officeDocument/2006/relationships/hyperlink" Target="https://www.pnas.org/action/downloadSupplement?doi=10.1073%2Fpnas.1104208108&amp;file=sd01.txt" TargetMode="External"/><Relationship Id="rId13" Type="http://schemas.openxmlformats.org/officeDocument/2006/relationships/hyperlink" Target="https://www.pnas.org/action/downloadSupplement?doi=10.1073%2Fpnas.1104208108&amp;file=sd01.txt" TargetMode="External"/><Relationship Id="rId14" Type="http://schemas.openxmlformats.org/officeDocument/2006/relationships/hyperlink" Target="https://www.pnas.org/action/downloadSupplement?doi=10.1073%2Fpnas.1104208108&amp;file=sd01.txt" TargetMode="External"/><Relationship Id="rId15" Type="http://schemas.openxmlformats.org/officeDocument/2006/relationships/hyperlink" Target="https://www.pnas.org/action/downloadSupplement?doi=10.1073%2Fpnas.1104208108&amp;file=sd01.txt" TargetMode="External"/><Relationship Id="rId16" Type="http://schemas.openxmlformats.org/officeDocument/2006/relationships/hyperlink" Target="https://www.pnas.org/action/downloadSupplement?doi=10.1073%2Fpnas.1104208108&amp;file=sd01.txt" TargetMode="External"/><Relationship Id="rId17" Type="http://schemas.openxmlformats.org/officeDocument/2006/relationships/hyperlink" Target="https://www.pnas.org/action/downloadSupplement?doi=10.1073%2Fpnas.1104208108&amp;file=sd01.t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6.93"/>
    <col collapsed="false" customWidth="true" hidden="false" outlineLevel="0" max="2" min="2" style="1" width="20.64"/>
    <col collapsed="false" customWidth="true" hidden="false" outlineLevel="0" max="3" min="3" style="1" width="12.15"/>
    <col collapsed="false" customWidth="true" hidden="false" outlineLevel="0" max="4" min="4" style="1" width="36.19"/>
    <col collapsed="false" customWidth="false" hidden="false" outlineLevel="0" max="1024" min="5" style="1" width="8.67"/>
  </cols>
  <sheetData>
    <row r="1" customFormat="false" ht="12.8" hidden="false" customHeight="false" outlineLevel="0" collapsed="false">
      <c r="A1" s="2" t="s">
        <v>0</v>
      </c>
      <c r="B1" s="2"/>
      <c r="C1" s="2"/>
      <c r="D1" s="2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1" t="s">
        <v>5</v>
      </c>
      <c r="B3" s="3" t="n">
        <v>4401</v>
      </c>
      <c r="C3" s="1" t="s">
        <v>6</v>
      </c>
      <c r="D3" s="4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6</v>
      </c>
      <c r="D4" s="4" t="s">
        <v>7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6</v>
      </c>
      <c r="D5" s="4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6</v>
      </c>
      <c r="D6" s="4" t="s">
        <v>7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6</v>
      </c>
      <c r="D7" s="4" t="s">
        <v>12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19</v>
      </c>
      <c r="D8" s="1" t="s">
        <v>20</v>
      </c>
    </row>
    <row r="9" customFormat="false" ht="12.8" hidden="false" customHeight="false" outlineLevel="0" collapsed="false">
      <c r="A9" s="1" t="s">
        <v>17</v>
      </c>
      <c r="B9" s="1" t="s">
        <v>21</v>
      </c>
      <c r="C9" s="1" t="s">
        <v>19</v>
      </c>
      <c r="D9" s="1" t="s">
        <v>20</v>
      </c>
    </row>
    <row r="10" customFormat="false" ht="12.8" hidden="false" customHeight="false" outlineLevel="0" collapsed="false">
      <c r="A10" s="1" t="s">
        <v>17</v>
      </c>
      <c r="B10" s="1" t="s">
        <v>22</v>
      </c>
      <c r="C10" s="1" t="s">
        <v>19</v>
      </c>
      <c r="D10" s="1" t="s">
        <v>20</v>
      </c>
    </row>
    <row r="11" customFormat="false" ht="12.8" hidden="false" customHeight="false" outlineLevel="0" collapsed="false">
      <c r="A11" s="1" t="s">
        <v>17</v>
      </c>
      <c r="B11" s="1" t="s">
        <v>23</v>
      </c>
      <c r="C11" s="1" t="s">
        <v>19</v>
      </c>
      <c r="D11" s="1" t="s">
        <v>20</v>
      </c>
    </row>
  </sheetData>
  <mergeCells count="1">
    <mergeCell ref="A1:D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21.66"/>
    <col collapsed="false" customWidth="true" hidden="false" outlineLevel="0" max="3" min="3" style="0" width="11.3"/>
    <col collapsed="false" customWidth="true" hidden="false" outlineLevel="0" max="4" min="4" style="0" width="24.37"/>
    <col collapsed="false" customWidth="true" hidden="false" outlineLevel="0" max="5" min="5" style="0" width="34.47"/>
    <col collapsed="false" customWidth="true" hidden="false" outlineLevel="0" max="6" min="6" style="0" width="14.28"/>
    <col collapsed="false" customWidth="true" hidden="false" outlineLevel="0" max="7" min="7" style="0" width="18.25"/>
  </cols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5" t="s">
        <v>25</v>
      </c>
      <c r="B2" s="5" t="s">
        <v>26</v>
      </c>
      <c r="C2" s="5" t="s">
        <v>27</v>
      </c>
      <c r="D2" s="5" t="s">
        <v>28</v>
      </c>
      <c r="H2" s="5"/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31</v>
      </c>
      <c r="D3" s="0" t="s">
        <v>32</v>
      </c>
    </row>
    <row r="4" customFormat="false" ht="12.8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32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32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42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32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48</v>
      </c>
      <c r="D8" s="0" t="s">
        <v>32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32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42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42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6" t="s">
        <v>60</v>
      </c>
      <c r="D12" s="0" t="s">
        <v>61</v>
      </c>
    </row>
    <row r="13" customFormat="false" ht="12.8" hidden="false" customHeight="false" outlineLevel="0" collapsed="false">
      <c r="A13" s="0" t="s">
        <v>62</v>
      </c>
      <c r="B13" s="0" t="s">
        <v>59</v>
      </c>
      <c r="C13" s="6" t="s">
        <v>60</v>
      </c>
      <c r="D13" s="0" t="s">
        <v>61</v>
      </c>
    </row>
    <row r="14" customFormat="false" ht="12.8" hidden="false" customHeight="false" outlineLevel="0" collapsed="false">
      <c r="A14" s="0" t="s">
        <v>63</v>
      </c>
      <c r="B14" s="0" t="s">
        <v>59</v>
      </c>
      <c r="C14" s="6" t="s">
        <v>60</v>
      </c>
      <c r="D14" s="0" t="s">
        <v>61</v>
      </c>
    </row>
    <row r="15" customFormat="false" ht="12.8" hidden="false" customHeight="false" outlineLevel="0" collapsed="false">
      <c r="A15" s="0" t="s">
        <v>64</v>
      </c>
      <c r="B15" s="0" t="s">
        <v>59</v>
      </c>
      <c r="C15" s="6" t="s">
        <v>60</v>
      </c>
      <c r="D15" s="0" t="s">
        <v>61</v>
      </c>
    </row>
    <row r="16" customFormat="false" ht="12.8" hidden="false" customHeight="false" outlineLevel="0" collapsed="false">
      <c r="A16" s="0" t="s">
        <v>65</v>
      </c>
      <c r="B16" s="0" t="s">
        <v>59</v>
      </c>
      <c r="C16" s="6" t="s">
        <v>60</v>
      </c>
      <c r="D16" s="0" t="s">
        <v>61</v>
      </c>
    </row>
    <row r="17" customFormat="false" ht="12.8" hidden="false" customHeight="false" outlineLevel="0" collapsed="false">
      <c r="A17" s="0" t="s">
        <v>66</v>
      </c>
      <c r="B17" s="0" t="s">
        <v>59</v>
      </c>
      <c r="C17" s="6" t="s">
        <v>60</v>
      </c>
      <c r="D17" s="0" t="s">
        <v>61</v>
      </c>
    </row>
    <row r="18" customFormat="false" ht="12.8" hidden="false" customHeight="false" outlineLevel="0" collapsed="false">
      <c r="A18" s="0" t="s">
        <v>67</v>
      </c>
      <c r="B18" s="0" t="s">
        <v>59</v>
      </c>
      <c r="C18" s="6" t="s">
        <v>60</v>
      </c>
      <c r="D18" s="0" t="s">
        <v>61</v>
      </c>
    </row>
    <row r="19" customFormat="false" ht="12.8" hidden="false" customHeight="false" outlineLevel="0" collapsed="false">
      <c r="A19" s="0" t="s">
        <v>68</v>
      </c>
      <c r="B19" s="0" t="s">
        <v>59</v>
      </c>
      <c r="C19" s="6" t="s">
        <v>60</v>
      </c>
      <c r="D19" s="0" t="s">
        <v>61</v>
      </c>
    </row>
    <row r="20" customFormat="false" ht="12.8" hidden="false" customHeight="false" outlineLevel="0" collapsed="false">
      <c r="A20" s="0" t="s">
        <v>69</v>
      </c>
      <c r="B20" s="0" t="s">
        <v>59</v>
      </c>
      <c r="C20" s="6" t="s">
        <v>60</v>
      </c>
      <c r="D20" s="0" t="s">
        <v>61</v>
      </c>
    </row>
    <row r="21" customFormat="false" ht="12.8" hidden="false" customHeight="false" outlineLevel="0" collapsed="false">
      <c r="A21" s="0" t="s">
        <v>70</v>
      </c>
      <c r="B21" s="0" t="s">
        <v>59</v>
      </c>
      <c r="C21" s="6" t="s">
        <v>60</v>
      </c>
      <c r="D21" s="0" t="s">
        <v>61</v>
      </c>
    </row>
    <row r="22" customFormat="false" ht="12.8" hidden="false" customHeight="false" outlineLevel="0" collapsed="false">
      <c r="A22" s="0" t="s">
        <v>71</v>
      </c>
      <c r="B22" s="0" t="s">
        <v>59</v>
      </c>
      <c r="C22" s="6" t="s">
        <v>60</v>
      </c>
      <c r="D22" s="0" t="s">
        <v>61</v>
      </c>
    </row>
    <row r="23" customFormat="false" ht="12.8" hidden="false" customHeight="false" outlineLevel="0" collapsed="false">
      <c r="A23" s="0" t="s">
        <v>72</v>
      </c>
      <c r="B23" s="0" t="s">
        <v>59</v>
      </c>
      <c r="C23" s="6" t="s">
        <v>60</v>
      </c>
      <c r="D23" s="0" t="s">
        <v>61</v>
      </c>
    </row>
    <row r="24" customFormat="false" ht="12.8" hidden="false" customHeight="false" outlineLevel="0" collapsed="false">
      <c r="A24" s="0" t="s">
        <v>73</v>
      </c>
      <c r="B24" s="0" t="s">
        <v>59</v>
      </c>
      <c r="C24" s="6" t="s">
        <v>60</v>
      </c>
      <c r="D24" s="0" t="s">
        <v>61</v>
      </c>
    </row>
    <row r="25" customFormat="false" ht="12.8" hidden="false" customHeight="false" outlineLevel="0" collapsed="false">
      <c r="A25" s="0" t="s">
        <v>74</v>
      </c>
      <c r="B25" s="0" t="s">
        <v>59</v>
      </c>
      <c r="C25" s="6" t="s">
        <v>60</v>
      </c>
      <c r="D25" s="0" t="s">
        <v>61</v>
      </c>
    </row>
    <row r="26" customFormat="false" ht="12.8" hidden="false" customHeight="false" outlineLevel="0" collapsed="false">
      <c r="A26" s="0" t="s">
        <v>75</v>
      </c>
      <c r="B26" s="0" t="s">
        <v>59</v>
      </c>
      <c r="C26" s="6" t="s">
        <v>60</v>
      </c>
      <c r="D26" s="0" t="s">
        <v>61</v>
      </c>
    </row>
    <row r="27" customFormat="false" ht="12.8" hidden="false" customHeight="false" outlineLevel="0" collapsed="false">
      <c r="A27" s="0" t="s">
        <v>76</v>
      </c>
      <c r="B27" s="0" t="s">
        <v>59</v>
      </c>
      <c r="C27" s="6" t="s">
        <v>60</v>
      </c>
      <c r="D27" s="0" t="s">
        <v>61</v>
      </c>
    </row>
    <row r="28" customFormat="false" ht="12.8" hidden="false" customHeight="false" outlineLevel="0" collapsed="false">
      <c r="A28" s="0" t="s">
        <v>77</v>
      </c>
      <c r="B28" s="0" t="s">
        <v>59</v>
      </c>
      <c r="C28" s="6" t="s">
        <v>60</v>
      </c>
      <c r="D28" s="0" t="s">
        <v>61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s">
        <v>80</v>
      </c>
      <c r="D29" s="0" t="s">
        <v>42</v>
      </c>
    </row>
    <row r="30" customFormat="false" ht="12.8" hidden="false" customHeight="false" outlineLevel="0" collapsed="false">
      <c r="A30" s="0" t="s">
        <v>81</v>
      </c>
      <c r="B30" s="0" t="s">
        <v>82</v>
      </c>
      <c r="C30" s="0" t="s">
        <v>83</v>
      </c>
      <c r="D30" s="0" t="s">
        <v>42</v>
      </c>
    </row>
  </sheetData>
  <mergeCells count="1">
    <mergeCell ref="A1:G1"/>
  </mergeCells>
  <hyperlinks>
    <hyperlink ref="C12" r:id="rId1" display="https://www.pnas.org/action/downloadSupplement?doi=10.1073%2Fpnas.1104208108&amp;file=sd01.txt"/>
    <hyperlink ref="C13" r:id="rId2" display="https://www.pnas.org/action/downloadSupplement?doi=10.1073%2Fpnas.1104208108&amp;file=sd01.txt"/>
    <hyperlink ref="C14" r:id="rId3" display="https://www.pnas.org/action/downloadSupplement?doi=10.1073%2Fpnas.1104208108&amp;file=sd01.txt"/>
    <hyperlink ref="C15" r:id="rId4" display="https://www.pnas.org/action/downloadSupplement?doi=10.1073%2Fpnas.1104208108&amp;file=sd01.txt"/>
    <hyperlink ref="C16" r:id="rId5" display="https://www.pnas.org/action/downloadSupplement?doi=10.1073%2Fpnas.1104208108&amp;file=sd01.txt"/>
    <hyperlink ref="C17" r:id="rId6" display="https://www.pnas.org/action/downloadSupplement?doi=10.1073%2Fpnas.1104208108&amp;file=sd01.txt"/>
    <hyperlink ref="C18" r:id="rId7" display="https://www.pnas.org/action/downloadSupplement?doi=10.1073%2Fpnas.1104208108&amp;file=sd01.txt"/>
    <hyperlink ref="C19" r:id="rId8" display="https://www.pnas.org/action/downloadSupplement?doi=10.1073%2Fpnas.1104208108&amp;file=sd01.txt"/>
    <hyperlink ref="C20" r:id="rId9" display="https://www.pnas.org/action/downloadSupplement?doi=10.1073%2Fpnas.1104208108&amp;file=sd01.txt"/>
    <hyperlink ref="C21" r:id="rId10" display="https://www.pnas.org/action/downloadSupplement?doi=10.1073%2Fpnas.1104208108&amp;file=sd01.txt"/>
    <hyperlink ref="C22" r:id="rId11" display="https://www.pnas.org/action/downloadSupplement?doi=10.1073%2Fpnas.1104208108&amp;file=sd01.txt"/>
    <hyperlink ref="C23" r:id="rId12" display="https://www.pnas.org/action/downloadSupplement?doi=10.1073%2Fpnas.1104208108&amp;file=sd01.txt"/>
    <hyperlink ref="C24" r:id="rId13" display="https://www.pnas.org/action/downloadSupplement?doi=10.1073%2Fpnas.1104208108&amp;file=sd01.txt"/>
    <hyperlink ref="C25" r:id="rId14" display="https://www.pnas.org/action/downloadSupplement?doi=10.1073%2Fpnas.1104208108&amp;file=sd01.txt"/>
    <hyperlink ref="C26" r:id="rId15" display="https://www.pnas.org/action/downloadSupplement?doi=10.1073%2Fpnas.1104208108&amp;file=sd01.txt"/>
    <hyperlink ref="C27" r:id="rId16" display="https://www.pnas.org/action/downloadSupplement?doi=10.1073%2Fpnas.1104208108&amp;file=sd01.txt"/>
    <hyperlink ref="C28" r:id="rId17" display="https://www.pnas.org/action/downloadSupplement?doi=10.1073%2Fpnas.1104208108&amp;file=sd01.t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J16" activeCellId="0" sqref="J16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9.77"/>
    <col collapsed="false" customWidth="true" hidden="false" outlineLevel="0" max="4" min="4" style="0" width="16.29"/>
    <col collapsed="false" customWidth="true" hidden="false" outlineLevel="0" max="5" min="5" style="0" width="34.99"/>
    <col collapsed="false" customWidth="true" hidden="false" outlineLevel="0" max="7" min="6" style="0" width="14.28"/>
    <col collapsed="false" customWidth="true" hidden="false" outlineLevel="0" max="8" min="8" style="7" width="14.28"/>
    <col collapsed="false" customWidth="true" hidden="false" outlineLevel="0" max="9" min="9" style="0" width="14.28"/>
  </cols>
  <sheetData>
    <row r="1" customFormat="false" ht="12.8" hidden="false" customHeight="false" outlineLevel="0" collapsed="false">
      <c r="A1" s="2" t="s">
        <v>84</v>
      </c>
      <c r="B1" s="2"/>
    </row>
    <row r="2" customFormat="false" ht="12.8" hidden="false" customHeight="false" outlineLevel="0" collapsed="false">
      <c r="A2" s="0" t="s">
        <v>1</v>
      </c>
      <c r="B2" s="0" t="s">
        <v>3</v>
      </c>
      <c r="C2" s="0" t="s">
        <v>85</v>
      </c>
      <c r="D2" s="0" t="s">
        <v>86</v>
      </c>
      <c r="E2" s="0" t="s">
        <v>4</v>
      </c>
      <c r="F2" s="0" t="s">
        <v>87</v>
      </c>
      <c r="G2" s="0" t="s">
        <v>88</v>
      </c>
      <c r="H2" s="0" t="s">
        <v>89</v>
      </c>
    </row>
    <row r="3" customFormat="false" ht="12.8" hidden="false" customHeight="false" outlineLevel="0" collapsed="false">
      <c r="A3" s="0" t="s">
        <v>90</v>
      </c>
      <c r="B3" s="0" t="s">
        <v>91</v>
      </c>
      <c r="C3" s="0" t="s">
        <v>92</v>
      </c>
      <c r="D3" s="0" t="s">
        <v>93</v>
      </c>
      <c r="E3" s="0" t="s">
        <v>94</v>
      </c>
      <c r="F3" s="0" t="n">
        <v>59484400</v>
      </c>
      <c r="G3" s="0" t="n">
        <f aca="false">31778971+5725018</f>
        <v>37503989</v>
      </c>
      <c r="H3" s="8" t="s">
        <v>95</v>
      </c>
      <c r="J3" s="1"/>
    </row>
    <row r="4" customFormat="false" ht="12.8" hidden="false" customHeight="false" outlineLevel="0" collapsed="false">
      <c r="A4" s="0" t="s">
        <v>96</v>
      </c>
      <c r="B4" s="0" t="s">
        <v>91</v>
      </c>
      <c r="C4" s="0" t="s">
        <v>97</v>
      </c>
      <c r="D4" s="0" t="s">
        <v>93</v>
      </c>
      <c r="E4" s="0" t="s">
        <v>94</v>
      </c>
      <c r="F4" s="0" t="n">
        <v>32828563</v>
      </c>
      <c r="G4" s="0" t="n">
        <f aca="false">4183031+19275775</f>
        <v>23458806</v>
      </c>
      <c r="H4" s="8" t="s">
        <v>98</v>
      </c>
      <c r="J4" s="1"/>
    </row>
    <row r="5" customFormat="false" ht="12.8" hidden="false" customHeight="false" outlineLevel="0" collapsed="false">
      <c r="A5" s="0" t="s">
        <v>99</v>
      </c>
      <c r="B5" s="0" t="s">
        <v>91</v>
      </c>
      <c r="C5" s="0" t="s">
        <v>100</v>
      </c>
      <c r="D5" s="0" t="s">
        <v>93</v>
      </c>
      <c r="E5" s="0" t="s">
        <v>94</v>
      </c>
      <c r="F5" s="0" t="n">
        <v>68677311</v>
      </c>
      <c r="G5" s="0" t="n">
        <f aca="false">42306953+6874386</f>
        <v>49181339</v>
      </c>
      <c r="H5" s="8" t="s">
        <v>101</v>
      </c>
      <c r="J5" s="1"/>
    </row>
    <row r="6" customFormat="false" ht="12.8" hidden="false" customHeight="false" outlineLevel="0" collapsed="false">
      <c r="A6" s="0" t="s">
        <v>102</v>
      </c>
      <c r="B6" s="0" t="s">
        <v>103</v>
      </c>
      <c r="C6" s="0" t="s">
        <v>104</v>
      </c>
      <c r="D6" s="0" t="s">
        <v>105</v>
      </c>
      <c r="E6" s="0" t="s">
        <v>106</v>
      </c>
      <c r="F6" s="0" t="n">
        <v>13189282</v>
      </c>
      <c r="G6" s="0" t="n">
        <f aca="false">623222+128047</f>
        <v>751269</v>
      </c>
      <c r="H6" s="8" t="s">
        <v>107</v>
      </c>
      <c r="J6" s="1"/>
    </row>
    <row r="7" customFormat="false" ht="12.8" hidden="false" customHeight="false" outlineLevel="0" collapsed="false">
      <c r="A7" s="0" t="s">
        <v>108</v>
      </c>
      <c r="B7" s="0" t="s">
        <v>103</v>
      </c>
      <c r="C7" s="0" t="s">
        <v>109</v>
      </c>
      <c r="D7" s="0" t="s">
        <v>105</v>
      </c>
      <c r="E7" s="0" t="s">
        <v>106</v>
      </c>
      <c r="F7" s="0" t="n">
        <v>13188195</v>
      </c>
      <c r="G7" s="0" t="n">
        <f aca="false">623222+128047</f>
        <v>751269</v>
      </c>
      <c r="H7" s="8" t="s">
        <v>107</v>
      </c>
      <c r="J7" s="1"/>
    </row>
    <row r="8" customFormat="false" ht="12.8" hidden="false" customHeight="false" outlineLevel="0" collapsed="false">
      <c r="A8" s="0" t="s">
        <v>110</v>
      </c>
      <c r="B8" s="0" t="s">
        <v>103</v>
      </c>
      <c r="C8" s="0" t="s">
        <v>111</v>
      </c>
      <c r="D8" s="0" t="s">
        <v>105</v>
      </c>
      <c r="E8" s="0" t="s">
        <v>106</v>
      </c>
      <c r="F8" s="0" t="n">
        <v>13146559</v>
      </c>
      <c r="G8" s="0" t="n">
        <f aca="false">1084593+191878</f>
        <v>1276471</v>
      </c>
      <c r="H8" s="8" t="s">
        <v>112</v>
      </c>
      <c r="J8" s="1"/>
    </row>
    <row r="9" customFormat="false" ht="12.8" hidden="false" customHeight="false" outlineLevel="0" collapsed="false">
      <c r="A9" s="0" t="s">
        <v>113</v>
      </c>
      <c r="B9" s="0" t="s">
        <v>114</v>
      </c>
      <c r="C9" s="0" t="s">
        <v>115</v>
      </c>
      <c r="D9" s="0" t="s">
        <v>116</v>
      </c>
      <c r="E9" s="0" t="s">
        <v>106</v>
      </c>
      <c r="F9" s="0" t="n">
        <v>16178063</v>
      </c>
      <c r="G9" s="0" t="n">
        <f aca="false">5483143+789768</f>
        <v>6272911</v>
      </c>
      <c r="H9" s="8" t="s">
        <v>117</v>
      </c>
      <c r="J9" s="1"/>
    </row>
    <row r="10" customFormat="false" ht="12.8" hidden="false" customHeight="false" outlineLevel="0" collapsed="false">
      <c r="A10" s="0" t="s">
        <v>118</v>
      </c>
      <c r="B10" s="0" t="s">
        <v>114</v>
      </c>
      <c r="C10" s="0" t="s">
        <v>119</v>
      </c>
      <c r="D10" s="0" t="s">
        <v>116</v>
      </c>
      <c r="E10" s="0" t="s">
        <v>106</v>
      </c>
      <c r="F10" s="0" t="n">
        <v>12629452</v>
      </c>
      <c r="G10" s="0" t="n">
        <f aca="false">4194614+936217</f>
        <v>5130831</v>
      </c>
      <c r="H10" s="8" t="s">
        <v>120</v>
      </c>
      <c r="J10" s="1"/>
    </row>
    <row r="11" customFormat="false" ht="12.8" hidden="false" customHeight="false" outlineLevel="0" collapsed="false">
      <c r="A11" s="0" t="s">
        <v>121</v>
      </c>
      <c r="B11" s="0" t="s">
        <v>114</v>
      </c>
      <c r="C11" s="0" t="s">
        <v>122</v>
      </c>
      <c r="D11" s="0" t="s">
        <v>116</v>
      </c>
      <c r="E11" s="0" t="s">
        <v>106</v>
      </c>
      <c r="F11" s="0" t="n">
        <v>17763512</v>
      </c>
      <c r="G11" s="0" t="n">
        <f aca="false">6219027+1348401</f>
        <v>7567428</v>
      </c>
      <c r="H11" s="8" t="s">
        <v>123</v>
      </c>
      <c r="J11" s="1"/>
    </row>
    <row r="12" customFormat="false" ht="12.8" hidden="false" customHeight="false" outlineLevel="0" collapsed="false">
      <c r="A12" s="0" t="s">
        <v>124</v>
      </c>
      <c r="B12" s="0" t="s">
        <v>125</v>
      </c>
      <c r="C12" s="0" t="s">
        <v>126</v>
      </c>
      <c r="D12" s="0" t="s">
        <v>127</v>
      </c>
      <c r="E12" s="0" t="s">
        <v>128</v>
      </c>
      <c r="F12" s="0" t="n">
        <v>7813899</v>
      </c>
      <c r="G12" s="0" t="n">
        <f aca="false">244885+43678</f>
        <v>288563</v>
      </c>
      <c r="H12" s="8" t="s">
        <v>129</v>
      </c>
      <c r="J12" s="1"/>
    </row>
    <row r="13" customFormat="false" ht="12.8" hidden="false" customHeight="false" outlineLevel="0" collapsed="false">
      <c r="A13" s="0" t="s">
        <v>130</v>
      </c>
      <c r="B13" s="0" t="s">
        <v>125</v>
      </c>
      <c r="C13" s="0" t="s">
        <v>131</v>
      </c>
      <c r="D13" s="0" t="s">
        <v>127</v>
      </c>
      <c r="E13" s="0" t="s">
        <v>128</v>
      </c>
      <c r="F13" s="0" t="n">
        <v>8351986</v>
      </c>
      <c r="G13" s="0" t="n">
        <f aca="false">262187+45705</f>
        <v>307892</v>
      </c>
      <c r="H13" s="8" t="s">
        <v>129</v>
      </c>
      <c r="J13" s="1"/>
    </row>
    <row r="14" customFormat="false" ht="12.8" hidden="false" customHeight="false" outlineLevel="0" collapsed="false">
      <c r="A14" s="0" t="s">
        <v>132</v>
      </c>
      <c r="B14" s="0" t="s">
        <v>125</v>
      </c>
      <c r="C14" s="0" t="s">
        <v>133</v>
      </c>
      <c r="D14" s="0" t="s">
        <v>127</v>
      </c>
      <c r="E14" s="0" t="s">
        <v>128</v>
      </c>
      <c r="F14" s="0" t="n">
        <v>7647512</v>
      </c>
      <c r="G14" s="0" t="n">
        <f aca="false">173938+43760</f>
        <v>217698</v>
      </c>
      <c r="H14" s="8" t="s">
        <v>134</v>
      </c>
      <c r="J14" s="1"/>
    </row>
    <row r="15" customFormat="false" ht="12.8" hidden="false" customHeight="false" outlineLevel="0" collapsed="false">
      <c r="A15" s="0" t="s">
        <v>135</v>
      </c>
      <c r="B15" s="0" t="s">
        <v>136</v>
      </c>
      <c r="C15" s="0" t="s">
        <v>137</v>
      </c>
      <c r="D15" s="0" t="s">
        <v>138</v>
      </c>
      <c r="E15" s="0" t="s">
        <v>106</v>
      </c>
      <c r="F15" s="0" t="n">
        <v>12206134</v>
      </c>
      <c r="G15" s="0" t="n">
        <f aca="false">5729606+1491214</f>
        <v>7220820</v>
      </c>
      <c r="H15" s="8" t="s">
        <v>139</v>
      </c>
      <c r="J15" s="1"/>
    </row>
    <row r="16" customFormat="false" ht="12.8" hidden="false" customHeight="false" outlineLevel="0" collapsed="false">
      <c r="A16" s="0" t="s">
        <v>140</v>
      </c>
      <c r="B16" s="0" t="s">
        <v>136</v>
      </c>
      <c r="C16" s="0" t="s">
        <v>141</v>
      </c>
      <c r="D16" s="0" t="s">
        <v>138</v>
      </c>
      <c r="E16" s="0" t="s">
        <v>106</v>
      </c>
      <c r="F16" s="0" t="n">
        <v>13300704</v>
      </c>
      <c r="G16" s="0" t="n">
        <f aca="false">6186982+1510959</f>
        <v>7697941</v>
      </c>
      <c r="H16" s="8" t="s">
        <v>142</v>
      </c>
      <c r="J16" s="1"/>
    </row>
    <row r="17" customFormat="false" ht="12.8" hidden="false" customHeight="false" outlineLevel="0" collapsed="false">
      <c r="A17" s="0" t="s">
        <v>143</v>
      </c>
      <c r="B17" s="0" t="s">
        <v>136</v>
      </c>
      <c r="C17" s="0" t="s">
        <v>144</v>
      </c>
      <c r="D17" s="0" t="s">
        <v>138</v>
      </c>
      <c r="E17" s="0" t="s">
        <v>106</v>
      </c>
      <c r="F17" s="0" t="n">
        <v>15014353</v>
      </c>
      <c r="G17" s="0" t="n">
        <f aca="false">7625574+1934403</f>
        <v>9559977</v>
      </c>
      <c r="H17" s="8" t="s">
        <v>145</v>
      </c>
      <c r="J17" s="1"/>
    </row>
    <row r="18" customFormat="false" ht="12.8" hidden="false" customHeight="false" outlineLevel="0" collapsed="false">
      <c r="A18" s="0" t="s">
        <v>146</v>
      </c>
      <c r="B18" s="0" t="s">
        <v>147</v>
      </c>
      <c r="C18" s="0" t="s">
        <v>148</v>
      </c>
      <c r="D18" s="0" t="s">
        <v>149</v>
      </c>
      <c r="E18" s="0" t="s">
        <v>106</v>
      </c>
      <c r="F18" s="0" t="n">
        <v>12015489</v>
      </c>
      <c r="G18" s="0" t="n">
        <f aca="false">464152+99779</f>
        <v>563931</v>
      </c>
      <c r="H18" s="8" t="s">
        <v>150</v>
      </c>
      <c r="J18" s="1"/>
    </row>
    <row r="19" customFormat="false" ht="12.8" hidden="false" customHeight="false" outlineLevel="0" collapsed="false">
      <c r="A19" s="0" t="s">
        <v>151</v>
      </c>
      <c r="B19" s="0" t="s">
        <v>147</v>
      </c>
      <c r="C19" s="0" t="s">
        <v>152</v>
      </c>
      <c r="D19" s="0" t="s">
        <v>149</v>
      </c>
      <c r="E19" s="0" t="s">
        <v>106</v>
      </c>
      <c r="F19" s="0" t="n">
        <v>12037880</v>
      </c>
      <c r="G19" s="0" t="n">
        <f aca="false">225830+47381</f>
        <v>273211</v>
      </c>
      <c r="H19" s="8" t="s">
        <v>153</v>
      </c>
      <c r="J19" s="1"/>
    </row>
    <row r="20" customFormat="false" ht="12.8" hidden="false" customHeight="false" outlineLevel="0" collapsed="false">
      <c r="A20" s="0" t="s">
        <v>154</v>
      </c>
      <c r="B20" s="0" t="s">
        <v>147</v>
      </c>
      <c r="C20" s="0" t="s">
        <v>155</v>
      </c>
      <c r="D20" s="0" t="s">
        <v>149</v>
      </c>
      <c r="E20" s="0" t="s">
        <v>106</v>
      </c>
      <c r="F20" s="0" t="n">
        <v>12050244</v>
      </c>
      <c r="G20" s="0" t="n">
        <f aca="false">601017+127933</f>
        <v>728950</v>
      </c>
      <c r="H20" s="8" t="s">
        <v>156</v>
      </c>
      <c r="J20" s="1"/>
    </row>
    <row r="21" customFormat="false" ht="12.8" hidden="false" customHeight="false" outlineLevel="0" collapsed="false">
      <c r="A21" s="0" t="s">
        <v>157</v>
      </c>
      <c r="B21" s="0" t="s">
        <v>158</v>
      </c>
      <c r="C21" s="0" t="s">
        <v>159</v>
      </c>
      <c r="D21" s="0" t="s">
        <v>160</v>
      </c>
      <c r="E21" s="0" t="s">
        <v>161</v>
      </c>
      <c r="F21" s="0" t="n">
        <v>4158873</v>
      </c>
      <c r="G21" s="0" t="n">
        <f aca="false">1298959+929301</f>
        <v>2228260</v>
      </c>
      <c r="H21" s="8" t="s">
        <v>162</v>
      </c>
      <c r="J21" s="1"/>
    </row>
    <row r="22" customFormat="false" ht="12.8" hidden="false" customHeight="false" outlineLevel="0" collapsed="false">
      <c r="A22" s="0" t="s">
        <v>163</v>
      </c>
      <c r="B22" s="0" t="s">
        <v>158</v>
      </c>
      <c r="C22" s="0" t="s">
        <v>164</v>
      </c>
      <c r="D22" s="0" t="s">
        <v>160</v>
      </c>
      <c r="E22" s="0" t="s">
        <v>161</v>
      </c>
      <c r="F22" s="0" t="n">
        <v>7153996</v>
      </c>
      <c r="G22" s="0" t="n">
        <f aca="false">1772764+414624</f>
        <v>2187388</v>
      </c>
      <c r="H22" s="8" t="s">
        <v>165</v>
      </c>
      <c r="J22" s="1"/>
    </row>
    <row r="23" customFormat="false" ht="12.8" hidden="false" customHeight="false" outlineLevel="0" collapsed="false">
      <c r="A23" s="0" t="s">
        <v>166</v>
      </c>
      <c r="B23" s="0" t="s">
        <v>158</v>
      </c>
      <c r="C23" s="0" t="s">
        <v>167</v>
      </c>
      <c r="D23" s="0" t="s">
        <v>160</v>
      </c>
      <c r="E23" s="0" t="s">
        <v>161</v>
      </c>
      <c r="F23" s="0" t="n">
        <v>5355008</v>
      </c>
      <c r="G23" s="0" t="n">
        <f aca="false">1744724+447907</f>
        <v>2192631</v>
      </c>
      <c r="H23" s="8" t="s">
        <v>168</v>
      </c>
      <c r="J23" s="1"/>
    </row>
    <row r="24" customFormat="false" ht="12.8" hidden="false" customHeight="false" outlineLevel="0" collapsed="false">
      <c r="A24" s="0" t="s">
        <v>169</v>
      </c>
      <c r="B24" s="0" t="s">
        <v>170</v>
      </c>
      <c r="C24" s="0" t="s">
        <v>171</v>
      </c>
      <c r="D24" s="0" t="s">
        <v>172</v>
      </c>
      <c r="E24" s="0" t="s">
        <v>106</v>
      </c>
      <c r="F24" s="0" t="n">
        <v>13218332</v>
      </c>
      <c r="G24" s="0" t="n">
        <f aca="false">779664+141866</f>
        <v>921530</v>
      </c>
      <c r="H24" s="8" t="s">
        <v>173</v>
      </c>
      <c r="J24" s="1"/>
    </row>
    <row r="25" customFormat="false" ht="12.8" hidden="false" customHeight="false" outlineLevel="0" collapsed="false">
      <c r="A25" s="0" t="s">
        <v>174</v>
      </c>
      <c r="B25" s="0" t="s">
        <v>170</v>
      </c>
      <c r="C25" s="0" t="s">
        <v>175</v>
      </c>
      <c r="D25" s="0" t="s">
        <v>172</v>
      </c>
      <c r="E25" s="0" t="s">
        <v>106</v>
      </c>
      <c r="F25" s="0" t="n">
        <v>12070357</v>
      </c>
      <c r="G25" s="0" t="n">
        <f aca="false">796667+147694</f>
        <v>944361</v>
      </c>
      <c r="H25" s="8" t="s">
        <v>176</v>
      </c>
      <c r="J25" s="1"/>
    </row>
    <row r="26" customFormat="false" ht="12.8" hidden="false" customHeight="false" outlineLevel="0" collapsed="false">
      <c r="A26" s="0" t="s">
        <v>177</v>
      </c>
      <c r="B26" s="0" t="s">
        <v>170</v>
      </c>
      <c r="C26" s="0" t="s">
        <v>178</v>
      </c>
      <c r="D26" s="0" t="s">
        <v>172</v>
      </c>
      <c r="E26" s="0" t="s">
        <v>106</v>
      </c>
      <c r="F26" s="0" t="n">
        <v>12056747</v>
      </c>
      <c r="G26" s="0" t="n">
        <f aca="false">805827+145984</f>
        <v>951811</v>
      </c>
      <c r="H26" s="8" t="s">
        <v>179</v>
      </c>
      <c r="J26" s="1"/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6" activeCellId="0" sqref="H6"/>
    </sheetView>
  </sheetViews>
  <sheetFormatPr defaultColWidth="11.55078125" defaultRowHeight="12.8" zeroHeight="false" outlineLevelRow="0" outlineLevelCol="0"/>
  <sheetData>
    <row r="1" customFormat="false" ht="14.9" hidden="false" customHeight="false" outlineLevel="0" collapsed="false">
      <c r="A1" s="9" t="s">
        <v>180</v>
      </c>
      <c r="B1" s="9"/>
      <c r="C1" s="9"/>
      <c r="D1" s="9"/>
      <c r="E1" s="9"/>
      <c r="F1" s="9"/>
      <c r="G1" s="9"/>
      <c r="H1" s="9"/>
      <c r="I1" s="9"/>
      <c r="J1" s="9"/>
    </row>
    <row r="2" customFormat="false" ht="12.8" hidden="false" customHeight="false" outlineLevel="0" collapsed="false">
      <c r="A2" s="10" t="s">
        <v>181</v>
      </c>
      <c r="B2" s="10"/>
      <c r="C2" s="10"/>
      <c r="D2" s="10"/>
      <c r="F2" s="10" t="s">
        <v>182</v>
      </c>
      <c r="G2" s="10"/>
      <c r="H2" s="10"/>
      <c r="I2" s="10"/>
      <c r="J2" s="10"/>
    </row>
    <row r="3" customFormat="false" ht="12.8" hidden="false" customHeight="false" outlineLevel="0" collapsed="false">
      <c r="A3" s="0" t="s">
        <v>183</v>
      </c>
      <c r="B3" s="0" t="s">
        <v>116</v>
      </c>
      <c r="C3" s="0" t="s">
        <v>138</v>
      </c>
      <c r="D3" s="0" t="s">
        <v>160</v>
      </c>
      <c r="F3" s="0" t="s">
        <v>183</v>
      </c>
      <c r="G3" s="0" t="s">
        <v>184</v>
      </c>
      <c r="H3" s="0" t="s">
        <v>185</v>
      </c>
      <c r="I3" s="0" t="s">
        <v>186</v>
      </c>
      <c r="J3" s="0" t="s">
        <v>149</v>
      </c>
    </row>
    <row r="4" customFormat="false" ht="12.8" hidden="false" customHeight="false" outlineLevel="0" collapsed="false">
      <c r="A4" s="0" t="s">
        <v>187</v>
      </c>
      <c r="B4" s="0" t="n">
        <v>158</v>
      </c>
      <c r="C4" s="0" t="n">
        <v>148</v>
      </c>
      <c r="D4" s="0" t="n">
        <v>34</v>
      </c>
      <c r="F4" s="0" t="s">
        <v>187</v>
      </c>
      <c r="G4" s="0" t="n">
        <v>60</v>
      </c>
      <c r="H4" s="0" t="n">
        <v>27</v>
      </c>
      <c r="I4" s="0" t="n">
        <v>23</v>
      </c>
      <c r="J4" s="0" t="n">
        <v>26</v>
      </c>
    </row>
    <row r="5" customFormat="false" ht="12.8" hidden="false" customHeight="false" outlineLevel="0" collapsed="false">
      <c r="A5" s="0" t="s">
        <v>188</v>
      </c>
      <c r="B5" s="0" t="n">
        <v>89</v>
      </c>
      <c r="C5" s="0" t="n">
        <v>76</v>
      </c>
      <c r="D5" s="0" t="n">
        <v>15</v>
      </c>
      <c r="F5" s="0" t="s">
        <v>189</v>
      </c>
      <c r="G5" s="0" t="n">
        <v>39</v>
      </c>
      <c r="H5" s="0" t="n">
        <v>27</v>
      </c>
      <c r="I5" s="0" t="n">
        <v>20</v>
      </c>
      <c r="J5" s="0" t="n">
        <v>25</v>
      </c>
    </row>
    <row r="6" customFormat="false" ht="12.8" hidden="false" customHeight="false" outlineLevel="0" collapsed="false">
      <c r="A6" s="0" t="s">
        <v>189</v>
      </c>
      <c r="B6" s="0" t="n">
        <v>84</v>
      </c>
      <c r="C6" s="0" t="n">
        <v>79</v>
      </c>
      <c r="D6" s="0" t="n">
        <v>13</v>
      </c>
      <c r="F6" s="0" t="s">
        <v>188</v>
      </c>
      <c r="G6" s="0" t="n">
        <v>30</v>
      </c>
      <c r="H6" s="5" t="n">
        <v>24</v>
      </c>
      <c r="I6" s="0" t="n">
        <v>22</v>
      </c>
      <c r="J6" s="0" t="n">
        <v>20</v>
      </c>
    </row>
    <row r="7" customFormat="false" ht="12.8" hidden="false" customHeight="false" outlineLevel="0" collapsed="false">
      <c r="A7" s="0" t="s">
        <v>190</v>
      </c>
      <c r="B7" s="0" t="n">
        <v>60</v>
      </c>
      <c r="C7" s="0" t="n">
        <v>46</v>
      </c>
      <c r="D7" s="0" t="n">
        <v>12</v>
      </c>
      <c r="F7" s="0" t="s">
        <v>190</v>
      </c>
      <c r="G7" s="0" t="n">
        <v>26</v>
      </c>
      <c r="H7" s="0" t="n">
        <v>20</v>
      </c>
      <c r="I7" s="0" t="n">
        <v>11</v>
      </c>
      <c r="J7" s="0" t="n">
        <v>15</v>
      </c>
    </row>
    <row r="8" customFormat="false" ht="12.8" hidden="false" customHeight="false" outlineLevel="0" collapsed="false">
      <c r="A8" s="0" t="s">
        <v>191</v>
      </c>
      <c r="B8" s="0" t="n">
        <v>56</v>
      </c>
      <c r="C8" s="0" t="n">
        <v>49</v>
      </c>
      <c r="D8" s="0" t="n">
        <v>9</v>
      </c>
      <c r="F8" s="0" t="s">
        <v>29</v>
      </c>
      <c r="G8" s="0" t="n">
        <v>25</v>
      </c>
      <c r="H8" s="0" t="n">
        <v>16</v>
      </c>
      <c r="I8" s="0" t="n">
        <v>17</v>
      </c>
      <c r="J8" s="0" t="n">
        <v>15</v>
      </c>
    </row>
    <row r="9" customFormat="false" ht="12.8" hidden="false" customHeight="false" outlineLevel="0" collapsed="false">
      <c r="A9" s="0" t="s">
        <v>29</v>
      </c>
      <c r="B9" s="0" t="n">
        <v>56</v>
      </c>
      <c r="C9" s="0" t="n">
        <v>52</v>
      </c>
      <c r="D9" s="0" t="n">
        <v>11</v>
      </c>
      <c r="F9" s="0" t="s">
        <v>52</v>
      </c>
      <c r="G9" s="0" t="n">
        <v>22</v>
      </c>
      <c r="H9" s="0" t="n">
        <v>10</v>
      </c>
      <c r="I9" s="0" t="n">
        <v>9</v>
      </c>
      <c r="J9" s="0" t="n">
        <v>12</v>
      </c>
    </row>
    <row r="10" customFormat="false" ht="12.8" hidden="false" customHeight="false" outlineLevel="0" collapsed="false">
      <c r="A10" s="0" t="s">
        <v>192</v>
      </c>
      <c r="B10" s="0" t="n">
        <v>50</v>
      </c>
      <c r="C10" s="0" t="n">
        <v>47</v>
      </c>
      <c r="D10" s="0" t="n">
        <v>8</v>
      </c>
      <c r="F10" s="0" t="s">
        <v>191</v>
      </c>
      <c r="G10" s="0" t="n">
        <v>20</v>
      </c>
      <c r="H10" s="0" t="n">
        <v>12</v>
      </c>
      <c r="I10" s="0" t="n">
        <v>12</v>
      </c>
      <c r="J10" s="0" t="n">
        <v>15</v>
      </c>
    </row>
    <row r="11" customFormat="false" ht="12.8" hidden="false" customHeight="false" outlineLevel="0" collapsed="false">
      <c r="A11" s="0" t="s">
        <v>52</v>
      </c>
      <c r="B11" s="0" t="n">
        <v>45</v>
      </c>
      <c r="C11" s="0" t="n">
        <v>39</v>
      </c>
      <c r="D11" s="0" t="n">
        <v>7</v>
      </c>
      <c r="F11" s="0" t="s">
        <v>192</v>
      </c>
      <c r="G11" s="0" t="n">
        <v>18</v>
      </c>
      <c r="H11" s="0" t="n">
        <v>12</v>
      </c>
      <c r="I11" s="0" t="n">
        <v>10</v>
      </c>
      <c r="J11" s="0" t="n">
        <v>11</v>
      </c>
    </row>
    <row r="12" customFormat="false" ht="12.8" hidden="false" customHeight="false" outlineLevel="0" collapsed="false">
      <c r="A12" s="0" t="s">
        <v>78</v>
      </c>
      <c r="B12" s="0" t="n">
        <v>36</v>
      </c>
      <c r="C12" s="0" t="n">
        <v>35</v>
      </c>
      <c r="D12" s="0" t="n">
        <v>5</v>
      </c>
      <c r="F12" s="0" t="s">
        <v>193</v>
      </c>
      <c r="G12" s="0" t="n">
        <v>13</v>
      </c>
      <c r="H12" s="0" t="n">
        <v>11</v>
      </c>
      <c r="I12" s="0" t="n">
        <v>9</v>
      </c>
      <c r="J12" s="0" t="n">
        <v>9</v>
      </c>
    </row>
    <row r="13" customFormat="false" ht="12.8" hidden="false" customHeight="false" outlineLevel="0" collapsed="false">
      <c r="A13" s="0" t="s">
        <v>193</v>
      </c>
      <c r="B13" s="0" t="n">
        <v>30</v>
      </c>
      <c r="C13" s="0" t="n">
        <v>30</v>
      </c>
      <c r="D13" s="0" t="n">
        <v>5</v>
      </c>
      <c r="F13" s="0" t="s">
        <v>78</v>
      </c>
      <c r="G13" s="0" t="n">
        <v>12</v>
      </c>
      <c r="H13" s="0" t="n">
        <v>10</v>
      </c>
      <c r="I13" s="0" t="n">
        <v>3</v>
      </c>
      <c r="J13" s="0" t="n">
        <v>10</v>
      </c>
    </row>
    <row r="14" customFormat="false" ht="12.8" hidden="false" customHeight="false" outlineLevel="0" collapsed="false">
      <c r="A14" s="0" t="s">
        <v>194</v>
      </c>
      <c r="B14" s="0" t="n">
        <v>25</v>
      </c>
      <c r="C14" s="0" t="n">
        <v>15</v>
      </c>
      <c r="D14" s="0" t="n">
        <v>8</v>
      </c>
      <c r="F14" s="0" t="s">
        <v>77</v>
      </c>
      <c r="G14" s="0" t="n">
        <v>12</v>
      </c>
      <c r="H14" s="0" t="n">
        <v>5</v>
      </c>
      <c r="I14" s="0" t="n">
        <v>5</v>
      </c>
      <c r="J14" s="0" t="n">
        <v>6</v>
      </c>
    </row>
    <row r="15" customFormat="false" ht="12.8" hidden="false" customHeight="false" outlineLevel="0" collapsed="false">
      <c r="A15" s="0" t="s">
        <v>77</v>
      </c>
      <c r="B15" s="0" t="n">
        <v>22</v>
      </c>
      <c r="C15" s="0" t="n">
        <v>17</v>
      </c>
      <c r="D15" s="0" t="n">
        <v>3</v>
      </c>
      <c r="F15" s="0" t="s">
        <v>194</v>
      </c>
      <c r="G15" s="0" t="n">
        <v>11</v>
      </c>
      <c r="H15" s="0" t="n">
        <v>8</v>
      </c>
      <c r="I15" s="0" t="n">
        <v>2</v>
      </c>
      <c r="J15" s="0" t="n">
        <v>10</v>
      </c>
    </row>
    <row r="16" customFormat="false" ht="12.8" hidden="false" customHeight="false" outlineLevel="0" collapsed="false">
      <c r="A16" s="0" t="s">
        <v>64</v>
      </c>
      <c r="B16" s="0" t="n">
        <v>20</v>
      </c>
      <c r="C16" s="0" t="n">
        <v>18</v>
      </c>
      <c r="D16" s="0" t="n">
        <v>4</v>
      </c>
      <c r="F16" s="0" t="s">
        <v>195</v>
      </c>
      <c r="G16" s="0" t="n">
        <v>9</v>
      </c>
      <c r="H16" s="0" t="n">
        <v>4</v>
      </c>
      <c r="I16" s="0" t="n">
        <v>3</v>
      </c>
      <c r="J16" s="0" t="n">
        <v>5</v>
      </c>
    </row>
    <row r="17" customFormat="false" ht="12.8" hidden="false" customHeight="false" outlineLevel="0" collapsed="false">
      <c r="A17" s="0" t="s">
        <v>196</v>
      </c>
      <c r="B17" s="0" t="n">
        <v>19</v>
      </c>
      <c r="C17" s="0" t="n">
        <v>17</v>
      </c>
      <c r="D17" s="0" t="n">
        <v>5</v>
      </c>
      <c r="F17" s="0" t="s">
        <v>64</v>
      </c>
      <c r="G17" s="0" t="n">
        <v>8</v>
      </c>
      <c r="H17" s="0" t="n">
        <v>8</v>
      </c>
      <c r="I17" s="0" t="n">
        <v>3</v>
      </c>
      <c r="J17" s="0" t="n">
        <v>7</v>
      </c>
    </row>
    <row r="18" customFormat="false" ht="12.8" hidden="false" customHeight="false" outlineLevel="0" collapsed="false">
      <c r="A18" s="0" t="s">
        <v>197</v>
      </c>
      <c r="B18" s="0" t="n">
        <v>18</v>
      </c>
      <c r="C18" s="0" t="n">
        <v>14</v>
      </c>
      <c r="D18" s="0" t="n">
        <v>7</v>
      </c>
      <c r="F18" s="0" t="s">
        <v>198</v>
      </c>
      <c r="G18" s="0" t="n">
        <v>8</v>
      </c>
      <c r="H18" s="0" t="n">
        <v>2</v>
      </c>
      <c r="I18" s="0" t="n">
        <v>3</v>
      </c>
      <c r="J18" s="0" t="n">
        <v>7</v>
      </c>
    </row>
    <row r="19" customFormat="false" ht="12.8" hidden="false" customHeight="false" outlineLevel="0" collapsed="false">
      <c r="A19" s="0" t="s">
        <v>195</v>
      </c>
      <c r="B19" s="0" t="n">
        <v>17</v>
      </c>
      <c r="C19" s="0" t="n">
        <v>19</v>
      </c>
      <c r="D19" s="0" t="n">
        <v>2</v>
      </c>
      <c r="F19" s="0" t="s">
        <v>196</v>
      </c>
      <c r="G19" s="0" t="n">
        <v>8</v>
      </c>
      <c r="H19" s="0" t="n">
        <v>6</v>
      </c>
      <c r="I19" s="0" t="n">
        <v>3</v>
      </c>
      <c r="J19" s="0" t="n">
        <v>8</v>
      </c>
    </row>
    <row r="20" customFormat="false" ht="12.8" hidden="false" customHeight="false" outlineLevel="0" collapsed="false">
      <c r="A20" s="0" t="s">
        <v>199</v>
      </c>
      <c r="B20" s="0" t="n">
        <v>16</v>
      </c>
      <c r="C20" s="0" t="n">
        <v>18</v>
      </c>
      <c r="D20" s="0" t="n">
        <v>2</v>
      </c>
      <c r="F20" s="0" t="s">
        <v>67</v>
      </c>
      <c r="G20" s="0" t="n">
        <v>7</v>
      </c>
      <c r="H20" s="0" t="n">
        <v>3</v>
      </c>
      <c r="I20" s="0" t="n">
        <v>2</v>
      </c>
      <c r="J20" s="0" t="n">
        <v>3</v>
      </c>
    </row>
    <row r="21" customFormat="false" ht="12.8" hidden="false" customHeight="false" outlineLevel="0" collapsed="false">
      <c r="A21" s="0" t="s">
        <v>198</v>
      </c>
      <c r="B21" s="0" t="n">
        <v>15</v>
      </c>
      <c r="C21" s="0" t="n">
        <v>14</v>
      </c>
      <c r="D21" s="0" t="n">
        <v>3</v>
      </c>
      <c r="F21" s="0" t="s">
        <v>200</v>
      </c>
      <c r="G21" s="0" t="n">
        <v>7</v>
      </c>
      <c r="H21" s="0" t="n">
        <v>4</v>
      </c>
      <c r="I21" s="0" t="n">
        <v>4</v>
      </c>
      <c r="J21" s="0" t="n">
        <v>4</v>
      </c>
    </row>
    <row r="22" customFormat="false" ht="12.8" hidden="false" customHeight="false" outlineLevel="0" collapsed="false">
      <c r="A22" s="0" t="s">
        <v>201</v>
      </c>
      <c r="B22" s="0" t="n">
        <v>14</v>
      </c>
      <c r="C22" s="0" t="n">
        <v>16</v>
      </c>
      <c r="D22" s="0" t="n">
        <v>1</v>
      </c>
      <c r="F22" s="0" t="s">
        <v>197</v>
      </c>
      <c r="G22" s="0" t="n">
        <v>6</v>
      </c>
      <c r="H22" s="0" t="n">
        <v>3</v>
      </c>
      <c r="I22" s="0" t="n">
        <v>3</v>
      </c>
      <c r="J22" s="0" t="n">
        <v>3</v>
      </c>
    </row>
    <row r="23" customFormat="false" ht="12.8" hidden="false" customHeight="false" outlineLevel="0" collapsed="false">
      <c r="A23" s="0" t="s">
        <v>69</v>
      </c>
      <c r="B23" s="0" t="n">
        <v>13</v>
      </c>
      <c r="C23" s="0" t="n">
        <v>12</v>
      </c>
      <c r="D23" s="0" t="n">
        <v>5</v>
      </c>
      <c r="F23" s="0" t="s">
        <v>70</v>
      </c>
      <c r="G23" s="0" t="n">
        <v>6</v>
      </c>
      <c r="H23" s="0" t="n">
        <v>1</v>
      </c>
      <c r="I23" s="0" t="n">
        <v>3</v>
      </c>
      <c r="J23" s="0" t="n">
        <v>4</v>
      </c>
    </row>
    <row r="24" customFormat="false" ht="12.8" hidden="false" customHeight="false" outlineLevel="0" collapsed="false">
      <c r="A24" s="0" t="s">
        <v>62</v>
      </c>
      <c r="B24" s="0" t="n">
        <v>12</v>
      </c>
      <c r="C24" s="0" t="n">
        <v>10</v>
      </c>
      <c r="D24" s="0" t="n">
        <v>2</v>
      </c>
      <c r="F24" s="0" t="s">
        <v>199</v>
      </c>
      <c r="G24" s="0" t="n">
        <v>6</v>
      </c>
      <c r="H24" s="0" t="n">
        <v>5</v>
      </c>
      <c r="I24" s="0" t="n">
        <v>6</v>
      </c>
      <c r="J24" s="0" t="n">
        <v>5</v>
      </c>
    </row>
    <row r="25" customFormat="false" ht="12.8" hidden="false" customHeight="false" outlineLevel="0" collapsed="false">
      <c r="A25" s="0" t="s">
        <v>202</v>
      </c>
      <c r="B25" s="0" t="n">
        <v>11</v>
      </c>
      <c r="C25" s="0" t="n">
        <v>9</v>
      </c>
      <c r="D25" s="0" t="n">
        <v>1</v>
      </c>
      <c r="F25" s="0" t="s">
        <v>203</v>
      </c>
      <c r="G25" s="0" t="n">
        <v>5</v>
      </c>
      <c r="H25" s="0" t="n">
        <v>2</v>
      </c>
      <c r="I25" s="0" t="n">
        <v>2</v>
      </c>
      <c r="J25" s="0" t="n">
        <v>2</v>
      </c>
    </row>
    <row r="26" customFormat="false" ht="12.8" hidden="false" customHeight="false" outlineLevel="0" collapsed="false">
      <c r="A26" s="0" t="s">
        <v>203</v>
      </c>
      <c r="B26" s="0" t="n">
        <v>10</v>
      </c>
      <c r="C26" s="0" t="n">
        <v>8</v>
      </c>
      <c r="D26" s="0" t="n">
        <v>2</v>
      </c>
      <c r="F26" s="0" t="s">
        <v>62</v>
      </c>
      <c r="G26" s="0" t="n">
        <v>4</v>
      </c>
      <c r="H26" s="0" t="n">
        <v>3</v>
      </c>
      <c r="I26" s="0" t="n">
        <v>2</v>
      </c>
      <c r="J26" s="0" t="n">
        <v>3</v>
      </c>
    </row>
    <row r="27" customFormat="false" ht="12.8" hidden="false" customHeight="false" outlineLevel="0" collapsed="false">
      <c r="A27" s="0" t="s">
        <v>67</v>
      </c>
      <c r="B27" s="0" t="n">
        <v>10</v>
      </c>
      <c r="C27" s="0" t="n">
        <v>9</v>
      </c>
      <c r="D27" s="0" t="n">
        <v>4</v>
      </c>
      <c r="F27" s="0" t="s">
        <v>201</v>
      </c>
      <c r="G27" s="0" t="n">
        <v>4</v>
      </c>
      <c r="H27" s="0" t="n">
        <v>3</v>
      </c>
      <c r="I27" s="0" t="n">
        <v>3</v>
      </c>
      <c r="J27" s="0" t="n">
        <v>6</v>
      </c>
    </row>
    <row r="28" customFormat="false" ht="12.8" hidden="false" customHeight="false" outlineLevel="0" collapsed="false">
      <c r="A28" s="0" t="s">
        <v>70</v>
      </c>
      <c r="B28" s="0" t="n">
        <v>8</v>
      </c>
      <c r="C28" s="0" t="n">
        <v>8</v>
      </c>
      <c r="D28" s="0" t="n">
        <v>1</v>
      </c>
      <c r="F28" s="0" t="s">
        <v>202</v>
      </c>
      <c r="G28" s="0" t="n">
        <v>4</v>
      </c>
      <c r="H28" s="0" t="n">
        <v>3</v>
      </c>
      <c r="I28" s="0" t="n">
        <v>4</v>
      </c>
      <c r="J28" s="0" t="n">
        <v>4</v>
      </c>
    </row>
    <row r="29" customFormat="false" ht="12.8" hidden="false" customHeight="false" outlineLevel="0" collapsed="false">
      <c r="A29" s="0" t="s">
        <v>200</v>
      </c>
      <c r="B29" s="0" t="n">
        <v>6</v>
      </c>
      <c r="C29" s="0" t="n">
        <v>8</v>
      </c>
      <c r="D29" s="0" t="n">
        <v>0</v>
      </c>
      <c r="F29" s="0" t="s">
        <v>69</v>
      </c>
      <c r="G29" s="0" t="n">
        <v>4</v>
      </c>
      <c r="H29" s="0" t="n">
        <v>1</v>
      </c>
      <c r="I29" s="0" t="n">
        <v>1</v>
      </c>
      <c r="J29" s="0" t="n">
        <v>2</v>
      </c>
    </row>
    <row r="30" customFormat="false" ht="12.8" hidden="false" customHeight="false" outlineLevel="0" collapsed="false">
      <c r="A30" s="0" t="s">
        <v>204</v>
      </c>
      <c r="B30" s="0" t="n">
        <v>4</v>
      </c>
      <c r="C30" s="0" t="n">
        <v>4</v>
      </c>
      <c r="D30" s="0" t="n">
        <v>1</v>
      </c>
      <c r="F30" s="0" t="s">
        <v>205</v>
      </c>
      <c r="G30" s="0" t="n">
        <v>4</v>
      </c>
      <c r="H30" s="0" t="n">
        <v>1</v>
      </c>
      <c r="J30" s="0" t="n">
        <v>1</v>
      </c>
    </row>
    <row r="31" customFormat="false" ht="12.8" hidden="false" customHeight="false" outlineLevel="0" collapsed="false">
      <c r="A31" s="0" t="s">
        <v>205</v>
      </c>
      <c r="B31" s="0" t="n">
        <v>4</v>
      </c>
      <c r="C31" s="0" t="n">
        <v>5</v>
      </c>
      <c r="D31" s="0" t="n">
        <v>1</v>
      </c>
      <c r="F31" s="0" t="s">
        <v>204</v>
      </c>
      <c r="G31" s="0" t="n">
        <v>3</v>
      </c>
      <c r="H31" s="0" t="n">
        <v>2</v>
      </c>
      <c r="I31" s="0" t="n">
        <v>2</v>
      </c>
      <c r="J31" s="0" t="n">
        <v>3</v>
      </c>
    </row>
    <row r="32" customFormat="false" ht="12.8" hidden="false" customHeight="false" outlineLevel="0" collapsed="false">
      <c r="A32" s="0" t="s">
        <v>55</v>
      </c>
      <c r="B32" s="0" t="n">
        <v>3</v>
      </c>
      <c r="C32" s="0" t="n">
        <v>3</v>
      </c>
      <c r="D32" s="0" t="n">
        <v>1</v>
      </c>
      <c r="F32" s="0" t="s">
        <v>206</v>
      </c>
      <c r="G32" s="0" t="n">
        <v>3</v>
      </c>
      <c r="H32" s="0" t="n">
        <v>0</v>
      </c>
      <c r="I32" s="0" t="n">
        <v>0</v>
      </c>
      <c r="J32" s="0" t="n">
        <v>2</v>
      </c>
    </row>
    <row r="33" customFormat="false" ht="12.8" hidden="false" customHeight="false" outlineLevel="0" collapsed="false">
      <c r="A33" s="0" t="s">
        <v>207</v>
      </c>
      <c r="B33" s="0" t="n">
        <v>3</v>
      </c>
      <c r="C33" s="0" t="n">
        <v>2</v>
      </c>
      <c r="D33" s="0" t="n">
        <v>0</v>
      </c>
      <c r="F33" s="0" t="s">
        <v>55</v>
      </c>
      <c r="G33" s="0" t="n">
        <v>2</v>
      </c>
      <c r="H33" s="0" t="n">
        <v>1</v>
      </c>
      <c r="I33" s="0" t="n">
        <v>1</v>
      </c>
      <c r="J33" s="0" t="n">
        <v>1</v>
      </c>
    </row>
    <row r="34" customFormat="false" ht="12.8" hidden="false" customHeight="false" outlineLevel="0" collapsed="false">
      <c r="A34" s="0" t="s">
        <v>71</v>
      </c>
      <c r="B34" s="0" t="n">
        <v>3</v>
      </c>
      <c r="C34" s="0" t="n">
        <v>2</v>
      </c>
      <c r="D34" s="0" t="n">
        <v>2</v>
      </c>
      <c r="F34" s="0" t="s">
        <v>208</v>
      </c>
      <c r="G34" s="0" t="n">
        <v>2</v>
      </c>
      <c r="H34" s="0" t="n">
        <v>1</v>
      </c>
      <c r="I34" s="0" t="n">
        <v>1</v>
      </c>
      <c r="J34" s="0" t="n">
        <v>1</v>
      </c>
    </row>
    <row r="35" customFormat="false" ht="12.8" hidden="false" customHeight="false" outlineLevel="0" collapsed="false">
      <c r="A35" s="0" t="s">
        <v>209</v>
      </c>
      <c r="B35" s="0" t="n">
        <v>3</v>
      </c>
      <c r="C35" s="0" t="n">
        <v>3</v>
      </c>
      <c r="D35" s="0" t="n">
        <v>0</v>
      </c>
      <c r="F35" s="0" t="s">
        <v>71</v>
      </c>
      <c r="G35" s="0" t="n">
        <v>2</v>
      </c>
      <c r="H35" s="0" t="n">
        <v>1</v>
      </c>
      <c r="I35" s="0" t="n">
        <v>1</v>
      </c>
      <c r="J35" s="0" t="n">
        <v>1</v>
      </c>
    </row>
    <row r="36" customFormat="false" ht="12.8" hidden="false" customHeight="false" outlineLevel="0" collapsed="false">
      <c r="A36" s="0" t="s">
        <v>210</v>
      </c>
      <c r="B36" s="0" t="n">
        <v>3</v>
      </c>
      <c r="C36" s="0" t="n">
        <v>3</v>
      </c>
      <c r="D36" s="0" t="n">
        <v>1</v>
      </c>
      <c r="F36" s="0" t="s">
        <v>211</v>
      </c>
      <c r="G36" s="0" t="n">
        <v>1</v>
      </c>
      <c r="H36" s="0" t="n">
        <v>0</v>
      </c>
      <c r="I36" s="0" t="n">
        <v>0</v>
      </c>
      <c r="J36" s="0" t="n">
        <v>0</v>
      </c>
    </row>
    <row r="37" customFormat="false" ht="12.8" hidden="false" customHeight="false" outlineLevel="0" collapsed="false">
      <c r="A37" s="0" t="s">
        <v>36</v>
      </c>
      <c r="B37" s="0" t="n">
        <v>2</v>
      </c>
      <c r="C37" s="0" t="n">
        <v>3</v>
      </c>
      <c r="D37" s="0" t="n">
        <v>1</v>
      </c>
      <c r="F37" s="0" t="s">
        <v>212</v>
      </c>
      <c r="G37" s="0" t="n">
        <v>1</v>
      </c>
      <c r="H37" s="0" t="n">
        <v>1</v>
      </c>
      <c r="I37" s="0" t="n">
        <v>0</v>
      </c>
      <c r="J37" s="0" t="n">
        <v>1</v>
      </c>
    </row>
    <row r="38" customFormat="false" ht="12.8" hidden="false" customHeight="false" outlineLevel="0" collapsed="false">
      <c r="A38" s="0" t="s">
        <v>208</v>
      </c>
      <c r="B38" s="0" t="n">
        <v>2</v>
      </c>
      <c r="C38" s="0" t="n">
        <v>2</v>
      </c>
      <c r="D38" s="0" t="n">
        <v>0</v>
      </c>
      <c r="F38" s="0" t="s">
        <v>213</v>
      </c>
      <c r="G38" s="0" t="n">
        <v>1</v>
      </c>
      <c r="H38" s="0" t="n">
        <v>0</v>
      </c>
      <c r="I38" s="0" t="n">
        <v>0</v>
      </c>
      <c r="J38" s="0" t="n">
        <v>0</v>
      </c>
    </row>
    <row r="39" customFormat="false" ht="12.8" hidden="false" customHeight="false" outlineLevel="0" collapsed="false">
      <c r="A39" s="0" t="s">
        <v>214</v>
      </c>
      <c r="B39" s="0" t="n">
        <v>2</v>
      </c>
      <c r="C39" s="0" t="n">
        <v>2</v>
      </c>
      <c r="D39" s="0" t="n">
        <v>0</v>
      </c>
      <c r="F39" s="0" t="s">
        <v>36</v>
      </c>
      <c r="G39" s="0" t="n">
        <v>1</v>
      </c>
      <c r="H39" s="0" t="n">
        <v>0</v>
      </c>
      <c r="I39" s="0" t="n">
        <v>0</v>
      </c>
      <c r="J39" s="0" t="n">
        <v>0</v>
      </c>
    </row>
    <row r="40" customFormat="false" ht="12.8" hidden="false" customHeight="false" outlineLevel="0" collapsed="false">
      <c r="A40" s="0" t="s">
        <v>39</v>
      </c>
      <c r="B40" s="0" t="n">
        <v>2</v>
      </c>
      <c r="C40" s="0" t="n">
        <v>2</v>
      </c>
      <c r="D40" s="0" t="n">
        <v>1</v>
      </c>
      <c r="F40" s="0" t="s">
        <v>207</v>
      </c>
      <c r="G40" s="0" t="n">
        <v>1</v>
      </c>
      <c r="H40" s="0" t="n">
        <v>1</v>
      </c>
      <c r="I40" s="0" t="n">
        <v>1</v>
      </c>
      <c r="J40" s="0" t="n">
        <v>1</v>
      </c>
    </row>
    <row r="41" customFormat="false" ht="12.8" hidden="false" customHeight="false" outlineLevel="0" collapsed="false">
      <c r="A41" s="0" t="s">
        <v>215</v>
      </c>
      <c r="B41" s="0" t="n">
        <v>2</v>
      </c>
      <c r="C41" s="0" t="n">
        <v>2</v>
      </c>
      <c r="D41" s="0" t="n">
        <v>0</v>
      </c>
      <c r="F41" s="0" t="s">
        <v>216</v>
      </c>
      <c r="G41" s="0" t="n">
        <v>1</v>
      </c>
      <c r="H41" s="0" t="n">
        <v>0</v>
      </c>
      <c r="I41" s="0" t="n">
        <v>0</v>
      </c>
      <c r="J41" s="0" t="n">
        <v>0</v>
      </c>
    </row>
    <row r="42" customFormat="false" ht="12.8" hidden="false" customHeight="false" outlineLevel="0" collapsed="false">
      <c r="A42" s="0" t="s">
        <v>217</v>
      </c>
      <c r="B42" s="0" t="n">
        <v>2</v>
      </c>
      <c r="C42" s="0" t="n">
        <v>1</v>
      </c>
      <c r="D42" s="0" t="n">
        <v>0</v>
      </c>
      <c r="F42" s="0" t="s">
        <v>214</v>
      </c>
      <c r="G42" s="0" t="n">
        <v>1</v>
      </c>
      <c r="H42" s="0" t="n">
        <v>0</v>
      </c>
      <c r="I42" s="0" t="n">
        <v>1</v>
      </c>
      <c r="J42" s="0" t="n">
        <v>0</v>
      </c>
    </row>
    <row r="43" customFormat="false" ht="12.8" hidden="false" customHeight="false" outlineLevel="0" collapsed="false">
      <c r="A43" s="0" t="s">
        <v>206</v>
      </c>
      <c r="B43" s="0" t="n">
        <v>2</v>
      </c>
      <c r="C43" s="0" t="n">
        <v>3</v>
      </c>
      <c r="D43" s="0" t="n">
        <v>3</v>
      </c>
      <c r="F43" s="0" t="s">
        <v>39</v>
      </c>
      <c r="G43" s="0" t="n">
        <v>1</v>
      </c>
      <c r="H43" s="0" t="n">
        <v>1</v>
      </c>
      <c r="I43" s="0" t="n">
        <v>0</v>
      </c>
      <c r="J43" s="0" t="n">
        <v>1</v>
      </c>
    </row>
    <row r="44" customFormat="false" ht="12.8" hidden="false" customHeight="false" outlineLevel="0" collapsed="false">
      <c r="A44" s="0" t="s">
        <v>218</v>
      </c>
      <c r="B44" s="0" t="n">
        <v>2</v>
      </c>
      <c r="C44" s="0" t="n">
        <v>2</v>
      </c>
      <c r="D44" s="0" t="n">
        <v>0</v>
      </c>
      <c r="F44" s="0" t="s">
        <v>219</v>
      </c>
      <c r="G44" s="0" t="n">
        <v>1</v>
      </c>
      <c r="H44" s="0" t="n">
        <v>0</v>
      </c>
      <c r="I44" s="0" t="n">
        <v>0</v>
      </c>
      <c r="J44" s="0" t="n">
        <v>0</v>
      </c>
    </row>
    <row r="45" customFormat="false" ht="12.8" hidden="false" customHeight="false" outlineLevel="0" collapsed="false">
      <c r="A45" s="0" t="s">
        <v>211</v>
      </c>
      <c r="B45" s="0" t="n">
        <v>1</v>
      </c>
      <c r="C45" s="0" t="n">
        <v>1</v>
      </c>
      <c r="D45" s="0" t="n">
        <v>0</v>
      </c>
      <c r="F45" s="0" t="s">
        <v>217</v>
      </c>
      <c r="G45" s="0" t="n">
        <v>1</v>
      </c>
      <c r="H45" s="0" t="n">
        <v>0</v>
      </c>
      <c r="I45" s="0" t="n">
        <v>0</v>
      </c>
      <c r="J45" s="0" t="n">
        <v>0</v>
      </c>
    </row>
    <row r="46" customFormat="false" ht="12.8" hidden="false" customHeight="false" outlineLevel="0" collapsed="false">
      <c r="A46" s="0" t="s">
        <v>212</v>
      </c>
      <c r="B46" s="0" t="n">
        <v>1</v>
      </c>
      <c r="C46" s="0" t="n">
        <v>1</v>
      </c>
      <c r="D46" s="0" t="n">
        <v>1</v>
      </c>
      <c r="F46" s="0" t="s">
        <v>220</v>
      </c>
      <c r="G46" s="0" t="n">
        <v>1</v>
      </c>
      <c r="H46" s="0" t="n">
        <v>0</v>
      </c>
      <c r="I46" s="0" t="n">
        <v>0</v>
      </c>
      <c r="J46" s="0" t="n">
        <v>1</v>
      </c>
    </row>
    <row r="47" customFormat="false" ht="12.8" hidden="false" customHeight="false" outlineLevel="0" collapsed="false">
      <c r="A47" s="0" t="s">
        <v>221</v>
      </c>
      <c r="B47" s="0" t="n">
        <v>1</v>
      </c>
      <c r="C47" s="0" t="n">
        <v>1</v>
      </c>
      <c r="D47" s="0" t="n">
        <v>0</v>
      </c>
      <c r="F47" s="0" t="s">
        <v>209</v>
      </c>
      <c r="G47" s="0" t="n">
        <v>1</v>
      </c>
      <c r="H47" s="0" t="n">
        <v>1</v>
      </c>
      <c r="I47" s="0" t="n">
        <v>2</v>
      </c>
      <c r="J47" s="0" t="n">
        <v>1</v>
      </c>
    </row>
    <row r="48" customFormat="false" ht="12.8" hidden="false" customHeight="false" outlineLevel="0" collapsed="false">
      <c r="A48" s="0" t="s">
        <v>213</v>
      </c>
      <c r="B48" s="0" t="n">
        <v>1</v>
      </c>
      <c r="C48" s="0" t="n">
        <v>1</v>
      </c>
      <c r="D48" s="0" t="n">
        <v>0</v>
      </c>
      <c r="F48" s="0" t="s">
        <v>222</v>
      </c>
      <c r="G48" s="0" t="n">
        <v>1</v>
      </c>
      <c r="H48" s="0" t="n">
        <v>0</v>
      </c>
      <c r="J48" s="0" t="n">
        <v>0</v>
      </c>
    </row>
    <row r="49" customFormat="false" ht="12.8" hidden="false" customHeight="false" outlineLevel="0" collapsed="false">
      <c r="A49" s="0" t="s">
        <v>216</v>
      </c>
      <c r="B49" s="0" t="n">
        <v>1</v>
      </c>
      <c r="C49" s="0" t="n">
        <v>0</v>
      </c>
      <c r="D49" s="0" t="n">
        <v>0</v>
      </c>
      <c r="F49" s="0" t="s">
        <v>210</v>
      </c>
      <c r="G49" s="0" t="n">
        <v>1</v>
      </c>
      <c r="H49" s="0" t="n">
        <v>0</v>
      </c>
      <c r="I49" s="0" t="n">
        <v>0</v>
      </c>
      <c r="J49" s="0" t="n">
        <v>0</v>
      </c>
    </row>
    <row r="50" customFormat="false" ht="12.8" hidden="false" customHeight="false" outlineLevel="0" collapsed="false">
      <c r="A50" s="0" t="s">
        <v>223</v>
      </c>
      <c r="B50" s="0" t="n">
        <v>1</v>
      </c>
      <c r="C50" s="0" t="n">
        <v>1</v>
      </c>
      <c r="D50" s="0" t="n">
        <v>0</v>
      </c>
      <c r="F50" s="0" t="s">
        <v>221</v>
      </c>
      <c r="G50" s="0" t="n">
        <v>0</v>
      </c>
      <c r="H50" s="0" t="n">
        <v>1</v>
      </c>
      <c r="I50" s="0" t="n">
        <v>0</v>
      </c>
      <c r="J50" s="0" t="n">
        <v>0</v>
      </c>
    </row>
    <row r="51" customFormat="false" ht="12.8" hidden="false" customHeight="false" outlineLevel="0" collapsed="false">
      <c r="A51" s="0" t="s">
        <v>224</v>
      </c>
      <c r="B51" s="0" t="n">
        <v>1</v>
      </c>
      <c r="C51" s="0" t="n">
        <v>1</v>
      </c>
      <c r="D51" s="0" t="n">
        <v>0</v>
      </c>
      <c r="F51" s="0" t="s">
        <v>225</v>
      </c>
      <c r="G51" s="0" t="n">
        <v>0</v>
      </c>
      <c r="H51" s="0" t="n">
        <v>0</v>
      </c>
      <c r="I51" s="0" t="n">
        <v>1</v>
      </c>
      <c r="J51" s="0" t="n">
        <v>0</v>
      </c>
    </row>
    <row r="52" customFormat="false" ht="12.8" hidden="false" customHeight="false" outlineLevel="0" collapsed="false">
      <c r="A52" s="0" t="s">
        <v>219</v>
      </c>
      <c r="B52" s="0" t="n">
        <v>1</v>
      </c>
      <c r="C52" s="0" t="n">
        <v>1</v>
      </c>
      <c r="D52" s="0" t="n">
        <v>1</v>
      </c>
    </row>
    <row r="53" customFormat="false" ht="12.8" hidden="false" customHeight="false" outlineLevel="0" collapsed="false">
      <c r="A53" s="0" t="s">
        <v>226</v>
      </c>
      <c r="B53" s="0" t="n">
        <v>1</v>
      </c>
      <c r="C53" s="0" t="n">
        <v>1</v>
      </c>
      <c r="D53" s="0" t="n">
        <v>0</v>
      </c>
    </row>
    <row r="54" customFormat="false" ht="12.8" hidden="false" customHeight="false" outlineLevel="0" collapsed="false">
      <c r="A54" s="0" t="s">
        <v>227</v>
      </c>
      <c r="B54" s="0" t="n">
        <v>1</v>
      </c>
      <c r="C54" s="0" t="n">
        <v>1</v>
      </c>
      <c r="D54" s="0" t="n">
        <v>1</v>
      </c>
    </row>
    <row r="55" customFormat="false" ht="12.8" hidden="false" customHeight="false" outlineLevel="0" collapsed="false">
      <c r="A55" s="0" t="s">
        <v>228</v>
      </c>
      <c r="B55" s="0" t="n">
        <v>1</v>
      </c>
      <c r="C55" s="0" t="n">
        <v>1</v>
      </c>
      <c r="D55" s="0" t="n">
        <v>0</v>
      </c>
    </row>
    <row r="56" customFormat="false" ht="12.8" hidden="false" customHeight="false" outlineLevel="0" collapsed="false">
      <c r="A56" s="0" t="s">
        <v>229</v>
      </c>
      <c r="B56" s="0" t="n">
        <v>1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s">
        <v>220</v>
      </c>
      <c r="B57" s="0" t="n">
        <v>1</v>
      </c>
      <c r="C57" s="0" t="n">
        <v>1</v>
      </c>
      <c r="D57" s="0" t="n">
        <v>0</v>
      </c>
    </row>
    <row r="58" customFormat="false" ht="12.8" hidden="false" customHeight="false" outlineLevel="0" collapsed="false">
      <c r="A58" s="0" t="s">
        <v>230</v>
      </c>
      <c r="B58" s="0" t="n">
        <v>1</v>
      </c>
      <c r="C58" s="0" t="n">
        <v>2</v>
      </c>
      <c r="D58" s="0" t="n">
        <v>0</v>
      </c>
    </row>
    <row r="59" customFormat="false" ht="12.8" hidden="false" customHeight="false" outlineLevel="0" collapsed="false">
      <c r="A59" s="0" t="s">
        <v>225</v>
      </c>
      <c r="B59" s="0" t="n">
        <v>0</v>
      </c>
      <c r="C59" s="0" t="n">
        <v>0</v>
      </c>
      <c r="D59" s="0" t="n">
        <v>1</v>
      </c>
    </row>
    <row r="60" customFormat="false" ht="12.8" hidden="false" customHeight="false" outlineLevel="0" collapsed="false">
      <c r="A60" s="0" t="s">
        <v>231</v>
      </c>
      <c r="B60" s="0" t="n">
        <v>0</v>
      </c>
      <c r="C60" s="0" t="n">
        <v>1</v>
      </c>
      <c r="D60" s="0" t="n">
        <v>0</v>
      </c>
    </row>
    <row r="61" customFormat="false" ht="12.8" hidden="false" customHeight="false" outlineLevel="0" collapsed="false">
      <c r="A61" s="0" t="s">
        <v>76</v>
      </c>
      <c r="B61" s="0" t="n">
        <v>0</v>
      </c>
      <c r="C61" s="0" t="n">
        <v>0</v>
      </c>
      <c r="D61" s="0" t="n">
        <v>1</v>
      </c>
    </row>
  </sheetData>
  <mergeCells count="3">
    <mergeCell ref="A1:J1"/>
    <mergeCell ref="A2:D2"/>
    <mergeCell ref="F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2023-06-30T10:31:19Z</dcterms:created>
  <dc:creator/>
  <dc:description/>
  <dc:language>pt-BR</dc:language>
  <cp:lastModifiedBy/>
  <dcterms:modified xsi:type="dcterms:W3CDTF">2023-12-01T14:47:17Z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