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P:\NTS\2023\053123 May\toWeb\"/>
    </mc:Choice>
  </mc:AlternateContent>
  <xr:revisionPtr revIDLastSave="0" documentId="8_{7D6E8160-0171-4A95-850D-3C3B15A551D4}" xr6:coauthVersionLast="47" xr6:coauthVersionMax="47" xr10:uidLastSave="{00000000-0000-0000-0000-000000000000}"/>
  <bookViews>
    <workbookView xWindow="-120" yWindow="-120" windowWidth="29040" windowHeight="15840" tabRatio="601" xr2:uid="{00000000-000D-0000-FFFF-FFFF00000000}"/>
  </bookViews>
  <sheets>
    <sheet name="Graph" sheetId="17" r:id="rId1"/>
    <sheet name="1-24"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18" i="1" l="1"/>
  <c r="W17" i="1"/>
  <c r="V17" i="1"/>
  <c r="V18" i="1"/>
  <c r="U18" i="1"/>
  <c r="T18" i="1"/>
  <c r="S18" i="1"/>
  <c r="R18" i="1"/>
  <c r="U17" i="1"/>
  <c r="T17" i="1"/>
  <c r="S17" i="1"/>
  <c r="R17" i="1"/>
  <c r="W8" i="1"/>
  <c r="V8" i="1"/>
  <c r="W7" i="1"/>
  <c r="V7" i="1"/>
  <c r="U8" i="1"/>
  <c r="T8" i="1"/>
  <c r="S8" i="1"/>
  <c r="R8" i="1"/>
  <c r="U7" i="1"/>
  <c r="T7" i="1"/>
  <c r="S7" i="1"/>
  <c r="R7" i="1"/>
  <c r="R5" i="1" s="1"/>
  <c r="R6" i="1" s="1"/>
  <c r="T5" i="1" l="1"/>
  <c r="T6" i="1" s="1"/>
  <c r="U5" i="1"/>
  <c r="U6" i="1" s="1"/>
  <c r="V5" i="1"/>
  <c r="V6" i="1" s="1"/>
  <c r="S5" i="1"/>
  <c r="S6" i="1" s="1"/>
  <c r="W5" i="1"/>
  <c r="W6" i="1" s="1"/>
  <c r="P7" i="1" l="1"/>
  <c r="Q7" i="1"/>
  <c r="Q5" i="1" s="1"/>
  <c r="Q6" i="1" s="1"/>
  <c r="M7" i="1"/>
  <c r="N7" i="1"/>
  <c r="O7" i="1"/>
  <c r="K7" i="1"/>
  <c r="L7" i="1"/>
  <c r="L5" i="1" s="1"/>
  <c r="L6" i="1" s="1"/>
  <c r="J7" i="1"/>
  <c r="B5" i="1"/>
  <c r="B6" i="1" s="1"/>
  <c r="D24" i="1"/>
  <c r="G10" i="1"/>
  <c r="G8" i="1" s="1"/>
  <c r="I9" i="1"/>
  <c r="I7" i="1" s="1"/>
  <c r="I5" i="1" s="1"/>
  <c r="I6" i="1" s="1"/>
  <c r="H9" i="1"/>
  <c r="H7" i="1" s="1"/>
  <c r="G9" i="1"/>
  <c r="G7" i="1" s="1"/>
  <c r="G5" i="1" s="1"/>
  <c r="G6" i="1" s="1"/>
  <c r="Q8" i="1"/>
  <c r="P8" i="1"/>
  <c r="O8" i="1"/>
  <c r="N8" i="1"/>
  <c r="M8" i="1"/>
  <c r="L8" i="1"/>
  <c r="K8" i="1"/>
  <c r="J8" i="1"/>
  <c r="I8" i="1"/>
  <c r="H8" i="1"/>
  <c r="F8" i="1"/>
  <c r="E8" i="1"/>
  <c r="B8" i="1"/>
  <c r="F7" i="1"/>
  <c r="F5" i="1" s="1"/>
  <c r="F6" i="1" s="1"/>
  <c r="E7" i="1"/>
  <c r="E5" i="1" s="1"/>
  <c r="E6" i="1" s="1"/>
  <c r="D5" i="1"/>
  <c r="D6" i="1" s="1"/>
  <c r="C5" i="1"/>
  <c r="C6" i="1" s="1"/>
  <c r="P5" i="1" l="1"/>
  <c r="P6" i="1" s="1"/>
  <c r="K5" i="1"/>
  <c r="K6" i="1" s="1"/>
  <c r="N5" i="1"/>
  <c r="N6" i="1" s="1"/>
  <c r="M5" i="1"/>
  <c r="M6" i="1" s="1"/>
  <c r="J5" i="1"/>
  <c r="J6" i="1" s="1"/>
  <c r="H5" i="1"/>
  <c r="H6" i="1" s="1"/>
  <c r="O5" i="1"/>
  <c r="O6" i="1" s="1"/>
</calcChain>
</file>

<file path=xl/sharedStrings.xml><?xml version="1.0" encoding="utf-8"?>
<sst xmlns="http://schemas.openxmlformats.org/spreadsheetml/2006/main" count="212" uniqueCount="44">
  <si>
    <t>World fleet</t>
  </si>
  <si>
    <t>U.S. fleet</t>
  </si>
  <si>
    <t>N</t>
  </si>
  <si>
    <t>Partial containerships</t>
  </si>
  <si>
    <t>DWT  (thousands)</t>
  </si>
  <si>
    <t xml:space="preserve">   DWT (thousands)</t>
  </si>
  <si>
    <t xml:space="preserve">NOTES </t>
  </si>
  <si>
    <t xml:space="preserve">SOURCES </t>
  </si>
  <si>
    <t>U.S. Percentage of the world  fleet</t>
  </si>
  <si>
    <t>Excludes non-merchant type and/or U.S. Navy-owned vessels currently in the National Defense Reserve Fleet.</t>
  </si>
  <si>
    <t>Freighters, total</t>
  </si>
  <si>
    <t xml:space="preserve">   Liquefied petroleum/natural gas ships</t>
  </si>
  <si>
    <t xml:space="preserve">Excludes ships operating exclusively on the Great Lakes and inland waterways and special types such as: channel ships, icebreakers, cable ships, and merchant ships owned by military forces.  </t>
  </si>
  <si>
    <t>World fleet:</t>
  </si>
  <si>
    <t>All other categories:</t>
  </si>
  <si>
    <r>
      <t xml:space="preserve">1994: U.S. Department of Transportation, Maritime Administration, </t>
    </r>
    <r>
      <rPr>
        <i/>
        <sz val="9"/>
        <rFont val="Arial"/>
        <family val="2"/>
      </rPr>
      <t xml:space="preserve">Merchant Fleets of the World </t>
    </r>
    <r>
      <rPr>
        <sz val="9"/>
        <rFont val="Arial"/>
        <family val="2"/>
      </rPr>
      <t>(Washington, DC: Annual issues), and unpublished revisions.</t>
    </r>
  </si>
  <si>
    <t>Tankers, total</t>
  </si>
  <si>
    <t>Table 1-24:  Number and Size of the U.S. Flag Merchant Fleet and Its Share of the World Fleet</t>
  </si>
  <si>
    <t>1995-2009: U.S. Department of Transportation, Maritime Administration, personal communication as of June 2010 and September 2011.</t>
  </si>
  <si>
    <r>
      <t xml:space="preserve">1960-99: U.S. Department of Transportation, Maritime Administration, </t>
    </r>
    <r>
      <rPr>
        <i/>
        <sz val="9"/>
        <rFont val="Arial"/>
        <family val="2"/>
      </rPr>
      <t xml:space="preserve">Merchant Fleets of the World </t>
    </r>
    <r>
      <rPr>
        <sz val="9"/>
        <rFont val="Arial"/>
        <family val="2"/>
      </rPr>
      <t>(Washington, DC: Annual issues), and unpublished revisions.</t>
    </r>
  </si>
  <si>
    <t>General Cargo</t>
  </si>
  <si>
    <t>The vessel categories used for this report include the following types:</t>
  </si>
  <si>
    <t>Ro-Ro</t>
  </si>
  <si>
    <t>Container</t>
  </si>
  <si>
    <t>ITB, total</t>
  </si>
  <si>
    <r>
      <t xml:space="preserve">   Petroleum/chemical</t>
    </r>
    <r>
      <rPr>
        <vertAlign val="superscript"/>
        <sz val="11"/>
        <rFont val="Arial Narrow"/>
        <family val="2"/>
      </rPr>
      <t xml:space="preserve"> </t>
    </r>
    <r>
      <rPr>
        <sz val="11"/>
        <rFont val="Arial Narrow"/>
        <family val="2"/>
      </rPr>
      <t>ships</t>
    </r>
  </si>
  <si>
    <t>Dry  Bulk, total</t>
  </si>
  <si>
    <t>MARAD has recently reverted back to regarding the merchant fleet as vessels of 1,000 gross tons and greater. They will no longer publish the fleet using “10,000 DWT and greater” as a criterion. Therefore, this report is not comparable with the previous' issues.</t>
  </si>
  <si>
    <r>
      <t xml:space="preserve">   </t>
    </r>
    <r>
      <rPr>
        <b/>
        <i/>
        <sz val="9"/>
        <rFont val="Arial"/>
        <family val="2"/>
      </rPr>
      <t>Tankers</t>
    </r>
    <r>
      <rPr>
        <sz val="9"/>
        <rFont val="Arial"/>
        <family val="2"/>
      </rPr>
      <t>:  Petroleum Tankers, Chemical Carriers, LNG Carriers, LNG/LPG Carriers, LPG Carriers.</t>
    </r>
  </si>
  <si>
    <r>
      <t xml:space="preserve">   </t>
    </r>
    <r>
      <rPr>
        <b/>
        <i/>
        <sz val="9"/>
        <rFont val="Arial"/>
        <family val="2"/>
      </rPr>
      <t>Container</t>
    </r>
    <r>
      <rPr>
        <sz val="9"/>
        <rFont val="Arial"/>
        <family val="2"/>
      </rPr>
      <t>:  Fully Cellular Containerships.</t>
    </r>
  </si>
  <si>
    <r>
      <t xml:space="preserve">   </t>
    </r>
    <r>
      <rPr>
        <b/>
        <i/>
        <sz val="9"/>
        <rFont val="Arial"/>
        <family val="2"/>
      </rPr>
      <t>Dry Bulk</t>
    </r>
    <r>
      <rPr>
        <sz val="9"/>
        <rFont val="Arial"/>
        <family val="2"/>
      </rPr>
      <t>:  Bulk Vessels, Bulk Containerships, Cement Carriers, Wood Chip Carriers, Ore/Bulk/Oil Carriers, Bulk/Oil Carriers.</t>
    </r>
  </si>
  <si>
    <r>
      <t xml:space="preserve">   </t>
    </r>
    <r>
      <rPr>
        <b/>
        <i/>
        <sz val="9"/>
        <rFont val="Arial"/>
        <family val="2"/>
      </rPr>
      <t>Ro-Ro</t>
    </r>
    <r>
      <rPr>
        <sz val="9"/>
        <rFont val="Arial"/>
        <family val="2"/>
      </rPr>
      <t>:  Ro-Ro Vessels</t>
    </r>
    <r>
      <rPr>
        <b/>
        <sz val="9"/>
        <rFont val="Arial"/>
        <family val="2"/>
      </rPr>
      <t xml:space="preserve">, </t>
    </r>
    <r>
      <rPr>
        <sz val="9"/>
        <rFont val="Arial"/>
        <family val="2"/>
      </rPr>
      <t>Ro-Ro/Containerships, Vehicle Carriers.</t>
    </r>
  </si>
  <si>
    <r>
      <t xml:space="preserve">   </t>
    </r>
    <r>
      <rPr>
        <b/>
        <i/>
        <sz val="9"/>
        <rFont val="Arial"/>
        <family val="2"/>
      </rPr>
      <t>General Cargo</t>
    </r>
    <r>
      <rPr>
        <sz val="9"/>
        <rFont val="Arial"/>
        <family val="2"/>
      </rPr>
      <t>:  General Cargo Carriers, Partial Containerships, Refrigerated Ships.</t>
    </r>
  </si>
  <si>
    <r>
      <t xml:space="preserve"> </t>
    </r>
    <r>
      <rPr>
        <b/>
        <sz val="9"/>
        <rFont val="Arial"/>
        <family val="2"/>
      </rPr>
      <t xml:space="preserve">  </t>
    </r>
    <r>
      <rPr>
        <b/>
        <i/>
        <sz val="9"/>
        <rFont val="Arial"/>
        <family val="2"/>
      </rPr>
      <t>ITB</t>
    </r>
    <r>
      <rPr>
        <b/>
        <sz val="9"/>
        <rFont val="Arial"/>
        <family val="2"/>
      </rPr>
      <t>:</t>
    </r>
    <r>
      <rPr>
        <sz val="9"/>
        <rFont val="Arial"/>
        <family val="2"/>
      </rPr>
      <t xml:space="preserve"> Integrated Tug/Barge</t>
    </r>
  </si>
  <si>
    <t>2014: U.S. Department of Transportation, Maritime Administration, personal communication, August 16, 2016.</t>
  </si>
  <si>
    <r>
      <t xml:space="preserve">2010-13: U.S. Department of Transportation, Maritime Administration, Maritime Statistics, </t>
    </r>
    <r>
      <rPr>
        <i/>
        <sz val="9"/>
        <rFont val="Arial"/>
        <family val="2"/>
      </rPr>
      <t>Top 25 Flag of Registry</t>
    </r>
    <r>
      <rPr>
        <sz val="9"/>
        <rFont val="Arial"/>
        <family val="2"/>
      </rPr>
      <t>, available at: 
https://www.maritime.dot.gov/data-reports/data-statistics/top-25-flags-registry as of Mar. 18, 2019.</t>
    </r>
  </si>
  <si>
    <t>U</t>
  </si>
  <si>
    <t>2015-16: U.S. Department of Transportation, Maritime Administration, Fleet Statistics, available at: https://www.maritime.dot.gov/data-reports/data-statistics/data-statistics as of Mar. 18, 2019.</t>
  </si>
  <si>
    <r>
      <t xml:space="preserve">KEY: </t>
    </r>
    <r>
      <rPr>
        <sz val="9"/>
        <rFont val="Arial"/>
        <family val="2"/>
      </rPr>
      <t xml:space="preserve"> DWT = deadweight tons; N = data do not exist; RO/RO = roll-on/roll-off vessels; U = data are not available.</t>
    </r>
  </si>
  <si>
    <t>2018-19: IHS Markit, World Fleet Statistics, personal communication, Apr. 11, 2019.</t>
  </si>
  <si>
    <r>
      <t xml:space="preserve">2000-19: U.S. Department of Transportation, Maritime Administration, Fleet Statistics, </t>
    </r>
    <r>
      <rPr>
        <i/>
        <sz val="9"/>
        <rFont val="Arial"/>
        <family val="2"/>
      </rPr>
      <t>2000-2019 U.S.-Flag Privately-Owned Fleet Summary</t>
    </r>
    <r>
      <rPr>
        <sz val="9"/>
        <rFont val="Arial"/>
        <family val="2"/>
      </rPr>
      <t>, available at https://www.marad.dot.gov/resources/data-statistics/ as of Oct. 8, 2019.</t>
    </r>
  </si>
  <si>
    <t>(Oceangoing self-propelled, cargo-carrying vessels of 1,000 gross tons and above)</t>
  </si>
  <si>
    <t>All yearly counts are from January of that year except for 2020, the fleet is as of December 2019.</t>
  </si>
  <si>
    <r>
      <t xml:space="preserve">2020-23: U.S. Department of Transportation, Maritime Administration, Data &amp; Reports, </t>
    </r>
    <r>
      <rPr>
        <i/>
        <sz val="9"/>
        <rFont val="Arial"/>
        <family val="2"/>
      </rPr>
      <t>Vessel Inventory Reports since July 1990</t>
    </r>
    <r>
      <rPr>
        <sz val="9"/>
        <rFont val="Arial"/>
        <family val="2"/>
      </rPr>
      <t>, available at https://www.maritime.dot.gov/data-reports as of May 23,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</si>
</sst>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_)"/>
    <numFmt numFmtId="165" formatCode="#,##0_)"/>
    <numFmt numFmtId="166" formatCode="0.0"/>
    <numFmt numFmtId="167" formatCode="#,##0.0"/>
    <numFmt numFmtId="169" formatCode="\(\R\)\ #,##0"/>
    <numFmt numFmtId="170" formatCode="#,##0.0_);\(#,##0.0\)"/>
  </numFmts>
  <fonts count="4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b/>
      <sz val="12"/>
      <name val="Arial"/>
      <family val="2"/>
    </font>
    <font>
      <sz val="9"/>
      <name val="Arial"/>
      <family val="2"/>
    </font>
    <font>
      <sz val="8"/>
      <name val="Arial"/>
      <family val="2"/>
    </font>
    <font>
      <sz val="11"/>
      <name val="Arial Narrow"/>
      <family val="2"/>
    </font>
    <font>
      <b/>
      <sz val="11"/>
      <name val="Arial Narrow"/>
      <family val="2"/>
    </font>
    <font>
      <vertAlign val="superscript"/>
      <sz val="11"/>
      <name val="Arial Narrow"/>
      <family val="2"/>
    </font>
    <font>
      <b/>
      <sz val="9"/>
      <name val="Arial"/>
      <family val="2"/>
    </font>
    <font>
      <i/>
      <sz val="9"/>
      <name val="Arial"/>
      <family val="2"/>
    </font>
    <font>
      <b/>
      <i/>
      <sz val="9"/>
      <name val="Arial"/>
      <family val="2"/>
    </font>
    <font>
      <sz val="10"/>
      <name val="Arial"/>
      <family val="2"/>
    </font>
    <font>
      <sz val="10"/>
      <color indexed="8"/>
      <name val="Arial"/>
      <family val="2"/>
    </font>
    <font>
      <b/>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MS Sans Serif"/>
      <family val="2"/>
    </font>
    <font>
      <sz val="11"/>
      <color rgb="FF9C6500"/>
      <name val="Calibri"/>
      <family val="2"/>
      <scheme val="minor"/>
    </font>
    <font>
      <b/>
      <sz val="18"/>
      <color theme="3"/>
      <name val="Cambria"/>
      <family val="2"/>
      <scheme val="major"/>
    </font>
  </fonts>
  <fills count="36">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bottom style="medium">
        <color indexed="64"/>
      </bottom>
      <diagonal/>
    </border>
    <border>
      <left/>
      <right/>
      <top style="thin">
        <color indexed="64"/>
      </top>
      <bottom/>
      <diagonal/>
    </border>
    <border>
      <left/>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4">
    <xf numFmtId="0" fontId="0" fillId="0" borderId="0"/>
    <xf numFmtId="43" fontId="4" fillId="0" borderId="0" applyFont="0" applyFill="0" applyBorder="0" applyAlignment="0" applyProtection="0"/>
    <xf numFmtId="164" fontId="5" fillId="0" borderId="1" applyNumberFormat="0" applyFill="0">
      <alignment horizontal="right"/>
    </xf>
    <xf numFmtId="165" fontId="6" fillId="0" borderId="1">
      <alignment horizontal="right" vertical="center"/>
    </xf>
    <xf numFmtId="49" fontId="7" fillId="0" borderId="1">
      <alignment horizontal="left" vertical="center"/>
    </xf>
    <xf numFmtId="164" fontId="5" fillId="0" borderId="1" applyNumberFormat="0" applyFill="0">
      <alignment horizontal="right"/>
    </xf>
    <xf numFmtId="0" fontId="9" fillId="0" borderId="1">
      <alignment horizontal="left"/>
    </xf>
    <xf numFmtId="0" fontId="10" fillId="0" borderId="2">
      <alignment horizontal="right" vertical="center"/>
    </xf>
    <xf numFmtId="0" fontId="11" fillId="0" borderId="1">
      <alignment horizontal="left" vertical="center"/>
    </xf>
    <xf numFmtId="0" fontId="5" fillId="0" borderId="1">
      <alignment horizontal="left" vertical="center"/>
    </xf>
    <xf numFmtId="0" fontId="9" fillId="0" borderId="1">
      <alignment horizontal="left"/>
    </xf>
    <xf numFmtId="0" fontId="9" fillId="2" borderId="0">
      <alignment horizontal="centerContinuous" wrapText="1"/>
    </xf>
    <xf numFmtId="0" fontId="8" fillId="0" borderId="0">
      <alignment horizontal="right"/>
    </xf>
    <xf numFmtId="0" fontId="7" fillId="0" borderId="0">
      <alignment horizontal="right"/>
    </xf>
    <xf numFmtId="0" fontId="8" fillId="0" borderId="0">
      <alignment horizontal="left"/>
    </xf>
    <xf numFmtId="49" fontId="6" fillId="0" borderId="0">
      <alignment horizontal="left" vertical="center"/>
    </xf>
    <xf numFmtId="49" fontId="7" fillId="0" borderId="1">
      <alignment horizontal="left"/>
    </xf>
    <xf numFmtId="164" fontId="6" fillId="0" borderId="0" applyNumberFormat="0">
      <alignment horizontal="right"/>
    </xf>
    <xf numFmtId="0" fontId="10" fillId="3" borderId="0">
      <alignment horizontal="centerContinuous" vertical="center" wrapText="1"/>
    </xf>
    <xf numFmtId="0" fontId="10" fillId="0" borderId="3">
      <alignment horizontal="left" vertical="center"/>
    </xf>
    <xf numFmtId="0" fontId="12" fillId="0" borderId="0">
      <alignment horizontal="left" vertical="top"/>
    </xf>
    <xf numFmtId="0" fontId="9" fillId="0" borderId="0">
      <alignment horizontal="left"/>
    </xf>
    <xf numFmtId="0" fontId="13" fillId="0" borderId="0">
      <alignment horizontal="left"/>
    </xf>
    <xf numFmtId="0" fontId="5" fillId="0" borderId="0">
      <alignment horizontal="left"/>
    </xf>
    <xf numFmtId="0" fontId="12" fillId="0" borderId="0">
      <alignment horizontal="left" vertical="top"/>
    </xf>
    <xf numFmtId="0" fontId="13" fillId="0" borderId="0">
      <alignment horizontal="left"/>
    </xf>
    <xf numFmtId="0" fontId="5" fillId="0" borderId="0">
      <alignment horizontal="left"/>
    </xf>
    <xf numFmtId="49" fontId="6" fillId="0" borderId="1">
      <alignment horizontal="left"/>
    </xf>
    <xf numFmtId="0" fontId="10" fillId="0" borderId="2">
      <alignment horizontal="left"/>
    </xf>
    <xf numFmtId="0" fontId="9" fillId="0" borderId="0">
      <alignment horizontal="left" vertical="center"/>
    </xf>
    <xf numFmtId="0" fontId="4" fillId="0" borderId="0"/>
    <xf numFmtId="43" fontId="4" fillId="0" borderId="0" applyFont="0" applyFill="0" applyBorder="0" applyAlignment="0" applyProtection="0"/>
    <xf numFmtId="0" fontId="4" fillId="0" borderId="0"/>
    <xf numFmtId="0" fontId="3" fillId="0" borderId="0"/>
    <xf numFmtId="43" fontId="4" fillId="0" borderId="0" applyFont="0" applyFill="0" applyBorder="0" applyAlignment="0" applyProtection="0"/>
    <xf numFmtId="43" fontId="4" fillId="0" borderId="0" applyFont="0" applyFill="0" applyBorder="0" applyAlignment="0" applyProtection="0"/>
    <xf numFmtId="43" fontId="23" fillId="0" borderId="0" applyFont="0" applyFill="0" applyBorder="0" applyAlignment="0" applyProtection="0"/>
    <xf numFmtId="0" fontId="4" fillId="0" borderId="0"/>
    <xf numFmtId="0" fontId="23" fillId="0" borderId="0"/>
    <xf numFmtId="0" fontId="4" fillId="0" borderId="0"/>
    <xf numFmtId="0" fontId="26" fillId="0" borderId="8" applyNumberFormat="0" applyFill="0" applyAlignment="0" applyProtection="0"/>
    <xf numFmtId="0" fontId="27" fillId="0" borderId="9" applyNumberFormat="0" applyFill="0" applyAlignment="0" applyProtection="0"/>
    <xf numFmtId="0" fontId="28" fillId="0" borderId="10" applyNumberFormat="0" applyFill="0" applyAlignment="0" applyProtection="0"/>
    <xf numFmtId="0" fontId="28" fillId="0" borderId="0" applyNumberFormat="0" applyFill="0" applyBorder="0" applyAlignment="0" applyProtection="0"/>
    <xf numFmtId="0" fontId="29" fillId="5" borderId="0" applyNumberFormat="0" applyBorder="0" applyAlignment="0" applyProtection="0"/>
    <xf numFmtId="0" fontId="30" fillId="6" borderId="0" applyNumberFormat="0" applyBorder="0" applyAlignment="0" applyProtection="0"/>
    <xf numFmtId="0" fontId="31" fillId="8" borderId="11" applyNumberFormat="0" applyAlignment="0" applyProtection="0"/>
    <xf numFmtId="0" fontId="32" fillId="9" borderId="12" applyNumberFormat="0" applyAlignment="0" applyProtection="0"/>
    <xf numFmtId="0" fontId="33" fillId="9" borderId="11" applyNumberFormat="0" applyAlignment="0" applyProtection="0"/>
    <xf numFmtId="0" fontId="34" fillId="0" borderId="13" applyNumberFormat="0" applyFill="0" applyAlignment="0" applyProtection="0"/>
    <xf numFmtId="0" fontId="35" fillId="10" borderId="14"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25" fillId="0" borderId="16" applyNumberFormat="0" applyFill="0" applyAlignment="0" applyProtection="0"/>
    <xf numFmtId="0" fontId="38"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38"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38"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38"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38"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38"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13"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22"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40" fillId="7" borderId="0" applyNumberFormat="0" applyBorder="0" applyAlignment="0" applyProtection="0"/>
    <xf numFmtId="0" fontId="2" fillId="0" borderId="0"/>
    <xf numFmtId="0" fontId="4" fillId="0" borderId="0"/>
    <xf numFmtId="0" fontId="39" fillId="0" borderId="0"/>
    <xf numFmtId="0" fontId="39" fillId="0" borderId="0"/>
    <xf numFmtId="0" fontId="39" fillId="0" borderId="0"/>
    <xf numFmtId="0" fontId="39" fillId="0" borderId="0"/>
    <xf numFmtId="0" fontId="39" fillId="0" borderId="0"/>
    <xf numFmtId="0" fontId="39" fillId="0" borderId="0"/>
    <xf numFmtId="0" fontId="4" fillId="0" borderId="0"/>
    <xf numFmtId="0" fontId="2" fillId="11" borderId="15" applyNumberFormat="0" applyFont="0" applyAlignment="0" applyProtection="0"/>
    <xf numFmtId="0" fontId="41" fillId="0" borderId="0" applyNumberFormat="0" applyFill="0" applyBorder="0" applyAlignment="0" applyProtection="0"/>
    <xf numFmtId="0" fontId="1" fillId="0" borderId="0"/>
    <xf numFmtId="0" fontId="1" fillId="11" borderId="15" applyNumberFormat="0" applyFont="0" applyAlignment="0" applyProtection="0"/>
    <xf numFmtId="0" fontId="1" fillId="13"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43" fontId="4" fillId="0" borderId="0" applyFont="0" applyFill="0" applyBorder="0" applyAlignment="0" applyProtection="0"/>
    <xf numFmtId="0" fontId="4" fillId="0" borderId="0"/>
  </cellStyleXfs>
  <cellXfs count="50">
    <xf numFmtId="0" fontId="0" fillId="0" borderId="0" xfId="0"/>
    <xf numFmtId="3" fontId="18" fillId="4" borderId="0" xfId="0" applyNumberFormat="1" applyFont="1" applyFill="1" applyAlignment="1">
      <alignment horizontal="right"/>
    </xf>
    <xf numFmtId="0" fontId="18" fillId="4" borderId="4" xfId="0" applyFont="1" applyFill="1" applyBorder="1" applyAlignment="1">
      <alignment horizontal="center"/>
    </xf>
    <xf numFmtId="3" fontId="17" fillId="4" borderId="0" xfId="0" applyNumberFormat="1" applyFont="1" applyFill="1"/>
    <xf numFmtId="3" fontId="17" fillId="4" borderId="0" xfId="0" applyNumberFormat="1" applyFont="1" applyFill="1" applyAlignment="1">
      <alignment horizontal="right"/>
    </xf>
    <xf numFmtId="3" fontId="17" fillId="4" borderId="0" xfId="2" applyNumberFormat="1" applyFont="1" applyFill="1" applyBorder="1">
      <alignment horizontal="right"/>
    </xf>
    <xf numFmtId="3" fontId="18" fillId="4" borderId="0" xfId="0" applyNumberFormat="1" applyFont="1" applyFill="1"/>
    <xf numFmtId="3" fontId="17" fillId="4" borderId="5" xfId="0" applyNumberFormat="1" applyFont="1" applyFill="1" applyBorder="1"/>
    <xf numFmtId="3" fontId="18" fillId="0" borderId="0" xfId="0" applyNumberFormat="1" applyFont="1" applyFill="1" applyAlignment="1">
      <alignment horizontal="right"/>
    </xf>
    <xf numFmtId="3" fontId="17" fillId="0" borderId="0" xfId="0" applyNumberFormat="1" applyFont="1" applyFill="1" applyAlignment="1">
      <alignment horizontal="right"/>
    </xf>
    <xf numFmtId="3" fontId="17" fillId="0" borderId="0" xfId="2" applyNumberFormat="1" applyFont="1" applyFill="1" applyBorder="1">
      <alignment horizontal="right"/>
    </xf>
    <xf numFmtId="169" fontId="17" fillId="0" borderId="0" xfId="0" applyNumberFormat="1" applyFont="1" applyFill="1" applyAlignment="1">
      <alignment horizontal="right"/>
    </xf>
    <xf numFmtId="0" fontId="18" fillId="0" borderId="0" xfId="0" quotePrefix="1" applyNumberFormat="1" applyFont="1" applyFill="1" applyAlignment="1">
      <alignment horizontal="right"/>
    </xf>
    <xf numFmtId="3" fontId="17" fillId="0" borderId="0" xfId="0" applyNumberFormat="1" applyFont="1" applyFill="1"/>
    <xf numFmtId="0" fontId="17" fillId="0" borderId="4" xfId="0" applyFont="1" applyFill="1" applyBorder="1" applyAlignment="1">
      <alignment horizontal="right"/>
    </xf>
    <xf numFmtId="0" fontId="18" fillId="0" borderId="4" xfId="0" applyFont="1" applyFill="1" applyBorder="1" applyAlignment="1">
      <alignment horizontal="center"/>
    </xf>
    <xf numFmtId="0" fontId="18" fillId="0" borderId="0" xfId="0" applyFont="1" applyFill="1" applyAlignment="1">
      <alignment horizontal="left"/>
    </xf>
    <xf numFmtId="3" fontId="18" fillId="0" borderId="6" xfId="0" applyNumberFormat="1" applyFont="1" applyFill="1" applyBorder="1" applyAlignment="1">
      <alignment horizontal="right"/>
    </xf>
    <xf numFmtId="3" fontId="18" fillId="0" borderId="6" xfId="1" applyNumberFormat="1" applyFont="1" applyFill="1" applyBorder="1"/>
    <xf numFmtId="37" fontId="18" fillId="0" borderId="0" xfId="0" quotePrefix="1" applyNumberFormat="1" applyFont="1" applyFill="1" applyAlignment="1">
      <alignment horizontal="right"/>
    </xf>
    <xf numFmtId="37" fontId="18" fillId="0" borderId="0" xfId="0" applyNumberFormat="1" applyFont="1" applyFill="1" applyAlignment="1">
      <alignment horizontal="right"/>
    </xf>
    <xf numFmtId="0" fontId="18" fillId="0" borderId="0" xfId="0" applyFont="1" applyFill="1"/>
    <xf numFmtId="0" fontId="18" fillId="0" borderId="0" xfId="0" applyFont="1" applyFill="1" applyAlignment="1">
      <alignment horizontal="left" indent="1"/>
    </xf>
    <xf numFmtId="0" fontId="17" fillId="0" borderId="0" xfId="0" applyFont="1" applyFill="1" applyAlignment="1">
      <alignment horizontal="left" indent="2"/>
    </xf>
    <xf numFmtId="0" fontId="17" fillId="0" borderId="0" xfId="0" applyFont="1" applyFill="1" applyAlignment="1">
      <alignment horizontal="left" indent="1"/>
    </xf>
    <xf numFmtId="0" fontId="17" fillId="0" borderId="0" xfId="0" applyFont="1" applyFill="1"/>
    <xf numFmtId="3" fontId="18" fillId="0" borderId="0" xfId="0" applyNumberFormat="1" applyFont="1" applyFill="1"/>
    <xf numFmtId="3" fontId="18" fillId="0" borderId="0" xfId="2" applyNumberFormat="1" applyFont="1" applyFill="1" applyBorder="1">
      <alignment horizontal="right"/>
    </xf>
    <xf numFmtId="3" fontId="17" fillId="0" borderId="5" xfId="0" applyNumberFormat="1" applyFont="1" applyFill="1" applyBorder="1" applyAlignment="1">
      <alignment horizontal="right"/>
    </xf>
    <xf numFmtId="3" fontId="17" fillId="0" borderId="5" xfId="0" applyNumberFormat="1" applyFont="1" applyFill="1" applyBorder="1"/>
    <xf numFmtId="169" fontId="17" fillId="4" borderId="0" xfId="0" applyNumberFormat="1" applyFont="1" applyFill="1" applyAlignment="1">
      <alignment horizontal="right"/>
    </xf>
    <xf numFmtId="3" fontId="18" fillId="0" borderId="0" xfId="0" applyNumberFormat="1" applyFont="1" applyFill="1" applyAlignment="1">
      <alignment horizontal="right" vertical="top"/>
    </xf>
    <xf numFmtId="0" fontId="18" fillId="0" borderId="0" xfId="0" applyFont="1" applyFill="1" applyAlignment="1">
      <alignment horizontal="left" indent="2"/>
    </xf>
    <xf numFmtId="0" fontId="17" fillId="0" borderId="0" xfId="0" applyFont="1" applyFill="1" applyAlignment="1">
      <alignment horizontal="left" indent="3"/>
    </xf>
    <xf numFmtId="0" fontId="17" fillId="0" borderId="5" xfId="0" applyFont="1" applyFill="1" applyBorder="1" applyAlignment="1">
      <alignment horizontal="left" indent="1"/>
    </xf>
    <xf numFmtId="0" fontId="15" fillId="0" borderId="0" xfId="0" applyFont="1" applyFill="1"/>
    <xf numFmtId="0" fontId="4" fillId="0" borderId="0" xfId="0" applyFont="1" applyFill="1"/>
    <xf numFmtId="167" fontId="18" fillId="0" borderId="0" xfId="0" applyNumberFormat="1" applyFont="1" applyFill="1" applyAlignment="1">
      <alignment horizontal="right"/>
    </xf>
    <xf numFmtId="166" fontId="18" fillId="0" borderId="0" xfId="0" applyNumberFormat="1" applyFont="1" applyFill="1" applyAlignment="1">
      <alignment horizontal="right"/>
    </xf>
    <xf numFmtId="170" fontId="18" fillId="0" borderId="0" xfId="0" applyNumberFormat="1" applyFont="1" applyFill="1" applyAlignment="1">
      <alignment horizontal="right"/>
    </xf>
    <xf numFmtId="166" fontId="18" fillId="4" borderId="0" xfId="0" applyNumberFormat="1" applyFont="1" applyFill="1" applyAlignment="1">
      <alignment horizontal="right"/>
    </xf>
    <xf numFmtId="0" fontId="20" fillId="0" borderId="0" xfId="0" applyFont="1" applyFill="1" applyAlignment="1">
      <alignment horizontal="left" wrapText="1"/>
    </xf>
    <xf numFmtId="49" fontId="15" fillId="0" borderId="0" xfId="0" applyNumberFormat="1" applyFont="1" applyFill="1" applyAlignment="1">
      <alignment horizontal="left" wrapText="1"/>
    </xf>
    <xf numFmtId="0" fontId="15" fillId="0" borderId="0" xfId="0" applyFont="1" applyFill="1" applyAlignment="1">
      <alignment horizontal="left" wrapText="1"/>
    </xf>
    <xf numFmtId="0" fontId="15" fillId="0" borderId="0" xfId="0" applyFont="1" applyFill="1" applyAlignment="1">
      <alignment horizontal="left"/>
    </xf>
    <xf numFmtId="46" fontId="15" fillId="0" borderId="0" xfId="0" applyNumberFormat="1" applyFont="1" applyFill="1" applyAlignment="1">
      <alignment horizontal="left" wrapText="1"/>
    </xf>
    <xf numFmtId="0" fontId="20" fillId="0" borderId="7" xfId="0" applyFont="1" applyFill="1" applyBorder="1" applyAlignment="1">
      <alignment horizontal="left"/>
    </xf>
    <xf numFmtId="0" fontId="15" fillId="0" borderId="0" xfId="0" applyFont="1" applyFill="1" applyAlignment="1">
      <alignment horizontal="center"/>
    </xf>
    <xf numFmtId="0" fontId="14" fillId="0" borderId="0" xfId="0" applyFont="1" applyFill="1" applyAlignment="1">
      <alignment horizontal="left" wrapText="1"/>
    </xf>
    <xf numFmtId="2" fontId="14" fillId="0" borderId="5" xfId="0" applyNumberFormat="1" applyFont="1" applyFill="1" applyBorder="1" applyAlignment="1">
      <alignment horizontal="left" wrapText="1"/>
    </xf>
  </cellXfs>
  <cellStyles count="114">
    <cellStyle name="20% - Accent1" xfId="55" builtinId="30" customBuiltin="1"/>
    <cellStyle name="20% - Accent1 2" xfId="72" xr:uid="{00000000-0005-0000-0000-000001000000}"/>
    <cellStyle name="20% - Accent1 3" xfId="100" xr:uid="{00000000-0005-0000-0000-000002000000}"/>
    <cellStyle name="20% - Accent2" xfId="58" builtinId="34" customBuiltin="1"/>
    <cellStyle name="20% - Accent2 2" xfId="73" xr:uid="{00000000-0005-0000-0000-000004000000}"/>
    <cellStyle name="20% - Accent2 3" xfId="102" xr:uid="{00000000-0005-0000-0000-000005000000}"/>
    <cellStyle name="20% - Accent3" xfId="61" builtinId="38" customBuiltin="1"/>
    <cellStyle name="20% - Accent3 2" xfId="74" xr:uid="{00000000-0005-0000-0000-000007000000}"/>
    <cellStyle name="20% - Accent3 3" xfId="104" xr:uid="{00000000-0005-0000-0000-000008000000}"/>
    <cellStyle name="20% - Accent4" xfId="64" builtinId="42" customBuiltin="1"/>
    <cellStyle name="20% - Accent4 2" xfId="75" xr:uid="{00000000-0005-0000-0000-00000A000000}"/>
    <cellStyle name="20% - Accent4 3" xfId="106" xr:uid="{00000000-0005-0000-0000-00000B000000}"/>
    <cellStyle name="20% - Accent5" xfId="67" builtinId="46" customBuiltin="1"/>
    <cellStyle name="20% - Accent5 2" xfId="108" xr:uid="{00000000-0005-0000-0000-00000D000000}"/>
    <cellStyle name="20% - Accent6" xfId="70" builtinId="50" customBuiltin="1"/>
    <cellStyle name="20% - Accent6 2" xfId="110" xr:uid="{00000000-0005-0000-0000-00000F000000}"/>
    <cellStyle name="40% - Accent1" xfId="56" builtinId="31" customBuiltin="1"/>
    <cellStyle name="40% - Accent1 2" xfId="101" xr:uid="{00000000-0005-0000-0000-000011000000}"/>
    <cellStyle name="40% - Accent2" xfId="59" builtinId="35" customBuiltin="1"/>
    <cellStyle name="40% - Accent2 2" xfId="103" xr:uid="{00000000-0005-0000-0000-000013000000}"/>
    <cellStyle name="40% - Accent3" xfId="62" builtinId="39" customBuiltin="1"/>
    <cellStyle name="40% - Accent3 2" xfId="76" xr:uid="{00000000-0005-0000-0000-000015000000}"/>
    <cellStyle name="40% - Accent3 3" xfId="105" xr:uid="{00000000-0005-0000-0000-000016000000}"/>
    <cellStyle name="40% - Accent4" xfId="65" builtinId="43" customBuiltin="1"/>
    <cellStyle name="40% - Accent4 2" xfId="107" xr:uid="{00000000-0005-0000-0000-000018000000}"/>
    <cellStyle name="40% - Accent5" xfId="68" builtinId="47" customBuiltin="1"/>
    <cellStyle name="40% - Accent5 2" xfId="109" xr:uid="{00000000-0005-0000-0000-00001A000000}"/>
    <cellStyle name="40% - Accent6" xfId="71" builtinId="51" customBuiltin="1"/>
    <cellStyle name="40% - Accent6 2" xfId="111" xr:uid="{00000000-0005-0000-0000-00001C000000}"/>
    <cellStyle name="60% - Accent1 2" xfId="77" xr:uid="{00000000-0005-0000-0000-00001D000000}"/>
    <cellStyle name="60% - Accent2 2" xfId="78" xr:uid="{00000000-0005-0000-0000-00001E000000}"/>
    <cellStyle name="60% - Accent3 2" xfId="80" xr:uid="{00000000-0005-0000-0000-00001F000000}"/>
    <cellStyle name="60% - Accent3 3" xfId="79" xr:uid="{00000000-0005-0000-0000-000020000000}"/>
    <cellStyle name="60% - Accent4 2" xfId="82" xr:uid="{00000000-0005-0000-0000-000021000000}"/>
    <cellStyle name="60% - Accent4 3" xfId="81" xr:uid="{00000000-0005-0000-0000-000022000000}"/>
    <cellStyle name="60% - Accent5 2" xfId="83" xr:uid="{00000000-0005-0000-0000-000023000000}"/>
    <cellStyle name="60% - Accent6 2" xfId="85" xr:uid="{00000000-0005-0000-0000-000024000000}"/>
    <cellStyle name="60% - Accent6 3" xfId="84" xr:uid="{00000000-0005-0000-0000-000025000000}"/>
    <cellStyle name="Accent1" xfId="54" builtinId="29" customBuiltin="1"/>
    <cellStyle name="Accent2" xfId="57" builtinId="33" customBuiltin="1"/>
    <cellStyle name="Accent3" xfId="60" builtinId="37" customBuiltin="1"/>
    <cellStyle name="Accent4" xfId="63" builtinId="41" customBuiltin="1"/>
    <cellStyle name="Accent5" xfId="66" builtinId="45" customBuiltin="1"/>
    <cellStyle name="Accent6" xfId="69" builtinId="49" customBuiltin="1"/>
    <cellStyle name="Bad" xfId="45" builtinId="27" customBuiltin="1"/>
    <cellStyle name="Calculation" xfId="48" builtinId="22" customBuiltin="1"/>
    <cellStyle name="Check Cell" xfId="50" builtinId="23" customBuiltin="1"/>
    <cellStyle name="Comma" xfId="1" builtinId="3"/>
    <cellStyle name="Comma 2" xfId="31" xr:uid="{00000000-0005-0000-0000-000030000000}"/>
    <cellStyle name="Comma 2 2" xfId="34" xr:uid="{00000000-0005-0000-0000-000031000000}"/>
    <cellStyle name="Comma 2 2 2" xfId="35" xr:uid="{00000000-0005-0000-0000-000032000000}"/>
    <cellStyle name="Comma 2 2 3" xfId="36" xr:uid="{00000000-0005-0000-0000-000033000000}"/>
    <cellStyle name="Comma 2 2 3 2" xfId="112" xr:uid="{00000000-0005-0000-0000-000034000000}"/>
    <cellStyle name="Data" xfId="2" xr:uid="{00000000-0005-0000-0000-000035000000}"/>
    <cellStyle name="Data no deci" xfId="3" xr:uid="{00000000-0005-0000-0000-000036000000}"/>
    <cellStyle name="Data Superscript" xfId="4" xr:uid="{00000000-0005-0000-0000-000037000000}"/>
    <cellStyle name="Data_1-1A-Regular" xfId="5" xr:uid="{00000000-0005-0000-0000-000038000000}"/>
    <cellStyle name="Explanatory Text" xfId="52" builtinId="53" customBuiltin="1"/>
    <cellStyle name="Good" xfId="44" builtinId="26" customBuiltin="1"/>
    <cellStyle name="Heading 1" xfId="40" builtinId="16" customBuiltin="1"/>
    <cellStyle name="Heading 2" xfId="41" builtinId="17" customBuiltin="1"/>
    <cellStyle name="Heading 3" xfId="42" builtinId="18" customBuiltin="1"/>
    <cellStyle name="Heading 4" xfId="43" builtinId="19" customBuiltin="1"/>
    <cellStyle name="Hed Side" xfId="6" xr:uid="{00000000-0005-0000-0000-00003F000000}"/>
    <cellStyle name="Hed Side bold" xfId="7" xr:uid="{00000000-0005-0000-0000-000040000000}"/>
    <cellStyle name="Hed Side Indent" xfId="8" xr:uid="{00000000-0005-0000-0000-000041000000}"/>
    <cellStyle name="Hed Side Regular" xfId="9" xr:uid="{00000000-0005-0000-0000-000042000000}"/>
    <cellStyle name="Hed Side_1-1A-Regular" xfId="10" xr:uid="{00000000-0005-0000-0000-000043000000}"/>
    <cellStyle name="Hed Top" xfId="11" xr:uid="{00000000-0005-0000-0000-000044000000}"/>
    <cellStyle name="Input" xfId="46" builtinId="20" customBuiltin="1"/>
    <cellStyle name="Linked Cell" xfId="49" builtinId="24" customBuiltin="1"/>
    <cellStyle name="Neutral 2" xfId="86" xr:uid="{00000000-0005-0000-0000-000048000000}"/>
    <cellStyle name="Normal" xfId="0" builtinId="0"/>
    <cellStyle name="Normal 2" xfId="30" xr:uid="{00000000-0005-0000-0000-00004A000000}"/>
    <cellStyle name="Normal 2 2" xfId="32" xr:uid="{00000000-0005-0000-0000-00004B000000}"/>
    <cellStyle name="Normal 2 2 2" xfId="37" xr:uid="{00000000-0005-0000-0000-00004C000000}"/>
    <cellStyle name="Normal 2 2 3" xfId="38" xr:uid="{00000000-0005-0000-0000-00004D000000}"/>
    <cellStyle name="Normal 2 2 3 2" xfId="113" xr:uid="{00000000-0005-0000-0000-00004E000000}"/>
    <cellStyle name="Normal 2 3" xfId="39" xr:uid="{00000000-0005-0000-0000-00004F000000}"/>
    <cellStyle name="Normal 2 4" xfId="87" xr:uid="{00000000-0005-0000-0000-000050000000}"/>
    <cellStyle name="Normal 3" xfId="33" xr:uid="{00000000-0005-0000-0000-000051000000}"/>
    <cellStyle name="Normal 3 2" xfId="88" xr:uid="{00000000-0005-0000-0000-000052000000}"/>
    <cellStyle name="Normal 4" xfId="89" xr:uid="{00000000-0005-0000-0000-000053000000}"/>
    <cellStyle name="Normal 5" xfId="90" xr:uid="{00000000-0005-0000-0000-000054000000}"/>
    <cellStyle name="Normal 5 2" xfId="91" xr:uid="{00000000-0005-0000-0000-000055000000}"/>
    <cellStyle name="Normal 6" xfId="92" xr:uid="{00000000-0005-0000-0000-000056000000}"/>
    <cellStyle name="Normal 6 2" xfId="93" xr:uid="{00000000-0005-0000-0000-000057000000}"/>
    <cellStyle name="Normal 7" xfId="94" xr:uid="{00000000-0005-0000-0000-000058000000}"/>
    <cellStyle name="Normal 8" xfId="95" xr:uid="{00000000-0005-0000-0000-000059000000}"/>
    <cellStyle name="Normal 9" xfId="98" xr:uid="{00000000-0005-0000-0000-00005A000000}"/>
    <cellStyle name="Note 2" xfId="96" xr:uid="{00000000-0005-0000-0000-00005D000000}"/>
    <cellStyle name="Note 3" xfId="99" xr:uid="{00000000-0005-0000-0000-00005E000000}"/>
    <cellStyle name="Output" xfId="47" builtinId="21" customBuiltin="1"/>
    <cellStyle name="Source Hed" xfId="12" xr:uid="{00000000-0005-0000-0000-000060000000}"/>
    <cellStyle name="Source Superscript" xfId="13" xr:uid="{00000000-0005-0000-0000-000061000000}"/>
    <cellStyle name="Source Text" xfId="14" xr:uid="{00000000-0005-0000-0000-000062000000}"/>
    <cellStyle name="State" xfId="15" xr:uid="{00000000-0005-0000-0000-000063000000}"/>
    <cellStyle name="Superscript" xfId="16" xr:uid="{00000000-0005-0000-0000-000064000000}"/>
    <cellStyle name="Table Data" xfId="17" xr:uid="{00000000-0005-0000-0000-000065000000}"/>
    <cellStyle name="Table Head Top" xfId="18" xr:uid="{00000000-0005-0000-0000-000066000000}"/>
    <cellStyle name="Table Hed Side" xfId="19" xr:uid="{00000000-0005-0000-0000-000067000000}"/>
    <cellStyle name="Table Title" xfId="20" xr:uid="{00000000-0005-0000-0000-000068000000}"/>
    <cellStyle name="Title 2" xfId="97" xr:uid="{00000000-0005-0000-0000-000069000000}"/>
    <cellStyle name="Title Text" xfId="21" xr:uid="{00000000-0005-0000-0000-00006A000000}"/>
    <cellStyle name="Title Text 1" xfId="22" xr:uid="{00000000-0005-0000-0000-00006B000000}"/>
    <cellStyle name="Title Text 2" xfId="23" xr:uid="{00000000-0005-0000-0000-00006C000000}"/>
    <cellStyle name="Title-1" xfId="24" xr:uid="{00000000-0005-0000-0000-00006D000000}"/>
    <cellStyle name="Title-2" xfId="25" xr:uid="{00000000-0005-0000-0000-00006E000000}"/>
    <cellStyle name="Title-3" xfId="26" xr:uid="{00000000-0005-0000-0000-00006F000000}"/>
    <cellStyle name="Total" xfId="53" builtinId="25" customBuiltin="1"/>
    <cellStyle name="Warning Text" xfId="51" builtinId="11" customBuiltin="1"/>
    <cellStyle name="Wrap" xfId="27" xr:uid="{00000000-0005-0000-0000-000072000000}"/>
    <cellStyle name="Wrap Bold" xfId="28" xr:uid="{00000000-0005-0000-0000-000073000000}"/>
    <cellStyle name="Wrap Title" xfId="29" xr:uid="{00000000-0005-0000-0000-00007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Number of the U.S. Flag Merchant Fleet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1"/>
          <c:order val="1"/>
          <c:tx>
            <c:strRef>
              <c:f>'1-24'!$A$5</c:f>
              <c:strCache>
                <c:ptCount val="1"/>
                <c:pt idx="0">
                  <c:v>U.S. fleet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'1-24'!$B$3:$AO$3</c15:sqref>
                  </c15:fullRef>
                </c:ext>
              </c:extLst>
              <c:f>'1-24'!$R$3:$AO$3</c:f>
              <c:numCache>
                <c:formatCode>General</c:formatCod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numCache>
            </c:numRef>
          </c:cat>
          <c:val>
            <c:numRef>
              <c:extLst>
                <c:ext xmlns:c15="http://schemas.microsoft.com/office/drawing/2012/chart" uri="{02D57815-91ED-43cb-92C2-25804820EDAC}">
                  <c15:fullRef>
                    <c15:sqref>'1-24'!$B$5:$AO$5</c15:sqref>
                  </c15:fullRef>
                </c:ext>
              </c:extLst>
              <c:f>'1-24'!$R$5:$AO$5</c:f>
              <c:numCache>
                <c:formatCode>#,##0</c:formatCode>
                <c:ptCount val="24"/>
                <c:pt idx="0">
                  <c:v>282</c:v>
                </c:pt>
                <c:pt idx="1">
                  <c:v>274</c:v>
                </c:pt>
                <c:pt idx="2">
                  <c:v>261</c:v>
                </c:pt>
                <c:pt idx="3">
                  <c:v>246</c:v>
                </c:pt>
                <c:pt idx="4">
                  <c:v>233</c:v>
                </c:pt>
                <c:pt idx="5">
                  <c:v>231</c:v>
                </c:pt>
                <c:pt idx="6">
                  <c:v>229</c:v>
                </c:pt>
                <c:pt idx="7">
                  <c:v>220</c:v>
                </c:pt>
                <c:pt idx="8">
                  <c:v>225</c:v>
                </c:pt>
                <c:pt idx="9">
                  <c:v>217</c:v>
                </c:pt>
                <c:pt idx="10">
                  <c:v>221</c:v>
                </c:pt>
                <c:pt idx="11">
                  <c:v>214</c:v>
                </c:pt>
                <c:pt idx="12">
                  <c:v>198</c:v>
                </c:pt>
                <c:pt idx="13">
                  <c:v>187</c:v>
                </c:pt>
                <c:pt idx="14">
                  <c:v>179</c:v>
                </c:pt>
                <c:pt idx="15">
                  <c:v>170</c:v>
                </c:pt>
                <c:pt idx="16">
                  <c:v>169</c:v>
                </c:pt>
                <c:pt idx="17" formatCode="#,##0_);\(#,##0\)">
                  <c:v>176</c:v>
                </c:pt>
                <c:pt idx="18" formatCode="#,##0_);\(#,##0\)">
                  <c:v>182</c:v>
                </c:pt>
                <c:pt idx="19">
                  <c:v>182</c:v>
                </c:pt>
                <c:pt idx="20">
                  <c:v>185</c:v>
                </c:pt>
                <c:pt idx="21">
                  <c:v>183</c:v>
                </c:pt>
                <c:pt idx="22">
                  <c:v>178</c:v>
                </c:pt>
                <c:pt idx="23">
                  <c:v>177</c:v>
                </c:pt>
              </c:numCache>
            </c:numRef>
          </c:val>
          <c:extLst>
            <c:ext xmlns:c16="http://schemas.microsoft.com/office/drawing/2014/chart" uri="{C3380CC4-5D6E-409C-BE32-E72D297353CC}">
              <c16:uniqueId val="{00000001-D91B-4A78-8195-2E0FAD1A7CDE}"/>
            </c:ext>
          </c:extLst>
        </c:ser>
        <c:dLbls>
          <c:showLegendKey val="0"/>
          <c:showVal val="0"/>
          <c:showCatName val="0"/>
          <c:showSerName val="0"/>
          <c:showPercent val="0"/>
          <c:showBubbleSize val="0"/>
        </c:dLbls>
        <c:gapWidth val="100"/>
        <c:overlap val="-24"/>
        <c:axId val="488532992"/>
        <c:axId val="488525448"/>
        <c:extLst>
          <c:ext xmlns:c15="http://schemas.microsoft.com/office/drawing/2012/chart" uri="{02D57815-91ED-43cb-92C2-25804820EDAC}">
            <c15:filteredBarSeries>
              <c15:ser>
                <c:idx val="0"/>
                <c:order val="0"/>
                <c:tx>
                  <c:strRef>
                    <c:extLst>
                      <c:ext uri="{02D57815-91ED-43cb-92C2-25804820EDAC}">
                        <c15:formulaRef>
                          <c15:sqref>'1-24'!$A$4</c15:sqref>
                        </c15:formulaRef>
                      </c:ext>
                    </c:extLst>
                    <c:strCache>
                      <c:ptCount val="1"/>
                      <c:pt idx="0">
                        <c:v>World fleet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uri="{02D57815-91ED-43cb-92C2-25804820EDAC}">
                        <c15:fullRef>
                          <c15:sqref>'1-24'!$B$3:$AO$3</c15:sqref>
                        </c15:fullRef>
                        <c15:formulaRef>
                          <c15:sqref>'1-24'!$R$3:$AO$3</c15:sqref>
                        </c15:formulaRef>
                      </c:ext>
                    </c:extLst>
                    <c:numCache>
                      <c:formatCode>General</c:formatCod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numCache>
                  </c:numRef>
                </c:cat>
                <c:val>
                  <c:numRef>
                    <c:extLst>
                      <c:ext uri="{02D57815-91ED-43cb-92C2-25804820EDAC}">
                        <c15:fullRef>
                          <c15:sqref>'1-24'!$B$4:$AO$4</c15:sqref>
                        </c15:fullRef>
                        <c15:formulaRef>
                          <c15:sqref>'1-24'!$R$4:$AO$4</c15:sqref>
                        </c15:formulaRef>
                      </c:ext>
                    </c:extLst>
                    <c:numCache>
                      <c:formatCode>#,##0</c:formatCode>
                      <c:ptCount val="24"/>
                      <c:pt idx="0">
                        <c:v>28318</c:v>
                      </c:pt>
                      <c:pt idx="1">
                        <c:v>25847</c:v>
                      </c:pt>
                      <c:pt idx="2">
                        <c:v>26782</c:v>
                      </c:pt>
                      <c:pt idx="3">
                        <c:v>27694</c:v>
                      </c:pt>
                      <c:pt idx="4">
                        <c:v>28988</c:v>
                      </c:pt>
                      <c:pt idx="5">
                        <c:v>30071</c:v>
                      </c:pt>
                      <c:pt idx="6">
                        <c:v>31507</c:v>
                      </c:pt>
                      <c:pt idx="7">
                        <c:v>33035</c:v>
                      </c:pt>
                      <c:pt idx="8">
                        <c:v>34750</c:v>
                      </c:pt>
                      <c:pt idx="9">
                        <c:v>34966</c:v>
                      </c:pt>
                      <c:pt idx="10">
                        <c:v>33586</c:v>
                      </c:pt>
                      <c:pt idx="11">
                        <c:v>34987</c:v>
                      </c:pt>
                      <c:pt idx="12">
                        <c:v>36000</c:v>
                      </c:pt>
                      <c:pt idx="13">
                        <c:v>36307</c:v>
                      </c:pt>
                      <c:pt idx="14">
                        <c:v>38496</c:v>
                      </c:pt>
                      <c:pt idx="15">
                        <c:v>40931</c:v>
                      </c:pt>
                      <c:pt idx="16">
                        <c:v>41674</c:v>
                      </c:pt>
                      <c:pt idx="17" formatCode="General">
                        <c:v>0</c:v>
                      </c:pt>
                      <c:pt idx="18" formatCode="#,##0_);\(#,##0\)">
                        <c:v>42784</c:v>
                      </c:pt>
                      <c:pt idx="19">
                        <c:v>43779</c:v>
                      </c:pt>
                      <c:pt idx="20">
                        <c:v>0</c:v>
                      </c:pt>
                      <c:pt idx="21">
                        <c:v>0</c:v>
                      </c:pt>
                      <c:pt idx="22">
                        <c:v>0</c:v>
                      </c:pt>
                      <c:pt idx="23">
                        <c:v>0</c:v>
                      </c:pt>
                    </c:numCache>
                  </c:numRef>
                </c:val>
                <c:extLst>
                  <c:ext xmlns:c16="http://schemas.microsoft.com/office/drawing/2014/chart" uri="{C3380CC4-5D6E-409C-BE32-E72D297353CC}">
                    <c16:uniqueId val="{00000000-D91B-4A78-8195-2E0FAD1A7CDE}"/>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'1-24'!$A$6</c15:sqref>
                        </c15:formulaRef>
                      </c:ext>
                    </c:extLst>
                    <c:strCache>
                      <c:ptCount val="1"/>
                      <c:pt idx="0">
                        <c:v>U.S. Percentage of the world  fleet</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'1-24'!$B$3:$AO$3</c15:sqref>
                        </c15:fullRef>
                        <c15:formulaRef>
                          <c15:sqref>'1-24'!$R$3:$AO$3</c15:sqref>
                        </c15:formulaRef>
                      </c:ext>
                    </c:extLst>
                    <c:numCache>
                      <c:formatCode>General</c:formatCod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numCache>
                  </c:numRef>
                </c:cat>
                <c:val>
                  <c:numRef>
                    <c:extLst>
                      <c:ext xmlns:c15="http://schemas.microsoft.com/office/drawing/2012/chart" uri="{02D57815-91ED-43cb-92C2-25804820EDAC}">
                        <c15:fullRef>
                          <c15:sqref>'1-24'!$B$6:$AO$6</c15:sqref>
                        </c15:fullRef>
                        <c15:formulaRef>
                          <c15:sqref>'1-24'!$R$6:$AO$6</c15:sqref>
                        </c15:formulaRef>
                      </c:ext>
                    </c:extLst>
                    <c:numCache>
                      <c:formatCode>#,##0.0</c:formatCode>
                      <c:ptCount val="24"/>
                      <c:pt idx="0" formatCode="0.0">
                        <c:v>0.99583303905643061</c:v>
                      </c:pt>
                      <c:pt idx="1" formatCode="0.0">
                        <c:v>1.0600843424768831</c:v>
                      </c:pt>
                      <c:pt idx="2" formatCode="0.0">
                        <c:v>0.97453513553879478</c:v>
                      </c:pt>
                      <c:pt idx="3" formatCode="0.0">
                        <c:v>0.88827904961363469</c:v>
                      </c:pt>
                      <c:pt idx="4" formatCode="0.0">
                        <c:v>0.80378087484476346</c:v>
                      </c:pt>
                      <c:pt idx="5" formatCode="0.0">
                        <c:v>0.76818196933923044</c:v>
                      </c:pt>
                      <c:pt idx="6" formatCode="0.0">
                        <c:v>0.72682261084838284</c:v>
                      </c:pt>
                      <c:pt idx="7" formatCode="0.0">
                        <c:v>0.6659603450885424</c:v>
                      </c:pt>
                      <c:pt idx="8" formatCode="0.0">
                        <c:v>0.64748201438848918</c:v>
                      </c:pt>
                      <c:pt idx="9" formatCode="0.0">
                        <c:v>0.62060287136075043</c:v>
                      </c:pt>
                      <c:pt idx="10" formatCode="0.0">
                        <c:v>0.65801226701601856</c:v>
                      </c:pt>
                      <c:pt idx="11" formatCode="0.0">
                        <c:v>0.61165575785291681</c:v>
                      </c:pt>
                      <c:pt idx="12" formatCode="0.0">
                        <c:v>0.54999999999999993</c:v>
                      </c:pt>
                      <c:pt idx="13" formatCode="0.0">
                        <c:v>0.51505219379183076</c:v>
                      </c:pt>
                      <c:pt idx="14" formatCode="0.0">
                        <c:v>0.46498337489609315</c:v>
                      </c:pt>
                      <c:pt idx="15" formatCode="0.0">
                        <c:v>0.41533312159487917</c:v>
                      </c:pt>
                      <c:pt idx="16" formatCode="0.0">
                        <c:v>0.40552862696165476</c:v>
                      </c:pt>
                      <c:pt idx="17" formatCode="#,##0.0_);\(#,##0.0\)">
                        <c:v>0</c:v>
                      </c:pt>
                      <c:pt idx="18" formatCode="0.0">
                        <c:v>0.42539267015706805</c:v>
                      </c:pt>
                      <c:pt idx="19" formatCode="0.0">
                        <c:v>0.41572443408940363</c:v>
                      </c:pt>
                      <c:pt idx="20" formatCode="0.0">
                        <c:v>0</c:v>
                      </c:pt>
                      <c:pt idx="21" formatCode="0.0">
                        <c:v>0</c:v>
                      </c:pt>
                      <c:pt idx="22" formatCode="0.0">
                        <c:v>0</c:v>
                      </c:pt>
                      <c:pt idx="23" formatCode="0.0">
                        <c:v>0</c:v>
                      </c:pt>
                    </c:numCache>
                  </c:numRef>
                </c:val>
                <c:extLst xmlns:c15="http://schemas.microsoft.com/office/drawing/2012/chart">
                  <c:ext xmlns:c16="http://schemas.microsoft.com/office/drawing/2014/chart" uri="{C3380CC4-5D6E-409C-BE32-E72D297353CC}">
                    <c16:uniqueId val="{00000002-D91B-4A78-8195-2E0FAD1A7CDE}"/>
                  </c:ext>
                </c:extLst>
              </c15:ser>
            </c15:filteredBarSeries>
          </c:ext>
        </c:extLst>
      </c:barChart>
      <c:catAx>
        <c:axId val="4885329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88525448"/>
        <c:crosses val="autoZero"/>
        <c:auto val="1"/>
        <c:lblAlgn val="ctr"/>
        <c:lblOffset val="100"/>
        <c:noMultiLvlLbl val="0"/>
      </c:catAx>
      <c:valAx>
        <c:axId val="488525448"/>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8853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0</xdr:colOff>
      <xdr:row>22</xdr:row>
      <xdr:rowOff>161924</xdr:rowOff>
    </xdr:to>
    <xdr:graphicFrame macro="">
      <xdr:nvGraphicFramePr>
        <xdr:cNvPr id="2" name="Chart 1">
          <a:extLst>
            <a:ext uri="{FF2B5EF4-FFF2-40B4-BE49-F238E27FC236}">
              <a16:creationId xmlns:a16="http://schemas.microsoft.com/office/drawing/2014/main" id="{A7466A92-1274-446D-B7DC-DDDF902751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23</xdr:row>
      <xdr:rowOff>0</xdr:rowOff>
    </xdr:from>
    <xdr:to>
      <xdr:col>12</xdr:col>
      <xdr:colOff>9524</xdr:colOff>
      <xdr:row>26</xdr:row>
      <xdr:rowOff>57150</xdr:rowOff>
    </xdr:to>
    <xdr:sp macro="" textlink="">
      <xdr:nvSpPr>
        <xdr:cNvPr id="3" name="TextBox 2">
          <a:extLst>
            <a:ext uri="{FF2B5EF4-FFF2-40B4-BE49-F238E27FC236}">
              <a16:creationId xmlns:a16="http://schemas.microsoft.com/office/drawing/2014/main" id="{44570D6B-2E3F-4FB7-9DB6-4E32043DB02D}"/>
            </a:ext>
          </a:extLst>
        </xdr:cNvPr>
        <xdr:cNvSpPr txBox="1"/>
      </xdr:nvSpPr>
      <xdr:spPr>
        <a:xfrm>
          <a:off x="0" y="3724275"/>
          <a:ext cx="7324724"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While</a:t>
          </a:r>
          <a:r>
            <a:rPr lang="en-US" sz="1100" baseline="0">
              <a:effectLst/>
            </a:rPr>
            <a:t> the downward trend of the U.S. flag merchant fleet has stabilized, it takes up an increasingly smaller percentage of the growing world's fleet.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870C8-6FCC-4685-9844-89CD79BE962A}">
  <dimension ref="A1"/>
  <sheetViews>
    <sheetView tabSelected="1" workbookViewId="0"/>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O53"/>
  <sheetViews>
    <sheetView zoomScaleNormal="100" zoomScaleSheetLayoutView="100" workbookViewId="0">
      <pane xSplit="1" ySplit="3" topLeftCell="B4" activePane="bottomRight" state="frozen"/>
      <selection pane="topRight" activeCell="B1" sqref="B1"/>
      <selection pane="bottomLeft" activeCell="A4" sqref="A4"/>
      <selection pane="bottomRight" activeCell="A3" sqref="A3"/>
    </sheetView>
  </sheetViews>
  <sheetFormatPr defaultColWidth="9.140625" defaultRowHeight="12.75" x14ac:dyDescent="0.2"/>
  <cols>
    <col min="1" max="1" width="35.28515625" style="36" customWidth="1"/>
    <col min="2" max="41" width="6.7109375" style="36" customWidth="1"/>
    <col min="42" max="16384" width="9.140625" style="36"/>
  </cols>
  <sheetData>
    <row r="1" spans="1:41" ht="16.5" customHeight="1" x14ac:dyDescent="0.25">
      <c r="A1" s="48" t="s">
        <v>17</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row>
    <row r="2" spans="1:41" ht="16.5" customHeight="1" thickBot="1" x14ac:dyDescent="0.3">
      <c r="A2" s="49" t="s">
        <v>41</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row>
    <row r="3" spans="1:41" s="25" customFormat="1" ht="16.5" customHeight="1" x14ac:dyDescent="0.3">
      <c r="A3" s="14"/>
      <c r="B3" s="15">
        <v>1960</v>
      </c>
      <c r="C3" s="15">
        <v>1965</v>
      </c>
      <c r="D3" s="15">
        <v>1970</v>
      </c>
      <c r="E3" s="15">
        <v>1975</v>
      </c>
      <c r="F3" s="15">
        <v>1980</v>
      </c>
      <c r="G3" s="15">
        <v>1985</v>
      </c>
      <c r="H3" s="15">
        <v>1990</v>
      </c>
      <c r="I3" s="15">
        <v>1991</v>
      </c>
      <c r="J3" s="15">
        <v>1992</v>
      </c>
      <c r="K3" s="15">
        <v>1993</v>
      </c>
      <c r="L3" s="15">
        <v>1994</v>
      </c>
      <c r="M3" s="15">
        <v>1995</v>
      </c>
      <c r="N3" s="15">
        <v>1996</v>
      </c>
      <c r="O3" s="15">
        <v>1997</v>
      </c>
      <c r="P3" s="15">
        <v>1998</v>
      </c>
      <c r="Q3" s="15">
        <v>1999</v>
      </c>
      <c r="R3" s="15">
        <v>2000</v>
      </c>
      <c r="S3" s="15">
        <v>2001</v>
      </c>
      <c r="T3" s="15">
        <v>2002</v>
      </c>
      <c r="U3" s="15">
        <v>2003</v>
      </c>
      <c r="V3" s="15">
        <v>2004</v>
      </c>
      <c r="W3" s="15">
        <v>2005</v>
      </c>
      <c r="X3" s="15">
        <v>2006</v>
      </c>
      <c r="Y3" s="15">
        <v>2007</v>
      </c>
      <c r="Z3" s="15">
        <v>2008</v>
      </c>
      <c r="AA3" s="15">
        <v>2009</v>
      </c>
      <c r="AB3" s="15">
        <v>2010</v>
      </c>
      <c r="AC3" s="15">
        <v>2011</v>
      </c>
      <c r="AD3" s="15">
        <v>2012</v>
      </c>
      <c r="AE3" s="15">
        <v>2013</v>
      </c>
      <c r="AF3" s="15">
        <v>2014</v>
      </c>
      <c r="AG3" s="15">
        <v>2015</v>
      </c>
      <c r="AH3" s="15">
        <v>2016</v>
      </c>
      <c r="AI3" s="15">
        <v>2017</v>
      </c>
      <c r="AJ3" s="15">
        <v>2018</v>
      </c>
      <c r="AK3" s="15">
        <v>2019</v>
      </c>
      <c r="AL3" s="15">
        <v>2020</v>
      </c>
      <c r="AM3" s="15">
        <v>2021</v>
      </c>
      <c r="AN3" s="15">
        <v>2022</v>
      </c>
      <c r="AO3" s="2">
        <v>2023</v>
      </c>
    </row>
    <row r="4" spans="1:41" s="25" customFormat="1" ht="16.5" customHeight="1" x14ac:dyDescent="0.3">
      <c r="A4" s="16" t="s">
        <v>0</v>
      </c>
      <c r="B4" s="8">
        <v>17317</v>
      </c>
      <c r="C4" s="8">
        <v>18329</v>
      </c>
      <c r="D4" s="8">
        <v>19980</v>
      </c>
      <c r="E4" s="8">
        <v>22872</v>
      </c>
      <c r="F4" s="8">
        <v>24867</v>
      </c>
      <c r="G4" s="8">
        <v>25555</v>
      </c>
      <c r="H4" s="8">
        <v>23596</v>
      </c>
      <c r="I4" s="8">
        <v>23943</v>
      </c>
      <c r="J4" s="8">
        <v>23753</v>
      </c>
      <c r="K4" s="8">
        <v>24331</v>
      </c>
      <c r="L4" s="8">
        <v>25092</v>
      </c>
      <c r="M4" s="8">
        <v>25608</v>
      </c>
      <c r="N4" s="8">
        <v>26858</v>
      </c>
      <c r="O4" s="8">
        <v>27557</v>
      </c>
      <c r="P4" s="8">
        <v>27828</v>
      </c>
      <c r="Q4" s="8">
        <v>28259</v>
      </c>
      <c r="R4" s="8">
        <v>28318</v>
      </c>
      <c r="S4" s="8">
        <v>25847</v>
      </c>
      <c r="T4" s="8">
        <v>26782</v>
      </c>
      <c r="U4" s="8">
        <v>27694</v>
      </c>
      <c r="V4" s="17">
        <v>28988</v>
      </c>
      <c r="W4" s="18">
        <v>30071</v>
      </c>
      <c r="X4" s="8">
        <v>31507</v>
      </c>
      <c r="Y4" s="8">
        <v>33035</v>
      </c>
      <c r="Z4" s="8">
        <v>34750</v>
      </c>
      <c r="AA4" s="8">
        <v>34966</v>
      </c>
      <c r="AB4" s="8">
        <v>33586</v>
      </c>
      <c r="AC4" s="8">
        <v>34987</v>
      </c>
      <c r="AD4" s="8">
        <v>36000</v>
      </c>
      <c r="AE4" s="8">
        <v>36307</v>
      </c>
      <c r="AF4" s="8">
        <v>38496</v>
      </c>
      <c r="AG4" s="8">
        <v>40931</v>
      </c>
      <c r="AH4" s="8">
        <v>41674</v>
      </c>
      <c r="AI4" s="12" t="s">
        <v>36</v>
      </c>
      <c r="AJ4" s="19">
        <v>42784</v>
      </c>
      <c r="AK4" s="8">
        <v>43779</v>
      </c>
      <c r="AL4" s="8" t="s">
        <v>36</v>
      </c>
      <c r="AM4" s="8" t="s">
        <v>36</v>
      </c>
      <c r="AN4" s="8" t="s">
        <v>36</v>
      </c>
      <c r="AO4" s="1" t="s">
        <v>36</v>
      </c>
    </row>
    <row r="5" spans="1:41" s="25" customFormat="1" ht="16.5" customHeight="1" x14ac:dyDescent="0.3">
      <c r="A5" s="16" t="s">
        <v>1</v>
      </c>
      <c r="B5" s="8">
        <f t="shared" ref="B5:W5" si="0">B7+B17+B23+B25</f>
        <v>2926</v>
      </c>
      <c r="C5" s="8">
        <f t="shared" si="0"/>
        <v>2376</v>
      </c>
      <c r="D5" s="8">
        <f t="shared" si="0"/>
        <v>1579</v>
      </c>
      <c r="E5" s="8">
        <f t="shared" si="0"/>
        <v>857</v>
      </c>
      <c r="F5" s="8">
        <f t="shared" si="0"/>
        <v>864</v>
      </c>
      <c r="G5" s="8">
        <f t="shared" si="0"/>
        <v>737</v>
      </c>
      <c r="H5" s="8">
        <f t="shared" si="0"/>
        <v>636</v>
      </c>
      <c r="I5" s="8">
        <f t="shared" si="0"/>
        <v>619</v>
      </c>
      <c r="J5" s="8">
        <f t="shared" si="0"/>
        <v>603</v>
      </c>
      <c r="K5" s="8">
        <f t="shared" si="0"/>
        <v>565</v>
      </c>
      <c r="L5" s="8">
        <f t="shared" si="0"/>
        <v>543</v>
      </c>
      <c r="M5" s="8">
        <f t="shared" si="0"/>
        <v>509</v>
      </c>
      <c r="N5" s="8">
        <f t="shared" si="0"/>
        <v>495</v>
      </c>
      <c r="O5" s="8">
        <f t="shared" si="0"/>
        <v>477</v>
      </c>
      <c r="P5" s="8">
        <f t="shared" si="0"/>
        <v>470</v>
      </c>
      <c r="Q5" s="8">
        <f t="shared" si="0"/>
        <v>463</v>
      </c>
      <c r="R5" s="8">
        <f t="shared" si="0"/>
        <v>282</v>
      </c>
      <c r="S5" s="8">
        <f t="shared" si="0"/>
        <v>274</v>
      </c>
      <c r="T5" s="8">
        <f t="shared" si="0"/>
        <v>261</v>
      </c>
      <c r="U5" s="8">
        <f t="shared" si="0"/>
        <v>246</v>
      </c>
      <c r="V5" s="8">
        <f t="shared" si="0"/>
        <v>233</v>
      </c>
      <c r="W5" s="8">
        <f t="shared" si="0"/>
        <v>231</v>
      </c>
      <c r="X5" s="8">
        <v>229</v>
      </c>
      <c r="Y5" s="8">
        <v>220</v>
      </c>
      <c r="Z5" s="8">
        <v>225</v>
      </c>
      <c r="AA5" s="8">
        <v>217</v>
      </c>
      <c r="AB5" s="8">
        <v>221</v>
      </c>
      <c r="AC5" s="8">
        <v>214</v>
      </c>
      <c r="AD5" s="8">
        <v>198</v>
      </c>
      <c r="AE5" s="8">
        <v>187</v>
      </c>
      <c r="AF5" s="8">
        <v>179</v>
      </c>
      <c r="AG5" s="8">
        <v>170</v>
      </c>
      <c r="AH5" s="8">
        <v>169</v>
      </c>
      <c r="AI5" s="20">
        <v>176</v>
      </c>
      <c r="AJ5" s="20">
        <v>182</v>
      </c>
      <c r="AK5" s="8">
        <v>182</v>
      </c>
      <c r="AL5" s="8">
        <v>185</v>
      </c>
      <c r="AM5" s="8">
        <v>183</v>
      </c>
      <c r="AN5" s="8">
        <v>178</v>
      </c>
      <c r="AO5" s="1">
        <v>177</v>
      </c>
    </row>
    <row r="6" spans="1:41" s="25" customFormat="1" ht="16.5" customHeight="1" x14ac:dyDescent="0.3">
      <c r="A6" s="16" t="s">
        <v>8</v>
      </c>
      <c r="B6" s="37">
        <f t="shared" ref="B6:W6" si="1">B5/B4*100</f>
        <v>16.896691112779351</v>
      </c>
      <c r="C6" s="37">
        <f t="shared" si="1"/>
        <v>12.963063996944731</v>
      </c>
      <c r="D6" s="37">
        <f t="shared" si="1"/>
        <v>7.9029029029029028</v>
      </c>
      <c r="E6" s="37">
        <f t="shared" si="1"/>
        <v>3.7469394893319343</v>
      </c>
      <c r="F6" s="37">
        <f t="shared" si="1"/>
        <v>3.4744842562432141</v>
      </c>
      <c r="G6" s="37">
        <f t="shared" si="1"/>
        <v>2.8839757386030134</v>
      </c>
      <c r="H6" s="37">
        <f t="shared" si="1"/>
        <v>2.6953720969655874</v>
      </c>
      <c r="I6" s="37">
        <f t="shared" si="1"/>
        <v>2.5853067702460009</v>
      </c>
      <c r="J6" s="37">
        <f t="shared" si="1"/>
        <v>2.53862669978529</v>
      </c>
      <c r="K6" s="37">
        <f t="shared" si="1"/>
        <v>2.3221404792240352</v>
      </c>
      <c r="L6" s="37">
        <f t="shared" si="1"/>
        <v>2.1640363462458154</v>
      </c>
      <c r="M6" s="37">
        <f t="shared" si="1"/>
        <v>1.9876601062168073</v>
      </c>
      <c r="N6" s="37">
        <f t="shared" si="1"/>
        <v>1.843026286395115</v>
      </c>
      <c r="O6" s="37">
        <f t="shared" si="1"/>
        <v>1.7309576514134339</v>
      </c>
      <c r="P6" s="37">
        <f t="shared" si="1"/>
        <v>1.6889463849360358</v>
      </c>
      <c r="Q6" s="37">
        <f t="shared" si="1"/>
        <v>1.6384160798329734</v>
      </c>
      <c r="R6" s="38">
        <f t="shared" si="1"/>
        <v>0.99583303905643061</v>
      </c>
      <c r="S6" s="38">
        <f t="shared" si="1"/>
        <v>1.0600843424768831</v>
      </c>
      <c r="T6" s="38">
        <f>T5/T4*100</f>
        <v>0.97453513553879478</v>
      </c>
      <c r="U6" s="38">
        <f t="shared" si="1"/>
        <v>0.88827904961363469</v>
      </c>
      <c r="V6" s="38">
        <f t="shared" si="1"/>
        <v>0.80378087484476346</v>
      </c>
      <c r="W6" s="38">
        <f t="shared" si="1"/>
        <v>0.76818196933923044</v>
      </c>
      <c r="X6" s="38">
        <v>0.72682261084838284</v>
      </c>
      <c r="Y6" s="38">
        <v>0.6659603450885424</v>
      </c>
      <c r="Z6" s="38">
        <v>0.64748201438848918</v>
      </c>
      <c r="AA6" s="38">
        <v>0.62060287136075043</v>
      </c>
      <c r="AB6" s="38">
        <v>0.65801226701601856</v>
      </c>
      <c r="AC6" s="38">
        <v>0.61165575785291681</v>
      </c>
      <c r="AD6" s="38">
        <v>0.54999999999999993</v>
      </c>
      <c r="AE6" s="38">
        <v>0.51505219379183076</v>
      </c>
      <c r="AF6" s="38">
        <v>0.46498337489609315</v>
      </c>
      <c r="AG6" s="38">
        <v>0.41533312159487917</v>
      </c>
      <c r="AH6" s="38">
        <v>0.40552862696165476</v>
      </c>
      <c r="AI6" s="39" t="s">
        <v>36</v>
      </c>
      <c r="AJ6" s="38">
        <v>0.42539267015706805</v>
      </c>
      <c r="AK6" s="38">
        <v>0.41572443408940363</v>
      </c>
      <c r="AL6" s="38" t="s">
        <v>36</v>
      </c>
      <c r="AM6" s="38" t="s">
        <v>36</v>
      </c>
      <c r="AN6" s="38" t="s">
        <v>36</v>
      </c>
      <c r="AO6" s="40" t="s">
        <v>36</v>
      </c>
    </row>
    <row r="7" spans="1:41" s="25" customFormat="1" ht="16.5" customHeight="1" x14ac:dyDescent="0.3">
      <c r="A7" s="22" t="s">
        <v>10</v>
      </c>
      <c r="B7" s="8">
        <v>2138</v>
      </c>
      <c r="C7" s="8">
        <v>1747</v>
      </c>
      <c r="D7" s="8">
        <v>1076</v>
      </c>
      <c r="E7" s="8">
        <f>E9+E11+E13+E15</f>
        <v>511</v>
      </c>
      <c r="F7" s="8">
        <f t="shared" ref="F7:O8" si="2">F9+F11+F13+F15</f>
        <v>471</v>
      </c>
      <c r="G7" s="31">
        <f t="shared" si="2"/>
        <v>417</v>
      </c>
      <c r="H7" s="8">
        <f t="shared" si="2"/>
        <v>367</v>
      </c>
      <c r="I7" s="8">
        <f t="shared" si="2"/>
        <v>359</v>
      </c>
      <c r="J7" s="8">
        <f t="shared" si="2"/>
        <v>349</v>
      </c>
      <c r="K7" s="8">
        <f t="shared" si="2"/>
        <v>322</v>
      </c>
      <c r="L7" s="8">
        <f t="shared" si="2"/>
        <v>308</v>
      </c>
      <c r="M7" s="8">
        <f t="shared" si="2"/>
        <v>295</v>
      </c>
      <c r="N7" s="8">
        <f t="shared" si="2"/>
        <v>292</v>
      </c>
      <c r="O7" s="8">
        <f t="shared" si="2"/>
        <v>288</v>
      </c>
      <c r="P7" s="8">
        <f>P9+P11+P15</f>
        <v>289</v>
      </c>
      <c r="Q7" s="8">
        <f t="shared" ref="Q7:W8" si="3">Q9+Q11+Q15</f>
        <v>284</v>
      </c>
      <c r="R7" s="8">
        <f t="shared" si="3"/>
        <v>142</v>
      </c>
      <c r="S7" s="8">
        <f t="shared" si="3"/>
        <v>140</v>
      </c>
      <c r="T7" s="8">
        <f t="shared" si="3"/>
        <v>139</v>
      </c>
      <c r="U7" s="8">
        <f t="shared" si="3"/>
        <v>136</v>
      </c>
      <c r="V7" s="8">
        <f t="shared" si="3"/>
        <v>140</v>
      </c>
      <c r="W7" s="8">
        <f t="shared" si="3"/>
        <v>141</v>
      </c>
      <c r="X7" s="8">
        <v>142</v>
      </c>
      <c r="Y7" s="8">
        <v>133</v>
      </c>
      <c r="Z7" s="8">
        <v>140</v>
      </c>
      <c r="AA7" s="8">
        <v>137</v>
      </c>
      <c r="AB7" s="8">
        <v>138</v>
      </c>
      <c r="AC7" s="8">
        <v>138</v>
      </c>
      <c r="AD7" s="8">
        <v>139</v>
      </c>
      <c r="AE7" s="8">
        <v>131</v>
      </c>
      <c r="AF7" s="8">
        <v>122</v>
      </c>
      <c r="AG7" s="8">
        <v>112</v>
      </c>
      <c r="AH7" s="8">
        <v>108</v>
      </c>
      <c r="AI7" s="8">
        <v>111</v>
      </c>
      <c r="AJ7" s="8">
        <v>112</v>
      </c>
      <c r="AK7" s="8">
        <v>114</v>
      </c>
      <c r="AL7" s="8">
        <v>117</v>
      </c>
      <c r="AM7" s="8">
        <v>114</v>
      </c>
      <c r="AN7" s="8">
        <v>109</v>
      </c>
      <c r="AO7" s="1">
        <v>107</v>
      </c>
    </row>
    <row r="8" spans="1:41" s="21" customFormat="1" ht="16.5" customHeight="1" x14ac:dyDescent="0.3">
      <c r="A8" s="32" t="s">
        <v>4</v>
      </c>
      <c r="B8" s="8">
        <f>6168+15709</f>
        <v>21877</v>
      </c>
      <c r="C8" s="8">
        <v>18127</v>
      </c>
      <c r="D8" s="8">
        <v>11733</v>
      </c>
      <c r="E8" s="8">
        <f>E10+E12+E14+E16</f>
        <v>7051</v>
      </c>
      <c r="F8" s="8">
        <f>F10+F12+F14+F16</f>
        <v>6885</v>
      </c>
      <c r="G8" s="8">
        <f t="shared" si="2"/>
        <v>7353</v>
      </c>
      <c r="H8" s="8">
        <f t="shared" si="2"/>
        <v>7265</v>
      </c>
      <c r="I8" s="8">
        <f t="shared" si="2"/>
        <v>7156</v>
      </c>
      <c r="J8" s="8">
        <f t="shared" si="2"/>
        <v>7211</v>
      </c>
      <c r="K8" s="8">
        <f t="shared" si="2"/>
        <v>7040</v>
      </c>
      <c r="L8" s="8">
        <f t="shared" si="2"/>
        <v>6866</v>
      </c>
      <c r="M8" s="8">
        <f t="shared" si="2"/>
        <v>6517</v>
      </c>
      <c r="N8" s="8">
        <f t="shared" si="2"/>
        <v>6419</v>
      </c>
      <c r="O8" s="8">
        <f t="shared" si="2"/>
        <v>6458</v>
      </c>
      <c r="P8" s="8">
        <f>P10+P12+P16</f>
        <v>6732</v>
      </c>
      <c r="Q8" s="8">
        <f t="shared" si="3"/>
        <v>6696</v>
      </c>
      <c r="R8" s="8">
        <f t="shared" si="3"/>
        <v>4406.3999999999996</v>
      </c>
      <c r="S8" s="8">
        <f t="shared" si="3"/>
        <v>4333.97</v>
      </c>
      <c r="T8" s="8">
        <f t="shared" si="3"/>
        <v>4247</v>
      </c>
      <c r="U8" s="8">
        <f t="shared" si="3"/>
        <v>4240</v>
      </c>
      <c r="V8" s="8">
        <f t="shared" si="3"/>
        <v>4323</v>
      </c>
      <c r="W8" s="8">
        <f>W10+W12+W16</f>
        <v>4605</v>
      </c>
      <c r="X8" s="8">
        <v>4432</v>
      </c>
      <c r="Y8" s="8">
        <v>4126</v>
      </c>
      <c r="Z8" s="8">
        <v>4435</v>
      </c>
      <c r="AA8" s="8">
        <v>4309.7939999999999</v>
      </c>
      <c r="AB8" s="8">
        <v>4584.0619999999999</v>
      </c>
      <c r="AC8" s="8">
        <v>4527.8720000000003</v>
      </c>
      <c r="AD8" s="8">
        <v>4528.2280000000001</v>
      </c>
      <c r="AE8" s="8">
        <v>4287.625</v>
      </c>
      <c r="AF8" s="8">
        <v>4140</v>
      </c>
      <c r="AG8" s="8">
        <v>3976.1909999999998</v>
      </c>
      <c r="AH8" s="8">
        <v>3754</v>
      </c>
      <c r="AI8" s="8">
        <v>3751</v>
      </c>
      <c r="AJ8" s="8">
        <v>3733</v>
      </c>
      <c r="AK8" s="8">
        <v>3939</v>
      </c>
      <c r="AL8" s="8">
        <v>4035.2119999999995</v>
      </c>
      <c r="AM8" s="8">
        <v>4000.989</v>
      </c>
      <c r="AN8" s="8">
        <v>4056.5219999999999</v>
      </c>
      <c r="AO8" s="1">
        <v>4067.5340000000001</v>
      </c>
    </row>
    <row r="9" spans="1:41" s="25" customFormat="1" ht="16.5" customHeight="1" x14ac:dyDescent="0.3">
      <c r="A9" s="33" t="s">
        <v>20</v>
      </c>
      <c r="B9" s="10" t="s">
        <v>2</v>
      </c>
      <c r="C9" s="10" t="s">
        <v>2</v>
      </c>
      <c r="D9" s="10" t="s">
        <v>2</v>
      </c>
      <c r="E9" s="9">
        <v>356</v>
      </c>
      <c r="F9" s="9">
        <v>259</v>
      </c>
      <c r="G9" s="9">
        <f>188+21</f>
        <v>209</v>
      </c>
      <c r="H9" s="9">
        <f>147+19</f>
        <v>166</v>
      </c>
      <c r="I9" s="9">
        <f>146+19</f>
        <v>165</v>
      </c>
      <c r="J9" s="9">
        <v>182</v>
      </c>
      <c r="K9" s="9">
        <v>169</v>
      </c>
      <c r="L9" s="9">
        <v>152</v>
      </c>
      <c r="M9" s="9">
        <v>142</v>
      </c>
      <c r="N9" s="9">
        <v>146</v>
      </c>
      <c r="O9" s="9">
        <v>142</v>
      </c>
      <c r="P9" s="9">
        <v>140</v>
      </c>
      <c r="Q9" s="9">
        <v>137</v>
      </c>
      <c r="R9" s="9">
        <v>22</v>
      </c>
      <c r="S9" s="9">
        <v>23</v>
      </c>
      <c r="T9" s="9">
        <v>20</v>
      </c>
      <c r="U9" s="9">
        <v>18</v>
      </c>
      <c r="V9" s="9">
        <v>22</v>
      </c>
      <c r="W9" s="9">
        <v>17</v>
      </c>
      <c r="X9" s="9">
        <v>20</v>
      </c>
      <c r="Y9" s="9">
        <v>20</v>
      </c>
      <c r="Z9" s="9">
        <v>19</v>
      </c>
      <c r="AA9" s="13">
        <v>19</v>
      </c>
      <c r="AB9" s="13">
        <v>18</v>
      </c>
      <c r="AC9" s="9">
        <v>20</v>
      </c>
      <c r="AD9" s="13">
        <v>22</v>
      </c>
      <c r="AE9" s="13">
        <v>22</v>
      </c>
      <c r="AF9" s="13">
        <v>21</v>
      </c>
      <c r="AG9" s="13">
        <v>16</v>
      </c>
      <c r="AH9" s="13">
        <v>17</v>
      </c>
      <c r="AI9" s="13">
        <v>20</v>
      </c>
      <c r="AJ9" s="13">
        <v>21</v>
      </c>
      <c r="AK9" s="13">
        <v>21</v>
      </c>
      <c r="AL9" s="13">
        <v>20</v>
      </c>
      <c r="AM9" s="13">
        <v>20</v>
      </c>
      <c r="AN9" s="13">
        <v>19</v>
      </c>
      <c r="AO9" s="3">
        <v>18</v>
      </c>
    </row>
    <row r="10" spans="1:41" s="25" customFormat="1" ht="16.5" customHeight="1" x14ac:dyDescent="0.3">
      <c r="A10" s="33" t="s">
        <v>5</v>
      </c>
      <c r="B10" s="10" t="s">
        <v>2</v>
      </c>
      <c r="C10" s="10" t="s">
        <v>2</v>
      </c>
      <c r="D10" s="10" t="s">
        <v>2</v>
      </c>
      <c r="E10" s="9">
        <v>4640</v>
      </c>
      <c r="F10" s="9">
        <v>3329</v>
      </c>
      <c r="G10" s="9">
        <f>2187+793</f>
        <v>2980</v>
      </c>
      <c r="H10" s="9">
        <v>2605</v>
      </c>
      <c r="I10" s="9">
        <v>2592</v>
      </c>
      <c r="J10" s="9">
        <v>2973</v>
      </c>
      <c r="K10" s="9">
        <v>2913</v>
      </c>
      <c r="L10" s="9">
        <v>2677</v>
      </c>
      <c r="M10" s="9">
        <v>2472</v>
      </c>
      <c r="N10" s="9">
        <v>2467</v>
      </c>
      <c r="O10" s="9">
        <v>2420</v>
      </c>
      <c r="P10" s="9">
        <v>2400</v>
      </c>
      <c r="Q10" s="9">
        <v>2404</v>
      </c>
      <c r="R10" s="9">
        <v>555.4</v>
      </c>
      <c r="S10" s="9">
        <v>562.97</v>
      </c>
      <c r="T10" s="9">
        <v>411</v>
      </c>
      <c r="U10" s="9">
        <v>296</v>
      </c>
      <c r="V10" s="9">
        <v>335</v>
      </c>
      <c r="W10" s="9">
        <v>284</v>
      </c>
      <c r="X10" s="9">
        <v>297</v>
      </c>
      <c r="Y10" s="9">
        <v>297</v>
      </c>
      <c r="Z10" s="9">
        <v>250</v>
      </c>
      <c r="AA10" s="13">
        <v>229</v>
      </c>
      <c r="AB10" s="13">
        <v>174</v>
      </c>
      <c r="AC10" s="9">
        <v>191</v>
      </c>
      <c r="AD10" s="9">
        <v>224</v>
      </c>
      <c r="AE10" s="13">
        <v>239</v>
      </c>
      <c r="AF10" s="13">
        <v>231</v>
      </c>
      <c r="AG10" s="13">
        <v>161.33600000000001</v>
      </c>
      <c r="AH10" s="13">
        <v>179</v>
      </c>
      <c r="AI10" s="13">
        <v>167</v>
      </c>
      <c r="AJ10" s="13">
        <v>178</v>
      </c>
      <c r="AK10" s="13">
        <v>179</v>
      </c>
      <c r="AL10" s="13">
        <v>175.15100000000001</v>
      </c>
      <c r="AM10" s="13">
        <v>176.279</v>
      </c>
      <c r="AN10" s="13">
        <v>155.87299999999999</v>
      </c>
      <c r="AO10" s="3">
        <v>154.49</v>
      </c>
    </row>
    <row r="11" spans="1:41" s="25" customFormat="1" ht="16.5" customHeight="1" x14ac:dyDescent="0.3">
      <c r="A11" s="33" t="s">
        <v>23</v>
      </c>
      <c r="B11" s="10" t="s">
        <v>2</v>
      </c>
      <c r="C11" s="10" t="s">
        <v>2</v>
      </c>
      <c r="D11" s="10" t="s">
        <v>2</v>
      </c>
      <c r="E11" s="9">
        <v>109</v>
      </c>
      <c r="F11" s="9">
        <v>121</v>
      </c>
      <c r="G11" s="9">
        <v>104</v>
      </c>
      <c r="H11" s="9">
        <v>92</v>
      </c>
      <c r="I11" s="9">
        <v>92</v>
      </c>
      <c r="J11" s="9">
        <v>83</v>
      </c>
      <c r="K11" s="9">
        <v>87</v>
      </c>
      <c r="L11" s="9">
        <v>86</v>
      </c>
      <c r="M11" s="9">
        <v>81</v>
      </c>
      <c r="N11" s="9">
        <v>83</v>
      </c>
      <c r="O11" s="9">
        <v>85</v>
      </c>
      <c r="P11" s="9">
        <v>91</v>
      </c>
      <c r="Q11" s="9">
        <v>89</v>
      </c>
      <c r="R11" s="9">
        <v>81</v>
      </c>
      <c r="S11" s="9">
        <v>77</v>
      </c>
      <c r="T11" s="9">
        <v>79</v>
      </c>
      <c r="U11" s="9">
        <v>78</v>
      </c>
      <c r="V11" s="9">
        <v>75</v>
      </c>
      <c r="W11" s="9">
        <v>81</v>
      </c>
      <c r="X11" s="9">
        <v>73</v>
      </c>
      <c r="Y11" s="9">
        <v>70</v>
      </c>
      <c r="Z11" s="9">
        <v>78</v>
      </c>
      <c r="AA11" s="13">
        <v>76</v>
      </c>
      <c r="AB11" s="13">
        <v>80</v>
      </c>
      <c r="AC11" s="13">
        <v>79</v>
      </c>
      <c r="AD11" s="9">
        <v>80</v>
      </c>
      <c r="AE11" s="9">
        <v>75</v>
      </c>
      <c r="AF11" s="9">
        <v>69</v>
      </c>
      <c r="AG11" s="9">
        <v>67</v>
      </c>
      <c r="AH11" s="9">
        <v>63</v>
      </c>
      <c r="AI11" s="9">
        <v>63</v>
      </c>
      <c r="AJ11" s="9">
        <v>62</v>
      </c>
      <c r="AK11" s="9">
        <v>65</v>
      </c>
      <c r="AL11" s="9">
        <v>66</v>
      </c>
      <c r="AM11" s="9">
        <v>64</v>
      </c>
      <c r="AN11" s="9">
        <v>61</v>
      </c>
      <c r="AO11" s="4">
        <v>62</v>
      </c>
    </row>
    <row r="12" spans="1:41" s="25" customFormat="1" ht="16.5" customHeight="1" x14ac:dyDescent="0.3">
      <c r="A12" s="33" t="s">
        <v>5</v>
      </c>
      <c r="B12" s="10" t="s">
        <v>2</v>
      </c>
      <c r="C12" s="10" t="s">
        <v>2</v>
      </c>
      <c r="D12" s="10" t="s">
        <v>2</v>
      </c>
      <c r="E12" s="9">
        <v>1773</v>
      </c>
      <c r="F12" s="9">
        <v>2289</v>
      </c>
      <c r="G12" s="9">
        <v>2651</v>
      </c>
      <c r="H12" s="9">
        <v>2856</v>
      </c>
      <c r="I12" s="9">
        <v>2856</v>
      </c>
      <c r="J12" s="9">
        <v>2722</v>
      </c>
      <c r="K12" s="9">
        <v>2812</v>
      </c>
      <c r="L12" s="9">
        <v>2802</v>
      </c>
      <c r="M12" s="9">
        <v>2600</v>
      </c>
      <c r="N12" s="9">
        <v>2639</v>
      </c>
      <c r="O12" s="9">
        <v>2743</v>
      </c>
      <c r="P12" s="9">
        <v>3096</v>
      </c>
      <c r="Q12" s="9">
        <v>3056</v>
      </c>
      <c r="R12" s="9">
        <v>3004</v>
      </c>
      <c r="S12" s="9">
        <v>2932</v>
      </c>
      <c r="T12" s="9">
        <v>3019</v>
      </c>
      <c r="U12" s="9">
        <v>3124</v>
      </c>
      <c r="V12" s="9">
        <v>3104</v>
      </c>
      <c r="W12" s="9">
        <v>3428</v>
      </c>
      <c r="X12" s="9">
        <v>3106</v>
      </c>
      <c r="Y12" s="9">
        <v>2952</v>
      </c>
      <c r="Z12" s="9">
        <v>3306</v>
      </c>
      <c r="AA12" s="9">
        <v>3219</v>
      </c>
      <c r="AB12" s="9">
        <v>3596.3270000000002</v>
      </c>
      <c r="AC12" s="9">
        <v>3537.4580000000001</v>
      </c>
      <c r="AD12" s="9">
        <v>3553.636</v>
      </c>
      <c r="AE12" s="9">
        <v>3356.99</v>
      </c>
      <c r="AF12" s="9">
        <v>3257</v>
      </c>
      <c r="AG12" s="9">
        <v>3229.7489999999998</v>
      </c>
      <c r="AH12" s="9">
        <v>2998</v>
      </c>
      <c r="AI12" s="9">
        <v>3009</v>
      </c>
      <c r="AJ12" s="9">
        <v>2958</v>
      </c>
      <c r="AK12" s="9">
        <v>3166</v>
      </c>
      <c r="AL12" s="9">
        <v>3182.3389999999999</v>
      </c>
      <c r="AM12" s="9">
        <v>3162.1869999999999</v>
      </c>
      <c r="AN12" s="9">
        <v>3258.636</v>
      </c>
      <c r="AO12" s="4">
        <v>3302.163</v>
      </c>
    </row>
    <row r="13" spans="1:41" s="25" customFormat="1" ht="16.5" customHeight="1" x14ac:dyDescent="0.3">
      <c r="A13" s="33" t="s">
        <v>3</v>
      </c>
      <c r="B13" s="10" t="s">
        <v>2</v>
      </c>
      <c r="C13" s="10" t="s">
        <v>2</v>
      </c>
      <c r="D13" s="10" t="s">
        <v>2</v>
      </c>
      <c r="E13" s="9">
        <v>37</v>
      </c>
      <c r="F13" s="9">
        <v>68</v>
      </c>
      <c r="G13" s="9">
        <v>63</v>
      </c>
      <c r="H13" s="9">
        <v>59</v>
      </c>
      <c r="I13" s="9">
        <v>52</v>
      </c>
      <c r="J13" s="9">
        <v>30</v>
      </c>
      <c r="K13" s="10">
        <v>3</v>
      </c>
      <c r="L13" s="10">
        <v>3</v>
      </c>
      <c r="M13" s="10">
        <v>3</v>
      </c>
      <c r="N13" s="10">
        <v>1</v>
      </c>
      <c r="O13" s="10">
        <v>1</v>
      </c>
      <c r="P13" s="10" t="s">
        <v>2</v>
      </c>
      <c r="Q13" s="10" t="s">
        <v>2</v>
      </c>
      <c r="R13" s="10" t="s">
        <v>2</v>
      </c>
      <c r="S13" s="10" t="s">
        <v>2</v>
      </c>
      <c r="T13" s="9" t="s">
        <v>2</v>
      </c>
      <c r="U13" s="9" t="s">
        <v>2</v>
      </c>
      <c r="V13" s="10" t="s">
        <v>2</v>
      </c>
      <c r="W13" s="10" t="s">
        <v>2</v>
      </c>
      <c r="X13" s="10" t="s">
        <v>2</v>
      </c>
      <c r="Y13" s="10" t="s">
        <v>2</v>
      </c>
      <c r="Z13" s="10" t="s">
        <v>2</v>
      </c>
      <c r="AA13" s="10" t="s">
        <v>2</v>
      </c>
      <c r="AB13" s="10" t="s">
        <v>2</v>
      </c>
      <c r="AC13" s="10" t="s">
        <v>2</v>
      </c>
      <c r="AD13" s="10" t="s">
        <v>2</v>
      </c>
      <c r="AE13" s="10" t="s">
        <v>2</v>
      </c>
      <c r="AF13" s="10" t="s">
        <v>2</v>
      </c>
      <c r="AG13" s="10" t="s">
        <v>2</v>
      </c>
      <c r="AH13" s="10" t="s">
        <v>2</v>
      </c>
      <c r="AI13" s="10" t="s">
        <v>2</v>
      </c>
      <c r="AJ13" s="10" t="s">
        <v>2</v>
      </c>
      <c r="AK13" s="10" t="s">
        <v>2</v>
      </c>
      <c r="AL13" s="10" t="s">
        <v>2</v>
      </c>
      <c r="AM13" s="10" t="s">
        <v>2</v>
      </c>
      <c r="AN13" s="10" t="s">
        <v>2</v>
      </c>
      <c r="AO13" s="5" t="s">
        <v>2</v>
      </c>
    </row>
    <row r="14" spans="1:41" s="25" customFormat="1" ht="16.5" customHeight="1" x14ac:dyDescent="0.3">
      <c r="A14" s="33" t="s">
        <v>5</v>
      </c>
      <c r="B14" s="10" t="s">
        <v>2</v>
      </c>
      <c r="C14" s="10" t="s">
        <v>2</v>
      </c>
      <c r="D14" s="10" t="s">
        <v>2</v>
      </c>
      <c r="E14" s="9">
        <v>510</v>
      </c>
      <c r="F14" s="9">
        <v>940</v>
      </c>
      <c r="G14" s="9">
        <v>904</v>
      </c>
      <c r="H14" s="9">
        <v>836</v>
      </c>
      <c r="I14" s="9">
        <v>741</v>
      </c>
      <c r="J14" s="9">
        <v>456</v>
      </c>
      <c r="K14" s="9">
        <v>57</v>
      </c>
      <c r="L14" s="9">
        <v>57</v>
      </c>
      <c r="M14" s="9">
        <v>57</v>
      </c>
      <c r="N14" s="9">
        <v>17</v>
      </c>
      <c r="O14" s="9">
        <v>17</v>
      </c>
      <c r="P14" s="9" t="s">
        <v>2</v>
      </c>
      <c r="Q14" s="9" t="s">
        <v>2</v>
      </c>
      <c r="R14" s="9" t="s">
        <v>2</v>
      </c>
      <c r="S14" s="9" t="s">
        <v>2</v>
      </c>
      <c r="T14" s="9" t="s">
        <v>2</v>
      </c>
      <c r="U14" s="9" t="s">
        <v>2</v>
      </c>
      <c r="V14" s="9" t="s">
        <v>2</v>
      </c>
      <c r="W14" s="9" t="s">
        <v>2</v>
      </c>
      <c r="X14" s="9" t="s">
        <v>2</v>
      </c>
      <c r="Y14" s="9" t="s">
        <v>2</v>
      </c>
      <c r="Z14" s="9" t="s">
        <v>2</v>
      </c>
      <c r="AA14" s="9" t="s">
        <v>2</v>
      </c>
      <c r="AB14" s="9" t="s">
        <v>2</v>
      </c>
      <c r="AC14" s="9" t="s">
        <v>2</v>
      </c>
      <c r="AD14" s="9" t="s">
        <v>2</v>
      </c>
      <c r="AE14" s="9" t="s">
        <v>2</v>
      </c>
      <c r="AF14" s="9" t="s">
        <v>2</v>
      </c>
      <c r="AG14" s="9" t="s">
        <v>2</v>
      </c>
      <c r="AH14" s="9" t="s">
        <v>2</v>
      </c>
      <c r="AI14" s="9" t="s">
        <v>2</v>
      </c>
      <c r="AJ14" s="9" t="s">
        <v>2</v>
      </c>
      <c r="AK14" s="9" t="s">
        <v>2</v>
      </c>
      <c r="AL14" s="9" t="s">
        <v>2</v>
      </c>
      <c r="AM14" s="9" t="s">
        <v>2</v>
      </c>
      <c r="AN14" s="9" t="s">
        <v>2</v>
      </c>
      <c r="AO14" s="4" t="s">
        <v>2</v>
      </c>
    </row>
    <row r="15" spans="1:41" s="25" customFormat="1" ht="16.5" customHeight="1" x14ac:dyDescent="0.3">
      <c r="A15" s="33" t="s">
        <v>22</v>
      </c>
      <c r="B15" s="10" t="s">
        <v>2</v>
      </c>
      <c r="C15" s="10" t="s">
        <v>2</v>
      </c>
      <c r="D15" s="10" t="s">
        <v>2</v>
      </c>
      <c r="E15" s="9">
        <v>9</v>
      </c>
      <c r="F15" s="9">
        <v>23</v>
      </c>
      <c r="G15" s="9">
        <v>41</v>
      </c>
      <c r="H15" s="9">
        <v>50</v>
      </c>
      <c r="I15" s="9">
        <v>50</v>
      </c>
      <c r="J15" s="9">
        <v>54</v>
      </c>
      <c r="K15" s="9">
        <v>63</v>
      </c>
      <c r="L15" s="9">
        <v>67</v>
      </c>
      <c r="M15" s="9">
        <v>69</v>
      </c>
      <c r="N15" s="9">
        <v>62</v>
      </c>
      <c r="O15" s="9">
        <v>60</v>
      </c>
      <c r="P15" s="9">
        <v>58</v>
      </c>
      <c r="Q15" s="9">
        <v>58</v>
      </c>
      <c r="R15" s="9">
        <v>39</v>
      </c>
      <c r="S15" s="9">
        <v>40</v>
      </c>
      <c r="T15" s="9">
        <v>40</v>
      </c>
      <c r="U15" s="9">
        <v>40</v>
      </c>
      <c r="V15" s="9">
        <v>43</v>
      </c>
      <c r="W15" s="9">
        <v>43</v>
      </c>
      <c r="X15" s="9">
        <v>49</v>
      </c>
      <c r="Y15" s="9">
        <v>43</v>
      </c>
      <c r="Z15" s="10">
        <v>43</v>
      </c>
      <c r="AA15" s="13">
        <v>42</v>
      </c>
      <c r="AB15" s="13">
        <v>40</v>
      </c>
      <c r="AC15" s="10">
        <v>39</v>
      </c>
      <c r="AD15" s="10">
        <v>37</v>
      </c>
      <c r="AE15" s="10">
        <v>34</v>
      </c>
      <c r="AF15" s="10">
        <v>32</v>
      </c>
      <c r="AG15" s="10">
        <v>29</v>
      </c>
      <c r="AH15" s="10">
        <v>28</v>
      </c>
      <c r="AI15" s="10">
        <v>28</v>
      </c>
      <c r="AJ15" s="10">
        <v>29</v>
      </c>
      <c r="AK15" s="10">
        <v>28</v>
      </c>
      <c r="AL15" s="10">
        <v>31</v>
      </c>
      <c r="AM15" s="10">
        <v>30</v>
      </c>
      <c r="AN15" s="10">
        <v>29</v>
      </c>
      <c r="AO15" s="5">
        <v>27</v>
      </c>
    </row>
    <row r="16" spans="1:41" s="25" customFormat="1" ht="16.5" customHeight="1" x14ac:dyDescent="0.3">
      <c r="A16" s="33" t="s">
        <v>5</v>
      </c>
      <c r="B16" s="10" t="s">
        <v>2</v>
      </c>
      <c r="C16" s="10" t="s">
        <v>2</v>
      </c>
      <c r="D16" s="10" t="s">
        <v>2</v>
      </c>
      <c r="E16" s="9">
        <v>128</v>
      </c>
      <c r="F16" s="9">
        <v>327</v>
      </c>
      <c r="G16" s="9">
        <v>818</v>
      </c>
      <c r="H16" s="9">
        <v>968</v>
      </c>
      <c r="I16" s="9">
        <v>967</v>
      </c>
      <c r="J16" s="9">
        <v>1060</v>
      </c>
      <c r="K16" s="9">
        <v>1258</v>
      </c>
      <c r="L16" s="9">
        <v>1330</v>
      </c>
      <c r="M16" s="9">
        <v>1388</v>
      </c>
      <c r="N16" s="9">
        <v>1296</v>
      </c>
      <c r="O16" s="9">
        <v>1278</v>
      </c>
      <c r="P16" s="9">
        <v>1236</v>
      </c>
      <c r="Q16" s="9">
        <v>1236</v>
      </c>
      <c r="R16" s="9">
        <v>847</v>
      </c>
      <c r="S16" s="9">
        <v>839</v>
      </c>
      <c r="T16" s="9">
        <v>817</v>
      </c>
      <c r="U16" s="9">
        <v>820</v>
      </c>
      <c r="V16" s="9">
        <v>884</v>
      </c>
      <c r="W16" s="9">
        <v>893</v>
      </c>
      <c r="X16" s="9">
        <v>1029</v>
      </c>
      <c r="Y16" s="9">
        <v>877</v>
      </c>
      <c r="Z16" s="9">
        <v>879</v>
      </c>
      <c r="AA16" s="13">
        <v>861.79399999999998</v>
      </c>
      <c r="AB16" s="13">
        <v>813.73500000000001</v>
      </c>
      <c r="AC16" s="9">
        <v>799.41399999999999</v>
      </c>
      <c r="AD16" s="13">
        <v>750.59199999999998</v>
      </c>
      <c r="AE16" s="13">
        <v>691.63499999999999</v>
      </c>
      <c r="AF16" s="13">
        <v>652</v>
      </c>
      <c r="AG16" s="13">
        <v>585.10599999999999</v>
      </c>
      <c r="AH16" s="13">
        <v>577</v>
      </c>
      <c r="AI16" s="13">
        <v>575</v>
      </c>
      <c r="AJ16" s="13">
        <v>597</v>
      </c>
      <c r="AK16" s="13">
        <v>594</v>
      </c>
      <c r="AL16" s="13">
        <v>677.72199999999998</v>
      </c>
      <c r="AM16" s="13">
        <v>662.52300000000002</v>
      </c>
      <c r="AN16" s="13">
        <v>642.01300000000003</v>
      </c>
      <c r="AO16" s="3">
        <v>610.88099999999997</v>
      </c>
    </row>
    <row r="17" spans="1:41" s="25" customFormat="1" ht="16.5" customHeight="1" x14ac:dyDescent="0.3">
      <c r="A17" s="22" t="s">
        <v>16</v>
      </c>
      <c r="B17" s="8">
        <v>422</v>
      </c>
      <c r="C17" s="8">
        <v>341</v>
      </c>
      <c r="D17" s="8">
        <v>294</v>
      </c>
      <c r="E17" s="8">
        <v>267</v>
      </c>
      <c r="F17" s="8">
        <v>308</v>
      </c>
      <c r="G17" s="8">
        <v>258</v>
      </c>
      <c r="H17" s="8">
        <v>233</v>
      </c>
      <c r="I17" s="8">
        <v>226</v>
      </c>
      <c r="J17" s="8">
        <v>220</v>
      </c>
      <c r="K17" s="8">
        <v>210</v>
      </c>
      <c r="L17" s="8">
        <v>200</v>
      </c>
      <c r="M17" s="8">
        <v>181</v>
      </c>
      <c r="N17" s="8">
        <v>173</v>
      </c>
      <c r="O17" s="8">
        <v>161</v>
      </c>
      <c r="P17" s="8">
        <v>154</v>
      </c>
      <c r="Q17" s="8">
        <v>154</v>
      </c>
      <c r="R17" s="8">
        <f>R19</f>
        <v>117</v>
      </c>
      <c r="S17" s="8">
        <f t="shared" ref="S17:W17" si="4">S19</f>
        <v>111</v>
      </c>
      <c r="T17" s="8">
        <f t="shared" si="4"/>
        <v>96</v>
      </c>
      <c r="U17" s="8">
        <f t="shared" si="4"/>
        <v>84</v>
      </c>
      <c r="V17" s="8">
        <f t="shared" si="4"/>
        <v>67</v>
      </c>
      <c r="W17" s="8">
        <f t="shared" si="4"/>
        <v>63</v>
      </c>
      <c r="X17" s="8">
        <v>63</v>
      </c>
      <c r="Y17" s="8">
        <v>63</v>
      </c>
      <c r="Z17" s="8">
        <v>61</v>
      </c>
      <c r="AA17" s="8">
        <v>59</v>
      </c>
      <c r="AB17" s="8">
        <v>62</v>
      </c>
      <c r="AC17" s="8">
        <v>60</v>
      </c>
      <c r="AD17" s="8">
        <v>49</v>
      </c>
      <c r="AE17" s="8">
        <v>48</v>
      </c>
      <c r="AF17" s="8">
        <v>49</v>
      </c>
      <c r="AG17" s="8">
        <v>50</v>
      </c>
      <c r="AH17" s="8">
        <v>53</v>
      </c>
      <c r="AI17" s="8">
        <v>60</v>
      </c>
      <c r="AJ17" s="8">
        <v>65</v>
      </c>
      <c r="AK17" s="8">
        <v>63</v>
      </c>
      <c r="AL17" s="8">
        <v>63</v>
      </c>
      <c r="AM17" s="8">
        <v>64</v>
      </c>
      <c r="AN17" s="8">
        <v>65</v>
      </c>
      <c r="AO17" s="1">
        <v>66</v>
      </c>
    </row>
    <row r="18" spans="1:41" s="21" customFormat="1" ht="16.5" customHeight="1" x14ac:dyDescent="0.3">
      <c r="A18" s="22" t="s">
        <v>5</v>
      </c>
      <c r="B18" s="9">
        <v>7815</v>
      </c>
      <c r="C18" s="9">
        <v>7561</v>
      </c>
      <c r="D18" s="9">
        <v>7739</v>
      </c>
      <c r="E18" s="9">
        <v>9711</v>
      </c>
      <c r="F18" s="9">
        <v>16152</v>
      </c>
      <c r="G18" s="9">
        <v>15534</v>
      </c>
      <c r="H18" s="9">
        <v>15641</v>
      </c>
      <c r="I18" s="9">
        <v>14993</v>
      </c>
      <c r="J18" s="9">
        <v>14180</v>
      </c>
      <c r="K18" s="9">
        <v>13048</v>
      </c>
      <c r="L18" s="9">
        <v>11945</v>
      </c>
      <c r="M18" s="9">
        <v>11028</v>
      </c>
      <c r="N18" s="9">
        <v>10378</v>
      </c>
      <c r="O18" s="9">
        <v>9696</v>
      </c>
      <c r="P18" s="9">
        <v>9289</v>
      </c>
      <c r="Q18" s="9">
        <v>9373</v>
      </c>
      <c r="R18" s="9">
        <f>SUM(R20,R22)</f>
        <v>6854</v>
      </c>
      <c r="S18" s="9">
        <f t="shared" ref="S18:W18" si="5">SUM(S20,S22)</f>
        <v>6385</v>
      </c>
      <c r="T18" s="9">
        <f t="shared" si="5"/>
        <v>5379</v>
      </c>
      <c r="U18" s="9">
        <f t="shared" si="5"/>
        <v>4558</v>
      </c>
      <c r="V18" s="9">
        <f t="shared" si="5"/>
        <v>3655</v>
      </c>
      <c r="W18" s="9">
        <f t="shared" si="5"/>
        <v>3655</v>
      </c>
      <c r="X18" s="9">
        <v>3984</v>
      </c>
      <c r="Y18" s="9">
        <v>4001</v>
      </c>
      <c r="Z18" s="9">
        <v>4028</v>
      </c>
      <c r="AA18" s="9">
        <v>3966</v>
      </c>
      <c r="AB18" s="9">
        <v>4104</v>
      </c>
      <c r="AC18" s="9">
        <v>4015.8249999999998</v>
      </c>
      <c r="AD18" s="9">
        <v>3326.2910000000002</v>
      </c>
      <c r="AE18" s="9">
        <v>3340.4749999999999</v>
      </c>
      <c r="AF18" s="9">
        <v>3386</v>
      </c>
      <c r="AG18" s="9">
        <v>3503.556</v>
      </c>
      <c r="AH18" s="9">
        <v>3768</v>
      </c>
      <c r="AI18" s="9">
        <v>4035</v>
      </c>
      <c r="AJ18" s="9">
        <v>4284</v>
      </c>
      <c r="AK18" s="9">
        <v>4109</v>
      </c>
      <c r="AL18" s="9">
        <v>4109.7049999999999</v>
      </c>
      <c r="AM18" s="9">
        <v>4157.6850000000004</v>
      </c>
      <c r="AN18" s="9">
        <v>4135.4709999999995</v>
      </c>
      <c r="AO18" s="4">
        <v>4172.6120000000001</v>
      </c>
    </row>
    <row r="19" spans="1:41" s="25" customFormat="1" ht="16.5" customHeight="1" x14ac:dyDescent="0.3">
      <c r="A19" s="23" t="s">
        <v>25</v>
      </c>
      <c r="B19" s="9" t="s">
        <v>2</v>
      </c>
      <c r="C19" s="9" t="s">
        <v>2</v>
      </c>
      <c r="D19" s="9" t="s">
        <v>2</v>
      </c>
      <c r="E19" s="9" t="s">
        <v>2</v>
      </c>
      <c r="F19" s="9" t="s">
        <v>2</v>
      </c>
      <c r="G19" s="9">
        <v>244</v>
      </c>
      <c r="H19" s="9">
        <v>219</v>
      </c>
      <c r="I19" s="9">
        <v>212</v>
      </c>
      <c r="J19" s="9">
        <v>206</v>
      </c>
      <c r="K19" s="9">
        <v>196</v>
      </c>
      <c r="L19" s="9">
        <v>186</v>
      </c>
      <c r="M19" s="9">
        <v>167</v>
      </c>
      <c r="N19" s="9">
        <v>159</v>
      </c>
      <c r="O19" s="9">
        <v>148</v>
      </c>
      <c r="P19" s="9">
        <v>145</v>
      </c>
      <c r="Q19" s="9">
        <v>146</v>
      </c>
      <c r="R19" s="9">
        <v>117</v>
      </c>
      <c r="S19" s="9">
        <v>111</v>
      </c>
      <c r="T19" s="9">
        <v>96</v>
      </c>
      <c r="U19" s="9">
        <v>84</v>
      </c>
      <c r="V19" s="9">
        <v>67</v>
      </c>
      <c r="W19" s="9">
        <v>63</v>
      </c>
      <c r="X19" s="9">
        <v>63</v>
      </c>
      <c r="Y19" s="9">
        <v>63</v>
      </c>
      <c r="Z19" s="9">
        <v>61</v>
      </c>
      <c r="AA19" s="13">
        <v>59</v>
      </c>
      <c r="AB19" s="13">
        <v>62</v>
      </c>
      <c r="AC19" s="9">
        <v>60</v>
      </c>
      <c r="AD19" s="13">
        <v>49</v>
      </c>
      <c r="AE19" s="13">
        <v>48</v>
      </c>
      <c r="AF19" s="13">
        <v>49</v>
      </c>
      <c r="AG19" s="13">
        <v>50</v>
      </c>
      <c r="AH19" s="13">
        <v>53</v>
      </c>
      <c r="AI19" s="13">
        <v>60</v>
      </c>
      <c r="AJ19" s="13">
        <v>65</v>
      </c>
      <c r="AK19" s="13">
        <v>63</v>
      </c>
      <c r="AL19" s="13">
        <v>63</v>
      </c>
      <c r="AM19" s="13">
        <v>64</v>
      </c>
      <c r="AN19" s="13">
        <v>65</v>
      </c>
      <c r="AO19" s="3">
        <v>66</v>
      </c>
    </row>
    <row r="20" spans="1:41" s="25" customFormat="1" ht="16.5" customHeight="1" x14ac:dyDescent="0.3">
      <c r="A20" s="33" t="s">
        <v>5</v>
      </c>
      <c r="B20" s="9" t="s">
        <v>2</v>
      </c>
      <c r="C20" s="9" t="s">
        <v>2</v>
      </c>
      <c r="D20" s="9" t="s">
        <v>2</v>
      </c>
      <c r="E20" s="9" t="s">
        <v>2</v>
      </c>
      <c r="F20" s="9" t="s">
        <v>2</v>
      </c>
      <c r="G20" s="9">
        <v>14574</v>
      </c>
      <c r="H20" s="9">
        <v>14681</v>
      </c>
      <c r="I20" s="9">
        <v>14033</v>
      </c>
      <c r="J20" s="9">
        <v>13279</v>
      </c>
      <c r="K20" s="9">
        <v>12143</v>
      </c>
      <c r="L20" s="9">
        <v>11040</v>
      </c>
      <c r="M20" s="9">
        <v>10123</v>
      </c>
      <c r="N20" s="9">
        <v>9473</v>
      </c>
      <c r="O20" s="9">
        <v>8857</v>
      </c>
      <c r="P20" s="9">
        <v>8737</v>
      </c>
      <c r="Q20" s="9">
        <v>8845</v>
      </c>
      <c r="R20" s="9">
        <v>6854</v>
      </c>
      <c r="S20" s="9">
        <v>6385</v>
      </c>
      <c r="T20" s="9">
        <v>5379</v>
      </c>
      <c r="U20" s="9">
        <v>4558</v>
      </c>
      <c r="V20" s="9">
        <v>3655</v>
      </c>
      <c r="W20" s="9">
        <v>3655</v>
      </c>
      <c r="X20" s="9">
        <v>3984</v>
      </c>
      <c r="Y20" s="9">
        <v>4001</v>
      </c>
      <c r="Z20" s="9">
        <v>4028</v>
      </c>
      <c r="AA20" s="9">
        <v>3966</v>
      </c>
      <c r="AB20" s="9">
        <v>4104</v>
      </c>
      <c r="AC20" s="9">
        <v>4015.8249999999998</v>
      </c>
      <c r="AD20" s="9">
        <v>3326.2910000000002</v>
      </c>
      <c r="AE20" s="9">
        <v>3340.4749999999999</v>
      </c>
      <c r="AF20" s="9">
        <v>3386</v>
      </c>
      <c r="AG20" s="9">
        <v>3503.556</v>
      </c>
      <c r="AH20" s="9">
        <v>3768</v>
      </c>
      <c r="AI20" s="9">
        <v>4035</v>
      </c>
      <c r="AJ20" s="9">
        <v>4284</v>
      </c>
      <c r="AK20" s="9">
        <v>4109</v>
      </c>
      <c r="AL20" s="9">
        <v>4109.7049999999999</v>
      </c>
      <c r="AM20" s="9">
        <v>4157.6850000000004</v>
      </c>
      <c r="AN20" s="9">
        <v>4135.4709999999995</v>
      </c>
      <c r="AO20" s="4">
        <v>4172.6120000000001</v>
      </c>
    </row>
    <row r="21" spans="1:41" s="25" customFormat="1" ht="16.5" customHeight="1" x14ac:dyDescent="0.3">
      <c r="A21" s="23" t="s">
        <v>11</v>
      </c>
      <c r="B21" s="9" t="s">
        <v>2</v>
      </c>
      <c r="C21" s="9" t="s">
        <v>2</v>
      </c>
      <c r="D21" s="9" t="s">
        <v>2</v>
      </c>
      <c r="E21" s="9" t="s">
        <v>2</v>
      </c>
      <c r="F21" s="9" t="s">
        <v>2</v>
      </c>
      <c r="G21" s="9">
        <v>14</v>
      </c>
      <c r="H21" s="9">
        <v>14</v>
      </c>
      <c r="I21" s="9">
        <v>14</v>
      </c>
      <c r="J21" s="9">
        <v>14</v>
      </c>
      <c r="K21" s="9">
        <v>14</v>
      </c>
      <c r="L21" s="9">
        <v>14</v>
      </c>
      <c r="M21" s="9">
        <v>14</v>
      </c>
      <c r="N21" s="9">
        <v>14</v>
      </c>
      <c r="O21" s="9">
        <v>13</v>
      </c>
      <c r="P21" s="9">
        <v>9</v>
      </c>
      <c r="Q21" s="9">
        <v>8</v>
      </c>
      <c r="R21" s="9" t="s">
        <v>2</v>
      </c>
      <c r="S21" s="9" t="s">
        <v>2</v>
      </c>
      <c r="T21" s="9" t="s">
        <v>2</v>
      </c>
      <c r="U21" s="9" t="s">
        <v>2</v>
      </c>
      <c r="V21" s="9" t="s">
        <v>2</v>
      </c>
      <c r="W21" s="9" t="s">
        <v>2</v>
      </c>
      <c r="X21" s="9" t="s">
        <v>2</v>
      </c>
      <c r="Y21" s="9" t="s">
        <v>2</v>
      </c>
      <c r="Z21" s="9" t="s">
        <v>2</v>
      </c>
      <c r="AA21" s="9" t="s">
        <v>2</v>
      </c>
      <c r="AB21" s="9" t="s">
        <v>2</v>
      </c>
      <c r="AC21" s="9" t="s">
        <v>2</v>
      </c>
      <c r="AD21" s="9" t="s">
        <v>2</v>
      </c>
      <c r="AE21" s="9" t="s">
        <v>2</v>
      </c>
      <c r="AF21" s="9" t="s">
        <v>2</v>
      </c>
      <c r="AG21" s="9" t="s">
        <v>2</v>
      </c>
      <c r="AH21" s="9" t="s">
        <v>2</v>
      </c>
      <c r="AI21" s="11" t="s">
        <v>2</v>
      </c>
      <c r="AJ21" s="11" t="s">
        <v>2</v>
      </c>
      <c r="AK21" s="11" t="s">
        <v>2</v>
      </c>
      <c r="AL21" s="11" t="s">
        <v>2</v>
      </c>
      <c r="AM21" s="11" t="s">
        <v>2</v>
      </c>
      <c r="AN21" s="11" t="s">
        <v>2</v>
      </c>
      <c r="AO21" s="30" t="s">
        <v>2</v>
      </c>
    </row>
    <row r="22" spans="1:41" s="25" customFormat="1" ht="16.5" customHeight="1" x14ac:dyDescent="0.3">
      <c r="A22" s="33" t="s">
        <v>5</v>
      </c>
      <c r="B22" s="9" t="s">
        <v>2</v>
      </c>
      <c r="C22" s="9" t="s">
        <v>2</v>
      </c>
      <c r="D22" s="9" t="s">
        <v>2</v>
      </c>
      <c r="E22" s="9" t="s">
        <v>2</v>
      </c>
      <c r="F22" s="9" t="s">
        <v>2</v>
      </c>
      <c r="G22" s="9">
        <v>960</v>
      </c>
      <c r="H22" s="9">
        <v>960</v>
      </c>
      <c r="I22" s="9">
        <v>960</v>
      </c>
      <c r="J22" s="9">
        <v>901</v>
      </c>
      <c r="K22" s="9">
        <v>905</v>
      </c>
      <c r="L22" s="9">
        <v>905</v>
      </c>
      <c r="M22" s="9">
        <v>905</v>
      </c>
      <c r="N22" s="9">
        <v>905</v>
      </c>
      <c r="O22" s="9">
        <v>839</v>
      </c>
      <c r="P22" s="9">
        <v>552</v>
      </c>
      <c r="Q22" s="9">
        <v>528</v>
      </c>
      <c r="R22" s="9" t="s">
        <v>2</v>
      </c>
      <c r="S22" s="9" t="s">
        <v>2</v>
      </c>
      <c r="T22" s="9" t="s">
        <v>2</v>
      </c>
      <c r="U22" s="9" t="s">
        <v>2</v>
      </c>
      <c r="V22" s="9" t="s">
        <v>2</v>
      </c>
      <c r="W22" s="9" t="s">
        <v>2</v>
      </c>
      <c r="X22" s="9" t="s">
        <v>2</v>
      </c>
      <c r="Y22" s="9" t="s">
        <v>2</v>
      </c>
      <c r="Z22" s="9" t="s">
        <v>2</v>
      </c>
      <c r="AA22" s="9" t="s">
        <v>2</v>
      </c>
      <c r="AB22" s="9" t="s">
        <v>2</v>
      </c>
      <c r="AC22" s="9" t="s">
        <v>2</v>
      </c>
      <c r="AD22" s="9" t="s">
        <v>2</v>
      </c>
      <c r="AE22" s="9" t="s">
        <v>2</v>
      </c>
      <c r="AF22" s="9" t="s">
        <v>2</v>
      </c>
      <c r="AG22" s="9" t="s">
        <v>2</v>
      </c>
      <c r="AH22" s="9" t="s">
        <v>2</v>
      </c>
      <c r="AI22" s="11" t="s">
        <v>2</v>
      </c>
      <c r="AJ22" s="11" t="s">
        <v>2</v>
      </c>
      <c r="AK22" s="11" t="s">
        <v>2</v>
      </c>
      <c r="AL22" s="11" t="s">
        <v>2</v>
      </c>
      <c r="AM22" s="11" t="s">
        <v>2</v>
      </c>
      <c r="AN22" s="11" t="s">
        <v>2</v>
      </c>
      <c r="AO22" s="30" t="s">
        <v>2</v>
      </c>
    </row>
    <row r="23" spans="1:41" s="21" customFormat="1" ht="16.5" customHeight="1" x14ac:dyDescent="0.3">
      <c r="A23" s="22" t="s">
        <v>24</v>
      </c>
      <c r="B23" s="8">
        <v>309</v>
      </c>
      <c r="C23" s="8">
        <v>227</v>
      </c>
      <c r="D23" s="8">
        <v>171</v>
      </c>
      <c r="E23" s="8">
        <v>60</v>
      </c>
      <c r="F23" s="8">
        <v>65</v>
      </c>
      <c r="G23" s="8">
        <v>37</v>
      </c>
      <c r="H23" s="8">
        <v>10</v>
      </c>
      <c r="I23" s="8">
        <v>10</v>
      </c>
      <c r="J23" s="8">
        <v>11</v>
      </c>
      <c r="K23" s="8">
        <v>12</v>
      </c>
      <c r="L23" s="8">
        <v>13</v>
      </c>
      <c r="M23" s="8">
        <v>13</v>
      </c>
      <c r="N23" s="8">
        <v>15</v>
      </c>
      <c r="O23" s="8">
        <v>14</v>
      </c>
      <c r="P23" s="8">
        <v>12</v>
      </c>
      <c r="Q23" s="8">
        <v>11</v>
      </c>
      <c r="R23" s="8">
        <v>12</v>
      </c>
      <c r="S23" s="8">
        <v>12</v>
      </c>
      <c r="T23" s="8">
        <v>12</v>
      </c>
      <c r="U23" s="8">
        <v>12</v>
      </c>
      <c r="V23" s="8">
        <v>12</v>
      </c>
      <c r="W23" s="8">
        <v>12</v>
      </c>
      <c r="X23" s="8">
        <v>12</v>
      </c>
      <c r="Y23" s="8">
        <v>12</v>
      </c>
      <c r="Z23" s="8">
        <v>12</v>
      </c>
      <c r="AA23" s="26">
        <v>9</v>
      </c>
      <c r="AB23" s="26">
        <v>9</v>
      </c>
      <c r="AC23" s="8">
        <v>4</v>
      </c>
      <c r="AD23" s="8">
        <v>2</v>
      </c>
      <c r="AE23" s="8">
        <v>2</v>
      </c>
      <c r="AF23" s="8">
        <v>2</v>
      </c>
      <c r="AG23" s="8">
        <v>2</v>
      </c>
      <c r="AH23" s="8">
        <v>2</v>
      </c>
      <c r="AI23" s="8">
        <v>0</v>
      </c>
      <c r="AJ23" s="8">
        <v>0</v>
      </c>
      <c r="AK23" s="8">
        <v>0</v>
      </c>
      <c r="AL23" s="1" t="s">
        <v>2</v>
      </c>
      <c r="AM23" s="1" t="s">
        <v>2</v>
      </c>
      <c r="AN23" s="1" t="s">
        <v>2</v>
      </c>
      <c r="AO23" s="1" t="s">
        <v>2</v>
      </c>
    </row>
    <row r="24" spans="1:41" s="21" customFormat="1" ht="16.5" customHeight="1" x14ac:dyDescent="0.3">
      <c r="A24" s="24" t="s">
        <v>5</v>
      </c>
      <c r="B24" s="9">
        <v>2070</v>
      </c>
      <c r="C24" s="9">
        <v>1488</v>
      </c>
      <c r="D24" s="9">
        <f>1070+37</f>
        <v>1107</v>
      </c>
      <c r="E24" s="9">
        <v>388</v>
      </c>
      <c r="F24" s="9">
        <v>446</v>
      </c>
      <c r="G24" s="9">
        <v>299</v>
      </c>
      <c r="H24" s="9">
        <v>91</v>
      </c>
      <c r="I24" s="9">
        <v>92</v>
      </c>
      <c r="J24" s="9">
        <v>97</v>
      </c>
      <c r="K24" s="9">
        <v>104</v>
      </c>
      <c r="L24" s="9">
        <v>115</v>
      </c>
      <c r="M24" s="9">
        <v>115</v>
      </c>
      <c r="N24" s="9">
        <v>139</v>
      </c>
      <c r="O24" s="9">
        <v>136</v>
      </c>
      <c r="P24" s="9">
        <v>116</v>
      </c>
      <c r="Q24" s="9">
        <v>99</v>
      </c>
      <c r="R24" s="13">
        <v>462.43400000000003</v>
      </c>
      <c r="S24" s="13">
        <v>462.43400000000003</v>
      </c>
      <c r="T24" s="13">
        <v>462.43400000000003</v>
      </c>
      <c r="U24" s="13">
        <v>462.43400000000003</v>
      </c>
      <c r="V24" s="13">
        <v>462.43400000000003</v>
      </c>
      <c r="W24" s="13">
        <v>462.43400000000003</v>
      </c>
      <c r="X24" s="13">
        <v>462.43400000000003</v>
      </c>
      <c r="Y24" s="13">
        <v>462.43400000000003</v>
      </c>
      <c r="Z24" s="13">
        <v>462.43400000000003</v>
      </c>
      <c r="AA24" s="13">
        <v>324.43400000000003</v>
      </c>
      <c r="AB24" s="13">
        <v>324.43400000000003</v>
      </c>
      <c r="AC24" s="13">
        <v>98.834000000000003</v>
      </c>
      <c r="AD24" s="13">
        <v>14.634</v>
      </c>
      <c r="AE24" s="13">
        <v>14.634</v>
      </c>
      <c r="AF24" s="13">
        <v>15</v>
      </c>
      <c r="AG24" s="13">
        <v>14.634</v>
      </c>
      <c r="AH24" s="13">
        <v>15</v>
      </c>
      <c r="AI24" s="13">
        <v>0</v>
      </c>
      <c r="AJ24" s="13">
        <v>0</v>
      </c>
      <c r="AK24" s="13">
        <v>0</v>
      </c>
      <c r="AL24" s="4" t="s">
        <v>2</v>
      </c>
      <c r="AM24" s="4" t="s">
        <v>2</v>
      </c>
      <c r="AN24" s="4" t="s">
        <v>2</v>
      </c>
      <c r="AO24" s="4" t="s">
        <v>2</v>
      </c>
    </row>
    <row r="25" spans="1:41" s="21" customFormat="1" ht="16.5" customHeight="1" x14ac:dyDescent="0.3">
      <c r="A25" s="22" t="s">
        <v>26</v>
      </c>
      <c r="B25" s="8">
        <v>57</v>
      </c>
      <c r="C25" s="8">
        <v>61</v>
      </c>
      <c r="D25" s="8">
        <v>38</v>
      </c>
      <c r="E25" s="8">
        <v>19</v>
      </c>
      <c r="F25" s="8">
        <v>20</v>
      </c>
      <c r="G25" s="8">
        <v>25</v>
      </c>
      <c r="H25" s="8">
        <v>26</v>
      </c>
      <c r="I25" s="8">
        <v>24</v>
      </c>
      <c r="J25" s="8">
        <v>23</v>
      </c>
      <c r="K25" s="8">
        <v>21</v>
      </c>
      <c r="L25" s="8">
        <v>22</v>
      </c>
      <c r="M25" s="8">
        <v>20</v>
      </c>
      <c r="N25" s="8">
        <v>15</v>
      </c>
      <c r="O25" s="8">
        <v>14</v>
      </c>
      <c r="P25" s="8">
        <v>15</v>
      </c>
      <c r="Q25" s="8">
        <v>14</v>
      </c>
      <c r="R25" s="8">
        <v>11</v>
      </c>
      <c r="S25" s="8">
        <v>11</v>
      </c>
      <c r="T25" s="8">
        <v>14</v>
      </c>
      <c r="U25" s="8">
        <v>14</v>
      </c>
      <c r="V25" s="8">
        <v>14</v>
      </c>
      <c r="W25" s="8">
        <v>15</v>
      </c>
      <c r="X25" s="8">
        <v>12</v>
      </c>
      <c r="Y25" s="27">
        <v>12</v>
      </c>
      <c r="Z25" s="27">
        <v>12</v>
      </c>
      <c r="AA25" s="26">
        <v>12</v>
      </c>
      <c r="AB25" s="26">
        <v>12</v>
      </c>
      <c r="AC25" s="26">
        <v>12</v>
      </c>
      <c r="AD25" s="26">
        <v>8</v>
      </c>
      <c r="AE25" s="26">
        <v>6</v>
      </c>
      <c r="AF25" s="26">
        <v>6</v>
      </c>
      <c r="AG25" s="26">
        <v>6</v>
      </c>
      <c r="AH25" s="26">
        <v>6</v>
      </c>
      <c r="AI25" s="26">
        <v>5</v>
      </c>
      <c r="AJ25" s="26">
        <v>5</v>
      </c>
      <c r="AK25" s="26">
        <v>5</v>
      </c>
      <c r="AL25" s="26">
        <v>5</v>
      </c>
      <c r="AM25" s="26">
        <v>5</v>
      </c>
      <c r="AN25" s="26">
        <v>4</v>
      </c>
      <c r="AO25" s="6">
        <v>4</v>
      </c>
    </row>
    <row r="26" spans="1:41" s="25" customFormat="1" ht="16.5" customHeight="1" thickBot="1" x14ac:dyDescent="0.35">
      <c r="A26" s="34" t="s">
        <v>5</v>
      </c>
      <c r="B26" s="28">
        <v>805</v>
      </c>
      <c r="C26" s="28">
        <v>1107</v>
      </c>
      <c r="D26" s="28">
        <v>767</v>
      </c>
      <c r="E26" s="28">
        <v>544</v>
      </c>
      <c r="F26" s="28">
        <v>607</v>
      </c>
      <c r="G26" s="28">
        <v>1152</v>
      </c>
      <c r="H26" s="28">
        <v>1270</v>
      </c>
      <c r="I26" s="28">
        <v>1014</v>
      </c>
      <c r="J26" s="28">
        <v>991</v>
      </c>
      <c r="K26" s="28">
        <v>949</v>
      </c>
      <c r="L26" s="28">
        <v>1042</v>
      </c>
      <c r="M26" s="28">
        <v>925</v>
      </c>
      <c r="N26" s="28">
        <v>575</v>
      </c>
      <c r="O26" s="28">
        <v>321</v>
      </c>
      <c r="P26" s="28">
        <v>604</v>
      </c>
      <c r="Q26" s="28">
        <v>579</v>
      </c>
      <c r="R26" s="28">
        <v>684.53599999999994</v>
      </c>
      <c r="S26" s="28">
        <v>684.53599999999994</v>
      </c>
      <c r="T26" s="28">
        <v>822.98199999999997</v>
      </c>
      <c r="U26" s="28">
        <v>822.98199999999997</v>
      </c>
      <c r="V26" s="28">
        <v>822.98199999999997</v>
      </c>
      <c r="W26" s="28">
        <v>874.79399999999998</v>
      </c>
      <c r="X26" s="28">
        <v>532.66999999999996</v>
      </c>
      <c r="Y26" s="28">
        <v>532.66999999999996</v>
      </c>
      <c r="Z26" s="28">
        <v>533.10699999999997</v>
      </c>
      <c r="AA26" s="28">
        <v>533.10699999999997</v>
      </c>
      <c r="AB26" s="28">
        <v>533.10699999999997</v>
      </c>
      <c r="AC26" s="28">
        <v>533.10699999999997</v>
      </c>
      <c r="AD26" s="29">
        <v>387.59699999999998</v>
      </c>
      <c r="AE26" s="29">
        <v>260.04500000000002</v>
      </c>
      <c r="AF26" s="29">
        <v>260</v>
      </c>
      <c r="AG26" s="29">
        <v>260.04500000000002</v>
      </c>
      <c r="AH26" s="29">
        <v>260</v>
      </c>
      <c r="AI26" s="29">
        <v>226</v>
      </c>
      <c r="AJ26" s="29">
        <v>226</v>
      </c>
      <c r="AK26" s="29">
        <v>226</v>
      </c>
      <c r="AL26" s="29">
        <v>226.672</v>
      </c>
      <c r="AM26" s="29">
        <v>247.316</v>
      </c>
      <c r="AN26" s="29">
        <v>210.90199999999999</v>
      </c>
      <c r="AO26" s="7">
        <v>210.90199999999999</v>
      </c>
    </row>
    <row r="27" spans="1:41" ht="12.75" customHeight="1" x14ac:dyDescent="0.2">
      <c r="A27" s="46" t="s">
        <v>38</v>
      </c>
      <c r="B27" s="46"/>
      <c r="C27" s="46"/>
      <c r="D27" s="46"/>
      <c r="E27" s="46"/>
      <c r="F27" s="46"/>
      <c r="G27" s="46"/>
      <c r="H27" s="46"/>
      <c r="I27" s="46"/>
      <c r="J27" s="46"/>
      <c r="K27" s="46"/>
      <c r="L27" s="46"/>
      <c r="M27" s="46"/>
      <c r="N27" s="46"/>
      <c r="O27" s="46"/>
      <c r="P27" s="46"/>
      <c r="Q27" s="46"/>
      <c r="R27" s="46"/>
      <c r="S27" s="46"/>
      <c r="T27" s="46"/>
      <c r="U27" s="46"/>
      <c r="V27" s="46"/>
      <c r="W27" s="46"/>
      <c r="X27" s="46"/>
      <c r="Y27" s="46"/>
      <c r="Z27" s="46"/>
    </row>
    <row r="28" spans="1:41" ht="12.75" customHeight="1" x14ac:dyDescent="0.2">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41" ht="12.75" customHeight="1" x14ac:dyDescent="0.2">
      <c r="A29" s="41" t="s">
        <v>6</v>
      </c>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spans="1:41" ht="12.75" customHeight="1" x14ac:dyDescent="0.2">
      <c r="A30" s="44" t="s">
        <v>9</v>
      </c>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41" ht="12.75" customHeight="1" x14ac:dyDescent="0.2">
      <c r="A31" s="43" t="s">
        <v>12</v>
      </c>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41" ht="12.75" customHeight="1" x14ac:dyDescent="0.2">
      <c r="A32" s="43" t="s">
        <v>42</v>
      </c>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2.75" customHeight="1" x14ac:dyDescent="0.2">
      <c r="A33" s="43" t="s">
        <v>27</v>
      </c>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2.75" customHeight="1" x14ac:dyDescent="0.2">
      <c r="A34" s="44" t="s">
        <v>21</v>
      </c>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2.75" customHeight="1" x14ac:dyDescent="0.2">
      <c r="A35" s="44" t="s">
        <v>28</v>
      </c>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s="35" customFormat="1" ht="12.75" customHeight="1" x14ac:dyDescent="0.2">
      <c r="A36" s="44" t="s">
        <v>29</v>
      </c>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s="35" customFormat="1" ht="12.75" customHeight="1" x14ac:dyDescent="0.2">
      <c r="A37" s="44" t="s">
        <v>30</v>
      </c>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2.75" customHeight="1" x14ac:dyDescent="0.2">
      <c r="A38" s="44" t="s">
        <v>31</v>
      </c>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2.75" customHeight="1" x14ac:dyDescent="0.2">
      <c r="A39" s="44" t="s">
        <v>32</v>
      </c>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2.75" customHeight="1" x14ac:dyDescent="0.2">
      <c r="A40" s="44" t="s">
        <v>33</v>
      </c>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2.75" customHeight="1" x14ac:dyDescent="0.2">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2.75" customHeight="1" x14ac:dyDescent="0.2">
      <c r="A42" s="41" t="s">
        <v>7</v>
      </c>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spans="1:26" ht="12.75" customHeight="1" x14ac:dyDescent="0.2">
      <c r="A43" s="41" t="s">
        <v>13</v>
      </c>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spans="1:26" ht="12.75" customHeight="1" x14ac:dyDescent="0.2">
      <c r="A44" s="42" t="s">
        <v>15</v>
      </c>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spans="1:26" ht="12.75" customHeight="1" x14ac:dyDescent="0.2">
      <c r="A45" s="44" t="s">
        <v>18</v>
      </c>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2.75" customHeight="1" x14ac:dyDescent="0.2">
      <c r="A46" s="43" t="s">
        <v>35</v>
      </c>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2.75" customHeight="1" x14ac:dyDescent="0.2">
      <c r="A47" s="45" t="s">
        <v>34</v>
      </c>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2.75" customHeight="1" x14ac:dyDescent="0.2">
      <c r="A48" s="43" t="s">
        <v>37</v>
      </c>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2.75" customHeight="1" x14ac:dyDescent="0.2">
      <c r="A49" s="43" t="s">
        <v>39</v>
      </c>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2.75" customHeight="1" x14ac:dyDescent="0.2">
      <c r="A50" s="41" t="s">
        <v>14</v>
      </c>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spans="1:26" ht="12.75" customHeight="1" x14ac:dyDescent="0.2">
      <c r="A51" s="42" t="s">
        <v>19</v>
      </c>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spans="1:26" ht="12.75" customHeight="1" x14ac:dyDescent="0.2">
      <c r="A52" s="43" t="s">
        <v>40</v>
      </c>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x14ac:dyDescent="0.2">
      <c r="A53" s="43" t="s">
        <v>43</v>
      </c>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sheetData>
  <mergeCells count="29">
    <mergeCell ref="A1:AO1"/>
    <mergeCell ref="A2:AO2"/>
    <mergeCell ref="A30:Z30"/>
    <mergeCell ref="A31:Z31"/>
    <mergeCell ref="A32:Z32"/>
    <mergeCell ref="A33:Z33"/>
    <mergeCell ref="A27:Z27"/>
    <mergeCell ref="A28:Z28"/>
    <mergeCell ref="A29:Z29"/>
    <mergeCell ref="A34:Z34"/>
    <mergeCell ref="A35:Z35"/>
    <mergeCell ref="A36:Z36"/>
    <mergeCell ref="A37:Z37"/>
    <mergeCell ref="A38:Z38"/>
    <mergeCell ref="A39:Z39"/>
    <mergeCell ref="A40:Z40"/>
    <mergeCell ref="A41:Z41"/>
    <mergeCell ref="A42:Z42"/>
    <mergeCell ref="A43:Z43"/>
    <mergeCell ref="A44:Z44"/>
    <mergeCell ref="A50:Z50"/>
    <mergeCell ref="A51:Z51"/>
    <mergeCell ref="A52:Z52"/>
    <mergeCell ref="A53:Z53"/>
    <mergeCell ref="A45:Z45"/>
    <mergeCell ref="A46:Z46"/>
    <mergeCell ref="A47:Z47"/>
    <mergeCell ref="A48:Z48"/>
    <mergeCell ref="A49:Z49"/>
  </mergeCells>
  <phoneticPr fontId="16" type="noConversion"/>
  <pageMargins left="0.71" right="0.71" top="1" bottom="1" header="0.5" footer="0.5"/>
  <pageSetup scale="54"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Graph</vt:lpstr>
      <vt:lpstr>1-24</vt:lpstr>
    </vt:vector>
  </TitlesOfParts>
  <Company>DTS-49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Maccalous</dc:creator>
  <cp:lastModifiedBy>Palumbo, Daniel CTR (OST)</cp:lastModifiedBy>
  <cp:lastPrinted>2007-12-27T14:54:17Z</cp:lastPrinted>
  <dcterms:created xsi:type="dcterms:W3CDTF">1999-02-11T13:23:54Z</dcterms:created>
  <dcterms:modified xsi:type="dcterms:W3CDTF">2023-05-26T18:27:27Z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-762328963</vt:i4>
  </property>
  <property fmtid="{D5CDD505-2E9C-101B-9397-08002B2CF9AE}" pid="3" name="_EmailSubject">
    <vt:lpwstr>NTS Table 1-23</vt:lpwstr>
  </property>
  <property fmtid="{D5CDD505-2E9C-101B-9397-08002B2CF9AE}" pid="4" name="_AuthorEmail">
    <vt:lpwstr>Long.Nguyen@dot.gov</vt:lpwstr>
  </property>
  <property fmtid="{D5CDD505-2E9C-101B-9397-08002B2CF9AE}" pid="5" name="_AuthorEmailDisplayName">
    <vt:lpwstr>Nguyen, Long &lt;RITA&gt;</vt:lpwstr>
  </property>
  <property fmtid="{D5CDD505-2E9C-101B-9397-08002B2CF9AE}" pid="6" name="_ReviewingToolsShownOnce">
    <vt:lpwstr/>
  </property>
</Properties>
</file>